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2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3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4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5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6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7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8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9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10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1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12.xml" ContentType="application/vnd.openxmlformats-officedocument.themeOverrid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codeName="ThisWorkbook"/>
  <xr:revisionPtr revIDLastSave="0" documentId="13_ncr:1_{95AF4EDD-7251-429E-A4A5-5CC8A2C926D3}" xr6:coauthVersionLast="47" xr6:coauthVersionMax="47" xr10:uidLastSave="{00000000-0000-0000-0000-000000000000}"/>
  <bookViews>
    <workbookView xWindow="2200" yWindow="2200" windowWidth="14400" windowHeight="7360" tabRatio="682" firstSheet="3" activeTab="6" xr2:uid="{00000000-000D-0000-FFFF-FFFF00000000}"/>
  </bookViews>
  <sheets>
    <sheet name="Methodology" sheetId="7" r:id="rId1"/>
    <sheet name="Annual" sheetId="6" r:id="rId2"/>
    <sheet name="ChinaCore" sheetId="3" r:id="rId3"/>
    <sheet name="TurkeyCore" sheetId="8" r:id="rId4"/>
    <sheet name="USACore" sheetId="9" r:id="rId5"/>
    <sheet name="Sheet2" sheetId="19" r:id="rId6"/>
    <sheet name="Versions" sheetId="11" r:id="rId7"/>
    <sheet name="TurkeyDerived" sheetId="16" r:id="rId8"/>
    <sheet name="USADerived" sheetId="15" r:id="rId9"/>
    <sheet name="MetallicsDerived" sheetId="17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Atlantic">OFFSET('[1]Weekly capesize'!$B$50,,,COUNTIF('[1]Weekly capesize'!XFC1048077:XFC151,"&gt;0"),)</definedName>
    <definedName name="badat">'[1]Baltic Indices'!$B$2:$B$65536</definedName>
    <definedName name="BALTIC">'[1]Baltic Indices'!$B:$G</definedName>
    <definedName name="BCIchart">OFFSET('[1]Baltic Indices'!$Z$2,,,COUNTIF('[1]Baltic Indices'!$Z$2:$Z$10000,"&gt;0"),)</definedName>
    <definedName name="BDIchartdate">OFFSET('[1]Baltic Indices'!$X$2,,,COUNTIF('[1]Baltic Indices'!$X$2:$X$10000,"&gt;0"),)</definedName>
    <definedName name="BHI_chart">OFFSET('[1]Baltic Indices'!$AC$2,,,COUNTIF('[1]Baltic Indices'!$AC$2:$AC$10000,"&gt;0"),)</definedName>
    <definedName name="BPIchart">OFFSET('[1]Baltic Indices'!$AA$2,,,COUNTIF('[1]Baltic Indices'!$AA$2:$AA$10000,"&gt;0"),)</definedName>
    <definedName name="BSIchart">OFFSET('[1]Baltic Indices'!$AB$2,,,COUNTIF('[1]Baltic Indices'!$AB$2:$AB$10000,"&gt;0"),)</definedName>
    <definedName name="cadat">'[1]Weekly capesize'!$A$6:$A$65536</definedName>
    <definedName name="CAPE">'[1]Weekly capesize'!$1:$1048576</definedName>
    <definedName name="CURQ">OFFSET('[1]FFA Contract Prices'!$B$4,,1,COUNTIF('[1]FFA Contract Prices'!$B$4:$B$228,"&gt;0"),)</definedName>
    <definedName name="dateffa">OFFSET('[1]FFA Contract Prices'!$A$4,,,COUNTIF('[1]FFA Contract Prices'!$A$4:$A$228,"&gt;0"),)</definedName>
    <definedName name="forecast">'[2]monthly forecast'!#REF!</definedName>
    <definedName name="Forecast.">'[2]monthly forecast'!#REF!</definedName>
    <definedName name="forecast234">'[3]monthly average'!#REF!</definedName>
    <definedName name="gf">'[3]monthly average'!#REF!</definedName>
    <definedName name="jedat">'[1]Jehma routes'!$A:$A</definedName>
    <definedName name="Jehma">'[1]Jehma routes'!$1:$1048576</definedName>
    <definedName name="Jehsup">'[1]Jehsup routes'!$1:$1048576</definedName>
    <definedName name="monthly">'[2]monthly average'!#REF!</definedName>
    <definedName name="Pacific">OFFSET('[1]Weekly capesize'!$C$6,,,COUNTIF('[1]Weekly capesize'!XFD1048046:XFD9464,"&gt;0"),)</definedName>
    <definedName name="plus1cal">OFFSET('[1]FFA Contract Prices'!$B$4,,6,COUNTIF('[1]FFA Contract Prices'!$B$4:$B$228,"&gt;0"),)</definedName>
    <definedName name="plus1Q">OFFSET('[1]FFA Contract Prices'!$B$4,,2,COUNTIF('[1]FFA Contract Prices'!$B$4:$B$228,"&gt;0"),)</definedName>
    <definedName name="plus2cal">OFFSET('[1]FFA Contract Prices'!$B$4,,7,COUNTIF('[1]FFA Contract Prices'!$B$4:$B$228,"&gt;0"),)</definedName>
    <definedName name="plus2q">OFFSET('[1]FFA Contract Prices'!$B$4,,3,COUNTIF('[1]FFA Contract Prices'!$B$4:$B$228,"&gt;0"),)</definedName>
    <definedName name="plus3cal">OFFSET('[1]FFA Contract Prices'!$B$4,,8,COUNTIF('[1]FFA Contract Prices'!$B$4:$B$228,"&gt;0"),)</definedName>
    <definedName name="plus3q">OFFSET('[1]FFA Contract Prices'!$B$4,,4,COUNTIF('[1]FFA Contract Prices'!$B$4:$B$228,"&gt;0"),)</definedName>
    <definedName name="plus4q">OFFSET('[1]FFA Contract Prices'!$B$4,,5,COUNTIF('[1]FFA Contract Prices'!$B$4:$B$228,"&gt;0"),)</definedName>
    <definedName name="PriceForecast22">'[2]monthly forecast'!#REF!</definedName>
    <definedName name="rt">'[3]monthly average'!#REF!</definedName>
    <definedName name="SpotCapeperday">OFFSET('[1]FFA Contract Prices'!$B$4,,,COUNTIF('[1]FFA Contract Prices'!$B$4:$B$228,"&gt;0"),)</definedName>
    <definedName name="supdat">'[1]Jehsup routes'!$A:$A</definedName>
    <definedName name="surs">[4]Series!$A:$IV</definedName>
    <definedName name="Yearly_Average">'[3]yearly average'!$A$1:$BC$47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R43" i="11" l="1"/>
  <c r="DR44" i="11"/>
  <c r="DR45" i="11"/>
  <c r="DR46" i="11"/>
  <c r="DR47" i="11"/>
  <c r="DR48" i="11"/>
  <c r="DR49" i="11"/>
  <c r="DR50" i="11"/>
  <c r="DR51" i="11"/>
  <c r="DR52" i="11"/>
  <c r="DR53" i="11"/>
  <c r="DR54" i="11"/>
  <c r="DR55" i="11"/>
  <c r="DR56" i="11"/>
  <c r="DR57" i="11"/>
  <c r="DR58" i="11"/>
  <c r="DR59" i="11"/>
  <c r="DR60" i="11"/>
  <c r="DR61" i="11"/>
  <c r="DR62" i="11"/>
  <c r="DR42" i="11"/>
  <c r="DR16" i="11"/>
  <c r="DR17" i="11"/>
  <c r="DR18" i="11"/>
  <c r="DR19" i="11"/>
  <c r="DR20" i="11"/>
  <c r="DR21" i="11"/>
  <c r="DR22" i="11"/>
  <c r="DR23" i="11"/>
  <c r="DR24" i="11"/>
  <c r="DR25" i="11"/>
  <c r="DR26" i="11"/>
  <c r="DR27" i="11"/>
  <c r="DR28" i="11"/>
  <c r="DR29" i="11"/>
  <c r="DR30" i="11"/>
  <c r="DR31" i="11"/>
  <c r="DR32" i="11"/>
  <c r="DR33" i="11"/>
  <c r="DR34" i="11"/>
  <c r="DR35" i="11"/>
  <c r="DR36" i="11"/>
  <c r="DR37" i="11"/>
  <c r="DR38" i="11"/>
  <c r="DR39" i="11"/>
  <c r="DR40" i="11"/>
  <c r="DR41" i="11"/>
  <c r="DR15" i="11"/>
  <c r="DX46" i="11"/>
  <c r="CN42" i="11" l="1"/>
  <c r="CN43" i="11"/>
  <c r="CN45" i="11"/>
  <c r="CN46" i="11"/>
  <c r="CN47" i="11"/>
  <c r="CN48" i="11"/>
  <c r="CN49" i="11"/>
  <c r="CN50" i="11"/>
  <c r="CN51" i="11"/>
  <c r="CN52" i="11"/>
  <c r="CN53" i="11"/>
  <c r="CN41" i="11"/>
  <c r="DV46" i="11"/>
  <c r="CK71" i="11"/>
  <c r="CI71" i="11"/>
  <c r="DV48" i="11" l="1"/>
  <c r="CI74" i="11"/>
  <c r="AD44" i="11" l="1"/>
  <c r="AD42" i="11"/>
  <c r="DP44" i="11"/>
  <c r="BG41" i="11" l="1"/>
  <c r="CH38" i="11"/>
  <c r="BG42" i="11" l="1"/>
  <c r="DL39" i="11"/>
  <c r="DL40" i="11" s="1"/>
  <c r="DL41" i="11" s="1"/>
  <c r="CH39" i="11"/>
  <c r="CH40" i="11" s="1"/>
  <c r="CH41" i="11" s="1"/>
  <c r="EP38" i="11"/>
  <c r="EP37" i="11"/>
  <c r="BG43" i="11" l="1"/>
  <c r="DL42" i="11"/>
  <c r="DL43" i="11" s="1"/>
  <c r="Z38" i="11" l="1"/>
  <c r="DI34" i="11"/>
  <c r="CD40" i="11"/>
  <c r="Z39" i="11" l="1"/>
  <c r="Z40" i="11" s="1"/>
  <c r="Z41" i="11" s="1"/>
  <c r="CD41" i="11"/>
  <c r="CD42" i="11" s="1"/>
  <c r="CD43" i="11" l="1"/>
  <c r="CD44" i="11" l="1"/>
  <c r="AY33" i="11"/>
  <c r="DG33" i="11"/>
  <c r="DG34" i="11" s="1"/>
  <c r="CC33" i="11"/>
  <c r="CD45" i="11" l="1"/>
  <c r="DG35" i="11"/>
  <c r="DG36" i="11" s="1"/>
  <c r="DH34" i="11"/>
  <c r="CC34" i="11"/>
  <c r="AY34" i="11"/>
  <c r="M25" i="11"/>
  <c r="DH35" i="11" l="1"/>
  <c r="CD46" i="11"/>
  <c r="CC35" i="11"/>
  <c r="AY35" i="11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E55" i="19"/>
  <c r="E56" i="19"/>
  <c r="E57" i="19"/>
  <c r="E58" i="19"/>
  <c r="E59" i="19"/>
  <c r="E60" i="19"/>
  <c r="E61" i="19"/>
  <c r="E62" i="19"/>
  <c r="E63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G50" i="19"/>
  <c r="K47" i="19"/>
  <c r="W31" i="19"/>
  <c r="K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46" i="19"/>
  <c r="K4" i="19"/>
  <c r="L45" i="19" s="1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CD47" i="11" l="1"/>
  <c r="DH36" i="11"/>
  <c r="AY36" i="11"/>
  <c r="CC36" i="11"/>
  <c r="CC37" i="11" s="1"/>
  <c r="C66" i="19"/>
  <c r="DH37" i="11" l="1"/>
  <c r="DI36" i="11"/>
  <c r="CD48" i="11"/>
  <c r="CD36" i="11"/>
  <c r="AY37" i="11"/>
  <c r="A344" i="9"/>
  <c r="C344" i="9"/>
  <c r="B344" i="9" s="1"/>
  <c r="D344" i="9"/>
  <c r="A345" i="9"/>
  <c r="C345" i="9"/>
  <c r="B345" i="9" s="1"/>
  <c r="D345" i="9"/>
  <c r="A346" i="9"/>
  <c r="C346" i="9"/>
  <c r="B346" i="9" s="1"/>
  <c r="D346" i="9"/>
  <c r="A145" i="8"/>
  <c r="C145" i="8"/>
  <c r="B145" i="8" s="1"/>
  <c r="D145" i="8"/>
  <c r="S133" i="8"/>
  <c r="A144" i="8"/>
  <c r="B144" i="8"/>
  <c r="C144" i="8"/>
  <c r="D144" i="8"/>
  <c r="N344" i="9"/>
  <c r="N345" i="9"/>
  <c r="N346" i="9"/>
  <c r="O344" i="9"/>
  <c r="O345" i="9"/>
  <c r="O346" i="9"/>
  <c r="I346" i="9"/>
  <c r="R345" i="9"/>
  <c r="H344" i="9"/>
  <c r="H345" i="9"/>
  <c r="H346" i="9"/>
  <c r="I344" i="9"/>
  <c r="I345" i="9"/>
  <c r="R344" i="9"/>
  <c r="R346" i="9"/>
  <c r="F145" i="8"/>
  <c r="J145" i="8"/>
  <c r="J144" i="8"/>
  <c r="F144" i="8"/>
  <c r="L345" i="9"/>
  <c r="L344" i="9"/>
  <c r="L346" i="9"/>
  <c r="E344" i="9"/>
  <c r="E345" i="9"/>
  <c r="J345" i="9"/>
  <c r="J346" i="9"/>
  <c r="J344" i="9"/>
  <c r="E346" i="9"/>
  <c r="G344" i="9"/>
  <c r="G345" i="9"/>
  <c r="G346" i="9"/>
  <c r="CD49" i="11" l="1"/>
  <c r="DH38" i="11"/>
  <c r="CD37" i="11"/>
  <c r="M345" i="9"/>
  <c r="AA345" i="9" s="1"/>
  <c r="AC345" i="9"/>
  <c r="Y345" i="9"/>
  <c r="S346" i="9"/>
  <c r="AB346" i="9"/>
  <c r="K346" i="9"/>
  <c r="K345" i="9"/>
  <c r="AB345" i="9"/>
  <c r="S344" i="9"/>
  <c r="AR345" i="9"/>
  <c r="AQ346" i="9"/>
  <c r="AQ345" i="9"/>
  <c r="AO346" i="9"/>
  <c r="AO345" i="9"/>
  <c r="S345" i="9"/>
  <c r="AR346" i="9"/>
  <c r="P346" i="9"/>
  <c r="AN346" i="9"/>
  <c r="AP346" i="9"/>
  <c r="P345" i="9"/>
  <c r="AN345" i="9"/>
  <c r="AP345" i="9"/>
  <c r="P344" i="9"/>
  <c r="K344" i="9"/>
  <c r="AG346" i="9"/>
  <c r="AG345" i="9"/>
  <c r="Y346" i="9"/>
  <c r="M346" i="9"/>
  <c r="AA346" i="9" s="1"/>
  <c r="AC346" i="9"/>
  <c r="M344" i="9"/>
  <c r="AA344" i="9" s="1"/>
  <c r="Y344" i="9"/>
  <c r="L145" i="8"/>
  <c r="M145" i="8"/>
  <c r="N145" i="8"/>
  <c r="H145" i="8"/>
  <c r="I145" i="8"/>
  <c r="H144" i="8"/>
  <c r="I144" i="8"/>
  <c r="L144" i="8"/>
  <c r="M144" i="8"/>
  <c r="N144" i="8"/>
  <c r="A143" i="8"/>
  <c r="C143" i="8"/>
  <c r="B143" i="8" s="1"/>
  <c r="D143" i="8"/>
  <c r="J143" i="8"/>
  <c r="F143" i="8"/>
  <c r="CD50" i="11" l="1"/>
  <c r="AW346" i="9"/>
  <c r="AM346" i="9"/>
  <c r="AV345" i="9"/>
  <c r="AD346" i="9"/>
  <c r="AU345" i="9"/>
  <c r="AS345" i="9"/>
  <c r="AT345" i="9"/>
  <c r="AE346" i="9"/>
  <c r="W345" i="9"/>
  <c r="T345" i="9"/>
  <c r="W346" i="9"/>
  <c r="T346" i="9"/>
  <c r="AW345" i="9"/>
  <c r="Z344" i="9"/>
  <c r="AM345" i="9"/>
  <c r="U345" i="9"/>
  <c r="Q345" i="9"/>
  <c r="AU346" i="9"/>
  <c r="AT346" i="9"/>
  <c r="T344" i="9"/>
  <c r="W344" i="9"/>
  <c r="AD345" i="9"/>
  <c r="U344" i="9"/>
  <c r="Q344" i="9"/>
  <c r="AF346" i="9"/>
  <c r="Z346" i="9"/>
  <c r="AS346" i="9"/>
  <c r="U346" i="9"/>
  <c r="Q346" i="9"/>
  <c r="AE345" i="9"/>
  <c r="AV346" i="9"/>
  <c r="AF345" i="9"/>
  <c r="Z345" i="9"/>
  <c r="K145" i="8"/>
  <c r="P145" i="8"/>
  <c r="O145" i="8" s="1"/>
  <c r="Q145" i="8"/>
  <c r="S145" i="8"/>
  <c r="T145" i="8" s="1"/>
  <c r="G145" i="8"/>
  <c r="R145" i="8" s="1"/>
  <c r="G144" i="8"/>
  <c r="S144" i="8"/>
  <c r="T144" i="8" s="1"/>
  <c r="P144" i="8"/>
  <c r="O144" i="8" s="1"/>
  <c r="Q144" i="8"/>
  <c r="K144" i="8"/>
  <c r="N143" i="8"/>
  <c r="DI39" i="11" l="1"/>
  <c r="CD39" i="11"/>
  <c r="AL345" i="9"/>
  <c r="AL346" i="9"/>
  <c r="V345" i="9"/>
  <c r="AH345" i="9"/>
  <c r="X344" i="9"/>
  <c r="AI345" i="9"/>
  <c r="X345" i="9"/>
  <c r="V346" i="9"/>
  <c r="AH346" i="9"/>
  <c r="V344" i="9"/>
  <c r="AI346" i="9"/>
  <c r="X346" i="9"/>
  <c r="R144" i="8"/>
  <c r="A343" i="9"/>
  <c r="C343" i="9"/>
  <c r="B343" i="9" s="1"/>
  <c r="D343" i="9"/>
  <c r="A142" i="8"/>
  <c r="C142" i="8"/>
  <c r="B142" i="8" s="1"/>
  <c r="D142" i="8"/>
  <c r="A173" i="3"/>
  <c r="C173" i="3"/>
  <c r="B173" i="3" s="1"/>
  <c r="D173" i="3"/>
  <c r="K173" i="3"/>
  <c r="J173" i="3"/>
  <c r="F173" i="3"/>
  <c r="I173" i="3"/>
  <c r="F142" i="8"/>
  <c r="G173" i="3"/>
  <c r="J142" i="8"/>
  <c r="R343" i="9"/>
  <c r="N343" i="9"/>
  <c r="H343" i="9"/>
  <c r="I343" i="9"/>
  <c r="O343" i="9"/>
  <c r="L343" i="9"/>
  <c r="J343" i="9"/>
  <c r="E343" i="9"/>
  <c r="DI40" i="11" l="1"/>
  <c r="AK346" i="9"/>
  <c r="AJ346" i="9"/>
  <c r="AR344" i="9"/>
  <c r="AP344" i="9"/>
  <c r="AQ344" i="9"/>
  <c r="AC344" i="9"/>
  <c r="AG344" i="9"/>
  <c r="AB344" i="9"/>
  <c r="AK345" i="9"/>
  <c r="AJ345" i="9"/>
  <c r="H143" i="8"/>
  <c r="I143" i="8"/>
  <c r="L143" i="8"/>
  <c r="K143" i="8" s="1"/>
  <c r="M143" i="8"/>
  <c r="P343" i="9"/>
  <c r="M343" i="9"/>
  <c r="Y343" i="9"/>
  <c r="AD344" i="9" s="1"/>
  <c r="S343" i="9"/>
  <c r="K343" i="9"/>
  <c r="AE344" i="9" s="1"/>
  <c r="N142" i="8"/>
  <c r="H173" i="3"/>
  <c r="G343" i="9"/>
  <c r="DI42" i="11" l="1"/>
  <c r="AN344" i="9"/>
  <c r="AS344" i="9" s="1"/>
  <c r="AO344" i="9"/>
  <c r="AT344" i="9" s="1"/>
  <c r="AV344" i="9"/>
  <c r="AU344" i="9"/>
  <c r="AA343" i="9"/>
  <c r="AM344" i="9" s="1"/>
  <c r="AF344" i="9"/>
  <c r="AW344" i="9"/>
  <c r="Q143" i="8"/>
  <c r="P143" i="8"/>
  <c r="O143" i="8" s="1"/>
  <c r="G143" i="8"/>
  <c r="R143" i="8" s="1"/>
  <c r="S143" i="8"/>
  <c r="T143" i="8" s="1"/>
  <c r="W343" i="9"/>
  <c r="T343" i="9"/>
  <c r="AI344" i="9" s="1"/>
  <c r="Z343" i="9"/>
  <c r="AL344" i="9" s="1"/>
  <c r="U343" i="9"/>
  <c r="Q343" i="9"/>
  <c r="AH344" i="9" s="1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L24" i="6"/>
  <c r="BL25" i="6"/>
  <c r="BL26" i="6"/>
  <c r="BL27" i="6"/>
  <c r="BL28" i="6"/>
  <c r="BL29" i="6"/>
  <c r="BL32" i="6"/>
  <c r="BL30" i="6"/>
  <c r="BL31" i="6"/>
  <c r="BL33" i="6"/>
  <c r="BL34" i="6"/>
  <c r="BL35" i="6"/>
  <c r="BL36" i="6"/>
  <c r="DI43" i="11" l="1"/>
  <c r="BO33" i="6"/>
  <c r="BM29" i="6"/>
  <c r="BM34" i="6"/>
  <c r="BM26" i="6"/>
  <c r="BO31" i="6"/>
  <c r="BO25" i="6"/>
  <c r="V343" i="9"/>
  <c r="AJ344" i="9" s="1"/>
  <c r="X343" i="9"/>
  <c r="AK344" i="9" s="1"/>
  <c r="BO29" i="6"/>
  <c r="BM30" i="6"/>
  <c r="BO36" i="6"/>
  <c r="BO28" i="6"/>
  <c r="BM36" i="6"/>
  <c r="BM28" i="6"/>
  <c r="BN32" i="6"/>
  <c r="BM33" i="6"/>
  <c r="BO32" i="6"/>
  <c r="BM31" i="6"/>
  <c r="BO35" i="6"/>
  <c r="BO27" i="6"/>
  <c r="BO34" i="6"/>
  <c r="BP34" i="6" s="1"/>
  <c r="BO26" i="6"/>
  <c r="BN33" i="6"/>
  <c r="BM25" i="6"/>
  <c r="BO30" i="6"/>
  <c r="BO24" i="6"/>
  <c r="BN25" i="6"/>
  <c r="BN36" i="6"/>
  <c r="BN28" i="6"/>
  <c r="BN31" i="6"/>
  <c r="BM35" i="6"/>
  <c r="BM27" i="6"/>
  <c r="BN30" i="6"/>
  <c r="BN24" i="6"/>
  <c r="BN29" i="6"/>
  <c r="BM32" i="6"/>
  <c r="BN35" i="6"/>
  <c r="BN27" i="6"/>
  <c r="BN34" i="6"/>
  <c r="BN26" i="6"/>
  <c r="AJ36" i="6"/>
  <c r="J36" i="6"/>
  <c r="H36" i="6"/>
  <c r="AB14" i="6"/>
  <c r="R18" i="6"/>
  <c r="R20" i="6"/>
  <c r="R21" i="6"/>
  <c r="X26" i="6"/>
  <c r="AB34" i="6"/>
  <c r="R13" i="6"/>
  <c r="AB35" i="6"/>
  <c r="R27" i="6"/>
  <c r="R17" i="6"/>
  <c r="R23" i="6"/>
  <c r="AB19" i="6"/>
  <c r="T17" i="6"/>
  <c r="T31" i="6"/>
  <c r="R36" i="6"/>
  <c r="AB24" i="6"/>
  <c r="R22" i="6"/>
  <c r="X15" i="6"/>
  <c r="R25" i="6"/>
  <c r="X24" i="6"/>
  <c r="R19" i="6"/>
  <c r="X35" i="6"/>
  <c r="T30" i="6"/>
  <c r="X21" i="6"/>
  <c r="R35" i="6"/>
  <c r="T24" i="6"/>
  <c r="T29" i="6"/>
  <c r="T15" i="6"/>
  <c r="T20" i="6"/>
  <c r="R26" i="6"/>
  <c r="AB31" i="6"/>
  <c r="AB17" i="6"/>
  <c r="T34" i="6"/>
  <c r="X25" i="6"/>
  <c r="X18" i="6"/>
  <c r="T19" i="6"/>
  <c r="X16" i="6"/>
  <c r="X29" i="6"/>
  <c r="X36" i="6"/>
  <c r="X32" i="6"/>
  <c r="T25" i="6"/>
  <c r="R30" i="6"/>
  <c r="AB21" i="6"/>
  <c r="T36" i="6"/>
  <c r="AB20" i="6"/>
  <c r="T32" i="6"/>
  <c r="R33" i="6"/>
  <c r="R14" i="6"/>
  <c r="AB27" i="6"/>
  <c r="X31" i="6"/>
  <c r="T35" i="6"/>
  <c r="T14" i="6"/>
  <c r="T13" i="6"/>
  <c r="T23" i="6"/>
  <c r="AB36" i="6"/>
  <c r="X17" i="6"/>
  <c r="AB32" i="6"/>
  <c r="T16" i="6"/>
  <c r="X19" i="6"/>
  <c r="AB18" i="6"/>
  <c r="X34" i="6"/>
  <c r="AB15" i="6"/>
  <c r="T28" i="6"/>
  <c r="T18" i="6"/>
  <c r="R24" i="6"/>
  <c r="X20" i="6"/>
  <c r="X28" i="6"/>
  <c r="R34" i="6"/>
  <c r="R16" i="6"/>
  <c r="R15" i="6"/>
  <c r="X22" i="6"/>
  <c r="AB22" i="6"/>
  <c r="AB16" i="6"/>
  <c r="X33" i="6"/>
  <c r="R32" i="6"/>
  <c r="AB28" i="6"/>
  <c r="X14" i="6"/>
  <c r="AB33" i="6"/>
  <c r="T33" i="6"/>
  <c r="X13" i="6"/>
  <c r="AB29" i="6"/>
  <c r="X27" i="6"/>
  <c r="AB26" i="6"/>
  <c r="X23" i="6"/>
  <c r="T27" i="6"/>
  <c r="T22" i="6"/>
  <c r="R31" i="6"/>
  <c r="R28" i="6"/>
  <c r="T21" i="6"/>
  <c r="AB13" i="6"/>
  <c r="AB30" i="6"/>
  <c r="AB23" i="6"/>
  <c r="R29" i="6"/>
  <c r="AB25" i="6"/>
  <c r="T26" i="6"/>
  <c r="X30" i="6"/>
  <c r="DI44" i="11" l="1"/>
  <c r="BP33" i="6"/>
  <c r="BP26" i="6"/>
  <c r="BP31" i="6"/>
  <c r="BP25" i="6"/>
  <c r="BP32" i="6"/>
  <c r="BP29" i="6"/>
  <c r="BP27" i="6"/>
  <c r="BP35" i="6"/>
  <c r="BP30" i="6"/>
  <c r="BP28" i="6"/>
  <c r="BP36" i="6"/>
  <c r="AD36" i="6"/>
  <c r="J26" i="6" l="1"/>
  <c r="J34" i="6" l="1"/>
  <c r="J32" i="6"/>
  <c r="J30" i="6" l="1"/>
  <c r="J29" i="6"/>
  <c r="J31" i="6"/>
  <c r="J28" i="6"/>
  <c r="J35" i="6"/>
  <c r="K31" i="6" l="1"/>
  <c r="K29" i="6"/>
  <c r="K36" i="6"/>
  <c r="K35" i="6"/>
  <c r="K30" i="6"/>
  <c r="K32" i="6"/>
  <c r="J27" i="6" l="1"/>
  <c r="K27" i="6" l="1"/>
  <c r="K28" i="6"/>
  <c r="J33" i="6" l="1"/>
  <c r="K33" i="6" l="1"/>
  <c r="K34" i="6"/>
  <c r="A342" i="9" l="1"/>
  <c r="C342" i="9"/>
  <c r="B342" i="9" s="1"/>
  <c r="D342" i="9"/>
  <c r="A141" i="8"/>
  <c r="C141" i="8"/>
  <c r="B141" i="8" s="1"/>
  <c r="D141" i="8"/>
  <c r="A172" i="3"/>
  <c r="C172" i="3"/>
  <c r="B172" i="3" s="1"/>
  <c r="D172" i="3"/>
  <c r="K172" i="3"/>
  <c r="J172" i="3"/>
  <c r="F172" i="3"/>
  <c r="J141" i="8"/>
  <c r="I172" i="3"/>
  <c r="F141" i="8"/>
  <c r="G172" i="3"/>
  <c r="I342" i="9"/>
  <c r="H342" i="9"/>
  <c r="O342" i="9"/>
  <c r="N342" i="9"/>
  <c r="R342" i="9"/>
  <c r="L342" i="9"/>
  <c r="J342" i="9"/>
  <c r="E342" i="9"/>
  <c r="AR343" i="9" l="1"/>
  <c r="AQ343" i="9"/>
  <c r="AP343" i="9"/>
  <c r="AB343" i="9"/>
  <c r="AG343" i="9"/>
  <c r="AC343" i="9"/>
  <c r="L142" i="8"/>
  <c r="K142" i="8" s="1"/>
  <c r="M142" i="8"/>
  <c r="H142" i="8"/>
  <c r="I142" i="8"/>
  <c r="T173" i="3"/>
  <c r="W173" i="3"/>
  <c r="S342" i="9"/>
  <c r="P342" i="9"/>
  <c r="M342" i="9"/>
  <c r="Y342" i="9"/>
  <c r="K342" i="9"/>
  <c r="AE343" i="9" s="1"/>
  <c r="N141" i="8"/>
  <c r="H172" i="3"/>
  <c r="G342" i="9"/>
  <c r="AN343" i="9" l="1"/>
  <c r="AS343" i="9" s="1"/>
  <c r="AO343" i="9"/>
  <c r="AT343" i="9" s="1"/>
  <c r="AU343" i="9"/>
  <c r="AV343" i="9"/>
  <c r="AW343" i="9"/>
  <c r="AD343" i="9"/>
  <c r="AA342" i="9"/>
  <c r="AF343" i="9"/>
  <c r="P142" i="8"/>
  <c r="O142" i="8" s="1"/>
  <c r="Q142" i="8"/>
  <c r="G142" i="8"/>
  <c r="R142" i="8" s="1"/>
  <c r="S142" i="8"/>
  <c r="T142" i="8" s="1"/>
  <c r="R173" i="3"/>
  <c r="S173" i="3" s="1"/>
  <c r="Z342" i="9"/>
  <c r="AL343" i="9" s="1"/>
  <c r="U342" i="9"/>
  <c r="Q342" i="9"/>
  <c r="AH343" i="9" s="1"/>
  <c r="W342" i="9"/>
  <c r="T342" i="9"/>
  <c r="AI343" i="9" s="1"/>
  <c r="AM343" i="9" l="1"/>
  <c r="V342" i="9"/>
  <c r="X342" i="9"/>
  <c r="AJ343" i="9" l="1"/>
  <c r="AK343" i="9"/>
  <c r="AO5" i="9" l="1"/>
  <c r="AH5" i="9"/>
  <c r="AI5" i="9"/>
  <c r="AH6" i="9"/>
  <c r="AI6" i="9"/>
  <c r="AH7" i="9"/>
  <c r="AI7" i="9"/>
  <c r="AH8" i="9"/>
  <c r="AI8" i="9"/>
  <c r="AH9" i="9"/>
  <c r="AI9" i="9"/>
  <c r="AH10" i="9"/>
  <c r="AI10" i="9"/>
  <c r="AH11" i="9"/>
  <c r="AI11" i="9"/>
  <c r="AH12" i="9"/>
  <c r="AI12" i="9"/>
  <c r="AH13" i="9"/>
  <c r="AI13" i="9"/>
  <c r="AH14" i="9"/>
  <c r="AI14" i="9"/>
  <c r="AH15" i="9"/>
  <c r="AI15" i="9"/>
  <c r="AH16" i="9"/>
  <c r="AI16" i="9"/>
  <c r="AH17" i="9"/>
  <c r="AI17" i="9"/>
  <c r="AH18" i="9"/>
  <c r="AI18" i="9"/>
  <c r="AH19" i="9"/>
  <c r="AI19" i="9"/>
  <c r="AH20" i="9"/>
  <c r="AI20" i="9"/>
  <c r="AH21" i="9"/>
  <c r="AI21" i="9"/>
  <c r="AH22" i="9"/>
  <c r="AI22" i="9"/>
  <c r="AH23" i="9"/>
  <c r="AI23" i="9"/>
  <c r="AH24" i="9"/>
  <c r="AI24" i="9"/>
  <c r="AH25" i="9"/>
  <c r="AI25" i="9"/>
  <c r="AH26" i="9"/>
  <c r="AI26" i="9"/>
  <c r="AH27" i="9"/>
  <c r="AI27" i="9"/>
  <c r="AH28" i="9"/>
  <c r="AI28" i="9"/>
  <c r="AH29" i="9"/>
  <c r="AI29" i="9"/>
  <c r="AH30" i="9"/>
  <c r="AI30" i="9"/>
  <c r="AH31" i="9"/>
  <c r="AI31" i="9"/>
  <c r="AH32" i="9"/>
  <c r="AI32" i="9"/>
  <c r="AH33" i="9"/>
  <c r="AI33" i="9"/>
  <c r="AH34" i="9"/>
  <c r="AI34" i="9"/>
  <c r="AH35" i="9"/>
  <c r="AI35" i="9"/>
  <c r="AH36" i="9"/>
  <c r="AI36" i="9"/>
  <c r="AH37" i="9"/>
  <c r="AI37" i="9"/>
  <c r="AH38" i="9"/>
  <c r="AI38" i="9"/>
  <c r="AH39" i="9"/>
  <c r="AI39" i="9"/>
  <c r="AH40" i="9"/>
  <c r="AI40" i="9"/>
  <c r="AH41" i="9"/>
  <c r="AI41" i="9"/>
  <c r="L151" i="3" l="1"/>
  <c r="L152" i="3" s="1"/>
  <c r="L153" i="3" s="1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A171" i="3"/>
  <c r="C171" i="3"/>
  <c r="B171" i="3" s="1"/>
  <c r="D171" i="3"/>
  <c r="K171" i="3"/>
  <c r="I171" i="3"/>
  <c r="J171" i="3"/>
  <c r="F171" i="3"/>
  <c r="G171" i="3"/>
  <c r="M173" i="3" l="1"/>
  <c r="N173" i="3"/>
  <c r="N172" i="3"/>
  <c r="M172" i="3"/>
  <c r="W172" i="3"/>
  <c r="T172" i="3"/>
  <c r="M171" i="3"/>
  <c r="N171" i="3"/>
  <c r="H171" i="3"/>
  <c r="X173" i="3" l="1"/>
  <c r="Y173" i="3" s="1"/>
  <c r="Q173" i="3"/>
  <c r="O173" i="3"/>
  <c r="U173" i="3"/>
  <c r="V173" i="3" s="1"/>
  <c r="P173" i="3"/>
  <c r="P172" i="3"/>
  <c r="X172" i="3"/>
  <c r="O172" i="3"/>
  <c r="Q172" i="3"/>
  <c r="O171" i="3"/>
  <c r="U172" i="3"/>
  <c r="R172" i="3"/>
  <c r="S172" i="3" s="1"/>
  <c r="P171" i="3"/>
  <c r="D140" i="8"/>
  <c r="A140" i="8"/>
  <c r="C140" i="8"/>
  <c r="B140" i="8" s="1"/>
  <c r="F140" i="8"/>
  <c r="J140" i="8"/>
  <c r="V172" i="3" l="1"/>
  <c r="Y172" i="3"/>
  <c r="AB173" i="3"/>
  <c r="AC173" i="3" s="1"/>
  <c r="Z173" i="3"/>
  <c r="AA173" i="3" s="1"/>
  <c r="L141" i="8"/>
  <c r="K141" i="8" s="1"/>
  <c r="M141" i="8"/>
  <c r="H141" i="8"/>
  <c r="I141" i="8"/>
  <c r="Q171" i="3"/>
  <c r="AB172" i="3"/>
  <c r="AC172" i="3" s="1"/>
  <c r="Z172" i="3"/>
  <c r="AA172" i="3" s="1"/>
  <c r="N140" i="8"/>
  <c r="P141" i="8" l="1"/>
  <c r="O141" i="8" s="1"/>
  <c r="Q141" i="8"/>
  <c r="G141" i="8"/>
  <c r="R141" i="8" s="1"/>
  <c r="S141" i="8"/>
  <c r="T141" i="8" s="1"/>
  <c r="AI343" i="15"/>
  <c r="AJ343" i="15"/>
  <c r="AK343" i="15"/>
  <c r="AL343" i="15"/>
  <c r="AM343" i="15"/>
  <c r="AN343" i="15"/>
  <c r="AO343" i="15"/>
  <c r="AP343" i="15"/>
  <c r="AQ343" i="15"/>
  <c r="AR343" i="15"/>
  <c r="AS343" i="15"/>
  <c r="AT343" i="15"/>
  <c r="AU343" i="15"/>
  <c r="AV343" i="15"/>
  <c r="AI344" i="15"/>
  <c r="AJ344" i="15"/>
  <c r="AK344" i="15"/>
  <c r="AL344" i="15"/>
  <c r="AM344" i="15"/>
  <c r="AN344" i="15"/>
  <c r="AO344" i="15"/>
  <c r="AP344" i="15"/>
  <c r="AQ344" i="15"/>
  <c r="AR344" i="15"/>
  <c r="AS344" i="15"/>
  <c r="AT344" i="15"/>
  <c r="AU344" i="15"/>
  <c r="AV344" i="15"/>
  <c r="AI345" i="15"/>
  <c r="AJ345" i="15"/>
  <c r="AK345" i="15"/>
  <c r="AL345" i="15"/>
  <c r="AM345" i="15"/>
  <c r="AN345" i="15"/>
  <c r="AO345" i="15"/>
  <c r="AP345" i="15"/>
  <c r="AQ345" i="15"/>
  <c r="AR345" i="15"/>
  <c r="AS345" i="15"/>
  <c r="AT345" i="15"/>
  <c r="AU345" i="15"/>
  <c r="AV345" i="15"/>
  <c r="AI346" i="15"/>
  <c r="AJ346" i="15"/>
  <c r="AK346" i="15"/>
  <c r="AL346" i="15"/>
  <c r="AM346" i="15"/>
  <c r="AN346" i="15"/>
  <c r="AO346" i="15"/>
  <c r="AP346" i="15"/>
  <c r="AQ346" i="15"/>
  <c r="AR346" i="15"/>
  <c r="AS346" i="15"/>
  <c r="AT346" i="15"/>
  <c r="AU346" i="15"/>
  <c r="AV346" i="15"/>
  <c r="AI347" i="15"/>
  <c r="AJ347" i="15"/>
  <c r="AK347" i="15"/>
  <c r="AL347" i="15"/>
  <c r="AM347" i="15"/>
  <c r="AN347" i="15"/>
  <c r="AO347" i="15"/>
  <c r="AP347" i="15"/>
  <c r="AQ347" i="15"/>
  <c r="AR347" i="15"/>
  <c r="AS347" i="15"/>
  <c r="AT347" i="15"/>
  <c r="AU347" i="15"/>
  <c r="AV347" i="15"/>
  <c r="AI348" i="15"/>
  <c r="AJ348" i="15"/>
  <c r="AK348" i="15"/>
  <c r="AL348" i="15"/>
  <c r="AM348" i="15"/>
  <c r="AN348" i="15"/>
  <c r="AO348" i="15"/>
  <c r="AP348" i="15"/>
  <c r="AQ348" i="15"/>
  <c r="AR348" i="15"/>
  <c r="AS348" i="15"/>
  <c r="AT348" i="15"/>
  <c r="AU348" i="15"/>
  <c r="AV348" i="15"/>
  <c r="AI349" i="15"/>
  <c r="AJ349" i="15"/>
  <c r="AK349" i="15"/>
  <c r="AL349" i="15"/>
  <c r="AM349" i="15"/>
  <c r="AN349" i="15"/>
  <c r="AO349" i="15"/>
  <c r="AP349" i="15"/>
  <c r="AQ349" i="15"/>
  <c r="AR349" i="15"/>
  <c r="AS349" i="15"/>
  <c r="AT349" i="15"/>
  <c r="AU349" i="15"/>
  <c r="AV349" i="15"/>
  <c r="AI350" i="15"/>
  <c r="AJ350" i="15"/>
  <c r="AK350" i="15"/>
  <c r="AL350" i="15"/>
  <c r="AM350" i="15"/>
  <c r="AN350" i="15"/>
  <c r="AO350" i="15"/>
  <c r="AP350" i="15"/>
  <c r="AQ350" i="15"/>
  <c r="AR350" i="15"/>
  <c r="AS350" i="15"/>
  <c r="AT350" i="15"/>
  <c r="AU350" i="15"/>
  <c r="AV350" i="15"/>
  <c r="AI351" i="15"/>
  <c r="AJ351" i="15"/>
  <c r="AK351" i="15"/>
  <c r="AL351" i="15"/>
  <c r="AM351" i="15"/>
  <c r="AN351" i="15"/>
  <c r="AO351" i="15"/>
  <c r="AP351" i="15"/>
  <c r="AQ351" i="15"/>
  <c r="AR351" i="15"/>
  <c r="AS351" i="15"/>
  <c r="AT351" i="15"/>
  <c r="AU351" i="15"/>
  <c r="AV351" i="15"/>
  <c r="AI352" i="15"/>
  <c r="AJ352" i="15"/>
  <c r="AK352" i="15"/>
  <c r="AL352" i="15"/>
  <c r="AM352" i="15"/>
  <c r="AN352" i="15"/>
  <c r="AO352" i="15"/>
  <c r="AP352" i="15"/>
  <c r="AQ352" i="15"/>
  <c r="AR352" i="15"/>
  <c r="AS352" i="15"/>
  <c r="AT352" i="15"/>
  <c r="AU352" i="15"/>
  <c r="AV352" i="15"/>
  <c r="AI353" i="15"/>
  <c r="AJ353" i="15"/>
  <c r="AK353" i="15"/>
  <c r="AL353" i="15"/>
  <c r="AM353" i="15"/>
  <c r="AN353" i="15"/>
  <c r="AO353" i="15"/>
  <c r="AP353" i="15"/>
  <c r="AQ353" i="15"/>
  <c r="AR353" i="15"/>
  <c r="AS353" i="15"/>
  <c r="AT353" i="15"/>
  <c r="AU353" i="15"/>
  <c r="AV353" i="15"/>
  <c r="AI354" i="15"/>
  <c r="AJ354" i="15"/>
  <c r="AK354" i="15"/>
  <c r="AL354" i="15"/>
  <c r="AM354" i="15"/>
  <c r="AN354" i="15"/>
  <c r="AO354" i="15"/>
  <c r="AP354" i="15"/>
  <c r="AQ354" i="15"/>
  <c r="AR354" i="15"/>
  <c r="AS354" i="15"/>
  <c r="AT354" i="15"/>
  <c r="AU354" i="15"/>
  <c r="AV354" i="15"/>
  <c r="AI355" i="15"/>
  <c r="AJ355" i="15"/>
  <c r="AK355" i="15"/>
  <c r="AL355" i="15"/>
  <c r="AM355" i="15"/>
  <c r="AN355" i="15"/>
  <c r="AO355" i="15"/>
  <c r="AP355" i="15"/>
  <c r="AQ355" i="15"/>
  <c r="AR355" i="15"/>
  <c r="AS355" i="15"/>
  <c r="AT355" i="15"/>
  <c r="AU355" i="15"/>
  <c r="AV355" i="15"/>
  <c r="AI356" i="15"/>
  <c r="AJ356" i="15"/>
  <c r="AK356" i="15"/>
  <c r="AL356" i="15"/>
  <c r="AM356" i="15"/>
  <c r="AN356" i="15"/>
  <c r="AO356" i="15"/>
  <c r="AP356" i="15"/>
  <c r="AQ356" i="15"/>
  <c r="AR356" i="15"/>
  <c r="AS356" i="15"/>
  <c r="AT356" i="15"/>
  <c r="AU356" i="15"/>
  <c r="AV356" i="15"/>
  <c r="AI357" i="15"/>
  <c r="AJ357" i="15"/>
  <c r="AK357" i="15"/>
  <c r="AL357" i="15"/>
  <c r="AM357" i="15"/>
  <c r="AN357" i="15"/>
  <c r="AO357" i="15"/>
  <c r="AP357" i="15"/>
  <c r="AQ357" i="15"/>
  <c r="AR357" i="15"/>
  <c r="AS357" i="15"/>
  <c r="AT357" i="15"/>
  <c r="AU357" i="15"/>
  <c r="AV357" i="15"/>
  <c r="AI358" i="15"/>
  <c r="AJ358" i="15"/>
  <c r="AK358" i="15"/>
  <c r="AL358" i="15"/>
  <c r="AM358" i="15"/>
  <c r="AN358" i="15"/>
  <c r="AO358" i="15"/>
  <c r="AP358" i="15"/>
  <c r="AQ358" i="15"/>
  <c r="AR358" i="15"/>
  <c r="AS358" i="15"/>
  <c r="AT358" i="15"/>
  <c r="AU358" i="15"/>
  <c r="AV358" i="15"/>
  <c r="AI359" i="15"/>
  <c r="AJ359" i="15"/>
  <c r="AK359" i="15"/>
  <c r="AL359" i="15"/>
  <c r="AM359" i="15"/>
  <c r="AN359" i="15"/>
  <c r="AO359" i="15"/>
  <c r="AP359" i="15"/>
  <c r="AQ359" i="15"/>
  <c r="AR359" i="15"/>
  <c r="AS359" i="15"/>
  <c r="AT359" i="15"/>
  <c r="AU359" i="15"/>
  <c r="AV359" i="15"/>
  <c r="AI360" i="15"/>
  <c r="AJ360" i="15"/>
  <c r="AK360" i="15"/>
  <c r="AL360" i="15"/>
  <c r="AM360" i="15"/>
  <c r="AN360" i="15"/>
  <c r="AO360" i="15"/>
  <c r="AP360" i="15"/>
  <c r="AQ360" i="15"/>
  <c r="AR360" i="15"/>
  <c r="AS360" i="15"/>
  <c r="AT360" i="15"/>
  <c r="AU360" i="15"/>
  <c r="AV360" i="15"/>
  <c r="AI361" i="15"/>
  <c r="AJ361" i="15"/>
  <c r="AK361" i="15"/>
  <c r="AL361" i="15"/>
  <c r="AM361" i="15"/>
  <c r="AN361" i="15"/>
  <c r="AO361" i="15"/>
  <c r="AP361" i="15"/>
  <c r="AQ361" i="15"/>
  <c r="AR361" i="15"/>
  <c r="AS361" i="15"/>
  <c r="AT361" i="15"/>
  <c r="AU361" i="15"/>
  <c r="AV361" i="15"/>
  <c r="AI362" i="15"/>
  <c r="AJ362" i="15"/>
  <c r="AK362" i="15"/>
  <c r="AL362" i="15"/>
  <c r="AM362" i="15"/>
  <c r="AN362" i="15"/>
  <c r="AO362" i="15"/>
  <c r="AP362" i="15"/>
  <c r="AQ362" i="15"/>
  <c r="AR362" i="15"/>
  <c r="AS362" i="15"/>
  <c r="AT362" i="15"/>
  <c r="AU362" i="15"/>
  <c r="AV362" i="15"/>
  <c r="AI363" i="15"/>
  <c r="AJ363" i="15"/>
  <c r="AK363" i="15"/>
  <c r="AL363" i="15"/>
  <c r="AM363" i="15"/>
  <c r="AN363" i="15"/>
  <c r="AO363" i="15"/>
  <c r="AP363" i="15"/>
  <c r="AQ363" i="15"/>
  <c r="AR363" i="15"/>
  <c r="AS363" i="15"/>
  <c r="AT363" i="15"/>
  <c r="AU363" i="15"/>
  <c r="AV363" i="15"/>
  <c r="AI364" i="15"/>
  <c r="AJ364" i="15"/>
  <c r="AK364" i="15"/>
  <c r="AL364" i="15"/>
  <c r="AM364" i="15"/>
  <c r="AN364" i="15"/>
  <c r="AO364" i="15"/>
  <c r="AP364" i="15"/>
  <c r="AQ364" i="15"/>
  <c r="AR364" i="15"/>
  <c r="AS364" i="15"/>
  <c r="AT364" i="15"/>
  <c r="AU364" i="15"/>
  <c r="AV364" i="15"/>
  <c r="AI365" i="15"/>
  <c r="AJ365" i="15"/>
  <c r="AK365" i="15"/>
  <c r="AL365" i="15"/>
  <c r="AM365" i="15"/>
  <c r="AN365" i="15"/>
  <c r="AO365" i="15"/>
  <c r="AP365" i="15"/>
  <c r="AQ365" i="15"/>
  <c r="AR365" i="15"/>
  <c r="AS365" i="15"/>
  <c r="AT365" i="15"/>
  <c r="AU365" i="15"/>
  <c r="AV365" i="15"/>
  <c r="AI366" i="15"/>
  <c r="AJ366" i="15"/>
  <c r="AK366" i="15"/>
  <c r="AL366" i="15"/>
  <c r="AM366" i="15"/>
  <c r="AN366" i="15"/>
  <c r="AO366" i="15"/>
  <c r="AP366" i="15"/>
  <c r="AQ366" i="15"/>
  <c r="AR366" i="15"/>
  <c r="AS366" i="15"/>
  <c r="AT366" i="15"/>
  <c r="AU366" i="15"/>
  <c r="AV366" i="15"/>
  <c r="AC14" i="15" l="1"/>
  <c r="C10" i="15"/>
  <c r="U25" i="15"/>
  <c r="E21" i="15"/>
  <c r="C25" i="15"/>
  <c r="M17" i="15"/>
  <c r="K16" i="15"/>
  <c r="S10" i="15"/>
  <c r="C27" i="15"/>
  <c r="I16" i="15"/>
  <c r="B16" i="15"/>
  <c r="AF20" i="15"/>
  <c r="I13" i="15"/>
  <c r="C28" i="15"/>
  <c r="M22" i="15"/>
  <c r="U16" i="15"/>
  <c r="M10" i="15"/>
  <c r="E14" i="15"/>
  <c r="M8" i="15"/>
  <c r="G23" i="15"/>
  <c r="AC22" i="15"/>
  <c r="C18" i="15"/>
  <c r="AC10" i="15"/>
  <c r="AA22" i="15"/>
  <c r="P15" i="15"/>
  <c r="U44" i="15"/>
  <c r="G36" i="15"/>
  <c r="AA34" i="15"/>
  <c r="M49" i="15"/>
  <c r="S58" i="15"/>
  <c r="U50" i="15"/>
  <c r="AF44" i="15"/>
  <c r="C45" i="15"/>
  <c r="E75" i="15"/>
  <c r="B72" i="15"/>
  <c r="C64" i="15"/>
  <c r="P95" i="15"/>
  <c r="X78" i="15"/>
  <c r="P91" i="15"/>
  <c r="AA83" i="15"/>
  <c r="X85" i="15"/>
  <c r="I77" i="15"/>
  <c r="AF105" i="15"/>
  <c r="K119" i="15"/>
  <c r="U113" i="15"/>
  <c r="K104" i="15"/>
  <c r="S126" i="15"/>
  <c r="S107" i="15"/>
  <c r="AF18" i="15"/>
  <c r="B14" i="15"/>
  <c r="S47" i="15"/>
  <c r="K41" i="15"/>
  <c r="S35" i="15"/>
  <c r="X40" i="15"/>
  <c r="C59" i="15"/>
  <c r="X56" i="15"/>
  <c r="K60" i="15"/>
  <c r="U53" i="15"/>
  <c r="X73" i="15"/>
  <c r="P75" i="15"/>
  <c r="M82" i="15"/>
  <c r="AA94" i="15"/>
  <c r="S74" i="15"/>
  <c r="X100" i="15"/>
  <c r="AA106" i="15"/>
  <c r="C108" i="15"/>
  <c r="P69" i="15"/>
  <c r="P106" i="15"/>
  <c r="U128" i="15"/>
  <c r="AA124" i="15"/>
  <c r="AA133" i="15"/>
  <c r="AC125" i="15"/>
  <c r="C121" i="15"/>
  <c r="I156" i="15"/>
  <c r="E138" i="15"/>
  <c r="P144" i="15"/>
  <c r="G154" i="15"/>
  <c r="E12" i="15"/>
  <c r="X34" i="15"/>
  <c r="AF24" i="15"/>
  <c r="X45" i="15"/>
  <c r="G53" i="15"/>
  <c r="U43" i="15"/>
  <c r="G28" i="15"/>
  <c r="X57" i="15"/>
  <c r="S68" i="15"/>
  <c r="U54" i="15"/>
  <c r="C60" i="15"/>
  <c r="S73" i="15"/>
  <c r="X19" i="15"/>
  <c r="AF13" i="15"/>
  <c r="P30" i="15"/>
  <c r="P11" i="15"/>
  <c r="AF28" i="15"/>
  <c r="I21" i="15"/>
  <c r="G20" i="15"/>
  <c r="E16" i="15"/>
  <c r="G8" i="15"/>
  <c r="AC20" i="15"/>
  <c r="C8" i="15"/>
  <c r="S25" i="15"/>
  <c r="AC17" i="15"/>
  <c r="AF31" i="15"/>
  <c r="I26" i="15"/>
  <c r="P21" i="15"/>
  <c r="I14" i="15"/>
  <c r="B17" i="15"/>
  <c r="I12" i="15"/>
  <c r="AA27" i="15"/>
  <c r="K9" i="15"/>
  <c r="AF21" i="15"/>
  <c r="X15" i="15"/>
  <c r="M28" i="15"/>
  <c r="U26" i="15"/>
  <c r="AA21" i="15"/>
  <c r="AA40" i="15"/>
  <c r="M40" i="15"/>
  <c r="U47" i="15"/>
  <c r="U11" i="15"/>
  <c r="P55" i="15"/>
  <c r="M52" i="15"/>
  <c r="S63" i="15"/>
  <c r="B78" i="15"/>
  <c r="U77" i="15"/>
  <c r="P68" i="15"/>
  <c r="S37" i="15"/>
  <c r="U85" i="15"/>
  <c r="S81" i="15"/>
  <c r="M89" i="15"/>
  <c r="K99" i="15"/>
  <c r="U94" i="15"/>
  <c r="S110" i="15"/>
  <c r="K90" i="15"/>
  <c r="E121" i="15"/>
  <c r="E113" i="15"/>
  <c r="E132" i="15"/>
  <c r="AA117" i="15"/>
  <c r="U23" i="15"/>
  <c r="X33" i="15"/>
  <c r="M29" i="15"/>
  <c r="AF16" i="15"/>
  <c r="E41" i="15"/>
  <c r="K50" i="15"/>
  <c r="P24" i="15"/>
  <c r="K61" i="15"/>
  <c r="AC65" i="15"/>
  <c r="S64" i="15"/>
  <c r="K64" i="15"/>
  <c r="C80" i="15"/>
  <c r="I86" i="15"/>
  <c r="M100" i="15"/>
  <c r="I82" i="15"/>
  <c r="B57" i="15"/>
  <c r="M112" i="15"/>
  <c r="AF111" i="15"/>
  <c r="G94" i="15"/>
  <c r="C111" i="15"/>
  <c r="P133" i="15"/>
  <c r="M130" i="15"/>
  <c r="AA115" i="15"/>
  <c r="X130" i="15"/>
  <c r="AF124" i="15"/>
  <c r="AC160" i="15"/>
  <c r="B141" i="15"/>
  <c r="C149" i="15"/>
  <c r="AA158" i="15"/>
  <c r="AF17" i="15"/>
  <c r="K39" i="15"/>
  <c r="C33" i="15"/>
  <c r="C21" i="15"/>
  <c r="AA57" i="15"/>
  <c r="AC49" i="15"/>
  <c r="M46" i="15"/>
  <c r="K62" i="15"/>
  <c r="E74" i="15"/>
  <c r="P65" i="15"/>
  <c r="I66" i="15"/>
  <c r="E79" i="15"/>
  <c r="S86" i="15"/>
  <c r="S95" i="15"/>
  <c r="P92" i="15"/>
  <c r="AC96" i="15"/>
  <c r="B94" i="15"/>
  <c r="C109" i="15"/>
  <c r="C90" i="15"/>
  <c r="M120" i="15"/>
  <c r="E111" i="15"/>
  <c r="S125" i="15"/>
  <c r="I115" i="15"/>
  <c r="M83" i="15"/>
  <c r="B147" i="15"/>
  <c r="K155" i="15"/>
  <c r="G136" i="15"/>
  <c r="AF145" i="15"/>
  <c r="M25" i="15"/>
  <c r="P41" i="15"/>
  <c r="B33" i="15"/>
  <c r="U32" i="15"/>
  <c r="P46" i="15"/>
  <c r="M56" i="15"/>
  <c r="M48" i="15"/>
  <c r="I39" i="15"/>
  <c r="G71" i="15"/>
  <c r="I71" i="15"/>
  <c r="AC69" i="15"/>
  <c r="B56" i="15"/>
  <c r="K92" i="15"/>
  <c r="C66" i="15"/>
  <c r="K88" i="15"/>
  <c r="U81" i="15"/>
  <c r="X117" i="15"/>
  <c r="B117" i="15"/>
  <c r="G103" i="15"/>
  <c r="E117" i="15"/>
  <c r="B105" i="15"/>
  <c r="I87" i="15"/>
  <c r="K24" i="15"/>
  <c r="S18" i="15"/>
  <c r="K12" i="15"/>
  <c r="C16" i="15"/>
  <c r="K10" i="15"/>
  <c r="AC25" i="15"/>
  <c r="AA24" i="15"/>
  <c r="B19" i="15"/>
  <c r="AA12" i="15"/>
  <c r="X25" i="15"/>
  <c r="AF11" i="15"/>
  <c r="E31" i="15"/>
  <c r="X22" i="15"/>
  <c r="U12" i="15"/>
  <c r="X12" i="15"/>
  <c r="C26" i="15"/>
  <c r="AC18" i="15"/>
  <c r="U22" i="15"/>
  <c r="AC16" i="15"/>
  <c r="I9" i="15"/>
  <c r="G13" i="15"/>
  <c r="S26" i="15"/>
  <c r="K20" i="15"/>
  <c r="E27" i="15"/>
  <c r="AF9" i="15"/>
  <c r="I33" i="15"/>
  <c r="X16" i="15"/>
  <c r="I44" i="15"/>
  <c r="X52" i="15"/>
  <c r="AF39" i="15"/>
  <c r="K21" i="15"/>
  <c r="I56" i="15"/>
  <c r="C68" i="15"/>
  <c r="S48" i="15"/>
  <c r="AC54" i="15"/>
  <c r="C73" i="15"/>
  <c r="P81" i="15"/>
  <c r="P90" i="15"/>
  <c r="E87" i="15"/>
  <c r="I93" i="15"/>
  <c r="U105" i="15"/>
  <c r="G102" i="15"/>
  <c r="E116" i="15"/>
  <c r="C107" i="15"/>
  <c r="B124" i="15"/>
  <c r="P120" i="15"/>
  <c r="G89" i="15"/>
  <c r="X123" i="15"/>
  <c r="G15" i="15"/>
  <c r="B39" i="15"/>
  <c r="S32" i="15"/>
  <c r="E32" i="15"/>
  <c r="B44" i="15"/>
  <c r="G54" i="15"/>
  <c r="AA45" i="15"/>
  <c r="M35" i="15"/>
  <c r="X70" i="15"/>
  <c r="AA69" i="15"/>
  <c r="M69" i="15"/>
  <c r="E53" i="15"/>
  <c r="AC90" i="15"/>
  <c r="G60" i="15"/>
  <c r="AC86" i="15"/>
  <c r="M80" i="15"/>
  <c r="I116" i="15"/>
  <c r="S116" i="15"/>
  <c r="S101" i="15"/>
  <c r="AF114" i="15"/>
  <c r="AF102" i="15"/>
  <c r="I134" i="15"/>
  <c r="G122" i="15"/>
  <c r="K135" i="15"/>
  <c r="S129" i="15"/>
  <c r="E137" i="15"/>
  <c r="U146" i="15"/>
  <c r="AF152" i="15"/>
  <c r="AC134" i="15"/>
  <c r="I24" i="15"/>
  <c r="G43" i="15"/>
  <c r="AF36" i="15"/>
  <c r="U31" i="15"/>
  <c r="M63" i="15"/>
  <c r="X54" i="15"/>
  <c r="C53" i="15"/>
  <c r="AC46" i="15"/>
  <c r="B77" i="15"/>
  <c r="C70" i="15"/>
  <c r="AC70" i="15"/>
  <c r="E76" i="15"/>
  <c r="E92" i="15"/>
  <c r="E54" i="15"/>
  <c r="C97" i="15"/>
  <c r="E104" i="15"/>
  <c r="P102" i="15"/>
  <c r="AF112" i="15"/>
  <c r="S99" i="15"/>
  <c r="I124" i="15"/>
  <c r="E122" i="15"/>
  <c r="E131" i="15"/>
  <c r="P122" i="15"/>
  <c r="AF108" i="15"/>
  <c r="U152" i="15"/>
  <c r="G159" i="15"/>
  <c r="AC139" i="15"/>
  <c r="S150" i="15"/>
  <c r="C20" i="15"/>
  <c r="K46" i="15"/>
  <c r="U38" i="15"/>
  <c r="P37" i="15"/>
  <c r="AC34" i="15"/>
  <c r="I60" i="15"/>
  <c r="K52" i="15"/>
  <c r="AA48" i="15"/>
  <c r="K56" i="15"/>
  <c r="AC75" i="15"/>
  <c r="X74" i="15"/>
  <c r="K65" i="15"/>
  <c r="G96" i="15"/>
  <c r="X82" i="15"/>
  <c r="M72" i="15"/>
  <c r="P86" i="15"/>
  <c r="I92" i="15"/>
  <c r="AF85" i="15"/>
  <c r="M108" i="15"/>
  <c r="B120" i="15"/>
  <c r="S117" i="15"/>
  <c r="AA9" i="15"/>
  <c r="E24" i="15"/>
  <c r="G16" i="15"/>
  <c r="AF19" i="15"/>
  <c r="G14" i="15"/>
  <c r="X30" i="15"/>
  <c r="I11" i="15"/>
  <c r="U24" i="15"/>
  <c r="M18" i="15"/>
  <c r="AC19" i="15"/>
  <c r="S16" i="15"/>
  <c r="AA10" i="15"/>
  <c r="K27" i="15"/>
  <c r="M13" i="15"/>
  <c r="K17" i="15"/>
  <c r="U9" i="15"/>
  <c r="X23" i="15"/>
  <c r="C9" i="15"/>
  <c r="X21" i="15"/>
  <c r="AC13" i="15"/>
  <c r="AA17" i="15"/>
  <c r="C11" i="15"/>
  <c r="G24" i="15"/>
  <c r="G34" i="15"/>
  <c r="P17" i="15"/>
  <c r="AC37" i="15"/>
  <c r="AF30" i="15"/>
  <c r="G17" i="15"/>
  <c r="K57" i="15"/>
  <c r="K49" i="15"/>
  <c r="G40" i="15"/>
  <c r="AC60" i="15"/>
  <c r="AF71" i="15"/>
  <c r="U64" i="15"/>
  <c r="B64" i="15"/>
  <c r="AF76" i="15"/>
  <c r="C86" i="15"/>
  <c r="C95" i="15"/>
  <c r="B90" i="15"/>
  <c r="AF93" i="15"/>
  <c r="U91" i="15"/>
  <c r="U107" i="15"/>
  <c r="G86" i="15"/>
  <c r="G118" i="15"/>
  <c r="G109" i="15"/>
  <c r="C125" i="15"/>
  <c r="C112" i="15"/>
  <c r="K128" i="15"/>
  <c r="AF15" i="15"/>
  <c r="AC44" i="15"/>
  <c r="E38" i="15"/>
  <c r="B35" i="15"/>
  <c r="K23" i="15"/>
  <c r="AA58" i="15"/>
  <c r="AC50" i="15"/>
  <c r="E48" i="15"/>
  <c r="P51" i="15"/>
  <c r="M75" i="15"/>
  <c r="I73" i="15"/>
  <c r="X64" i="15"/>
  <c r="X95" i="15"/>
  <c r="G79" i="15"/>
  <c r="X91" i="15"/>
  <c r="B84" i="15"/>
  <c r="U88" i="15"/>
  <c r="C82" i="15"/>
  <c r="G106" i="15"/>
  <c r="S119" i="15"/>
  <c r="S115" i="15"/>
  <c r="B106" i="15"/>
  <c r="AA126" i="15"/>
  <c r="AC110" i="15"/>
  <c r="M129" i="15"/>
  <c r="B140" i="15"/>
  <c r="P151" i="15"/>
  <c r="S157" i="15"/>
  <c r="B9" i="15"/>
  <c r="U21" i="15"/>
  <c r="AA47" i="15"/>
  <c r="S41" i="15"/>
  <c r="AA35" i="15"/>
  <c r="X44" i="15"/>
  <c r="K59" i="15"/>
  <c r="AF56" i="15"/>
  <c r="P62" i="15"/>
  <c r="S55" i="15"/>
  <c r="S36" i="15"/>
  <c r="X75" i="15"/>
  <c r="U82" i="15"/>
  <c r="B95" i="15"/>
  <c r="AA75" i="15"/>
  <c r="AF100" i="15"/>
  <c r="B107" i="15"/>
  <c r="K108" i="15"/>
  <c r="S79" i="15"/>
  <c r="X106" i="15"/>
  <c r="AC128" i="15"/>
  <c r="B125" i="15"/>
  <c r="B134" i="15"/>
  <c r="C127" i="15"/>
  <c r="K121" i="15"/>
  <c r="P157" i="15"/>
  <c r="M138" i="15"/>
  <c r="X144" i="15"/>
  <c r="E156" i="15"/>
  <c r="B29" i="15"/>
  <c r="AC27" i="15"/>
  <c r="P43" i="15"/>
  <c r="C42" i="15"/>
  <c r="S49" i="15"/>
  <c r="C31" i="15"/>
  <c r="G56" i="15"/>
  <c r="C54" i="15"/>
  <c r="E65" i="15"/>
  <c r="X80" i="15"/>
  <c r="P40" i="15"/>
  <c r="G69" i="15"/>
  <c r="X69" i="15"/>
  <c r="K87" i="15"/>
  <c r="I83" i="15"/>
  <c r="C91" i="15"/>
  <c r="E101" i="15"/>
  <c r="B97" i="15"/>
  <c r="I112" i="15"/>
  <c r="K96" i="15"/>
  <c r="AC121" i="15"/>
  <c r="X10" i="15"/>
  <c r="M15" i="15"/>
  <c r="B27" i="15"/>
  <c r="AA20" i="15"/>
  <c r="S24" i="15"/>
  <c r="AA18" i="15"/>
  <c r="G11" i="15"/>
  <c r="AC15" i="15"/>
  <c r="E9" i="15"/>
  <c r="I22" i="15"/>
  <c r="I32" i="15"/>
  <c r="E22" i="15"/>
  <c r="M16" i="15"/>
  <c r="E10" i="15"/>
  <c r="I17" i="15"/>
  <c r="G21" i="15"/>
  <c r="P14" i="15"/>
  <c r="B8" i="15"/>
  <c r="AF12" i="15"/>
  <c r="K26" i="15"/>
  <c r="X18" i="15"/>
  <c r="M23" i="15"/>
  <c r="AF14" i="15"/>
  <c r="AA28" i="15"/>
  <c r="AA38" i="15"/>
  <c r="S22" i="15"/>
  <c r="X42" i="15"/>
  <c r="P36" i="15"/>
  <c r="K30" i="15"/>
  <c r="G61" i="15"/>
  <c r="I53" i="15"/>
  <c r="U51" i="15"/>
  <c r="M42" i="15"/>
  <c r="S76" i="15"/>
  <c r="U68" i="15"/>
  <c r="M70" i="15"/>
  <c r="I50" i="15"/>
  <c r="AF89" i="15"/>
  <c r="AF98" i="15"/>
  <c r="U95" i="15"/>
  <c r="X102" i="15"/>
  <c r="AA101" i="15"/>
  <c r="P112" i="15"/>
  <c r="U97" i="15"/>
  <c r="AA122" i="15"/>
  <c r="U118" i="15"/>
  <c r="AF128" i="15"/>
  <c r="I120" i="15"/>
  <c r="AA104" i="15"/>
  <c r="K28" i="15"/>
  <c r="X24" i="15"/>
  <c r="B41" i="15"/>
  <c r="U40" i="15"/>
  <c r="AF47" i="15"/>
  <c r="M19" i="15"/>
  <c r="X55" i="15"/>
  <c r="U52" i="15"/>
  <c r="G64" i="15"/>
  <c r="I79" i="15"/>
  <c r="AC77" i="15"/>
  <c r="X68" i="15"/>
  <c r="G52" i="15"/>
  <c r="AC85" i="15"/>
  <c r="AA81" i="15"/>
  <c r="U89" i="15"/>
  <c r="AA99" i="15"/>
  <c r="C96" i="15"/>
  <c r="AA110" i="15"/>
  <c r="M94" i="15"/>
  <c r="M121" i="15"/>
  <c r="AA113" i="15"/>
  <c r="M132" i="15"/>
  <c r="E118" i="15"/>
  <c r="K138" i="15"/>
  <c r="U145" i="15"/>
  <c r="C156" i="15"/>
  <c r="AF135" i="15"/>
  <c r="P28" i="15"/>
  <c r="AF33" i="15"/>
  <c r="AA29" i="15"/>
  <c r="C23" i="15"/>
  <c r="M41" i="15"/>
  <c r="S50" i="15"/>
  <c r="U29" i="15"/>
  <c r="S61" i="15"/>
  <c r="C67" i="15"/>
  <c r="E67" i="15"/>
  <c r="AF64" i="15"/>
  <c r="K80" i="15"/>
  <c r="P87" i="15"/>
  <c r="U100" i="15"/>
  <c r="P83" i="15"/>
  <c r="C65" i="15"/>
  <c r="U112" i="15"/>
  <c r="G112" i="15"/>
  <c r="E96" i="15"/>
  <c r="K111" i="15"/>
  <c r="X133" i="15"/>
  <c r="U130" i="15"/>
  <c r="K117" i="15"/>
  <c r="AF130" i="15"/>
  <c r="G125" i="15"/>
  <c r="C162" i="15"/>
  <c r="I142" i="15"/>
  <c r="K149" i="15"/>
  <c r="B159" i="15"/>
  <c r="AC12" i="15"/>
  <c r="AF34" i="15"/>
  <c r="X26" i="15"/>
  <c r="AF45" i="15"/>
  <c r="E55" i="15"/>
  <c r="K44" i="15"/>
  <c r="AF29" i="15"/>
  <c r="AF57" i="15"/>
  <c r="AA68" i="15"/>
  <c r="S56" i="15"/>
  <c r="M61" i="15"/>
  <c r="AA73" i="15"/>
  <c r="G82" i="15"/>
  <c r="G91" i="15"/>
  <c r="AC87" i="15"/>
  <c r="S85" i="15"/>
  <c r="C79" i="15"/>
  <c r="X104" i="15"/>
  <c r="AC116" i="15"/>
  <c r="U111" i="15"/>
  <c r="AA96" i="15"/>
  <c r="K15" i="15"/>
  <c r="I19" i="15"/>
  <c r="S11" i="15"/>
  <c r="M26" i="15"/>
  <c r="B10" i="15"/>
  <c r="M24" i="15"/>
  <c r="AA15" i="15"/>
  <c r="X20" i="15"/>
  <c r="B12" i="15"/>
  <c r="AC26" i="15"/>
  <c r="AC36" i="15"/>
  <c r="B25" i="15"/>
  <c r="I20" i="15"/>
  <c r="B13" i="15"/>
  <c r="K8" i="15"/>
  <c r="AA25" i="15"/>
  <c r="C19" i="15"/>
  <c r="U13" i="15"/>
  <c r="S17" i="15"/>
  <c r="AC9" i="15"/>
  <c r="AA8" i="15"/>
  <c r="I27" i="15"/>
  <c r="S19" i="15"/>
  <c r="X9" i="15"/>
  <c r="C15" i="15"/>
  <c r="AC28" i="15"/>
  <c r="K47" i="15"/>
  <c r="C41" i="15"/>
  <c r="K35" i="15"/>
  <c r="AA37" i="15"/>
  <c r="AC57" i="15"/>
  <c r="P56" i="15"/>
  <c r="I57" i="15"/>
  <c r="X50" i="15"/>
  <c r="P73" i="15"/>
  <c r="I74" i="15"/>
  <c r="E82" i="15"/>
  <c r="S94" i="15"/>
  <c r="AC73" i="15"/>
  <c r="P100" i="15"/>
  <c r="S106" i="15"/>
  <c r="AC106" i="15"/>
  <c r="AF58" i="15"/>
  <c r="I105" i="15"/>
  <c r="M128" i="15"/>
  <c r="S124" i="15"/>
  <c r="S133" i="15"/>
  <c r="U125" i="15"/>
  <c r="C120" i="15"/>
  <c r="G10" i="15"/>
  <c r="P34" i="15"/>
  <c r="B22" i="15"/>
  <c r="P45" i="15"/>
  <c r="AF52" i="15"/>
  <c r="AC42" i="15"/>
  <c r="I25" i="15"/>
  <c r="P57" i="15"/>
  <c r="K68" i="15"/>
  <c r="X51" i="15"/>
  <c r="AA56" i="15"/>
  <c r="K73" i="15"/>
  <c r="X81" i="15"/>
  <c r="X90" i="15"/>
  <c r="M87" i="15"/>
  <c r="I76" i="15"/>
  <c r="K74" i="15"/>
  <c r="X103" i="15"/>
  <c r="M116" i="15"/>
  <c r="M110" i="15"/>
  <c r="S75" i="15"/>
  <c r="X120" i="15"/>
  <c r="U99" i="15"/>
  <c r="AF123" i="15"/>
  <c r="G142" i="15"/>
  <c r="P150" i="15"/>
  <c r="AF159" i="15"/>
  <c r="AC140" i="15"/>
  <c r="AA19" i="15"/>
  <c r="I40" i="15"/>
  <c r="AA32" i="15"/>
  <c r="M32" i="15"/>
  <c r="I45" i="15"/>
  <c r="E56" i="15"/>
  <c r="C48" i="15"/>
  <c r="K37" i="15"/>
  <c r="AF70" i="15"/>
  <c r="B70" i="15"/>
  <c r="U69" i="15"/>
  <c r="C55" i="15"/>
  <c r="C92" i="15"/>
  <c r="AA63" i="15"/>
  <c r="C88" i="15"/>
  <c r="M81" i="15"/>
  <c r="P117" i="15"/>
  <c r="AA116" i="15"/>
  <c r="AC102" i="15"/>
  <c r="G115" i="15"/>
  <c r="C104" i="15"/>
  <c r="P135" i="15"/>
  <c r="E124" i="15"/>
  <c r="S135" i="15"/>
  <c r="AA129" i="15"/>
  <c r="M137" i="15"/>
  <c r="AC146" i="15"/>
  <c r="G153" i="15"/>
  <c r="X135" i="15"/>
  <c r="E20" i="15"/>
  <c r="S39" i="15"/>
  <c r="K33" i="15"/>
  <c r="I23" i="15"/>
  <c r="B58" i="15"/>
  <c r="C51" i="15"/>
  <c r="E47" i="15"/>
  <c r="S62" i="15"/>
  <c r="M74" i="15"/>
  <c r="X65" i="15"/>
  <c r="P67" i="15"/>
  <c r="M79" i="15"/>
  <c r="AA86" i="15"/>
  <c r="AA95" i="15"/>
  <c r="X92" i="15"/>
  <c r="K98" i="15"/>
  <c r="P96" i="15"/>
  <c r="K109" i="15"/>
  <c r="B91" i="15"/>
  <c r="U120" i="15"/>
  <c r="C113" i="15"/>
  <c r="G19" i="15"/>
  <c r="AC23" i="15"/>
  <c r="E17" i="15"/>
  <c r="AF10" i="15"/>
  <c r="U15" i="15"/>
  <c r="I28" i="15"/>
  <c r="M21" i="15"/>
  <c r="K25" i="15"/>
  <c r="U17" i="15"/>
  <c r="X31" i="15"/>
  <c r="X41" i="15"/>
  <c r="P12" i="15"/>
  <c r="AC24" i="15"/>
  <c r="U18" i="15"/>
  <c r="G12" i="15"/>
  <c r="E8" i="15"/>
  <c r="AF22" i="15"/>
  <c r="P18" i="15"/>
  <c r="E23" i="15"/>
  <c r="X14" i="15"/>
  <c r="M14" i="15"/>
  <c r="U8" i="15"/>
  <c r="E25" i="15"/>
  <c r="K14" i="15"/>
  <c r="B18" i="15"/>
  <c r="P33" i="15"/>
  <c r="AA23" i="15"/>
  <c r="C13" i="15"/>
  <c r="G39" i="15"/>
  <c r="C50" i="15"/>
  <c r="U19" i="15"/>
  <c r="C61" i="15"/>
  <c r="U65" i="15"/>
  <c r="I63" i="15"/>
  <c r="I62" i="15"/>
  <c r="AC78" i="15"/>
  <c r="B85" i="15"/>
  <c r="E100" i="15"/>
  <c r="I81" i="15"/>
  <c r="G49" i="15"/>
  <c r="E112" i="15"/>
  <c r="X111" i="15"/>
  <c r="X93" i="15"/>
  <c r="AC109" i="15"/>
  <c r="I132" i="15"/>
  <c r="E130" i="15"/>
  <c r="AC113" i="15"/>
  <c r="P130" i="15"/>
  <c r="X124" i="15"/>
  <c r="X17" i="15"/>
  <c r="C39" i="15"/>
  <c r="S31" i="15"/>
  <c r="E19" i="15"/>
  <c r="S57" i="15"/>
  <c r="U49" i="15"/>
  <c r="E42" i="15"/>
  <c r="C62" i="15"/>
  <c r="G72" i="15"/>
  <c r="G65" i="15"/>
  <c r="M64" i="15"/>
  <c r="G77" i="15"/>
  <c r="K86" i="15"/>
  <c r="K95" i="15"/>
  <c r="I91" i="15"/>
  <c r="M96" i="15"/>
  <c r="S93" i="15"/>
  <c r="AC107" i="15"/>
  <c r="E88" i="15"/>
  <c r="AC118" i="15"/>
  <c r="P110" i="15"/>
  <c r="K125" i="15"/>
  <c r="K113" i="15"/>
  <c r="S128" i="15"/>
  <c r="AA146" i="15"/>
  <c r="C155" i="15"/>
  <c r="U135" i="15"/>
  <c r="X145" i="15"/>
  <c r="E18" i="15"/>
  <c r="C46" i="15"/>
  <c r="M38" i="15"/>
  <c r="I36" i="15"/>
  <c r="AF26" i="15"/>
  <c r="B59" i="15"/>
  <c r="C52" i="15"/>
  <c r="P48" i="15"/>
  <c r="M54" i="15"/>
  <c r="U75" i="15"/>
  <c r="P74" i="15"/>
  <c r="B65" i="15"/>
  <c r="AF95" i="15"/>
  <c r="P82" i="15"/>
  <c r="S66" i="15"/>
  <c r="I85" i="15"/>
  <c r="S90" i="15"/>
  <c r="B83" i="15"/>
  <c r="E108" i="15"/>
  <c r="AA119" i="15"/>
  <c r="G116" i="15"/>
  <c r="K107" i="15"/>
  <c r="B127" i="15"/>
  <c r="AA112" i="15"/>
  <c r="K131" i="15"/>
  <c r="I141" i="15"/>
  <c r="X151" i="15"/>
  <c r="AA157" i="15"/>
  <c r="M141" i="15"/>
  <c r="P25" i="15"/>
  <c r="E45" i="15"/>
  <c r="G37" i="15"/>
  <c r="E33" i="15"/>
  <c r="U63" i="15"/>
  <c r="AF54" i="15"/>
  <c r="K53" i="15"/>
  <c r="G48" i="15"/>
  <c r="I78" i="15"/>
  <c r="K70" i="15"/>
  <c r="C72" i="15"/>
  <c r="P77" i="15"/>
  <c r="M92" i="15"/>
  <c r="E64" i="15"/>
  <c r="K97" i="15"/>
  <c r="M104" i="15"/>
  <c r="AF103" i="15"/>
  <c r="G113" i="15"/>
  <c r="K100" i="15"/>
  <c r="P125" i="15"/>
  <c r="M122" i="15"/>
  <c r="S15" i="15"/>
  <c r="C17" i="15"/>
  <c r="K19" i="15"/>
  <c r="AC31" i="15"/>
  <c r="G51" i="15"/>
  <c r="X114" i="15"/>
  <c r="X36" i="15"/>
  <c r="U70" i="15"/>
  <c r="C99" i="15"/>
  <c r="U139" i="15"/>
  <c r="AF55" i="15"/>
  <c r="C87" i="15"/>
  <c r="S96" i="15"/>
  <c r="C115" i="15"/>
  <c r="AC145" i="15"/>
  <c r="S23" i="15"/>
  <c r="G45" i="15"/>
  <c r="P58" i="15"/>
  <c r="I96" i="15"/>
  <c r="S108" i="15"/>
  <c r="I126" i="15"/>
  <c r="B118" i="15"/>
  <c r="G131" i="15"/>
  <c r="E127" i="15"/>
  <c r="M20" i="15"/>
  <c r="AA39" i="15"/>
  <c r="S33" i="15"/>
  <c r="G25" i="15"/>
  <c r="I59" i="15"/>
  <c r="K51" i="15"/>
  <c r="P47" i="15"/>
  <c r="AA62" i="15"/>
  <c r="U74" i="15"/>
  <c r="AF65" i="15"/>
  <c r="X67" i="15"/>
  <c r="U79" i="15"/>
  <c r="B87" i="15"/>
  <c r="B96" i="15"/>
  <c r="AF92" i="15"/>
  <c r="AA98" i="15"/>
  <c r="AF96" i="15"/>
  <c r="S109" i="15"/>
  <c r="AF91" i="15"/>
  <c r="AC120" i="15"/>
  <c r="X115" i="15"/>
  <c r="B126" i="15"/>
  <c r="C118" i="15"/>
  <c r="B100" i="15"/>
  <c r="P31" i="15"/>
  <c r="AC30" i="15"/>
  <c r="AF43" i="15"/>
  <c r="S42" i="15"/>
  <c r="B50" i="15"/>
  <c r="E34" i="15"/>
  <c r="M58" i="15"/>
  <c r="S54" i="15"/>
  <c r="M66" i="15"/>
  <c r="M43" i="15"/>
  <c r="B46" i="15"/>
  <c r="M71" i="15"/>
  <c r="G78" i="15"/>
  <c r="AA87" i="15"/>
  <c r="X84" i="15"/>
  <c r="S91" i="15"/>
  <c r="C103" i="15"/>
  <c r="I100" i="15"/>
  <c r="X113" i="15"/>
  <c r="C100" i="15"/>
  <c r="K123" i="15"/>
  <c r="AF118" i="15"/>
  <c r="K134" i="15"/>
  <c r="B121" i="15"/>
  <c r="I140" i="15"/>
  <c r="S147" i="15"/>
  <c r="B157" i="15"/>
  <c r="G138" i="15"/>
  <c r="C12" i="15"/>
  <c r="E44" i="15"/>
  <c r="X35" i="15"/>
  <c r="K34" i="15"/>
  <c r="G47" i="15"/>
  <c r="C58" i="15"/>
  <c r="E50" i="15"/>
  <c r="AC43" i="15"/>
  <c r="U73" i="15"/>
  <c r="AF72" i="15"/>
  <c r="S71" i="15"/>
  <c r="AA60" i="15"/>
  <c r="B93" i="15"/>
  <c r="M76" i="15"/>
  <c r="B89" i="15"/>
  <c r="K83" i="15"/>
  <c r="U76" i="15"/>
  <c r="X119" i="15"/>
  <c r="P105" i="15"/>
  <c r="AC117" i="15"/>
  <c r="P108" i="15"/>
  <c r="E99" i="15"/>
  <c r="C126" i="15"/>
  <c r="S103" i="15"/>
  <c r="X132" i="15"/>
  <c r="K139" i="15"/>
  <c r="AA148" i="15"/>
  <c r="AC155" i="15"/>
  <c r="X138" i="15"/>
  <c r="AF40" i="15"/>
  <c r="M86" i="15"/>
  <c r="X121" i="15"/>
  <c r="S155" i="15"/>
  <c r="G146" i="15"/>
  <c r="M135" i="15"/>
  <c r="S172" i="15"/>
  <c r="C165" i="15"/>
  <c r="I176" i="15"/>
  <c r="B168" i="15"/>
  <c r="P20" i="15"/>
  <c r="M9" i="15"/>
  <c r="I18" i="15"/>
  <c r="AA43" i="15"/>
  <c r="U90" i="15"/>
  <c r="X96" i="15"/>
  <c r="B31" i="15"/>
  <c r="G74" i="15"/>
  <c r="B123" i="15"/>
  <c r="K150" i="15"/>
  <c r="AC52" i="15"/>
  <c r="AF90" i="15"/>
  <c r="P104" i="15"/>
  <c r="AF120" i="15"/>
  <c r="X150" i="15"/>
  <c r="E36" i="15"/>
  <c r="AA50" i="15"/>
  <c r="M67" i="15"/>
  <c r="AC100" i="15"/>
  <c r="E114" i="15"/>
  <c r="AC130" i="15"/>
  <c r="M124" i="15"/>
  <c r="I95" i="15"/>
  <c r="B130" i="15"/>
  <c r="AF25" i="15"/>
  <c r="M45" i="15"/>
  <c r="E39" i="15"/>
  <c r="M33" i="15"/>
  <c r="AC63" i="15"/>
  <c r="G55" i="15"/>
  <c r="S53" i="15"/>
  <c r="P49" i="15"/>
  <c r="P79" i="15"/>
  <c r="S70" i="15"/>
  <c r="K72" i="15"/>
  <c r="C78" i="15"/>
  <c r="U92" i="15"/>
  <c r="K66" i="15"/>
  <c r="S97" i="15"/>
  <c r="U104" i="15"/>
  <c r="G104" i="15"/>
  <c r="E115" i="15"/>
  <c r="U101" i="15"/>
  <c r="X125" i="15"/>
  <c r="U122" i="15"/>
  <c r="U131" i="15"/>
  <c r="AF122" i="15"/>
  <c r="B116" i="15"/>
  <c r="S14" i="15"/>
  <c r="E37" i="15"/>
  <c r="AF27" i="15"/>
  <c r="M11" i="15"/>
  <c r="U55" i="15"/>
  <c r="I46" i="15"/>
  <c r="M34" i="15"/>
  <c r="E60" i="15"/>
  <c r="I70" i="15"/>
  <c r="U62" i="15"/>
  <c r="X62" i="15"/>
  <c r="I75" i="15"/>
  <c r="M84" i="15"/>
  <c r="M93" i="15"/>
  <c r="K89" i="15"/>
  <c r="M91" i="15"/>
  <c r="AC83" i="15"/>
  <c r="G105" i="15"/>
  <c r="AF77" i="15"/>
  <c r="S113" i="15"/>
  <c r="C105" i="15"/>
  <c r="M123" i="15"/>
  <c r="E110" i="15"/>
  <c r="U126" i="15"/>
  <c r="AC144" i="15"/>
  <c r="E153" i="15"/>
  <c r="AA128" i="15"/>
  <c r="AA142" i="15"/>
  <c r="AF23" i="15"/>
  <c r="B47" i="15"/>
  <c r="K40" i="15"/>
  <c r="G38" i="15"/>
  <c r="U42" i="15"/>
  <c r="AF61" i="15"/>
  <c r="B53" i="15"/>
  <c r="G50" i="15"/>
  <c r="B61" i="15"/>
  <c r="S77" i="15"/>
  <c r="E77" i="15"/>
  <c r="B66" i="15"/>
  <c r="U98" i="15"/>
  <c r="E85" i="15"/>
  <c r="AA79" i="15"/>
  <c r="G87" i="15"/>
  <c r="M97" i="15"/>
  <c r="C93" i="15"/>
  <c r="C110" i="15"/>
  <c r="P85" i="15"/>
  <c r="AC119" i="15"/>
  <c r="AC111" i="15"/>
  <c r="AF129" i="15"/>
  <c r="P116" i="15"/>
  <c r="U136" i="15"/>
  <c r="G143" i="15"/>
  <c r="M154" i="15"/>
  <c r="AC129" i="15"/>
  <c r="K143" i="15"/>
  <c r="B30" i="15"/>
  <c r="P78" i="15"/>
  <c r="AC133" i="15"/>
  <c r="U138" i="15"/>
  <c r="M156" i="15"/>
  <c r="AA11" i="15"/>
  <c r="P23" i="15"/>
  <c r="P13" i="15"/>
  <c r="AF53" i="15"/>
  <c r="B103" i="15"/>
  <c r="B133" i="15"/>
  <c r="E63" i="15"/>
  <c r="G90" i="15"/>
  <c r="I119" i="15"/>
  <c r="S28" i="15"/>
  <c r="AC64" i="15"/>
  <c r="B82" i="15"/>
  <c r="B111" i="15"/>
  <c r="U132" i="15"/>
  <c r="K156" i="15"/>
  <c r="B48" i="15"/>
  <c r="S59" i="15"/>
  <c r="AF50" i="15"/>
  <c r="K78" i="15"/>
  <c r="E83" i="15"/>
  <c r="I109" i="15"/>
  <c r="I128" i="15"/>
  <c r="M113" i="15"/>
  <c r="P19" i="15"/>
  <c r="P26" i="15"/>
  <c r="I49" i="15"/>
  <c r="B42" i="15"/>
  <c r="I37" i="15"/>
  <c r="U46" i="15"/>
  <c r="AA59" i="15"/>
  <c r="E59" i="15"/>
  <c r="G63" i="15"/>
  <c r="G59" i="15"/>
  <c r="AC53" i="15"/>
  <c r="G76" i="15"/>
  <c r="C84" i="15"/>
  <c r="P97" i="15"/>
  <c r="AA78" i="15"/>
  <c r="E103" i="15"/>
  <c r="P109" i="15"/>
  <c r="AA108" i="15"/>
  <c r="C85" i="15"/>
  <c r="G107" i="15"/>
  <c r="K130" i="15"/>
  <c r="P127" i="15"/>
  <c r="K105" i="15"/>
  <c r="S127" i="15"/>
  <c r="AA121" i="15"/>
  <c r="U20" i="15"/>
  <c r="B40" i="15"/>
  <c r="AA33" i="15"/>
  <c r="P27" i="15"/>
  <c r="P60" i="15"/>
  <c r="S51" i="15"/>
  <c r="C49" i="15"/>
  <c r="B63" i="15"/>
  <c r="AC74" i="15"/>
  <c r="G66" i="15"/>
  <c r="AF67" i="15"/>
  <c r="AC79" i="15"/>
  <c r="I88" i="15"/>
  <c r="I97" i="15"/>
  <c r="G93" i="15"/>
  <c r="C101" i="15"/>
  <c r="M99" i="15"/>
  <c r="AA109" i="15"/>
  <c r="X94" i="15"/>
  <c r="C122" i="15"/>
  <c r="X116" i="15"/>
  <c r="I127" i="15"/>
  <c r="X118" i="15"/>
  <c r="K101" i="15"/>
  <c r="X149" i="15"/>
  <c r="B156" i="15"/>
  <c r="AF136" i="15"/>
  <c r="M148" i="15"/>
  <c r="I8" i="15"/>
  <c r="G31" i="15"/>
  <c r="G44" i="15"/>
  <c r="AA42" i="15"/>
  <c r="I51" i="15"/>
  <c r="C36" i="15"/>
  <c r="U58" i="15"/>
  <c r="AA54" i="15"/>
  <c r="U66" i="15"/>
  <c r="S45" i="15"/>
  <c r="AC48" i="15"/>
  <c r="U71" i="15"/>
  <c r="E80" i="15"/>
  <c r="B88" i="15"/>
  <c r="AF84" i="15"/>
  <c r="AA91" i="15"/>
  <c r="E105" i="15"/>
  <c r="S100" i="15"/>
  <c r="AF113" i="15"/>
  <c r="M101" i="15"/>
  <c r="S123" i="15"/>
  <c r="U119" i="15"/>
  <c r="S134" i="15"/>
  <c r="I122" i="15"/>
  <c r="P141" i="15"/>
  <c r="AA147" i="15"/>
  <c r="I158" i="15"/>
  <c r="E140" i="15"/>
  <c r="AA26" i="15"/>
  <c r="I69" i="15"/>
  <c r="AA114" i="15"/>
  <c r="C129" i="15"/>
  <c r="C148" i="15"/>
  <c r="I136" i="15"/>
  <c r="AA144" i="15"/>
  <c r="B181" i="15"/>
  <c r="S173" i="15"/>
  <c r="X185" i="15"/>
  <c r="P178" i="15"/>
  <c r="G172" i="15"/>
  <c r="B170" i="15"/>
  <c r="E161" i="15"/>
  <c r="I181" i="15"/>
  <c r="AF214" i="15"/>
  <c r="AA212" i="15"/>
  <c r="K229" i="15"/>
  <c r="E201" i="15"/>
  <c r="AC195" i="15"/>
  <c r="B195" i="15"/>
  <c r="AF236" i="15"/>
  <c r="M224" i="15"/>
  <c r="X11" i="15"/>
  <c r="AA16" i="15"/>
  <c r="B28" i="15"/>
  <c r="K45" i="15"/>
  <c r="U86" i="15"/>
  <c r="AF121" i="15"/>
  <c r="P54" i="15"/>
  <c r="G99" i="15"/>
  <c r="G129" i="15"/>
  <c r="G27" i="15"/>
  <c r="P80" i="15"/>
  <c r="U87" i="15"/>
  <c r="U116" i="15"/>
  <c r="S104" i="15"/>
  <c r="G160" i="15"/>
  <c r="E30" i="15"/>
  <c r="G33" i="15"/>
  <c r="I65" i="15"/>
  <c r="X83" i="15"/>
  <c r="U96" i="15"/>
  <c r="I117" i="15"/>
  <c r="AC132" i="15"/>
  <c r="S120" i="15"/>
  <c r="X13" i="15"/>
  <c r="M36" i="15"/>
  <c r="S30" i="15"/>
  <c r="P29" i="15"/>
  <c r="AC41" i="15"/>
  <c r="B51" i="15"/>
  <c r="E35" i="15"/>
  <c r="B62" i="15"/>
  <c r="S67" i="15"/>
  <c r="U67" i="15"/>
  <c r="P66" i="15"/>
  <c r="AA80" i="15"/>
  <c r="AF87" i="15"/>
  <c r="C102" i="15"/>
  <c r="AF83" i="15"/>
  <c r="AC72" i="15"/>
  <c r="C114" i="15"/>
  <c r="M114" i="15"/>
  <c r="C98" i="15"/>
  <c r="AA111" i="15"/>
  <c r="G134" i="15"/>
  <c r="C132" i="15"/>
  <c r="M118" i="15"/>
  <c r="E133" i="15"/>
  <c r="M127" i="15"/>
  <c r="G26" i="15"/>
  <c r="U45" i="15"/>
  <c r="M39" i="15"/>
  <c r="U33" i="15"/>
  <c r="AA30" i="15"/>
  <c r="E57" i="15"/>
  <c r="AA53" i="15"/>
  <c r="P50" i="15"/>
  <c r="X79" i="15"/>
  <c r="AA70" i="15"/>
  <c r="S72" i="15"/>
  <c r="S78" i="15"/>
  <c r="AC92" i="15"/>
  <c r="I68" i="15"/>
  <c r="AA97" i="15"/>
  <c r="AC104" i="15"/>
  <c r="E106" i="15"/>
  <c r="M115" i="15"/>
  <c r="AF101" i="15"/>
  <c r="AF125" i="15"/>
  <c r="AC122" i="15"/>
  <c r="AC131" i="15"/>
  <c r="G123" i="15"/>
  <c r="P118" i="15"/>
  <c r="K154" i="15"/>
  <c r="S131" i="15"/>
  <c r="S141" i="15"/>
  <c r="I152" i="15"/>
  <c r="AA14" i="15"/>
  <c r="M37" i="15"/>
  <c r="C29" i="15"/>
  <c r="K13" i="15"/>
  <c r="AC55" i="15"/>
  <c r="M47" i="15"/>
  <c r="K36" i="15"/>
  <c r="M60" i="15"/>
  <c r="P71" i="15"/>
  <c r="K63" i="15"/>
  <c r="C63" i="15"/>
  <c r="P76" i="15"/>
  <c r="U84" i="15"/>
  <c r="U93" i="15"/>
  <c r="S89" i="15"/>
  <c r="G92" i="15"/>
  <c r="AA85" i="15"/>
  <c r="E107" i="15"/>
  <c r="K82" i="15"/>
  <c r="I114" i="15"/>
  <c r="I107" i="15"/>
  <c r="U123" i="15"/>
  <c r="X110" i="15"/>
  <c r="AC126" i="15"/>
  <c r="C146" i="15"/>
  <c r="M153" i="15"/>
  <c r="X131" i="15"/>
  <c r="B143" i="15"/>
  <c r="K38" i="15"/>
  <c r="K69" i="15"/>
  <c r="C116" i="15"/>
  <c r="AA138" i="15"/>
  <c r="S156" i="15"/>
  <c r="C143" i="15"/>
  <c r="M150" i="15"/>
  <c r="U186" i="15"/>
  <c r="E179" i="15"/>
  <c r="K190" i="15"/>
  <c r="C183" i="15"/>
  <c r="AA176" i="15"/>
  <c r="U175" i="15"/>
  <c r="E168" i="15"/>
  <c r="AC185" i="15"/>
  <c r="S219" i="15"/>
  <c r="U192" i="15"/>
  <c r="G233" i="15"/>
  <c r="M205" i="15"/>
  <c r="C204" i="15"/>
  <c r="M204" i="15"/>
  <c r="S241" i="15"/>
  <c r="I228" i="15"/>
  <c r="G29" i="15"/>
  <c r="B11" i="15"/>
  <c r="G18" i="15"/>
  <c r="P32" i="15"/>
  <c r="AF78" i="15"/>
  <c r="C135" i="15"/>
  <c r="AC51" i="15"/>
  <c r="AC95" i="15"/>
  <c r="I121" i="15"/>
  <c r="I42" i="15"/>
  <c r="X32" i="15"/>
  <c r="AC89" i="15"/>
  <c r="AC94" i="15"/>
  <c r="K120" i="15"/>
  <c r="P137" i="15"/>
  <c r="AA41" i="15"/>
  <c r="G57" i="15"/>
  <c r="AF75" i="15"/>
  <c r="G101" i="15"/>
  <c r="AF106" i="15"/>
  <c r="G121" i="15"/>
  <c r="I106" i="15"/>
  <c r="E126" i="15"/>
  <c r="I29" i="15"/>
  <c r="AF41" i="15"/>
  <c r="I34" i="15"/>
  <c r="AC32" i="15"/>
  <c r="X46" i="15"/>
  <c r="U56" i="15"/>
  <c r="X48" i="15"/>
  <c r="G41" i="15"/>
  <c r="E73" i="15"/>
  <c r="P72" i="15"/>
  <c r="C71" i="15"/>
  <c r="AC58" i="15"/>
  <c r="S92" i="15"/>
  <c r="AF69" i="15"/>
  <c r="S88" i="15"/>
  <c r="AC81" i="15"/>
  <c r="AA66" i="15"/>
  <c r="I118" i="15"/>
  <c r="P103" i="15"/>
  <c r="M117" i="15"/>
  <c r="AC105" i="15"/>
  <c r="AA93" i="15"/>
  <c r="U124" i="15"/>
  <c r="X99" i="15"/>
  <c r="C24" i="15"/>
  <c r="X27" i="15"/>
  <c r="X8" i="15"/>
  <c r="I43" i="15"/>
  <c r="P38" i="15"/>
  <c r="K48" i="15"/>
  <c r="B60" i="15"/>
  <c r="M59" i="15"/>
  <c r="P64" i="15"/>
  <c r="E61" i="15"/>
  <c r="AA55" i="15"/>
  <c r="E78" i="15"/>
  <c r="K84" i="15"/>
  <c r="X97" i="15"/>
  <c r="G80" i="15"/>
  <c r="M103" i="15"/>
  <c r="X109" i="15"/>
  <c r="B109" i="15"/>
  <c r="B86" i="15"/>
  <c r="E109" i="15"/>
  <c r="S130" i="15"/>
  <c r="X127" i="15"/>
  <c r="P107" i="15"/>
  <c r="AA127" i="15"/>
  <c r="B122" i="15"/>
  <c r="G158" i="15"/>
  <c r="C140" i="15"/>
  <c r="E147" i="15"/>
  <c r="AC156" i="15"/>
  <c r="C22" i="15"/>
  <c r="I41" i="15"/>
  <c r="B34" i="15"/>
  <c r="E29" i="15"/>
  <c r="X60" i="15"/>
  <c r="AA51" i="15"/>
  <c r="E51" i="15"/>
  <c r="I64" i="15"/>
  <c r="C76" i="15"/>
  <c r="E68" i="15"/>
  <c r="G68" i="15"/>
  <c r="C81" i="15"/>
  <c r="P89" i="15"/>
  <c r="P98" i="15"/>
  <c r="E95" i="15"/>
  <c r="B102" i="15"/>
  <c r="AC99" i="15"/>
  <c r="B110" i="15"/>
  <c r="G95" i="15"/>
  <c r="K122" i="15"/>
  <c r="G117" i="15"/>
  <c r="P128" i="15"/>
  <c r="B119" i="15"/>
  <c r="U102" i="15"/>
  <c r="AF149" i="15"/>
  <c r="I157" i="15"/>
  <c r="G137" i="15"/>
  <c r="U148" i="15"/>
  <c r="C32" i="15"/>
  <c r="G67" i="15"/>
  <c r="AF99" i="15"/>
  <c r="I148" i="15"/>
  <c r="P136" i="15"/>
  <c r="G147" i="15"/>
  <c r="I154" i="15"/>
  <c r="P191" i="15"/>
  <c r="S145" i="15"/>
  <c r="G194" i="15"/>
  <c r="AF186" i="15"/>
  <c r="I10" i="15"/>
  <c r="P22" i="15"/>
  <c r="S27" i="15"/>
  <c r="K11" i="15"/>
  <c r="P70" i="15"/>
  <c r="B115" i="15"/>
  <c r="K129" i="15"/>
  <c r="B45" i="15"/>
  <c r="K103" i="15"/>
  <c r="X107" i="15"/>
  <c r="AC40" i="15"/>
  <c r="AF68" i="15"/>
  <c r="U83" i="15"/>
  <c r="AF110" i="15"/>
  <c r="G124" i="15"/>
  <c r="C142" i="15"/>
  <c r="B24" i="15"/>
  <c r="AA61" i="15"/>
  <c r="S80" i="15"/>
  <c r="B67" i="15"/>
  <c r="S111" i="15"/>
  <c r="AA125" i="15"/>
  <c r="AF115" i="15"/>
  <c r="E91" i="15"/>
  <c r="S20" i="15"/>
  <c r="S46" i="15"/>
  <c r="AC38" i="15"/>
  <c r="X37" i="15"/>
  <c r="AA36" i="15"/>
  <c r="P61" i="15"/>
  <c r="S52" i="15"/>
  <c r="X49" i="15"/>
  <c r="I58" i="15"/>
  <c r="C77" i="15"/>
  <c r="AF74" i="15"/>
  <c r="S65" i="15"/>
  <c r="E98" i="15"/>
  <c r="AF82" i="15"/>
  <c r="AF73" i="15"/>
  <c r="X86" i="15"/>
  <c r="P94" i="15"/>
  <c r="AC88" i="15"/>
  <c r="U108" i="15"/>
  <c r="U72" i="15"/>
  <c r="S118" i="15"/>
  <c r="U110" i="15"/>
  <c r="P129" i="15"/>
  <c r="B114" i="15"/>
  <c r="K18" i="15"/>
  <c r="U36" i="15"/>
  <c r="I31" i="15"/>
  <c r="AC29" i="15"/>
  <c r="C43" i="15"/>
  <c r="I52" i="15"/>
  <c r="C37" i="15"/>
  <c r="AA13" i="15"/>
  <c r="AA67" i="15"/>
  <c r="AC67" i="15"/>
  <c r="X66" i="15"/>
  <c r="B81" i="15"/>
  <c r="G88" i="15"/>
  <c r="K102" i="15"/>
  <c r="G84" i="15"/>
  <c r="AA74" i="15"/>
  <c r="K114" i="15"/>
  <c r="U114" i="15"/>
  <c r="S98" i="15"/>
  <c r="B112" i="15"/>
  <c r="E136" i="15"/>
  <c r="K132" i="15"/>
  <c r="AF119" i="15"/>
  <c r="M133" i="15"/>
  <c r="U127" i="15"/>
  <c r="P126" i="15"/>
  <c r="AF143" i="15"/>
  <c r="B150" i="15"/>
  <c r="X161" i="15"/>
  <c r="E28" i="15"/>
  <c r="AC45" i="15"/>
  <c r="U39" i="15"/>
  <c r="AC33" i="15"/>
  <c r="AF32" i="15"/>
  <c r="M57" i="15"/>
  <c r="B54" i="15"/>
  <c r="M53" i="15"/>
  <c r="AF79" i="15"/>
  <c r="B71" i="15"/>
  <c r="AA72" i="15"/>
  <c r="B79" i="15"/>
  <c r="C94" i="15"/>
  <c r="G70" i="15"/>
  <c r="B98" i="15"/>
  <c r="C106" i="15"/>
  <c r="M106" i="15"/>
  <c r="B20" i="15"/>
  <c r="E69" i="15"/>
  <c r="X112" i="15"/>
  <c r="AC76" i="15"/>
  <c r="U41" i="15"/>
  <c r="AF133" i="15"/>
  <c r="C14" i="15"/>
  <c r="M55" i="15"/>
  <c r="B69" i="15"/>
  <c r="E84" i="15"/>
  <c r="AC80" i="15"/>
  <c r="X101" i="15"/>
  <c r="B21" i="15"/>
  <c r="X39" i="15"/>
  <c r="X59" i="15"/>
  <c r="M98" i="15"/>
  <c r="AF94" i="15"/>
  <c r="G119" i="15"/>
  <c r="C136" i="15"/>
  <c r="G22" i="15"/>
  <c r="K43" i="15"/>
  <c r="B68" i="15"/>
  <c r="E90" i="15"/>
  <c r="S114" i="15"/>
  <c r="I113" i="15"/>
  <c r="B108" i="15"/>
  <c r="S154" i="15"/>
  <c r="I151" i="15"/>
  <c r="M90" i="15"/>
  <c r="AF144" i="15"/>
  <c r="C164" i="15"/>
  <c r="AA166" i="15"/>
  <c r="E197" i="15"/>
  <c r="C161" i="15"/>
  <c r="B171" i="15"/>
  <c r="U184" i="15"/>
  <c r="S202" i="15"/>
  <c r="AA237" i="15"/>
  <c r="X218" i="15"/>
  <c r="P227" i="15"/>
  <c r="G193" i="15"/>
  <c r="K238" i="15"/>
  <c r="P253" i="15"/>
  <c r="K243" i="15"/>
  <c r="I241" i="15"/>
  <c r="K214" i="15"/>
  <c r="U267" i="15"/>
  <c r="C262" i="15"/>
  <c r="B249" i="15"/>
  <c r="B277" i="15"/>
  <c r="S12" i="15"/>
  <c r="M30" i="15"/>
  <c r="AA82" i="15"/>
  <c r="I131" i="15"/>
  <c r="K148" i="15"/>
  <c r="I137" i="15"/>
  <c r="B145" i="15"/>
  <c r="I182" i="15"/>
  <c r="AA173" i="15"/>
  <c r="AF185" i="15"/>
  <c r="X178" i="15"/>
  <c r="E174" i="15"/>
  <c r="I171" i="15"/>
  <c r="U161" i="15"/>
  <c r="P182" i="15"/>
  <c r="G215" i="15"/>
  <c r="B213" i="15"/>
  <c r="S229" i="15"/>
  <c r="M202" i="15"/>
  <c r="G199" i="15"/>
  <c r="P198" i="15"/>
  <c r="G237" i="15"/>
  <c r="U224" i="15"/>
  <c r="E234" i="15"/>
  <c r="M272" i="15"/>
  <c r="P262" i="15"/>
  <c r="K260" i="15"/>
  <c r="G249" i="15"/>
  <c r="M244" i="15"/>
  <c r="U218" i="15"/>
  <c r="G268" i="15"/>
  <c r="P8" i="15"/>
  <c r="AA77" i="15"/>
  <c r="E94" i="15"/>
  <c r="X141" i="15"/>
  <c r="P159" i="15"/>
  <c r="AA143" i="15"/>
  <c r="AC150" i="15"/>
  <c r="C188" i="15"/>
  <c r="U179" i="15"/>
  <c r="AA190" i="15"/>
  <c r="S183" i="15"/>
  <c r="I178" i="15"/>
  <c r="C177" i="15"/>
  <c r="U168" i="15"/>
  <c r="K187" i="15"/>
  <c r="B220" i="15"/>
  <c r="I198" i="15"/>
  <c r="M235" i="15"/>
  <c r="AC205" i="15"/>
  <c r="E206" i="15"/>
  <c r="E207" i="15"/>
  <c r="B242" i="15"/>
  <c r="X229" i="15"/>
  <c r="U240" i="15"/>
  <c r="C214" i="15"/>
  <c r="K267" i="15"/>
  <c r="E266" i="15"/>
  <c r="B254" i="15"/>
  <c r="P249" i="15"/>
  <c r="B235" i="15"/>
  <c r="B273" i="15"/>
  <c r="E302" i="15"/>
  <c r="U287" i="15"/>
  <c r="B37" i="15"/>
  <c r="I89" i="15"/>
  <c r="G120" i="15"/>
  <c r="I149" i="15"/>
  <c r="U140" i="15"/>
  <c r="AF162" i="15"/>
  <c r="M12" i="15"/>
  <c r="K116" i="15"/>
  <c r="M152" i="15"/>
  <c r="U121" i="15"/>
  <c r="AC62" i="15"/>
  <c r="M131" i="15"/>
  <c r="X29" i="15"/>
  <c r="G32" i="15"/>
  <c r="U35" i="15"/>
  <c r="S87" i="15"/>
  <c r="P99" i="15"/>
  <c r="K118" i="15"/>
  <c r="G42" i="15"/>
  <c r="AC56" i="15"/>
  <c r="X72" i="15"/>
  <c r="C75" i="15"/>
  <c r="P119" i="15"/>
  <c r="G97" i="15"/>
  <c r="C139" i="15"/>
  <c r="K29" i="15"/>
  <c r="U48" i="15"/>
  <c r="E62" i="15"/>
  <c r="AF97" i="15"/>
  <c r="I110" i="15"/>
  <c r="G126" i="15"/>
  <c r="P121" i="15"/>
  <c r="E160" i="15"/>
  <c r="P153" i="15"/>
  <c r="AA102" i="15"/>
  <c r="E155" i="15"/>
  <c r="AF167" i="15"/>
  <c r="M172" i="15"/>
  <c r="AC151" i="15"/>
  <c r="E167" i="15"/>
  <c r="X148" i="15"/>
  <c r="AF198" i="15"/>
  <c r="G208" i="15"/>
  <c r="AF184" i="15"/>
  <c r="K223" i="15"/>
  <c r="C232" i="15"/>
  <c r="I201" i="15"/>
  <c r="P244" i="15"/>
  <c r="C258" i="15"/>
  <c r="G247" i="15"/>
  <c r="B245" i="15"/>
  <c r="AA230" i="15"/>
  <c r="P272" i="15"/>
  <c r="AF265" i="15"/>
  <c r="U254" i="15"/>
  <c r="B281" i="15"/>
  <c r="M44" i="15"/>
  <c r="G73" i="15"/>
  <c r="C56" i="15"/>
  <c r="B139" i="15"/>
  <c r="AA156" i="15"/>
  <c r="S143" i="15"/>
  <c r="U150" i="15"/>
  <c r="AC186" i="15"/>
  <c r="M179" i="15"/>
  <c r="S190" i="15"/>
  <c r="K183" i="15"/>
  <c r="B177" i="15"/>
  <c r="AC175" i="15"/>
  <c r="M168" i="15"/>
  <c r="C187" i="15"/>
  <c r="AA219" i="15"/>
  <c r="S194" i="15"/>
  <c r="E235" i="15"/>
  <c r="U205" i="15"/>
  <c r="U204" i="15"/>
  <c r="G205" i="15"/>
  <c r="AA241" i="15"/>
  <c r="P229" i="15"/>
  <c r="AF239" i="15"/>
  <c r="I276" i="15"/>
  <c r="C267" i="15"/>
  <c r="G264" i="15"/>
  <c r="AA253" i="15"/>
  <c r="I248" i="15"/>
  <c r="X234" i="15"/>
  <c r="AA272" i="15"/>
  <c r="S40" i="15"/>
  <c r="M77" i="15"/>
  <c r="K110" i="15"/>
  <c r="G150" i="15"/>
  <c r="E139" i="15"/>
  <c r="M149" i="15"/>
  <c r="X155" i="15"/>
  <c r="AF191" i="15"/>
  <c r="K153" i="15"/>
  <c r="M196" i="15"/>
  <c r="E189" i="15"/>
  <c r="AC182" i="15"/>
  <c r="AF180" i="15"/>
  <c r="P173" i="15"/>
  <c r="G191" i="15"/>
  <c r="U225" i="15"/>
  <c r="AF203" i="15"/>
  <c r="I239" i="15"/>
  <c r="X210" i="15"/>
  <c r="B209" i="15"/>
  <c r="B210" i="15"/>
  <c r="C197" i="15"/>
  <c r="U212" i="15"/>
  <c r="P245" i="15"/>
  <c r="K232" i="15"/>
  <c r="AC226" i="15"/>
  <c r="B269" i="15"/>
  <c r="U259" i="15"/>
  <c r="C254" i="15"/>
  <c r="E241" i="15"/>
  <c r="G253" i="15"/>
  <c r="B305" i="15"/>
  <c r="P292" i="15"/>
  <c r="S13" i="15"/>
  <c r="G85" i="15"/>
  <c r="AA134" i="15"/>
  <c r="X158" i="15"/>
  <c r="C150" i="15"/>
  <c r="B137" i="15"/>
  <c r="I174" i="15"/>
  <c r="AA165" i="15"/>
  <c r="AF177" i="15"/>
  <c r="X170" i="15"/>
  <c r="E166" i="15"/>
  <c r="I163" i="15"/>
  <c r="AC199" i="15"/>
  <c r="E13" i="15"/>
  <c r="I101" i="15"/>
  <c r="AF158" i="15"/>
  <c r="K93" i="15"/>
  <c r="K67" i="15"/>
  <c r="B80" i="15"/>
  <c r="G35" i="15"/>
  <c r="AA44" i="15"/>
  <c r="S60" i="15"/>
  <c r="E93" i="15"/>
  <c r="AF104" i="15"/>
  <c r="E123" i="15"/>
  <c r="AA46" i="15"/>
  <c r="X61" i="15"/>
  <c r="K77" i="15"/>
  <c r="G83" i="15"/>
  <c r="AA90" i="15"/>
  <c r="G111" i="15"/>
  <c r="AF142" i="15"/>
  <c r="C38" i="15"/>
  <c r="P53" i="15"/>
  <c r="C69" i="15"/>
  <c r="S102" i="15"/>
  <c r="AC114" i="15"/>
  <c r="AA130" i="15"/>
  <c r="E125" i="15"/>
  <c r="P131" i="15"/>
  <c r="C158" i="15"/>
  <c r="P114" i="15"/>
  <c r="X137" i="15"/>
  <c r="E178" i="15"/>
  <c r="AC180" i="15"/>
  <c r="X163" i="15"/>
  <c r="P180" i="15"/>
  <c r="K163" i="15"/>
  <c r="P206" i="15"/>
  <c r="AC202" i="15"/>
  <c r="P199" i="15"/>
  <c r="G227" i="15"/>
  <c r="S209" i="15"/>
  <c r="X205" i="15"/>
  <c r="C249" i="15"/>
  <c r="AF261" i="15"/>
  <c r="AA251" i="15"/>
  <c r="U250" i="15"/>
  <c r="AA238" i="15"/>
  <c r="C228" i="15"/>
  <c r="S270" i="15"/>
  <c r="P259" i="15"/>
  <c r="U286" i="15"/>
  <c r="AF35" i="15"/>
  <c r="AA71" i="15"/>
  <c r="X105" i="15"/>
  <c r="P149" i="15"/>
  <c r="X136" i="15"/>
  <c r="E149" i="15"/>
  <c r="P155" i="15"/>
  <c r="X191" i="15"/>
  <c r="M151" i="15"/>
  <c r="E196" i="15"/>
  <c r="G187" i="15"/>
  <c r="U182" i="15"/>
  <c r="X180" i="15"/>
  <c r="I172" i="15"/>
  <c r="AF190" i="15"/>
  <c r="M225" i="15"/>
  <c r="E203" i="15"/>
  <c r="B238" i="15"/>
  <c r="P210" i="15"/>
  <c r="AA208" i="15"/>
  <c r="AA209" i="15"/>
  <c r="E195" i="15"/>
  <c r="C234" i="15"/>
  <c r="I244" i="15"/>
  <c r="S230" i="15"/>
  <c r="AF223" i="15"/>
  <c r="AA268" i="15"/>
  <c r="M259" i="15"/>
  <c r="AC252" i="15"/>
  <c r="AC240" i="15"/>
  <c r="AA247" i="15"/>
  <c r="E40" i="15"/>
  <c r="I67" i="15"/>
  <c r="M88" i="15"/>
  <c r="M160" i="15"/>
  <c r="U147" i="15"/>
  <c r="I153" i="15"/>
  <c r="C145" i="15"/>
  <c r="S196" i="15"/>
  <c r="M164" i="15"/>
  <c r="I200" i="15"/>
  <c r="B192" i="15"/>
  <c r="X187" i="15"/>
  <c r="S185" i="15"/>
  <c r="U158" i="15"/>
  <c r="AA195" i="15"/>
  <c r="P230" i="15"/>
  <c r="I207" i="15"/>
  <c r="AA189" i="15"/>
  <c r="K215" i="15"/>
  <c r="U214" i="15"/>
  <c r="U215" i="15"/>
  <c r="P202" i="15"/>
  <c r="I232" i="15"/>
  <c r="C250" i="15"/>
  <c r="X238" i="15"/>
  <c r="E237" i="15"/>
  <c r="U274" i="15"/>
  <c r="P264" i="15"/>
  <c r="AF257" i="15"/>
  <c r="U246" i="15"/>
  <c r="S8" i="15"/>
  <c r="B23" i="15"/>
  <c r="I48" i="15"/>
  <c r="S138" i="15"/>
  <c r="AC82" i="15"/>
  <c r="X122" i="15"/>
  <c r="X43" i="15"/>
  <c r="E58" i="15"/>
  <c r="C44" i="15"/>
  <c r="P84" i="15"/>
  <c r="P113" i="15"/>
  <c r="C134" i="15"/>
  <c r="P35" i="15"/>
  <c r="B49" i="15"/>
  <c r="K71" i="15"/>
  <c r="AA88" i="15"/>
  <c r="I104" i="15"/>
  <c r="AC124" i="15"/>
  <c r="S148" i="15"/>
  <c r="P16" i="15"/>
  <c r="I61" i="15"/>
  <c r="X58" i="15"/>
  <c r="U80" i="15"/>
  <c r="U115" i="15"/>
  <c r="M136" i="15"/>
  <c r="B128" i="15"/>
  <c r="P134" i="15"/>
  <c r="AF161" i="15"/>
  <c r="K85" i="15"/>
  <c r="AA151" i="15"/>
  <c r="C196" i="15"/>
  <c r="AA198" i="15"/>
  <c r="K168" i="15"/>
  <c r="C185" i="15"/>
  <c r="G167" i="15"/>
  <c r="C211" i="15"/>
  <c r="AA205" i="15"/>
  <c r="K206" i="15"/>
  <c r="AA231" i="15"/>
  <c r="E215" i="15"/>
  <c r="K210" i="15"/>
  <c r="AC212" i="15"/>
  <c r="S266" i="15"/>
  <c r="M257" i="15"/>
  <c r="P255" i="15"/>
  <c r="C245" i="15"/>
  <c r="S236" i="15"/>
  <c r="E276" i="15"/>
  <c r="C264" i="15"/>
  <c r="P291" i="15"/>
  <c r="S34" i="15"/>
  <c r="M62" i="15"/>
  <c r="C119" i="15"/>
  <c r="AF157" i="15"/>
  <c r="G145" i="15"/>
  <c r="B152" i="15"/>
  <c r="E143" i="15"/>
  <c r="K196" i="15"/>
  <c r="E164" i="15"/>
  <c r="B199" i="15"/>
  <c r="AA191" i="15"/>
  <c r="P187" i="15"/>
  <c r="K185" i="15"/>
  <c r="P156" i="15"/>
  <c r="S195" i="15"/>
  <c r="I229" i="15"/>
  <c r="B206" i="15"/>
  <c r="AC187" i="15"/>
  <c r="C215" i="15"/>
  <c r="M214" i="15"/>
  <c r="M215" i="15"/>
  <c r="G202" i="15"/>
  <c r="K230" i="15"/>
  <c r="AC248" i="15"/>
  <c r="M238" i="15"/>
  <c r="AA236" i="15"/>
  <c r="M274" i="15"/>
  <c r="I263" i="15"/>
  <c r="X257" i="15"/>
  <c r="M246" i="15"/>
  <c r="AF270" i="15"/>
  <c r="E46" i="15"/>
  <c r="AC98" i="15"/>
  <c r="E120" i="15"/>
  <c r="S139" i="15"/>
  <c r="C157" i="15"/>
  <c r="AC157" i="15"/>
  <c r="S164" i="15"/>
  <c r="E151" i="15"/>
  <c r="I168" i="15"/>
  <c r="AA145" i="15"/>
  <c r="U197" i="15"/>
  <c r="K192" i="15"/>
  <c r="E191" i="15"/>
  <c r="AA163" i="15"/>
  <c r="P189" i="15"/>
  <c r="K178" i="15"/>
  <c r="AC211" i="15"/>
  <c r="E200" i="15"/>
  <c r="G219" i="15"/>
  <c r="P219" i="15"/>
  <c r="P220" i="15"/>
  <c r="G206" i="15"/>
  <c r="AF238" i="15"/>
  <c r="AF253" i="15"/>
  <c r="AA243" i="15"/>
  <c r="U242" i="15"/>
  <c r="G218" i="15"/>
  <c r="C269" i="15"/>
  <c r="S262" i="15"/>
  <c r="P251" i="15"/>
  <c r="X277" i="15"/>
  <c r="S214" i="15"/>
  <c r="P9" i="15"/>
  <c r="AC66" i="15"/>
  <c r="B26" i="15"/>
  <c r="AF42" i="15"/>
  <c r="U27" i="15"/>
  <c r="E144" i="15"/>
  <c r="X87" i="15"/>
  <c r="K127" i="15"/>
  <c r="M27" i="15"/>
  <c r="M31" i="15"/>
  <c r="AC61" i="15"/>
  <c r="C89" i="15"/>
  <c r="K75" i="15"/>
  <c r="G108" i="15"/>
  <c r="C40" i="15"/>
  <c r="AA52" i="15"/>
  <c r="G75" i="15"/>
  <c r="K79" i="15"/>
  <c r="AC108" i="15"/>
  <c r="X129" i="15"/>
  <c r="E154" i="15"/>
  <c r="AA31" i="15"/>
  <c r="B38" i="15"/>
  <c r="AF66" i="15"/>
  <c r="E86" i="15"/>
  <c r="AF88" i="15"/>
  <c r="C124" i="15"/>
  <c r="U133" i="15"/>
  <c r="K140" i="15"/>
  <c r="K31" i="15"/>
  <c r="AA132" i="15"/>
  <c r="M157" i="15"/>
  <c r="I147" i="15"/>
  <c r="B138" i="15"/>
  <c r="M182" i="15"/>
  <c r="AF188" i="15"/>
  <c r="AA171" i="15"/>
  <c r="E225" i="15"/>
  <c r="M211" i="15"/>
  <c r="G210" i="15"/>
  <c r="S208" i="15"/>
  <c r="B218" i="15"/>
  <c r="G214" i="15"/>
  <c r="I233" i="15"/>
  <c r="E272" i="15"/>
  <c r="I261" i="15"/>
  <c r="C260" i="15"/>
  <c r="AF248" i="15"/>
  <c r="E244" i="15"/>
  <c r="X215" i="15"/>
  <c r="AF267" i="15"/>
  <c r="C296" i="15"/>
  <c r="E49" i="15"/>
  <c r="I94" i="15"/>
  <c r="B113" i="15"/>
  <c r="AC137" i="15"/>
  <c r="M155" i="15"/>
  <c r="U157" i="15"/>
  <c r="K164" i="15"/>
  <c r="G149" i="15"/>
  <c r="B167" i="15"/>
  <c r="AC143" i="15"/>
  <c r="M197" i="15"/>
  <c r="C192" i="15"/>
  <c r="G189" i="15"/>
  <c r="S163" i="15"/>
  <c r="S186" i="15"/>
  <c r="M176" i="15"/>
  <c r="U211" i="15"/>
  <c r="AA199" i="15"/>
  <c r="AF218" i="15"/>
  <c r="I218" i="15"/>
  <c r="I219" i="15"/>
  <c r="AF205" i="15"/>
  <c r="U238" i="15"/>
  <c r="X253" i="15"/>
  <c r="S243" i="15"/>
  <c r="M242" i="15"/>
  <c r="I216" i="15"/>
  <c r="AC267" i="15"/>
  <c r="K262" i="15"/>
  <c r="I250" i="15"/>
  <c r="M277" i="15"/>
  <c r="G62" i="15"/>
  <c r="M85" i="15"/>
  <c r="S112" i="15"/>
  <c r="B148" i="15"/>
  <c r="M140" i="15"/>
  <c r="X162" i="15"/>
  <c r="E170" i="15"/>
  <c r="I162" i="15"/>
  <c r="AC172" i="15"/>
  <c r="U165" i="15"/>
  <c r="M158" i="15"/>
  <c r="G196" i="15"/>
  <c r="B194" i="15"/>
  <c r="M169" i="15"/>
  <c r="AF200" i="15"/>
  <c r="I197" i="15"/>
  <c r="X216" i="15"/>
  <c r="AA206" i="15"/>
  <c r="AA223" i="15"/>
  <c r="C224" i="15"/>
  <c r="C225" i="15"/>
  <c r="AA210" i="15"/>
  <c r="AF244" i="15"/>
  <c r="S258" i="15"/>
  <c r="M249" i="15"/>
  <c r="P247" i="15"/>
  <c r="I234" i="15"/>
  <c r="P215" i="15"/>
  <c r="E268" i="15"/>
  <c r="C256" i="15"/>
  <c r="P283" i="15"/>
  <c r="I257" i="15"/>
  <c r="B32" i="15"/>
  <c r="I47" i="15"/>
  <c r="AC101" i="15"/>
  <c r="AF141" i="15"/>
  <c r="X159" i="15"/>
  <c r="B144" i="15"/>
  <c r="C152" i="15"/>
  <c r="S38" i="15"/>
  <c r="AA76" i="15"/>
  <c r="P63" i="15"/>
  <c r="U14" i="15"/>
  <c r="I108" i="15"/>
  <c r="P115" i="15"/>
  <c r="K42" i="15"/>
  <c r="K54" i="15"/>
  <c r="E71" i="15"/>
  <c r="K91" i="15"/>
  <c r="I98" i="15"/>
  <c r="AA120" i="15"/>
  <c r="C34" i="15"/>
  <c r="E43" i="15"/>
  <c r="P59" i="15"/>
  <c r="C83" i="15"/>
  <c r="U117" i="15"/>
  <c r="B101" i="15"/>
  <c r="U155" i="15"/>
  <c r="G9" i="15"/>
  <c r="U59" i="15"/>
  <c r="M78" i="15"/>
  <c r="U103" i="15"/>
  <c r="B99" i="15"/>
  <c r="AF127" i="15"/>
  <c r="AA118" i="15"/>
  <c r="G144" i="15"/>
  <c r="S43" i="15"/>
  <c r="X157" i="15"/>
  <c r="I161" i="15"/>
  <c r="K161" i="15"/>
  <c r="E165" i="15"/>
  <c r="I186" i="15"/>
  <c r="S193" i="15"/>
  <c r="M177" i="15"/>
  <c r="B228" i="15"/>
  <c r="I215" i="15"/>
  <c r="AF189" i="15"/>
  <c r="E214" i="15"/>
  <c r="U223" i="15"/>
  <c r="AA218" i="15"/>
  <c r="K239" i="15"/>
  <c r="B275" i="15"/>
  <c r="AC265" i="15"/>
  <c r="AF263" i="15"/>
  <c r="S253" i="15"/>
  <c r="B247" i="15"/>
  <c r="M234" i="15"/>
  <c r="S272" i="15"/>
  <c r="AF299" i="15"/>
  <c r="K58" i="15"/>
  <c r="X77" i="15"/>
  <c r="I103" i="15"/>
  <c r="K147" i="15"/>
  <c r="AF137" i="15"/>
  <c r="P162" i="15"/>
  <c r="G168" i="15"/>
  <c r="AA161" i="15"/>
  <c r="U172" i="15"/>
  <c r="M165" i="15"/>
  <c r="AA153" i="15"/>
  <c r="AF195" i="15"/>
  <c r="AA193" i="15"/>
  <c r="E169" i="15"/>
  <c r="K200" i="15"/>
  <c r="M195" i="15"/>
  <c r="P216" i="15"/>
  <c r="S206" i="15"/>
  <c r="S223" i="15"/>
  <c r="AC222" i="15"/>
  <c r="AC223" i="15"/>
  <c r="S210" i="15"/>
  <c r="X244" i="15"/>
  <c r="K258" i="15"/>
  <c r="E249" i="15"/>
  <c r="I246" i="15"/>
  <c r="P233" i="15"/>
  <c r="X272" i="15"/>
  <c r="G266" i="15"/>
  <c r="AC254" i="15"/>
  <c r="I282" i="15"/>
  <c r="I54" i="15"/>
  <c r="I80" i="15"/>
  <c r="G130" i="15"/>
  <c r="P158" i="15"/>
  <c r="AC148" i="15"/>
  <c r="AA136" i="15"/>
  <c r="B173" i="15"/>
  <c r="S165" i="15"/>
  <c r="X177" i="15"/>
  <c r="P170" i="15"/>
  <c r="G164" i="15"/>
  <c r="B162" i="15"/>
  <c r="U199" i="15"/>
  <c r="I173" i="15"/>
  <c r="AF206" i="15"/>
  <c r="G204" i="15"/>
  <c r="K221" i="15"/>
  <c r="M212" i="15"/>
  <c r="M229" i="15"/>
  <c r="AF227" i="15"/>
  <c r="AF228" i="15"/>
  <c r="M216" i="15"/>
  <c r="S249" i="15"/>
  <c r="E264" i="15"/>
  <c r="I253" i="15"/>
  <c r="C252" i="15"/>
  <c r="AC241" i="15"/>
  <c r="AF231" i="15"/>
  <c r="B271" i="15"/>
  <c r="AF259" i="15"/>
  <c r="C288" i="15"/>
  <c r="E269" i="15"/>
  <c r="AF8" i="15"/>
  <c r="AF51" i="15"/>
  <c r="G114" i="15"/>
  <c r="E152" i="15"/>
  <c r="K32" i="15"/>
  <c r="AC68" i="15"/>
  <c r="AF81" i="15"/>
  <c r="AC8" i="15"/>
  <c r="AC112" i="15"/>
  <c r="S121" i="15"/>
  <c r="G46" i="15"/>
  <c r="G58" i="15"/>
  <c r="B74" i="15"/>
  <c r="P88" i="15"/>
  <c r="K112" i="15"/>
  <c r="M126" i="15"/>
  <c r="AF37" i="15"/>
  <c r="AF49" i="15"/>
  <c r="AA65" i="15"/>
  <c r="AF86" i="15"/>
  <c r="S82" i="15"/>
  <c r="K115" i="15"/>
  <c r="G127" i="15"/>
  <c r="U30" i="15"/>
  <c r="S21" i="15"/>
  <c r="S44" i="15"/>
  <c r="B76" i="15"/>
  <c r="I102" i="15"/>
  <c r="S132" i="15"/>
  <c r="I123" i="15"/>
  <c r="AA141" i="15"/>
  <c r="X53" i="15"/>
  <c r="U137" i="15"/>
  <c r="G140" i="15"/>
  <c r="AF168" i="15"/>
  <c r="U173" i="15"/>
  <c r="AC190" i="15"/>
  <c r="E199" i="15"/>
  <c r="X190" i="15"/>
  <c r="U233" i="15"/>
  <c r="AC219" i="15"/>
  <c r="I209" i="15"/>
  <c r="B217" i="15"/>
  <c r="P228" i="15"/>
  <c r="AC232" i="15"/>
  <c r="B243" i="15"/>
  <c r="U228" i="15"/>
  <c r="B221" i="15"/>
  <c r="S268" i="15"/>
  <c r="E259" i="15"/>
  <c r="U252" i="15"/>
  <c r="G240" i="15"/>
  <c r="AC245" i="15"/>
  <c r="S304" i="15"/>
  <c r="M50" i="15"/>
  <c r="I90" i="15"/>
  <c r="K126" i="15"/>
  <c r="AA155" i="15"/>
  <c r="E148" i="15"/>
  <c r="S136" i="15"/>
  <c r="AA172" i="15"/>
  <c r="K165" i="15"/>
  <c r="P177" i="15"/>
  <c r="I169" i="15"/>
  <c r="AF163" i="15"/>
  <c r="S161" i="15"/>
  <c r="M199" i="15"/>
  <c r="B172" i="15"/>
  <c r="X206" i="15"/>
  <c r="M203" i="15"/>
  <c r="C221" i="15"/>
  <c r="E212" i="15"/>
  <c r="E229" i="15"/>
  <c r="X227" i="15"/>
  <c r="X228" i="15"/>
  <c r="E216" i="15"/>
  <c r="K249" i="15"/>
  <c r="G262" i="15"/>
  <c r="B252" i="15"/>
  <c r="AC250" i="15"/>
  <c r="C240" i="15"/>
  <c r="B229" i="15"/>
  <c r="AA270" i="15"/>
  <c r="X259" i="15"/>
  <c r="AC286" i="15"/>
  <c r="E52" i="15"/>
  <c r="E89" i="15"/>
  <c r="AF116" i="15"/>
  <c r="S140" i="15"/>
  <c r="K158" i="15"/>
  <c r="M142" i="15"/>
  <c r="U178" i="15"/>
  <c r="E171" i="15"/>
  <c r="K182" i="15"/>
  <c r="C175" i="15"/>
  <c r="AA168" i="15"/>
  <c r="U167" i="15"/>
  <c r="P204" i="15"/>
  <c r="AC177" i="15"/>
  <c r="S211" i="15"/>
  <c r="M210" i="15"/>
  <c r="G225" i="15"/>
  <c r="AA194" i="15"/>
  <c r="I183" i="15"/>
  <c r="M184" i="15"/>
  <c r="S233" i="15"/>
  <c r="I220" i="15"/>
  <c r="AC218" i="15"/>
  <c r="B267" i="15"/>
  <c r="AC257" i="15"/>
  <c r="AF255" i="15"/>
  <c r="S245" i="15"/>
  <c r="G238" i="15"/>
  <c r="U276" i="15"/>
  <c r="S264" i="15"/>
  <c r="AF291" i="15"/>
  <c r="E279" i="15"/>
  <c r="B43" i="15"/>
  <c r="AC71" i="15"/>
  <c r="AA105" i="15"/>
  <c r="U160" i="15"/>
  <c r="AC147" i="15"/>
  <c r="X28" i="15"/>
  <c r="E66" i="15"/>
  <c r="C74" i="15"/>
  <c r="M109" i="15"/>
  <c r="S191" i="15"/>
  <c r="C233" i="15"/>
  <c r="E246" i="15"/>
  <c r="E142" i="15"/>
  <c r="U177" i="15"/>
  <c r="B219" i="15"/>
  <c r="K264" i="15"/>
  <c r="P183" i="15"/>
  <c r="E217" i="15"/>
  <c r="P234" i="15"/>
  <c r="U271" i="15"/>
  <c r="B92" i="15"/>
  <c r="M139" i="15"/>
  <c r="P147" i="15"/>
  <c r="G192" i="15"/>
  <c r="U164" i="15"/>
  <c r="U151" i="15"/>
  <c r="C160" i="15"/>
  <c r="AC167" i="15"/>
  <c r="I164" i="15"/>
  <c r="AF182" i="15"/>
  <c r="M217" i="15"/>
  <c r="S178" i="15"/>
  <c r="B230" i="15"/>
  <c r="P203" i="15"/>
  <c r="G200" i="15"/>
  <c r="S200" i="15"/>
  <c r="M239" i="15"/>
  <c r="C226" i="15"/>
  <c r="AA234" i="15"/>
  <c r="AC272" i="15"/>
  <c r="AF262" i="15"/>
  <c r="AA260" i="15"/>
  <c r="M251" i="15"/>
  <c r="U60" i="15"/>
  <c r="P93" i="15"/>
  <c r="C128" i="15"/>
  <c r="P143" i="15"/>
  <c r="I160" i="15"/>
  <c r="AC142" i="15"/>
  <c r="C180" i="15"/>
  <c r="U171" i="15"/>
  <c r="AA182" i="15"/>
  <c r="S175" i="15"/>
  <c r="I170" i="15"/>
  <c r="C169" i="15"/>
  <c r="AF204" i="15"/>
  <c r="K179" i="15"/>
  <c r="B212" i="15"/>
  <c r="AC210" i="15"/>
  <c r="M227" i="15"/>
  <c r="AF197" i="15"/>
  <c r="E187" i="15"/>
  <c r="I188" i="15"/>
  <c r="B234" i="15"/>
  <c r="X221" i="15"/>
  <c r="X223" i="15"/>
  <c r="P269" i="15"/>
  <c r="K259" i="15"/>
  <c r="E258" i="15"/>
  <c r="B246" i="15"/>
  <c r="AA239" i="15"/>
  <c r="C278" i="15"/>
  <c r="B265" i="15"/>
  <c r="E294" i="15"/>
  <c r="AF60" i="15"/>
  <c r="X89" i="15"/>
  <c r="AF117" i="15"/>
  <c r="X142" i="15"/>
  <c r="I125" i="15"/>
  <c r="S159" i="15"/>
  <c r="I166" i="15"/>
  <c r="E158" i="15"/>
  <c r="AF169" i="15"/>
  <c r="P160" i="15"/>
  <c r="K199" i="15"/>
  <c r="B193" i="15"/>
  <c r="AC191" i="15"/>
  <c r="P166" i="15"/>
  <c r="I196" i="15"/>
  <c r="X184" i="15"/>
  <c r="S213" i="15"/>
  <c r="X203" i="15"/>
  <c r="U221" i="15"/>
  <c r="G220" i="15"/>
  <c r="G221" i="15"/>
  <c r="U208" i="15"/>
  <c r="X241" i="15"/>
  <c r="M256" i="15"/>
  <c r="P246" i="15"/>
  <c r="K244" i="15"/>
  <c r="B223" i="15"/>
  <c r="AA269" i="15"/>
  <c r="I264" i="15"/>
  <c r="G252" i="15"/>
  <c r="K280" i="15"/>
  <c r="U57" i="15"/>
  <c r="E72" i="15"/>
  <c r="K133" i="15"/>
  <c r="U153" i="15"/>
  <c r="I144" i="15"/>
  <c r="B132" i="15"/>
  <c r="C172" i="15"/>
  <c r="U163" i="15"/>
  <c r="AA174" i="15"/>
  <c r="S167" i="15"/>
  <c r="M162" i="15"/>
  <c r="B154" i="15"/>
  <c r="AF196" i="15"/>
  <c r="K171" i="15"/>
  <c r="U203" i="15"/>
  <c r="M200" i="15"/>
  <c r="M219" i="15"/>
  <c r="X209" i="15"/>
  <c r="X226" i="15"/>
  <c r="B225" i="15"/>
  <c r="B226" i="15"/>
  <c r="X213" i="15"/>
  <c r="U247" i="15"/>
  <c r="P261" i="15"/>
  <c r="K251" i="15"/>
  <c r="E250" i="15"/>
  <c r="E238" i="15"/>
  <c r="S69" i="15"/>
  <c r="B75" i="15"/>
  <c r="AA107" i="15"/>
  <c r="C133" i="15"/>
  <c r="X195" i="15"/>
  <c r="M228" i="15"/>
  <c r="AA265" i="15"/>
  <c r="M178" i="15"/>
  <c r="K211" i="15"/>
  <c r="AF215" i="15"/>
  <c r="E26" i="15"/>
  <c r="B174" i="15"/>
  <c r="U176" i="15"/>
  <c r="U272" i="15"/>
  <c r="S296" i="15"/>
  <c r="M105" i="15"/>
  <c r="K157" i="15"/>
  <c r="AF155" i="15"/>
  <c r="AA196" i="15"/>
  <c r="P169" i="15"/>
  <c r="AC165" i="15"/>
  <c r="B169" i="15"/>
  <c r="X172" i="15"/>
  <c r="AC168" i="15"/>
  <c r="S187" i="15"/>
  <c r="I221" i="15"/>
  <c r="C200" i="15"/>
  <c r="U235" i="15"/>
  <c r="C207" i="15"/>
  <c r="M206" i="15"/>
  <c r="M207" i="15"/>
  <c r="S181" i="15"/>
  <c r="AF229" i="15"/>
  <c r="G241" i="15"/>
  <c r="B215" i="15"/>
  <c r="S267" i="15"/>
  <c r="M266" i="15"/>
  <c r="B15" i="15"/>
  <c r="X71" i="15"/>
  <c r="X88" i="15"/>
  <c r="I133" i="15"/>
  <c r="AF151" i="15"/>
  <c r="G139" i="15"/>
  <c r="X147" i="15"/>
  <c r="AF183" i="15"/>
  <c r="P176" i="15"/>
  <c r="M188" i="15"/>
  <c r="E181" i="15"/>
  <c r="AC174" i="15"/>
  <c r="AF172" i="15"/>
  <c r="P165" i="15"/>
  <c r="G183" i="15"/>
  <c r="U217" i="15"/>
  <c r="AF181" i="15"/>
  <c r="I231" i="15"/>
  <c r="B204" i="15"/>
  <c r="AC200" i="15"/>
  <c r="G201" i="15"/>
  <c r="U239" i="15"/>
  <c r="K226" i="15"/>
  <c r="C236" i="15"/>
  <c r="C274" i="15"/>
  <c r="G263" i="15"/>
  <c r="B261" i="15"/>
  <c r="U251" i="15"/>
  <c r="C246" i="15"/>
  <c r="M226" i="15"/>
  <c r="U270" i="15"/>
  <c r="B297" i="15"/>
  <c r="B52" i="15"/>
  <c r="X98" i="15"/>
  <c r="X128" i="15"/>
  <c r="G151" i="15"/>
  <c r="S142" i="15"/>
  <c r="C131" i="15"/>
  <c r="AC170" i="15"/>
  <c r="M163" i="15"/>
  <c r="S174" i="15"/>
  <c r="K167" i="15"/>
  <c r="B161" i="15"/>
  <c r="P140" i="15"/>
  <c r="X196" i="15"/>
  <c r="C171" i="15"/>
  <c r="C203" i="15"/>
  <c r="B200" i="15"/>
  <c r="E219" i="15"/>
  <c r="P209" i="15"/>
  <c r="P226" i="15"/>
  <c r="AA224" i="15"/>
  <c r="AA225" i="15"/>
  <c r="P213" i="15"/>
  <c r="M247" i="15"/>
  <c r="I260" i="15"/>
  <c r="C251" i="15"/>
  <c r="G248" i="15"/>
  <c r="AC236" i="15"/>
  <c r="I222" i="15"/>
  <c r="AC268" i="15"/>
  <c r="AA256" i="15"/>
  <c r="G284" i="15"/>
  <c r="I55" i="15"/>
  <c r="I99" i="15"/>
  <c r="M125" i="15"/>
  <c r="G135" i="15"/>
  <c r="X153" i="15"/>
  <c r="X139" i="15"/>
  <c r="AF175" i="15"/>
  <c r="P168" i="15"/>
  <c r="M180" i="15"/>
  <c r="E173" i="15"/>
  <c r="AC166" i="15"/>
  <c r="AF164" i="15"/>
  <c r="S201" i="15"/>
  <c r="G175" i="15"/>
  <c r="U209" i="15"/>
  <c r="X207" i="15"/>
  <c r="I223" i="15"/>
  <c r="C186" i="15"/>
  <c r="K231" i="15"/>
  <c r="U230" i="15"/>
  <c r="U231" i="15"/>
  <c r="K218" i="15"/>
  <c r="P252" i="15"/>
  <c r="C266" i="15"/>
  <c r="G255" i="15"/>
  <c r="B253" i="15"/>
  <c r="U243" i="15"/>
  <c r="E102" i="15"/>
  <c r="P101" i="15"/>
  <c r="P132" i="15"/>
  <c r="AC127" i="15"/>
  <c r="B202" i="15"/>
  <c r="U248" i="15"/>
  <c r="E310" i="15"/>
  <c r="G169" i="15"/>
  <c r="E210" i="15"/>
  <c r="AA266" i="15"/>
  <c r="U61" i="15"/>
  <c r="G186" i="15"/>
  <c r="AA229" i="15"/>
  <c r="X262" i="15"/>
  <c r="U310" i="15"/>
  <c r="AA123" i="15"/>
  <c r="S158" i="15"/>
  <c r="AF148" i="15"/>
  <c r="C153" i="15"/>
  <c r="C174" i="15"/>
  <c r="K175" i="15"/>
  <c r="U174" i="15"/>
  <c r="K177" i="15"/>
  <c r="X173" i="15"/>
  <c r="E193" i="15"/>
  <c r="AC225" i="15"/>
  <c r="I204" i="15"/>
  <c r="P240" i="15"/>
  <c r="AF210" i="15"/>
  <c r="I210" i="15"/>
  <c r="I211" i="15"/>
  <c r="S197" i="15"/>
  <c r="AA214" i="15"/>
  <c r="X245" i="15"/>
  <c r="AA232" i="15"/>
  <c r="AA228" i="15"/>
  <c r="I270" i="15"/>
  <c r="U37" i="15"/>
  <c r="AF63" i="15"/>
  <c r="M107" i="15"/>
  <c r="M144" i="15"/>
  <c r="E162" i="15"/>
  <c r="I145" i="15"/>
  <c r="K152" i="15"/>
  <c r="S188" i="15"/>
  <c r="C181" i="15"/>
  <c r="I192" i="15"/>
  <c r="B184" i="15"/>
  <c r="X179" i="15"/>
  <c r="S177" i="15"/>
  <c r="C170" i="15"/>
  <c r="AA187" i="15"/>
  <c r="P222" i="15"/>
  <c r="X200" i="15"/>
  <c r="AC235" i="15"/>
  <c r="K207" i="15"/>
  <c r="U206" i="15"/>
  <c r="U207" i="15"/>
  <c r="P184" i="15"/>
  <c r="G230" i="15"/>
  <c r="P241" i="15"/>
  <c r="AF217" i="15"/>
  <c r="I214" i="15"/>
  <c r="U266" i="15"/>
  <c r="P256" i="15"/>
  <c r="AF249" i="15"/>
  <c r="U237" i="15"/>
  <c r="P275" i="15"/>
  <c r="U302" i="15"/>
  <c r="M51" i="15"/>
  <c r="M95" i="15"/>
  <c r="M119" i="15"/>
  <c r="U129" i="15"/>
  <c r="B151" i="15"/>
  <c r="P139" i="15"/>
  <c r="X175" i="15"/>
  <c r="I167" i="15"/>
  <c r="E180" i="15"/>
  <c r="G171" i="15"/>
  <c r="U166" i="15"/>
  <c r="X164" i="15"/>
  <c r="K201" i="15"/>
  <c r="AF174" i="15"/>
  <c r="M209" i="15"/>
  <c r="P207" i="15"/>
  <c r="B222" i="15"/>
  <c r="E184" i="15"/>
  <c r="C231" i="15"/>
  <c r="M230" i="15"/>
  <c r="M231" i="15"/>
  <c r="C218" i="15"/>
  <c r="I251" i="15"/>
  <c r="AC264" i="15"/>
  <c r="AF254" i="15"/>
  <c r="AA252" i="15"/>
  <c r="M243" i="15"/>
  <c r="U234" i="15"/>
  <c r="X273" i="15"/>
  <c r="M262" i="15"/>
  <c r="P10" i="15"/>
  <c r="K55" i="15"/>
  <c r="K106" i="15"/>
  <c r="E119" i="15"/>
  <c r="E146" i="15"/>
  <c r="B129" i="15"/>
  <c r="K144" i="15"/>
  <c r="S180" i="15"/>
  <c r="C173" i="15"/>
  <c r="I184" i="15"/>
  <c r="B176" i="15"/>
  <c r="X171" i="15"/>
  <c r="S169" i="15"/>
  <c r="P148" i="15"/>
  <c r="AA179" i="15"/>
  <c r="P214" i="15"/>
  <c r="K212" i="15"/>
  <c r="AC227" i="15"/>
  <c r="P200" i="15"/>
  <c r="B190" i="15"/>
  <c r="E192" i="15"/>
  <c r="P236" i="15"/>
  <c r="AA100" i="15"/>
  <c r="C123" i="15"/>
  <c r="S9" i="15"/>
  <c r="M147" i="15"/>
  <c r="K195" i="15"/>
  <c r="C238" i="15"/>
  <c r="P44" i="15"/>
  <c r="C182" i="15"/>
  <c r="AF224" i="15"/>
  <c r="U257" i="15"/>
  <c r="AC97" i="15"/>
  <c r="AF178" i="15"/>
  <c r="G203" i="15"/>
  <c r="S260" i="15"/>
  <c r="B282" i="15"/>
  <c r="P123" i="15"/>
  <c r="AF138" i="15"/>
  <c r="AA164" i="15"/>
  <c r="AC162" i="15"/>
  <c r="S182" i="15"/>
  <c r="G179" i="15"/>
  <c r="P179" i="15"/>
  <c r="G181" i="15"/>
  <c r="I159" i="15"/>
  <c r="B196" i="15"/>
  <c r="X230" i="15"/>
  <c r="P208" i="15"/>
  <c r="X192" i="15"/>
  <c r="S215" i="15"/>
  <c r="AC214" i="15"/>
  <c r="AC215" i="15"/>
  <c r="B203" i="15"/>
  <c r="X233" i="15"/>
  <c r="K250" i="15"/>
  <c r="B239" i="15"/>
  <c r="P237" i="15"/>
  <c r="AC274" i="15"/>
  <c r="G30" i="15"/>
  <c r="X63" i="15"/>
  <c r="I84" i="15"/>
  <c r="AC152" i="15"/>
  <c r="C141" i="15"/>
  <c r="AC149" i="15"/>
  <c r="G156" i="15"/>
  <c r="E194" i="15"/>
  <c r="G157" i="15"/>
  <c r="AC196" i="15"/>
  <c r="U189" i="15"/>
  <c r="K184" i="15"/>
  <c r="E183" i="15"/>
  <c r="AF173" i="15"/>
  <c r="M193" i="15"/>
  <c r="C227" i="15"/>
  <c r="AA204" i="15"/>
  <c r="X240" i="15"/>
  <c r="G211" i="15"/>
  <c r="P211" i="15"/>
  <c r="P212" i="15"/>
  <c r="B198" i="15"/>
  <c r="X217" i="15"/>
  <c r="AF245" i="15"/>
  <c r="G234" i="15"/>
  <c r="X231" i="15"/>
  <c r="P271" i="15"/>
  <c r="C261" i="15"/>
  <c r="S254" i="15"/>
  <c r="P243" i="15"/>
  <c r="C257" i="15"/>
  <c r="P307" i="15"/>
  <c r="U34" i="15"/>
  <c r="M102" i="15"/>
  <c r="AA103" i="15"/>
  <c r="X143" i="15"/>
  <c r="P161" i="15"/>
  <c r="C144" i="15"/>
  <c r="K180" i="15"/>
  <c r="AC171" i="15"/>
  <c r="B183" i="15"/>
  <c r="AA175" i="15"/>
  <c r="P171" i="15"/>
  <c r="K169" i="15"/>
  <c r="X140" i="15"/>
  <c r="S179" i="15"/>
  <c r="I213" i="15"/>
  <c r="C212" i="15"/>
  <c r="U227" i="15"/>
  <c r="M198" i="15"/>
  <c r="C189" i="15"/>
  <c r="G190" i="15"/>
  <c r="I235" i="15"/>
  <c r="AF221" i="15"/>
  <c r="U226" i="15"/>
  <c r="X269" i="15"/>
  <c r="S259" i="15"/>
  <c r="M258" i="15"/>
  <c r="I247" i="15"/>
  <c r="E240" i="15"/>
  <c r="K278" i="15"/>
  <c r="I266" i="15"/>
  <c r="U28" i="15"/>
  <c r="P39" i="15"/>
  <c r="U106" i="15"/>
  <c r="AC136" i="15"/>
  <c r="U154" i="15"/>
  <c r="U141" i="15"/>
  <c r="G148" i="15"/>
  <c r="E186" i="15"/>
  <c r="AF176" i="15"/>
  <c r="AC188" i="15"/>
  <c r="U181" i="15"/>
  <c r="K176" i="15"/>
  <c r="E175" i="15"/>
  <c r="AF165" i="15"/>
  <c r="M185" i="15"/>
  <c r="C219" i="15"/>
  <c r="AA186" i="15"/>
  <c r="X232" i="15"/>
  <c r="AC204" i="15"/>
  <c r="AF202" i="15"/>
  <c r="X202" i="15"/>
  <c r="C241" i="15"/>
  <c r="B36" i="15"/>
  <c r="U10" i="15"/>
  <c r="X38" i="15"/>
  <c r="AC47" i="15"/>
  <c r="P192" i="15"/>
  <c r="G235" i="15"/>
  <c r="S83" i="15"/>
  <c r="AC173" i="15"/>
  <c r="AC192" i="15"/>
  <c r="X255" i="15"/>
  <c r="AF132" i="15"/>
  <c r="M174" i="15"/>
  <c r="S199" i="15"/>
  <c r="E251" i="15"/>
  <c r="C297" i="15"/>
  <c r="G133" i="15"/>
  <c r="U149" i="15"/>
  <c r="M170" i="15"/>
  <c r="M171" i="15"/>
  <c r="E188" i="15"/>
  <c r="AA183" i="15"/>
  <c r="C184" i="15"/>
  <c r="AA185" i="15"/>
  <c r="B164" i="15"/>
  <c r="M192" i="15"/>
  <c r="I180" i="15"/>
  <c r="C213" i="15"/>
  <c r="C202" i="15"/>
  <c r="E221" i="15"/>
  <c r="X219" i="15"/>
  <c r="X220" i="15"/>
  <c r="E208" i="15"/>
  <c r="I240" i="15"/>
  <c r="G254" i="15"/>
  <c r="B244" i="15"/>
  <c r="AC242" i="15"/>
  <c r="E220" i="15"/>
  <c r="I15" i="15"/>
  <c r="X76" i="15"/>
  <c r="C117" i="15"/>
  <c r="K162" i="15"/>
  <c r="S149" i="15"/>
  <c r="X154" i="15"/>
  <c r="X156" i="15"/>
  <c r="B197" i="15"/>
  <c r="AC164" i="15"/>
  <c r="X201" i="15"/>
  <c r="P194" i="15"/>
  <c r="G188" i="15"/>
  <c r="B186" i="15"/>
  <c r="X160" i="15"/>
  <c r="G174" i="15"/>
  <c r="AF230" i="15"/>
  <c r="X208" i="15"/>
  <c r="U195" i="15"/>
  <c r="AA215" i="15"/>
  <c r="C216" i="15"/>
  <c r="C217" i="15"/>
  <c r="K203" i="15"/>
  <c r="C235" i="15"/>
  <c r="S250" i="15"/>
  <c r="K240" i="15"/>
  <c r="C239" i="15"/>
  <c r="C276" i="15"/>
  <c r="AF264" i="15"/>
  <c r="E260" i="15"/>
  <c r="C248" i="15"/>
  <c r="AC273" i="15"/>
  <c r="K22" i="15"/>
  <c r="K76" i="15"/>
  <c r="G100" i="15"/>
  <c r="AA135" i="15"/>
  <c r="G152" i="15"/>
  <c r="E141" i="15"/>
  <c r="AF147" i="15"/>
  <c r="G184" i="15"/>
  <c r="X176" i="15"/>
  <c r="U188" i="15"/>
  <c r="M181" i="15"/>
  <c r="C176" i="15"/>
  <c r="G173" i="15"/>
  <c r="X165" i="15"/>
  <c r="E185" i="15"/>
  <c r="AC217" i="15"/>
  <c r="AC184" i="15"/>
  <c r="P232" i="15"/>
  <c r="K204" i="15"/>
  <c r="E202" i="15"/>
  <c r="I30" i="15"/>
  <c r="M73" i="15"/>
  <c r="S84" i="15"/>
  <c r="G141" i="15"/>
  <c r="AC213" i="15"/>
  <c r="B262" i="15"/>
  <c r="AC138" i="15"/>
  <c r="M167" i="15"/>
  <c r="P181" i="15"/>
  <c r="AC237" i="15"/>
  <c r="P138" i="15"/>
  <c r="B163" i="15"/>
  <c r="E239" i="15"/>
  <c r="S220" i="15"/>
  <c r="B55" i="15"/>
  <c r="AA140" i="15"/>
  <c r="C159" i="15"/>
  <c r="X183" i="15"/>
  <c r="AC179" i="15"/>
  <c r="U196" i="15"/>
  <c r="I193" i="15"/>
  <c r="S192" i="15"/>
  <c r="I195" i="15"/>
  <c r="P174" i="15"/>
  <c r="G207" i="15"/>
  <c r="B205" i="15"/>
  <c r="S221" i="15"/>
  <c r="B179" i="15"/>
  <c r="U229" i="15"/>
  <c r="G228" i="15"/>
  <c r="G229" i="15"/>
  <c r="U216" i="15"/>
  <c r="AA249" i="15"/>
  <c r="M264" i="15"/>
  <c r="P254" i="15"/>
  <c r="K252" i="15"/>
  <c r="E242" i="15"/>
  <c r="X47" i="15"/>
  <c r="AC93" i="15"/>
  <c r="AC123" i="15"/>
  <c r="AF150" i="15"/>
  <c r="K142" i="15"/>
  <c r="E129" i="15"/>
  <c r="U170" i="15"/>
  <c r="E163" i="15"/>
  <c r="K174" i="15"/>
  <c r="C167" i="15"/>
  <c r="S160" i="15"/>
  <c r="G132" i="15"/>
  <c r="P196" i="15"/>
  <c r="AC169" i="15"/>
  <c r="AA202" i="15"/>
  <c r="X199" i="15"/>
  <c r="G217" i="15"/>
  <c r="I208" i="15"/>
  <c r="I225" i="15"/>
  <c r="S224" i="15"/>
  <c r="S225" i="15"/>
  <c r="I212" i="15"/>
  <c r="E247" i="15"/>
  <c r="B259" i="15"/>
  <c r="AC249" i="15"/>
  <c r="AF247" i="15"/>
  <c r="G236" i="15"/>
  <c r="K220" i="15"/>
  <c r="U268" i="15"/>
  <c r="S256" i="15"/>
  <c r="AF283" i="15"/>
  <c r="I35" i="15"/>
  <c r="E70" i="15"/>
  <c r="E97" i="15"/>
  <c r="C154" i="15"/>
  <c r="K141" i="15"/>
  <c r="C151" i="15"/>
  <c r="B135" i="15"/>
  <c r="M194" i="15"/>
  <c r="AC158" i="15"/>
  <c r="C198" i="15"/>
  <c r="AC189" i="15"/>
  <c r="S184" i="15"/>
  <c r="M183" i="15"/>
  <c r="E134" i="15"/>
  <c r="U193" i="15"/>
  <c r="K227" i="15"/>
  <c r="C205" i="15"/>
  <c r="AC176" i="15"/>
  <c r="E213" i="15"/>
  <c r="X211" i="15"/>
  <c r="X212" i="15"/>
  <c r="I199" i="15"/>
  <c r="U220" i="15"/>
  <c r="G246" i="15"/>
  <c r="P235" i="15"/>
  <c r="AC233" i="15"/>
  <c r="X271" i="15"/>
  <c r="K261" i="15"/>
  <c r="AA254" i="15"/>
  <c r="X243" i="15"/>
  <c r="B258" i="15"/>
  <c r="C35" i="15"/>
  <c r="E81" i="15"/>
  <c r="E128" i="15"/>
  <c r="M134" i="15"/>
  <c r="P152" i="15"/>
  <c r="G155" i="15"/>
  <c r="AA160" i="15"/>
  <c r="M143" i="15"/>
  <c r="K166" i="15"/>
  <c r="I130" i="15"/>
  <c r="AF194" i="15"/>
  <c r="M190" i="15"/>
  <c r="P188" i="15"/>
  <c r="AA162" i="15"/>
  <c r="C178" i="15"/>
  <c r="E233" i="15"/>
  <c r="G209" i="15"/>
  <c r="AA197" i="15"/>
  <c r="I217" i="15"/>
  <c r="S216" i="15"/>
  <c r="S217" i="15"/>
  <c r="E204" i="15"/>
  <c r="B236" i="15"/>
  <c r="B251" i="15"/>
  <c r="AA49" i="15"/>
  <c r="AA92" i="15"/>
  <c r="AF109" i="15"/>
  <c r="U162" i="15"/>
  <c r="U222" i="15"/>
  <c r="P257" i="15"/>
  <c r="U156" i="15"/>
  <c r="I203" i="15"/>
  <c r="K233" i="15"/>
  <c r="M276" i="15"/>
  <c r="I146" i="15"/>
  <c r="X182" i="15"/>
  <c r="AC224" i="15"/>
  <c r="E270" i="15"/>
  <c r="G81" i="15"/>
  <c r="I150" i="15"/>
  <c r="U142" i="15"/>
  <c r="K188" i="15"/>
  <c r="I155" i="15"/>
  <c r="P201" i="15"/>
  <c r="AC197" i="15"/>
  <c r="E198" i="15"/>
  <c r="X204" i="15"/>
  <c r="C179" i="15"/>
  <c r="AA211" i="15"/>
  <c r="U210" i="15"/>
  <c r="E227" i="15"/>
  <c r="P197" i="15"/>
  <c r="G185" i="15"/>
  <c r="K186" i="15"/>
  <c r="AA233" i="15"/>
  <c r="P221" i="15"/>
  <c r="AA220" i="15"/>
  <c r="I268" i="15"/>
  <c r="C259" i="15"/>
  <c r="G256" i="15"/>
  <c r="AA245" i="15"/>
  <c r="I38" i="15"/>
  <c r="AA89" i="15"/>
  <c r="M111" i="15"/>
  <c r="X126" i="15"/>
  <c r="AA150" i="15"/>
  <c r="I138" i="15"/>
  <c r="P175" i="15"/>
  <c r="B166" i="15"/>
  <c r="G178" i="15"/>
  <c r="AF170" i="15"/>
  <c r="M166" i="15"/>
  <c r="P164" i="15"/>
  <c r="C201" i="15"/>
  <c r="E274" i="15"/>
  <c r="U244" i="15"/>
  <c r="AF187" i="15"/>
  <c r="K224" i="15"/>
  <c r="C57" i="15"/>
  <c r="X169" i="15"/>
  <c r="E209" i="15"/>
  <c r="AC229" i="15"/>
  <c r="B250" i="15"/>
  <c r="E243" i="15"/>
  <c r="S288" i="15"/>
  <c r="S162" i="15"/>
  <c r="S137" i="15"/>
  <c r="E190" i="15"/>
  <c r="G231" i="15"/>
  <c r="K216" i="15"/>
  <c r="E232" i="15"/>
  <c r="E265" i="15"/>
  <c r="G265" i="15"/>
  <c r="X275" i="15"/>
  <c r="AC115" i="15"/>
  <c r="AA131" i="15"/>
  <c r="U194" i="15"/>
  <c r="P186" i="15"/>
  <c r="C193" i="15"/>
  <c r="S227" i="15"/>
  <c r="AA207" i="15"/>
  <c r="E223" i="15"/>
  <c r="I242" i="15"/>
  <c r="AA222" i="15"/>
  <c r="B240" i="15"/>
  <c r="P248" i="15"/>
  <c r="B241" i="15"/>
  <c r="S278" i="15"/>
  <c r="P267" i="15"/>
  <c r="U294" i="15"/>
  <c r="C281" i="15"/>
  <c r="I135" i="15"/>
  <c r="I179" i="15"/>
  <c r="K209" i="15"/>
  <c r="M218" i="15"/>
  <c r="K304" i="15"/>
  <c r="M303" i="15"/>
  <c r="AF293" i="15"/>
  <c r="AA283" i="15"/>
  <c r="G296" i="15"/>
  <c r="AC283" i="15"/>
  <c r="G251" i="15"/>
  <c r="E253" i="15"/>
  <c r="X306" i="15"/>
  <c r="U340" i="15"/>
  <c r="B322" i="15"/>
  <c r="G326" i="15"/>
  <c r="AC329" i="15"/>
  <c r="K332" i="15"/>
  <c r="G337" i="15"/>
  <c r="M318" i="15"/>
  <c r="S39" i="16"/>
  <c r="L23" i="16"/>
  <c r="K96" i="16"/>
  <c r="L72" i="16"/>
  <c r="O54" i="16"/>
  <c r="N24" i="16"/>
  <c r="N9" i="16"/>
  <c r="L83" i="16"/>
  <c r="S54" i="16"/>
  <c r="Q109" i="16"/>
  <c r="O183" i="16"/>
  <c r="Q158" i="16"/>
  <c r="S151" i="15"/>
  <c r="AF140" i="15"/>
  <c r="U200" i="15"/>
  <c r="M252" i="15"/>
  <c r="AA312" i="15"/>
  <c r="P308" i="15"/>
  <c r="AA298" i="15"/>
  <c r="U289" i="15"/>
  <c r="B301" i="15"/>
  <c r="AF288" i="15"/>
  <c r="G275" i="15"/>
  <c r="S271" i="15"/>
  <c r="S311" i="15"/>
  <c r="X310" i="15"/>
  <c r="AC327" i="15"/>
  <c r="B331" i="15"/>
  <c r="AF334" i="15"/>
  <c r="E338" i="15"/>
  <c r="B342" i="15"/>
  <c r="P338" i="15"/>
  <c r="Q49" i="16"/>
  <c r="S32" i="16"/>
  <c r="K9" i="16"/>
  <c r="S81" i="16"/>
  <c r="L65" i="16"/>
  <c r="K35" i="16"/>
  <c r="K20" i="16"/>
  <c r="B131" i="15"/>
  <c r="G195" i="15"/>
  <c r="P218" i="15"/>
  <c r="AA276" i="15"/>
  <c r="K288" i="15"/>
  <c r="G293" i="15"/>
  <c r="AF285" i="15"/>
  <c r="B274" i="15"/>
  <c r="G288" i="15"/>
  <c r="U275" i="15"/>
  <c r="X312" i="15"/>
  <c r="C302" i="15"/>
  <c r="X298" i="15"/>
  <c r="U332" i="15"/>
  <c r="AF313" i="15"/>
  <c r="S105" i="15"/>
  <c r="P52" i="15"/>
  <c r="M191" i="15"/>
  <c r="K225" i="15"/>
  <c r="AC84" i="15"/>
  <c r="S153" i="15"/>
  <c r="AA181" i="15"/>
  <c r="AF219" i="15"/>
  <c r="E256" i="15"/>
  <c r="S269" i="15"/>
  <c r="P42" i="15"/>
  <c r="AF126" i="15"/>
  <c r="K181" i="15"/>
  <c r="AA177" i="15"/>
  <c r="B201" i="15"/>
  <c r="AC201" i="15"/>
  <c r="X235" i="15"/>
  <c r="G216" i="15"/>
  <c r="K246" i="15"/>
  <c r="K275" i="15"/>
  <c r="B104" i="15"/>
  <c r="X146" i="15"/>
  <c r="M159" i="15"/>
  <c r="C191" i="15"/>
  <c r="S170" i="15"/>
  <c r="U187" i="15"/>
  <c r="M213" i="15"/>
  <c r="K189" i="15"/>
  <c r="S228" i="15"/>
  <c r="AA235" i="15"/>
  <c r="S244" i="15"/>
  <c r="C253" i="15"/>
  <c r="S246" i="15"/>
  <c r="I230" i="15"/>
  <c r="C272" i="15"/>
  <c r="P299" i="15"/>
  <c r="AF284" i="15"/>
  <c r="AF146" i="15"/>
  <c r="AA170" i="15"/>
  <c r="I191" i="15"/>
  <c r="X249" i="15"/>
  <c r="K312" i="15"/>
  <c r="I307" i="15"/>
  <c r="S298" i="15"/>
  <c r="M289" i="15"/>
  <c r="AA300" i="15"/>
  <c r="X288" i="15"/>
  <c r="X274" i="15"/>
  <c r="U269" i="15"/>
  <c r="K311" i="15"/>
  <c r="AA307" i="15"/>
  <c r="U327" i="15"/>
  <c r="AA330" i="15"/>
  <c r="X334" i="15"/>
  <c r="G336" i="15"/>
  <c r="AA341" i="15"/>
  <c r="S335" i="15"/>
  <c r="R48" i="16"/>
  <c r="K32" i="16"/>
  <c r="L8" i="16"/>
  <c r="K81" i="16"/>
  <c r="N63" i="16"/>
  <c r="L34" i="16"/>
  <c r="L19" i="16"/>
  <c r="K92" i="16"/>
  <c r="R63" i="16"/>
  <c r="O119" i="16"/>
  <c r="K37" i="16"/>
  <c r="O168" i="16"/>
  <c r="I139" i="15"/>
  <c r="C195" i="15"/>
  <c r="P225" i="15"/>
  <c r="K270" i="15"/>
  <c r="K255" i="15"/>
  <c r="C313" i="15"/>
  <c r="M304" i="15"/>
  <c r="S257" i="15"/>
  <c r="U306" i="15"/>
  <c r="S293" i="15"/>
  <c r="G282" i="15"/>
  <c r="S279" i="15"/>
  <c r="U308" i="15"/>
  <c r="AC317" i="15"/>
  <c r="X332" i="15"/>
  <c r="U336" i="15"/>
  <c r="S339" i="15"/>
  <c r="B341" i="15"/>
  <c r="AA335" i="15"/>
  <c r="U334" i="15"/>
  <c r="O59" i="16"/>
  <c r="R41" i="16"/>
  <c r="S17" i="16"/>
  <c r="R90" i="16"/>
  <c r="K74" i="16"/>
  <c r="S43" i="16"/>
  <c r="S28" i="16"/>
  <c r="E135" i="15"/>
  <c r="U190" i="15"/>
  <c r="AA216" i="15"/>
  <c r="AC259" i="15"/>
  <c r="AA296" i="15"/>
  <c r="I299" i="15"/>
  <c r="S290" i="15"/>
  <c r="M281" i="15"/>
  <c r="AA292" i="15"/>
  <c r="X280" i="15"/>
  <c r="K317" i="15"/>
  <c r="M220" i="15"/>
  <c r="K303" i="15"/>
  <c r="P337" i="15"/>
  <c r="U319" i="15"/>
  <c r="AA322" i="15"/>
  <c r="X326" i="15"/>
  <c r="G328" i="15"/>
  <c r="AA333" i="15"/>
  <c r="M334" i="15"/>
  <c r="R32" i="16"/>
  <c r="K16" i="16"/>
  <c r="S88" i="16"/>
  <c r="K65" i="16"/>
  <c r="N47" i="16"/>
  <c r="L18" i="16"/>
  <c r="K91" i="16"/>
  <c r="K76" i="16"/>
  <c r="R47" i="16"/>
  <c r="O97" i="16"/>
  <c r="N176" i="16"/>
  <c r="S168" i="15"/>
  <c r="AA139" i="15"/>
  <c r="U169" i="15"/>
  <c r="B211" i="15"/>
  <c r="AF107" i="15"/>
  <c r="C199" i="15"/>
  <c r="I206" i="15"/>
  <c r="E230" i="15"/>
  <c r="U264" i="15"/>
  <c r="K234" i="15"/>
  <c r="S29" i="15"/>
  <c r="AA149" i="15"/>
  <c r="C166" i="15"/>
  <c r="I187" i="15"/>
  <c r="AF208" i="15"/>
  <c r="AC207" i="15"/>
  <c r="B237" i="15"/>
  <c r="X239" i="15"/>
  <c r="G250" i="15"/>
  <c r="C47" i="15"/>
  <c r="K124" i="15"/>
  <c r="K151" i="15"/>
  <c r="AA137" i="15"/>
  <c r="K136" i="15"/>
  <c r="C137" i="15"/>
  <c r="M201" i="15"/>
  <c r="AC221" i="15"/>
  <c r="AF199" i="15"/>
  <c r="M237" i="15"/>
  <c r="C242" i="15"/>
  <c r="U258" i="15"/>
  <c r="AF256" i="15"/>
  <c r="E252" i="15"/>
  <c r="I238" i="15"/>
  <c r="AF275" i="15"/>
  <c r="C304" i="15"/>
  <c r="S289" i="15"/>
  <c r="B153" i="15"/>
  <c r="P190" i="15"/>
  <c r="U232" i="15"/>
  <c r="M268" i="15"/>
  <c r="M253" i="15"/>
  <c r="AC311" i="15"/>
  <c r="E304" i="15"/>
  <c r="U255" i="15"/>
  <c r="M306" i="15"/>
  <c r="K293" i="15"/>
  <c r="AF281" i="15"/>
  <c r="K279" i="15"/>
  <c r="U305" i="15"/>
  <c r="U317" i="15"/>
  <c r="P332" i="15"/>
  <c r="M336" i="15"/>
  <c r="K339" i="15"/>
  <c r="AA340" i="15"/>
  <c r="AC333" i="15"/>
  <c r="X331" i="15"/>
  <c r="Q57" i="16"/>
  <c r="S40" i="16"/>
  <c r="K17" i="16"/>
  <c r="S89" i="16"/>
  <c r="L73" i="16"/>
  <c r="K43" i="16"/>
  <c r="K28" i="16"/>
  <c r="S100" i="16"/>
  <c r="Q72" i="16"/>
  <c r="N128" i="16"/>
  <c r="O99" i="16"/>
  <c r="N177" i="16"/>
  <c r="AC194" i="15"/>
  <c r="AA227" i="15"/>
  <c r="M248" i="15"/>
  <c r="S239" i="15"/>
  <c r="AF272" i="15"/>
  <c r="E263" i="15"/>
  <c r="I308" i="15"/>
  <c r="K271" i="15"/>
  <c r="P311" i="15"/>
  <c r="E299" i="15"/>
  <c r="AA286" i="15"/>
  <c r="E285" i="15"/>
  <c r="K318" i="15"/>
  <c r="X322" i="15"/>
  <c r="K337" i="15"/>
  <c r="P341" i="15"/>
  <c r="K299" i="15"/>
  <c r="AA314" i="15"/>
  <c r="AF331" i="15"/>
  <c r="G7" i="15"/>
  <c r="N68" i="16"/>
  <c r="Q50" i="16"/>
  <c r="R26" i="16"/>
  <c r="K10" i="16"/>
  <c r="S82" i="16"/>
  <c r="R52" i="16"/>
  <c r="R37" i="16"/>
  <c r="X152" i="15"/>
  <c r="X188" i="15"/>
  <c r="AA217" i="15"/>
  <c r="AF233" i="15"/>
  <c r="I306" i="15"/>
  <c r="AC303" i="15"/>
  <c r="E296" i="15"/>
  <c r="I285" i="15"/>
  <c r="M298" i="15"/>
  <c r="K285" i="15"/>
  <c r="AC255" i="15"/>
  <c r="B256" i="15"/>
  <c r="G307" i="15"/>
  <c r="C342" i="15"/>
  <c r="P324" i="15"/>
  <c r="M328" i="15"/>
  <c r="K331" i="15"/>
  <c r="AA332" i="15"/>
  <c r="M339" i="15"/>
  <c r="I322" i="15"/>
  <c r="Q41" i="16"/>
  <c r="S24" i="16"/>
  <c r="R97" i="16"/>
  <c r="S73" i="16"/>
  <c r="L57" i="16"/>
  <c r="K27" i="16"/>
  <c r="K12" i="16"/>
  <c r="S84" i="16"/>
  <c r="Q56" i="16"/>
  <c r="N112" i="16"/>
  <c r="L186" i="16"/>
  <c r="C130" i="15"/>
  <c r="B232" i="15"/>
  <c r="P154" i="15"/>
  <c r="U201" i="15"/>
  <c r="G245" i="15"/>
  <c r="P142" i="15"/>
  <c r="AA192" i="15"/>
  <c r="K213" i="15"/>
  <c r="AF220" i="15"/>
  <c r="I245" i="15"/>
  <c r="B263" i="15"/>
  <c r="M68" i="15"/>
  <c r="P146" i="15"/>
  <c r="P193" i="15"/>
  <c r="K170" i="15"/>
  <c r="C237" i="15"/>
  <c r="K217" i="15"/>
  <c r="K242" i="15"/>
  <c r="I262" i="15"/>
  <c r="M260" i="15"/>
  <c r="AC39" i="15"/>
  <c r="K146" i="15"/>
  <c r="AA159" i="15"/>
  <c r="M161" i="15"/>
  <c r="G180" i="15"/>
  <c r="X166" i="15"/>
  <c r="K205" i="15"/>
  <c r="C208" i="15"/>
  <c r="AC208" i="15"/>
  <c r="S242" i="15"/>
  <c r="X246" i="15"/>
  <c r="P263" i="15"/>
  <c r="S261" i="15"/>
  <c r="B255" i="15"/>
  <c r="AF243" i="15"/>
  <c r="AF260" i="15"/>
  <c r="AF307" i="15"/>
  <c r="E295" i="15"/>
  <c r="I190" i="15"/>
  <c r="G223" i="15"/>
  <c r="AA242" i="15"/>
  <c r="K236" i="15"/>
  <c r="C271" i="15"/>
  <c r="G261" i="15"/>
  <c r="B307" i="15"/>
  <c r="M269" i="15"/>
  <c r="I310" i="15"/>
  <c r="G297" i="15"/>
  <c r="S286" i="15"/>
  <c r="G283" i="15"/>
  <c r="C318" i="15"/>
  <c r="P322" i="15"/>
  <c r="C337" i="15"/>
  <c r="I340" i="15"/>
  <c r="M297" i="15"/>
  <c r="P310" i="15"/>
  <c r="B329" i="15"/>
  <c r="AA7" i="15"/>
  <c r="O67" i="16"/>
  <c r="R49" i="16"/>
  <c r="S25" i="16"/>
  <c r="L9" i="16"/>
  <c r="K82" i="16"/>
  <c r="S51" i="16"/>
  <c r="S36" i="16"/>
  <c r="Q8" i="16"/>
  <c r="O82" i="16"/>
  <c r="L138" i="16"/>
  <c r="N113" i="16"/>
  <c r="E11" i="15"/>
  <c r="AC161" i="15"/>
  <c r="S205" i="15"/>
  <c r="E236" i="15"/>
  <c r="I258" i="15"/>
  <c r="K281" i="15"/>
  <c r="P274" i="15"/>
  <c r="AC312" i="15"/>
  <c r="P279" i="15"/>
  <c r="AF235" i="15"/>
  <c r="B302" i="15"/>
  <c r="M292" i="15"/>
  <c r="B288" i="15"/>
  <c r="G322" i="15"/>
  <c r="K327" i="15"/>
  <c r="G341" i="15"/>
  <c r="C299" i="15"/>
  <c r="X313" i="15"/>
  <c r="P320" i="15"/>
  <c r="B336" i="15"/>
  <c r="P7" i="15"/>
  <c r="L78" i="16"/>
  <c r="O60" i="16"/>
  <c r="Q35" i="16"/>
  <c r="S18" i="16"/>
  <c r="R91" i="16"/>
  <c r="Q61" i="16"/>
  <c r="Q46" i="16"/>
  <c r="E157" i="15"/>
  <c r="C163" i="15"/>
  <c r="P205" i="15"/>
  <c r="K254" i="15"/>
  <c r="B313" i="15"/>
  <c r="X308" i="15"/>
  <c r="B299" i="15"/>
  <c r="AC289" i="15"/>
  <c r="I302" i="15"/>
  <c r="G289" i="15"/>
  <c r="U277" i="15"/>
  <c r="K273" i="15"/>
  <c r="AA311" i="15"/>
  <c r="M313" i="15"/>
  <c r="C329" i="15"/>
  <c r="I332" i="15"/>
  <c r="G335" i="15"/>
  <c r="M338" i="15"/>
  <c r="AC316" i="15"/>
  <c r="M341" i="15"/>
  <c r="O51" i="16"/>
  <c r="R33" i="16"/>
  <c r="S9" i="16"/>
  <c r="R82" i="16"/>
  <c r="K66" i="16"/>
  <c r="S35" i="16"/>
  <c r="S20" i="16"/>
  <c r="R93" i="16"/>
  <c r="O66" i="16"/>
  <c r="L122" i="16"/>
  <c r="AF46" i="15"/>
  <c r="K245" i="15"/>
  <c r="AC178" i="15"/>
  <c r="U198" i="15"/>
  <c r="AA258" i="15"/>
  <c r="B158" i="15"/>
  <c r="U191" i="15"/>
  <c r="AA221" i="15"/>
  <c r="E231" i="15"/>
  <c r="X254" i="15"/>
  <c r="P273" i="15"/>
  <c r="K81" i="15"/>
  <c r="AF154" i="15"/>
  <c r="AF201" i="15"/>
  <c r="G161" i="15"/>
  <c r="K197" i="15"/>
  <c r="AC239" i="15"/>
  <c r="AA250" i="15"/>
  <c r="AC266" i="15"/>
  <c r="K228" i="15"/>
  <c r="AC35" i="15"/>
  <c r="AA154" i="15"/>
  <c r="AA152" i="15"/>
  <c r="G170" i="15"/>
  <c r="AA184" i="15"/>
  <c r="I189" i="15"/>
  <c r="AA213" i="15"/>
  <c r="AF211" i="15"/>
  <c r="G222" i="15"/>
  <c r="E248" i="15"/>
  <c r="AA259" i="15"/>
  <c r="C268" i="15"/>
  <c r="E267" i="15"/>
  <c r="U260" i="15"/>
  <c r="S248" i="15"/>
  <c r="AA275" i="15"/>
  <c r="S312" i="15"/>
  <c r="AC21" i="15"/>
  <c r="U143" i="15"/>
  <c r="K202" i="15"/>
  <c r="X225" i="15"/>
  <c r="K256" i="15"/>
  <c r="AC279" i="15"/>
  <c r="AA271" i="15"/>
  <c r="U312" i="15"/>
  <c r="X278" i="15"/>
  <c r="B233" i="15"/>
  <c r="AA301" i="15"/>
  <c r="E292" i="15"/>
  <c r="AA287" i="15"/>
  <c r="AF321" i="15"/>
  <c r="C327" i="15"/>
  <c r="AF340" i="15"/>
  <c r="E297" i="15"/>
  <c r="E313" i="15"/>
  <c r="I319" i="15"/>
  <c r="C335" i="15"/>
  <c r="S7" i="15"/>
  <c r="N76" i="16"/>
  <c r="Q58" i="16"/>
  <c r="R34" i="16"/>
  <c r="K18" i="16"/>
  <c r="S90" i="16"/>
  <c r="R60" i="16"/>
  <c r="R45" i="16"/>
  <c r="O18" i="16"/>
  <c r="N91" i="16"/>
  <c r="K147" i="16"/>
  <c r="L123" i="16"/>
  <c r="U78" i="15"/>
  <c r="S198" i="15"/>
  <c r="B182" i="15"/>
  <c r="AC234" i="15"/>
  <c r="G276" i="15"/>
  <c r="M287" i="15"/>
  <c r="AC280" i="15"/>
  <c r="M261" i="15"/>
  <c r="C284" i="15"/>
  <c r="X258" i="15"/>
  <c r="U307" i="15"/>
  <c r="I296" i="15"/>
  <c r="U293" i="15"/>
  <c r="AA326" i="15"/>
  <c r="G315" i="15"/>
  <c r="X314" i="15"/>
  <c r="E316" i="15"/>
  <c r="P319" i="15"/>
  <c r="C325" i="15"/>
  <c r="E334" i="15"/>
  <c r="L14" i="16"/>
  <c r="K87" i="16"/>
  <c r="N69" i="16"/>
  <c r="O45" i="16"/>
  <c r="R27" i="16"/>
  <c r="Q100" i="16"/>
  <c r="O71" i="16"/>
  <c r="O56" i="16"/>
  <c r="G162" i="15"/>
  <c r="X181" i="15"/>
  <c r="M236" i="15"/>
  <c r="I272" i="15"/>
  <c r="G259" i="15"/>
  <c r="K313" i="15"/>
  <c r="U304" i="15"/>
  <c r="P260" i="15"/>
  <c r="AC306" i="15"/>
  <c r="AA293" i="15"/>
  <c r="E284" i="15"/>
  <c r="AA279" i="15"/>
  <c r="S310" i="15"/>
  <c r="C319" i="15"/>
  <c r="AF332" i="15"/>
  <c r="AC336" i="15"/>
  <c r="AA339" i="15"/>
  <c r="I342" i="15"/>
  <c r="X338" i="15"/>
  <c r="S336" i="15"/>
  <c r="N60" i="16"/>
  <c r="Q42" i="16"/>
  <c r="R18" i="16"/>
  <c r="Q91" i="16"/>
  <c r="S74" i="16"/>
  <c r="R44" i="16"/>
  <c r="R29" i="16"/>
  <c r="Q102" i="16"/>
  <c r="N75" i="16"/>
  <c r="K131" i="16"/>
  <c r="AA64" i="15"/>
  <c r="B149" i="15"/>
  <c r="I175" i="15"/>
  <c r="AF216" i="15"/>
  <c r="U249" i="15"/>
  <c r="K159" i="15"/>
  <c r="I165" i="15"/>
  <c r="U202" i="15"/>
  <c r="M208" i="15"/>
  <c r="C244" i="15"/>
  <c r="AF251" i="15"/>
  <c r="I111" i="15"/>
  <c r="S152" i="15"/>
  <c r="I185" i="15"/>
  <c r="B188" i="15"/>
  <c r="S207" i="15"/>
  <c r="M187" i="15"/>
  <c r="K274" i="15"/>
  <c r="K276" i="15"/>
  <c r="AF237" i="15"/>
  <c r="I72" i="15"/>
  <c r="E145" i="15"/>
  <c r="K137" i="15"/>
  <c r="X193" i="15"/>
  <c r="I194" i="15"/>
  <c r="AC193" i="15"/>
  <c r="K237" i="15"/>
  <c r="E222" i="15"/>
  <c r="AA226" i="15"/>
  <c r="U256" i="15"/>
  <c r="M265" i="15"/>
  <c r="AF271" i="15"/>
  <c r="B270" i="15"/>
  <c r="P265" i="15"/>
  <c r="E254" i="15"/>
  <c r="S280" i="15"/>
  <c r="G242" i="15"/>
  <c r="AF59" i="15"/>
  <c r="AF193" i="15"/>
  <c r="S237" i="15"/>
  <c r="C220" i="15"/>
  <c r="I274" i="15"/>
  <c r="E287" i="15"/>
  <c r="U280" i="15"/>
  <c r="P258" i="15"/>
  <c r="AC282" i="15"/>
  <c r="AA255" i="15"/>
  <c r="M307" i="15"/>
  <c r="B295" i="15"/>
  <c r="M293" i="15"/>
  <c r="S326" i="15"/>
  <c r="U314" i="15"/>
  <c r="B311" i="15"/>
  <c r="S315" i="15"/>
  <c r="I318" i="15"/>
  <c r="AC323" i="15"/>
  <c r="G332" i="15"/>
  <c r="N12" i="16"/>
  <c r="L86" i="16"/>
  <c r="O68" i="16"/>
  <c r="Q43" i="16"/>
  <c r="S26" i="16"/>
  <c r="R99" i="16"/>
  <c r="Q69" i="16"/>
  <c r="Q54" i="16"/>
  <c r="N27" i="16"/>
  <c r="L101" i="16"/>
  <c r="S155" i="16"/>
  <c r="K132" i="16"/>
  <c r="U109" i="15"/>
  <c r="K191" i="15"/>
  <c r="U213" i="15"/>
  <c r="G272" i="15"/>
  <c r="M286" i="15"/>
  <c r="AF292" i="15"/>
  <c r="X285" i="15"/>
  <c r="S273" i="15"/>
  <c r="AF287" i="15"/>
  <c r="E275" i="15"/>
  <c r="P312" i="15"/>
  <c r="AC300" i="15"/>
  <c r="P298" i="15"/>
  <c r="M332" i="15"/>
  <c r="S313" i="15"/>
  <c r="AF317" i="15"/>
  <c r="U321" i="15"/>
  <c r="C324" i="15"/>
  <c r="AF328" i="15"/>
  <c r="K335" i="15"/>
  <c r="K23" i="16"/>
  <c r="S95" i="16"/>
  <c r="L79" i="16"/>
  <c r="N54" i="16"/>
  <c r="Q36" i="16"/>
  <c r="O7" i="16"/>
  <c r="N80" i="16"/>
  <c r="N65" i="16"/>
  <c r="K145" i="15"/>
  <c r="M233" i="15"/>
  <c r="I252" i="15"/>
  <c r="AF241" i="15"/>
  <c r="M275" i="15"/>
  <c r="C265" i="15"/>
  <c r="P309" i="15"/>
  <c r="E273" i="15"/>
  <c r="X311" i="15"/>
  <c r="M299" i="15"/>
  <c r="B287" i="15"/>
  <c r="M285" i="15"/>
  <c r="S318" i="15"/>
  <c r="AF322" i="15"/>
  <c r="C147" i="15"/>
  <c r="P172" i="15"/>
  <c r="B191" i="15"/>
  <c r="B207" i="15"/>
  <c r="X247" i="15"/>
  <c r="B165" i="15"/>
  <c r="X174" i="15"/>
  <c r="G182" i="15"/>
  <c r="AC216" i="15"/>
  <c r="S252" i="15"/>
  <c r="E262" i="15"/>
  <c r="S122" i="15"/>
  <c r="K160" i="15"/>
  <c r="X194" i="15"/>
  <c r="E176" i="15"/>
  <c r="B216" i="15"/>
  <c r="AC203" i="15"/>
  <c r="AC220" i="15"/>
  <c r="AC251" i="15"/>
  <c r="K248" i="15"/>
  <c r="B73" i="15"/>
  <c r="U134" i="15"/>
  <c r="P167" i="15"/>
  <c r="K198" i="15"/>
  <c r="B178" i="15"/>
  <c r="X197" i="15"/>
  <c r="AA178" i="15"/>
  <c r="C209" i="15"/>
  <c r="M232" i="15"/>
  <c r="AF269" i="15"/>
  <c r="E218" i="15"/>
  <c r="S276" i="15"/>
  <c r="G224" i="15"/>
  <c r="C270" i="15"/>
  <c r="B257" i="15"/>
  <c r="E286" i="15"/>
  <c r="B264" i="15"/>
  <c r="AC91" i="15"/>
  <c r="X186" i="15"/>
  <c r="B208" i="15"/>
  <c r="K268" i="15"/>
  <c r="X283" i="15"/>
  <c r="X292" i="15"/>
  <c r="P285" i="15"/>
  <c r="C273" i="15"/>
  <c r="X287" i="15"/>
  <c r="G273" i="15"/>
  <c r="I311" i="15"/>
  <c r="U300" i="15"/>
  <c r="I297" i="15"/>
  <c r="E332" i="15"/>
  <c r="AF310" i="15"/>
  <c r="X317" i="15"/>
  <c r="M321" i="15"/>
  <c r="AC322" i="15"/>
  <c r="X328" i="15"/>
  <c r="M333" i="15"/>
  <c r="L22" i="16"/>
  <c r="K95" i="16"/>
  <c r="N77" i="16"/>
  <c r="O53" i="16"/>
  <c r="R35" i="16"/>
  <c r="Q108" i="16"/>
  <c r="O79" i="16"/>
  <c r="O64" i="16"/>
  <c r="L37" i="16"/>
  <c r="R14" i="16"/>
  <c r="R164" i="16"/>
  <c r="S140" i="16"/>
  <c r="B155" i="15"/>
  <c r="B185" i="15"/>
  <c r="G212" i="15"/>
  <c r="G257" i="15"/>
  <c r="K296" i="15"/>
  <c r="B298" i="15"/>
  <c r="K290" i="15"/>
  <c r="E281" i="15"/>
  <c r="S292" i="15"/>
  <c r="P280" i="15"/>
  <c r="C317" i="15"/>
  <c r="X305" i="15"/>
  <c r="C303" i="15"/>
  <c r="I336" i="15"/>
  <c r="M319" i="15"/>
  <c r="S322" i="15"/>
  <c r="P326" i="15"/>
  <c r="AF327" i="15"/>
  <c r="S333" i="15"/>
  <c r="P331" i="15"/>
  <c r="S31" i="16"/>
  <c r="L15" i="16"/>
  <c r="K88" i="16"/>
  <c r="L64" i="16"/>
  <c r="O46" i="16"/>
  <c r="N16" i="16"/>
  <c r="L90" i="16"/>
  <c r="AF38" i="15"/>
  <c r="S166" i="15"/>
  <c r="E211" i="15"/>
  <c r="C243" i="15"/>
  <c r="G260" i="15"/>
  <c r="S281" i="15"/>
  <c r="AF274" i="15"/>
  <c r="I224" i="15"/>
  <c r="X279" i="15"/>
  <c r="S238" i="15"/>
  <c r="I303" i="15"/>
  <c r="U292" i="15"/>
  <c r="I289" i="15"/>
  <c r="E324" i="15"/>
  <c r="P294" i="15"/>
  <c r="C291" i="15"/>
  <c r="AF302" i="15"/>
  <c r="C314" i="15"/>
  <c r="X320" i="15"/>
  <c r="AF338" i="15"/>
  <c r="AF7" i="15"/>
  <c r="K79" i="16"/>
  <c r="N61" i="16"/>
  <c r="O37" i="16"/>
  <c r="R19" i="16"/>
  <c r="Q92" i="16"/>
  <c r="O63" i="16"/>
  <c r="O48" i="16"/>
  <c r="L21" i="16"/>
  <c r="K94" i="16"/>
  <c r="R148" i="16"/>
  <c r="X224" i="15"/>
  <c r="AC198" i="15"/>
  <c r="M189" i="15"/>
  <c r="B224" i="15"/>
  <c r="S235" i="15"/>
  <c r="AF156" i="15"/>
  <c r="K194" i="15"/>
  <c r="M221" i="15"/>
  <c r="S240" i="15"/>
  <c r="C222" i="15"/>
  <c r="C280" i="15"/>
  <c r="U144" i="15"/>
  <c r="AA188" i="15"/>
  <c r="AF179" i="15"/>
  <c r="X222" i="15"/>
  <c r="AC206" i="15"/>
  <c r="S226" i="15"/>
  <c r="AF240" i="15"/>
  <c r="X256" i="15"/>
  <c r="AC270" i="15"/>
  <c r="K94" i="15"/>
  <c r="B142" i="15"/>
  <c r="B189" i="15"/>
  <c r="AF160" i="15"/>
  <c r="U183" i="15"/>
  <c r="AF222" i="15"/>
  <c r="S204" i="15"/>
  <c r="AF212" i="15"/>
  <c r="S222" i="15"/>
  <c r="S274" i="15"/>
  <c r="S234" i="15"/>
  <c r="AF225" i="15"/>
  <c r="AF234" i="15"/>
  <c r="AF273" i="15"/>
  <c r="U262" i="15"/>
  <c r="B289" i="15"/>
  <c r="AC275" i="15"/>
  <c r="S146" i="15"/>
  <c r="E182" i="15"/>
  <c r="K208" i="15"/>
  <c r="I255" i="15"/>
  <c r="AC294" i="15"/>
  <c r="AA297" i="15"/>
  <c r="C290" i="15"/>
  <c r="G279" i="15"/>
  <c r="K292" i="15"/>
  <c r="I279" i="15"/>
  <c r="AC315" i="15"/>
  <c r="P305" i="15"/>
  <c r="AC301" i="15"/>
  <c r="B335" i="15"/>
  <c r="E319" i="15"/>
  <c r="K322" i="15"/>
  <c r="I325" i="15"/>
  <c r="X327" i="15"/>
  <c r="K333" i="15"/>
  <c r="S328" i="15"/>
  <c r="K31" i="16"/>
  <c r="N13" i="16"/>
  <c r="L87" i="16"/>
  <c r="N62" i="16"/>
  <c r="Q44" i="16"/>
  <c r="O15" i="16"/>
  <c r="N88" i="16"/>
  <c r="N73" i="16"/>
  <c r="K46" i="16"/>
  <c r="S85" i="16"/>
  <c r="Q173" i="16"/>
  <c r="R149" i="16"/>
  <c r="I143" i="15"/>
  <c r="AC183" i="15"/>
  <c r="G213" i="15"/>
  <c r="E226" i="15"/>
  <c r="AA304" i="15"/>
  <c r="U303" i="15"/>
  <c r="G294" i="15"/>
  <c r="B284" i="15"/>
  <c r="E298" i="15"/>
  <c r="C285" i="15"/>
  <c r="AF252" i="15"/>
  <c r="C255" i="15"/>
  <c r="AF306" i="15"/>
  <c r="AC340" i="15"/>
  <c r="I323" i="15"/>
  <c r="E328" i="15"/>
  <c r="C331" i="15"/>
  <c r="S332" i="15"/>
  <c r="E339" i="15"/>
  <c r="K320" i="15"/>
  <c r="R40" i="16"/>
  <c r="K24" i="16"/>
  <c r="S96" i="16"/>
  <c r="K73" i="16"/>
  <c r="N55" i="16"/>
  <c r="L26" i="16"/>
  <c r="L11" i="16"/>
  <c r="AA84" i="15"/>
  <c r="B136" i="15"/>
  <c r="X198" i="15"/>
  <c r="M240" i="15"/>
  <c r="E255" i="15"/>
  <c r="AC287" i="15"/>
  <c r="C282" i="15"/>
  <c r="K263" i="15"/>
  <c r="K284" i="15"/>
  <c r="U261" i="15"/>
  <c r="AC307" i="15"/>
  <c r="P297" i="15"/>
  <c r="AC293" i="15"/>
  <c r="B327" i="15"/>
  <c r="P315" i="15"/>
  <c r="I315" i="15"/>
  <c r="AF316" i="15"/>
  <c r="X319" i="15"/>
  <c r="K325" i="15"/>
  <c r="C336" i="15"/>
  <c r="K15" i="16"/>
  <c r="S87" i="16"/>
  <c r="L71" i="16"/>
  <c r="N46" i="16"/>
  <c r="Q28" i="16"/>
  <c r="O102" i="16"/>
  <c r="N72" i="16"/>
  <c r="N57" i="16"/>
  <c r="K30" i="16"/>
  <c r="S102" i="16"/>
  <c r="Q157" i="16"/>
  <c r="S337" i="15"/>
  <c r="AC334" i="15"/>
  <c r="Q27" i="16"/>
  <c r="Q38" i="16"/>
  <c r="N58" i="16"/>
  <c r="L171" i="16"/>
  <c r="B160" i="15"/>
  <c r="AF166" i="15"/>
  <c r="C210" i="15"/>
  <c r="I256" i="15"/>
  <c r="I314" i="15"/>
  <c r="AF308" i="15"/>
  <c r="I300" i="15"/>
  <c r="P217" i="15"/>
  <c r="P303" i="15"/>
  <c r="E291" i="15"/>
  <c r="AF277" i="15"/>
  <c r="AA273" i="15"/>
  <c r="B312" i="15"/>
  <c r="AC314" i="15"/>
  <c r="K329" i="15"/>
  <c r="P333" i="15"/>
  <c r="E337" i="15"/>
  <c r="U338" i="15"/>
  <c r="AC318" i="15"/>
  <c r="AF342" i="15"/>
  <c r="N52" i="16"/>
  <c r="Q34" i="16"/>
  <c r="R10" i="16"/>
  <c r="Q83" i="16"/>
  <c r="S66" i="16"/>
  <c r="R36" i="16"/>
  <c r="R21" i="16"/>
  <c r="Q94" i="16"/>
  <c r="N67" i="16"/>
  <c r="K172" i="15"/>
  <c r="I205" i="15"/>
  <c r="AC247" i="15"/>
  <c r="AC276" i="15"/>
  <c r="C263" i="15"/>
  <c r="P242" i="15"/>
  <c r="C306" i="15"/>
  <c r="K265" i="15"/>
  <c r="K308" i="15"/>
  <c r="I295" i="15"/>
  <c r="U284" i="15"/>
  <c r="I281" i="15"/>
  <c r="G314" i="15"/>
  <c r="S319" i="15"/>
  <c r="E335" i="15"/>
  <c r="K338" i="15"/>
  <c r="I341" i="15"/>
  <c r="U297" i="15"/>
  <c r="E317" i="15"/>
  <c r="M342" i="15"/>
  <c r="K63" i="16"/>
  <c r="N45" i="16"/>
  <c r="O21" i="16"/>
  <c r="N94" i="16"/>
  <c r="Q76" i="16"/>
  <c r="O47" i="16"/>
  <c r="O32" i="16"/>
  <c r="N105" i="16"/>
  <c r="K78" i="16"/>
  <c r="R132" i="16"/>
  <c r="AF153" i="15"/>
  <c r="AA201" i="15"/>
  <c r="AC231" i="15"/>
  <c r="U241" i="15"/>
  <c r="M310" i="15"/>
  <c r="S305" i="15"/>
  <c r="AC296" i="15"/>
  <c r="AF286" i="15"/>
  <c r="C300" i="15"/>
  <c r="B286" i="15"/>
  <c r="U263" i="15"/>
  <c r="AA263" i="15"/>
  <c r="U309" i="15"/>
  <c r="AA342" i="15"/>
  <c r="G325" i="15"/>
  <c r="C330" i="15"/>
  <c r="B332" i="15"/>
  <c r="P335" i="15"/>
  <c r="C341" i="15"/>
  <c r="AA327" i="15"/>
  <c r="L46" i="16"/>
  <c r="O28" i="16"/>
  <c r="N101" i="16"/>
  <c r="O77" i="16"/>
  <c r="R59" i="16"/>
  <c r="Q29" i="16"/>
  <c r="Q14" i="16"/>
  <c r="O88" i="16"/>
  <c r="L61" i="16"/>
  <c r="G318" i="15"/>
  <c r="I337" i="15"/>
  <c r="L56" i="16"/>
  <c r="L67" i="16"/>
  <c r="R104" i="16"/>
  <c r="O9" i="16"/>
  <c r="X167" i="15"/>
  <c r="G198" i="15"/>
  <c r="I243" i="15"/>
  <c r="G274" i="15"/>
  <c r="E261" i="15"/>
  <c r="B231" i="15"/>
  <c r="AC304" i="15"/>
  <c r="M263" i="15"/>
  <c r="C308" i="15"/>
  <c r="B294" i="15"/>
  <c r="M284" i="15"/>
  <c r="B280" i="15"/>
  <c r="AA313" i="15"/>
  <c r="K319" i="15"/>
  <c r="G333" i="15"/>
  <c r="C338" i="15"/>
  <c r="B340" i="15"/>
  <c r="AA291" i="15"/>
  <c r="U341" i="15"/>
  <c r="P339" i="15"/>
  <c r="L62" i="16"/>
  <c r="O44" i="16"/>
  <c r="Q19" i="16"/>
  <c r="O93" i="16"/>
  <c r="R75" i="16"/>
  <c r="Q45" i="16"/>
  <c r="Q30" i="16"/>
  <c r="O104" i="16"/>
  <c r="L77" i="16"/>
  <c r="AC163" i="15"/>
  <c r="I202" i="15"/>
  <c r="X261" i="15"/>
  <c r="AC246" i="15"/>
  <c r="B278" i="15"/>
  <c r="G269" i="15"/>
  <c r="AF309" i="15"/>
  <c r="C275" i="15"/>
  <c r="G312" i="15"/>
  <c r="AC299" i="15"/>
  <c r="P289" i="15"/>
  <c r="AC285" i="15"/>
  <c r="B319" i="15"/>
  <c r="E325" i="15"/>
  <c r="B338" i="15"/>
  <c r="G342" i="15"/>
  <c r="E305" i="15"/>
  <c r="P316" i="15"/>
  <c r="X339" i="15"/>
  <c r="U7" i="15"/>
  <c r="S71" i="16"/>
  <c r="L55" i="16"/>
  <c r="N30" i="16"/>
  <c r="Q12" i="16"/>
  <c r="O86" i="16"/>
  <c r="N56" i="16"/>
  <c r="N41" i="16"/>
  <c r="K14" i="16"/>
  <c r="S86" i="16"/>
  <c r="Q141" i="16"/>
  <c r="AF139" i="15"/>
  <c r="E177" i="15"/>
  <c r="S218" i="15"/>
  <c r="AC260" i="15"/>
  <c r="C230" i="15"/>
  <c r="E311" i="15"/>
  <c r="X301" i="15"/>
  <c r="AA240" i="15"/>
  <c r="AF303" i="15"/>
  <c r="U291" i="15"/>
  <c r="I280" i="15"/>
  <c r="K277" i="15"/>
  <c r="B292" i="15"/>
  <c r="I316" i="15"/>
  <c r="AA329" i="15"/>
  <c r="AF333" i="15"/>
  <c r="U337" i="15"/>
  <c r="C340" i="15"/>
  <c r="U326" i="15"/>
  <c r="S320" i="15"/>
  <c r="K55" i="16"/>
  <c r="N37" i="16"/>
  <c r="O13" i="16"/>
  <c r="N86" i="16"/>
  <c r="Q68" i="16"/>
  <c r="O39" i="16"/>
  <c r="O24" i="16"/>
  <c r="N97" i="16"/>
  <c r="K70" i="16"/>
  <c r="AA180" i="15"/>
  <c r="X214" i="15"/>
  <c r="P231" i="15"/>
  <c r="P223" i="15"/>
  <c r="AA267" i="15"/>
  <c r="K257" i="15"/>
  <c r="S306" i="15"/>
  <c r="B268" i="15"/>
  <c r="AA308" i="15"/>
  <c r="X296" i="15"/>
  <c r="C286" i="15"/>
  <c r="X282" i="15"/>
  <c r="AF315" i="15"/>
  <c r="B320" i="15"/>
  <c r="U335" i="15"/>
  <c r="AA338" i="15"/>
  <c r="X342" i="15"/>
  <c r="M305" i="15"/>
  <c r="AC326" i="15"/>
  <c r="AC7" i="15"/>
  <c r="R64" i="16"/>
  <c r="K48" i="16"/>
  <c r="L24" i="16"/>
  <c r="K97" i="16"/>
  <c r="N79" i="16"/>
  <c r="L50" i="16"/>
  <c r="L35" i="16"/>
  <c r="K108" i="16"/>
  <c r="R79" i="16"/>
  <c r="O135" i="16"/>
  <c r="X293" i="15"/>
  <c r="AA321" i="15"/>
  <c r="L95" i="16"/>
  <c r="X341" i="15"/>
  <c r="X7" i="15"/>
  <c r="S10" i="16"/>
  <c r="N11" i="16"/>
  <c r="K116" i="16"/>
  <c r="Q87" i="16"/>
  <c r="AC159" i="15"/>
  <c r="S189" i="15"/>
  <c r="AC256" i="15"/>
  <c r="G244" i="15"/>
  <c r="C277" i="15"/>
  <c r="B266" i="15"/>
  <c r="X309" i="15"/>
  <c r="U273" i="15"/>
  <c r="AF311" i="15"/>
  <c r="U299" i="15"/>
  <c r="I288" i="15"/>
  <c r="U285" i="15"/>
  <c r="AA318" i="15"/>
  <c r="G323" i="15"/>
  <c r="AA337" i="15"/>
  <c r="AF341" i="15"/>
  <c r="G303" i="15"/>
  <c r="G316" i="15"/>
  <c r="AA336" i="15"/>
  <c r="E7" i="15"/>
  <c r="K71" i="16"/>
  <c r="N53" i="16"/>
  <c r="O29" i="16"/>
  <c r="R11" i="16"/>
  <c r="Q84" i="16"/>
  <c r="O55" i="16"/>
  <c r="O40" i="16"/>
  <c r="L13" i="16"/>
  <c r="AC11" i="15"/>
  <c r="B175" i="15"/>
  <c r="U219" i="15"/>
  <c r="S251" i="15"/>
  <c r="AA264" i="15"/>
  <c r="I283" i="15"/>
  <c r="P277" i="15"/>
  <c r="X242" i="15"/>
  <c r="G280" i="15"/>
  <c r="E245" i="15"/>
  <c r="X304" i="15"/>
  <c r="C294" i="15"/>
  <c r="X290" i="15"/>
  <c r="U324" i="15"/>
  <c r="AC308" i="15"/>
  <c r="X302" i="15"/>
  <c r="I309" i="15"/>
  <c r="B315" i="15"/>
  <c r="G321" i="15"/>
  <c r="U342" i="15"/>
  <c r="S7" i="16"/>
  <c r="R80" i="16"/>
  <c r="K64" i="16"/>
  <c r="L40" i="16"/>
  <c r="O22" i="16"/>
  <c r="N95" i="16"/>
  <c r="L66" i="16"/>
  <c r="L51" i="16"/>
  <c r="S22" i="16"/>
  <c r="R95" i="16"/>
  <c r="O151" i="16"/>
  <c r="G176" i="15"/>
  <c r="AC209" i="15"/>
  <c r="X252" i="15"/>
  <c r="AA278" i="15"/>
  <c r="AF266" i="15"/>
  <c r="M255" i="15"/>
  <c r="K306" i="15"/>
  <c r="I267" i="15"/>
  <c r="S308" i="15"/>
  <c r="P296" i="15"/>
  <c r="AC284" i="15"/>
  <c r="P282" i="15"/>
  <c r="S314" i="15"/>
  <c r="AA319" i="15"/>
  <c r="M335" i="15"/>
  <c r="S338" i="15"/>
  <c r="P342" i="15"/>
  <c r="S299" i="15"/>
  <c r="B321" i="15"/>
  <c r="B7" i="15"/>
  <c r="S63" i="16"/>
  <c r="L47" i="16"/>
  <c r="N22" i="16"/>
  <c r="L96" i="16"/>
  <c r="O78" i="16"/>
  <c r="N48" i="16"/>
  <c r="N33" i="16"/>
  <c r="L107" i="16"/>
  <c r="E15" i="15"/>
  <c r="K173" i="15"/>
  <c r="S212" i="15"/>
  <c r="G270" i="15"/>
  <c r="X251" i="15"/>
  <c r="M279" i="15"/>
  <c r="P270" i="15"/>
  <c r="E312" i="15"/>
  <c r="B276" i="15"/>
  <c r="M314" i="15"/>
  <c r="K301" i="15"/>
  <c r="AF289" i="15"/>
  <c r="AC321" i="15"/>
  <c r="S23" i="16"/>
  <c r="O38" i="16"/>
  <c r="S38" i="16"/>
  <c r="S124" i="16"/>
  <c r="AF48" i="15"/>
  <c r="E172" i="15"/>
  <c r="B214" i="15"/>
  <c r="AF246" i="15"/>
  <c r="AC262" i="15"/>
  <c r="AA281" i="15"/>
  <c r="E277" i="15"/>
  <c r="K235" i="15"/>
  <c r="AF279" i="15"/>
  <c r="G243" i="15"/>
  <c r="P304" i="15"/>
  <c r="AC292" i="15"/>
  <c r="P290" i="15"/>
  <c r="M324" i="15"/>
  <c r="AF305" i="15"/>
  <c r="AF294" i="15"/>
  <c r="K307" i="15"/>
  <c r="P314" i="15"/>
  <c r="AF320" i="15"/>
  <c r="AC341" i="15"/>
  <c r="K7" i="16"/>
  <c r="S79" i="16"/>
  <c r="L63" i="16"/>
  <c r="N38" i="16"/>
  <c r="Q20" i="16"/>
  <c r="O94" i="16"/>
  <c r="N64" i="16"/>
  <c r="N49" i="16"/>
  <c r="K22" i="16"/>
  <c r="AF80" i="15"/>
  <c r="AA167" i="15"/>
  <c r="AF209" i="15"/>
  <c r="M250" i="15"/>
  <c r="M273" i="15"/>
  <c r="K289" i="15"/>
  <c r="S282" i="15"/>
  <c r="G267" i="15"/>
  <c r="AA284" i="15"/>
  <c r="P266" i="15"/>
  <c r="K309" i="15"/>
  <c r="AF297" i="15"/>
  <c r="K295" i="15"/>
  <c r="P329" i="15"/>
  <c r="X294" i="15"/>
  <c r="C316" i="15"/>
  <c r="X318" i="15"/>
  <c r="G320" i="15"/>
  <c r="AA325" i="15"/>
  <c r="AF339" i="15"/>
  <c r="R16" i="16"/>
  <c r="Q89" i="16"/>
  <c r="S72" i="16"/>
  <c r="K49" i="16"/>
  <c r="N31" i="16"/>
  <c r="L105" i="16"/>
  <c r="K75" i="16"/>
  <c r="K60" i="16"/>
  <c r="R31" i="16"/>
  <c r="Q104" i="16"/>
  <c r="N160" i="16"/>
  <c r="X168" i="15"/>
  <c r="AF207" i="15"/>
  <c r="K266" i="15"/>
  <c r="AA248" i="15"/>
  <c r="U278" i="15"/>
  <c r="AC269" i="15"/>
  <c r="G310" i="15"/>
  <c r="S275" i="15"/>
  <c r="E314" i="15"/>
  <c r="C301" i="15"/>
  <c r="X289" i="15"/>
  <c r="C287" i="15"/>
  <c r="I320" i="15"/>
  <c r="M325" i="15"/>
  <c r="I339" i="15"/>
  <c r="K291" i="15"/>
  <c r="M308" i="15"/>
  <c r="S317" i="15"/>
  <c r="I329" i="15"/>
  <c r="C7" i="15"/>
  <c r="R72" i="16"/>
  <c r="K56" i="16"/>
  <c r="L32" i="16"/>
  <c r="O14" i="16"/>
  <c r="N87" i="16"/>
  <c r="L58" i="16"/>
  <c r="L43" i="16"/>
  <c r="S14" i="16"/>
  <c r="M65" i="15"/>
  <c r="P185" i="15"/>
  <c r="C229" i="15"/>
  <c r="B260" i="15"/>
  <c r="M270" i="15"/>
  <c r="X284" i="15"/>
  <c r="E280" i="15"/>
  <c r="U253" i="15"/>
  <c r="M282" i="15"/>
  <c r="AF250" i="15"/>
  <c r="G305" i="15"/>
  <c r="S294" i="15"/>
  <c r="G291" i="15"/>
  <c r="C326" i="15"/>
  <c r="P313" i="15"/>
  <c r="E308" i="15"/>
  <c r="U313" i="15"/>
  <c r="X316" i="15"/>
  <c r="M323" i="15"/>
  <c r="K328" i="15"/>
  <c r="Q9" i="16"/>
  <c r="O83" i="16"/>
  <c r="R65" i="16"/>
  <c r="S41" i="16"/>
  <c r="L25" i="16"/>
  <c r="K98" i="16"/>
  <c r="S67" i="16"/>
  <c r="S52" i="16"/>
  <c r="Q24" i="16"/>
  <c r="O98" i="16"/>
  <c r="AC154" i="15"/>
  <c r="AF295" i="15"/>
  <c r="U329" i="15"/>
  <c r="Q52" i="16"/>
  <c r="I301" i="15"/>
  <c r="L70" i="16"/>
  <c r="R83" i="16"/>
  <c r="L85" i="16"/>
  <c r="R133" i="16"/>
  <c r="G98" i="15"/>
  <c r="G163" i="15"/>
  <c r="C206" i="15"/>
  <c r="AA244" i="15"/>
  <c r="AC263" i="15"/>
  <c r="C289" i="15"/>
  <c r="K282" i="15"/>
  <c r="I265" i="15"/>
  <c r="S284" i="15"/>
  <c r="S263" i="15"/>
  <c r="C309" i="15"/>
  <c r="X297" i="15"/>
  <c r="C295" i="15"/>
  <c r="I328" i="15"/>
  <c r="S316" i="15"/>
  <c r="AA315" i="15"/>
  <c r="P318" i="15"/>
  <c r="AF319" i="15"/>
  <c r="S325" i="15"/>
  <c r="B337" i="15"/>
  <c r="S15" i="16"/>
  <c r="R88" i="16"/>
  <c r="K72" i="16"/>
  <c r="L48" i="16"/>
  <c r="O30" i="16"/>
  <c r="N103" i="16"/>
  <c r="L74" i="16"/>
  <c r="L59" i="16"/>
  <c r="S30" i="16"/>
  <c r="X108" i="15"/>
  <c r="P163" i="15"/>
  <c r="AF226" i="15"/>
  <c r="P238" i="15"/>
  <c r="I290" i="15"/>
  <c r="U295" i="15"/>
  <c r="E288" i="15"/>
  <c r="G277" i="15"/>
  <c r="M290" i="15"/>
  <c r="I277" i="15"/>
  <c r="G313" i="15"/>
  <c r="S302" i="15"/>
  <c r="G299" i="15"/>
  <c r="C334" i="15"/>
  <c r="AF314" i="15"/>
  <c r="M320" i="15"/>
  <c r="K323" i="15"/>
  <c r="AA324" i="15"/>
  <c r="M331" i="15"/>
  <c r="E341" i="15"/>
  <c r="Q25" i="16"/>
  <c r="S8" i="16"/>
  <c r="R81" i="16"/>
  <c r="S57" i="16"/>
  <c r="L41" i="16"/>
  <c r="K11" i="16"/>
  <c r="S83" i="16"/>
  <c r="S68" i="16"/>
  <c r="Q40" i="16"/>
  <c r="N50" i="16"/>
  <c r="AC59" i="15"/>
  <c r="U180" i="15"/>
  <c r="P224" i="15"/>
  <c r="E257" i="15"/>
  <c r="X267" i="15"/>
  <c r="P284" i="15"/>
  <c r="M278" i="15"/>
  <c r="P250" i="15"/>
  <c r="E282" i="15"/>
  <c r="C247" i="15"/>
  <c r="AF304" i="15"/>
  <c r="K294" i="15"/>
  <c r="AF290" i="15"/>
  <c r="AC324" i="15"/>
  <c r="AA310" i="15"/>
  <c r="G306" i="15"/>
  <c r="G311" i="15"/>
  <c r="K315" i="15"/>
  <c r="E323" i="15"/>
  <c r="P323" i="15"/>
  <c r="R8" i="16"/>
  <c r="Q81" i="16"/>
  <c r="S64" i="16"/>
  <c r="K41" i="16"/>
  <c r="N23" i="16"/>
  <c r="L97" i="16"/>
  <c r="K67" i="16"/>
  <c r="K52" i="16"/>
  <c r="R23" i="16"/>
  <c r="G110" i="15"/>
  <c r="I177" i="15"/>
  <c r="AA200" i="15"/>
  <c r="AC258" i="15"/>
  <c r="AC278" i="15"/>
  <c r="B290" i="15"/>
  <c r="B283" i="15"/>
  <c r="G271" i="15"/>
  <c r="I286" i="15"/>
  <c r="M271" i="15"/>
  <c r="AA309" i="15"/>
  <c r="E300" i="15"/>
  <c r="AA295" i="15"/>
  <c r="AF329" i="15"/>
  <c r="C307" i="15"/>
  <c r="G317" i="15"/>
  <c r="G319" i="15"/>
  <c r="M322" i="15"/>
  <c r="I327" i="15"/>
  <c r="S327" i="15"/>
  <c r="O19" i="16"/>
  <c r="N92" i="16"/>
  <c r="Q74" i="16"/>
  <c r="R50" i="16"/>
  <c r="K34" i="16"/>
  <c r="S106" i="16"/>
  <c r="R76" i="16"/>
  <c r="R61" i="16"/>
  <c r="O34" i="16"/>
  <c r="N107" i="16"/>
  <c r="M175" i="15"/>
  <c r="U283" i="15"/>
  <c r="C332" i="15"/>
  <c r="O23" i="16"/>
  <c r="K324" i="15"/>
  <c r="L7" i="16"/>
  <c r="N8" i="16"/>
  <c r="K29" i="16"/>
  <c r="Q142" i="16"/>
  <c r="G128" i="15"/>
  <c r="B146" i="15"/>
  <c r="C223" i="15"/>
  <c r="AC228" i="15"/>
  <c r="AA288" i="15"/>
  <c r="M295" i="15"/>
  <c r="G286" i="15"/>
  <c r="P276" i="15"/>
  <c r="E290" i="15"/>
  <c r="AF276" i="15"/>
  <c r="AF312" i="15"/>
  <c r="K302" i="15"/>
  <c r="AF298" i="15"/>
  <c r="AC332" i="15"/>
  <c r="K314" i="15"/>
  <c r="E320" i="15"/>
  <c r="C323" i="15"/>
  <c r="S324" i="15"/>
  <c r="E331" i="15"/>
  <c r="G339" i="15"/>
  <c r="R24" i="16"/>
  <c r="K8" i="16"/>
  <c r="S80" i="16"/>
  <c r="K57" i="16"/>
  <c r="N39" i="16"/>
  <c r="L10" i="16"/>
  <c r="K83" i="16"/>
  <c r="K68" i="16"/>
  <c r="R39" i="16"/>
  <c r="AC153" i="15"/>
  <c r="U159" i="15"/>
  <c r="I226" i="15"/>
  <c r="X264" i="15"/>
  <c r="X299" i="15"/>
  <c r="X300" i="15"/>
  <c r="B291" i="15"/>
  <c r="AC281" i="15"/>
  <c r="I294" i="15"/>
  <c r="G281" i="15"/>
  <c r="M241" i="15"/>
  <c r="U236" i="15"/>
  <c r="AA303" i="15"/>
  <c r="AF337" i="15"/>
  <c r="C321" i="15"/>
  <c r="I324" i="15"/>
  <c r="G327" i="15"/>
  <c r="M330" i="15"/>
  <c r="I335" i="15"/>
  <c r="I338" i="15"/>
  <c r="O35" i="16"/>
  <c r="R17" i="16"/>
  <c r="Q90" i="16"/>
  <c r="R66" i="16"/>
  <c r="K50" i="16"/>
  <c r="S19" i="16"/>
  <c r="R92" i="16"/>
  <c r="R77" i="16"/>
  <c r="O50" i="16"/>
  <c r="R102" i="16"/>
  <c r="AC103" i="15"/>
  <c r="M173" i="15"/>
  <c r="B187" i="15"/>
  <c r="I254" i="15"/>
  <c r="X276" i="15"/>
  <c r="AA289" i="15"/>
  <c r="AA282" i="15"/>
  <c r="I269" i="15"/>
  <c r="B285" i="15"/>
  <c r="X270" i="15"/>
  <c r="S309" i="15"/>
  <c r="G298" i="15"/>
  <c r="S295" i="15"/>
  <c r="X329" i="15"/>
  <c r="P302" i="15"/>
  <c r="M316" i="15"/>
  <c r="AF318" i="15"/>
  <c r="E322" i="15"/>
  <c r="B326" i="15"/>
  <c r="X323" i="15"/>
  <c r="Q17" i="16"/>
  <c r="O91" i="16"/>
  <c r="R73" i="16"/>
  <c r="S49" i="16"/>
  <c r="L33" i="16"/>
  <c r="K106" i="16"/>
  <c r="S75" i="16"/>
  <c r="S60" i="16"/>
  <c r="Q32" i="16"/>
  <c r="P124" i="15"/>
  <c r="AF171" i="15"/>
  <c r="AF192" i="15"/>
  <c r="X248" i="15"/>
  <c r="G292" i="15"/>
  <c r="K297" i="15"/>
  <c r="U288" i="15"/>
  <c r="E278" i="15"/>
  <c r="AC290" i="15"/>
  <c r="G278" i="15"/>
  <c r="M315" i="15"/>
  <c r="B303" i="15"/>
  <c r="M301" i="15"/>
  <c r="S334" i="15"/>
  <c r="K316" i="15"/>
  <c r="AC320" i="15"/>
  <c r="AA323" i="15"/>
  <c r="I326" i="15"/>
  <c r="AC331" i="15"/>
  <c r="C320" i="15"/>
  <c r="N28" i="16"/>
  <c r="Q10" i="16"/>
  <c r="O84" i="16"/>
  <c r="Q59" i="16"/>
  <c r="S42" i="16"/>
  <c r="R12" i="16"/>
  <c r="Q85" i="16"/>
  <c r="Q70" i="16"/>
  <c r="N43" i="16"/>
  <c r="Q71" i="16"/>
  <c r="S203" i="15"/>
  <c r="I249" i="15"/>
  <c r="AF336" i="15"/>
  <c r="O8" i="16"/>
  <c r="C315" i="15"/>
  <c r="O52" i="16"/>
  <c r="Q53" i="16"/>
  <c r="S139" i="16"/>
  <c r="O152" i="16"/>
  <c r="M145" i="15"/>
  <c r="P195" i="15"/>
  <c r="M222" i="15"/>
  <c r="AA261" i="15"/>
  <c r="I298" i="15"/>
  <c r="P300" i="15"/>
  <c r="AA290" i="15"/>
  <c r="U281" i="15"/>
  <c r="B293" i="15"/>
  <c r="AF280" i="15"/>
  <c r="AC238" i="15"/>
  <c r="E228" i="15"/>
  <c r="S303" i="15"/>
  <c r="X337" i="15"/>
  <c r="AC319" i="15"/>
  <c r="B323" i="15"/>
  <c r="AF326" i="15"/>
  <c r="E330" i="15"/>
  <c r="B334" i="15"/>
  <c r="K336" i="15"/>
  <c r="Q33" i="16"/>
  <c r="S16" i="16"/>
  <c r="R89" i="16"/>
  <c r="S65" i="16"/>
  <c r="L49" i="16"/>
  <c r="K19" i="16"/>
  <c r="S91" i="16"/>
  <c r="S76" i="16"/>
  <c r="Q48" i="16"/>
  <c r="P145" i="15"/>
  <c r="G197" i="15"/>
  <c r="I227" i="15"/>
  <c r="P239" i="15"/>
  <c r="G308" i="15"/>
  <c r="K305" i="15"/>
  <c r="U296" i="15"/>
  <c r="X286" i="15"/>
  <c r="AC298" i="15"/>
  <c r="AA285" i="15"/>
  <c r="X260" i="15"/>
  <c r="AC261" i="15"/>
  <c r="M309" i="15"/>
  <c r="S342" i="15"/>
  <c r="AF324" i="15"/>
  <c r="AC328" i="15"/>
  <c r="AA331" i="15"/>
  <c r="I334" i="15"/>
  <c r="AC339" i="15"/>
  <c r="E326" i="15"/>
  <c r="N44" i="16"/>
  <c r="Q26" i="16"/>
  <c r="O100" i="16"/>
  <c r="Q75" i="16"/>
  <c r="S58" i="16"/>
  <c r="R28" i="16"/>
  <c r="R13" i="16"/>
  <c r="Q86" i="16"/>
  <c r="N59" i="16"/>
  <c r="K115" i="16"/>
  <c r="I129" i="15"/>
  <c r="C168" i="15"/>
  <c r="S231" i="15"/>
  <c r="AC243" i="15"/>
  <c r="X291" i="15"/>
  <c r="AC295" i="15"/>
  <c r="M288" i="15"/>
  <c r="AA277" i="15"/>
  <c r="U290" i="15"/>
  <c r="S277" i="15"/>
  <c r="E315" i="15"/>
  <c r="AA302" i="15"/>
  <c r="E301" i="15"/>
  <c r="K334" i="15"/>
  <c r="B316" i="15"/>
  <c r="U320" i="15"/>
  <c r="S323" i="15"/>
  <c r="B325" i="15"/>
  <c r="U331" i="15"/>
  <c r="E318" i="15"/>
  <c r="O27" i="16"/>
  <c r="R9" i="16"/>
  <c r="Q82" i="16"/>
  <c r="R58" i="16"/>
  <c r="K42" i="16"/>
  <c r="S11" i="16"/>
  <c r="R84" i="16"/>
  <c r="R69" i="16"/>
  <c r="O42" i="16"/>
  <c r="M146" i="15"/>
  <c r="AA169" i="15"/>
  <c r="C194" i="15"/>
  <c r="K269" i="15"/>
  <c r="M302" i="15"/>
  <c r="G301" i="15"/>
  <c r="P293" i="15"/>
  <c r="K283" i="15"/>
  <c r="X295" i="15"/>
  <c r="M283" i="15"/>
  <c r="K247" i="15"/>
  <c r="U245" i="15"/>
  <c r="I305" i="15"/>
  <c r="E340" i="15"/>
  <c r="S321" i="15"/>
  <c r="X325" i="15"/>
  <c r="M329" i="15"/>
  <c r="AC330" i="15"/>
  <c r="X336" i="15"/>
  <c r="E342" i="15"/>
  <c r="G329" i="15"/>
  <c r="I236" i="15"/>
  <c r="AF258" i="15"/>
  <c r="G324" i="15"/>
  <c r="R85" i="16"/>
  <c r="P301" i="15"/>
  <c r="S329" i="15"/>
  <c r="Q11" i="16"/>
  <c r="AC135" i="15"/>
  <c r="P295" i="15"/>
  <c r="E329" i="15"/>
  <c r="S50" i="16"/>
  <c r="B180" i="15"/>
  <c r="M311" i="15"/>
  <c r="AC291" i="15"/>
  <c r="P321" i="15"/>
  <c r="G334" i="15"/>
  <c r="K341" i="15"/>
  <c r="S55" i="16"/>
  <c r="N14" i="16"/>
  <c r="O70" i="16"/>
  <c r="N25" i="16"/>
  <c r="S70" i="16"/>
  <c r="E303" i="15"/>
  <c r="N21" i="16"/>
  <c r="Q117" i="16"/>
  <c r="L131" i="16"/>
  <c r="O129" i="16"/>
  <c r="O81" i="16"/>
  <c r="L173" i="16"/>
  <c r="O155" i="16"/>
  <c r="O132" i="16"/>
  <c r="O110" i="16"/>
  <c r="N183" i="16"/>
  <c r="R228" i="16"/>
  <c r="N217" i="16"/>
  <c r="O201" i="16"/>
  <c r="K137" i="16"/>
  <c r="K254" i="16"/>
  <c r="L230" i="16"/>
  <c r="N221" i="16"/>
  <c r="S190" i="16"/>
  <c r="R271" i="16"/>
  <c r="S241" i="16"/>
  <c r="Q235" i="16"/>
  <c r="Q329" i="16"/>
  <c r="S320" i="16"/>
  <c r="K289" i="16"/>
  <c r="L281" i="16"/>
  <c r="R275" i="16"/>
  <c r="S333" i="16"/>
  <c r="R308" i="16"/>
  <c r="B340" i="17"/>
  <c r="D233" i="17"/>
  <c r="E225" i="17"/>
  <c r="L207" i="17"/>
  <c r="H198" i="17"/>
  <c r="K241" i="15"/>
  <c r="I273" i="15"/>
  <c r="S341" i="15"/>
  <c r="N17" i="16"/>
  <c r="K139" i="16"/>
  <c r="N145" i="16"/>
  <c r="L140" i="16"/>
  <c r="K110" i="16"/>
  <c r="O25" i="16"/>
  <c r="L166" i="16"/>
  <c r="L143" i="16"/>
  <c r="L121" i="16"/>
  <c r="K194" i="16"/>
  <c r="O239" i="16"/>
  <c r="K228" i="16"/>
  <c r="L212" i="16"/>
  <c r="O191" i="16"/>
  <c r="R263" i="16"/>
  <c r="S239" i="16"/>
  <c r="K232" i="16"/>
  <c r="L209" i="16"/>
  <c r="O281" i="16"/>
  <c r="S271" i="16"/>
  <c r="Q268" i="16"/>
  <c r="N340" i="16"/>
  <c r="Q330" i="16"/>
  <c r="R298" i="16"/>
  <c r="S290" i="16"/>
  <c r="R285" i="16"/>
  <c r="Q275" i="16"/>
  <c r="N296" i="16"/>
  <c r="H341" i="17"/>
  <c r="B248" i="15"/>
  <c r="AA299" i="15"/>
  <c r="R56" i="16"/>
  <c r="N19" i="16"/>
  <c r="K171" i="16"/>
  <c r="K172" i="16"/>
  <c r="R158" i="16"/>
  <c r="Q128" i="16"/>
  <c r="S111" i="16"/>
  <c r="R184" i="16"/>
  <c r="R161" i="16"/>
  <c r="R139" i="16"/>
  <c r="R181" i="16"/>
  <c r="L20" i="16"/>
  <c r="Q246" i="16"/>
  <c r="R230" i="16"/>
  <c r="O210" i="16"/>
  <c r="K180" i="16"/>
  <c r="R98" i="16"/>
  <c r="Q250" i="16"/>
  <c r="R227" i="16"/>
  <c r="K301" i="16"/>
  <c r="O290" i="16"/>
  <c r="K287" i="16"/>
  <c r="S269" i="16"/>
  <c r="K337" i="16"/>
  <c r="N318" i="16"/>
  <c r="O310" i="16"/>
  <c r="N305" i="16"/>
  <c r="S291" i="16"/>
  <c r="O342" i="16"/>
  <c r="K80" i="16"/>
  <c r="X307" i="15"/>
  <c r="E309" i="15"/>
  <c r="O43" i="16"/>
  <c r="O58" i="16"/>
  <c r="S232" i="15"/>
  <c r="X333" i="15"/>
  <c r="O85" i="16"/>
  <c r="G165" i="15"/>
  <c r="E283" i="15"/>
  <c r="U330" i="15"/>
  <c r="R20" i="16"/>
  <c r="X236" i="15"/>
  <c r="C298" i="15"/>
  <c r="S265" i="15"/>
  <c r="B300" i="15"/>
  <c r="I293" i="15"/>
  <c r="B328" i="15"/>
  <c r="Q73" i="16"/>
  <c r="K33" i="16"/>
  <c r="L89" i="16"/>
  <c r="K44" i="16"/>
  <c r="Q88" i="16"/>
  <c r="S283" i="15"/>
  <c r="N70" i="16"/>
  <c r="N136" i="16"/>
  <c r="O144" i="16"/>
  <c r="N138" i="16"/>
  <c r="L109" i="16"/>
  <c r="N18" i="16"/>
  <c r="N164" i="16"/>
  <c r="N141" i="16"/>
  <c r="N119" i="16"/>
  <c r="L193" i="16"/>
  <c r="Q237" i="16"/>
  <c r="L227" i="16"/>
  <c r="N210" i="16"/>
  <c r="L189" i="16"/>
  <c r="S262" i="16"/>
  <c r="K239" i="16"/>
  <c r="L231" i="16"/>
  <c r="N207" i="16"/>
  <c r="Q279" i="16"/>
  <c r="R270" i="16"/>
  <c r="S266" i="16"/>
  <c r="O339" i="16"/>
  <c r="R329" i="16"/>
  <c r="S297" i="16"/>
  <c r="K290" i="16"/>
  <c r="S284" i="16"/>
  <c r="Q139" i="16"/>
  <c r="L282" i="16"/>
  <c r="C340" i="17"/>
  <c r="D241" i="17"/>
  <c r="E233" i="17"/>
  <c r="L215" i="17"/>
  <c r="H206" i="17"/>
  <c r="AA246" i="15"/>
  <c r="AF268" i="15"/>
  <c r="U333" i="15"/>
  <c r="N81" i="16"/>
  <c r="K155" i="16"/>
  <c r="S156" i="16"/>
  <c r="K149" i="16"/>
  <c r="S118" i="16"/>
  <c r="N96" i="16"/>
  <c r="K175" i="16"/>
  <c r="K152" i="16"/>
  <c r="K130" i="16"/>
  <c r="L104" i="16"/>
  <c r="N248" i="16"/>
  <c r="S236" i="16"/>
  <c r="K221" i="16"/>
  <c r="R199" i="16"/>
  <c r="R96" i="16"/>
  <c r="R248" i="16"/>
  <c r="S240" i="16"/>
  <c r="K218" i="16"/>
  <c r="N290" i="16"/>
  <c r="R279" i="16"/>
  <c r="L277" i="16"/>
  <c r="Q243" i="16"/>
  <c r="O340" i="16"/>
  <c r="Q307" i="16"/>
  <c r="R299" i="16"/>
  <c r="Q294" i="16"/>
  <c r="R267" i="16"/>
  <c r="L290" i="16"/>
  <c r="D340" i="17"/>
  <c r="U311" i="15"/>
  <c r="M317" i="15"/>
  <c r="K40" i="16"/>
  <c r="R55" i="16"/>
  <c r="Q181" i="16"/>
  <c r="S37" i="16"/>
  <c r="Q167" i="16"/>
  <c r="O138" i="16"/>
  <c r="R120" i="16"/>
  <c r="S61" i="16"/>
  <c r="Q170" i="16"/>
  <c r="Q148" i="16"/>
  <c r="N195" i="16"/>
  <c r="Q163" i="16"/>
  <c r="O256" i="16"/>
  <c r="Q239" i="16"/>
  <c r="N219" i="16"/>
  <c r="S195" i="16"/>
  <c r="N174" i="16"/>
  <c r="O260" i="16"/>
  <c r="Q236" i="16"/>
  <c r="S309" i="16"/>
  <c r="N299" i="16"/>
  <c r="S295" i="16"/>
  <c r="L287" i="16"/>
  <c r="L194" i="16"/>
  <c r="L336" i="16"/>
  <c r="N319" i="16"/>
  <c r="L315" i="16"/>
  <c r="Q285" i="16"/>
  <c r="F340" i="17"/>
  <c r="F203" i="17"/>
  <c r="J194" i="17"/>
  <c r="J258" i="17"/>
  <c r="C242" i="17"/>
  <c r="B232" i="17"/>
  <c r="AA306" i="15"/>
  <c r="AC335" i="15"/>
  <c r="K25" i="16"/>
  <c r="L82" i="16"/>
  <c r="C305" i="15"/>
  <c r="K342" i="15"/>
  <c r="R25" i="16"/>
  <c r="AF134" i="15"/>
  <c r="X303" i="15"/>
  <c r="M337" i="15"/>
  <c r="R67" i="16"/>
  <c r="AC230" i="15"/>
  <c r="M245" i="15"/>
  <c r="P336" i="15"/>
  <c r="Q93" i="16"/>
  <c r="E224" i="15"/>
  <c r="AF301" i="15"/>
  <c r="P281" i="15"/>
  <c r="AA316" i="15"/>
  <c r="I333" i="15"/>
  <c r="G331" i="15"/>
  <c r="O20" i="16"/>
  <c r="O69" i="16"/>
  <c r="Q21" i="16"/>
  <c r="O80" i="16"/>
  <c r="O107" i="16"/>
  <c r="S247" i="15"/>
  <c r="L75" i="16"/>
  <c r="L154" i="16"/>
  <c r="K156" i="16"/>
  <c r="L148" i="16"/>
  <c r="K118" i="16"/>
  <c r="O89" i="16"/>
  <c r="L174" i="16"/>
  <c r="L151" i="16"/>
  <c r="L129" i="16"/>
  <c r="S69" i="16"/>
  <c r="O247" i="16"/>
  <c r="K236" i="16"/>
  <c r="L220" i="16"/>
  <c r="R198" i="16"/>
  <c r="O41" i="16"/>
  <c r="S247" i="16"/>
  <c r="K240" i="16"/>
  <c r="L217" i="16"/>
  <c r="O289" i="16"/>
  <c r="S278" i="16"/>
  <c r="L276" i="16"/>
  <c r="O229" i="16"/>
  <c r="Q338" i="16"/>
  <c r="R306" i="16"/>
  <c r="S298" i="16"/>
  <c r="R293" i="16"/>
  <c r="N246" i="16"/>
  <c r="K283" i="16"/>
  <c r="J338" i="17"/>
  <c r="D249" i="17"/>
  <c r="E241" i="17"/>
  <c r="L223" i="17"/>
  <c r="H214" i="17"/>
  <c r="C312" i="15"/>
  <c r="C311" i="15"/>
  <c r="S47" i="16"/>
  <c r="Q16" i="16"/>
  <c r="L170" i="16"/>
  <c r="N169" i="16"/>
  <c r="S157" i="16"/>
  <c r="R127" i="16"/>
  <c r="K111" i="16"/>
  <c r="S183" i="16"/>
  <c r="S160" i="16"/>
  <c r="S138" i="16"/>
  <c r="K177" i="16"/>
  <c r="L258" i="16"/>
  <c r="R245" i="16"/>
  <c r="S229" i="16"/>
  <c r="Q208" i="16"/>
  <c r="O173" i="16"/>
  <c r="Q257" i="16"/>
  <c r="R249" i="16"/>
  <c r="S226" i="16"/>
  <c r="L300" i="16"/>
  <c r="Q288" i="16"/>
  <c r="L286" i="16"/>
  <c r="R268" i="16"/>
  <c r="N334" i="16"/>
  <c r="O317" i="16"/>
  <c r="Q308" i="16"/>
  <c r="O304" i="16"/>
  <c r="R284" i="16"/>
  <c r="S342" i="16"/>
  <c r="L193" i="17"/>
  <c r="G302" i="15"/>
  <c r="I331" i="15"/>
  <c r="L16" i="16"/>
  <c r="K86" i="16"/>
  <c r="O65" i="16"/>
  <c r="O101" i="16"/>
  <c r="O177" i="16"/>
  <c r="N147" i="16"/>
  <c r="Q129" i="16"/>
  <c r="R106" i="16"/>
  <c r="O180" i="16"/>
  <c r="O158" i="16"/>
  <c r="S203" i="16"/>
  <c r="L191" i="16"/>
  <c r="N265" i="16"/>
  <c r="O249" i="16"/>
  <c r="L229" i="16"/>
  <c r="N204" i="16"/>
  <c r="K197" i="16"/>
  <c r="N269" i="16"/>
  <c r="O246" i="16"/>
  <c r="R318" i="16"/>
  <c r="L309" i="16"/>
  <c r="R304" i="16"/>
  <c r="K296" i="16"/>
  <c r="L262" i="16"/>
  <c r="R202" i="16"/>
  <c r="L329" i="16"/>
  <c r="K324" i="16"/>
  <c r="L256" i="16"/>
  <c r="D341" i="17"/>
  <c r="F211" i="17"/>
  <c r="O167" i="16"/>
  <c r="M296" i="15"/>
  <c r="X324" i="15"/>
  <c r="Q98" i="16"/>
  <c r="S171" i="15"/>
  <c r="M291" i="15"/>
  <c r="AC338" i="15"/>
  <c r="Q37" i="16"/>
  <c r="M267" i="15"/>
  <c r="G239" i="15"/>
  <c r="G340" i="15"/>
  <c r="Q78" i="16"/>
  <c r="AC244" i="15"/>
  <c r="G287" i="15"/>
  <c r="X266" i="15"/>
  <c r="U325" i="15"/>
  <c r="AC337" i="15"/>
  <c r="X330" i="15"/>
  <c r="N29" i="16"/>
  <c r="N78" i="16"/>
  <c r="O31" i="16"/>
  <c r="N89" i="16"/>
  <c r="R116" i="16"/>
  <c r="P306" i="15"/>
  <c r="O10" i="16"/>
  <c r="N168" i="16"/>
  <c r="Q166" i="16"/>
  <c r="K157" i="16"/>
  <c r="S126" i="16"/>
  <c r="L110" i="16"/>
  <c r="K183" i="16"/>
  <c r="K160" i="16"/>
  <c r="K138" i="16"/>
  <c r="S169" i="16"/>
  <c r="N256" i="16"/>
  <c r="S244" i="16"/>
  <c r="K229" i="16"/>
  <c r="R207" i="16"/>
  <c r="N166" i="16"/>
  <c r="R256" i="16"/>
  <c r="S248" i="16"/>
  <c r="K226" i="16"/>
  <c r="N298" i="16"/>
  <c r="R287" i="16"/>
  <c r="N284" i="16"/>
  <c r="K267" i="16"/>
  <c r="Q331" i="16"/>
  <c r="Q315" i="16"/>
  <c r="R307" i="16"/>
  <c r="Q302" i="16"/>
  <c r="Q277" i="16"/>
  <c r="R342" i="16"/>
  <c r="D193" i="17"/>
  <c r="D257" i="17"/>
  <c r="E249" i="17"/>
  <c r="L231" i="17"/>
  <c r="H222" i="17"/>
  <c r="B306" i="15"/>
  <c r="AC305" i="15"/>
  <c r="L31" i="16"/>
  <c r="K54" i="16"/>
  <c r="R180" i="16"/>
  <c r="R30" i="16"/>
  <c r="R166" i="16"/>
  <c r="Q136" i="16"/>
  <c r="S119" i="16"/>
  <c r="R54" i="16"/>
  <c r="R169" i="16"/>
  <c r="R147" i="16"/>
  <c r="N194" i="16"/>
  <c r="O149" i="16"/>
  <c r="Q254" i="16"/>
  <c r="R238" i="16"/>
  <c r="O218" i="16"/>
  <c r="R194" i="16"/>
  <c r="L160" i="16"/>
  <c r="Q258" i="16"/>
  <c r="R235" i="16"/>
  <c r="K309" i="16"/>
  <c r="O298" i="16"/>
  <c r="K295" i="16"/>
  <c r="N285" i="16"/>
  <c r="S180" i="16"/>
  <c r="O333" i="16"/>
  <c r="O318" i="16"/>
  <c r="N313" i="16"/>
  <c r="O270" i="16"/>
  <c r="L338" i="17"/>
  <c r="L201" i="17"/>
  <c r="X250" i="15"/>
  <c r="E336" i="15"/>
  <c r="K89" i="16"/>
  <c r="R103" i="16"/>
  <c r="R109" i="16"/>
  <c r="O113" i="16"/>
  <c r="N186" i="16"/>
  <c r="L157" i="16"/>
  <c r="O139" i="16"/>
  <c r="O116" i="16"/>
  <c r="S13" i="16"/>
  <c r="N167" i="16"/>
  <c r="R212" i="16"/>
  <c r="N201" i="16"/>
  <c r="L136" i="16"/>
  <c r="N258" i="16"/>
  <c r="K238" i="16"/>
  <c r="L214" i="16"/>
  <c r="N205" i="16"/>
  <c r="R62" i="16"/>
  <c r="L198" i="16"/>
  <c r="R334" i="16"/>
  <c r="K318" i="16"/>
  <c r="Q313" i="16"/>
  <c r="S304" i="16"/>
  <c r="N273" i="16"/>
  <c r="R258" i="16"/>
  <c r="S225" i="16"/>
  <c r="S332" i="16"/>
  <c r="R210" i="16"/>
  <c r="B342" i="17"/>
  <c r="F219" i="17"/>
  <c r="J210" i="17"/>
  <c r="C194" i="17"/>
  <c r="C258" i="17"/>
  <c r="M186" i="15"/>
  <c r="B309" i="15"/>
  <c r="S291" i="15"/>
  <c r="L81" i="16"/>
  <c r="N161" i="16"/>
  <c r="P286" i="15"/>
  <c r="U328" i="15"/>
  <c r="R74" i="16"/>
  <c r="AF213" i="15"/>
  <c r="B279" i="15"/>
  <c r="AA320" i="15"/>
  <c r="Q22" i="16"/>
  <c r="G300" i="15"/>
  <c r="B304" i="15"/>
  <c r="N36" i="16"/>
  <c r="N51" i="16"/>
  <c r="AA262" i="15"/>
  <c r="AF242" i="15"/>
  <c r="I278" i="15"/>
  <c r="E327" i="15"/>
  <c r="K310" i="15"/>
  <c r="M326" i="15"/>
  <c r="L39" i="16"/>
  <c r="L88" i="16"/>
  <c r="N40" i="16"/>
  <c r="L99" i="16"/>
  <c r="Q125" i="16"/>
  <c r="M340" i="15"/>
  <c r="S46" i="16"/>
  <c r="S179" i="16"/>
  <c r="Q23" i="16"/>
  <c r="S165" i="16"/>
  <c r="R135" i="16"/>
  <c r="K119" i="16"/>
  <c r="Q47" i="16"/>
  <c r="S168" i="16"/>
  <c r="S146" i="16"/>
  <c r="N193" i="16"/>
  <c r="N142" i="16"/>
  <c r="R253" i="16"/>
  <c r="S237" i="16"/>
  <c r="Q216" i="16"/>
  <c r="R193" i="16"/>
  <c r="K153" i="16"/>
  <c r="R257" i="16"/>
  <c r="S234" i="16"/>
  <c r="L308" i="16"/>
  <c r="Q296" i="16"/>
  <c r="L294" i="16"/>
  <c r="O284" i="16"/>
  <c r="O125" i="16"/>
  <c r="R330" i="16"/>
  <c r="Q316" i="16"/>
  <c r="O312" i="16"/>
  <c r="Q341" i="16"/>
  <c r="D338" i="17"/>
  <c r="D201" i="17"/>
  <c r="E193" i="17"/>
  <c r="E257" i="17"/>
  <c r="L239" i="17"/>
  <c r="H230" i="17"/>
  <c r="K298" i="15"/>
  <c r="M327" i="15"/>
  <c r="K104" i="16"/>
  <c r="N83" i="16"/>
  <c r="L44" i="16"/>
  <c r="Q99" i="16"/>
  <c r="Q175" i="16"/>
  <c r="O146" i="16"/>
  <c r="R128" i="16"/>
  <c r="O105" i="16"/>
  <c r="Q178" i="16"/>
  <c r="Q156" i="16"/>
  <c r="K203" i="16"/>
  <c r="K190" i="16"/>
  <c r="O264" i="16"/>
  <c r="Q247" i="16"/>
  <c r="N227" i="16"/>
  <c r="O203" i="16"/>
  <c r="K196" i="16"/>
  <c r="O268" i="16"/>
  <c r="Q244" i="16"/>
  <c r="S317" i="16"/>
  <c r="N307" i="16"/>
  <c r="S303" i="16"/>
  <c r="L295" i="16"/>
  <c r="N260" i="16"/>
  <c r="L195" i="16"/>
  <c r="N327" i="16"/>
  <c r="L323" i="16"/>
  <c r="Q203" i="16"/>
  <c r="J339" i="17"/>
  <c r="E150" i="15"/>
  <c r="E306" i="15"/>
  <c r="C339" i="15"/>
  <c r="N71" i="16"/>
  <c r="K101" i="16"/>
  <c r="N121" i="16"/>
  <c r="N122" i="16"/>
  <c r="Q31" i="16"/>
  <c r="K166" i="16"/>
  <c r="N148" i="16"/>
  <c r="N125" i="16"/>
  <c r="K85" i="16"/>
  <c r="L177" i="16"/>
  <c r="Q221" i="16"/>
  <c r="L211" i="16"/>
  <c r="S188" i="16"/>
  <c r="L268" i="16"/>
  <c r="S246" i="16"/>
  <c r="K223" i="16"/>
  <c r="L215" i="16"/>
  <c r="K169" i="16"/>
  <c r="K257" i="16"/>
  <c r="Q190" i="16"/>
  <c r="S334" i="16"/>
  <c r="O323" i="16"/>
  <c r="R313" i="16"/>
  <c r="S281" i="16"/>
  <c r="O272" i="16"/>
  <c r="S267" i="16"/>
  <c r="R341" i="16"/>
  <c r="K331" i="16"/>
  <c r="C342" i="17"/>
  <c r="F227" i="17"/>
  <c r="J218" i="17"/>
  <c r="C202" i="17"/>
  <c r="B192" i="17"/>
  <c r="K219" i="15"/>
  <c r="AF296" i="15"/>
  <c r="S307" i="15"/>
  <c r="K51" i="16"/>
  <c r="X134" i="15"/>
  <c r="U298" i="15"/>
  <c r="S331" i="15"/>
  <c r="K58" i="16"/>
  <c r="G258" i="15"/>
  <c r="I275" i="15"/>
  <c r="U318" i="15"/>
  <c r="O96" i="16"/>
  <c r="AF300" i="15"/>
  <c r="G338" i="15"/>
  <c r="Q18" i="16"/>
  <c r="AF131" i="15"/>
  <c r="AC310" i="15"/>
  <c r="K300" i="15"/>
  <c r="K287" i="15"/>
  <c r="B330" i="15"/>
  <c r="X335" i="15"/>
  <c r="M7" i="15"/>
  <c r="S56" i="16"/>
  <c r="N15" i="16"/>
  <c r="K59" i="16"/>
  <c r="R15" i="16"/>
  <c r="N144" i="16"/>
  <c r="AF325" i="15"/>
  <c r="Q80" i="16"/>
  <c r="S29" i="16"/>
  <c r="S97" i="16"/>
  <c r="R174" i="16"/>
  <c r="Q144" i="16"/>
  <c r="S127" i="16"/>
  <c r="S103" i="16"/>
  <c r="R177" i="16"/>
  <c r="R155" i="16"/>
  <c r="L202" i="16"/>
  <c r="R188" i="16"/>
  <c r="Q262" i="16"/>
  <c r="R246" i="16"/>
  <c r="O226" i="16"/>
  <c r="Q201" i="16"/>
  <c r="K195" i="16"/>
  <c r="Q266" i="16"/>
  <c r="R243" i="16"/>
  <c r="K317" i="16"/>
  <c r="O306" i="16"/>
  <c r="K303" i="16"/>
  <c r="N293" i="16"/>
  <c r="Q251" i="16"/>
  <c r="Q340" i="16"/>
  <c r="O326" i="16"/>
  <c r="N321" i="16"/>
  <c r="R316" i="16"/>
  <c r="B339" i="17"/>
  <c r="D209" i="17"/>
  <c r="E201" i="17"/>
  <c r="E265" i="17"/>
  <c r="L247" i="17"/>
  <c r="H238" i="17"/>
  <c r="E289" i="15"/>
  <c r="S330" i="15"/>
  <c r="L80" i="16"/>
  <c r="K102" i="16"/>
  <c r="S108" i="16"/>
  <c r="Q111" i="16"/>
  <c r="O185" i="16"/>
  <c r="N155" i="16"/>
  <c r="Q137" i="16"/>
  <c r="Q114" i="16"/>
  <c r="O188" i="16"/>
  <c r="O166" i="16"/>
  <c r="S211" i="16"/>
  <c r="O200" i="16"/>
  <c r="K129" i="16"/>
  <c r="O257" i="16"/>
  <c r="L237" i="16"/>
  <c r="N212" i="16"/>
  <c r="O204" i="16"/>
  <c r="N277" i="16"/>
  <c r="O189" i="16"/>
  <c r="K333" i="16"/>
  <c r="L317" i="16"/>
  <c r="K193" i="15"/>
  <c r="S285" i="15"/>
  <c r="B333" i="15"/>
  <c r="S27" i="16"/>
  <c r="K222" i="15"/>
  <c r="I313" i="15"/>
  <c r="L54" i="16"/>
  <c r="L69" i="16"/>
  <c r="I292" i="15"/>
  <c r="K321" i="15"/>
  <c r="O92" i="16"/>
  <c r="S144" i="15"/>
  <c r="I237" i="15"/>
  <c r="G304" i="15"/>
  <c r="AC309" i="15"/>
  <c r="P340" i="15"/>
  <c r="K340" i="15"/>
  <c r="L38" i="16"/>
  <c r="N93" i="16"/>
  <c r="R51" i="16"/>
  <c r="O95" i="16"/>
  <c r="L53" i="16"/>
  <c r="I271" i="15"/>
  <c r="AC342" i="15"/>
  <c r="N99" i="16"/>
  <c r="L106" i="16"/>
  <c r="R110" i="16"/>
  <c r="Q183" i="16"/>
  <c r="O154" i="16"/>
  <c r="R136" i="16"/>
  <c r="R113" i="16"/>
  <c r="Q186" i="16"/>
  <c r="Q164" i="16"/>
  <c r="K211" i="16"/>
  <c r="O197" i="16"/>
  <c r="S121" i="16"/>
  <c r="Q255" i="16"/>
  <c r="N235" i="16"/>
  <c r="O211" i="16"/>
  <c r="Q202" i="16"/>
  <c r="O276" i="16"/>
  <c r="S153" i="16"/>
  <c r="N330" i="16"/>
  <c r="N315" i="16"/>
  <c r="S311" i="16"/>
  <c r="L303" i="16"/>
  <c r="N271" i="16"/>
  <c r="R251" i="16"/>
  <c r="Q211" i="16"/>
  <c r="L331" i="16"/>
  <c r="N288" i="16"/>
  <c r="H340" i="17"/>
  <c r="D217" i="17"/>
  <c r="E209" i="17"/>
  <c r="L191" i="17"/>
  <c r="L255" i="17"/>
  <c r="AC141" i="15"/>
  <c r="S300" i="15"/>
  <c r="P334" i="15"/>
  <c r="O62" i="16"/>
  <c r="K93" i="16"/>
  <c r="O120" i="16"/>
  <c r="O121" i="16"/>
  <c r="O17" i="16"/>
  <c r="L165" i="16"/>
  <c r="O147" i="16"/>
  <c r="O124" i="16"/>
  <c r="S77" i="16"/>
  <c r="N175" i="16"/>
  <c r="R220" i="16"/>
  <c r="N209" i="16"/>
  <c r="L187" i="16"/>
  <c r="N266" i="16"/>
  <c r="K246" i="16"/>
  <c r="L222" i="16"/>
  <c r="N213" i="16"/>
  <c r="S161" i="16"/>
  <c r="O253" i="16"/>
  <c r="K161" i="16"/>
  <c r="N331" i="16"/>
  <c r="Q321" i="16"/>
  <c r="S312" i="16"/>
  <c r="K281" i="16"/>
  <c r="O271" i="16"/>
  <c r="L266" i="16"/>
  <c r="S340" i="16"/>
  <c r="O262" i="16"/>
  <c r="F341" i="17"/>
  <c r="B227" i="15"/>
  <c r="X281" i="15"/>
  <c r="AF330" i="15"/>
  <c r="L27" i="16"/>
  <c r="R140" i="16"/>
  <c r="L147" i="16"/>
  <c r="K141" i="16"/>
  <c r="S110" i="16"/>
  <c r="Q39" i="16"/>
  <c r="K167" i="16"/>
  <c r="K144" i="16"/>
  <c r="K122" i="16"/>
  <c r="S194" i="16"/>
  <c r="N240" i="16"/>
  <c r="S228" i="16"/>
  <c r="K213" i="16"/>
  <c r="Q192" i="16"/>
  <c r="Q264" i="16"/>
  <c r="R240" i="16"/>
  <c r="S232" i="16"/>
  <c r="K210" i="16"/>
  <c r="N282" i="16"/>
  <c r="K273" i="16"/>
  <c r="R269" i="16"/>
  <c r="S338" i="16"/>
  <c r="O332" i="16"/>
  <c r="Q299" i="16"/>
  <c r="R291" i="16"/>
  <c r="Q286" i="16"/>
  <c r="N304" i="16"/>
  <c r="O303" i="16"/>
  <c r="E342" i="17"/>
  <c r="F243" i="17"/>
  <c r="M223" i="15"/>
  <c r="AA257" i="15"/>
  <c r="U339" i="15"/>
  <c r="S12" i="16"/>
  <c r="G309" i="15"/>
  <c r="X315" i="15"/>
  <c r="O36" i="16"/>
  <c r="S123" i="16"/>
  <c r="C283" i="15"/>
  <c r="P325" i="15"/>
  <c r="Q67" i="16"/>
  <c r="E159" i="15"/>
  <c r="AA305" i="15"/>
  <c r="I287" i="15"/>
  <c r="AC297" i="15"/>
  <c r="K330" i="15"/>
  <c r="AA317" i="15"/>
  <c r="K47" i="16"/>
  <c r="L103" i="16"/>
  <c r="Q60" i="16"/>
  <c r="O16" i="16"/>
  <c r="K62" i="16"/>
  <c r="AC302" i="15"/>
  <c r="K39" i="16"/>
  <c r="R78" i="16"/>
  <c r="Q118" i="16"/>
  <c r="Q119" i="16"/>
  <c r="N10" i="16"/>
  <c r="N163" i="16"/>
  <c r="Q145" i="16"/>
  <c r="Q122" i="16"/>
  <c r="R70" i="16"/>
  <c r="O174" i="16"/>
  <c r="S219" i="16"/>
  <c r="O208" i="16"/>
  <c r="Q184" i="16"/>
  <c r="O265" i="16"/>
  <c r="L245" i="16"/>
  <c r="N220" i="16"/>
  <c r="O212" i="16"/>
  <c r="R154" i="16"/>
  <c r="L248" i="16"/>
  <c r="K334" i="16"/>
  <c r="S326" i="16"/>
  <c r="R320" i="16"/>
  <c r="K312" i="16"/>
  <c r="L280" i="16"/>
  <c r="N270" i="16"/>
  <c r="N264" i="16"/>
  <c r="K340" i="16"/>
  <c r="L322" i="16"/>
  <c r="L339" i="17"/>
  <c r="D225" i="17"/>
  <c r="E217" i="17"/>
  <c r="L199" i="17"/>
  <c r="L263" i="17"/>
  <c r="G166" i="15"/>
  <c r="P288" i="15"/>
  <c r="AF335" i="15"/>
  <c r="N32" i="16"/>
  <c r="N120" i="16"/>
  <c r="S132" i="16"/>
  <c r="N130" i="16"/>
  <c r="Q95" i="16"/>
  <c r="K174" i="16"/>
  <c r="N156" i="16"/>
  <c r="N133" i="16"/>
  <c r="N111" i="16"/>
  <c r="L185" i="16"/>
  <c r="Q229" i="16"/>
  <c r="L219" i="16"/>
  <c r="N202" i="16"/>
  <c r="L144" i="16"/>
  <c r="S254" i="16"/>
  <c r="K231" i="16"/>
  <c r="L223" i="16"/>
  <c r="K192" i="16"/>
  <c r="R272" i="16"/>
  <c r="K249" i="16"/>
  <c r="R242" i="16"/>
  <c r="O331" i="16"/>
  <c r="R321" i="16"/>
  <c r="S289" i="16"/>
  <c r="K282" i="16"/>
  <c r="R276" i="16"/>
  <c r="Q335" i="16"/>
  <c r="S315" i="16"/>
  <c r="J340" i="17"/>
  <c r="X265" i="15"/>
  <c r="C279" i="15"/>
  <c r="AA328" i="15"/>
  <c r="K84" i="16"/>
  <c r="R156" i="16"/>
  <c r="R157" i="16"/>
  <c r="S149" i="16"/>
  <c r="R119" i="16"/>
  <c r="N98" i="16"/>
  <c r="S175" i="16"/>
  <c r="S152" i="16"/>
  <c r="S130" i="16"/>
  <c r="K113" i="16"/>
  <c r="L250" i="16"/>
  <c r="R237" i="16"/>
  <c r="S221" i="16"/>
  <c r="Q200" i="16"/>
  <c r="O109" i="16"/>
  <c r="Q249" i="16"/>
  <c r="R241" i="16"/>
  <c r="S218" i="16"/>
  <c r="L292" i="16"/>
  <c r="Q280" i="16"/>
  <c r="L278" i="16"/>
  <c r="R250" i="16"/>
  <c r="N341" i="16"/>
  <c r="O309" i="16"/>
  <c r="Q300" i="16"/>
  <c r="O296" i="16"/>
  <c r="Q276" i="16"/>
  <c r="O311" i="16"/>
  <c r="L340" i="17"/>
  <c r="F251" i="17"/>
  <c r="J242" i="17"/>
  <c r="C226" i="17"/>
  <c r="B216" i="17"/>
  <c r="P268" i="15"/>
  <c r="B317" i="15"/>
  <c r="Q65" i="16"/>
  <c r="R312" i="16"/>
  <c r="U185" i="15"/>
  <c r="S174" i="16"/>
  <c r="N158" i="16"/>
  <c r="N332" i="16"/>
  <c r="F195" i="17"/>
  <c r="C210" i="17"/>
  <c r="X237" i="15"/>
  <c r="C328" i="15"/>
  <c r="R87" i="16"/>
  <c r="Q79" i="16"/>
  <c r="S104" i="16"/>
  <c r="N178" i="16"/>
  <c r="L149" i="16"/>
  <c r="O131" i="16"/>
  <c r="N108" i="16"/>
  <c r="N181" i="16"/>
  <c r="N159" i="16"/>
  <c r="R204" i="16"/>
  <c r="N192" i="16"/>
  <c r="L267" i="16"/>
  <c r="N250" i="16"/>
  <c r="K230" i="16"/>
  <c r="L206" i="16"/>
  <c r="K198" i="16"/>
  <c r="L271" i="16"/>
  <c r="N247" i="16"/>
  <c r="Q319" i="16"/>
  <c r="K310" i="16"/>
  <c r="Q305" i="16"/>
  <c r="S296" i="16"/>
  <c r="S263" i="16"/>
  <c r="S209" i="16"/>
  <c r="R331" i="16"/>
  <c r="S324" i="16"/>
  <c r="R292" i="16"/>
  <c r="L341" i="17"/>
  <c r="C212" i="17"/>
  <c r="M312" i="15"/>
  <c r="X340" i="15"/>
  <c r="S33" i="16"/>
  <c r="O90" i="16"/>
  <c r="R86" i="16"/>
  <c r="N106" i="16"/>
  <c r="L180" i="16"/>
  <c r="K150" i="16"/>
  <c r="N132" i="16"/>
  <c r="N109" i="16"/>
  <c r="L183" i="16"/>
  <c r="L161" i="16"/>
  <c r="Q205" i="16"/>
  <c r="O193" i="16"/>
  <c r="K268" i="16"/>
  <c r="L252" i="16"/>
  <c r="S230" i="16"/>
  <c r="K207" i="16"/>
  <c r="K199" i="16"/>
  <c r="K272" i="16"/>
  <c r="L249" i="16"/>
  <c r="O321" i="16"/>
  <c r="S310" i="16"/>
  <c r="O307" i="16"/>
  <c r="R297" i="16"/>
  <c r="Q265" i="16"/>
  <c r="K217" i="16"/>
  <c r="N335" i="16"/>
  <c r="R325" i="16"/>
  <c r="K307" i="16"/>
  <c r="D336" i="17"/>
  <c r="U265" i="15"/>
  <c r="AA294" i="15"/>
  <c r="I330" i="15"/>
  <c r="R53" i="16"/>
  <c r="S147" i="16"/>
  <c r="Q150" i="16"/>
  <c r="Q143" i="16"/>
  <c r="O114" i="16"/>
  <c r="K61" i="16"/>
  <c r="Q169" i="16"/>
  <c r="Q146" i="16"/>
  <c r="Q124" i="16"/>
  <c r="O198" i="16"/>
  <c r="S243" i="16"/>
  <c r="O232" i="16"/>
  <c r="Q215" i="16"/>
  <c r="Q195" i="16"/>
  <c r="L269" i="16"/>
  <c r="N244" i="16"/>
  <c r="O236" i="16"/>
  <c r="Q212" i="16"/>
  <c r="S285" i="16"/>
  <c r="K276" i="16"/>
  <c r="L273" i="16"/>
  <c r="K201" i="16"/>
  <c r="K336" i="16"/>
  <c r="L304" i="16"/>
  <c r="K304" i="16"/>
  <c r="C293" i="15"/>
  <c r="L158" i="16"/>
  <c r="R255" i="16"/>
  <c r="Q322" i="16"/>
  <c r="F235" i="17"/>
  <c r="C218" i="17"/>
  <c r="G232" i="15"/>
  <c r="I7" i="15"/>
  <c r="O106" i="16"/>
  <c r="Q110" i="16"/>
  <c r="N114" i="16"/>
  <c r="L188" i="16"/>
  <c r="K158" i="16"/>
  <c r="N140" i="16"/>
  <c r="N117" i="16"/>
  <c r="K21" i="16"/>
  <c r="L169" i="16"/>
  <c r="Q213" i="16"/>
  <c r="L203" i="16"/>
  <c r="N150" i="16"/>
  <c r="L260" i="16"/>
  <c r="S238" i="16"/>
  <c r="K215" i="16"/>
  <c r="L207" i="16"/>
  <c r="N102" i="16"/>
  <c r="O205" i="16"/>
  <c r="O337" i="16"/>
  <c r="S318" i="16"/>
  <c r="O315" i="16"/>
  <c r="R305" i="16"/>
  <c r="N274" i="16"/>
  <c r="N262" i="16"/>
  <c r="K233" i="16"/>
  <c r="R333" i="16"/>
  <c r="S258" i="16"/>
  <c r="J342" i="17"/>
  <c r="C30" i="15"/>
  <c r="AC277" i="15"/>
  <c r="G295" i="15"/>
  <c r="L17" i="16"/>
  <c r="Q7" i="16"/>
  <c r="O112" i="16"/>
  <c r="L116" i="16"/>
  <c r="K189" i="16"/>
  <c r="S158" i="16"/>
  <c r="L142" i="16"/>
  <c r="L119" i="16"/>
  <c r="L28" i="16"/>
  <c r="K170" i="16"/>
  <c r="O215" i="16"/>
  <c r="K204" i="16"/>
  <c r="O157" i="16"/>
  <c r="K261" i="16"/>
  <c r="R239" i="16"/>
  <c r="S215" i="16"/>
  <c r="K208" i="16"/>
  <c r="L112" i="16"/>
  <c r="Q219" i="16"/>
  <c r="L340" i="16"/>
  <c r="R319" i="16"/>
  <c r="N316" i="16"/>
  <c r="Q306" i="16"/>
  <c r="N275" i="16"/>
  <c r="L264" i="16"/>
  <c r="L240" i="16"/>
  <c r="Q334" i="16"/>
  <c r="O279" i="16"/>
  <c r="E336" i="17"/>
  <c r="K272" i="15"/>
  <c r="E293" i="15"/>
  <c r="O11" i="16"/>
  <c r="K100" i="16"/>
  <c r="K163" i="16"/>
  <c r="K164" i="16"/>
  <c r="O153" i="16"/>
  <c r="N123" i="16"/>
  <c r="Q103" i="16"/>
  <c r="O179" i="16"/>
  <c r="O156" i="16"/>
  <c r="O134" i="16"/>
  <c r="O141" i="16"/>
  <c r="R252" i="16"/>
  <c r="N241" i="16"/>
  <c r="O225" i="16"/>
  <c r="L205" i="16"/>
  <c r="S137" i="16"/>
  <c r="L254" i="16"/>
  <c r="N245" i="16"/>
  <c r="O222" i="16"/>
  <c r="R294" i="16"/>
  <c r="L285" i="16"/>
  <c r="R280" i="16"/>
  <c r="S259" i="16"/>
  <c r="N326" i="16"/>
  <c r="K313" i="16"/>
  <c r="L305" i="16"/>
  <c r="K300" i="16"/>
  <c r="N312" i="16"/>
  <c r="O319" i="16"/>
  <c r="J341" i="17"/>
  <c r="I291" i="15"/>
  <c r="G330" i="15"/>
  <c r="L94" i="16"/>
  <c r="K38" i="16"/>
  <c r="L178" i="16"/>
  <c r="O176" i="16"/>
  <c r="L164" i="16"/>
  <c r="K134" i="16"/>
  <c r="N116" i="16"/>
  <c r="N26" i="16"/>
  <c r="L167" i="16"/>
  <c r="L145" i="16"/>
  <c r="K191" i="16"/>
  <c r="K121" i="16"/>
  <c r="K252" i="16"/>
  <c r="L236" i="16"/>
  <c r="S214" i="16"/>
  <c r="N190" i="16"/>
  <c r="R138" i="16"/>
  <c r="K256" i="16"/>
  <c r="L233" i="16"/>
  <c r="N152" i="16"/>
  <c r="K13" i="16"/>
  <c r="N215" i="16"/>
  <c r="Q290" i="16"/>
  <c r="Q318" i="16"/>
  <c r="L225" i="17"/>
  <c r="N272" i="16"/>
  <c r="S340" i="15"/>
  <c r="L135" i="16"/>
  <c r="S231" i="16"/>
  <c r="R290" i="16"/>
  <c r="F259" i="17"/>
  <c r="C234" i="17"/>
  <c r="I259" i="15"/>
  <c r="S48" i="16"/>
  <c r="S105" i="16"/>
  <c r="K124" i="16"/>
  <c r="L124" i="16"/>
  <c r="R38" i="16"/>
  <c r="S166" i="16"/>
  <c r="L150" i="16"/>
  <c r="L127" i="16"/>
  <c r="L92" i="16"/>
  <c r="K178" i="16"/>
  <c r="O223" i="16"/>
  <c r="K212" i="16"/>
  <c r="L190" i="16"/>
  <c r="N34" i="16"/>
  <c r="R247" i="16"/>
  <c r="S223" i="16"/>
  <c r="K216" i="16"/>
  <c r="L176" i="16"/>
  <c r="O259" i="16"/>
  <c r="L199" i="16"/>
  <c r="L168" i="16"/>
  <c r="N324" i="16"/>
  <c r="Q314" i="16"/>
  <c r="R282" i="16"/>
  <c r="O273" i="16"/>
  <c r="O269" i="16"/>
  <c r="N322" i="16"/>
  <c r="S217" i="16"/>
  <c r="B341" i="17"/>
  <c r="G177" i="15"/>
  <c r="G226" i="15"/>
  <c r="I312" i="15"/>
  <c r="K90" i="16"/>
  <c r="R108" i="16"/>
  <c r="R125" i="16"/>
  <c r="K125" i="16"/>
  <c r="S45" i="16"/>
  <c r="R167" i="16"/>
  <c r="K151" i="16"/>
  <c r="K128" i="16"/>
  <c r="K99" i="16"/>
  <c r="S178" i="16"/>
  <c r="N224" i="16"/>
  <c r="S212" i="16"/>
  <c r="O192" i="16"/>
  <c r="O108" i="16"/>
  <c r="Q248" i="16"/>
  <c r="R224" i="16"/>
  <c r="S216" i="16"/>
  <c r="O181" i="16"/>
  <c r="K263" i="16"/>
  <c r="N206" i="16"/>
  <c r="S191" i="16"/>
  <c r="L326" i="16"/>
  <c r="O316" i="16"/>
  <c r="Q283" i="16"/>
  <c r="O274" i="16"/>
  <c r="Q271" i="16"/>
  <c r="K325" i="16"/>
  <c r="Q260" i="16"/>
  <c r="F336" i="17"/>
  <c r="G285" i="15"/>
  <c r="K326" i="15"/>
  <c r="N84" i="16"/>
  <c r="N35" i="16"/>
  <c r="O175" i="16"/>
  <c r="Q174" i="16"/>
  <c r="N162" i="16"/>
  <c r="L133" i="16"/>
  <c r="O115" i="16"/>
  <c r="L12" i="16"/>
  <c r="N165" i="16"/>
  <c r="N143" i="16"/>
  <c r="R189" i="16"/>
  <c r="S113" i="16"/>
  <c r="L251" i="16"/>
  <c r="N234" i="16"/>
  <c r="K214" i="16"/>
  <c r="Q187" i="16"/>
  <c r="Q131" i="16"/>
  <c r="L255" i="16"/>
  <c r="N231" i="16"/>
  <c r="Q303" i="16"/>
  <c r="K294" i="16"/>
  <c r="Q289" i="16"/>
  <c r="S280" i="16"/>
  <c r="K330" i="16"/>
  <c r="R322" i="16"/>
  <c r="K314" i="16"/>
  <c r="S308" i="16"/>
  <c r="N320" i="16"/>
  <c r="K342" i="16"/>
  <c r="N255" i="16"/>
  <c r="L42" i="16"/>
  <c r="L113" i="16"/>
  <c r="K224" i="16"/>
  <c r="S282" i="16"/>
  <c r="J202" i="17"/>
  <c r="C250" i="17"/>
  <c r="X268" i="15"/>
  <c r="N7" i="16"/>
  <c r="R124" i="16"/>
  <c r="O136" i="16"/>
  <c r="K133" i="16"/>
  <c r="S99" i="16"/>
  <c r="R175" i="16"/>
  <c r="K159" i="16"/>
  <c r="K136" i="16"/>
  <c r="K114" i="16"/>
  <c r="S186" i="16"/>
  <c r="N232" i="16"/>
  <c r="S220" i="16"/>
  <c r="K205" i="16"/>
  <c r="O165" i="16"/>
  <c r="Q256" i="16"/>
  <c r="R232" i="16"/>
  <c r="S224" i="16"/>
  <c r="K202" i="16"/>
  <c r="S274" i="16"/>
  <c r="Q259" i="16"/>
  <c r="N254" i="16"/>
  <c r="L334" i="16"/>
  <c r="O324" i="16"/>
  <c r="Q291" i="16"/>
  <c r="R283" i="16"/>
  <c r="Q278" i="16"/>
  <c r="K341" i="16"/>
  <c r="L330" i="16"/>
  <c r="L342" i="17"/>
  <c r="X189" i="15"/>
  <c r="S301" i="15"/>
  <c r="B318" i="15"/>
  <c r="S59" i="16"/>
  <c r="O127" i="16"/>
  <c r="N137" i="16"/>
  <c r="S133" i="16"/>
  <c r="Q101" i="16"/>
  <c r="Q176" i="16"/>
  <c r="S159" i="16"/>
  <c r="S136" i="16"/>
  <c r="S114" i="16"/>
  <c r="R187" i="16"/>
  <c r="L234" i="16"/>
  <c r="R221" i="16"/>
  <c r="S205" i="16"/>
  <c r="Q179" i="16"/>
  <c r="O258" i="16"/>
  <c r="Q233" i="16"/>
  <c r="R225" i="16"/>
  <c r="S202" i="16"/>
  <c r="S275" i="16"/>
  <c r="O261" i="16"/>
  <c r="S257" i="16"/>
  <c r="K335" i="16"/>
  <c r="N325" i="16"/>
  <c r="O293" i="16"/>
  <c r="Q284" i="16"/>
  <c r="O280" i="16"/>
  <c r="N323" i="16"/>
  <c r="N336" i="16"/>
  <c r="H339" i="17"/>
  <c r="M280" i="15"/>
  <c r="AC313" i="15"/>
  <c r="Q66" i="16"/>
  <c r="R71" i="16"/>
  <c r="S187" i="16"/>
  <c r="N66" i="16"/>
  <c r="L172" i="16"/>
  <c r="K142" i="16"/>
  <c r="N124" i="16"/>
  <c r="N90" i="16"/>
  <c r="L175" i="16"/>
  <c r="L153" i="16"/>
  <c r="N198" i="16"/>
  <c r="K182" i="16"/>
  <c r="K260" i="16"/>
  <c r="L244" i="16"/>
  <c r="S222" i="16"/>
  <c r="S198" i="16"/>
  <c r="R191" i="16"/>
  <c r="K264" i="16"/>
  <c r="L241" i="16"/>
  <c r="O313" i="16"/>
  <c r="S302" i="16"/>
  <c r="O299" i="16"/>
  <c r="R289" i="16"/>
  <c r="L216" i="16"/>
  <c r="S330" i="16"/>
  <c r="S322" i="16"/>
  <c r="R317" i="16"/>
  <c r="O335" i="16"/>
  <c r="C336" i="17"/>
  <c r="E206" i="17"/>
  <c r="AC271" i="15"/>
  <c r="P317" i="15"/>
  <c r="Q51" i="16"/>
  <c r="S94" i="16"/>
  <c r="Q97" i="16"/>
  <c r="K109" i="16"/>
  <c r="S181" i="16"/>
  <c r="R151" i="16"/>
  <c r="K135" i="16"/>
  <c r="K112" i="16"/>
  <c r="S184" i="16"/>
  <c r="S162" i="16"/>
  <c r="N208" i="16"/>
  <c r="O195" i="16"/>
  <c r="K107" i="16"/>
  <c r="S253" i="16"/>
  <c r="Q232" i="16"/>
  <c r="R208" i="16"/>
  <c r="S200" i="16"/>
  <c r="R273" i="16"/>
  <c r="S250" i="16"/>
  <c r="N146" i="16"/>
  <c r="R218" i="16"/>
  <c r="K123" i="16"/>
  <c r="K186" i="16"/>
  <c r="L201" i="16"/>
  <c r="R277" i="16"/>
  <c r="J226" i="17"/>
  <c r="B200" i="17"/>
  <c r="K286" i="15"/>
  <c r="K36" i="16"/>
  <c r="O143" i="16"/>
  <c r="K148" i="16"/>
  <c r="S141" i="16"/>
  <c r="R111" i="16"/>
  <c r="R46" i="16"/>
  <c r="S167" i="16"/>
  <c r="S144" i="16"/>
  <c r="S122" i="16"/>
  <c r="R195" i="16"/>
  <c r="L242" i="16"/>
  <c r="R229" i="16"/>
  <c r="S213" i="16"/>
  <c r="Q193" i="16"/>
  <c r="O266" i="16"/>
  <c r="Q241" i="16"/>
  <c r="R233" i="16"/>
  <c r="S210" i="16"/>
  <c r="L284" i="16"/>
  <c r="K274" i="16"/>
  <c r="K271" i="16"/>
  <c r="N118" i="16"/>
  <c r="N333" i="16"/>
  <c r="O301" i="16"/>
  <c r="Q292" i="16"/>
  <c r="O288" i="16"/>
  <c r="Q325" i="16"/>
  <c r="Q317" i="16"/>
  <c r="F337" i="17"/>
  <c r="AA274" i="15"/>
  <c r="G290" i="15"/>
  <c r="E333" i="15"/>
  <c r="S44" i="16"/>
  <c r="L146" i="16"/>
  <c r="S148" i="16"/>
  <c r="R142" i="16"/>
  <c r="Q112" i="16"/>
  <c r="S53" i="16"/>
  <c r="R168" i="16"/>
  <c r="R145" i="16"/>
  <c r="R123" i="16"/>
  <c r="Q196" i="16"/>
  <c r="K243" i="16"/>
  <c r="Q230" i="16"/>
  <c r="R214" i="16"/>
  <c r="Q194" i="16"/>
  <c r="N267" i="16"/>
  <c r="O243" i="16"/>
  <c r="Q234" i="16"/>
  <c r="R211" i="16"/>
  <c r="K285" i="16"/>
  <c r="K275" i="16"/>
  <c r="L272" i="16"/>
  <c r="K193" i="16"/>
  <c r="L335" i="16"/>
  <c r="N302" i="16"/>
  <c r="O294" i="16"/>
  <c r="N289" i="16"/>
  <c r="L341" i="16"/>
  <c r="R324" i="16"/>
  <c r="E340" i="17"/>
  <c r="S255" i="15"/>
  <c r="C310" i="15"/>
  <c r="R42" i="16"/>
  <c r="L93" i="16"/>
  <c r="S93" i="16"/>
  <c r="Q107" i="16"/>
  <c r="K181" i="16"/>
  <c r="S150" i="16"/>
  <c r="L134" i="16"/>
  <c r="L111" i="16"/>
  <c r="K184" i="16"/>
  <c r="K162" i="16"/>
  <c r="O207" i="16"/>
  <c r="O194" i="16"/>
  <c r="L84" i="16"/>
  <c r="K253" i="16"/>
  <c r="R231" i="16"/>
  <c r="S207" i="16"/>
  <c r="K200" i="16"/>
  <c r="S272" i="16"/>
  <c r="K250" i="16"/>
  <c r="L324" i="16"/>
  <c r="R311" i="16"/>
  <c r="N308" i="16"/>
  <c r="Q298" i="16"/>
  <c r="O267" i="16"/>
  <c r="L224" i="16"/>
  <c r="R339" i="16"/>
  <c r="Q326" i="16"/>
  <c r="N328" i="16"/>
  <c r="L336" i="17"/>
  <c r="P111" i="15"/>
  <c r="P287" i="15"/>
  <c r="E321" i="15"/>
  <c r="S34" i="16"/>
  <c r="L36" i="16"/>
  <c r="S116" i="16"/>
  <c r="S117" i="16"/>
  <c r="R190" i="16"/>
  <c r="Q160" i="16"/>
  <c r="S143" i="16"/>
  <c r="S120" i="16"/>
  <c r="O49" i="16"/>
  <c r="R171" i="16"/>
  <c r="L218" i="16"/>
  <c r="R205" i="16"/>
  <c r="R178" i="16"/>
  <c r="R262" i="16"/>
  <c r="O242" i="16"/>
  <c r="Q217" i="16"/>
  <c r="R209" i="16"/>
  <c r="O133" i="16"/>
  <c r="S233" i="16"/>
  <c r="L117" i="16"/>
  <c r="K332" i="16"/>
  <c r="Q134" i="16"/>
  <c r="O231" i="16"/>
  <c r="S273" i="16"/>
  <c r="N338" i="16"/>
  <c r="J234" i="17"/>
  <c r="B208" i="17"/>
  <c r="AF282" i="15"/>
  <c r="L91" i="16"/>
  <c r="O159" i="16"/>
  <c r="O160" i="16"/>
  <c r="R150" i="16"/>
  <c r="Q120" i="16"/>
  <c r="L100" i="16"/>
  <c r="R176" i="16"/>
  <c r="R153" i="16"/>
  <c r="R131" i="16"/>
  <c r="L120" i="16"/>
  <c r="K251" i="16"/>
  <c r="Q238" i="16"/>
  <c r="R222" i="16"/>
  <c r="O202" i="16"/>
  <c r="Q123" i="16"/>
  <c r="O251" i="16"/>
  <c r="Q242" i="16"/>
  <c r="R219" i="16"/>
  <c r="K293" i="16"/>
  <c r="O282" i="16"/>
  <c r="K279" i="16"/>
  <c r="O254" i="16"/>
  <c r="K321" i="16"/>
  <c r="N310" i="16"/>
  <c r="O302" i="16"/>
  <c r="N297" i="16"/>
  <c r="S283" i="16"/>
  <c r="R332" i="16"/>
  <c r="F342" i="17"/>
  <c r="M254" i="15"/>
  <c r="S287" i="15"/>
  <c r="K7" i="15"/>
  <c r="S92" i="16"/>
  <c r="L162" i="16"/>
  <c r="L163" i="16"/>
  <c r="Q151" i="16"/>
  <c r="O122" i="16"/>
  <c r="S101" i="16"/>
  <c r="Q177" i="16"/>
  <c r="Q154" i="16"/>
  <c r="Q132" i="16"/>
  <c r="N134" i="16"/>
  <c r="S251" i="16"/>
  <c r="O240" i="16"/>
  <c r="Q223" i="16"/>
  <c r="N203" i="16"/>
  <c r="R130" i="16"/>
  <c r="N252" i="16"/>
  <c r="O244" i="16"/>
  <c r="Q220" i="16"/>
  <c r="S293" i="16"/>
  <c r="N283" i="16"/>
  <c r="S279" i="16"/>
  <c r="K258" i="16"/>
  <c r="Q323" i="16"/>
  <c r="L312" i="16"/>
  <c r="N303" i="16"/>
  <c r="L299" i="16"/>
  <c r="L298" i="16"/>
  <c r="K291" i="16"/>
  <c r="AF62" i="15"/>
  <c r="U282" i="15"/>
  <c r="B314" i="15"/>
  <c r="K26" i="16"/>
  <c r="S21" i="16"/>
  <c r="L115" i="16"/>
  <c r="K117" i="16"/>
  <c r="S189" i="16"/>
  <c r="R159" i="16"/>
  <c r="K143" i="16"/>
  <c r="K120" i="16"/>
  <c r="N42" i="16"/>
  <c r="S170" i="16"/>
  <c r="N216" i="16"/>
  <c r="S204" i="16"/>
  <c r="Q171" i="16"/>
  <c r="S261" i="16"/>
  <c r="Q240" i="16"/>
  <c r="R216" i="16"/>
  <c r="S208" i="16"/>
  <c r="N126" i="16"/>
  <c r="R226" i="16"/>
  <c r="S341" i="16"/>
  <c r="Q320" i="16"/>
  <c r="L318" i="16"/>
  <c r="O308" i="16"/>
  <c r="N276" i="16"/>
  <c r="S265" i="16"/>
  <c r="Q252" i="16"/>
  <c r="O336" i="16"/>
  <c r="Q293" i="16"/>
  <c r="B337" i="17"/>
  <c r="AC181" i="15"/>
  <c r="B272" i="15"/>
  <c r="U322" i="15"/>
  <c r="R107" i="16"/>
  <c r="L114" i="16"/>
  <c r="O128" i="16"/>
  <c r="R126" i="16"/>
  <c r="L60" i="16"/>
  <c r="O170" i="16"/>
  <c r="R152" i="16"/>
  <c r="R129" i="16"/>
  <c r="N104" i="16"/>
  <c r="Q180" i="16"/>
  <c r="K227" i="16"/>
  <c r="Q214" i="16"/>
  <c r="Q198" i="16"/>
  <c r="R122" i="16"/>
  <c r="N251" i="16"/>
  <c r="O227" i="16"/>
  <c r="Q218" i="16"/>
  <c r="N188" i="16"/>
  <c r="K253" i="15"/>
  <c r="N82" i="16"/>
  <c r="R197" i="16"/>
  <c r="R303" i="16"/>
  <c r="O334" i="16"/>
  <c r="H337" i="17"/>
  <c r="Q336" i="16"/>
  <c r="L132" i="16"/>
  <c r="K220" i="16"/>
  <c r="L257" i="16"/>
  <c r="K323" i="16"/>
  <c r="J250" i="17"/>
  <c r="B224" i="17"/>
  <c r="I321" i="15"/>
  <c r="O26" i="16"/>
  <c r="S171" i="16"/>
  <c r="S172" i="16"/>
  <c r="Q159" i="16"/>
  <c r="O130" i="16"/>
  <c r="R112" i="16"/>
  <c r="Q185" i="16"/>
  <c r="Q162" i="16"/>
  <c r="Q140" i="16"/>
  <c r="L184" i="16"/>
  <c r="K77" i="16"/>
  <c r="O248" i="16"/>
  <c r="Q231" i="16"/>
  <c r="N211" i="16"/>
  <c r="S182" i="16"/>
  <c r="N110" i="16"/>
  <c r="O252" i="16"/>
  <c r="Q228" i="16"/>
  <c r="S301" i="16"/>
  <c r="N291" i="16"/>
  <c r="S287" i="16"/>
  <c r="L279" i="16"/>
  <c r="R338" i="16"/>
  <c r="L320" i="16"/>
  <c r="N311" i="16"/>
  <c r="L307" i="16"/>
  <c r="K299" i="16"/>
  <c r="N342" i="16"/>
  <c r="C196" i="17"/>
  <c r="U279" i="15"/>
  <c r="X321" i="15"/>
  <c r="O75" i="16"/>
  <c r="L29" i="16"/>
  <c r="R172" i="16"/>
  <c r="R173" i="16"/>
  <c r="O161" i="16"/>
  <c r="N131" i="16"/>
  <c r="Q113" i="16"/>
  <c r="O187" i="16"/>
  <c r="O164" i="16"/>
  <c r="O142" i="16"/>
  <c r="O186" i="16"/>
  <c r="Q105" i="16"/>
  <c r="N249" i="16"/>
  <c r="O233" i="16"/>
  <c r="L213" i="16"/>
  <c r="N185" i="16"/>
  <c r="O117" i="16"/>
  <c r="N253" i="16"/>
  <c r="O230" i="16"/>
  <c r="R302" i="16"/>
  <c r="L293" i="16"/>
  <c r="R288" i="16"/>
  <c r="K280" i="16"/>
  <c r="O341" i="16"/>
  <c r="S321" i="16"/>
  <c r="L313" i="16"/>
  <c r="K308" i="16"/>
  <c r="L306" i="16"/>
  <c r="L342" i="16"/>
  <c r="C190" i="15"/>
  <c r="AC253" i="15"/>
  <c r="I317" i="15"/>
  <c r="S98" i="16"/>
  <c r="O111" i="16"/>
  <c r="Q126" i="16"/>
  <c r="S125" i="16"/>
  <c r="K53" i="16"/>
  <c r="Q168" i="16"/>
  <c r="S151" i="16"/>
  <c r="S128" i="16"/>
  <c r="R100" i="16"/>
  <c r="R179" i="16"/>
  <c r="L226" i="16"/>
  <c r="R213" i="16"/>
  <c r="Q197" i="16"/>
  <c r="Q115" i="16"/>
  <c r="O250" i="16"/>
  <c r="Q225" i="16"/>
  <c r="R217" i="16"/>
  <c r="R183" i="16"/>
  <c r="R264" i="16"/>
  <c r="O213" i="16"/>
  <c r="L200" i="16"/>
  <c r="K327" i="16"/>
  <c r="N317" i="16"/>
  <c r="O285" i="16"/>
  <c r="O275" i="16"/>
  <c r="Q272" i="16"/>
  <c r="R326" i="16"/>
  <c r="N280" i="16"/>
  <c r="C337" i="17"/>
  <c r="E205" i="15"/>
  <c r="B310" i="15"/>
  <c r="P328" i="15"/>
  <c r="Q77" i="16"/>
  <c r="S131" i="16"/>
  <c r="K140" i="16"/>
  <c r="Q135" i="16"/>
  <c r="K105" i="16"/>
  <c r="N179" i="16"/>
  <c r="Q161" i="16"/>
  <c r="Q138" i="16"/>
  <c r="Q116" i="16"/>
  <c r="O190" i="16"/>
  <c r="E341" i="17"/>
  <c r="L98" i="16"/>
  <c r="L204" i="16"/>
  <c r="S249" i="16"/>
  <c r="D342" i="17"/>
  <c r="J266" i="17"/>
  <c r="B240" i="17"/>
  <c r="B339" i="15"/>
  <c r="S62" i="16"/>
  <c r="N184" i="16"/>
  <c r="K45" i="16"/>
  <c r="O169" i="16"/>
  <c r="N139" i="16"/>
  <c r="Q121" i="16"/>
  <c r="K69" i="16"/>
  <c r="O172" i="16"/>
  <c r="O150" i="16"/>
  <c r="N196" i="16"/>
  <c r="R170" i="16"/>
  <c r="N257" i="16"/>
  <c r="O241" i="16"/>
  <c r="L221" i="16"/>
  <c r="S196" i="16"/>
  <c r="K188" i="16"/>
  <c r="N261" i="16"/>
  <c r="O238" i="16"/>
  <c r="R310" i="16"/>
  <c r="L301" i="16"/>
  <c r="R296" i="16"/>
  <c r="K288" i="16"/>
  <c r="S201" i="16"/>
  <c r="S337" i="16"/>
  <c r="L321" i="16"/>
  <c r="K316" i="16"/>
  <c r="S299" i="16"/>
  <c r="C341" i="17"/>
  <c r="C204" i="17"/>
  <c r="E271" i="15"/>
  <c r="AC325" i="15"/>
  <c r="R57" i="16"/>
  <c r="Q64" i="16"/>
  <c r="K187" i="16"/>
  <c r="L52" i="16"/>
  <c r="N170" i="16"/>
  <c r="L141" i="16"/>
  <c r="O123" i="16"/>
  <c r="L76" i="16"/>
  <c r="N173" i="16"/>
  <c r="N151" i="16"/>
  <c r="N197" i="16"/>
  <c r="S177" i="16"/>
  <c r="L259" i="16"/>
  <c r="N242" i="16"/>
  <c r="K222" i="16"/>
  <c r="S197" i="16"/>
  <c r="N189" i="16"/>
  <c r="L263" i="16"/>
  <c r="N239" i="16"/>
  <c r="Q311" i="16"/>
  <c r="K302" i="16"/>
  <c r="Q297" i="16"/>
  <c r="S288" i="16"/>
  <c r="K209" i="16"/>
  <c r="Q339" i="16"/>
  <c r="K322" i="16"/>
  <c r="S316" i="16"/>
  <c r="L314" i="16"/>
  <c r="H342" i="17"/>
  <c r="AF232" i="15"/>
  <c r="E307" i="15"/>
  <c r="U323" i="15"/>
  <c r="R68" i="16"/>
  <c r="L130" i="16"/>
  <c r="L139" i="16"/>
  <c r="R134" i="16"/>
  <c r="O103" i="16"/>
  <c r="O178" i="16"/>
  <c r="R160" i="16"/>
  <c r="R137" i="16"/>
  <c r="R115" i="16"/>
  <c r="Q188" i="16"/>
  <c r="K235" i="16"/>
  <c r="Q222" i="16"/>
  <c r="R206" i="16"/>
  <c r="Q182" i="16"/>
  <c r="N259" i="16"/>
  <c r="O235" i="16"/>
  <c r="Q226" i="16"/>
  <c r="R203" i="16"/>
  <c r="S276" i="16"/>
  <c r="K265" i="16"/>
  <c r="R259" i="16"/>
  <c r="S335" i="16"/>
  <c r="L327" i="16"/>
  <c r="N294" i="16"/>
  <c r="O286" i="16"/>
  <c r="D337" i="17"/>
  <c r="B308" i="15"/>
  <c r="S163" i="16"/>
  <c r="N115" i="16"/>
  <c r="N100" i="16"/>
  <c r="Q155" i="16"/>
  <c r="L243" i="16"/>
  <c r="K206" i="16"/>
  <c r="K255" i="16"/>
  <c r="N223" i="16"/>
  <c r="N127" i="16"/>
  <c r="N314" i="16"/>
  <c r="N287" i="16"/>
  <c r="B215" i="17"/>
  <c r="C239" i="17"/>
  <c r="E244" i="17"/>
  <c r="F252" i="17"/>
  <c r="E234" i="17"/>
  <c r="E245" i="17"/>
  <c r="C283" i="17"/>
  <c r="D275" i="17"/>
  <c r="D246" i="17"/>
  <c r="L206" i="17"/>
  <c r="H317" i="17"/>
  <c r="B251" i="17"/>
  <c r="H199" i="17"/>
  <c r="D321" i="17"/>
  <c r="F333" i="17"/>
  <c r="E290" i="17"/>
  <c r="F265" i="17"/>
  <c r="D176" i="17"/>
  <c r="H173" i="17"/>
  <c r="B189" i="17"/>
  <c r="L159" i="17"/>
  <c r="E159" i="17"/>
  <c r="B123" i="17"/>
  <c r="E128" i="17"/>
  <c r="E134" i="17"/>
  <c r="D143" i="17"/>
  <c r="B119" i="17"/>
  <c r="R165" i="16"/>
  <c r="O255" i="16"/>
  <c r="R278" i="16"/>
  <c r="S328" i="16"/>
  <c r="L333" i="16"/>
  <c r="E238" i="17"/>
  <c r="D252" i="17"/>
  <c r="D255" i="17"/>
  <c r="C261" i="17"/>
  <c r="B243" i="17"/>
  <c r="B254" i="17"/>
  <c r="H292" i="17"/>
  <c r="L283" i="17"/>
  <c r="L265" i="17"/>
  <c r="L179" i="16"/>
  <c r="L128" i="16"/>
  <c r="R286" i="16"/>
  <c r="S336" i="16"/>
  <c r="K225" i="16"/>
  <c r="B239" i="17"/>
  <c r="L252" i="17"/>
  <c r="F257" i="17"/>
  <c r="H262" i="17"/>
  <c r="J243" i="17"/>
  <c r="J254" i="17"/>
  <c r="E293" i="17"/>
  <c r="F285" i="17"/>
  <c r="D267" i="17"/>
  <c r="D254" i="17"/>
  <c r="L227" i="17"/>
  <c r="C274" i="17"/>
  <c r="H202" i="17"/>
  <c r="L274" i="17"/>
  <c r="H305" i="17"/>
  <c r="B312" i="17"/>
  <c r="H310" i="17"/>
  <c r="F186" i="17"/>
  <c r="B183" i="17"/>
  <c r="D150" i="17"/>
  <c r="L148" i="17"/>
  <c r="J168" i="17"/>
  <c r="D133" i="17"/>
  <c r="J137" i="17"/>
  <c r="J143" i="17"/>
  <c r="D99" i="17"/>
  <c r="E102" i="17"/>
  <c r="J109" i="17"/>
  <c r="F114" i="17"/>
  <c r="R143" i="16"/>
  <c r="S245" i="16"/>
  <c r="K278" i="16"/>
  <c r="S305" i="16"/>
  <c r="K266" i="16"/>
  <c r="E262" i="17"/>
  <c r="H195" i="17"/>
  <c r="C205" i="17"/>
  <c r="D197" i="17"/>
  <c r="D208" i="17"/>
  <c r="E200" i="17"/>
  <c r="B310" i="17"/>
  <c r="C302" i="17"/>
  <c r="L286" i="17"/>
  <c r="J279" i="17"/>
  <c r="D276" i="17"/>
  <c r="H291" i="17"/>
  <c r="D259" i="17"/>
  <c r="E323" i="17"/>
  <c r="D290" i="17"/>
  <c r="D316" i="17"/>
  <c r="F332" i="17"/>
  <c r="B177" i="17"/>
  <c r="C175" i="17"/>
  <c r="L166" i="17"/>
  <c r="F166" i="17"/>
  <c r="F154" i="17"/>
  <c r="C141" i="17"/>
  <c r="L126" i="17"/>
  <c r="F134" i="17"/>
  <c r="L115" i="17"/>
  <c r="AF278" i="15"/>
  <c r="S135" i="16"/>
  <c r="O234" i="16"/>
  <c r="O322" i="16"/>
  <c r="Q267" i="16"/>
  <c r="J337" i="17"/>
  <c r="B202" i="17"/>
  <c r="J205" i="17"/>
  <c r="D218" i="17"/>
  <c r="L205" i="17"/>
  <c r="L216" i="17"/>
  <c r="D235" i="17"/>
  <c r="F200" i="17"/>
  <c r="H311" i="17"/>
  <c r="F296" i="17"/>
  <c r="D289" i="17"/>
  <c r="L284" i="17"/>
  <c r="E300" i="17"/>
  <c r="C272" i="17"/>
  <c r="H332" i="17"/>
  <c r="L329" i="17"/>
  <c r="C334" i="17"/>
  <c r="F327" i="17"/>
  <c r="J185" i="17"/>
  <c r="H184" i="17"/>
  <c r="L157" i="17"/>
  <c r="F167" i="17"/>
  <c r="C138" i="15"/>
  <c r="O162" i="16"/>
  <c r="Q263" i="16"/>
  <c r="S286" i="16"/>
  <c r="R314" i="16"/>
  <c r="Q309" i="16"/>
  <c r="H192" i="17"/>
  <c r="B197" i="17"/>
  <c r="J208" i="17"/>
  <c r="F199" i="17"/>
  <c r="F210" i="17"/>
  <c r="C206" i="17"/>
  <c r="D312" i="17"/>
  <c r="E304" i="17"/>
  <c r="C289" i="17"/>
  <c r="L281" i="17"/>
  <c r="F278" i="17"/>
  <c r="B293" i="17"/>
  <c r="L262" i="17"/>
  <c r="C325" i="17"/>
  <c r="B304" i="17"/>
  <c r="L320" i="17"/>
  <c r="H334" i="17"/>
  <c r="D179" i="17"/>
  <c r="E177" i="17"/>
  <c r="C169" i="17"/>
  <c r="H168" i="17"/>
  <c r="H164" i="17"/>
  <c r="P278" i="15"/>
  <c r="Q153" i="16"/>
  <c r="L253" i="16"/>
  <c r="N214" i="16"/>
  <c r="O278" i="16"/>
  <c r="H338" i="17"/>
  <c r="L204" i="17"/>
  <c r="F209" i="17"/>
  <c r="F220" i="17"/>
  <c r="C208" i="17"/>
  <c r="C219" i="17"/>
  <c r="B241" i="17"/>
  <c r="D206" i="17"/>
  <c r="B313" i="17"/>
  <c r="H298" i="17"/>
  <c r="F291" i="17"/>
  <c r="C287" i="17"/>
  <c r="J301" i="17"/>
  <c r="E274" i="17"/>
  <c r="B334" i="17"/>
  <c r="E334" i="17"/>
  <c r="E264" i="17"/>
  <c r="B331" i="17"/>
  <c r="L187" i="17"/>
  <c r="B186" i="17"/>
  <c r="C168" i="17"/>
  <c r="H156" i="17"/>
  <c r="F157" i="17"/>
  <c r="H132" i="17"/>
  <c r="H138" i="17"/>
  <c r="E145" i="17"/>
  <c r="F119" i="17"/>
  <c r="B106" i="17"/>
  <c r="F108" i="17"/>
  <c r="R315" i="16"/>
  <c r="C241" i="17"/>
  <c r="D303" i="17"/>
  <c r="J272" i="17"/>
  <c r="E149" i="17"/>
  <c r="E141" i="17"/>
  <c r="J125" i="17"/>
  <c r="J106" i="17"/>
  <c r="H100" i="17"/>
  <c r="C89" i="17"/>
  <c r="H96" i="17"/>
  <c r="J78" i="17"/>
  <c r="H52" i="17"/>
  <c r="J52" i="17"/>
  <c r="D44" i="17"/>
  <c r="D69" i="17"/>
  <c r="J27" i="17"/>
  <c r="B17" i="17"/>
  <c r="F11" i="17"/>
  <c r="E25" i="17"/>
  <c r="D39" i="17"/>
  <c r="B42" i="17"/>
  <c r="H280" i="17"/>
  <c r="E118" i="17"/>
  <c r="F69" i="17"/>
  <c r="D33" i="17"/>
  <c r="F161" i="17"/>
  <c r="F87" i="17"/>
  <c r="H30" i="17"/>
  <c r="O118" i="16"/>
  <c r="H225" i="17"/>
  <c r="B225" i="17"/>
  <c r="J299" i="17"/>
  <c r="E182" i="17"/>
  <c r="D152" i="17"/>
  <c r="B135" i="17"/>
  <c r="L121" i="17"/>
  <c r="L98" i="17"/>
  <c r="B89" i="17"/>
  <c r="N295" i="16"/>
  <c r="H336" i="17"/>
  <c r="P330" i="15"/>
  <c r="Q15" i="16"/>
  <c r="L125" i="16"/>
  <c r="O148" i="16"/>
  <c r="O199" i="16"/>
  <c r="S260" i="16"/>
  <c r="R223" i="16"/>
  <c r="S192" i="16"/>
  <c r="K242" i="16"/>
  <c r="Q245" i="16"/>
  <c r="R266" i="16"/>
  <c r="R323" i="16"/>
  <c r="H237" i="17"/>
  <c r="B250" i="17"/>
  <c r="J253" i="17"/>
  <c r="F260" i="17"/>
  <c r="E242" i="17"/>
  <c r="E253" i="17"/>
  <c r="C291" i="17"/>
  <c r="D283" i="17"/>
  <c r="H263" i="17"/>
  <c r="L238" i="17"/>
  <c r="C222" i="17"/>
  <c r="J271" i="17"/>
  <c r="H231" i="17"/>
  <c r="L254" i="17"/>
  <c r="B298" i="17"/>
  <c r="D308" i="17"/>
  <c r="J304" i="17"/>
  <c r="D184" i="17"/>
  <c r="H181" i="17"/>
  <c r="B148" i="17"/>
  <c r="D168" i="17"/>
  <c r="E167" i="17"/>
  <c r="B131" i="17"/>
  <c r="E136" i="17"/>
  <c r="E142" i="17"/>
  <c r="B97" i="17"/>
  <c r="C100" i="17"/>
  <c r="L156" i="16"/>
  <c r="K244" i="16"/>
  <c r="L316" i="16"/>
  <c r="O237" i="16"/>
  <c r="N339" i="16"/>
  <c r="J247" i="17"/>
  <c r="F262" i="17"/>
  <c r="J192" i="17"/>
  <c r="C269" i="17"/>
  <c r="B198" i="17"/>
  <c r="B262" i="17"/>
  <c r="H300" i="17"/>
  <c r="L291" i="17"/>
  <c r="J276" i="17"/>
  <c r="K165" i="16"/>
  <c r="S252" i="16"/>
  <c r="S325" i="16"/>
  <c r="S268" i="16"/>
  <c r="K339" i="16"/>
  <c r="L249" i="17"/>
  <c r="C263" i="17"/>
  <c r="D194" i="17"/>
  <c r="H270" i="17"/>
  <c r="J198" i="17"/>
  <c r="J262" i="17"/>
  <c r="E301" i="17"/>
  <c r="F293" i="17"/>
  <c r="D278" i="17"/>
  <c r="H269" i="17"/>
  <c r="C265" i="17"/>
  <c r="C282" i="17"/>
  <c r="H234" i="17"/>
  <c r="C309" i="17"/>
  <c r="L326" i="17"/>
  <c r="H328" i="17"/>
  <c r="B322" i="17"/>
  <c r="L190" i="17"/>
  <c r="L188" i="17"/>
  <c r="D158" i="17"/>
  <c r="L156" i="17"/>
  <c r="F151" i="17"/>
  <c r="D141" i="17"/>
  <c r="J145" i="17"/>
  <c r="L124" i="17"/>
  <c r="D107" i="17"/>
  <c r="E110" i="17"/>
  <c r="J117" i="17"/>
  <c r="AC288" i="15"/>
  <c r="K127" i="16"/>
  <c r="Q224" i="16"/>
  <c r="O314" i="16"/>
  <c r="O245" i="16"/>
  <c r="C339" i="17"/>
  <c r="H200" i="17"/>
  <c r="B205" i="17"/>
  <c r="J216" i="17"/>
  <c r="D205" i="17"/>
  <c r="D216" i="17"/>
  <c r="E232" i="17"/>
  <c r="H194" i="17"/>
  <c r="C310" i="17"/>
  <c r="L294" i="17"/>
  <c r="J287" i="17"/>
  <c r="D284" i="17"/>
  <c r="H299" i="17"/>
  <c r="B271" i="17"/>
  <c r="C331" i="17"/>
  <c r="J327" i="17"/>
  <c r="J333" i="17"/>
  <c r="C324" i="17"/>
  <c r="B185" i="17"/>
  <c r="C183" i="17"/>
  <c r="C170" i="17"/>
  <c r="E162" i="17"/>
  <c r="J153" i="17"/>
  <c r="L128" i="17"/>
  <c r="L134" i="17"/>
  <c r="F142" i="17"/>
  <c r="D121" i="17"/>
  <c r="C322" i="15"/>
  <c r="S112" i="16"/>
  <c r="Q209" i="16"/>
  <c r="Q281" i="16"/>
  <c r="K306" i="16"/>
  <c r="C338" i="17"/>
  <c r="L212" i="17"/>
  <c r="F217" i="17"/>
  <c r="F228" i="17"/>
  <c r="L213" i="17"/>
  <c r="L224" i="17"/>
  <c r="H257" i="17"/>
  <c r="F232" i="17"/>
  <c r="H319" i="17"/>
  <c r="F304" i="17"/>
  <c r="D297" i="17"/>
  <c r="L292" i="17"/>
  <c r="E308" i="17"/>
  <c r="C280" i="17"/>
  <c r="H286" i="17"/>
  <c r="C277" i="17"/>
  <c r="J296" i="17"/>
  <c r="F175" i="17"/>
  <c r="L186" i="17"/>
  <c r="B184" i="17"/>
  <c r="C148" i="17"/>
  <c r="D151" i="17"/>
  <c r="C292" i="15"/>
  <c r="R144" i="16"/>
  <c r="N243" i="16"/>
  <c r="L325" i="16"/>
  <c r="K269" i="16"/>
  <c r="D339" i="17"/>
  <c r="D204" i="17"/>
  <c r="D207" i="17"/>
  <c r="L218" i="17"/>
  <c r="F207" i="17"/>
  <c r="F218" i="17"/>
  <c r="C238" i="17"/>
  <c r="E203" i="17"/>
  <c r="E312" i="17"/>
  <c r="C297" i="17"/>
  <c r="L289" i="17"/>
  <c r="F286" i="17"/>
  <c r="B301" i="17"/>
  <c r="H273" i="17"/>
  <c r="E333" i="17"/>
  <c r="C332" i="17"/>
  <c r="C249" i="17"/>
  <c r="H329" i="17"/>
  <c r="D187" i="17"/>
  <c r="E185" i="17"/>
  <c r="J163" i="17"/>
  <c r="J150" i="17"/>
  <c r="L155" i="17"/>
  <c r="P327" i="15"/>
  <c r="Q130" i="16"/>
  <c r="N228" i="16"/>
  <c r="O291" i="16"/>
  <c r="S314" i="16"/>
  <c r="J191" i="17"/>
  <c r="C215" i="17"/>
  <c r="E220" i="17"/>
  <c r="E231" i="17"/>
  <c r="C216" i="17"/>
  <c r="C227" i="17"/>
  <c r="F261" i="17"/>
  <c r="D238" i="17"/>
  <c r="B321" i="17"/>
  <c r="H306" i="17"/>
  <c r="F299" i="17"/>
  <c r="C295" i="17"/>
  <c r="J309" i="17"/>
  <c r="E282" i="17"/>
  <c r="E295" i="17"/>
  <c r="E287" i="17"/>
  <c r="H302" i="17"/>
  <c r="H177" i="17"/>
  <c r="B172" i="17"/>
  <c r="H171" i="17"/>
  <c r="E150" i="17"/>
  <c r="F153" i="17"/>
  <c r="F165" i="17"/>
  <c r="H140" i="17"/>
  <c r="H146" i="17"/>
  <c r="B125" i="17"/>
  <c r="F104" i="17"/>
  <c r="B114" i="17"/>
  <c r="F116" i="17"/>
  <c r="H197" i="17"/>
  <c r="J321" i="17"/>
  <c r="J225" i="17"/>
  <c r="L300" i="17"/>
  <c r="C163" i="17"/>
  <c r="H127" i="17"/>
  <c r="J141" i="17"/>
  <c r="L116" i="17"/>
  <c r="B110" i="17"/>
  <c r="D95" i="17"/>
  <c r="C74" i="17"/>
  <c r="J86" i="17"/>
  <c r="H60" i="17"/>
  <c r="J60" i="17"/>
  <c r="D52" i="17"/>
  <c r="C66" i="17"/>
  <c r="J35" i="17"/>
  <c r="B25" i="17"/>
  <c r="F19" i="17"/>
  <c r="E33" i="17"/>
  <c r="D22" i="17"/>
  <c r="J7" i="17"/>
  <c r="E319" i="17"/>
  <c r="H115" i="17"/>
  <c r="H53" i="17"/>
  <c r="C23" i="17"/>
  <c r="F135" i="17"/>
  <c r="F81" i="17"/>
  <c r="B35" i="17"/>
  <c r="N229" i="16"/>
  <c r="H236" i="17"/>
  <c r="B290" i="17"/>
  <c r="F245" i="17"/>
  <c r="F190" i="17"/>
  <c r="J139" i="17"/>
  <c r="D124" i="17"/>
  <c r="H109" i="17"/>
  <c r="H110" i="17"/>
  <c r="H74" i="17"/>
  <c r="E81" i="17"/>
  <c r="H94" i="17"/>
  <c r="C67" i="17"/>
  <c r="E72" i="17"/>
  <c r="J71" i="17"/>
  <c r="E63" i="17"/>
  <c r="D13" i="17"/>
  <c r="N281" i="16"/>
  <c r="E198" i="17"/>
  <c r="N20" i="16"/>
  <c r="N153" i="16"/>
  <c r="S142" i="16"/>
  <c r="N157" i="16"/>
  <c r="S235" i="16"/>
  <c r="Q207" i="16"/>
  <c r="L261" i="16"/>
  <c r="O228" i="16"/>
  <c r="I304" i="15"/>
  <c r="L235" i="16"/>
  <c r="N263" i="16"/>
  <c r="L283" i="16"/>
  <c r="B247" i="17"/>
  <c r="L260" i="17"/>
  <c r="E191" i="17"/>
  <c r="F268" i="17"/>
  <c r="E197" i="17"/>
  <c r="E261" i="17"/>
  <c r="C299" i="17"/>
  <c r="D291" i="17"/>
  <c r="B276" i="17"/>
  <c r="C266" i="17"/>
  <c r="D262" i="17"/>
  <c r="L279" i="17"/>
  <c r="L222" i="17"/>
  <c r="E305" i="17"/>
  <c r="E325" i="17"/>
  <c r="E326" i="17"/>
  <c r="C320" i="17"/>
  <c r="C185" i="17"/>
  <c r="H189" i="17"/>
  <c r="B156" i="17"/>
  <c r="J154" i="17"/>
  <c r="D149" i="17"/>
  <c r="B139" i="17"/>
  <c r="E144" i="17"/>
  <c r="D146" i="17"/>
  <c r="B105" i="17"/>
  <c r="C108" i="17"/>
  <c r="K126" i="16"/>
  <c r="L228" i="16"/>
  <c r="Q269" i="16"/>
  <c r="K297" i="16"/>
  <c r="L232" i="16"/>
  <c r="C260" i="17"/>
  <c r="D191" i="17"/>
  <c r="L202" i="17"/>
  <c r="B195" i="17"/>
  <c r="B206" i="17"/>
  <c r="H191" i="17"/>
  <c r="H308" i="17"/>
  <c r="L299" i="17"/>
  <c r="J284" i="17"/>
  <c r="S134" i="16"/>
  <c r="K237" i="16"/>
  <c r="K277" i="16"/>
  <c r="K305" i="16"/>
  <c r="R340" i="16"/>
  <c r="H261" i="17"/>
  <c r="F193" i="17"/>
  <c r="F204" i="17"/>
  <c r="J195" i="17"/>
  <c r="J206" i="17"/>
  <c r="F197" i="17"/>
  <c r="E309" i="17"/>
  <c r="F301" i="17"/>
  <c r="D286" i="17"/>
  <c r="B279" i="17"/>
  <c r="J274" i="17"/>
  <c r="C290" i="17"/>
  <c r="C257" i="17"/>
  <c r="E322" i="17"/>
  <c r="L334" i="17"/>
  <c r="C312" i="17"/>
  <c r="L330" i="17"/>
  <c r="E176" i="17"/>
  <c r="F174" i="17"/>
  <c r="D166" i="17"/>
  <c r="L164" i="17"/>
  <c r="H169" i="17"/>
  <c r="E135" i="17"/>
  <c r="D126" i="17"/>
  <c r="L132" i="17"/>
  <c r="D115" i="17"/>
  <c r="D101" i="17"/>
  <c r="F111" i="17"/>
  <c r="U316" i="15"/>
  <c r="L102" i="16"/>
  <c r="R200" i="16"/>
  <c r="L275" i="16"/>
  <c r="K298" i="16"/>
  <c r="B338" i="17"/>
  <c r="D212" i="17"/>
  <c r="D215" i="17"/>
  <c r="L226" i="17"/>
  <c r="D213" i="17"/>
  <c r="D224" i="17"/>
  <c r="H255" i="17"/>
  <c r="H226" i="17"/>
  <c r="C318" i="17"/>
  <c r="L302" i="17"/>
  <c r="J295" i="17"/>
  <c r="D292" i="17"/>
  <c r="H307" i="17"/>
  <c r="F279" i="17"/>
  <c r="B257" i="17"/>
  <c r="L270" i="17"/>
  <c r="L290" i="17"/>
  <c r="L173" i="17"/>
  <c r="C181" i="17"/>
  <c r="D178" i="17"/>
  <c r="F170" i="17"/>
  <c r="J149" i="17"/>
  <c r="J161" i="17"/>
  <c r="L136" i="17"/>
  <c r="L142" i="17"/>
  <c r="H142" i="17"/>
  <c r="J100" i="17"/>
  <c r="O61" i="16"/>
  <c r="R185" i="16"/>
  <c r="R201" i="16"/>
  <c r="K319" i="16"/>
  <c r="K259" i="16"/>
  <c r="J207" i="17"/>
  <c r="C223" i="17"/>
  <c r="E228" i="17"/>
  <c r="E239" i="17"/>
  <c r="L221" i="17"/>
  <c r="L232" i="17"/>
  <c r="D271" i="17"/>
  <c r="L253" i="17"/>
  <c r="C198" i="17"/>
  <c r="F312" i="17"/>
  <c r="D305" i="17"/>
  <c r="H210" i="17"/>
  <c r="E316" i="17"/>
  <c r="D274" i="17"/>
  <c r="B315" i="17"/>
  <c r="H313" i="17"/>
  <c r="L317" i="17"/>
  <c r="F183" i="17"/>
  <c r="H178" i="17"/>
  <c r="F177" i="17"/>
  <c r="C156" i="17"/>
  <c r="D159" i="17"/>
  <c r="B324" i="15"/>
  <c r="R121" i="16"/>
  <c r="O219" i="16"/>
  <c r="O283" i="16"/>
  <c r="S306" i="16"/>
  <c r="B191" i="17"/>
  <c r="F214" i="17"/>
  <c r="H219" i="17"/>
  <c r="C229" i="17"/>
  <c r="F215" i="17"/>
  <c r="F226" i="17"/>
  <c r="E259" i="17"/>
  <c r="E235" i="17"/>
  <c r="E320" i="17"/>
  <c r="C305" i="17"/>
  <c r="L297" i="17"/>
  <c r="F294" i="17"/>
  <c r="B309" i="17"/>
  <c r="H281" i="17"/>
  <c r="F292" i="17"/>
  <c r="L282" i="17"/>
  <c r="J298" i="17"/>
  <c r="C176" i="17"/>
  <c r="E171" i="17"/>
  <c r="L189" i="17"/>
  <c r="H149" i="17"/>
  <c r="L151" i="17"/>
  <c r="L163" i="17"/>
  <c r="Q13" i="16"/>
  <c r="R105" i="16"/>
  <c r="O220" i="16"/>
  <c r="S327" i="16"/>
  <c r="Q273" i="16"/>
  <c r="H213" i="17"/>
  <c r="B226" i="17"/>
  <c r="J229" i="17"/>
  <c r="D242" i="17"/>
  <c r="C224" i="17"/>
  <c r="C235" i="17"/>
  <c r="L272" i="17"/>
  <c r="J259" i="17"/>
  <c r="L203" i="17"/>
  <c r="H314" i="17"/>
  <c r="F307" i="17"/>
  <c r="E219" i="17"/>
  <c r="J317" i="17"/>
  <c r="J288" i="17"/>
  <c r="H318" i="17"/>
  <c r="F325" i="17"/>
  <c r="L321" i="17"/>
  <c r="H185" i="17"/>
  <c r="B180" i="17"/>
  <c r="H179" i="17"/>
  <c r="E158" i="17"/>
  <c r="C149" i="17"/>
  <c r="C162" i="17"/>
  <c r="L147" i="17"/>
  <c r="C124" i="17"/>
  <c r="B133" i="17"/>
  <c r="F112" i="17"/>
  <c r="B122" i="17"/>
  <c r="B99" i="17"/>
  <c r="H216" i="17"/>
  <c r="E299" i="17"/>
  <c r="B275" i="17"/>
  <c r="D333" i="17"/>
  <c r="F162" i="17"/>
  <c r="H143" i="17"/>
  <c r="E104" i="17"/>
  <c r="C120" i="17"/>
  <c r="J118" i="17"/>
  <c r="H77" i="17"/>
  <c r="C82" i="17"/>
  <c r="J94" i="17"/>
  <c r="L70" i="17"/>
  <c r="D70" i="17"/>
  <c r="D60" i="17"/>
  <c r="E15" i="17"/>
  <c r="L8" i="17"/>
  <c r="B33" i="17"/>
  <c r="F27" i="17"/>
  <c r="E41" i="17"/>
  <c r="D38" i="17"/>
  <c r="E28" i="17"/>
  <c r="J318" i="17"/>
  <c r="H108" i="17"/>
  <c r="B58" i="17"/>
  <c r="O221" i="16"/>
  <c r="C129" i="17"/>
  <c r="B78" i="17"/>
  <c r="D32" i="17"/>
  <c r="R328" i="16"/>
  <c r="F274" i="17"/>
  <c r="F273" i="17"/>
  <c r="L309" i="17"/>
  <c r="J148" i="17"/>
  <c r="J126" i="17"/>
  <c r="D140" i="17"/>
  <c r="E97" i="17"/>
  <c r="J120" i="17"/>
  <c r="H82" i="17"/>
  <c r="E89" i="17"/>
  <c r="H89" i="17"/>
  <c r="E45" i="17"/>
  <c r="D46" i="17"/>
  <c r="B45" i="17"/>
  <c r="E71" i="17"/>
  <c r="D21" i="17"/>
  <c r="L291" i="16"/>
  <c r="X263" i="15"/>
  <c r="O76" i="16"/>
  <c r="S164" i="16"/>
  <c r="L68" i="16"/>
  <c r="K176" i="16"/>
  <c r="R244" i="16"/>
  <c r="O217" i="16"/>
  <c r="K270" i="16"/>
  <c r="N237" i="16"/>
  <c r="AF323" i="15"/>
  <c r="N218" i="16"/>
  <c r="N300" i="16"/>
  <c r="Q328" i="16"/>
  <c r="L257" i="17"/>
  <c r="C271" i="17"/>
  <c r="D202" i="17"/>
  <c r="E194" i="17"/>
  <c r="E205" i="17"/>
  <c r="E269" i="17"/>
  <c r="C307" i="17"/>
  <c r="D299" i="17"/>
  <c r="B284" i="17"/>
  <c r="H277" i="17"/>
  <c r="E273" i="17"/>
  <c r="L287" i="17"/>
  <c r="F253" i="17"/>
  <c r="F320" i="17"/>
  <c r="J332" i="17"/>
  <c r="F334" i="17"/>
  <c r="J328" i="17"/>
  <c r="C174" i="17"/>
  <c r="D172" i="17"/>
  <c r="B164" i="17"/>
  <c r="J162" i="17"/>
  <c r="D157" i="17"/>
  <c r="B147" i="17"/>
  <c r="B124" i="17"/>
  <c r="J130" i="17"/>
  <c r="B113" i="17"/>
  <c r="M294" i="15"/>
  <c r="L108" i="16"/>
  <c r="S206" i="16"/>
  <c r="Q304" i="16"/>
  <c r="L337" i="16"/>
  <c r="E338" i="17"/>
  <c r="F198" i="17"/>
  <c r="H203" i="17"/>
  <c r="C213" i="17"/>
  <c r="B203" i="17"/>
  <c r="B214" i="17"/>
  <c r="H223" i="17"/>
  <c r="H316" i="17"/>
  <c r="L307" i="17"/>
  <c r="S297" i="15"/>
  <c r="L118" i="16"/>
  <c r="R215" i="16"/>
  <c r="Q312" i="16"/>
  <c r="N238" i="16"/>
  <c r="F338" i="17"/>
  <c r="C199" i="17"/>
  <c r="E204" i="17"/>
  <c r="E215" i="17"/>
  <c r="J203" i="17"/>
  <c r="J214" i="17"/>
  <c r="F229" i="17"/>
  <c r="E317" i="17"/>
  <c r="F309" i="17"/>
  <c r="D294" i="17"/>
  <c r="B287" i="17"/>
  <c r="J282" i="17"/>
  <c r="C298" i="17"/>
  <c r="C270" i="17"/>
  <c r="F330" i="17"/>
  <c r="D326" i="17"/>
  <c r="E332" i="17"/>
  <c r="D322" i="17"/>
  <c r="E184" i="17"/>
  <c r="F182" i="17"/>
  <c r="J165" i="17"/>
  <c r="L170" i="17"/>
  <c r="B153" i="17"/>
  <c r="D128" i="17"/>
  <c r="D134" i="17"/>
  <c r="L140" i="17"/>
  <c r="H117" i="17"/>
  <c r="F102" i="17"/>
  <c r="B104" i="17"/>
  <c r="N85" i="16"/>
  <c r="S176" i="16"/>
  <c r="S193" i="16"/>
  <c r="K311" i="16"/>
  <c r="L197" i="16"/>
  <c r="B207" i="17"/>
  <c r="F222" i="17"/>
  <c r="H227" i="17"/>
  <c r="C237" i="17"/>
  <c r="D221" i="17"/>
  <c r="D232" i="17"/>
  <c r="D270" i="17"/>
  <c r="L251" i="17"/>
  <c r="D195" i="17"/>
  <c r="L310" i="17"/>
  <c r="J303" i="17"/>
  <c r="J204" i="17"/>
  <c r="H315" i="17"/>
  <c r="H266" i="17"/>
  <c r="E313" i="17"/>
  <c r="B306" i="17"/>
  <c r="D314" i="17"/>
  <c r="L181" i="17"/>
  <c r="C177" i="17"/>
  <c r="L175" i="17"/>
  <c r="F155" i="17"/>
  <c r="J157" i="17"/>
  <c r="J169" i="17"/>
  <c r="L144" i="17"/>
  <c r="D138" i="17"/>
  <c r="C130" i="17"/>
  <c r="J108" i="17"/>
  <c r="Q96" i="16"/>
  <c r="R163" i="16"/>
  <c r="Q274" i="16"/>
  <c r="Q261" i="16"/>
  <c r="S300" i="16"/>
  <c r="H221" i="17"/>
  <c r="B234" i="17"/>
  <c r="J237" i="17"/>
  <c r="B248" i="17"/>
  <c r="L229" i="17"/>
  <c r="L240" i="17"/>
  <c r="J278" i="17"/>
  <c r="F271" i="17"/>
  <c r="C230" i="17"/>
  <c r="E195" i="17"/>
  <c r="D313" i="17"/>
  <c r="H242" i="17"/>
  <c r="E324" i="17"/>
  <c r="L306" i="17"/>
  <c r="B329" i="17"/>
  <c r="L335" i="17"/>
  <c r="B333" i="17"/>
  <c r="H172" i="17"/>
  <c r="J188" i="17"/>
  <c r="F185" i="17"/>
  <c r="C164" i="17"/>
  <c r="L154" i="17"/>
  <c r="R43" i="16"/>
  <c r="Q63" i="16"/>
  <c r="Q210" i="16"/>
  <c r="S319" i="16"/>
  <c r="R260" i="16"/>
  <c r="L209" i="17"/>
  <c r="H224" i="17"/>
  <c r="B229" i="17"/>
  <c r="J240" i="17"/>
  <c r="F223" i="17"/>
  <c r="F234" i="17"/>
  <c r="D272" i="17"/>
  <c r="J257" i="17"/>
  <c r="B201" i="17"/>
  <c r="C313" i="17"/>
  <c r="L305" i="17"/>
  <c r="F216" i="17"/>
  <c r="B317" i="17"/>
  <c r="B280" i="17"/>
  <c r="C317" i="17"/>
  <c r="J319" i="17"/>
  <c r="B320" i="17"/>
  <c r="C184" i="17"/>
  <c r="E179" i="17"/>
  <c r="C178" i="17"/>
  <c r="H157" i="17"/>
  <c r="F148" i="17"/>
  <c r="L169" i="17"/>
  <c r="S115" i="16"/>
  <c r="O182" i="16"/>
  <c r="Q189" i="16"/>
  <c r="R281" i="16"/>
  <c r="R309" i="16"/>
  <c r="B223" i="17"/>
  <c r="L236" i="17"/>
  <c r="F241" i="17"/>
  <c r="D250" i="17"/>
  <c r="C232" i="17"/>
  <c r="C243" i="17"/>
  <c r="L280" i="17"/>
  <c r="B273" i="17"/>
  <c r="L235" i="17"/>
  <c r="C201" i="17"/>
  <c r="F315" i="17"/>
  <c r="L246" i="17"/>
  <c r="J325" i="17"/>
  <c r="J314" i="17"/>
  <c r="D331" i="17"/>
  <c r="L271" i="17"/>
  <c r="H335" i="17"/>
  <c r="B174" i="17"/>
  <c r="F171" i="17"/>
  <c r="H187" i="17"/>
  <c r="E166" i="17"/>
  <c r="C157" i="17"/>
  <c r="D160" i="17"/>
  <c r="C126" i="17"/>
  <c r="C132" i="17"/>
  <c r="B141" i="17"/>
  <c r="F120" i="17"/>
  <c r="C98" i="17"/>
  <c r="B102" i="17"/>
  <c r="B221" i="17"/>
  <c r="B236" i="17"/>
  <c r="F237" i="17"/>
  <c r="J182" i="17"/>
  <c r="H166" i="17"/>
  <c r="E131" i="17"/>
  <c r="E120" i="17"/>
  <c r="H107" i="17"/>
  <c r="L117" i="17"/>
  <c r="H85" i="17"/>
  <c r="H91" i="17"/>
  <c r="C96" i="17"/>
  <c r="H47" i="17"/>
  <c r="B47" i="17"/>
  <c r="J45" i="17"/>
  <c r="E23" i="17"/>
  <c r="L16" i="17"/>
  <c r="C34" i="17"/>
  <c r="F35" i="17"/>
  <c r="E20" i="17"/>
  <c r="C20" i="17"/>
  <c r="F14" i="17"/>
  <c r="F181" i="17"/>
  <c r="L78" i="17"/>
  <c r="F68" i="17"/>
  <c r="C221" i="17"/>
  <c r="E140" i="17"/>
  <c r="L69" i="17"/>
  <c r="F40" i="17"/>
  <c r="R274" i="16"/>
  <c r="F263" i="17"/>
  <c r="F305" i="17"/>
  <c r="F284" i="17"/>
  <c r="L160" i="17"/>
  <c r="J142" i="17"/>
  <c r="L127" i="17"/>
  <c r="D108" i="17"/>
  <c r="E101" i="17"/>
  <c r="H90" i="17"/>
  <c r="R327" i="16"/>
  <c r="AA280" i="15"/>
  <c r="Q62" i="16"/>
  <c r="O73" i="16"/>
  <c r="Q106" i="16"/>
  <c r="O126" i="16"/>
  <c r="Q253" i="16"/>
  <c r="N226" i="16"/>
  <c r="K145" i="16"/>
  <c r="L247" i="16"/>
  <c r="O72" i="16"/>
  <c r="S270" i="16"/>
  <c r="R336" i="16"/>
  <c r="K315" i="16"/>
  <c r="L196" i="17"/>
  <c r="F201" i="17"/>
  <c r="F212" i="17"/>
  <c r="E202" i="17"/>
  <c r="E213" i="17"/>
  <c r="J217" i="17"/>
  <c r="C315" i="17"/>
  <c r="D307" i="17"/>
  <c r="B292" i="17"/>
  <c r="H285" i="17"/>
  <c r="E281" i="17"/>
  <c r="L295" i="17"/>
  <c r="L267" i="17"/>
  <c r="D328" i="17"/>
  <c r="J320" i="17"/>
  <c r="D327" i="17"/>
  <c r="E318" i="17"/>
  <c r="C182" i="17"/>
  <c r="D180" i="17"/>
  <c r="J170" i="17"/>
  <c r="H163" i="17"/>
  <c r="H151" i="17"/>
  <c r="B126" i="17"/>
  <c r="B132" i="17"/>
  <c r="J138" i="17"/>
  <c r="B121" i="17"/>
  <c r="U301" i="15"/>
  <c r="L182" i="16"/>
  <c r="L152" i="16"/>
  <c r="L265" i="16"/>
  <c r="L289" i="16"/>
  <c r="F339" i="17"/>
  <c r="H208" i="17"/>
  <c r="B213" i="17"/>
  <c r="J224" i="17"/>
  <c r="B211" i="17"/>
  <c r="B222" i="17"/>
  <c r="J249" i="17"/>
  <c r="L214" i="17"/>
  <c r="L315" i="17"/>
  <c r="AA334" i="15"/>
  <c r="O33" i="16"/>
  <c r="R192" i="16"/>
  <c r="L274" i="16"/>
  <c r="L297" i="16"/>
  <c r="E337" i="17"/>
  <c r="B210" i="17"/>
  <c r="J213" i="17"/>
  <c r="D226" i="17"/>
  <c r="J211" i="17"/>
  <c r="J222" i="17"/>
  <c r="J251" i="17"/>
  <c r="J220" i="17"/>
  <c r="F317" i="17"/>
  <c r="D302" i="17"/>
  <c r="B295" i="17"/>
  <c r="J290" i="17"/>
  <c r="C306" i="17"/>
  <c r="L277" i="17"/>
  <c r="E240" i="17"/>
  <c r="J260" i="17"/>
  <c r="B288" i="17"/>
  <c r="D173" i="17"/>
  <c r="D190" i="17"/>
  <c r="E175" i="17"/>
  <c r="B166" i="17"/>
  <c r="B149" i="17"/>
  <c r="B161" i="17"/>
  <c r="D136" i="17"/>
  <c r="D142" i="17"/>
  <c r="F132" i="17"/>
  <c r="B100" i="17"/>
  <c r="F110" i="17"/>
  <c r="B112" i="17"/>
  <c r="S78" i="16"/>
  <c r="S154" i="16"/>
  <c r="R265" i="16"/>
  <c r="N222" i="16"/>
  <c r="S292" i="16"/>
  <c r="C220" i="17"/>
  <c r="H232" i="17"/>
  <c r="B237" i="17"/>
  <c r="E247" i="17"/>
  <c r="D229" i="17"/>
  <c r="D240" i="17"/>
  <c r="B278" i="17"/>
  <c r="E270" i="17"/>
  <c r="D227" i="17"/>
  <c r="F192" i="17"/>
  <c r="J311" i="17"/>
  <c r="J236" i="17"/>
  <c r="H323" i="17"/>
  <c r="C303" i="17"/>
  <c r="E328" i="17"/>
  <c r="B335" i="17"/>
  <c r="H331" i="17"/>
  <c r="C171" i="17"/>
  <c r="H186" i="17"/>
  <c r="L183" i="17"/>
  <c r="F163" i="17"/>
  <c r="D154" i="17"/>
  <c r="H148" i="17"/>
  <c r="D123" i="17"/>
  <c r="D129" i="17"/>
  <c r="C138" i="17"/>
  <c r="J116" i="17"/>
  <c r="K103" i="16"/>
  <c r="L210" i="16"/>
  <c r="Q55" i="16"/>
  <c r="N309" i="16"/>
  <c r="N337" i="16"/>
  <c r="B231" i="17"/>
  <c r="L244" i="17"/>
  <c r="F249" i="17"/>
  <c r="B256" i="17"/>
  <c r="L237" i="17"/>
  <c r="L248" i="17"/>
  <c r="J286" i="17"/>
  <c r="H279" i="17"/>
  <c r="C254" i="17"/>
  <c r="E227" i="17"/>
  <c r="H207" i="17"/>
  <c r="D265" i="17"/>
  <c r="C214" i="17"/>
  <c r="E330" i="17"/>
  <c r="F276" i="17"/>
  <c r="F300" i="17"/>
  <c r="B291" i="17"/>
  <c r="H180" i="17"/>
  <c r="D177" i="17"/>
  <c r="J176" i="17"/>
  <c r="L165" i="17"/>
  <c r="L162" i="17"/>
  <c r="O57" i="16"/>
  <c r="Q172" i="16"/>
  <c r="Q147" i="16"/>
  <c r="O263" i="16"/>
  <c r="R301" i="16"/>
  <c r="E222" i="17"/>
  <c r="D236" i="17"/>
  <c r="D239" i="17"/>
  <c r="J248" i="17"/>
  <c r="F231" i="17"/>
  <c r="F242" i="17"/>
  <c r="D280" i="17"/>
  <c r="E272" i="17"/>
  <c r="B233" i="17"/>
  <c r="D198" i="17"/>
  <c r="L313" i="17"/>
  <c r="D245" i="17"/>
  <c r="B325" i="17"/>
  <c r="J312" i="17"/>
  <c r="J329" i="17"/>
  <c r="F247" i="17"/>
  <c r="D335" i="17"/>
  <c r="E173" i="17"/>
  <c r="D186" i="17"/>
  <c r="C186" i="17"/>
  <c r="H165" i="17"/>
  <c r="F156" i="17"/>
  <c r="E157" i="17"/>
  <c r="N129" i="16"/>
  <c r="S227" i="16"/>
  <c r="N268" i="16"/>
  <c r="L319" i="16"/>
  <c r="O329" i="16"/>
  <c r="L233" i="17"/>
  <c r="C247" i="17"/>
  <c r="E252" i="17"/>
  <c r="D258" i="17"/>
  <c r="C240" i="17"/>
  <c r="C251" i="17"/>
  <c r="L288" i="17"/>
  <c r="B281" i="17"/>
  <c r="L259" i="17"/>
  <c r="C233" i="17"/>
  <c r="E216" i="17"/>
  <c r="J268" i="17"/>
  <c r="L219" i="17"/>
  <c r="F335" i="17"/>
  <c r="H289" i="17"/>
  <c r="C304" i="17"/>
  <c r="L298" i="17"/>
  <c r="B182" i="17"/>
  <c r="F179" i="17"/>
  <c r="J184" i="17"/>
  <c r="B158" i="17"/>
  <c r="C165" i="17"/>
  <c r="H129" i="17"/>
  <c r="C134" i="17"/>
  <c r="C140" i="17"/>
  <c r="C133" i="17"/>
  <c r="L97" i="17"/>
  <c r="C106" i="17"/>
  <c r="C333" i="15"/>
  <c r="J232" i="17"/>
  <c r="C292" i="17"/>
  <c r="J334" i="17"/>
  <c r="F189" i="17"/>
  <c r="D155" i="17"/>
  <c r="E147" i="17"/>
  <c r="C105" i="17"/>
  <c r="B117" i="17"/>
  <c r="E80" i="17"/>
  <c r="H93" i="17"/>
  <c r="C77" i="17"/>
  <c r="E50" i="17"/>
  <c r="H55" i="17"/>
  <c r="B55" i="17"/>
  <c r="H46" i="17"/>
  <c r="E31" i="17"/>
  <c r="L24" i="17"/>
  <c r="J12" i="17"/>
  <c r="C10" i="17"/>
  <c r="L39" i="17"/>
  <c r="C36" i="17"/>
  <c r="B13" i="17"/>
  <c r="D169" i="17"/>
  <c r="F78" i="17"/>
  <c r="E10" i="17"/>
  <c r="J313" i="17"/>
  <c r="D105" i="17"/>
  <c r="C54" i="17"/>
  <c r="L9" i="17"/>
  <c r="E214" i="17"/>
  <c r="J209" i="17"/>
  <c r="J196" i="17"/>
  <c r="J306" i="17"/>
  <c r="D148" i="17"/>
  <c r="B129" i="17"/>
  <c r="L143" i="17"/>
  <c r="C119" i="17"/>
  <c r="J110" i="17"/>
  <c r="D77" i="17"/>
  <c r="H75" i="17"/>
  <c r="D88" i="17"/>
  <c r="E61" i="17"/>
  <c r="D62" i="17"/>
  <c r="L52" i="17"/>
  <c r="B8" i="17"/>
  <c r="D37" i="17"/>
  <c r="S339" i="16"/>
  <c r="M300" i="15"/>
  <c r="O74" i="16"/>
  <c r="N154" i="16"/>
  <c r="O171" i="16"/>
  <c r="K154" i="16"/>
  <c r="O224" i="16"/>
  <c r="K185" i="16"/>
  <c r="N236" i="16"/>
  <c r="Q204" i="16"/>
  <c r="N172" i="16"/>
  <c r="L239" i="16"/>
  <c r="N230" i="16"/>
  <c r="L337" i="17"/>
  <c r="B218" i="17"/>
  <c r="J221" i="17"/>
  <c r="D234" i="17"/>
  <c r="E218" i="17"/>
  <c r="E229" i="17"/>
  <c r="J265" i="17"/>
  <c r="B244" i="17"/>
  <c r="D323" i="17"/>
  <c r="B308" i="17"/>
  <c r="H301" i="17"/>
  <c r="C193" i="17"/>
  <c r="L311" i="17"/>
  <c r="J283" i="17"/>
  <c r="F303" i="17"/>
  <c r="B296" i="17"/>
  <c r="E306" i="17"/>
  <c r="B179" i="17"/>
  <c r="D174" i="17"/>
  <c r="B173" i="17"/>
  <c r="J151" i="17"/>
  <c r="H155" i="17"/>
  <c r="H167" i="17"/>
  <c r="B142" i="17"/>
  <c r="L145" i="17"/>
  <c r="D127" i="17"/>
  <c r="H106" i="17"/>
  <c r="R7" i="16"/>
  <c r="L137" i="16"/>
  <c r="K248" i="16"/>
  <c r="Q337" i="16"/>
  <c r="K284" i="16"/>
  <c r="J215" i="17"/>
  <c r="F230" i="17"/>
  <c r="H235" i="17"/>
  <c r="C245" i="17"/>
  <c r="B227" i="17"/>
  <c r="B238" i="17"/>
  <c r="H276" i="17"/>
  <c r="C268" i="17"/>
  <c r="F221" i="17"/>
  <c r="L45" i="16"/>
  <c r="K146" i="16"/>
  <c r="S256" i="16"/>
  <c r="L208" i="16"/>
  <c r="K292" i="16"/>
  <c r="L217" i="17"/>
  <c r="C231" i="17"/>
  <c r="E236" i="17"/>
  <c r="H246" i="17"/>
  <c r="J227" i="17"/>
  <c r="J238" i="17"/>
  <c r="E277" i="17"/>
  <c r="F269" i="17"/>
  <c r="E224" i="17"/>
  <c r="D318" i="17"/>
  <c r="B311" i="17"/>
  <c r="L230" i="17"/>
  <c r="C322" i="17"/>
  <c r="C301" i="17"/>
  <c r="H327" i="17"/>
  <c r="H333" i="17"/>
  <c r="C330" i="17"/>
  <c r="D189" i="17"/>
  <c r="F184" i="17"/>
  <c r="D183" i="17"/>
  <c r="L161" i="17"/>
  <c r="J152" i="17"/>
  <c r="D165" i="17"/>
  <c r="B144" i="17"/>
  <c r="J127" i="17"/>
  <c r="F137" i="17"/>
  <c r="B116" i="17"/>
  <c r="B107" i="17"/>
  <c r="F98" i="17"/>
  <c r="R94" i="16"/>
  <c r="R186" i="16"/>
  <c r="Q287" i="16"/>
  <c r="R337" i="16"/>
  <c r="S185" i="16"/>
  <c r="J239" i="17"/>
  <c r="F254" i="17"/>
  <c r="H259" i="17"/>
  <c r="E263" i="17"/>
  <c r="D192" i="17"/>
  <c r="D256" i="17"/>
  <c r="B294" i="17"/>
  <c r="C286" i="17"/>
  <c r="E268" i="17"/>
  <c r="E256" i="17"/>
  <c r="J233" i="17"/>
  <c r="H275" i="17"/>
  <c r="F208" i="17"/>
  <c r="J280" i="17"/>
  <c r="F311" i="17"/>
  <c r="B314" i="17"/>
  <c r="H312" i="17"/>
  <c r="C187" i="17"/>
  <c r="J183" i="17"/>
  <c r="L150" i="17"/>
  <c r="F150" i="17"/>
  <c r="D170" i="17"/>
  <c r="L133" i="17"/>
  <c r="D139" i="17"/>
  <c r="D145" i="17"/>
  <c r="L99" i="17"/>
  <c r="B103" i="17"/>
  <c r="R182" i="16"/>
  <c r="R114" i="16"/>
  <c r="K326" i="16"/>
  <c r="O277" i="16"/>
  <c r="R300" i="16"/>
  <c r="H253" i="17"/>
  <c r="B266" i="17"/>
  <c r="F196" i="17"/>
  <c r="B272" i="17"/>
  <c r="L200" i="17"/>
  <c r="L264" i="17"/>
  <c r="J302" i="17"/>
  <c r="H295" i="17"/>
  <c r="F280" i="17"/>
  <c r="D273" i="17"/>
  <c r="F267" i="17"/>
  <c r="E284" i="17"/>
  <c r="E243" i="17"/>
  <c r="L314" i="17"/>
  <c r="C329" i="17"/>
  <c r="B330" i="17"/>
  <c r="B324" i="17"/>
  <c r="H190" i="17"/>
  <c r="B176" i="17"/>
  <c r="F160" i="17"/>
  <c r="C159" i="17"/>
  <c r="H153" i="17"/>
  <c r="R118" i="16"/>
  <c r="Q206" i="16"/>
  <c r="O297" i="16"/>
  <c r="S329" i="16"/>
  <c r="L196" i="16"/>
  <c r="C244" i="17"/>
  <c r="H256" i="17"/>
  <c r="B261" i="17"/>
  <c r="J264" i="17"/>
  <c r="F194" i="17"/>
  <c r="F258" i="17"/>
  <c r="D296" i="17"/>
  <c r="E288" i="17"/>
  <c r="C273" i="17"/>
  <c r="B260" i="17"/>
  <c r="J244" i="17"/>
  <c r="B277" i="17"/>
  <c r="D214" i="17"/>
  <c r="J291" i="17"/>
  <c r="H320" i="17"/>
  <c r="L318" i="17"/>
  <c r="F316" i="17"/>
  <c r="E189" i="17"/>
  <c r="L185" i="17"/>
  <c r="C153" i="17"/>
  <c r="H152" i="17"/>
  <c r="E170" i="17"/>
  <c r="C136" i="17"/>
  <c r="N74" i="16"/>
  <c r="Q199" i="16"/>
  <c r="Q227" i="16"/>
  <c r="N286" i="16"/>
  <c r="O287" i="16"/>
  <c r="B255" i="17"/>
  <c r="L268" i="17"/>
  <c r="E199" i="17"/>
  <c r="C192" i="17"/>
  <c r="C203" i="17"/>
  <c r="C267" i="17"/>
  <c r="L304" i="17"/>
  <c r="B297" i="17"/>
  <c r="H282" i="17"/>
  <c r="F275" i="17"/>
  <c r="J270" i="17"/>
  <c r="J285" i="17"/>
  <c r="H249" i="17"/>
  <c r="F318" i="17"/>
  <c r="E331" i="17"/>
  <c r="D332" i="17"/>
  <c r="E327" i="17"/>
  <c r="L171" i="17"/>
  <c r="E183" i="17"/>
  <c r="H162" i="17"/>
  <c r="E161" i="17"/>
  <c r="B155" i="17"/>
  <c r="H145" i="17"/>
  <c r="J144" i="17"/>
  <c r="E129" i="17"/>
  <c r="H111" i="17"/>
  <c r="S331" i="16"/>
  <c r="B296" i="15"/>
  <c r="Q149" i="16"/>
  <c r="K173" i="16"/>
  <c r="N180" i="16"/>
  <c r="N199" i="16"/>
  <c r="N233" i="16"/>
  <c r="R196" i="16"/>
  <c r="L246" i="16"/>
  <c r="O214" i="16"/>
  <c r="N149" i="16"/>
  <c r="S277" i="16"/>
  <c r="L296" i="16"/>
  <c r="B199" i="17"/>
  <c r="L228" i="17"/>
  <c r="F233" i="17"/>
  <c r="F244" i="17"/>
  <c r="E226" i="17"/>
  <c r="E237" i="17"/>
  <c r="C275" i="17"/>
  <c r="B267" i="17"/>
  <c r="H215" i="17"/>
  <c r="B316" i="17"/>
  <c r="H309" i="17"/>
  <c r="C225" i="17"/>
  <c r="L319" i="17"/>
  <c r="E297" i="17"/>
  <c r="F323" i="17"/>
  <c r="D329" i="17"/>
  <c r="F326" i="17"/>
  <c r="B187" i="17"/>
  <c r="D182" i="17"/>
  <c r="B181" i="17"/>
  <c r="J159" i="17"/>
  <c r="E151" i="17"/>
  <c r="L167" i="17"/>
  <c r="D130" i="17"/>
  <c r="E126" i="17"/>
  <c r="D135" i="17"/>
  <c r="H114" i="17"/>
  <c r="Q165" i="16"/>
  <c r="R162" i="16"/>
  <c r="L225" i="16"/>
  <c r="O292" i="16"/>
  <c r="O320" i="16"/>
  <c r="C228" i="17"/>
  <c r="H240" i="17"/>
  <c r="B245" i="17"/>
  <c r="C253" i="17"/>
  <c r="B235" i="17"/>
  <c r="B246" i="17"/>
  <c r="H284" i="17"/>
  <c r="L275" i="17"/>
  <c r="E248" i="17"/>
  <c r="K179" i="16"/>
  <c r="L192" i="16"/>
  <c r="K234" i="16"/>
  <c r="O300" i="16"/>
  <c r="O328" i="16"/>
  <c r="H229" i="17"/>
  <c r="B242" i="17"/>
  <c r="J245" i="17"/>
  <c r="H254" i="17"/>
  <c r="J235" i="17"/>
  <c r="J246" i="17"/>
  <c r="E285" i="17"/>
  <c r="F277" i="17"/>
  <c r="E250" i="17"/>
  <c r="H218" i="17"/>
  <c r="L195" i="17"/>
  <c r="H258" i="17"/>
  <c r="E208" i="17"/>
  <c r="L324" i="17"/>
  <c r="B259" i="17"/>
  <c r="C296" i="17"/>
  <c r="C285" i="17"/>
  <c r="F178" i="17"/>
  <c r="B175" i="17"/>
  <c r="F172" i="17"/>
  <c r="F169" i="17"/>
  <c r="J160" i="17"/>
  <c r="D125" i="17"/>
  <c r="J129" i="17"/>
  <c r="J135" i="17"/>
  <c r="F145" i="17"/>
  <c r="D109" i="17"/>
  <c r="J101" i="17"/>
  <c r="F106" i="17"/>
  <c r="S173" i="16"/>
  <c r="R261" i="16"/>
  <c r="Q327" i="16"/>
  <c r="L270" i="16"/>
  <c r="R335" i="16"/>
  <c r="C252" i="17"/>
  <c r="H264" i="17"/>
  <c r="L194" i="17"/>
  <c r="E271" i="17"/>
  <c r="D200" i="17"/>
  <c r="D264" i="17"/>
  <c r="B302" i="17"/>
  <c r="C294" i="17"/>
  <c r="L278" i="17"/>
  <c r="H271" i="17"/>
  <c r="E266" i="17"/>
  <c r="H283" i="17"/>
  <c r="F240" i="17"/>
  <c r="C311" i="17"/>
  <c r="F328" i="17"/>
  <c r="E329" i="17"/>
  <c r="B323" i="17"/>
  <c r="H182" i="17"/>
  <c r="C173" i="17"/>
  <c r="L158" i="17"/>
  <c r="F158" i="17"/>
  <c r="C152" i="17"/>
  <c r="L141" i="17"/>
  <c r="D147" i="17"/>
  <c r="F126" i="17"/>
  <c r="L107" i="17"/>
  <c r="B111" i="17"/>
  <c r="Q152" i="16"/>
  <c r="R254" i="16"/>
  <c r="K286" i="16"/>
  <c r="S313" i="16"/>
  <c r="L338" i="16"/>
  <c r="C191" i="17"/>
  <c r="E196" i="17"/>
  <c r="E207" i="17"/>
  <c r="L197" i="17"/>
  <c r="L208" i="17"/>
  <c r="D203" i="17"/>
  <c r="J310" i="17"/>
  <c r="H303" i="17"/>
  <c r="F288" i="17"/>
  <c r="D281" i="17"/>
  <c r="L276" i="17"/>
  <c r="E292" i="17"/>
  <c r="D261" i="17"/>
  <c r="D324" i="17"/>
  <c r="D300" i="17"/>
  <c r="B319" i="17"/>
  <c r="C333" i="17"/>
  <c r="J177" i="17"/>
  <c r="H176" i="17"/>
  <c r="F168" i="17"/>
  <c r="C167" i="17"/>
  <c r="J158" i="17"/>
  <c r="Q191" i="16"/>
  <c r="N182" i="16"/>
  <c r="O330" i="16"/>
  <c r="N278" i="16"/>
  <c r="S307" i="16"/>
  <c r="E254" i="17"/>
  <c r="D268" i="17"/>
  <c r="C197" i="17"/>
  <c r="F191" i="17"/>
  <c r="F202" i="17"/>
  <c r="F266" i="17"/>
  <c r="D304" i="17"/>
  <c r="E296" i="17"/>
  <c r="C281" i="17"/>
  <c r="L273" i="17"/>
  <c r="J269" i="17"/>
  <c r="B285" i="17"/>
  <c r="H247" i="17"/>
  <c r="L316" i="17"/>
  <c r="H330" i="17"/>
  <c r="J330" i="17"/>
  <c r="H326" i="17"/>
  <c r="D171" i="17"/>
  <c r="L178" i="17"/>
  <c r="C161" i="17"/>
  <c r="H160" i="17"/>
  <c r="E154" i="17"/>
  <c r="S176" i="15"/>
  <c r="N171" i="16"/>
  <c r="S129" i="16"/>
  <c r="S294" i="16"/>
  <c r="O325" i="16"/>
  <c r="B336" i="17"/>
  <c r="B194" i="17"/>
  <c r="J197" i="17"/>
  <c r="D210" i="17"/>
  <c r="C200" i="17"/>
  <c r="C211" i="17"/>
  <c r="B209" i="17"/>
  <c r="L312" i="17"/>
  <c r="B305" i="17"/>
  <c r="H290" i="17"/>
  <c r="F283" i="17"/>
  <c r="C279" i="17"/>
  <c r="J293" i="17"/>
  <c r="F264" i="17"/>
  <c r="L325" i="17"/>
  <c r="J307" i="17"/>
  <c r="L322" i="17"/>
  <c r="E335" i="17"/>
  <c r="L179" i="17"/>
  <c r="B178" i="17"/>
  <c r="H170" i="17"/>
  <c r="E169" i="17"/>
  <c r="F149" i="17"/>
  <c r="H124" i="17"/>
  <c r="H130" i="17"/>
  <c r="E137" i="17"/>
  <c r="H119" i="17"/>
  <c r="B98" i="17"/>
  <c r="F100" i="17"/>
  <c r="N292" i="16"/>
  <c r="B263" i="17"/>
  <c r="L269" i="17"/>
  <c r="D306" i="17"/>
  <c r="C189" i="17"/>
  <c r="E125" i="17"/>
  <c r="B138" i="17"/>
  <c r="E122" i="17"/>
  <c r="E119" i="17"/>
  <c r="C81" i="17"/>
  <c r="H88" i="17"/>
  <c r="E82" i="17"/>
  <c r="H44" i="17"/>
  <c r="J44" i="17"/>
  <c r="H43" i="17"/>
  <c r="H70" i="17"/>
  <c r="J19" i="17"/>
  <c r="B9" i="17"/>
  <c r="J36" i="17"/>
  <c r="E17" i="17"/>
  <c r="J25" i="17"/>
  <c r="B26" i="17"/>
  <c r="F314" i="17"/>
  <c r="H139" i="17"/>
  <c r="F50" i="17"/>
  <c r="E27" i="17"/>
  <c r="D320" i="17"/>
  <c r="F80" i="17"/>
  <c r="C53" i="17"/>
  <c r="O87" i="16"/>
  <c r="L242" i="17"/>
  <c r="E294" i="17"/>
  <c r="B326" i="17"/>
  <c r="E187" i="17"/>
  <c r="C158" i="17"/>
  <c r="F124" i="17"/>
  <c r="E107" i="17"/>
  <c r="D119" i="17"/>
  <c r="B81" i="17"/>
  <c r="E94" i="17"/>
  <c r="H78" i="17"/>
  <c r="B51" i="17"/>
  <c r="E56" i="17"/>
  <c r="J55" i="17"/>
  <c r="E47" i="17"/>
  <c r="B32" i="17"/>
  <c r="F26" i="17"/>
  <c r="Q333" i="16"/>
  <c r="S199" i="16"/>
  <c r="E223" i="17"/>
  <c r="E289" i="17"/>
  <c r="D188" i="17"/>
  <c r="L30" i="16"/>
  <c r="L234" i="17"/>
  <c r="S145" i="16"/>
  <c r="J230" i="17"/>
  <c r="D253" i="17"/>
  <c r="B157" i="17"/>
  <c r="R22" i="16"/>
  <c r="E255" i="17"/>
  <c r="C264" i="17"/>
  <c r="H174" i="17"/>
  <c r="S109" i="16"/>
  <c r="B264" i="17"/>
  <c r="E276" i="17"/>
  <c r="F152" i="17"/>
  <c r="J231" i="17"/>
  <c r="C256" i="17"/>
  <c r="L293" i="17"/>
  <c r="O216" i="16"/>
  <c r="C195" i="17"/>
  <c r="C217" i="17"/>
  <c r="E153" i="17"/>
  <c r="C114" i="17"/>
  <c r="F295" i="17"/>
  <c r="C121" i="17"/>
  <c r="C85" i="17"/>
  <c r="H54" i="17"/>
  <c r="F25" i="17"/>
  <c r="J131" i="17"/>
  <c r="E116" i="17"/>
  <c r="J300" i="17"/>
  <c r="B145" i="17"/>
  <c r="E78" i="17"/>
  <c r="D96" i="17"/>
  <c r="L55" i="17"/>
  <c r="B16" i="17"/>
  <c r="J33" i="17"/>
  <c r="J21" i="17"/>
  <c r="J178" i="17"/>
  <c r="L87" i="17"/>
  <c r="E19" i="17"/>
  <c r="C145" i="17"/>
  <c r="C62" i="17"/>
  <c r="Q133" i="16"/>
  <c r="L250" i="17"/>
  <c r="C300" i="17"/>
  <c r="H297" i="17"/>
  <c r="J172" i="17"/>
  <c r="E160" i="17"/>
  <c r="E143" i="17"/>
  <c r="D110" i="17"/>
  <c r="L119" i="17"/>
  <c r="J81" i="17"/>
  <c r="B95" i="17"/>
  <c r="E79" i="17"/>
  <c r="J51" i="17"/>
  <c r="B57" i="17"/>
  <c r="D57" i="17"/>
  <c r="B48" i="17"/>
  <c r="J32" i="17"/>
  <c r="C27" i="17"/>
  <c r="L14" i="17"/>
  <c r="J13" i="17"/>
  <c r="H36" i="17"/>
  <c r="C41" i="17"/>
  <c r="F38" i="17"/>
  <c r="B170" i="17"/>
  <c r="F94" i="17"/>
  <c r="C37" i="17"/>
  <c r="L243" i="17"/>
  <c r="C112" i="17"/>
  <c r="C46" i="17"/>
  <c r="L17" i="17"/>
  <c r="H248" i="17"/>
  <c r="J308" i="17"/>
  <c r="D285" i="17"/>
  <c r="J179" i="17"/>
  <c r="E156" i="17"/>
  <c r="B136" i="17"/>
  <c r="C110" i="17"/>
  <c r="E100" i="17"/>
  <c r="F122" i="17"/>
  <c r="J79" i="17"/>
  <c r="B85" i="17"/>
  <c r="D91" i="17"/>
  <c r="J69" i="17"/>
  <c r="H67" i="17"/>
  <c r="E65" i="17"/>
  <c r="D18" i="17"/>
  <c r="H12" i="17"/>
  <c r="D12" i="17"/>
  <c r="E291" i="17"/>
  <c r="F117" i="17"/>
  <c r="J67" i="17"/>
  <c r="E11" i="17"/>
  <c r="D293" i="17"/>
  <c r="H87" i="17"/>
  <c r="J58" i="17"/>
  <c r="O137" i="16"/>
  <c r="L266" i="17"/>
  <c r="C308" i="17"/>
  <c r="F322" i="17"/>
  <c r="J180" i="17"/>
  <c r="C166" i="17"/>
  <c r="H125" i="17"/>
  <c r="C113" i="17"/>
  <c r="H97" i="17"/>
  <c r="L83" i="17"/>
  <c r="B93" i="17"/>
  <c r="J80" i="17"/>
  <c r="L53" i="17"/>
  <c r="D59" i="17"/>
  <c r="F59" i="17"/>
  <c r="D50" i="17"/>
  <c r="L34" i="17"/>
  <c r="E29" i="17"/>
  <c r="C17" i="17"/>
  <c r="F17" i="17"/>
  <c r="L101" i="17"/>
  <c r="H45" i="17"/>
  <c r="E339" i="17"/>
  <c r="C118" i="17"/>
  <c r="B44" i="17"/>
  <c r="H40" i="17"/>
  <c r="J200" i="17"/>
  <c r="E278" i="17"/>
  <c r="E321" i="17"/>
  <c r="H175" i="17"/>
  <c r="B163" i="17"/>
  <c r="J140" i="17"/>
  <c r="E99" i="17"/>
  <c r="F113" i="17"/>
  <c r="F77" i="17"/>
  <c r="L89" i="17"/>
  <c r="D74" i="17"/>
  <c r="F47" i="17"/>
  <c r="L51" i="17"/>
  <c r="C52" i="17"/>
  <c r="D71" i="17"/>
  <c r="F28" i="17"/>
  <c r="B22" i="17"/>
  <c r="H10" i="17"/>
  <c r="J39" i="17"/>
  <c r="D251" i="17"/>
  <c r="H105" i="17"/>
  <c r="H69" i="17"/>
  <c r="D15" i="17"/>
  <c r="D167" i="17"/>
  <c r="C95" i="17"/>
  <c r="B11" i="17"/>
  <c r="E130" i="17"/>
  <c r="E96" i="17"/>
  <c r="E66" i="17"/>
  <c r="C68" i="17"/>
  <c r="B38" i="17"/>
  <c r="L181" i="16"/>
  <c r="C21" i="17"/>
  <c r="L85" i="17"/>
  <c r="L114" i="17"/>
  <c r="H59" i="17"/>
  <c r="H17" i="17"/>
  <c r="L123" i="17"/>
  <c r="L102" i="17"/>
  <c r="H294" i="17"/>
  <c r="D81" i="17"/>
  <c r="J66" i="17"/>
  <c r="D25" i="17"/>
  <c r="D330" i="17"/>
  <c r="L73" i="17"/>
  <c r="C30" i="17"/>
  <c r="K245" i="16"/>
  <c r="J201" i="17"/>
  <c r="E280" i="17"/>
  <c r="L113" i="17"/>
  <c r="D231" i="17"/>
  <c r="F71" i="17"/>
  <c r="C43" i="17"/>
  <c r="C104" i="17"/>
  <c r="D49" i="17"/>
  <c r="F24" i="17"/>
  <c r="B12" i="17"/>
  <c r="F133" i="17"/>
  <c r="J62" i="17"/>
  <c r="J38" i="17"/>
  <c r="F173" i="17"/>
  <c r="L45" i="17"/>
  <c r="B39" i="17"/>
  <c r="F270" i="17"/>
  <c r="J119" i="17"/>
  <c r="B14" i="17"/>
  <c r="C76" i="17"/>
  <c r="I284" i="15"/>
  <c r="S264" i="16"/>
  <c r="E210" i="17"/>
  <c r="L303" i="17"/>
  <c r="C155" i="17"/>
  <c r="L159" i="16"/>
  <c r="B219" i="17"/>
  <c r="L310" i="16"/>
  <c r="D269" i="17"/>
  <c r="E311" i="17"/>
  <c r="B169" i="17"/>
  <c r="N200" i="16"/>
  <c r="D237" i="17"/>
  <c r="D211" i="17"/>
  <c r="H161" i="17"/>
  <c r="O196" i="16"/>
  <c r="L192" i="17"/>
  <c r="E211" i="17"/>
  <c r="C151" i="17"/>
  <c r="F246" i="17"/>
  <c r="D230" i="17"/>
  <c r="E181" i="17"/>
  <c r="O305" i="16"/>
  <c r="C259" i="17"/>
  <c r="D301" i="17"/>
  <c r="L152" i="17"/>
  <c r="C122" i="17"/>
  <c r="J335" i="17"/>
  <c r="F107" i="17"/>
  <c r="C93" i="17"/>
  <c r="H62" i="17"/>
  <c r="E9" i="17"/>
  <c r="F128" i="17"/>
  <c r="L109" i="17"/>
  <c r="F248" i="17"/>
  <c r="J132" i="17"/>
  <c r="E86" i="17"/>
  <c r="B43" i="17"/>
  <c r="J47" i="17"/>
  <c r="B24" i="17"/>
  <c r="D14" i="17"/>
  <c r="F9" i="17"/>
  <c r="J167" i="17"/>
  <c r="C48" i="17"/>
  <c r="B21" i="17"/>
  <c r="C102" i="17"/>
  <c r="E62" i="17"/>
  <c r="N191" i="16"/>
  <c r="H233" i="17"/>
  <c r="F256" i="17"/>
  <c r="H322" i="17"/>
  <c r="C188" i="17"/>
  <c r="E165" i="17"/>
  <c r="L137" i="17"/>
  <c r="H121" i="17"/>
  <c r="C101" i="17"/>
  <c r="J89" i="17"/>
  <c r="B74" i="17"/>
  <c r="E87" i="17"/>
  <c r="J59" i="17"/>
  <c r="B65" i="17"/>
  <c r="D65" i="17"/>
  <c r="B56" i="17"/>
  <c r="J40" i="17"/>
  <c r="C35" i="17"/>
  <c r="L22" i="17"/>
  <c r="B29" i="17"/>
  <c r="L11" i="17"/>
  <c r="E22" i="17"/>
  <c r="N187" i="16"/>
  <c r="L146" i="17"/>
  <c r="L90" i="17"/>
  <c r="J22" i="17"/>
  <c r="E286" i="17"/>
  <c r="D117" i="17"/>
  <c r="B60" i="17"/>
  <c r="H16" i="17"/>
  <c r="B253" i="17"/>
  <c r="E267" i="17"/>
  <c r="B307" i="17"/>
  <c r="B188" i="17"/>
  <c r="L149" i="17"/>
  <c r="C137" i="17"/>
  <c r="E114" i="17"/>
  <c r="D111" i="17"/>
  <c r="D75" i="17"/>
  <c r="J87" i="17"/>
  <c r="B83" i="17"/>
  <c r="D45" i="17"/>
  <c r="J49" i="17"/>
  <c r="L49" i="17"/>
  <c r="D55" i="17"/>
  <c r="D26" i="17"/>
  <c r="H20" i="17"/>
  <c r="D28" i="17"/>
  <c r="D295" i="17"/>
  <c r="J114" i="17"/>
  <c r="F53" i="17"/>
  <c r="D17" i="17"/>
  <c r="E174" i="17"/>
  <c r="C84" i="17"/>
  <c r="B67" i="17"/>
  <c r="N225" i="16"/>
  <c r="H196" i="17"/>
  <c r="H272" i="17"/>
  <c r="B332" i="17"/>
  <c r="F188" i="17"/>
  <c r="F127" i="17"/>
  <c r="H141" i="17"/>
  <c r="F99" i="17"/>
  <c r="E103" i="17"/>
  <c r="C94" i="17"/>
  <c r="D76" i="17"/>
  <c r="J88" i="17"/>
  <c r="C64" i="17"/>
  <c r="D67" i="17"/>
  <c r="F67" i="17"/>
  <c r="D58" i="17"/>
  <c r="C8" i="17"/>
  <c r="E37" i="17"/>
  <c r="C25" i="17"/>
  <c r="F33" i="17"/>
  <c r="B115" i="17"/>
  <c r="B50" i="17"/>
  <c r="J292" i="17"/>
  <c r="H113" i="17"/>
  <c r="E70" i="17"/>
  <c r="S107" i="16"/>
  <c r="H193" i="17"/>
  <c r="E310" i="17"/>
  <c r="D325" i="17"/>
  <c r="L182" i="17"/>
  <c r="E168" i="17"/>
  <c r="B127" i="17"/>
  <c r="E115" i="17"/>
  <c r="J99" i="17"/>
  <c r="F85" i="17"/>
  <c r="B75" i="17"/>
  <c r="D82" i="17"/>
  <c r="F55" i="17"/>
  <c r="L59" i="17"/>
  <c r="C60" i="17"/>
  <c r="L50" i="17"/>
  <c r="F36" i="17"/>
  <c r="B30" i="17"/>
  <c r="H18" i="17"/>
  <c r="F30" i="17"/>
  <c r="E188" i="17"/>
  <c r="L94" i="17"/>
  <c r="F44" i="17"/>
  <c r="U315" i="15"/>
  <c r="C139" i="17"/>
  <c r="F84" i="17"/>
  <c r="D24" i="17"/>
  <c r="F60" i="17"/>
  <c r="C99" i="17"/>
  <c r="O209" i="16"/>
  <c r="B274" i="17"/>
  <c r="D334" i="17"/>
  <c r="B143" i="17"/>
  <c r="J104" i="17"/>
  <c r="L76" i="17"/>
  <c r="L67" i="17"/>
  <c r="H9" i="17"/>
  <c r="H26" i="17"/>
  <c r="H81" i="17"/>
  <c r="H211" i="17"/>
  <c r="E16" i="17"/>
  <c r="H73" i="17"/>
  <c r="D68" i="17"/>
  <c r="J336" i="17"/>
  <c r="E34" i="17"/>
  <c r="B28" i="17"/>
  <c r="H150" i="17"/>
  <c r="F93" i="17"/>
  <c r="F37" i="17"/>
  <c r="C123" i="17"/>
  <c r="B137" i="17"/>
  <c r="D79" i="17"/>
  <c r="J23" i="17"/>
  <c r="H79" i="17"/>
  <c r="H98" i="17"/>
  <c r="C314" i="17"/>
  <c r="J115" i="17"/>
  <c r="F302" i="17"/>
  <c r="H80" i="17"/>
  <c r="B73" i="17"/>
  <c r="F287" i="17"/>
  <c r="B265" i="17"/>
  <c r="J75" i="17"/>
  <c r="C19" i="17"/>
  <c r="H65" i="17"/>
  <c r="C321" i="17"/>
  <c r="F90" i="17"/>
  <c r="F147" i="17"/>
  <c r="C276" i="17"/>
  <c r="L111" i="17"/>
  <c r="L26" i="17"/>
  <c r="C51" i="17"/>
  <c r="B152" i="17"/>
  <c r="L43" i="17"/>
  <c r="D106" i="17"/>
  <c r="R101" i="16"/>
  <c r="L155" i="16"/>
  <c r="E221" i="17"/>
  <c r="J275" i="17"/>
  <c r="L168" i="17"/>
  <c r="S255" i="16"/>
  <c r="B230" i="17"/>
  <c r="R146" i="16"/>
  <c r="C248" i="17"/>
  <c r="L301" i="17"/>
  <c r="D144" i="17"/>
  <c r="S242" i="16"/>
  <c r="D248" i="17"/>
  <c r="C328" i="17"/>
  <c r="D162" i="17"/>
  <c r="Q295" i="16"/>
  <c r="L256" i="17"/>
  <c r="L285" i="17"/>
  <c r="C160" i="17"/>
  <c r="H251" i="17"/>
  <c r="F213" i="17"/>
  <c r="L177" i="17"/>
  <c r="Q332" i="16"/>
  <c r="L296" i="17"/>
  <c r="H321" i="17"/>
  <c r="H137" i="17"/>
  <c r="O140" i="16"/>
  <c r="C180" i="17"/>
  <c r="D98" i="17"/>
  <c r="E58" i="17"/>
  <c r="E39" i="17"/>
  <c r="F34" i="17"/>
  <c r="L82" i="17"/>
  <c r="B68" i="17"/>
  <c r="D277" i="17"/>
  <c r="J105" i="17"/>
  <c r="E73" i="17"/>
  <c r="B59" i="17"/>
  <c r="J63" i="17"/>
  <c r="B40" i="17"/>
  <c r="D30" i="17"/>
  <c r="E36" i="17"/>
  <c r="L139" i="17"/>
  <c r="H68" i="17"/>
  <c r="D31" i="17"/>
  <c r="E105" i="17"/>
  <c r="C45" i="17"/>
  <c r="O206" i="16"/>
  <c r="H244" i="17"/>
  <c r="H296" i="17"/>
  <c r="C293" i="17"/>
  <c r="E172" i="17"/>
  <c r="F143" i="17"/>
  <c r="C127" i="17"/>
  <c r="J111" i="17"/>
  <c r="E111" i="17"/>
  <c r="E75" i="17"/>
  <c r="B82" i="17"/>
  <c r="E95" i="17"/>
  <c r="B70" i="17"/>
  <c r="J68" i="17"/>
  <c r="F62" i="17"/>
  <c r="B64" i="17"/>
  <c r="L13" i="17"/>
  <c r="C38" i="17"/>
  <c r="L30" i="17"/>
  <c r="J10" i="17"/>
  <c r="L19" i="17"/>
  <c r="E38" i="17"/>
  <c r="D199" i="17"/>
  <c r="F144" i="17"/>
  <c r="F79" i="17"/>
  <c r="H23" i="17"/>
  <c r="B269" i="17"/>
  <c r="B118" i="17"/>
  <c r="H72" i="17"/>
  <c r="R141" i="16"/>
  <c r="L258" i="17"/>
  <c r="E302" i="17"/>
  <c r="D309" i="17"/>
  <c r="L174" i="17"/>
  <c r="D163" i="17"/>
  <c r="F123" i="17"/>
  <c r="L110" i="17"/>
  <c r="F121" i="17"/>
  <c r="D83" i="17"/>
  <c r="J95" i="17"/>
  <c r="B80" i="17"/>
  <c r="D53" i="17"/>
  <c r="J57" i="17"/>
  <c r="L57" i="17"/>
  <c r="J48" i="17"/>
  <c r="D34" i="17"/>
  <c r="H28" i="17"/>
  <c r="H11" i="17"/>
  <c r="L331" i="17"/>
  <c r="C117" i="17"/>
  <c r="E59" i="17"/>
  <c r="C15" i="17"/>
  <c r="B165" i="17"/>
  <c r="F73" i="17"/>
  <c r="H38" i="17"/>
  <c r="N306" i="16"/>
  <c r="H260" i="17"/>
  <c r="D222" i="17"/>
  <c r="B327" i="17"/>
  <c r="E180" i="17"/>
  <c r="E146" i="17"/>
  <c r="B130" i="17"/>
  <c r="F115" i="17"/>
  <c r="D114" i="17"/>
  <c r="J76" i="17"/>
  <c r="D84" i="17"/>
  <c r="J96" i="17"/>
  <c r="H51" i="17"/>
  <c r="J61" i="17"/>
  <c r="B66" i="17"/>
  <c r="D66" i="17"/>
  <c r="C16" i="17"/>
  <c r="J41" i="17"/>
  <c r="C33" i="17"/>
  <c r="L12" i="17"/>
  <c r="J83" i="17"/>
  <c r="F297" i="17"/>
  <c r="E44" i="17"/>
  <c r="H204" i="17"/>
  <c r="L172" i="17"/>
  <c r="H101" i="17"/>
  <c r="D90" i="17"/>
  <c r="L58" i="17"/>
  <c r="H158" i="17"/>
  <c r="E127" i="17"/>
  <c r="L84" i="17"/>
  <c r="L66" i="17"/>
  <c r="H42" i="17"/>
  <c r="J91" i="17"/>
  <c r="C59" i="17"/>
  <c r="D260" i="17"/>
  <c r="L18" i="17"/>
  <c r="E283" i="17"/>
  <c r="H66" i="17"/>
  <c r="H104" i="17"/>
  <c r="E212" i="17"/>
  <c r="E260" i="17"/>
  <c r="F140" i="17"/>
  <c r="B168" i="17"/>
  <c r="F83" i="17"/>
  <c r="J166" i="17"/>
  <c r="J43" i="17"/>
  <c r="H19" i="17"/>
  <c r="C236" i="17"/>
  <c r="L112" i="17"/>
  <c r="C55" i="17"/>
  <c r="F205" i="17"/>
  <c r="J155" i="17"/>
  <c r="D51" i="17"/>
  <c r="F61" i="17"/>
  <c r="J187" i="17"/>
  <c r="H95" i="17"/>
  <c r="J326" i="17"/>
  <c r="O145" i="16"/>
  <c r="K247" i="16"/>
  <c r="L245" i="17"/>
  <c r="F324" i="17"/>
  <c r="H159" i="17"/>
  <c r="L302" i="16"/>
  <c r="B268" i="17"/>
  <c r="H205" i="17"/>
  <c r="E192" i="17"/>
  <c r="F310" i="17"/>
  <c r="L130" i="17"/>
  <c r="N301" i="16"/>
  <c r="B286" i="17"/>
  <c r="B270" i="17"/>
  <c r="L125" i="17"/>
  <c r="L328" i="16"/>
  <c r="J294" i="17"/>
  <c r="D317" i="17"/>
  <c r="R117" i="16"/>
  <c r="J256" i="17"/>
  <c r="H267" i="17"/>
  <c r="F180" i="17"/>
  <c r="O327" i="16"/>
  <c r="B289" i="17"/>
  <c r="J322" i="17"/>
  <c r="C142" i="17"/>
  <c r="L238" i="16"/>
  <c r="J186" i="17"/>
  <c r="C109" i="17"/>
  <c r="C72" i="17"/>
  <c r="J11" i="17"/>
  <c r="J9" i="17"/>
  <c r="E93" i="17"/>
  <c r="E68" i="17"/>
  <c r="J267" i="17"/>
  <c r="J121" i="17"/>
  <c r="C90" i="17"/>
  <c r="E53" i="17"/>
  <c r="L44" i="17"/>
  <c r="D29" i="17"/>
  <c r="C12" i="17"/>
  <c r="K329" i="16"/>
  <c r="C135" i="17"/>
  <c r="E67" i="17"/>
  <c r="H209" i="17"/>
  <c r="E109" i="17"/>
  <c r="H22" i="17"/>
  <c r="Q282" i="16"/>
  <c r="F282" i="17"/>
  <c r="D279" i="17"/>
  <c r="J323" i="17"/>
  <c r="E155" i="17"/>
  <c r="F130" i="17"/>
  <c r="C143" i="17"/>
  <c r="J98" i="17"/>
  <c r="D122" i="17"/>
  <c r="E83" i="17"/>
  <c r="B90" i="17"/>
  <c r="L93" i="17"/>
  <c r="B46" i="17"/>
  <c r="L46" i="17"/>
  <c r="D47" i="17"/>
  <c r="B72" i="17"/>
  <c r="L21" i="17"/>
  <c r="D11" i="17"/>
  <c r="L38" i="17"/>
  <c r="J18" i="17"/>
  <c r="L27" i="17"/>
  <c r="L31" i="17"/>
  <c r="J305" i="17"/>
  <c r="H123" i="17"/>
  <c r="F58" i="17"/>
  <c r="E35" i="17"/>
  <c r="E279" i="17"/>
  <c r="B91" i="17"/>
  <c r="C61" i="17"/>
  <c r="R236" i="16"/>
  <c r="H241" i="17"/>
  <c r="J263" i="17"/>
  <c r="C326" i="17"/>
  <c r="E190" i="17"/>
  <c r="J123" i="17"/>
  <c r="F139" i="17"/>
  <c r="D97" i="17"/>
  <c r="H102" i="17"/>
  <c r="L91" i="17"/>
  <c r="J74" i="17"/>
  <c r="B88" i="17"/>
  <c r="D61" i="17"/>
  <c r="J65" i="17"/>
  <c r="L65" i="17"/>
  <c r="J56" i="17"/>
  <c r="D42" i="17"/>
  <c r="E40" i="17"/>
  <c r="F22" i="17"/>
  <c r="L308" i="17"/>
  <c r="C78" i="17"/>
  <c r="F70" i="17"/>
  <c r="K262" i="16"/>
  <c r="F125" i="17"/>
  <c r="F92" i="17"/>
  <c r="D16" i="17"/>
  <c r="K338" i="16"/>
  <c r="F298" i="17"/>
  <c r="D287" i="17"/>
  <c r="L332" i="17"/>
  <c r="E163" i="17"/>
  <c r="E133" i="17"/>
  <c r="B146" i="17"/>
  <c r="L100" i="17"/>
  <c r="F103" i="17"/>
  <c r="J84" i="17"/>
  <c r="D92" i="17"/>
  <c r="C75" i="17"/>
  <c r="D48" i="17"/>
  <c r="C49" i="17"/>
  <c r="E52" i="17"/>
  <c r="L61" i="17"/>
  <c r="C24" i="17"/>
  <c r="F13" i="17"/>
  <c r="B37" i="17"/>
  <c r="L20" i="17"/>
  <c r="F91" i="17"/>
  <c r="C29" i="17"/>
  <c r="H324" i="17"/>
  <c r="F88" i="17"/>
  <c r="B61" i="17"/>
  <c r="R234" i="16"/>
  <c r="H268" i="17"/>
  <c r="B228" i="17"/>
  <c r="F331" i="17"/>
  <c r="J181" i="17"/>
  <c r="J147" i="17"/>
  <c r="D132" i="17"/>
  <c r="C116" i="17"/>
  <c r="D78" i="17"/>
  <c r="L71" i="17"/>
  <c r="H34" i="17"/>
  <c r="C209" i="17"/>
  <c r="E186" i="17"/>
  <c r="F43" i="17"/>
  <c r="B69" i="17"/>
  <c r="F255" i="17"/>
  <c r="H116" i="17"/>
  <c r="F12" i="17"/>
  <c r="F329" i="17"/>
  <c r="K168" i="16"/>
  <c r="D247" i="17"/>
  <c r="L339" i="16"/>
  <c r="H154" i="17"/>
  <c r="L328" i="17"/>
  <c r="J17" i="17"/>
  <c r="H24" i="17"/>
  <c r="B87" i="17"/>
  <c r="H37" i="17"/>
  <c r="H57" i="17"/>
  <c r="H126" i="17"/>
  <c r="F39" i="17"/>
  <c r="E54" i="17"/>
  <c r="L75" i="17"/>
  <c r="C9" i="17"/>
  <c r="J316" i="17"/>
  <c r="L81" i="17"/>
  <c r="J31" i="17"/>
  <c r="L126" i="16"/>
  <c r="K328" i="16"/>
  <c r="B212" i="17"/>
  <c r="L333" i="17"/>
  <c r="B134" i="17"/>
  <c r="Q324" i="16"/>
  <c r="C246" i="17"/>
  <c r="L220" i="17"/>
  <c r="D310" i="17"/>
  <c r="D181" i="17"/>
  <c r="F129" i="17"/>
  <c r="N329" i="16"/>
  <c r="C278" i="17"/>
  <c r="E298" i="17"/>
  <c r="D131" i="17"/>
  <c r="O295" i="16"/>
  <c r="H287" i="17"/>
  <c r="J315" i="17"/>
  <c r="K219" i="16"/>
  <c r="F239" i="17"/>
  <c r="B217" i="17"/>
  <c r="B150" i="17"/>
  <c r="H245" i="17"/>
  <c r="H274" i="17"/>
  <c r="B318" i="17"/>
  <c r="H134" i="17"/>
  <c r="H217" i="17"/>
  <c r="F159" i="17"/>
  <c r="E88" i="17"/>
  <c r="H63" i="17"/>
  <c r="L32" i="17"/>
  <c r="H27" i="17"/>
  <c r="J14" i="17"/>
  <c r="H8" i="17"/>
  <c r="J171" i="17"/>
  <c r="F97" i="17"/>
  <c r="H83" i="17"/>
  <c r="F57" i="17"/>
  <c r="L60" i="17"/>
  <c r="F10" i="17"/>
  <c r="C28" i="17"/>
  <c r="L211" i="17"/>
  <c r="D118" i="17"/>
  <c r="L63" i="17"/>
  <c r="B193" i="17"/>
  <c r="F96" i="17"/>
  <c r="D8" i="17"/>
  <c r="Q310" i="16"/>
  <c r="J273" i="17"/>
  <c r="D311" i="17"/>
  <c r="H304" i="17"/>
  <c r="B151" i="17"/>
  <c r="F146" i="17"/>
  <c r="H131" i="17"/>
  <c r="L108" i="17"/>
  <c r="J102" i="17"/>
  <c r="E91" i="17"/>
  <c r="E92" i="17"/>
  <c r="L80" i="17"/>
  <c r="B54" i="17"/>
  <c r="L54" i="17"/>
  <c r="F46" i="17"/>
  <c r="F66" i="17"/>
  <c r="L29" i="17"/>
  <c r="D19" i="17"/>
  <c r="H13" i="17"/>
  <c r="J26" i="17"/>
  <c r="L35" i="17"/>
  <c r="D20" i="17"/>
  <c r="C316" i="17"/>
  <c r="J103" i="17"/>
  <c r="E43" i="17"/>
  <c r="D41" i="17"/>
  <c r="J189" i="17"/>
  <c r="C92" i="17"/>
  <c r="H14" i="17"/>
  <c r="Q270" i="16"/>
  <c r="H252" i="17"/>
  <c r="B196" i="17"/>
  <c r="D298" i="17"/>
  <c r="J173" i="17"/>
  <c r="C144" i="17"/>
  <c r="H128" i="17"/>
  <c r="D113" i="17"/>
  <c r="J112" i="17"/>
  <c r="B76" i="17"/>
  <c r="J82" i="17"/>
  <c r="B96" i="17"/>
  <c r="L72" i="17"/>
  <c r="B53" i="17"/>
  <c r="H64" i="17"/>
  <c r="J64" i="17"/>
  <c r="F15" i="17"/>
  <c r="F32" i="17"/>
  <c r="J29" i="17"/>
  <c r="B167" i="17"/>
  <c r="F75" i="17"/>
  <c r="F52" i="17"/>
  <c r="N279" i="16"/>
  <c r="H136" i="17"/>
  <c r="H49" i="17"/>
  <c r="E24" i="17"/>
  <c r="O338" i="16"/>
  <c r="J289" i="17"/>
  <c r="D319" i="17"/>
  <c r="J324" i="17"/>
  <c r="B159" i="17"/>
  <c r="C125" i="17"/>
  <c r="J133" i="17"/>
  <c r="H112" i="17"/>
  <c r="L104" i="17"/>
  <c r="J92" i="17"/>
  <c r="C80" i="17"/>
  <c r="C83" i="17"/>
  <c r="D56" i="17"/>
  <c r="C57" i="17"/>
  <c r="H48" i="17"/>
  <c r="D72" i="17"/>
  <c r="C32" i="17"/>
  <c r="F21" i="17"/>
  <c r="B15" i="17"/>
  <c r="L28" i="17"/>
  <c r="L79" i="17"/>
  <c r="E42" i="17"/>
  <c r="L176" i="17"/>
  <c r="C79" i="17"/>
  <c r="B19" i="17"/>
  <c r="L288" i="16"/>
  <c r="F306" i="17"/>
  <c r="F289" i="17"/>
  <c r="C335" i="17"/>
  <c r="J164" i="17"/>
  <c r="J134" i="17"/>
  <c r="B128" i="17"/>
  <c r="C103" i="17"/>
  <c r="J107" i="17"/>
  <c r="D86" i="17"/>
  <c r="L92" i="17"/>
  <c r="H76" i="17"/>
  <c r="L48" i="17"/>
  <c r="H50" i="17"/>
  <c r="C58" i="17"/>
  <c r="F63" i="17"/>
  <c r="H25" i="17"/>
  <c r="C14" i="17"/>
  <c r="C42" i="17"/>
  <c r="H212" i="17"/>
  <c r="L129" i="17"/>
  <c r="E74" i="17"/>
  <c r="J30" i="17"/>
  <c r="B282" i="17"/>
  <c r="D116" i="17"/>
  <c r="C70" i="17"/>
  <c r="L41" i="17"/>
  <c r="E8" i="17"/>
  <c r="J297" i="17"/>
  <c r="L327" i="17"/>
  <c r="J136" i="17"/>
  <c r="E113" i="17"/>
  <c r="D94" i="17"/>
  <c r="H84" i="17"/>
  <c r="H58" i="17"/>
  <c r="F72" i="17"/>
  <c r="C22" i="17"/>
  <c r="B204" i="17"/>
  <c r="C56" i="17"/>
  <c r="C323" i="17"/>
  <c r="E46" i="17"/>
  <c r="E69" i="17"/>
  <c r="F138" i="17"/>
  <c r="J212" i="17"/>
  <c r="L23" i="17"/>
  <c r="E112" i="17"/>
  <c r="J85" i="17"/>
  <c r="B31" i="17"/>
  <c r="B94" i="17"/>
  <c r="D164" i="17"/>
  <c r="H92" i="17"/>
  <c r="B249" i="17"/>
  <c r="J50" i="17"/>
  <c r="C190" i="17"/>
  <c r="L153" i="17"/>
  <c r="D185" i="17"/>
  <c r="J277" i="17"/>
  <c r="J28" i="17"/>
  <c r="D80" i="17"/>
  <c r="J37" i="17"/>
  <c r="E303" i="17"/>
  <c r="B109" i="17"/>
  <c r="J24" i="17"/>
  <c r="L86" i="17"/>
  <c r="J228" i="17"/>
  <c r="B77" i="17"/>
  <c r="H201" i="17"/>
  <c r="D263" i="17"/>
  <c r="C97" i="17"/>
  <c r="E60" i="17"/>
  <c r="F131" i="17"/>
  <c r="J124" i="17"/>
  <c r="C44" i="17"/>
  <c r="E51" i="17"/>
  <c r="C69" i="17"/>
  <c r="N135" i="16"/>
  <c r="S323" i="16"/>
  <c r="D315" i="17"/>
  <c r="H278" i="17"/>
  <c r="B140" i="17"/>
  <c r="J199" i="17"/>
  <c r="L323" i="17"/>
  <c r="F225" i="17"/>
  <c r="B303" i="17"/>
  <c r="F176" i="17"/>
  <c r="B108" i="17"/>
  <c r="E230" i="17"/>
  <c r="B252" i="17"/>
  <c r="C288" i="17"/>
  <c r="D137" i="17"/>
  <c r="L241" i="17"/>
  <c r="F272" i="17"/>
  <c r="E314" i="17"/>
  <c r="K241" i="16"/>
  <c r="F250" i="17"/>
  <c r="J331" i="17"/>
  <c r="F164" i="17"/>
  <c r="B258" i="17"/>
  <c r="C262" i="17"/>
  <c r="B190" i="17"/>
  <c r="H103" i="17"/>
  <c r="H228" i="17"/>
  <c r="E138" i="17"/>
  <c r="C73" i="17"/>
  <c r="H71" i="17"/>
  <c r="L40" i="17"/>
  <c r="B18" i="17"/>
  <c r="H15" i="17"/>
  <c r="H35" i="17"/>
  <c r="L184" i="17"/>
  <c r="E108" i="17"/>
  <c r="J93" i="17"/>
  <c r="E48" i="17"/>
  <c r="L47" i="17"/>
  <c r="F18" i="17"/>
  <c r="E12" i="17"/>
  <c r="C284" i="17"/>
  <c r="E106" i="17"/>
  <c r="J53" i="17"/>
  <c r="D243" i="17"/>
  <c r="C87" i="17"/>
  <c r="E32" i="17"/>
  <c r="J223" i="17"/>
  <c r="J241" i="17"/>
  <c r="B220" i="17"/>
  <c r="C319" i="17"/>
  <c r="B154" i="17"/>
  <c r="L131" i="17"/>
  <c r="H147" i="17"/>
  <c r="H120" i="17"/>
  <c r="D112" i="17"/>
  <c r="C88" i="17"/>
  <c r="E76" i="17"/>
  <c r="L88" i="17"/>
  <c r="B62" i="17"/>
  <c r="L62" i="17"/>
  <c r="F54" i="17"/>
  <c r="J8" i="17"/>
  <c r="L37" i="17"/>
  <c r="D27" i="17"/>
  <c r="H21" i="17"/>
  <c r="J34" i="17"/>
  <c r="F8" i="17"/>
  <c r="D36" i="17"/>
  <c r="H265" i="17"/>
  <c r="L103" i="17"/>
  <c r="H61" i="17"/>
  <c r="C39" i="17"/>
  <c r="E152" i="17"/>
  <c r="F89" i="17"/>
  <c r="B27" i="17"/>
  <c r="K320" i="16"/>
  <c r="F290" i="17"/>
  <c r="F281" i="17"/>
  <c r="C327" i="17"/>
  <c r="J156" i="17"/>
  <c r="C131" i="17"/>
  <c r="H144" i="17"/>
  <c r="D100" i="17"/>
  <c r="L122" i="17"/>
  <c r="B84" i="17"/>
  <c r="J90" i="17"/>
  <c r="F74" i="17"/>
  <c r="J46" i="17"/>
  <c r="F48" i="17"/>
  <c r="F49" i="17"/>
  <c r="J72" i="17"/>
  <c r="F23" i="17"/>
  <c r="E14" i="17"/>
  <c r="AA203" i="15"/>
  <c r="C150" i="17"/>
  <c r="F86" i="17"/>
  <c r="C13" i="17"/>
  <c r="H220" i="17"/>
  <c r="L118" i="17"/>
  <c r="J70" i="17"/>
  <c r="B36" i="17"/>
  <c r="E246" i="17"/>
  <c r="E275" i="17"/>
  <c r="E251" i="17"/>
  <c r="B328" i="17"/>
  <c r="B162" i="17"/>
  <c r="H135" i="17"/>
  <c r="L138" i="17"/>
  <c r="J122" i="17"/>
  <c r="C115" i="17"/>
  <c r="D73" i="17"/>
  <c r="J77" i="17"/>
  <c r="C91" i="17"/>
  <c r="D64" i="17"/>
  <c r="C65" i="17"/>
  <c r="H56" i="17"/>
  <c r="L10" i="17"/>
  <c r="C40" i="17"/>
  <c r="F29" i="17"/>
  <c r="B23" i="17"/>
  <c r="L36" i="17"/>
  <c r="E77" i="17"/>
  <c r="B41" i="17"/>
  <c r="E164" i="17"/>
  <c r="F76" i="17"/>
  <c r="Q301" i="16"/>
  <c r="F321" i="17"/>
  <c r="D161" i="17"/>
  <c r="L135" i="17"/>
  <c r="C107" i="17"/>
  <c r="D85" i="17"/>
  <c r="L56" i="17"/>
  <c r="E49" i="17"/>
  <c r="H33" i="17"/>
  <c r="J15" i="17"/>
  <c r="F101" i="17"/>
  <c r="H31" i="17"/>
  <c r="L106" i="17"/>
  <c r="H32" i="17"/>
  <c r="F31" i="17"/>
  <c r="E26" i="17"/>
  <c r="B52" i="17"/>
  <c r="E315" i="17"/>
  <c r="B101" i="17"/>
  <c r="D43" i="17"/>
  <c r="J174" i="17"/>
  <c r="B20" i="17"/>
  <c r="J97" i="17"/>
  <c r="L64" i="17"/>
  <c r="H41" i="17"/>
  <c r="F45" i="17"/>
  <c r="H293" i="17"/>
  <c r="B120" i="17"/>
  <c r="H239" i="17"/>
  <c r="Q127" i="16"/>
  <c r="B71" i="17"/>
  <c r="D54" i="17"/>
  <c r="B160" i="17"/>
  <c r="F136" i="17"/>
  <c r="B49" i="17"/>
  <c r="D23" i="17"/>
  <c r="E124" i="17"/>
  <c r="D156" i="17"/>
  <c r="F64" i="17"/>
  <c r="E85" i="17"/>
  <c r="F319" i="17"/>
  <c r="E90" i="17"/>
  <c r="D102" i="17"/>
  <c r="L33" i="17"/>
  <c r="D103" i="17"/>
  <c r="F20" i="17"/>
  <c r="L180" i="17"/>
  <c r="O184" i="16"/>
  <c r="C207" i="17"/>
  <c r="B300" i="17"/>
  <c r="B171" i="17"/>
  <c r="J146" i="17"/>
  <c r="D220" i="17"/>
  <c r="O12" i="16"/>
  <c r="F236" i="17"/>
  <c r="L198" i="17"/>
  <c r="D175" i="17"/>
  <c r="F118" i="17"/>
  <c r="D244" i="17"/>
  <c r="F224" i="17"/>
  <c r="C179" i="17"/>
  <c r="C146" i="17"/>
  <c r="C255" i="17"/>
  <c r="E258" i="17"/>
  <c r="H188" i="17"/>
  <c r="L311" i="16"/>
  <c r="D288" i="17"/>
  <c r="D282" i="17"/>
  <c r="C128" i="17"/>
  <c r="J261" i="17"/>
  <c r="H250" i="17"/>
  <c r="F187" i="17"/>
  <c r="L105" i="17"/>
  <c r="D219" i="17"/>
  <c r="H133" i="17"/>
  <c r="D93" i="17"/>
  <c r="B63" i="17"/>
  <c r="J20" i="17"/>
  <c r="R295" i="16"/>
  <c r="J252" i="17"/>
  <c r="D228" i="17"/>
  <c r="E148" i="17"/>
  <c r="D120" i="17"/>
  <c r="H86" i="17"/>
  <c r="E64" i="17"/>
  <c r="E55" i="17"/>
  <c r="F42" i="17"/>
  <c r="B10" i="17"/>
  <c r="J193" i="17"/>
  <c r="C86" i="17"/>
  <c r="E18" i="17"/>
  <c r="H183" i="17"/>
  <c r="L77" i="17"/>
  <c r="L25" i="17"/>
  <c r="F238" i="17"/>
  <c r="E307" i="17"/>
  <c r="B283" i="17"/>
  <c r="E178" i="17"/>
  <c r="C154" i="17"/>
  <c r="J128" i="17"/>
  <c r="F109" i="17"/>
  <c r="H99" i="17"/>
  <c r="L120" i="17"/>
  <c r="B79" i="17"/>
  <c r="E84" i="17"/>
  <c r="L96" i="17"/>
  <c r="F65" i="17"/>
  <c r="D63" i="17"/>
  <c r="C63" i="17"/>
  <c r="J16" i="17"/>
  <c r="C11" i="17"/>
  <c r="D35" i="17"/>
  <c r="H29" i="17"/>
  <c r="J42" i="17"/>
  <c r="F16" i="17"/>
  <c r="C26" i="17"/>
  <c r="H325" i="17"/>
  <c r="E117" i="17"/>
  <c r="C71" i="17"/>
  <c r="O163" i="16"/>
  <c r="F141" i="17"/>
  <c r="B86" i="17"/>
  <c r="D40" i="17"/>
  <c r="L332" i="16"/>
  <c r="J281" i="17"/>
  <c r="F313" i="17"/>
  <c r="F308" i="17"/>
  <c r="D153" i="17"/>
  <c r="C147" i="17"/>
  <c r="E132" i="17"/>
  <c r="C111" i="17"/>
  <c r="D104" i="17"/>
  <c r="B92" i="17"/>
  <c r="L95" i="17"/>
  <c r="F82" i="17"/>
  <c r="J54" i="17"/>
  <c r="F56" i="17"/>
  <c r="C47" i="17"/>
  <c r="E30" i="17"/>
  <c r="D196" i="17"/>
  <c r="L74" i="17"/>
  <c r="F105" i="17"/>
  <c r="E123" i="17"/>
  <c r="H122" i="17"/>
  <c r="E13" i="17"/>
  <c r="J255" i="17"/>
  <c r="E98" i="17"/>
  <c r="E57" i="17"/>
  <c r="D9" i="17"/>
  <c r="D223" i="17"/>
  <c r="J219" i="17"/>
  <c r="J175" i="17"/>
  <c r="D266" i="17"/>
  <c r="L210" i="17"/>
  <c r="B34" i="17"/>
  <c r="H243" i="17"/>
  <c r="J73" i="17"/>
  <c r="L42" i="17"/>
  <c r="F206" i="17"/>
  <c r="E121" i="17"/>
  <c r="D10" i="17"/>
  <c r="C18" i="17"/>
  <c r="D89" i="17"/>
  <c r="E21" i="17"/>
  <c r="B299" i="17"/>
  <c r="D87" i="17"/>
  <c r="H39" i="17"/>
  <c r="H288" i="17"/>
  <c r="J190" i="17"/>
  <c r="C50" i="17"/>
  <c r="C172" i="17"/>
  <c r="L261" i="17"/>
  <c r="F95" i="17"/>
  <c r="L15" i="17"/>
  <c r="H118" i="17"/>
  <c r="E139" i="17"/>
  <c r="F51" i="17"/>
  <c r="C31" i="17"/>
  <c r="J113" i="17"/>
  <c r="L68" i="17"/>
  <c r="F41" i="17"/>
  <c r="F15" i="16"/>
  <c r="F12" i="16"/>
  <c r="Y23" i="16"/>
  <c r="F25" i="16"/>
  <c r="Y27" i="16"/>
  <c r="F46" i="16"/>
  <c r="C37" i="16"/>
  <c r="I46" i="16"/>
  <c r="E32" i="16"/>
  <c r="C66" i="16"/>
  <c r="H78" i="16"/>
  <c r="Z36" i="16"/>
  <c r="V69" i="16"/>
  <c r="AA81" i="16"/>
  <c r="X77" i="16"/>
  <c r="H100" i="16"/>
  <c r="Y88" i="16"/>
  <c r="Z103" i="16"/>
  <c r="F8" i="16"/>
  <c r="C19" i="16"/>
  <c r="E30" i="16"/>
  <c r="Z29" i="16"/>
  <c r="H37" i="16"/>
  <c r="Z50" i="16"/>
  <c r="Y43" i="16"/>
  <c r="U50" i="16"/>
  <c r="AA38" i="16"/>
  <c r="Y72" i="16"/>
  <c r="V84" i="16"/>
  <c r="V63" i="16"/>
  <c r="I76" i="16"/>
  <c r="F88" i="16"/>
  <c r="I94" i="16"/>
  <c r="V106" i="16"/>
  <c r="Y95" i="16"/>
  <c r="Z44" i="16"/>
  <c r="X8" i="16"/>
  <c r="AA24" i="16"/>
  <c r="E16" i="16"/>
  <c r="H29" i="16"/>
  <c r="AA21" i="16"/>
  <c r="C31" i="16"/>
  <c r="I48" i="16"/>
  <c r="F31" i="16"/>
  <c r="U45" i="16"/>
  <c r="F61" i="16"/>
  <c r="Y62" i="16"/>
  <c r="U74" i="16"/>
  <c r="E85" i="16"/>
  <c r="X66" i="16"/>
  <c r="F78" i="16"/>
  <c r="H85" i="16"/>
  <c r="I108" i="16"/>
  <c r="Y90" i="16"/>
  <c r="E9" i="16"/>
  <c r="H25" i="16"/>
  <c r="U16" i="16"/>
  <c r="V9" i="16"/>
  <c r="C29" i="16"/>
  <c r="AA31" i="16"/>
  <c r="Y48" i="16"/>
  <c r="V31" i="16"/>
  <c r="B46" i="16"/>
  <c r="V61" i="16"/>
  <c r="I63" i="16"/>
  <c r="B75" i="16"/>
  <c r="U85" i="16"/>
  <c r="E67" i="16"/>
  <c r="V78" i="16"/>
  <c r="AA86" i="16"/>
  <c r="U9" i="16"/>
  <c r="X25" i="16"/>
  <c r="B17" i="16"/>
  <c r="U8" i="16"/>
  <c r="H15" i="16"/>
  <c r="H32" i="16"/>
  <c r="F49" i="16"/>
  <c r="C32" i="16"/>
  <c r="Z46" i="16"/>
  <c r="C62" i="16"/>
  <c r="B64" i="16"/>
  <c r="Z75" i="16"/>
  <c r="B86" i="16"/>
  <c r="U67" i="16"/>
  <c r="C79" i="16"/>
  <c r="E88" i="16"/>
  <c r="F109" i="16"/>
  <c r="V91" i="16"/>
  <c r="Z106" i="16"/>
  <c r="H10" i="16"/>
  <c r="E21" i="16"/>
  <c r="I12" i="16"/>
  <c r="V14" i="16"/>
  <c r="B39" i="16"/>
  <c r="V54" i="16"/>
  <c r="AA45" i="16"/>
  <c r="Y54" i="16"/>
  <c r="U40" i="16"/>
  <c r="AA74" i="16"/>
  <c r="Y31" i="16"/>
  <c r="V66" i="16"/>
  <c r="C78" i="16"/>
  <c r="X42" i="16"/>
  <c r="C96" i="16"/>
  <c r="AA68" i="16"/>
  <c r="AA97" i="16"/>
  <c r="F7" i="17"/>
  <c r="AA16" i="16"/>
  <c r="AA25" i="16"/>
  <c r="E8" i="16"/>
  <c r="H22" i="16"/>
  <c r="V51" i="16"/>
  <c r="I40" i="16"/>
  <c r="B56" i="16"/>
  <c r="U37" i="16"/>
  <c r="F53" i="16"/>
  <c r="Y14" i="16"/>
  <c r="AA10" i="16"/>
  <c r="I23" i="16"/>
  <c r="Y24" i="16"/>
  <c r="E23" i="16"/>
  <c r="Y45" i="16"/>
  <c r="V36" i="16"/>
  <c r="Z43" i="16"/>
  <c r="X31" i="16"/>
  <c r="V65" i="16"/>
  <c r="AA77" i="16"/>
  <c r="F32" i="16"/>
  <c r="F69" i="16"/>
  <c r="C81" i="16"/>
  <c r="U70" i="16"/>
  <c r="AA99" i="16"/>
  <c r="B52" i="16"/>
  <c r="V94" i="16"/>
  <c r="E111" i="16"/>
  <c r="V116" i="16"/>
  <c r="F118" i="16"/>
  <c r="Z111" i="16"/>
  <c r="AA148" i="16"/>
  <c r="I144" i="16"/>
  <c r="U138" i="16"/>
  <c r="E157" i="16"/>
  <c r="V155" i="16"/>
  <c r="F170" i="16"/>
  <c r="I156" i="16"/>
  <c r="E174" i="16"/>
  <c r="I155" i="16"/>
  <c r="Z194" i="16"/>
  <c r="AA186" i="16"/>
  <c r="AA176" i="16"/>
  <c r="X196" i="16"/>
  <c r="V197" i="16"/>
  <c r="AA205" i="16"/>
  <c r="I199" i="16"/>
  <c r="AA219" i="16"/>
  <c r="U232" i="16"/>
  <c r="Y218" i="16"/>
  <c r="C231" i="16"/>
  <c r="U239" i="16"/>
  <c r="H245" i="16"/>
  <c r="V262" i="16"/>
  <c r="AA245" i="16"/>
  <c r="AA256" i="16"/>
  <c r="F269" i="16"/>
  <c r="U90" i="16"/>
  <c r="AA95" i="16"/>
  <c r="U111" i="16"/>
  <c r="I119" i="16"/>
  <c r="V118" i="16"/>
  <c r="Y112" i="16"/>
  <c r="H149" i="16"/>
  <c r="Y144" i="16"/>
  <c r="B139" i="16"/>
  <c r="U157" i="16"/>
  <c r="E156" i="16"/>
  <c r="C171" i="16"/>
  <c r="C157" i="16"/>
  <c r="U174" i="16"/>
  <c r="Y156" i="16"/>
  <c r="I197" i="16"/>
  <c r="H187" i="16"/>
  <c r="H177" i="16"/>
  <c r="E176" i="16"/>
  <c r="B199" i="16"/>
  <c r="H206" i="16"/>
  <c r="V200" i="16"/>
  <c r="H220" i="16"/>
  <c r="B233" i="16"/>
  <c r="F219" i="16"/>
  <c r="AA231" i="16"/>
  <c r="B240" i="16"/>
  <c r="X245" i="16"/>
  <c r="C263" i="16"/>
  <c r="H246" i="16"/>
  <c r="H257" i="16"/>
  <c r="V269" i="16"/>
  <c r="C76" i="16"/>
  <c r="AA103" i="16"/>
  <c r="U100" i="16"/>
  <c r="U123" i="16"/>
  <c r="I125" i="16"/>
  <c r="V119" i="16"/>
  <c r="Z130" i="16"/>
  <c r="B149" i="16"/>
  <c r="X145" i="16"/>
  <c r="H130" i="16"/>
  <c r="U162" i="16"/>
  <c r="X127" i="16"/>
  <c r="H162" i="16"/>
  <c r="X135" i="16"/>
  <c r="F164" i="16"/>
  <c r="H176" i="16"/>
  <c r="V193" i="16"/>
  <c r="V183" i="16"/>
  <c r="C177" i="16"/>
  <c r="X205" i="16"/>
  <c r="F208" i="16"/>
  <c r="V215" i="16"/>
  <c r="V226" i="16"/>
  <c r="V216" i="16"/>
  <c r="Z223" i="16"/>
  <c r="F238" i="16"/>
  <c r="Y242" i="16"/>
  <c r="C252" i="16"/>
  <c r="E212" i="16"/>
  <c r="V252" i="16"/>
  <c r="V263" i="16"/>
  <c r="C267" i="16"/>
  <c r="Y108" i="16"/>
  <c r="AA111" i="16"/>
  <c r="B118" i="16"/>
  <c r="AA117" i="16"/>
  <c r="Y104" i="16"/>
  <c r="I126" i="16"/>
  <c r="E137" i="16"/>
  <c r="V132" i="16"/>
  <c r="C152" i="16"/>
  <c r="V136" i="16"/>
  <c r="H169" i="16"/>
  <c r="X157" i="16"/>
  <c r="H170" i="16"/>
  <c r="AA157" i="16"/>
  <c r="Z168" i="16"/>
  <c r="V182" i="16"/>
  <c r="Z176" i="16"/>
  <c r="I190" i="16"/>
  <c r="Y183" i="16"/>
  <c r="H202" i="16"/>
  <c r="B203" i="16"/>
  <c r="I222" i="16"/>
  <c r="I233" i="16"/>
  <c r="I223" i="16"/>
  <c r="E230" i="16"/>
  <c r="I211" i="16"/>
  <c r="AA249" i="16"/>
  <c r="Y258" i="16"/>
  <c r="B243" i="16"/>
  <c r="I259" i="16"/>
  <c r="C218" i="16"/>
  <c r="B85" i="16"/>
  <c r="X90" i="16"/>
  <c r="Z79" i="16"/>
  <c r="E120" i="16"/>
  <c r="F112" i="16"/>
  <c r="X99" i="16"/>
  <c r="Y124" i="16"/>
  <c r="AA143" i="16"/>
  <c r="I139" i="16"/>
  <c r="E133" i="16"/>
  <c r="I143" i="16"/>
  <c r="H172" i="16"/>
  <c r="F165" i="16"/>
  <c r="Z137" i="16"/>
  <c r="Z162" i="16"/>
  <c r="Y169" i="16"/>
  <c r="I189" i="16"/>
  <c r="E183" i="16"/>
  <c r="H196" i="16"/>
  <c r="B188" i="16"/>
  <c r="Z202" i="16"/>
  <c r="Y7" i="16"/>
  <c r="V18" i="16"/>
  <c r="C28" i="16"/>
  <c r="B29" i="16"/>
  <c r="AA36" i="16"/>
  <c r="B50" i="16"/>
  <c r="I43" i="16"/>
  <c r="E50" i="16"/>
  <c r="C38" i="16"/>
  <c r="I72" i="16"/>
  <c r="F84" i="16"/>
  <c r="F62" i="16"/>
  <c r="Z73" i="16"/>
  <c r="Y87" i="16"/>
  <c r="Z91" i="16"/>
  <c r="F106" i="16"/>
  <c r="I95" i="16"/>
  <c r="X109" i="16"/>
  <c r="B12" i="16"/>
  <c r="I25" i="16"/>
  <c r="C15" i="16"/>
  <c r="Z26" i="16"/>
  <c r="F43" i="16"/>
  <c r="X56" i="16"/>
  <c r="U47" i="16"/>
  <c r="AA56" i="16"/>
  <c r="Y44" i="16"/>
  <c r="U76" i="16"/>
  <c r="C58" i="16"/>
  <c r="X68" i="16"/>
  <c r="E80" i="16"/>
  <c r="E59" i="16"/>
  <c r="E98" i="16"/>
  <c r="Z89" i="16"/>
  <c r="U99" i="16"/>
  <c r="B89" i="16"/>
  <c r="I11" i="16"/>
  <c r="Y30" i="16"/>
  <c r="C22" i="16"/>
  <c r="I16" i="16"/>
  <c r="I19" i="16"/>
  <c r="I37" i="16"/>
  <c r="E52" i="16"/>
  <c r="B35" i="16"/>
  <c r="AA51" i="16"/>
  <c r="V40" i="16"/>
  <c r="C69" i="16"/>
  <c r="AA80" i="16"/>
  <c r="F56" i="16"/>
  <c r="V72" i="16"/>
  <c r="B82" i="16"/>
  <c r="C91" i="16"/>
  <c r="E112" i="16"/>
  <c r="U94" i="16"/>
  <c r="Y11" i="16"/>
  <c r="AA30" i="16"/>
  <c r="AA22" i="16"/>
  <c r="Y16" i="16"/>
  <c r="X22" i="16"/>
  <c r="Y37" i="16"/>
  <c r="U52" i="16"/>
  <c r="Z35" i="16"/>
  <c r="H52" i="16"/>
  <c r="E43" i="16"/>
  <c r="AA69" i="16"/>
  <c r="H81" i="16"/>
  <c r="Z58" i="16"/>
  <c r="C73" i="16"/>
  <c r="Z82" i="16"/>
  <c r="AA91" i="16"/>
  <c r="F7" i="16"/>
  <c r="C25" i="16"/>
  <c r="H23" i="16"/>
  <c r="F17" i="16"/>
  <c r="B24" i="16"/>
  <c r="F38" i="16"/>
  <c r="B53" i="16"/>
  <c r="I38" i="16"/>
  <c r="X52" i="16"/>
  <c r="Y47" i="16"/>
  <c r="H70" i="16"/>
  <c r="X81" i="16"/>
  <c r="X59" i="16"/>
  <c r="AA73" i="16"/>
  <c r="I85" i="16"/>
  <c r="H92" i="16"/>
  <c r="B113" i="16"/>
  <c r="Z95" i="16"/>
  <c r="X112" i="16"/>
  <c r="B9" i="16"/>
  <c r="C27" i="16"/>
  <c r="C17" i="16"/>
  <c r="V30" i="16"/>
  <c r="H45" i="16"/>
  <c r="V33" i="16"/>
  <c r="Y51" i="16"/>
  <c r="I33" i="16"/>
  <c r="AA46" i="16"/>
  <c r="Y80" i="16"/>
  <c r="AA60" i="16"/>
  <c r="Z70" i="16"/>
  <c r="I84" i="16"/>
  <c r="AA63" i="16"/>
  <c r="I102" i="16"/>
  <c r="V93" i="16"/>
  <c r="Y103" i="16"/>
  <c r="V11" i="16"/>
  <c r="Y22" i="16"/>
  <c r="H12" i="16"/>
  <c r="Y18" i="16"/>
  <c r="B18" i="16"/>
  <c r="Z55" i="16"/>
  <c r="E44" i="16"/>
  <c r="H62" i="16"/>
  <c r="AA43" i="16"/>
  <c r="B57" i="16"/>
  <c r="I7" i="16"/>
  <c r="F18" i="16"/>
  <c r="Y26" i="16"/>
  <c r="U28" i="16"/>
  <c r="C36" i="16"/>
  <c r="U49" i="16"/>
  <c r="Z40" i="16"/>
  <c r="X49" i="16"/>
  <c r="V37" i="16"/>
  <c r="Z69" i="16"/>
  <c r="Y83" i="16"/>
  <c r="X58" i="16"/>
  <c r="B73" i="16"/>
  <c r="I87" i="16"/>
  <c r="B91" i="16"/>
  <c r="Y105" i="16"/>
  <c r="C99" i="16"/>
  <c r="F102" i="16"/>
  <c r="H77" i="16"/>
  <c r="X122" i="16"/>
  <c r="B122" i="16"/>
  <c r="Y118" i="16"/>
  <c r="U129" i="16"/>
  <c r="E148" i="16"/>
  <c r="AA144" i="16"/>
  <c r="C129" i="16"/>
  <c r="X161" i="16"/>
  <c r="Z165" i="16"/>
  <c r="C161" i="16"/>
  <c r="B173" i="16"/>
  <c r="I163" i="16"/>
  <c r="C175" i="16"/>
  <c r="Y192" i="16"/>
  <c r="Y182" i="16"/>
  <c r="F176" i="16"/>
  <c r="AA204" i="16"/>
  <c r="F200" i="16"/>
  <c r="Y214" i="16"/>
  <c r="Y225" i="16"/>
  <c r="Y215" i="16"/>
  <c r="U222" i="16"/>
  <c r="I237" i="16"/>
  <c r="AA234" i="16"/>
  <c r="F251" i="16"/>
  <c r="Z266" i="16"/>
  <c r="Y251" i="16"/>
  <c r="Y262" i="16"/>
  <c r="B263" i="16"/>
  <c r="I105" i="16"/>
  <c r="C103" i="16"/>
  <c r="H91" i="16"/>
  <c r="E123" i="16"/>
  <c r="Z122" i="16"/>
  <c r="F119" i="16"/>
  <c r="B130" i="16"/>
  <c r="U148" i="16"/>
  <c r="H145" i="16"/>
  <c r="AA129" i="16"/>
  <c r="E162" i="16"/>
  <c r="X171" i="16"/>
  <c r="AA161" i="16"/>
  <c r="U128" i="16"/>
  <c r="Y163" i="16"/>
  <c r="AA175" i="16"/>
  <c r="F193" i="16"/>
  <c r="F183" i="16"/>
  <c r="V176" i="16"/>
  <c r="H205" i="16"/>
  <c r="E203" i="16"/>
  <c r="F215" i="16"/>
  <c r="F226" i="16"/>
  <c r="F216" i="16"/>
  <c r="B223" i="16"/>
  <c r="Y237" i="16"/>
  <c r="V241" i="16"/>
  <c r="V251" i="16"/>
  <c r="I269" i="16"/>
  <c r="F252" i="16"/>
  <c r="F263" i="16"/>
  <c r="I266" i="16"/>
  <c r="U104" i="16"/>
  <c r="V110" i="16"/>
  <c r="B117" i="16"/>
  <c r="U114" i="16"/>
  <c r="Z125" i="16"/>
  <c r="Z123" i="16"/>
  <c r="X136" i="16"/>
  <c r="F132" i="16"/>
  <c r="V151" i="16"/>
  <c r="F136" i="16"/>
  <c r="AA168" i="16"/>
  <c r="B157" i="16"/>
  <c r="C169" i="16"/>
  <c r="F157" i="16"/>
  <c r="B168" i="16"/>
  <c r="F182" i="16"/>
  <c r="B176" i="16"/>
  <c r="Z187" i="16"/>
  <c r="I183" i="16"/>
  <c r="V209" i="16"/>
  <c r="U202" i="16"/>
  <c r="Z219" i="16"/>
  <c r="Z230" i="16"/>
  <c r="Z220" i="16"/>
  <c r="X229" i="16"/>
  <c r="B242" i="16"/>
  <c r="C249" i="16"/>
  <c r="I258" i="16"/>
  <c r="C242" i="16"/>
  <c r="Z256" i="16"/>
  <c r="Z267" i="16"/>
  <c r="F81" i="16"/>
  <c r="I88" i="16"/>
  <c r="F75" i="16"/>
  <c r="U125" i="16"/>
  <c r="E109" i="16"/>
  <c r="U92" i="16"/>
  <c r="I124" i="16"/>
  <c r="C143" i="16"/>
  <c r="Z136" i="16"/>
  <c r="X132" i="16"/>
  <c r="Z140" i="16"/>
  <c r="V170" i="16"/>
  <c r="Y164" i="16"/>
  <c r="F133" i="16"/>
  <c r="B162" i="16"/>
  <c r="X174" i="16"/>
  <c r="Z186" i="16"/>
  <c r="X182" i="16"/>
  <c r="I198" i="16"/>
  <c r="U187" i="16"/>
  <c r="B202" i="16"/>
  <c r="H209" i="16"/>
  <c r="E226" i="16"/>
  <c r="E237" i="16"/>
  <c r="E227" i="16"/>
  <c r="C236" i="16"/>
  <c r="E215" i="16"/>
  <c r="Y255" i="16"/>
  <c r="AA218" i="16"/>
  <c r="V249" i="16"/>
  <c r="E263" i="16"/>
  <c r="Y244" i="16"/>
  <c r="U66" i="16"/>
  <c r="V104" i="16"/>
  <c r="C93" i="16"/>
  <c r="Z93" i="16"/>
  <c r="B119" i="16"/>
  <c r="C116" i="16"/>
  <c r="Y130" i="16"/>
  <c r="Y149" i="16"/>
  <c r="E143" i="16"/>
  <c r="C139" i="16"/>
  <c r="E147" i="16"/>
  <c r="E172" i="16"/>
  <c r="B169" i="16"/>
  <c r="U154" i="16"/>
  <c r="X168" i="16"/>
  <c r="Y178" i="16"/>
  <c r="E193" i="16"/>
  <c r="C189" i="16"/>
  <c r="F178" i="16"/>
  <c r="H194" i="16"/>
  <c r="X208" i="16"/>
  <c r="AA203" i="16"/>
  <c r="AA232" i="16"/>
  <c r="AA214" i="16"/>
  <c r="AA233" i="16"/>
  <c r="I213" i="16"/>
  <c r="AA221" i="16"/>
  <c r="B260" i="16"/>
  <c r="V243" i="16"/>
  <c r="I256" i="16"/>
  <c r="AA269" i="16"/>
  <c r="AA110" i="16"/>
  <c r="E113" i="16"/>
  <c r="I121" i="16"/>
  <c r="F124" i="16"/>
  <c r="F115" i="16"/>
  <c r="C123" i="16"/>
  <c r="U11" i="16"/>
  <c r="Z22" i="16"/>
  <c r="H14" i="16"/>
  <c r="U25" i="16"/>
  <c r="Y42" i="16"/>
  <c r="H56" i="16"/>
  <c r="E47" i="16"/>
  <c r="C56" i="16"/>
  <c r="I44" i="16"/>
  <c r="E76" i="16"/>
  <c r="X50" i="16"/>
  <c r="H68" i="16"/>
  <c r="X79" i="16"/>
  <c r="V57" i="16"/>
  <c r="X97" i="16"/>
  <c r="B87" i="16"/>
  <c r="E99" i="16"/>
  <c r="L7" i="17"/>
  <c r="AA12" i="16"/>
  <c r="E29" i="16"/>
  <c r="E19" i="16"/>
  <c r="H30" i="16"/>
  <c r="B47" i="16"/>
  <c r="X35" i="16"/>
  <c r="AA53" i="16"/>
  <c r="C35" i="16"/>
  <c r="U48" i="16"/>
  <c r="AA82" i="16"/>
  <c r="C64" i="16"/>
  <c r="V74" i="16"/>
  <c r="C86" i="16"/>
  <c r="U65" i="16"/>
  <c r="C104" i="16"/>
  <c r="X95" i="16"/>
  <c r="AA105" i="16"/>
  <c r="C95" i="16"/>
  <c r="E10" i="16"/>
  <c r="I26" i="16"/>
  <c r="I28" i="16"/>
  <c r="E20" i="16"/>
  <c r="C23" i="16"/>
  <c r="E41" i="16"/>
  <c r="B32" i="16"/>
  <c r="H41" i="16"/>
  <c r="Y57" i="16"/>
  <c r="H61" i="16"/>
  <c r="I75" i="16"/>
  <c r="Y86" i="16"/>
  <c r="U64" i="16"/>
  <c r="Z76" i="16"/>
  <c r="H88" i="16"/>
  <c r="I97" i="16"/>
  <c r="F40" i="16"/>
  <c r="AA100" i="16"/>
  <c r="U10" i="16"/>
  <c r="X29" i="16"/>
  <c r="Y28" i="16"/>
  <c r="U20" i="16"/>
  <c r="H24" i="16"/>
  <c r="U41" i="16"/>
  <c r="Z32" i="16"/>
  <c r="X41" i="16"/>
  <c r="F58" i="16"/>
  <c r="B62" i="16"/>
  <c r="Y75" i="16"/>
  <c r="F87" i="16"/>
  <c r="B65" i="16"/>
  <c r="I79" i="16"/>
  <c r="X88" i="16"/>
  <c r="Y97" i="16"/>
  <c r="B11" i="16"/>
  <c r="F13" i="16"/>
  <c r="F29" i="16"/>
  <c r="B21" i="16"/>
  <c r="F30" i="16"/>
  <c r="B42" i="16"/>
  <c r="I35" i="16"/>
  <c r="E42" i="16"/>
  <c r="V58" i="16"/>
  <c r="I64" i="16"/>
  <c r="F76" i="16"/>
  <c r="V87" i="16"/>
  <c r="Z65" i="16"/>
  <c r="Y79" i="16"/>
  <c r="E89" i="16"/>
  <c r="F98" i="16"/>
  <c r="Y66" i="16"/>
  <c r="X101" i="16"/>
  <c r="E7" i="17"/>
  <c r="C16" i="16"/>
  <c r="F24" i="16"/>
  <c r="AA28" i="16"/>
  <c r="C21" i="16"/>
  <c r="F51" i="16"/>
  <c r="Z37" i="16"/>
  <c r="U55" i="16"/>
  <c r="E37" i="16"/>
  <c r="Y52" i="16"/>
  <c r="U84" i="16"/>
  <c r="E66" i="16"/>
  <c r="X76" i="16"/>
  <c r="H42" i="16"/>
  <c r="Y69" i="16"/>
  <c r="E106" i="16"/>
  <c r="Z97" i="16"/>
  <c r="U107" i="16"/>
  <c r="E7" i="16"/>
  <c r="U26" i="16"/>
  <c r="I20" i="16"/>
  <c r="C12" i="16"/>
  <c r="AA13" i="16"/>
  <c r="E33" i="16"/>
  <c r="C50" i="16"/>
  <c r="H33" i="16"/>
  <c r="Y49" i="16"/>
  <c r="H63" i="16"/>
  <c r="E11" i="16"/>
  <c r="B22" i="16"/>
  <c r="Y13" i="16"/>
  <c r="F22" i="16"/>
  <c r="I42" i="16"/>
  <c r="AA55" i="16"/>
  <c r="X46" i="16"/>
  <c r="V55" i="16"/>
  <c r="Z41" i="16"/>
  <c r="X75" i="16"/>
  <c r="U43" i="16"/>
  <c r="AA67" i="16"/>
  <c r="H79" i="16"/>
  <c r="C57" i="16"/>
  <c r="H97" i="16"/>
  <c r="F83" i="16"/>
  <c r="AA102" i="16"/>
  <c r="Y109" i="16"/>
  <c r="V115" i="16"/>
  <c r="U126" i="16"/>
  <c r="X123" i="16"/>
  <c r="U122" i="16"/>
  <c r="AA135" i="16"/>
  <c r="I131" i="16"/>
  <c r="Y150" i="16"/>
  <c r="I135" i="16"/>
  <c r="V167" i="16"/>
  <c r="B155" i="16"/>
  <c r="I167" i="16"/>
  <c r="B154" i="16"/>
  <c r="E167" i="16"/>
  <c r="I181" i="16"/>
  <c r="E175" i="16"/>
  <c r="U186" i="16"/>
  <c r="B180" i="16"/>
  <c r="U209" i="16"/>
  <c r="X201" i="16"/>
  <c r="U218" i="16"/>
  <c r="U229" i="16"/>
  <c r="U219" i="16"/>
  <c r="AA228" i="16"/>
  <c r="E241" i="16"/>
  <c r="F248" i="16"/>
  <c r="B255" i="16"/>
  <c r="H239" i="16"/>
  <c r="U255" i="16"/>
  <c r="U266" i="16"/>
  <c r="X271" i="16"/>
  <c r="E104" i="16"/>
  <c r="F110" i="16"/>
  <c r="H116" i="16"/>
  <c r="H107" i="16"/>
  <c r="U124" i="16"/>
  <c r="B123" i="16"/>
  <c r="H136" i="16"/>
  <c r="Y131" i="16"/>
  <c r="F151" i="16"/>
  <c r="Y135" i="16"/>
  <c r="C168" i="16"/>
  <c r="X155" i="16"/>
  <c r="Y167" i="16"/>
  <c r="V156" i="16"/>
  <c r="U167" i="16"/>
  <c r="Y181" i="16"/>
  <c r="U175" i="16"/>
  <c r="B187" i="16"/>
  <c r="Z180" i="16"/>
  <c r="Y208" i="16"/>
  <c r="E202" i="16"/>
  <c r="B219" i="16"/>
  <c r="B230" i="16"/>
  <c r="B220" i="16"/>
  <c r="H229" i="16"/>
  <c r="U241" i="16"/>
  <c r="V248" i="16"/>
  <c r="Z255" i="16"/>
  <c r="I241" i="16"/>
  <c r="B256" i="16"/>
  <c r="B267" i="16"/>
  <c r="H75" i="16"/>
  <c r="U78" i="16"/>
  <c r="C68" i="16"/>
  <c r="X124" i="16"/>
  <c r="AA107" i="16"/>
  <c r="U86" i="16"/>
  <c r="U120" i="16"/>
  <c r="V142" i="16"/>
  <c r="B136" i="16"/>
  <c r="H132" i="16"/>
  <c r="B140" i="16"/>
  <c r="Y174" i="16"/>
  <c r="I164" i="16"/>
  <c r="Z173" i="16"/>
  <c r="U161" i="16"/>
  <c r="H174" i="16"/>
  <c r="B186" i="16"/>
  <c r="H182" i="16"/>
  <c r="U194" i="16"/>
  <c r="E187" i="16"/>
  <c r="U201" i="16"/>
  <c r="AA208" i="16"/>
  <c r="X225" i="16"/>
  <c r="X236" i="16"/>
  <c r="X226" i="16"/>
  <c r="V235" i="16"/>
  <c r="X214" i="16"/>
  <c r="I255" i="16"/>
  <c r="X211" i="16"/>
  <c r="F249" i="16"/>
  <c r="X262" i="16"/>
  <c r="I244" i="16"/>
  <c r="U61" i="16"/>
  <c r="F104" i="16"/>
  <c r="V92" i="16"/>
  <c r="H126" i="16"/>
  <c r="U118" i="16"/>
  <c r="E115" i="16"/>
  <c r="I130" i="16"/>
  <c r="I149" i="16"/>
  <c r="X142" i="16"/>
  <c r="V138" i="16"/>
  <c r="X146" i="16"/>
  <c r="C170" i="16"/>
  <c r="U168" i="16"/>
  <c r="F153" i="16"/>
  <c r="H168" i="16"/>
  <c r="I178" i="16"/>
  <c r="X192" i="16"/>
  <c r="V188" i="16"/>
  <c r="Y177" i="16"/>
  <c r="AA193" i="16"/>
  <c r="H208" i="16"/>
  <c r="C203" i="16"/>
  <c r="C232" i="16"/>
  <c r="C214" i="16"/>
  <c r="C233" i="16"/>
  <c r="I242" i="16"/>
  <c r="C221" i="16"/>
  <c r="U259" i="16"/>
  <c r="AA242" i="16"/>
  <c r="Z253" i="16"/>
  <c r="C269" i="16"/>
  <c r="U248" i="16"/>
  <c r="E77" i="16"/>
  <c r="AA92" i="16"/>
  <c r="I99" i="16"/>
  <c r="Y114" i="16"/>
  <c r="E100" i="16"/>
  <c r="H123" i="16"/>
  <c r="U134" i="16"/>
  <c r="C130" i="16"/>
  <c r="C149" i="16"/>
  <c r="I145" i="16"/>
  <c r="C153" i="16"/>
  <c r="E152" i="16"/>
  <c r="F168" i="16"/>
  <c r="I162" i="16"/>
  <c r="V174" i="16"/>
  <c r="U182" i="16"/>
  <c r="F181" i="16"/>
  <c r="I195" i="16"/>
  <c r="B182" i="16"/>
  <c r="H197" i="16"/>
  <c r="C202" i="16"/>
  <c r="Y209" i="16"/>
  <c r="Y238" i="16"/>
  <c r="Y220" i="16"/>
  <c r="Y239" i="16"/>
  <c r="E217" i="16"/>
  <c r="Y227" i="16"/>
  <c r="H266" i="16"/>
  <c r="X248" i="16"/>
  <c r="E260" i="16"/>
  <c r="H59" i="16"/>
  <c r="B92" i="16"/>
  <c r="I82" i="16"/>
  <c r="B121" i="16"/>
  <c r="C114" i="16"/>
  <c r="AA106" i="16"/>
  <c r="C126" i="16"/>
  <c r="H144" i="16"/>
  <c r="Y139" i="16"/>
  <c r="U133" i="16"/>
  <c r="Y143" i="16"/>
  <c r="U173" i="16"/>
  <c r="V165" i="16"/>
  <c r="I140" i="16"/>
  <c r="I165" i="16"/>
  <c r="E173" i="16"/>
  <c r="Y189" i="16"/>
  <c r="U183" i="16"/>
  <c r="U197" i="16"/>
  <c r="Z188" i="16"/>
  <c r="I205" i="16"/>
  <c r="X202" i="16"/>
  <c r="B227" i="16"/>
  <c r="B238" i="16"/>
  <c r="B228" i="16"/>
  <c r="H237" i="16"/>
  <c r="B216" i="16"/>
  <c r="Z68" i="16"/>
  <c r="H109" i="16"/>
  <c r="B104" i="16"/>
  <c r="E12" i="16"/>
  <c r="X28" i="16"/>
  <c r="X18" i="16"/>
  <c r="AA23" i="16"/>
  <c r="U46" i="16"/>
  <c r="H35" i="16"/>
  <c r="C53" i="16"/>
  <c r="V34" i="16"/>
  <c r="E48" i="16"/>
  <c r="C82" i="16"/>
  <c r="Z62" i="16"/>
  <c r="F74" i="16"/>
  <c r="V85" i="16"/>
  <c r="E65" i="16"/>
  <c r="V103" i="16"/>
  <c r="H95" i="16"/>
  <c r="C105" i="16"/>
  <c r="B7" i="16"/>
  <c r="E18" i="16"/>
  <c r="C20" i="16"/>
  <c r="U12" i="16"/>
  <c r="U17" i="16"/>
  <c r="H53" i="16"/>
  <c r="V41" i="16"/>
  <c r="Y59" i="16"/>
  <c r="I41" i="16"/>
  <c r="AA54" i="16"/>
  <c r="F48" i="16"/>
  <c r="I70" i="16"/>
  <c r="Z78" i="16"/>
  <c r="Y61" i="16"/>
  <c r="AA71" i="16"/>
  <c r="I110" i="16"/>
  <c r="V101" i="16"/>
  <c r="F67" i="16"/>
  <c r="I101" i="16"/>
  <c r="I9" i="16"/>
  <c r="F14" i="16"/>
  <c r="H26" i="16"/>
  <c r="C26" i="16"/>
  <c r="Z31" i="16"/>
  <c r="C47" i="16"/>
  <c r="H38" i="16"/>
  <c r="F47" i="16"/>
  <c r="B33" i="16"/>
  <c r="H67" i="16"/>
  <c r="E79" i="16"/>
  <c r="B44" i="16"/>
  <c r="AA70" i="16"/>
  <c r="X82" i="16"/>
  <c r="X86" i="16"/>
  <c r="E101" i="16"/>
  <c r="H90" i="16"/>
  <c r="Y106" i="16"/>
  <c r="Y9" i="16"/>
  <c r="AA14" i="16"/>
  <c r="E27" i="16"/>
  <c r="AA26" i="16"/>
  <c r="I34" i="16"/>
  <c r="AA47" i="16"/>
  <c r="X38" i="16"/>
  <c r="V47" i="16"/>
  <c r="Z33" i="16"/>
  <c r="X67" i="16"/>
  <c r="U79" i="16"/>
  <c r="V48" i="16"/>
  <c r="H71" i="16"/>
  <c r="E83" i="16"/>
  <c r="B88" i="16"/>
  <c r="U101" i="16"/>
  <c r="F10" i="16"/>
  <c r="U15" i="16"/>
  <c r="V19" i="16"/>
  <c r="H27" i="16"/>
  <c r="Y34" i="16"/>
  <c r="H48" i="16"/>
  <c r="E39" i="16"/>
  <c r="C48" i="16"/>
  <c r="I36" i="16"/>
  <c r="E68" i="16"/>
  <c r="B80" i="16"/>
  <c r="E51" i="16"/>
  <c r="X71" i="16"/>
  <c r="U83" i="16"/>
  <c r="X89" i="16"/>
  <c r="B102" i="16"/>
  <c r="E91" i="16"/>
  <c r="V107" i="16"/>
  <c r="F11" i="16"/>
  <c r="I22" i="16"/>
  <c r="U30" i="16"/>
  <c r="Z15" i="16"/>
  <c r="I27" i="16"/>
  <c r="B55" i="16"/>
  <c r="X43" i="16"/>
  <c r="AA61" i="16"/>
  <c r="C43" i="16"/>
  <c r="U56" i="16"/>
  <c r="B58" i="16"/>
  <c r="C72" i="16"/>
  <c r="V82" i="16"/>
  <c r="F64" i="16"/>
  <c r="U73" i="16"/>
  <c r="I66" i="16"/>
  <c r="X103" i="16"/>
  <c r="V83" i="16"/>
  <c r="C8" i="16"/>
  <c r="B28" i="16"/>
  <c r="E24" i="16"/>
  <c r="C18" i="16"/>
  <c r="AA29" i="16"/>
  <c r="C39" i="16"/>
  <c r="I56" i="16"/>
  <c r="F39" i="16"/>
  <c r="U53" i="16"/>
  <c r="E57" i="16"/>
  <c r="Z10" i="16"/>
  <c r="H28" i="16"/>
  <c r="H18" i="16"/>
  <c r="X30" i="16"/>
  <c r="E46" i="16"/>
  <c r="AA34" i="16"/>
  <c r="V52" i="16"/>
  <c r="F34" i="16"/>
  <c r="X47" i="16"/>
  <c r="V81" i="16"/>
  <c r="E62" i="16"/>
  <c r="Y73" i="16"/>
  <c r="F85" i="16"/>
  <c r="X64" i="16"/>
  <c r="F103" i="16"/>
  <c r="F65" i="16"/>
  <c r="Y116" i="16"/>
  <c r="Z114" i="16"/>
  <c r="V122" i="16"/>
  <c r="Y96" i="16"/>
  <c r="V124" i="16"/>
  <c r="B126" i="16"/>
  <c r="Y141" i="16"/>
  <c r="E135" i="16"/>
  <c r="C131" i="16"/>
  <c r="E139" i="16"/>
  <c r="Z171" i="16"/>
  <c r="B161" i="16"/>
  <c r="F169" i="16"/>
  <c r="X160" i="16"/>
  <c r="C173" i="16"/>
  <c r="E185" i="16"/>
  <c r="C181" i="16"/>
  <c r="AA192" i="16"/>
  <c r="H186" i="16"/>
  <c r="X200" i="16"/>
  <c r="V207" i="16"/>
  <c r="AA224" i="16"/>
  <c r="AA235" i="16"/>
  <c r="AA225" i="16"/>
  <c r="Y234" i="16"/>
  <c r="AA213" i="16"/>
  <c r="B252" i="16"/>
  <c r="H261" i="16"/>
  <c r="I248" i="16"/>
  <c r="AA261" i="16"/>
  <c r="X239" i="16"/>
  <c r="B69" i="16"/>
  <c r="U57" i="16"/>
  <c r="AA59" i="16"/>
  <c r="AA123" i="16"/>
  <c r="H99" i="16"/>
  <c r="E70" i="16"/>
  <c r="Z126" i="16"/>
  <c r="F142" i="16"/>
  <c r="U135" i="16"/>
  <c r="AA131" i="16"/>
  <c r="U139" i="16"/>
  <c r="I174" i="16"/>
  <c r="Z161" i="16"/>
  <c r="H171" i="16"/>
  <c r="E161" i="16"/>
  <c r="AA173" i="16"/>
  <c r="U185" i="16"/>
  <c r="AA181" i="16"/>
  <c r="X193" i="16"/>
  <c r="X186" i="16"/>
  <c r="E201" i="16"/>
  <c r="C208" i="16"/>
  <c r="H225" i="16"/>
  <c r="H236" i="16"/>
  <c r="H226" i="16"/>
  <c r="F235" i="16"/>
  <c r="H214" i="16"/>
  <c r="Z252" i="16"/>
  <c r="X261" i="16"/>
  <c r="Y248" i="16"/>
  <c r="H262" i="16"/>
  <c r="Y240" i="16"/>
  <c r="H34" i="16"/>
  <c r="Z100" i="16"/>
  <c r="F92" i="16"/>
  <c r="Y123" i="16"/>
  <c r="E118" i="16"/>
  <c r="F114" i="16"/>
  <c r="Z127" i="16"/>
  <c r="Z146" i="16"/>
  <c r="H142" i="16"/>
  <c r="F138" i="16"/>
  <c r="H146" i="16"/>
  <c r="X163" i="16"/>
  <c r="E168" i="16"/>
  <c r="I152" i="16"/>
  <c r="AA167" i="16"/>
  <c r="Z175" i="16"/>
  <c r="H192" i="16"/>
  <c r="F188" i="16"/>
  <c r="I177" i="16"/>
  <c r="C193" i="16"/>
  <c r="AA207" i="16"/>
  <c r="V202" i="16"/>
  <c r="V231" i="16"/>
  <c r="V213" i="16"/>
  <c r="V232" i="16"/>
  <c r="Z239" i="16"/>
  <c r="V220" i="16"/>
  <c r="E259" i="16"/>
  <c r="Z241" i="16"/>
  <c r="B253" i="16"/>
  <c r="V268" i="16"/>
  <c r="E248" i="16"/>
  <c r="I73" i="16"/>
  <c r="F91" i="16"/>
  <c r="Z96" i="16"/>
  <c r="AA113" i="16"/>
  <c r="E126" i="16"/>
  <c r="V121" i="16"/>
  <c r="E134" i="16"/>
  <c r="V129" i="16"/>
  <c r="V148" i="16"/>
  <c r="Z142" i="16"/>
  <c r="V152" i="16"/>
  <c r="B151" i="16"/>
  <c r="AA174" i="16"/>
  <c r="Z159" i="16"/>
  <c r="F174" i="16"/>
  <c r="E182" i="16"/>
  <c r="U176" i="16"/>
  <c r="Z192" i="16"/>
  <c r="U181" i="16"/>
  <c r="C196" i="16"/>
  <c r="V201" i="16"/>
  <c r="I209" i="16"/>
  <c r="B342" i="16"/>
  <c r="X17" i="16"/>
  <c r="F19" i="16"/>
  <c r="AA11" i="16"/>
  <c r="E15" i="16"/>
  <c r="AA52" i="16"/>
  <c r="F41" i="16"/>
  <c r="I59" i="16"/>
  <c r="Z38" i="16"/>
  <c r="C54" i="16"/>
  <c r="C41" i="16"/>
  <c r="Z67" i="16"/>
  <c r="B78" i="16"/>
  <c r="Z59" i="16"/>
  <c r="C71" i="16"/>
  <c r="Z107" i="16"/>
  <c r="F101" i="16"/>
  <c r="Z61" i="16"/>
  <c r="H8" i="16"/>
  <c r="C24" i="16"/>
  <c r="B15" i="16"/>
  <c r="V27" i="16"/>
  <c r="Y29" i="16"/>
  <c r="F59" i="16"/>
  <c r="Z45" i="16"/>
  <c r="U63" i="16"/>
  <c r="E45" i="16"/>
  <c r="Y60" i="16"/>
  <c r="I61" i="16"/>
  <c r="E74" i="16"/>
  <c r="X84" i="16"/>
  <c r="H66" i="16"/>
  <c r="Y77" i="16"/>
  <c r="Y82" i="16"/>
  <c r="Z105" i="16"/>
  <c r="I90" i="16"/>
  <c r="E105" i="16"/>
  <c r="V8" i="16"/>
  <c r="AA19" i="16"/>
  <c r="V12" i="16"/>
  <c r="Y8" i="16"/>
  <c r="X37" i="16"/>
  <c r="I53" i="16"/>
  <c r="F44" i="16"/>
  <c r="B51" i="16"/>
  <c r="H39" i="16"/>
  <c r="F73" i="16"/>
  <c r="C85" i="16"/>
  <c r="I65" i="16"/>
  <c r="Y76" i="16"/>
  <c r="V88" i="16"/>
  <c r="Y94" i="16"/>
  <c r="C107" i="16"/>
  <c r="F96" i="16"/>
  <c r="B59" i="16"/>
  <c r="C9" i="16"/>
  <c r="H20" i="16"/>
  <c r="X7" i="16"/>
  <c r="B10" i="16"/>
  <c r="E38" i="16"/>
  <c r="Y53" i="16"/>
  <c r="V44" i="16"/>
  <c r="Z51" i="16"/>
  <c r="X39" i="16"/>
  <c r="V73" i="16"/>
  <c r="AA85" i="16"/>
  <c r="Y65" i="16"/>
  <c r="F77" i="16"/>
  <c r="C89" i="16"/>
  <c r="F95" i="16"/>
  <c r="V56" i="16"/>
  <c r="AA9" i="16"/>
  <c r="X20" i="16"/>
  <c r="X11" i="16"/>
  <c r="Y12" i="16"/>
  <c r="U38" i="16"/>
  <c r="F54" i="16"/>
  <c r="C45" i="16"/>
  <c r="I54" i="16"/>
  <c r="E40" i="16"/>
  <c r="C74" i="16"/>
  <c r="H86" i="16"/>
  <c r="F66" i="16"/>
  <c r="V77" i="16"/>
  <c r="U35" i="16"/>
  <c r="V95" i="16"/>
  <c r="E61" i="16"/>
  <c r="C97" i="16"/>
  <c r="AA76" i="16"/>
  <c r="I8" i="16"/>
  <c r="E26" i="16"/>
  <c r="Z17" i="16"/>
  <c r="Z9" i="16"/>
  <c r="F20" i="16"/>
  <c r="X32" i="16"/>
  <c r="V49" i="16"/>
  <c r="AA32" i="16"/>
  <c r="I49" i="16"/>
  <c r="AA62" i="16"/>
  <c r="Z64" i="16"/>
  <c r="I78" i="16"/>
  <c r="Z86" i="16"/>
  <c r="B68" i="16"/>
  <c r="AA79" i="16"/>
  <c r="U88" i="16"/>
  <c r="V109" i="16"/>
  <c r="C92" i="16"/>
  <c r="I14" i="16"/>
  <c r="F9" i="16"/>
  <c r="C30" i="16"/>
  <c r="I24" i="16"/>
  <c r="V20" i="16"/>
  <c r="I45" i="16"/>
  <c r="F36" i="16"/>
  <c r="B43" i="16"/>
  <c r="H31" i="16"/>
  <c r="D7" i="17"/>
  <c r="H17" i="16"/>
  <c r="U27" i="16"/>
  <c r="H11" i="16"/>
  <c r="F28" i="16"/>
  <c r="C52" i="16"/>
  <c r="Y40" i="16"/>
  <c r="Z56" i="16"/>
  <c r="B38" i="16"/>
  <c r="V53" i="16"/>
  <c r="AA33" i="16"/>
  <c r="B67" i="16"/>
  <c r="U77" i="16"/>
  <c r="AA58" i="16"/>
  <c r="V70" i="16"/>
  <c r="B107" i="16"/>
  <c r="C77" i="16"/>
  <c r="H98" i="16"/>
  <c r="I91" i="16"/>
  <c r="V125" i="16"/>
  <c r="E117" i="16"/>
  <c r="V112" i="16"/>
  <c r="X126" i="16"/>
  <c r="U145" i="16"/>
  <c r="C141" i="16"/>
  <c r="I137" i="16"/>
  <c r="C145" i="16"/>
  <c r="F159" i="16"/>
  <c r="H167" i="16"/>
  <c r="H151" i="16"/>
  <c r="V166" i="16"/>
  <c r="E164" i="16"/>
  <c r="C191" i="16"/>
  <c r="I187" i="16"/>
  <c r="V181" i="16"/>
  <c r="F192" i="16"/>
  <c r="V206" i="16"/>
  <c r="Y201" i="16"/>
  <c r="Y230" i="16"/>
  <c r="Y212" i="16"/>
  <c r="Y231" i="16"/>
  <c r="U238" i="16"/>
  <c r="Y219" i="16"/>
  <c r="H258" i="16"/>
  <c r="I240" i="16"/>
  <c r="E252" i="16"/>
  <c r="Y267" i="16"/>
  <c r="H247" i="16"/>
  <c r="I83" i="16"/>
  <c r="X98" i="16"/>
  <c r="Y91" i="16"/>
  <c r="AA126" i="16"/>
  <c r="X117" i="16"/>
  <c r="H113" i="16"/>
  <c r="B127" i="16"/>
  <c r="B146" i="16"/>
  <c r="AA141" i="16"/>
  <c r="Y137" i="16"/>
  <c r="AA145" i="16"/>
  <c r="C162" i="16"/>
  <c r="X167" i="16"/>
  <c r="X151" i="16"/>
  <c r="C167" i="16"/>
  <c r="B175" i="16"/>
  <c r="AA191" i="16"/>
  <c r="Y187" i="16"/>
  <c r="U184" i="16"/>
  <c r="V192" i="16"/>
  <c r="C207" i="16"/>
  <c r="F202" i="16"/>
  <c r="F231" i="16"/>
  <c r="F213" i="16"/>
  <c r="F232" i="16"/>
  <c r="B239" i="16"/>
  <c r="F220" i="16"/>
  <c r="X258" i="16"/>
  <c r="F241" i="16"/>
  <c r="U252" i="16"/>
  <c r="F268" i="16"/>
  <c r="X247" i="16"/>
  <c r="C67" i="16"/>
  <c r="U87" i="16"/>
  <c r="B96" i="16"/>
  <c r="C112" i="16"/>
  <c r="H125" i="16"/>
  <c r="F121" i="16"/>
  <c r="X133" i="16"/>
  <c r="F129" i="16"/>
  <c r="F148" i="16"/>
  <c r="B142" i="16"/>
  <c r="F152" i="16"/>
  <c r="Y148" i="16"/>
  <c r="C174" i="16"/>
  <c r="U158" i="16"/>
  <c r="Y173" i="16"/>
  <c r="X181" i="16"/>
  <c r="Z197" i="16"/>
  <c r="B192" i="16"/>
  <c r="E181" i="16"/>
  <c r="F195" i="16"/>
  <c r="F201" i="16"/>
  <c r="Z206" i="16"/>
  <c r="Z235" i="16"/>
  <c r="Z217" i="16"/>
  <c r="Z236" i="16"/>
  <c r="H216" i="16"/>
  <c r="Z224" i="16"/>
  <c r="C265" i="16"/>
  <c r="AA247" i="16"/>
  <c r="H259" i="16"/>
  <c r="C234" i="16"/>
  <c r="C254" i="16"/>
  <c r="Y84" i="16"/>
  <c r="B103" i="16"/>
  <c r="X102" i="16"/>
  <c r="H119" i="16"/>
  <c r="Z101" i="16"/>
  <c r="V97" i="16"/>
  <c r="C140" i="16"/>
  <c r="Z133" i="16"/>
  <c r="E130" i="16"/>
  <c r="X148" i="16"/>
  <c r="Z156" i="16"/>
  <c r="I161" i="16"/>
  <c r="V169" i="16"/>
  <c r="X165" i="16"/>
  <c r="I160" i="16"/>
  <c r="C188" i="16"/>
  <c r="C178" i="16"/>
  <c r="X198" i="16"/>
  <c r="AA187" i="16"/>
  <c r="AA190" i="16"/>
  <c r="Z205" i="16"/>
  <c r="B201" i="16"/>
  <c r="C211" i="16"/>
  <c r="E224" i="16"/>
  <c r="E243" i="16"/>
  <c r="V222" i="16"/>
  <c r="E231" i="16"/>
  <c r="B221" i="16"/>
  <c r="F254" i="16"/>
  <c r="F217" i="16"/>
  <c r="C248" i="16"/>
  <c r="Y260" i="16"/>
  <c r="F70" i="16"/>
  <c r="B90" i="16"/>
  <c r="C109" i="16"/>
  <c r="F111" i="16"/>
  <c r="C115" i="16"/>
  <c r="AA90" i="16"/>
  <c r="Y146" i="16"/>
  <c r="E140" i="16"/>
  <c r="AA136" i="16"/>
  <c r="C155" i="16"/>
  <c r="AA152" i="16"/>
  <c r="U165" i="16"/>
  <c r="U152" i="16"/>
  <c r="C172" i="16"/>
  <c r="X150" i="16"/>
  <c r="Y194" i="16"/>
  <c r="Y184" i="16"/>
  <c r="Z177" i="16"/>
  <c r="F194" i="16"/>
  <c r="F197" i="16"/>
  <c r="Y203" i="16"/>
  <c r="X207" i="16"/>
  <c r="Y217" i="16"/>
  <c r="AA230" i="16"/>
  <c r="U214" i="16"/>
  <c r="I229" i="16"/>
  <c r="AA237" i="16"/>
  <c r="Y241" i="16"/>
  <c r="Z258" i="16"/>
  <c r="X243" i="16"/>
  <c r="C83" i="16"/>
  <c r="H93" i="16"/>
  <c r="Y99" i="16"/>
  <c r="X115" i="16"/>
  <c r="I113" i="16"/>
  <c r="E124" i="16"/>
  <c r="B135" i="16"/>
  <c r="AA130" i="16"/>
  <c r="F127" i="16"/>
  <c r="Y145" i="16"/>
  <c r="AA7" i="16"/>
  <c r="V23" i="16"/>
  <c r="X13" i="16"/>
  <c r="Z23" i="16"/>
  <c r="E25" i="16"/>
  <c r="Y58" i="16"/>
  <c r="B45" i="16"/>
  <c r="E63" i="16"/>
  <c r="X44" i="16"/>
  <c r="I60" i="16"/>
  <c r="Z60" i="16"/>
  <c r="X73" i="16"/>
  <c r="H84" i="16"/>
  <c r="AA65" i="16"/>
  <c r="I77" i="16"/>
  <c r="E78" i="16"/>
  <c r="B105" i="16"/>
  <c r="Z88" i="16"/>
  <c r="Z8" i="16"/>
  <c r="I30" i="16"/>
  <c r="V21" i="16"/>
  <c r="B14" i="16"/>
  <c r="Z16" i="16"/>
  <c r="Z34" i="16"/>
  <c r="X51" i="16"/>
  <c r="U34" i="16"/>
  <c r="C51" i="16"/>
  <c r="B36" i="16"/>
  <c r="V68" i="16"/>
  <c r="C80" i="16"/>
  <c r="C49" i="16"/>
  <c r="F72" i="16"/>
  <c r="U81" i="16"/>
  <c r="V90" i="16"/>
  <c r="X111" i="16"/>
  <c r="E94" i="16"/>
  <c r="C111" i="16"/>
  <c r="Z12" i="16"/>
  <c r="Y25" i="16"/>
  <c r="X15" i="16"/>
  <c r="I29" i="16"/>
  <c r="V43" i="16"/>
  <c r="I32" i="16"/>
  <c r="B48" i="16"/>
  <c r="H57" i="16"/>
  <c r="F45" i="16"/>
  <c r="B77" i="16"/>
  <c r="U58" i="16"/>
  <c r="E69" i="16"/>
  <c r="U80" i="16"/>
  <c r="B60" i="16"/>
  <c r="U98" i="16"/>
  <c r="I92" i="16"/>
  <c r="B100" i="16"/>
  <c r="U89" i="16"/>
  <c r="I15" i="16"/>
  <c r="F26" i="16"/>
  <c r="F16" i="16"/>
  <c r="I21" i="16"/>
  <c r="C44" i="16"/>
  <c r="Y32" i="16"/>
  <c r="Z48" i="16"/>
  <c r="X57" i="16"/>
  <c r="V45" i="16"/>
  <c r="Z77" i="16"/>
  <c r="V59" i="16"/>
  <c r="U69" i="16"/>
  <c r="B81" i="16"/>
  <c r="V62" i="16"/>
  <c r="B99" i="16"/>
  <c r="Y92" i="16"/>
  <c r="Y15" i="16"/>
  <c r="V26" i="16"/>
  <c r="V16" i="16"/>
  <c r="B26" i="16"/>
  <c r="AA44" i="16"/>
  <c r="F33" i="16"/>
  <c r="I51" i="16"/>
  <c r="E58" i="16"/>
  <c r="C46" i="16"/>
  <c r="I80" i="16"/>
  <c r="E60" i="16"/>
  <c r="B70" i="16"/>
  <c r="Z81" i="16"/>
  <c r="F63" i="16"/>
  <c r="Z99" i="16"/>
  <c r="F93" i="16"/>
  <c r="I103" i="16"/>
  <c r="Z90" i="16"/>
  <c r="V7" i="16"/>
  <c r="X26" i="16"/>
  <c r="X23" i="16"/>
  <c r="V17" i="16"/>
  <c r="V28" i="16"/>
  <c r="V38" i="16"/>
  <c r="Z53" i="16"/>
  <c r="Y38" i="16"/>
  <c r="E53" i="16"/>
  <c r="H50" i="16"/>
  <c r="X70" i="16"/>
  <c r="E82" i="16"/>
  <c r="H60" i="16"/>
  <c r="H74" i="16"/>
  <c r="Y85" i="16"/>
  <c r="X92" i="16"/>
  <c r="Z113" i="16"/>
  <c r="I98" i="16"/>
  <c r="C11" i="16"/>
  <c r="Y17" i="16"/>
  <c r="U22" i="16"/>
  <c r="E28" i="16"/>
  <c r="V35" i="16"/>
  <c r="E49" i="16"/>
  <c r="B40" i="16"/>
  <c r="H49" i="16"/>
  <c r="F37" i="16"/>
  <c r="C7" i="16"/>
  <c r="F23" i="16"/>
  <c r="B13" i="16"/>
  <c r="E22" i="16"/>
  <c r="V22" i="16"/>
  <c r="I58" i="16"/>
  <c r="U44" i="16"/>
  <c r="X62" i="16"/>
  <c r="H44" i="16"/>
  <c r="Z57" i="16"/>
  <c r="U59" i="16"/>
  <c r="H73" i="16"/>
  <c r="AA83" i="16"/>
  <c r="C65" i="16"/>
  <c r="Z74" i="16"/>
  <c r="V75" i="16"/>
  <c r="AA88" i="16"/>
  <c r="I74" i="16"/>
  <c r="E95" i="16"/>
  <c r="X108" i="16"/>
  <c r="V123" i="16"/>
  <c r="I120" i="16"/>
  <c r="AA132" i="16"/>
  <c r="I128" i="16"/>
  <c r="I147" i="16"/>
  <c r="E141" i="16"/>
  <c r="I151" i="16"/>
  <c r="V141" i="16"/>
  <c r="F173" i="16"/>
  <c r="Z157" i="16"/>
  <c r="Z170" i="16"/>
  <c r="AA180" i="16"/>
  <c r="V198" i="16"/>
  <c r="E191" i="16"/>
  <c r="H180" i="16"/>
  <c r="B196" i="16"/>
  <c r="I200" i="16"/>
  <c r="U205" i="16"/>
  <c r="U234" i="16"/>
  <c r="U216" i="16"/>
  <c r="U235" i="16"/>
  <c r="C215" i="16"/>
  <c r="U223" i="16"/>
  <c r="F264" i="16"/>
  <c r="V246" i="16"/>
  <c r="C258" i="16"/>
  <c r="X219" i="16"/>
  <c r="F253" i="16"/>
  <c r="H58" i="16"/>
  <c r="E87" i="16"/>
  <c r="U95" i="16"/>
  <c r="Z109" i="16"/>
  <c r="AA124" i="16"/>
  <c r="Y120" i="16"/>
  <c r="H133" i="16"/>
  <c r="Y128" i="16"/>
  <c r="Y147" i="16"/>
  <c r="U141" i="16"/>
  <c r="Y151" i="16"/>
  <c r="E144" i="16"/>
  <c r="V173" i="16"/>
  <c r="I158" i="16"/>
  <c r="I173" i="16"/>
  <c r="H181" i="16"/>
  <c r="U196" i="16"/>
  <c r="U191" i="16"/>
  <c r="X180" i="16"/>
  <c r="Z196" i="16"/>
  <c r="Y200" i="16"/>
  <c r="B206" i="16"/>
  <c r="B235" i="16"/>
  <c r="B217" i="16"/>
  <c r="B236" i="16"/>
  <c r="AA215" i="16"/>
  <c r="B224" i="16"/>
  <c r="V264" i="16"/>
  <c r="C247" i="16"/>
  <c r="AA258" i="16"/>
  <c r="AA226" i="16"/>
  <c r="V253" i="16"/>
  <c r="AA78" i="16"/>
  <c r="U102" i="16"/>
  <c r="H102" i="16"/>
  <c r="AA118" i="16"/>
  <c r="F97" i="16"/>
  <c r="X118" i="16"/>
  <c r="V139" i="16"/>
  <c r="B133" i="16"/>
  <c r="X129" i="16"/>
  <c r="H148" i="16"/>
  <c r="B156" i="16"/>
  <c r="U159" i="16"/>
  <c r="V161" i="16"/>
  <c r="H165" i="16"/>
  <c r="H153" i="16"/>
  <c r="V187" i="16"/>
  <c r="V177" i="16"/>
  <c r="H198" i="16"/>
  <c r="C187" i="16"/>
  <c r="Y188" i="16"/>
  <c r="B205" i="16"/>
  <c r="U200" i="16"/>
  <c r="X241" i="16"/>
  <c r="X223" i="16"/>
  <c r="X242" i="16"/>
  <c r="F222" i="16"/>
  <c r="X230" i="16"/>
  <c r="I216" i="16"/>
  <c r="Y253" i="16"/>
  <c r="F265" i="16"/>
  <c r="V247" i="16"/>
  <c r="I260" i="16"/>
  <c r="H64" i="16"/>
  <c r="X87" i="16"/>
  <c r="V108" i="16"/>
  <c r="B110" i="16"/>
  <c r="E114" i="16"/>
  <c r="Z87" i="16"/>
  <c r="I146" i="16"/>
  <c r="X139" i="16"/>
  <c r="C136" i="16"/>
  <c r="V154" i="16"/>
  <c r="B152" i="16"/>
  <c r="E165" i="16"/>
  <c r="H152" i="16"/>
  <c r="V171" i="16"/>
  <c r="E150" i="16"/>
  <c r="I194" i="16"/>
  <c r="I184" i="16"/>
  <c r="H175" i="16"/>
  <c r="Y193" i="16"/>
  <c r="Y196" i="16"/>
  <c r="I203" i="16"/>
  <c r="H207" i="16"/>
  <c r="I217" i="16"/>
  <c r="C230" i="16"/>
  <c r="E214" i="16"/>
  <c r="Z226" i="16"/>
  <c r="C237" i="16"/>
  <c r="B241" i="16"/>
  <c r="B258" i="16"/>
  <c r="C243" i="16"/>
  <c r="I254" i="16"/>
  <c r="U264" i="16"/>
  <c r="U106" i="16"/>
  <c r="U97" i="16"/>
  <c r="I115" i="16"/>
  <c r="V120" i="16"/>
  <c r="H120" i="16"/>
  <c r="V114" i="16"/>
  <c r="AA127" i="16"/>
  <c r="C146" i="16"/>
  <c r="Y142" i="16"/>
  <c r="I127" i="16"/>
  <c r="Y158" i="16"/>
  <c r="B174" i="16"/>
  <c r="C159" i="16"/>
  <c r="Y154" i="16"/>
  <c r="X158" i="16"/>
  <c r="B177" i="16"/>
  <c r="U188" i="16"/>
  <c r="U178" i="16"/>
  <c r="E184" i="16"/>
  <c r="Y202" i="16"/>
  <c r="U207" i="16"/>
  <c r="I207" i="16"/>
  <c r="U221" i="16"/>
  <c r="U211" i="16"/>
  <c r="AA220" i="16"/>
  <c r="E233" i="16"/>
  <c r="Y243" i="16"/>
  <c r="B247" i="16"/>
  <c r="X264" i="16"/>
  <c r="U247" i="16"/>
  <c r="V64" i="16"/>
  <c r="AA108" i="16"/>
  <c r="U103" i="16"/>
  <c r="U62" i="16"/>
  <c r="E108" i="16"/>
  <c r="V113" i="16"/>
  <c r="H141" i="16"/>
  <c r="Y136" i="16"/>
  <c r="B131" i="16"/>
  <c r="U149" i="16"/>
  <c r="B8" i="16"/>
  <c r="Z27" i="16"/>
  <c r="F21" i="16"/>
  <c r="H13" i="16"/>
  <c r="C14" i="16"/>
  <c r="B34" i="16"/>
  <c r="H51" i="16"/>
  <c r="E34" i="16"/>
  <c r="V50" i="16"/>
  <c r="I31" i="16"/>
  <c r="F68" i="16"/>
  <c r="V79" i="16"/>
  <c r="AA41" i="16"/>
  <c r="Y71" i="16"/>
  <c r="E81" i="16"/>
  <c r="F90" i="16"/>
  <c r="H111" i="16"/>
  <c r="X93" i="16"/>
  <c r="X9" i="16"/>
  <c r="X21" i="16"/>
  <c r="Z25" i="16"/>
  <c r="X19" i="16"/>
  <c r="Y21" i="16"/>
  <c r="X40" i="16"/>
  <c r="U31" i="16"/>
  <c r="AA40" i="16"/>
  <c r="I57" i="16"/>
  <c r="X60" i="16"/>
  <c r="Z72" i="16"/>
  <c r="I86" i="16"/>
  <c r="E64" i="16"/>
  <c r="B76" i="16"/>
  <c r="AA87" i="16"/>
  <c r="Z94" i="16"/>
  <c r="V117" i="16"/>
  <c r="C100" i="16"/>
  <c r="C7" i="17"/>
  <c r="U13" i="16"/>
  <c r="U29" i="16"/>
  <c r="U19" i="16"/>
  <c r="I13" i="16"/>
  <c r="Z47" i="16"/>
  <c r="E36" i="16"/>
  <c r="H54" i="16"/>
  <c r="AA35" i="16"/>
  <c r="B49" i="16"/>
  <c r="H83" i="16"/>
  <c r="AA64" i="16"/>
  <c r="C75" i="16"/>
  <c r="V32" i="16"/>
  <c r="B66" i="16"/>
  <c r="AA104" i="16"/>
  <c r="E96" i="16"/>
  <c r="H106" i="16"/>
  <c r="B7" i="17"/>
  <c r="E14" i="16"/>
  <c r="B30" i="16"/>
  <c r="B20" i="16"/>
  <c r="X14" i="16"/>
  <c r="I50" i="16"/>
  <c r="U36" i="16"/>
  <c r="X54" i="16"/>
  <c r="H36" i="16"/>
  <c r="Z49" i="16"/>
  <c r="X83" i="16"/>
  <c r="H65" i="16"/>
  <c r="AA75" i="16"/>
  <c r="E35" i="16"/>
  <c r="Z66" i="16"/>
  <c r="H105" i="16"/>
  <c r="H7" i="17"/>
  <c r="Z14" i="16"/>
  <c r="Z30" i="16"/>
  <c r="Z20" i="16"/>
  <c r="Y19" i="16"/>
  <c r="Y50" i="16"/>
  <c r="B37" i="16"/>
  <c r="E55" i="16"/>
  <c r="X36" i="16"/>
  <c r="I52" i="16"/>
  <c r="E84" i="16"/>
  <c r="X65" i="16"/>
  <c r="H76" i="16"/>
  <c r="Y39" i="16"/>
  <c r="I69" i="16"/>
  <c r="X105" i="16"/>
  <c r="B97" i="16"/>
  <c r="E107" i="16"/>
  <c r="X96" i="16"/>
  <c r="Z11" i="16"/>
  <c r="H7" i="16"/>
  <c r="V29" i="16"/>
  <c r="Z21" i="16"/>
  <c r="B16" i="16"/>
  <c r="Z42" i="16"/>
  <c r="Y35" i="16"/>
  <c r="U42" i="16"/>
  <c r="C59" i="16"/>
  <c r="Y64" i="16"/>
  <c r="V76" i="16"/>
  <c r="C88" i="16"/>
  <c r="I68" i="16"/>
  <c r="F80" i="16"/>
  <c r="C33" i="16"/>
  <c r="V98" i="16"/>
  <c r="H69" i="16"/>
  <c r="E102" i="16"/>
  <c r="X10" i="16"/>
  <c r="U21" i="16"/>
  <c r="C13" i="16"/>
  <c r="H16" i="16"/>
  <c r="Z39" i="16"/>
  <c r="C55" i="16"/>
  <c r="H46" i="16"/>
  <c r="F55" i="16"/>
  <c r="B41" i="16"/>
  <c r="U7" i="16"/>
  <c r="B27" i="16"/>
  <c r="Y20" i="16"/>
  <c r="X12" i="16"/>
  <c r="X16" i="16"/>
  <c r="U33" i="16"/>
  <c r="AA50" i="16"/>
  <c r="X33" i="16"/>
  <c r="F50" i="16"/>
  <c r="X63" i="16"/>
  <c r="Y67" i="16"/>
  <c r="F79" i="16"/>
  <c r="X34" i="16"/>
  <c r="I71" i="16"/>
  <c r="X80" i="16"/>
  <c r="Y89" i="16"/>
  <c r="Y68" i="16"/>
  <c r="F99" i="16"/>
  <c r="C101" i="16"/>
  <c r="U117" i="16"/>
  <c r="Z85" i="16"/>
  <c r="H114" i="16"/>
  <c r="Y138" i="16"/>
  <c r="E132" i="16"/>
  <c r="AA128" i="16"/>
  <c r="C147" i="16"/>
  <c r="E155" i="16"/>
  <c r="F158" i="16"/>
  <c r="B172" i="16"/>
  <c r="C164" i="16"/>
  <c r="H143" i="16"/>
  <c r="Y186" i="16"/>
  <c r="Y176" i="16"/>
  <c r="C197" i="16"/>
  <c r="F186" i="16"/>
  <c r="B197" i="16"/>
  <c r="E204" i="16"/>
  <c r="X199" i="16"/>
  <c r="AA240" i="16"/>
  <c r="AA222" i="16"/>
  <c r="AA241" i="16"/>
  <c r="I221" i="16"/>
  <c r="AA229" i="16"/>
  <c r="B268" i="16"/>
  <c r="Z250" i="16"/>
  <c r="I264" i="16"/>
  <c r="Y246" i="16"/>
  <c r="B257" i="16"/>
  <c r="U72" i="16"/>
  <c r="H101" i="16"/>
  <c r="AA101" i="16"/>
  <c r="C118" i="16"/>
  <c r="C90" i="16"/>
  <c r="AA116" i="16"/>
  <c r="F139" i="16"/>
  <c r="U132" i="16"/>
  <c r="H129" i="16"/>
  <c r="AA147" i="16"/>
  <c r="U155" i="16"/>
  <c r="AA158" i="16"/>
  <c r="Z172" i="16"/>
  <c r="AA164" i="16"/>
  <c r="C150" i="16"/>
  <c r="F187" i="16"/>
  <c r="F177" i="16"/>
  <c r="AA197" i="16"/>
  <c r="V186" i="16"/>
  <c r="B185" i="16"/>
  <c r="U204" i="16"/>
  <c r="E200" i="16"/>
  <c r="H241" i="16"/>
  <c r="H223" i="16"/>
  <c r="H242" i="16"/>
  <c r="Y221" i="16"/>
  <c r="H230" i="16"/>
  <c r="Z213" i="16"/>
  <c r="I253" i="16"/>
  <c r="Y264" i="16"/>
  <c r="F247" i="16"/>
  <c r="Z257" i="16"/>
  <c r="AA49" i="16"/>
  <c r="H87" i="16"/>
  <c r="F108" i="16"/>
  <c r="B109" i="16"/>
  <c r="F113" i="16"/>
  <c r="Y74" i="16"/>
  <c r="Z143" i="16"/>
  <c r="H139" i="16"/>
  <c r="V135" i="16"/>
  <c r="F154" i="16"/>
  <c r="AA150" i="16"/>
  <c r="X164" i="16"/>
  <c r="U151" i="16"/>
  <c r="F171" i="16"/>
  <c r="I148" i="16"/>
  <c r="Z191" i="16"/>
  <c r="Z181" i="16"/>
  <c r="B198" i="16"/>
  <c r="I193" i="16"/>
  <c r="E192" i="16"/>
  <c r="Z200" i="16"/>
  <c r="AA206" i="16"/>
  <c r="Z214" i="16"/>
  <c r="V229" i="16"/>
  <c r="X213" i="16"/>
  <c r="B226" i="16"/>
  <c r="V236" i="16"/>
  <c r="E240" i="16"/>
  <c r="U257" i="16"/>
  <c r="E242" i="16"/>
  <c r="Z251" i="16"/>
  <c r="E264" i="16"/>
  <c r="Y102" i="16"/>
  <c r="E97" i="16"/>
  <c r="Z112" i="16"/>
  <c r="F120" i="16"/>
  <c r="AA119" i="16"/>
  <c r="I114" i="16"/>
  <c r="C127" i="16"/>
  <c r="V145" i="16"/>
  <c r="I142" i="16"/>
  <c r="Z158" i="16"/>
  <c r="E158" i="16"/>
  <c r="X172" i="16"/>
  <c r="H158" i="16"/>
  <c r="AA151" i="16"/>
  <c r="C158" i="16"/>
  <c r="X195" i="16"/>
  <c r="E188" i="16"/>
  <c r="E178" i="16"/>
  <c r="C182" i="16"/>
  <c r="I202" i="16"/>
  <c r="E207" i="16"/>
  <c r="B204" i="16"/>
  <c r="E221" i="16"/>
  <c r="E211" i="16"/>
  <c r="C220" i="16"/>
  <c r="X232" i="16"/>
  <c r="I243" i="16"/>
  <c r="U246" i="16"/>
  <c r="H264" i="16"/>
  <c r="E247" i="16"/>
  <c r="E258" i="16"/>
  <c r="B213" i="16"/>
  <c r="AA94" i="16"/>
  <c r="X104" i="16"/>
  <c r="B111" i="16"/>
  <c r="Z124" i="16"/>
  <c r="F126" i="16"/>
  <c r="AA120" i="16"/>
  <c r="Y133" i="16"/>
  <c r="E127" i="16"/>
  <c r="U146" i="16"/>
  <c r="E131" i="16"/>
  <c r="Z163" i="16"/>
  <c r="C142" i="16"/>
  <c r="E163" i="16"/>
  <c r="AA149" i="16"/>
  <c r="C165" i="16"/>
  <c r="E177" i="16"/>
  <c r="AA194" i="16"/>
  <c r="AA184" i="16"/>
  <c r="H178" i="16"/>
  <c r="U206" i="16"/>
  <c r="V199" i="16"/>
  <c r="AA216" i="16"/>
  <c r="AA227" i="16"/>
  <c r="AA217" i="16"/>
  <c r="Y226" i="16"/>
  <c r="C239" i="16"/>
  <c r="B244" i="16"/>
  <c r="H253" i="16"/>
  <c r="H219" i="16"/>
  <c r="AA253" i="16"/>
  <c r="B74" i="16"/>
  <c r="I93" i="16"/>
  <c r="AA109" i="16"/>
  <c r="C113" i="16"/>
  <c r="B116" i="16"/>
  <c r="C98" i="16"/>
  <c r="F147" i="16"/>
  <c r="U140" i="16"/>
  <c r="H137" i="16"/>
  <c r="AA155" i="16"/>
  <c r="V153" i="16"/>
  <c r="B166" i="16"/>
  <c r="E153" i="16"/>
  <c r="AA172" i="16"/>
  <c r="Z152" i="16"/>
  <c r="V195" i="16"/>
  <c r="F185" i="16"/>
  <c r="F175" i="16"/>
  <c r="V194" i="16"/>
  <c r="C190" i="16"/>
  <c r="F204" i="16"/>
  <c r="E208" i="16"/>
  <c r="F218" i="16"/>
  <c r="H231" i="16"/>
  <c r="B215" i="16"/>
  <c r="Y229" i="16"/>
  <c r="H238" i="16"/>
  <c r="U112" i="16"/>
  <c r="U113" i="16"/>
  <c r="H9" i="16"/>
  <c r="Z54" i="16"/>
  <c r="F117" i="16"/>
  <c r="AA37" i="16"/>
  <c r="AA84" i="16"/>
  <c r="Z18" i="16"/>
  <c r="I81" i="16"/>
  <c r="B23" i="16"/>
  <c r="I55" i="16"/>
  <c r="F27" i="16"/>
  <c r="F57" i="16"/>
  <c r="V102" i="16"/>
  <c r="AA48" i="16"/>
  <c r="Z102" i="16"/>
  <c r="C34" i="16"/>
  <c r="AA15" i="16"/>
  <c r="X61" i="16"/>
  <c r="I111" i="16"/>
  <c r="U144" i="16"/>
  <c r="U199" i="16"/>
  <c r="X256" i="16"/>
  <c r="V111" i="16"/>
  <c r="E151" i="16"/>
  <c r="B200" i="16"/>
  <c r="E257" i="16"/>
  <c r="C119" i="16"/>
  <c r="Y157" i="16"/>
  <c r="X206" i="16"/>
  <c r="AA263" i="16"/>
  <c r="Y125" i="16"/>
  <c r="X162" i="16"/>
  <c r="F199" i="16"/>
  <c r="X216" i="16"/>
  <c r="X259" i="16"/>
  <c r="F107" i="16"/>
  <c r="Z110" i="16"/>
  <c r="E149" i="16"/>
  <c r="E166" i="16"/>
  <c r="H193" i="16"/>
  <c r="Y199" i="16"/>
  <c r="Y223" i="16"/>
  <c r="U231" i="16"/>
  <c r="C250" i="16"/>
  <c r="B98" i="16"/>
  <c r="Z119" i="16"/>
  <c r="F134" i="16"/>
  <c r="B147" i="16"/>
  <c r="Y159" i="16"/>
  <c r="F149" i="16"/>
  <c r="F155" i="16"/>
  <c r="I168" i="16"/>
  <c r="U177" i="16"/>
  <c r="AA189" i="16"/>
  <c r="X188" i="16"/>
  <c r="B207" i="16"/>
  <c r="H204" i="16"/>
  <c r="H212" i="16"/>
  <c r="H218" i="16"/>
  <c r="Y213" i="16"/>
  <c r="B232" i="16"/>
  <c r="B108" i="16"/>
  <c r="H110" i="16"/>
  <c r="AA114" i="16"/>
  <c r="X116" i="16"/>
  <c r="F105" i="16"/>
  <c r="V147" i="16"/>
  <c r="B141" i="16"/>
  <c r="X137" i="16"/>
  <c r="H156" i="16"/>
  <c r="E154" i="16"/>
  <c r="Z166" i="16"/>
  <c r="Z153" i="16"/>
  <c r="H173" i="16"/>
  <c r="U153" i="16"/>
  <c r="AA196" i="16"/>
  <c r="V185" i="16"/>
  <c r="V175" i="16"/>
  <c r="C195" i="16"/>
  <c r="U192" i="16"/>
  <c r="V204" i="16"/>
  <c r="U208" i="16"/>
  <c r="V218" i="16"/>
  <c r="X231" i="16"/>
  <c r="Z215" i="16"/>
  <c r="F230" i="16"/>
  <c r="X238" i="16"/>
  <c r="C244" i="16"/>
  <c r="B61" i="16"/>
  <c r="Y98" i="16"/>
  <c r="V100" i="16"/>
  <c r="C117" i="16"/>
  <c r="V67" i="16"/>
  <c r="B93" i="16"/>
  <c r="I138" i="16"/>
  <c r="X131" i="16"/>
  <c r="C128" i="16"/>
  <c r="V146" i="16"/>
  <c r="X154" i="16"/>
  <c r="V157" i="16"/>
  <c r="E171" i="16"/>
  <c r="V163" i="16"/>
  <c r="E136" i="16"/>
  <c r="I186" i="16"/>
  <c r="E213" i="16"/>
  <c r="AA255" i="16"/>
  <c r="F225" i="16"/>
  <c r="F250" i="16"/>
  <c r="E278" i="16"/>
  <c r="X288" i="16"/>
  <c r="B270" i="16"/>
  <c r="I281" i="16"/>
  <c r="Y317" i="16"/>
  <c r="C272" i="16"/>
  <c r="C304" i="16"/>
  <c r="I313" i="16"/>
  <c r="V317" i="16"/>
  <c r="V315" i="16"/>
  <c r="U335" i="16"/>
  <c r="AA313" i="16"/>
  <c r="Q342" i="16"/>
  <c r="H342" i="16"/>
  <c r="I319" i="16"/>
  <c r="V267" i="16"/>
  <c r="X331" i="16"/>
  <c r="AA195" i="16"/>
  <c r="E239" i="16"/>
  <c r="X254" i="16"/>
  <c r="U272" i="16"/>
  <c r="Y287" i="16"/>
  <c r="V265" i="16"/>
  <c r="B277" i="16"/>
  <c r="C293" i="16"/>
  <c r="AA280" i="16"/>
  <c r="AA306" i="16"/>
  <c r="B312" i="16"/>
  <c r="Y326" i="16"/>
  <c r="H297" i="16"/>
  <c r="V287" i="16"/>
  <c r="I336" i="16"/>
  <c r="V320" i="16"/>
  <c r="E339" i="16"/>
  <c r="AA327" i="16"/>
  <c r="I339" i="16"/>
  <c r="X269" i="16"/>
  <c r="Z246" i="16"/>
  <c r="AA332" i="16"/>
  <c r="I225" i="16"/>
  <c r="I261" i="16"/>
  <c r="I232" i="16"/>
  <c r="I257" i="16"/>
  <c r="B279" i="16"/>
  <c r="U289" i="16"/>
  <c r="U271" i="16"/>
  <c r="F282" i="16"/>
  <c r="V318" i="16"/>
  <c r="Z283" i="16"/>
  <c r="H305" i="16"/>
  <c r="F314" i="16"/>
  <c r="AA318" i="16"/>
  <c r="AA316" i="16"/>
  <c r="Z336" i="16"/>
  <c r="U323" i="16"/>
  <c r="Z316" i="16"/>
  <c r="Z339" i="16"/>
  <c r="Y330" i="16"/>
  <c r="F292" i="16"/>
  <c r="H309" i="16"/>
  <c r="E186" i="16"/>
  <c r="X240" i="16"/>
  <c r="V244" i="16"/>
  <c r="U261" i="16"/>
  <c r="X282" i="16"/>
  <c r="E220" i="16"/>
  <c r="C274" i="16"/>
  <c r="B288" i="16"/>
  <c r="V298" i="16"/>
  <c r="Z301" i="16"/>
  <c r="C309" i="16"/>
  <c r="X321" i="16"/>
  <c r="F287" i="16"/>
  <c r="V304" i="16"/>
  <c r="U341" i="16"/>
  <c r="H269" i="16"/>
  <c r="X184" i="16"/>
  <c r="C225" i="16"/>
  <c r="B245" i="16"/>
  <c r="H255" i="16"/>
  <c r="C273" i="16"/>
  <c r="E286" i="16"/>
  <c r="X296" i="16"/>
  <c r="X278" i="16"/>
  <c r="I289" i="16"/>
  <c r="E261" i="16"/>
  <c r="X299" i="16"/>
  <c r="C312" i="16"/>
  <c r="I321" i="16"/>
  <c r="H273" i="16"/>
  <c r="V323" i="16"/>
  <c r="H326" i="16"/>
  <c r="Y332" i="16"/>
  <c r="F331" i="16"/>
  <c r="F210" i="16"/>
  <c r="H271" i="16"/>
  <c r="Y278" i="16"/>
  <c r="X306" i="16"/>
  <c r="I201" i="16"/>
  <c r="U254" i="16"/>
  <c r="F255" i="16"/>
  <c r="AA286" i="16"/>
  <c r="I270" i="16"/>
  <c r="E281" i="16"/>
  <c r="H291" i="16"/>
  <c r="Y273" i="16"/>
  <c r="F310" i="16"/>
  <c r="Y320" i="16"/>
  <c r="Y295" i="16"/>
  <c r="Y305" i="16"/>
  <c r="C310" i="16"/>
  <c r="C308" i="16"/>
  <c r="B328" i="16"/>
  <c r="V338" i="16"/>
  <c r="U331" i="16"/>
  <c r="Y341" i="16"/>
  <c r="H235" i="16"/>
  <c r="E292" i="16"/>
  <c r="B303" i="16"/>
  <c r="AA179" i="16"/>
  <c r="E223" i="16"/>
  <c r="Z248" i="16"/>
  <c r="AA270" i="16"/>
  <c r="B284" i="16"/>
  <c r="E253" i="16"/>
  <c r="X275" i="16"/>
  <c r="Y291" i="16"/>
  <c r="H227" i="16"/>
  <c r="F305" i="16"/>
  <c r="X310" i="16"/>
  <c r="B323" i="16"/>
  <c r="I294" i="16"/>
  <c r="Z275" i="16"/>
  <c r="H331" i="16"/>
  <c r="Z308" i="16"/>
  <c r="Y335" i="16"/>
  <c r="F325" i="16"/>
  <c r="X203" i="16"/>
  <c r="AA259" i="16"/>
  <c r="Z323" i="16"/>
  <c r="X210" i="16"/>
  <c r="V322" i="16"/>
  <c r="Z284" i="16"/>
  <c r="I212" i="16"/>
  <c r="V245" i="16"/>
  <c r="I293" i="16"/>
  <c r="AA283" i="16"/>
  <c r="C294" i="16"/>
  <c r="E320" i="16"/>
  <c r="F340" i="16"/>
  <c r="Z210" i="16"/>
  <c r="I301" i="16"/>
  <c r="Y207" i="16"/>
  <c r="B281" i="16"/>
  <c r="Y277" i="16"/>
  <c r="AA266" i="16"/>
  <c r="Z320" i="16"/>
  <c r="U302" i="16"/>
  <c r="F328" i="16"/>
  <c r="U251" i="16"/>
  <c r="B250" i="16"/>
  <c r="H268" i="16"/>
  <c r="Z314" i="16"/>
  <c r="Y314" i="16"/>
  <c r="Z278" i="16"/>
  <c r="U333" i="16"/>
  <c r="E270" i="16"/>
  <c r="I325" i="16"/>
  <c r="F278" i="16"/>
  <c r="U244" i="16"/>
  <c r="U240" i="16"/>
  <c r="C338" i="16"/>
  <c r="C276" i="16"/>
  <c r="E309" i="16"/>
  <c r="Z342" i="16"/>
  <c r="Y191" i="16"/>
  <c r="Y276" i="16"/>
  <c r="B275" i="16"/>
  <c r="H341" i="16"/>
  <c r="Z310" i="16"/>
  <c r="B287" i="16"/>
  <c r="E274" i="16"/>
  <c r="X289" i="16"/>
  <c r="V277" i="16"/>
  <c r="B94" i="16"/>
  <c r="X55" i="16"/>
  <c r="U39" i="16"/>
  <c r="B83" i="16"/>
  <c r="H164" i="16"/>
  <c r="Z199" i="16"/>
  <c r="I226" i="16"/>
  <c r="I129" i="16"/>
  <c r="E244" i="16"/>
  <c r="Y152" i="16"/>
  <c r="Z182" i="16"/>
  <c r="F228" i="16"/>
  <c r="X141" i="16"/>
  <c r="H127" i="16"/>
  <c r="X179" i="16"/>
  <c r="C209" i="16"/>
  <c r="Z232" i="16"/>
  <c r="X94" i="16"/>
  <c r="C151" i="16"/>
  <c r="Y172" i="16"/>
  <c r="F205" i="16"/>
  <c r="U292" i="16"/>
  <c r="C307" i="16"/>
  <c r="F336" i="16"/>
  <c r="V230" i="16"/>
  <c r="F273" i="16"/>
  <c r="AA320" i="16"/>
  <c r="U307" i="16"/>
  <c r="I214" i="16"/>
  <c r="H244" i="16"/>
  <c r="H308" i="16"/>
  <c r="AA337" i="16"/>
  <c r="C228" i="16"/>
  <c r="F258" i="16"/>
  <c r="X324" i="16"/>
  <c r="C235" i="16"/>
  <c r="Z290" i="16"/>
  <c r="C315" i="16"/>
  <c r="E323" i="16"/>
  <c r="U267" i="16"/>
  <c r="F266" i="16"/>
  <c r="E302" i="16"/>
  <c r="AA335" i="16"/>
  <c r="V214" i="16"/>
  <c r="V270" i="16"/>
  <c r="B326" i="16"/>
  <c r="Y338" i="16"/>
  <c r="I18" i="16"/>
  <c r="C60" i="16"/>
  <c r="V99" i="16"/>
  <c r="Y46" i="16"/>
  <c r="X100" i="16"/>
  <c r="X53" i="16"/>
  <c r="I62" i="16"/>
  <c r="Z13" i="16"/>
  <c r="F71" i="16"/>
  <c r="U14" i="16"/>
  <c r="V71" i="16"/>
  <c r="V10" i="16"/>
  <c r="Y36" i="16"/>
  <c r="U91" i="16"/>
  <c r="F52" i="16"/>
  <c r="AA39" i="16"/>
  <c r="E75" i="16"/>
  <c r="B120" i="16"/>
  <c r="I170" i="16"/>
  <c r="V205" i="16"/>
  <c r="X235" i="16"/>
  <c r="AA125" i="16"/>
  <c r="Y170" i="16"/>
  <c r="C206" i="16"/>
  <c r="B237" i="16"/>
  <c r="X113" i="16"/>
  <c r="Y140" i="16"/>
  <c r="AA201" i="16"/>
  <c r="X246" i="16"/>
  <c r="C120" i="16"/>
  <c r="AA142" i="16"/>
  <c r="C216" i="16"/>
  <c r="V238" i="16"/>
  <c r="C253" i="16"/>
  <c r="H112" i="16"/>
  <c r="Y126" i="16"/>
  <c r="C137" i="16"/>
  <c r="V158" i="16"/>
  <c r="Y190" i="16"/>
  <c r="Z201" i="16"/>
  <c r="U227" i="16"/>
  <c r="H250" i="16"/>
  <c r="Z221" i="16"/>
  <c r="U105" i="16"/>
  <c r="X120" i="16"/>
  <c r="B138" i="16"/>
  <c r="Y129" i="16"/>
  <c r="C160" i="16"/>
  <c r="V159" i="16"/>
  <c r="Y162" i="16"/>
  <c r="H159" i="16"/>
  <c r="AA183" i="16"/>
  <c r="Y195" i="16"/>
  <c r="F189" i="16"/>
  <c r="C199" i="16"/>
  <c r="Z209" i="16"/>
  <c r="B222" i="16"/>
  <c r="F224" i="16"/>
  <c r="U217" i="16"/>
  <c r="I67" i="16"/>
  <c r="B95" i="16"/>
  <c r="F116" i="16"/>
  <c r="AA121" i="16"/>
  <c r="E121" i="16"/>
  <c r="U115" i="16"/>
  <c r="X128" i="16"/>
  <c r="H147" i="16"/>
  <c r="V143" i="16"/>
  <c r="F128" i="16"/>
  <c r="AA160" i="16"/>
  <c r="C156" i="16"/>
  <c r="F160" i="16"/>
  <c r="B165" i="16"/>
  <c r="B160" i="16"/>
  <c r="Z185" i="16"/>
  <c r="Z189" i="16"/>
  <c r="Z179" i="16"/>
  <c r="I175" i="16"/>
  <c r="V203" i="16"/>
  <c r="Z208" i="16"/>
  <c r="Z211" i="16"/>
  <c r="Z222" i="16"/>
  <c r="Z212" i="16"/>
  <c r="X221" i="16"/>
  <c r="B234" i="16"/>
  <c r="U220" i="16"/>
  <c r="I250" i="16"/>
  <c r="X74" i="16"/>
  <c r="X69" i="16"/>
  <c r="Z104" i="16"/>
  <c r="AA98" i="16"/>
  <c r="U110" i="16"/>
  <c r="H118" i="16"/>
  <c r="E142" i="16"/>
  <c r="V137" i="16"/>
  <c r="I134" i="16"/>
  <c r="Z150" i="16"/>
  <c r="U136" i="16"/>
  <c r="C163" i="16"/>
  <c r="H135" i="16"/>
  <c r="Z167" i="16"/>
  <c r="C134" i="16"/>
  <c r="E190" i="16"/>
  <c r="I228" i="16"/>
  <c r="U228" i="16"/>
  <c r="B249" i="16"/>
  <c r="I271" i="16"/>
  <c r="C284" i="16"/>
  <c r="V294" i="16"/>
  <c r="V276" i="16"/>
  <c r="E285" i="16"/>
  <c r="U321" i="16"/>
  <c r="I296" i="16"/>
  <c r="I310" i="16"/>
  <c r="E317" i="16"/>
  <c r="Z321" i="16"/>
  <c r="Z319" i="16"/>
  <c r="H306" i="16"/>
  <c r="U328" i="16"/>
  <c r="H327" i="16"/>
  <c r="V210" i="16"/>
  <c r="X328" i="16"/>
  <c r="V258" i="16"/>
  <c r="C328" i="16"/>
  <c r="B193" i="16"/>
  <c r="AA257" i="16"/>
  <c r="H270" i="16"/>
  <c r="AA278" i="16"/>
  <c r="U291" i="16"/>
  <c r="E273" i="16"/>
  <c r="H283" i="16"/>
  <c r="AA251" i="16"/>
  <c r="F302" i="16"/>
  <c r="Y312" i="16"/>
  <c r="H318" i="16"/>
  <c r="H289" i="16"/>
  <c r="C302" i="16"/>
  <c r="C300" i="16"/>
  <c r="AA341" i="16"/>
  <c r="V330" i="16"/>
  <c r="H314" i="16"/>
  <c r="Y333" i="16"/>
  <c r="Z324" i="16"/>
  <c r="Z271" i="16"/>
  <c r="X300" i="16"/>
  <c r="V189" i="16"/>
  <c r="I215" i="16"/>
  <c r="C238" i="16"/>
  <c r="I252" i="16"/>
  <c r="F272" i="16"/>
  <c r="H285" i="16"/>
  <c r="AA295" i="16"/>
  <c r="AA277" i="16"/>
  <c r="B286" i="16"/>
  <c r="Z322" i="16"/>
  <c r="Z297" i="16"/>
  <c r="F311" i="16"/>
  <c r="B318" i="16"/>
  <c r="Y266" i="16"/>
  <c r="Y322" i="16"/>
  <c r="I324" i="16"/>
  <c r="Z329" i="16"/>
  <c r="I330" i="16"/>
  <c r="I210" i="16"/>
  <c r="V334" i="16"/>
  <c r="V290" i="16"/>
  <c r="F320" i="16"/>
  <c r="U179" i="16"/>
  <c r="X227" i="16"/>
  <c r="F260" i="16"/>
  <c r="Z273" i="16"/>
  <c r="V288" i="16"/>
  <c r="Z269" i="16"/>
  <c r="I280" i="16"/>
  <c r="H294" i="16"/>
  <c r="Z293" i="16"/>
  <c r="X307" i="16"/>
  <c r="I315" i="16"/>
  <c r="V327" i="16"/>
  <c r="X298" i="16"/>
  <c r="E296" i="16"/>
  <c r="Z340" i="16"/>
  <c r="X313" i="16"/>
  <c r="V180" i="16"/>
  <c r="I234" i="16"/>
  <c r="U260" i="16"/>
  <c r="B265" i="16"/>
  <c r="I279" i="16"/>
  <c r="C292" i="16"/>
  <c r="Y265" i="16"/>
  <c r="V284" i="16"/>
  <c r="E293" i="16"/>
  <c r="C297" i="16"/>
  <c r="U303" i="16"/>
  <c r="I318" i="16"/>
  <c r="E325" i="16"/>
  <c r="Y298" i="16"/>
  <c r="E315" i="16"/>
  <c r="U330" i="16"/>
  <c r="U336" i="16"/>
  <c r="B335" i="16"/>
  <c r="I176" i="16"/>
  <c r="X287" i="16"/>
  <c r="X295" i="16"/>
  <c r="V328" i="16"/>
  <c r="I230" i="16"/>
  <c r="U249" i="16"/>
  <c r="H265" i="16"/>
  <c r="Y292" i="16"/>
  <c r="AA276" i="16"/>
  <c r="C287" i="16"/>
  <c r="V266" i="16"/>
  <c r="U277" i="16"/>
  <c r="B314" i="16"/>
  <c r="U324" i="16"/>
  <c r="Y302" i="16"/>
  <c r="U309" i="16"/>
  <c r="I316" i="16"/>
  <c r="I314" i="16"/>
  <c r="H334" i="16"/>
  <c r="E342" i="16"/>
  <c r="F339" i="16"/>
  <c r="AA338" i="16"/>
  <c r="B266" i="16"/>
  <c r="V274" i="16"/>
  <c r="Z341" i="16"/>
  <c r="U195" i="16"/>
  <c r="X250" i="16"/>
  <c r="B264" i="16"/>
  <c r="F277" i="16"/>
  <c r="H290" i="16"/>
  <c r="AA271" i="16"/>
  <c r="V281" i="16"/>
  <c r="U295" i="16"/>
  <c r="V299" i="16"/>
  <c r="B309" i="16"/>
  <c r="V316" i="16"/>
  <c r="V279" i="16"/>
  <c r="Y300" i="16"/>
  <c r="E298" i="16"/>
  <c r="B341" i="16"/>
  <c r="I329" i="16"/>
  <c r="X341" i="16"/>
  <c r="B330" i="16"/>
  <c r="C222" i="16"/>
  <c r="Y257" i="16"/>
  <c r="H199" i="16"/>
  <c r="Z330" i="16"/>
  <c r="E265" i="16"/>
  <c r="Y282" i="16"/>
  <c r="I275" i="16"/>
  <c r="U306" i="16"/>
  <c r="E318" i="16"/>
  <c r="E327" i="16"/>
  <c r="Z264" i="16"/>
  <c r="I334" i="16"/>
  <c r="E228" i="16"/>
  <c r="X252" i="16"/>
  <c r="Z285" i="16"/>
  <c r="X304" i="16"/>
  <c r="H300" i="16"/>
  <c r="U304" i="16"/>
  <c r="E333" i="16"/>
  <c r="H336" i="16"/>
  <c r="B321" i="16"/>
  <c r="F293" i="16"/>
  <c r="B278" i="16"/>
  <c r="Y316" i="16"/>
  <c r="X339" i="16"/>
  <c r="I331" i="16"/>
  <c r="X249" i="16"/>
  <c r="B317" i="16"/>
  <c r="Y306" i="16"/>
  <c r="E336" i="16"/>
  <c r="V272" i="16"/>
  <c r="V311" i="16"/>
  <c r="E249" i="16"/>
  <c r="X260" i="16"/>
  <c r="Z313" i="16"/>
  <c r="V337" i="16"/>
  <c r="Y247" i="16"/>
  <c r="C271" i="16"/>
  <c r="U308" i="16"/>
  <c r="E340" i="16"/>
  <c r="C240" i="16"/>
  <c r="E256" i="16"/>
  <c r="U279" i="16"/>
  <c r="F322" i="16"/>
  <c r="C332" i="16"/>
  <c r="H82" i="16"/>
  <c r="Y70" i="16"/>
  <c r="B79" i="16"/>
  <c r="AA18" i="16"/>
  <c r="X107" i="16"/>
  <c r="AA171" i="16"/>
  <c r="E206" i="16"/>
  <c r="Y111" i="16"/>
  <c r="U224" i="16"/>
  <c r="H128" i="16"/>
  <c r="H183" i="16"/>
  <c r="F239" i="16"/>
  <c r="F100" i="16"/>
  <c r="F137" i="16"/>
  <c r="V162" i="16"/>
  <c r="B195" i="16"/>
  <c r="Z225" i="16"/>
  <c r="Y232" i="16"/>
  <c r="Y122" i="16"/>
  <c r="Z148" i="16"/>
  <c r="B170" i="16"/>
  <c r="I274" i="16"/>
  <c r="C322" i="16"/>
  <c r="H340" i="16"/>
  <c r="C176" i="16"/>
  <c r="AA281" i="16"/>
  <c r="F308" i="16"/>
  <c r="F341" i="16"/>
  <c r="C337" i="16"/>
  <c r="F275" i="16"/>
  <c r="H323" i="16"/>
  <c r="E341" i="16"/>
  <c r="AA182" i="16"/>
  <c r="Z276" i="16"/>
  <c r="E303" i="16"/>
  <c r="E305" i="16"/>
  <c r="I282" i="16"/>
  <c r="B291" i="16"/>
  <c r="X317" i="16"/>
  <c r="Z294" i="16"/>
  <c r="I277" i="16"/>
  <c r="AA314" i="16"/>
  <c r="X332" i="16"/>
  <c r="X190" i="16"/>
  <c r="F280" i="16"/>
  <c r="H298" i="16"/>
  <c r="Z331" i="16"/>
  <c r="C317" i="16"/>
  <c r="B25" i="16"/>
  <c r="B72" i="16"/>
  <c r="V15" i="16"/>
  <c r="U32" i="16"/>
  <c r="AA89" i="16"/>
  <c r="C42" i="16"/>
  <c r="H72" i="16"/>
  <c r="X24" i="16"/>
  <c r="Y81" i="16"/>
  <c r="U23" i="16"/>
  <c r="F82" i="16"/>
  <c r="I17" i="16"/>
  <c r="U68" i="16"/>
  <c r="C108" i="16"/>
  <c r="Y33" i="16"/>
  <c r="Y56" i="16"/>
  <c r="V86" i="16"/>
  <c r="U142" i="16"/>
  <c r="F141" i="16"/>
  <c r="U213" i="16"/>
  <c r="U250" i="16"/>
  <c r="B143" i="16"/>
  <c r="Z145" i="16"/>
  <c r="B214" i="16"/>
  <c r="B251" i="16"/>
  <c r="X149" i="16"/>
  <c r="I157" i="16"/>
  <c r="X220" i="16"/>
  <c r="X257" i="16"/>
  <c r="I133" i="16"/>
  <c r="V164" i="16"/>
  <c r="I238" i="16"/>
  <c r="I227" i="16"/>
  <c r="F237" i="16"/>
  <c r="E103" i="16"/>
  <c r="AA140" i="16"/>
  <c r="I159" i="16"/>
  <c r="U164" i="16"/>
  <c r="H188" i="16"/>
  <c r="Y222" i="16"/>
  <c r="U243" i="16"/>
  <c r="F256" i="16"/>
  <c r="Y259" i="16"/>
  <c r="AA93" i="16"/>
  <c r="V126" i="16"/>
  <c r="F150" i="16"/>
  <c r="AA139" i="16"/>
  <c r="I166" i="16"/>
  <c r="Z169" i="16"/>
  <c r="U166" i="16"/>
  <c r="AA165" i="16"/>
  <c r="U193" i="16"/>
  <c r="E194" i="16"/>
  <c r="X178" i="16"/>
  <c r="C201" i="16"/>
  <c r="I204" i="16"/>
  <c r="H228" i="16"/>
  <c r="H234" i="16"/>
  <c r="AA223" i="16"/>
  <c r="Y78" i="16"/>
  <c r="Y93" i="16"/>
  <c r="Y113" i="16"/>
  <c r="C124" i="16"/>
  <c r="C122" i="16"/>
  <c r="X121" i="16"/>
  <c r="V134" i="16"/>
  <c r="B128" i="16"/>
  <c r="Z147" i="16"/>
  <c r="B132" i="16"/>
  <c r="Y166" i="16"/>
  <c r="X153" i="16"/>
  <c r="B164" i="16"/>
  <c r="Z151" i="16"/>
  <c r="H166" i="16"/>
  <c r="B178" i="16"/>
  <c r="Y180" i="16"/>
  <c r="X185" i="16"/>
  <c r="E179" i="16"/>
  <c r="Z207" i="16"/>
  <c r="AA200" i="16"/>
  <c r="X217" i="16"/>
  <c r="X228" i="16"/>
  <c r="X218" i="16"/>
  <c r="V227" i="16"/>
  <c r="H240" i="16"/>
  <c r="I247" i="16"/>
  <c r="E254" i="16"/>
  <c r="F86" i="16"/>
  <c r="F94" i="16"/>
  <c r="X110" i="16"/>
  <c r="Z115" i="16"/>
  <c r="Y117" i="16"/>
  <c r="U109" i="16"/>
  <c r="C148" i="16"/>
  <c r="Z141" i="16"/>
  <c r="E138" i="16"/>
  <c r="X156" i="16"/>
  <c r="AA154" i="16"/>
  <c r="I169" i="16"/>
  <c r="Y155" i="16"/>
  <c r="X173" i="16"/>
  <c r="Z154" i="16"/>
  <c r="E180" i="16"/>
  <c r="C212" i="16"/>
  <c r="X251" i="16"/>
  <c r="F261" i="16"/>
  <c r="E275" i="16"/>
  <c r="I290" i="16"/>
  <c r="Z298" i="16"/>
  <c r="Z280" i="16"/>
  <c r="C291" i="16"/>
  <c r="H281" i="16"/>
  <c r="AA301" i="16"/>
  <c r="E314" i="16"/>
  <c r="C323" i="16"/>
  <c r="V293" i="16"/>
  <c r="X325" i="16"/>
  <c r="AA328" i="16"/>
  <c r="AA334" i="16"/>
  <c r="H333" i="16"/>
  <c r="V329" i="16"/>
  <c r="I342" i="16"/>
  <c r="V305" i="16"/>
  <c r="E328" i="16"/>
  <c r="C205" i="16"/>
  <c r="AA244" i="16"/>
  <c r="H249" i="16"/>
  <c r="Y284" i="16"/>
  <c r="H267" i="16"/>
  <c r="C279" i="16"/>
  <c r="F289" i="16"/>
  <c r="U269" i="16"/>
  <c r="B306" i="16"/>
  <c r="U316" i="16"/>
  <c r="U274" i="16"/>
  <c r="U301" i="16"/>
  <c r="I308" i="16"/>
  <c r="I306" i="16"/>
  <c r="V324" i="16"/>
  <c r="Z334" i="16"/>
  <c r="AA329" i="16"/>
  <c r="U337" i="16"/>
  <c r="Z325" i="16"/>
  <c r="H272" i="16"/>
  <c r="F301" i="16"/>
  <c r="I192" i="16"/>
  <c r="E222" i="16"/>
  <c r="F257" i="16"/>
  <c r="C262" i="16"/>
  <c r="B276" i="16"/>
  <c r="F291" i="16"/>
  <c r="C251" i="16"/>
  <c r="Y283" i="16"/>
  <c r="H292" i="16"/>
  <c r="F295" i="16"/>
  <c r="X302" i="16"/>
  <c r="B315" i="16"/>
  <c r="H324" i="16"/>
  <c r="C296" i="16"/>
  <c r="B308" i="16"/>
  <c r="X329" i="16"/>
  <c r="X335" i="16"/>
  <c r="E334" i="16"/>
  <c r="V312" i="16"/>
  <c r="H210" i="16"/>
  <c r="E321" i="16"/>
  <c r="AA339" i="16"/>
  <c r="E209" i="16"/>
  <c r="Y263" i="16"/>
  <c r="U212" i="16"/>
  <c r="X279" i="16"/>
  <c r="E236" i="16"/>
  <c r="B274" i="16"/>
  <c r="E284" i="16"/>
  <c r="Z262" i="16"/>
  <c r="C303" i="16"/>
  <c r="V313" i="16"/>
  <c r="E319" i="16"/>
  <c r="Z295" i="16"/>
  <c r="H303" i="16"/>
  <c r="H301" i="16"/>
  <c r="U334" i="16"/>
  <c r="X316" i="16"/>
  <c r="C192" i="16"/>
  <c r="C213" i="16"/>
  <c r="C245" i="16"/>
  <c r="Z268" i="16"/>
  <c r="E283" i="16"/>
  <c r="B246" i="16"/>
  <c r="AA274" i="16"/>
  <c r="Z288" i="16"/>
  <c r="C299" i="16"/>
  <c r="I304" i="16"/>
  <c r="AA309" i="16"/>
  <c r="E322" i="16"/>
  <c r="Z291" i="16"/>
  <c r="C305" i="16"/>
  <c r="C330" i="16"/>
  <c r="AA336" i="16"/>
  <c r="AA342" i="16"/>
  <c r="I323" i="16"/>
  <c r="F297" i="16"/>
  <c r="AA267" i="16"/>
  <c r="H320" i="16"/>
  <c r="AA315" i="16"/>
  <c r="C325" i="16"/>
  <c r="Z243" i="16"/>
  <c r="H315" i="16"/>
  <c r="C313" i="16"/>
  <c r="I272" i="16"/>
  <c r="B310" i="16"/>
  <c r="C340" i="16"/>
  <c r="C268" i="16"/>
  <c r="Z178" i="16"/>
  <c r="H278" i="16"/>
  <c r="C224" i="16"/>
  <c r="E277" i="16"/>
  <c r="Z311" i="16"/>
  <c r="E295" i="16"/>
  <c r="E235" i="16"/>
  <c r="C210" i="16"/>
  <c r="Z193" i="16"/>
  <c r="B124" i="16"/>
  <c r="Z203" i="16"/>
  <c r="AA153" i="16"/>
  <c r="I206" i="16"/>
  <c r="E116" i="16"/>
  <c r="Y132" i="16"/>
  <c r="Y204" i="16"/>
  <c r="Z108" i="16"/>
  <c r="X140" i="16"/>
  <c r="F233" i="16"/>
  <c r="AA311" i="16"/>
  <c r="B325" i="16"/>
  <c r="E287" i="16"/>
  <c r="F335" i="16"/>
  <c r="Z259" i="16"/>
  <c r="E299" i="16"/>
  <c r="C282" i="16"/>
  <c r="X292" i="16"/>
  <c r="U340" i="16"/>
  <c r="C283" i="16"/>
  <c r="V326" i="16"/>
  <c r="U242" i="16"/>
  <c r="B320" i="16"/>
  <c r="B298" i="16"/>
  <c r="AA285" i="16"/>
  <c r="Z337" i="16"/>
  <c r="H19" i="16"/>
  <c r="Z83" i="16"/>
  <c r="V13" i="16"/>
  <c r="AA66" i="16"/>
  <c r="I106" i="16"/>
  <c r="F60" i="16"/>
  <c r="Y110" i="16"/>
  <c r="E54" i="16"/>
  <c r="C63" i="16"/>
  <c r="U54" i="16"/>
  <c r="Y63" i="16"/>
  <c r="AA20" i="16"/>
  <c r="Z80" i="16"/>
  <c r="C10" i="16"/>
  <c r="H47" i="16"/>
  <c r="V39" i="16"/>
  <c r="U93" i="16"/>
  <c r="C138" i="16"/>
  <c r="U190" i="16"/>
  <c r="Y228" i="16"/>
  <c r="H263" i="16"/>
  <c r="AA138" i="16"/>
  <c r="B191" i="16"/>
  <c r="F229" i="16"/>
  <c r="X263" i="16"/>
  <c r="F145" i="16"/>
  <c r="F198" i="16"/>
  <c r="Z233" i="16"/>
  <c r="C270" i="16"/>
  <c r="Z149" i="16"/>
  <c r="X176" i="16"/>
  <c r="C227" i="16"/>
  <c r="H243" i="16"/>
  <c r="C264" i="16"/>
  <c r="Z118" i="16"/>
  <c r="U137" i="16"/>
  <c r="X169" i="16"/>
  <c r="I171" i="16"/>
  <c r="F184" i="16"/>
  <c r="U226" i="16"/>
  <c r="U230" i="16"/>
  <c r="V225" i="16"/>
  <c r="U263" i="16"/>
  <c r="Y115" i="16"/>
  <c r="Z116" i="16"/>
  <c r="AA146" i="16"/>
  <c r="Y127" i="16"/>
  <c r="E170" i="16"/>
  <c r="V168" i="16"/>
  <c r="Y160" i="16"/>
  <c r="Y171" i="16"/>
  <c r="X183" i="16"/>
  <c r="B179" i="16"/>
  <c r="V184" i="16"/>
  <c r="AA202" i="16"/>
  <c r="B211" i="16"/>
  <c r="F234" i="16"/>
  <c r="F240" i="16"/>
  <c r="U233" i="16"/>
  <c r="I89" i="16"/>
  <c r="Z98" i="16"/>
  <c r="Y121" i="16"/>
  <c r="V89" i="16"/>
  <c r="I117" i="16"/>
  <c r="H124" i="16"/>
  <c r="Z138" i="16"/>
  <c r="H134" i="16"/>
  <c r="F130" i="16"/>
  <c r="H138" i="16"/>
  <c r="U170" i="16"/>
  <c r="E160" i="16"/>
  <c r="H155" i="16"/>
  <c r="AA159" i="16"/>
  <c r="F172" i="16"/>
  <c r="H184" i="16"/>
  <c r="F180" i="16"/>
  <c r="V191" i="16"/>
  <c r="C185" i="16"/>
  <c r="AA199" i="16"/>
  <c r="Y206" i="16"/>
  <c r="V223" i="16"/>
  <c r="V234" i="16"/>
  <c r="V224" i="16"/>
  <c r="Z231" i="16"/>
  <c r="V212" i="16"/>
  <c r="E251" i="16"/>
  <c r="C260" i="16"/>
  <c r="E93" i="16"/>
  <c r="Y101" i="16"/>
  <c r="I47" i="16"/>
  <c r="H122" i="16"/>
  <c r="U121" i="16"/>
  <c r="I118" i="16"/>
  <c r="E129" i="16"/>
  <c r="X147" i="16"/>
  <c r="C144" i="16"/>
  <c r="V128" i="16"/>
  <c r="H161" i="16"/>
  <c r="AA162" i="16"/>
  <c r="V160" i="16"/>
  <c r="Y168" i="16"/>
  <c r="Z160" i="16"/>
  <c r="Z195" i="16"/>
  <c r="X224" i="16"/>
  <c r="B229" i="16"/>
  <c r="E245" i="16"/>
  <c r="C281" i="16"/>
  <c r="E294" i="16"/>
  <c r="Y272" i="16"/>
  <c r="X286" i="16"/>
  <c r="I297" i="16"/>
  <c r="E300" i="16"/>
  <c r="Y307" i="16"/>
  <c r="C320" i="16"/>
  <c r="C266" i="16"/>
  <c r="I303" i="16"/>
  <c r="I328" i="16"/>
  <c r="Y334" i="16"/>
  <c r="Y340" i="16"/>
  <c r="U342" i="16"/>
  <c r="C333" i="16"/>
  <c r="I246" i="16"/>
  <c r="C301" i="16"/>
  <c r="AA340" i="16"/>
  <c r="B209" i="16"/>
  <c r="Z237" i="16"/>
  <c r="B259" i="16"/>
  <c r="U288" i="16"/>
  <c r="Y274" i="16"/>
  <c r="I285" i="16"/>
  <c r="Y224" i="16"/>
  <c r="AA275" i="16"/>
  <c r="H312" i="16"/>
  <c r="AA322" i="16"/>
  <c r="U298" i="16"/>
  <c r="AA307" i="16"/>
  <c r="E312" i="16"/>
  <c r="E310" i="16"/>
  <c r="F332" i="16"/>
  <c r="X340" i="16"/>
  <c r="V336" i="16"/>
  <c r="B333" i="16"/>
  <c r="C342" i="16"/>
  <c r="E276" i="16"/>
  <c r="I278" i="16"/>
  <c r="I182" i="16"/>
  <c r="Z234" i="16"/>
  <c r="F244" i="16"/>
  <c r="H252" i="16"/>
  <c r="H282" i="16"/>
  <c r="B295" i="16"/>
  <c r="V273" i="16"/>
  <c r="U287" i="16"/>
  <c r="F298" i="16"/>
  <c r="B301" i="16"/>
  <c r="V308" i="16"/>
  <c r="H321" i="16"/>
  <c r="C280" i="16"/>
  <c r="F304" i="16"/>
  <c r="F329" i="16"/>
  <c r="V335" i="16"/>
  <c r="V341" i="16"/>
  <c r="X314" i="16"/>
  <c r="V325" i="16"/>
  <c r="E266" i="16"/>
  <c r="X315" i="16"/>
  <c r="E307" i="16"/>
  <c r="H201" i="16"/>
  <c r="Y250" i="16"/>
  <c r="E250" i="16"/>
  <c r="V285" i="16"/>
  <c r="B269" i="16"/>
  <c r="H280" i="16"/>
  <c r="C290" i="16"/>
  <c r="Z270" i="16"/>
  <c r="I309" i="16"/>
  <c r="Z317" i="16"/>
  <c r="AA288" i="16"/>
  <c r="Z302" i="16"/>
  <c r="F309" i="16"/>
  <c r="F307" i="16"/>
  <c r="F337" i="16"/>
  <c r="B292" i="16"/>
  <c r="AA185" i="16"/>
  <c r="Z244" i="16"/>
  <c r="V260" i="16"/>
  <c r="I276" i="16"/>
  <c r="C289" i="16"/>
  <c r="U270" i="16"/>
  <c r="Y280" i="16"/>
  <c r="X294" i="16"/>
  <c r="F296" i="16"/>
  <c r="E308" i="16"/>
  <c r="Y315" i="16"/>
  <c r="I249" i="16"/>
  <c r="H299" i="16"/>
  <c r="AA296" i="16"/>
  <c r="H339" i="16"/>
  <c r="Y325" i="16"/>
  <c r="I338" i="16"/>
  <c r="E329" i="16"/>
  <c r="C241" i="16"/>
  <c r="V283" i="16"/>
  <c r="E282" i="16"/>
  <c r="V190" i="16"/>
  <c r="I231" i="16"/>
  <c r="Z245" i="16"/>
  <c r="X255" i="16"/>
  <c r="AA273" i="16"/>
  <c r="U286" i="16"/>
  <c r="E297" i="16"/>
  <c r="E279" i="16"/>
  <c r="Y289" i="16"/>
  <c r="V271" i="16"/>
  <c r="F300" i="16"/>
  <c r="AA312" i="16"/>
  <c r="Y321" i="16"/>
  <c r="U282" i="16"/>
  <c r="C324" i="16"/>
  <c r="C327" i="16"/>
  <c r="F333" i="16"/>
  <c r="V331" i="16"/>
  <c r="E210" i="16"/>
  <c r="Y268" i="16"/>
  <c r="B299" i="16"/>
  <c r="C334" i="16"/>
  <c r="E205" i="16"/>
  <c r="V259" i="16"/>
  <c r="V255" i="16"/>
  <c r="H287" i="16"/>
  <c r="B271" i="16"/>
  <c r="U281" i="16"/>
  <c r="X291" i="16"/>
  <c r="F274" i="16"/>
  <c r="V310" i="16"/>
  <c r="F321" i="16"/>
  <c r="V296" i="16"/>
  <c r="F306" i="16"/>
  <c r="AA310" i="16"/>
  <c r="AA308" i="16"/>
  <c r="Z328" i="16"/>
  <c r="C339" i="16"/>
  <c r="B332" i="16"/>
  <c r="F342" i="16"/>
  <c r="C255" i="16"/>
  <c r="F276" i="16"/>
  <c r="F315" i="16"/>
  <c r="F299" i="16"/>
  <c r="U338" i="16"/>
  <c r="AA325" i="16"/>
  <c r="C229" i="16"/>
  <c r="Y294" i="16"/>
  <c r="Z184" i="16"/>
  <c r="B261" i="16"/>
  <c r="Z265" i="16"/>
  <c r="AA292" i="16"/>
  <c r="C285" i="16"/>
  <c r="U293" i="16"/>
  <c r="B304" i="16"/>
  <c r="Y318" i="16"/>
  <c r="I299" i="16"/>
  <c r="B331" i="16"/>
  <c r="Z335" i="16"/>
  <c r="V196" i="16"/>
  <c r="I307" i="16"/>
  <c r="X326" i="16"/>
  <c r="X265" i="16"/>
  <c r="AA287" i="16"/>
  <c r="U262" i="16"/>
  <c r="X334" i="16"/>
  <c r="I224" i="16"/>
  <c r="X209" i="16"/>
  <c r="Z306" i="16"/>
  <c r="Y308" i="16"/>
  <c r="B338" i="16"/>
  <c r="Y252" i="16"/>
  <c r="I298" i="16"/>
  <c r="H286" i="16"/>
  <c r="V286" i="16"/>
  <c r="I302" i="16"/>
  <c r="U339" i="16"/>
  <c r="B319" i="16"/>
  <c r="AA289" i="16"/>
  <c r="F316" i="16"/>
  <c r="U326" i="16"/>
  <c r="Z287" i="16"/>
  <c r="H274" i="16"/>
  <c r="V300" i="16"/>
  <c r="AA324" i="16"/>
  <c r="Z309" i="16"/>
  <c r="V46" i="16"/>
  <c r="B19" i="16"/>
  <c r="E90" i="16"/>
  <c r="C106" i="16"/>
  <c r="I196" i="16"/>
  <c r="E246" i="16"/>
  <c r="Y216" i="16"/>
  <c r="X170" i="16"/>
  <c r="U215" i="16"/>
  <c r="F143" i="16"/>
  <c r="Y179" i="16"/>
  <c r="B212" i="16"/>
  <c r="X91" i="16"/>
  <c r="Z131" i="16"/>
  <c r="X189" i="16"/>
  <c r="X191" i="16"/>
  <c r="H224" i="16"/>
  <c r="V105" i="16"/>
  <c r="Z144" i="16"/>
  <c r="U156" i="16"/>
  <c r="U258" i="16"/>
  <c r="C275" i="16"/>
  <c r="X311" i="16"/>
  <c r="E332" i="16"/>
  <c r="V233" i="16"/>
  <c r="Y297" i="16"/>
  <c r="AA272" i="16"/>
  <c r="H337" i="16"/>
  <c r="I245" i="16"/>
  <c r="H276" i="16"/>
  <c r="U312" i="16"/>
  <c r="Z333" i="16"/>
  <c r="V257" i="16"/>
  <c r="F284" i="16"/>
  <c r="Z315" i="16"/>
  <c r="F262" i="16"/>
  <c r="Z272" i="16"/>
  <c r="X319" i="16"/>
  <c r="AA210" i="16"/>
  <c r="F206" i="16"/>
  <c r="B285" i="16"/>
  <c r="Z299" i="16"/>
  <c r="Y327" i="16"/>
  <c r="Z261" i="16"/>
  <c r="B294" i="16"/>
  <c r="B300" i="16"/>
  <c r="Y185" i="16"/>
  <c r="E17" i="16"/>
  <c r="B63" i="16"/>
  <c r="V24" i="16"/>
  <c r="X78" i="16"/>
  <c r="Z7" i="16"/>
  <c r="Y41" i="16"/>
  <c r="C102" i="16"/>
  <c r="AA42" i="16"/>
  <c r="X72" i="16"/>
  <c r="H43" i="16"/>
  <c r="E73" i="16"/>
  <c r="X27" i="16"/>
  <c r="Y55" i="16"/>
  <c r="AA27" i="16"/>
  <c r="AA8" i="16"/>
  <c r="B54" i="16"/>
  <c r="V80" i="16"/>
  <c r="Y134" i="16"/>
  <c r="U180" i="16"/>
  <c r="AA212" i="16"/>
  <c r="Z84" i="16"/>
  <c r="F135" i="16"/>
  <c r="B181" i="16"/>
  <c r="H213" i="16"/>
  <c r="AA96" i="16"/>
  <c r="Z139" i="16"/>
  <c r="X187" i="16"/>
  <c r="V219" i="16"/>
  <c r="C94" i="16"/>
  <c r="E146" i="16"/>
  <c r="C194" i="16"/>
  <c r="I220" i="16"/>
  <c r="AA265" i="16"/>
  <c r="AA254" i="16"/>
  <c r="X119" i="16"/>
  <c r="I136" i="16"/>
  <c r="Y161" i="16"/>
  <c r="AA188" i="16"/>
  <c r="C198" i="16"/>
  <c r="AA211" i="16"/>
  <c r="AA236" i="16"/>
  <c r="F259" i="16"/>
  <c r="AA72" i="16"/>
  <c r="AA112" i="16"/>
  <c r="H115" i="16"/>
  <c r="U127" i="16"/>
  <c r="U131" i="16"/>
  <c r="Z129" i="16"/>
  <c r="E128" i="16"/>
  <c r="U150" i="16"/>
  <c r="F179" i="16"/>
  <c r="H179" i="16"/>
  <c r="H185" i="16"/>
  <c r="X194" i="16"/>
  <c r="F209" i="16"/>
  <c r="H217" i="16"/>
  <c r="H215" i="16"/>
  <c r="F211" i="16"/>
  <c r="AA239" i="16"/>
  <c r="H80" i="16"/>
  <c r="B106" i="16"/>
  <c r="Z121" i="16"/>
  <c r="B115" i="16"/>
  <c r="H108" i="16"/>
  <c r="Z120" i="16"/>
  <c r="X144" i="16"/>
  <c r="F140" i="16"/>
  <c r="B134" i="16"/>
  <c r="F144" i="16"/>
  <c r="Z174" i="16"/>
  <c r="C166" i="16"/>
  <c r="B145" i="16"/>
  <c r="Y165" i="16"/>
  <c r="H157" i="16"/>
  <c r="F190" i="16"/>
  <c r="B184" i="16"/>
  <c r="Z198" i="16"/>
  <c r="I191" i="16"/>
  <c r="Y205" i="16"/>
  <c r="Z204" i="16"/>
  <c r="Z227" i="16"/>
  <c r="Z238" i="16"/>
  <c r="Z228" i="16"/>
  <c r="X237" i="16"/>
  <c r="Z216" i="16"/>
  <c r="C257" i="16"/>
  <c r="U236" i="16"/>
  <c r="Y100" i="16"/>
  <c r="I109" i="16"/>
  <c r="X114" i="16"/>
  <c r="X125" i="16"/>
  <c r="AA122" i="16"/>
  <c r="E122" i="16"/>
  <c r="C135" i="16"/>
  <c r="Z128" i="16"/>
  <c r="I150" i="16"/>
  <c r="Z132" i="16"/>
  <c r="F167" i="16"/>
  <c r="I154" i="16"/>
  <c r="Z164" i="16"/>
  <c r="X152" i="16"/>
  <c r="X166" i="16"/>
  <c r="U189" i="16"/>
  <c r="I235" i="16"/>
  <c r="H254" i="16"/>
  <c r="E272" i="16"/>
  <c r="I287" i="16"/>
  <c r="H260" i="16"/>
  <c r="U276" i="16"/>
  <c r="V292" i="16"/>
  <c r="X273" i="16"/>
  <c r="C306" i="16"/>
  <c r="U311" i="16"/>
  <c r="I326" i="16"/>
  <c r="Y296" i="16"/>
  <c r="B283" i="16"/>
  <c r="U332" i="16"/>
  <c r="B316" i="16"/>
  <c r="H338" i="16"/>
  <c r="I327" i="16"/>
  <c r="C336" i="16"/>
  <c r="X290" i="16"/>
  <c r="V303" i="16"/>
  <c r="X336" i="16"/>
  <c r="C219" i="16"/>
  <c r="H256" i="16"/>
  <c r="Z229" i="16"/>
  <c r="Z254" i="16"/>
  <c r="U278" i="16"/>
  <c r="E289" i="16"/>
  <c r="E271" i="16"/>
  <c r="Y281" i="16"/>
  <c r="F318" i="16"/>
  <c r="F279" i="16"/>
  <c r="AA304" i="16"/>
  <c r="Y313" i="16"/>
  <c r="C318" i="16"/>
  <c r="C316" i="16"/>
  <c r="B336" i="16"/>
  <c r="C321" i="16"/>
  <c r="F312" i="16"/>
  <c r="E338" i="16"/>
  <c r="X338" i="16"/>
  <c r="B280" i="16"/>
  <c r="H325" i="16"/>
  <c r="Y175" i="16"/>
  <c r="H211" i="16"/>
  <c r="E255" i="16"/>
  <c r="B273" i="16"/>
  <c r="F288" i="16"/>
  <c r="E268" i="16"/>
  <c r="Z277" i="16"/>
  <c r="AA293" i="16"/>
  <c r="C288" i="16"/>
  <c r="H307" i="16"/>
  <c r="Z312" i="16"/>
  <c r="F327" i="16"/>
  <c r="C298" i="16"/>
  <c r="E290" i="16"/>
  <c r="Y336" i="16"/>
  <c r="X322" i="16"/>
  <c r="B340" i="16"/>
  <c r="H328" i="16"/>
  <c r="E330" i="16"/>
  <c r="X274" i="16"/>
  <c r="E311" i="16"/>
  <c r="AA326" i="16"/>
  <c r="E218" i="16"/>
  <c r="F246" i="16"/>
  <c r="I262" i="16"/>
  <c r="Z289" i="16"/>
  <c r="V275" i="16"/>
  <c r="F286" i="16"/>
  <c r="U253" i="16"/>
  <c r="X276" i="16"/>
  <c r="E313" i="16"/>
  <c r="X323" i="16"/>
  <c r="Y299" i="16"/>
  <c r="X308" i="16"/>
  <c r="B313" i="16"/>
  <c r="B311" i="16"/>
  <c r="C256" i="16"/>
  <c r="F326" i="16"/>
  <c r="H200" i="16"/>
  <c r="X266" i="16"/>
  <c r="F242" i="16"/>
  <c r="E280" i="16"/>
  <c r="F243" i="16"/>
  <c r="Z274" i="16"/>
  <c r="U284" i="16"/>
  <c r="I265" i="16"/>
  <c r="AA303" i="16"/>
  <c r="C314" i="16"/>
  <c r="U319" i="16"/>
  <c r="X303" i="16"/>
  <c r="X301" i="16"/>
  <c r="H332" i="16"/>
  <c r="C335" i="16"/>
  <c r="B282" i="16"/>
  <c r="E238" i="16"/>
  <c r="Y279" i="16"/>
  <c r="E269" i="16"/>
  <c r="X297" i="16"/>
  <c r="U325" i="16"/>
  <c r="Y319" i="16"/>
  <c r="B337" i="16"/>
  <c r="Z281" i="16"/>
  <c r="E234" i="16"/>
  <c r="H277" i="16"/>
  <c r="F303" i="16"/>
  <c r="Y342" i="16"/>
  <c r="Z247" i="16"/>
  <c r="H330" i="16"/>
  <c r="H296" i="16"/>
  <c r="Z332" i="16"/>
  <c r="U313" i="16"/>
  <c r="H251" i="16"/>
  <c r="F281" i="16"/>
  <c r="V297" i="16"/>
  <c r="Y197" i="16"/>
  <c r="F290" i="16"/>
  <c r="U327" i="16"/>
  <c r="Z19" i="16"/>
  <c r="AA163" i="16"/>
  <c r="AA238" i="16"/>
  <c r="C110" i="16"/>
  <c r="F123" i="16"/>
  <c r="B129" i="16"/>
  <c r="Z92" i="16"/>
  <c r="B167" i="16"/>
  <c r="X212" i="16"/>
  <c r="C132" i="16"/>
  <c r="E288" i="16"/>
  <c r="X309" i="16"/>
  <c r="U268" i="16"/>
  <c r="U294" i="16"/>
  <c r="Y303" i="16"/>
  <c r="I251" i="16"/>
  <c r="Y285" i="16"/>
  <c r="U310" i="16"/>
  <c r="X330" i="16"/>
  <c r="V291" i="16"/>
  <c r="Z296" i="16"/>
  <c r="F245" i="16"/>
  <c r="E306" i="16"/>
  <c r="AA246" i="16"/>
  <c r="U280" i="16"/>
  <c r="E304" i="16"/>
  <c r="Z218" i="16"/>
  <c r="H293" i="16"/>
  <c r="F319" i="16"/>
  <c r="V242" i="16"/>
  <c r="H40" i="16"/>
  <c r="U75" i="16"/>
  <c r="V25" i="16"/>
  <c r="I39" i="16"/>
  <c r="U18" i="16"/>
  <c r="H55" i="16"/>
  <c r="Z71" i="16"/>
  <c r="V60" i="16"/>
  <c r="U60" i="16"/>
  <c r="C61" i="16"/>
  <c r="Z63" i="16"/>
  <c r="F35" i="16"/>
  <c r="E72" i="16"/>
  <c r="AA17" i="16"/>
  <c r="Z28" i="16"/>
  <c r="AA57" i="16"/>
  <c r="C84" i="16"/>
  <c r="I153" i="16"/>
  <c r="Y198" i="16"/>
  <c r="E225" i="16"/>
  <c r="X85" i="16"/>
  <c r="Y153" i="16"/>
  <c r="E197" i="16"/>
  <c r="U225" i="16"/>
  <c r="H96" i="16"/>
  <c r="B158" i="16"/>
  <c r="X177" i="16"/>
  <c r="H232" i="16"/>
  <c r="H104" i="16"/>
  <c r="X130" i="16"/>
  <c r="C184" i="16"/>
  <c r="C217" i="16"/>
  <c r="AA252" i="16"/>
  <c r="X267" i="16"/>
  <c r="U119" i="16"/>
  <c r="C133" i="16"/>
  <c r="B159" i="16"/>
  <c r="C183" i="16"/>
  <c r="V208" i="16"/>
  <c r="Y233" i="16"/>
  <c r="C223" i="16"/>
  <c r="C226" i="16"/>
  <c r="B71" i="16"/>
  <c r="I96" i="16"/>
  <c r="H121" i="16"/>
  <c r="AA133" i="16"/>
  <c r="AA137" i="16"/>
  <c r="B153" i="16"/>
  <c r="X159" i="16"/>
  <c r="E159" i="16"/>
  <c r="B183" i="16"/>
  <c r="B189" i="16"/>
  <c r="F191" i="16"/>
  <c r="E198" i="16"/>
  <c r="B208" i="16"/>
  <c r="F223" i="16"/>
  <c r="F221" i="16"/>
  <c r="H221" i="16"/>
  <c r="F212" i="16"/>
  <c r="H89" i="16"/>
  <c r="E86" i="16"/>
  <c r="B101" i="16"/>
  <c r="I122" i="16"/>
  <c r="H117" i="16"/>
  <c r="V131" i="16"/>
  <c r="V150" i="16"/>
  <c r="B144" i="16"/>
  <c r="H140" i="16"/>
  <c r="B148" i="16"/>
  <c r="I132" i="16"/>
  <c r="I172" i="16"/>
  <c r="Z155" i="16"/>
  <c r="U169" i="16"/>
  <c r="V179" i="16"/>
  <c r="B194" i="16"/>
  <c r="H190" i="16"/>
  <c r="C179" i="16"/>
  <c r="E195" i="16"/>
  <c r="U203" i="16"/>
  <c r="X204" i="16"/>
  <c r="X233" i="16"/>
  <c r="X215" i="16"/>
  <c r="X234" i="16"/>
  <c r="F214" i="16"/>
  <c r="X222" i="16"/>
  <c r="I263" i="16"/>
  <c r="Y245" i="16"/>
  <c r="I116" i="16"/>
  <c r="B114" i="16"/>
  <c r="F122" i="16"/>
  <c r="E92" i="16"/>
  <c r="E119" i="16"/>
  <c r="E125" i="16"/>
  <c r="I141" i="16"/>
  <c r="X134" i="16"/>
  <c r="V130" i="16"/>
  <c r="X138" i="16"/>
  <c r="B171" i="16"/>
  <c r="U160" i="16"/>
  <c r="H163" i="16"/>
  <c r="H160" i="16"/>
  <c r="V172" i="16"/>
  <c r="AA198" i="16"/>
  <c r="V256" i="16"/>
  <c r="I267" i="16"/>
  <c r="C278" i="16"/>
  <c r="E291" i="16"/>
  <c r="X272" i="16"/>
  <c r="AA282" i="16"/>
  <c r="X244" i="16"/>
  <c r="Y301" i="16"/>
  <c r="I312" i="16"/>
  <c r="AA317" i="16"/>
  <c r="Y286" i="16"/>
  <c r="V301" i="16"/>
  <c r="U299" i="16"/>
  <c r="C341" i="16"/>
  <c r="F330" i="16"/>
  <c r="Y311" i="16"/>
  <c r="I333" i="16"/>
  <c r="AA331" i="16"/>
  <c r="X293" i="16"/>
  <c r="V306" i="16"/>
  <c r="X197" i="16"/>
  <c r="E232" i="16"/>
  <c r="Y236" i="16"/>
  <c r="Z249" i="16"/>
  <c r="Y271" i="16"/>
  <c r="AA284" i="16"/>
  <c r="C295" i="16"/>
  <c r="C277" i="16"/>
  <c r="U285" i="16"/>
  <c r="B322" i="16"/>
  <c r="U296" i="16"/>
  <c r="Y310" i="16"/>
  <c r="U317" i="16"/>
  <c r="B254" i="16"/>
  <c r="I322" i="16"/>
  <c r="U315" i="16"/>
  <c r="B329" i="16"/>
  <c r="Z327" i="16"/>
  <c r="U210" i="16"/>
  <c r="AA321" i="16"/>
  <c r="X284" i="16"/>
  <c r="E335" i="16"/>
  <c r="C204" i="16"/>
  <c r="Z260" i="16"/>
  <c r="X270" i="16"/>
  <c r="H279" i="16"/>
  <c r="V217" i="16"/>
  <c r="U273" i="16"/>
  <c r="X283" i="16"/>
  <c r="C259" i="16"/>
  <c r="V302" i="16"/>
  <c r="F313" i="16"/>
  <c r="X318" i="16"/>
  <c r="Z292" i="16"/>
  <c r="AA302" i="16"/>
  <c r="AA300" i="16"/>
  <c r="X342" i="16"/>
  <c r="C331" i="16"/>
  <c r="Y323" i="16"/>
  <c r="F334" i="16"/>
  <c r="Y337" i="16"/>
  <c r="X277" i="16"/>
  <c r="V319" i="16"/>
  <c r="B210" i="16"/>
  <c r="E229" i="16"/>
  <c r="Y261" i="16"/>
  <c r="I236" i="16"/>
  <c r="B262" i="16"/>
  <c r="Z279" i="16"/>
  <c r="B290" i="16"/>
  <c r="B272" i="16"/>
  <c r="V282" i="16"/>
  <c r="C319" i="16"/>
  <c r="I286" i="16"/>
  <c r="X305" i="16"/>
  <c r="V314" i="16"/>
  <c r="H319" i="16"/>
  <c r="F323" i="16"/>
  <c r="H288" i="16"/>
  <c r="I311" i="16"/>
  <c r="F207" i="16"/>
  <c r="X253" i="16"/>
  <c r="Y254" i="16"/>
  <c r="C286" i="16"/>
  <c r="Y269" i="16"/>
  <c r="X280" i="16"/>
  <c r="AA290" i="16"/>
  <c r="I273" i="16"/>
  <c r="Y309" i="16"/>
  <c r="I320" i="16"/>
  <c r="I295" i="16"/>
  <c r="I305" i="16"/>
  <c r="V309" i="16"/>
  <c r="V307" i="16"/>
  <c r="B327" i="16"/>
  <c r="F338" i="16"/>
  <c r="E331" i="16"/>
  <c r="I341" i="16"/>
  <c r="AA260" i="16"/>
  <c r="I288" i="16"/>
  <c r="Z300" i="16"/>
  <c r="X175" i="16"/>
  <c r="I219" i="16"/>
  <c r="B248" i="16"/>
  <c r="F270" i="16"/>
  <c r="U283" i="16"/>
  <c r="V250" i="16"/>
  <c r="H275" i="16"/>
  <c r="I291" i="16"/>
  <c r="AA299" i="16"/>
  <c r="Y304" i="16"/>
  <c r="H310" i="16"/>
  <c r="U322" i="16"/>
  <c r="B293" i="16"/>
  <c r="F271" i="16"/>
  <c r="AA330" i="16"/>
  <c r="X337" i="16"/>
  <c r="I335" i="16"/>
  <c r="B324" i="16"/>
  <c r="E196" i="16"/>
  <c r="V280" i="16"/>
  <c r="Z307" i="16"/>
  <c r="V342" i="16"/>
  <c r="E216" i="16"/>
  <c r="U265" i="16"/>
  <c r="C246" i="16"/>
  <c r="AA268" i="16"/>
  <c r="F283" i="16"/>
  <c r="Y293" i="16"/>
  <c r="Y275" i="16"/>
  <c r="H284" i="16"/>
  <c r="X320" i="16"/>
  <c r="H295" i="16"/>
  <c r="B307" i="16"/>
  <c r="H316" i="16"/>
  <c r="U320" i="16"/>
  <c r="U318" i="16"/>
  <c r="V340" i="16"/>
  <c r="X327" i="16"/>
  <c r="C326" i="16"/>
  <c r="Y210" i="16"/>
  <c r="U256" i="16"/>
  <c r="C311" i="16"/>
  <c r="Y329" i="16"/>
  <c r="C329" i="16"/>
  <c r="F294" i="16"/>
  <c r="B305" i="16"/>
  <c r="I218" i="16"/>
  <c r="Y256" i="16"/>
  <c r="V261" i="16"/>
  <c r="U275" i="16"/>
  <c r="Y290" i="16"/>
  <c r="AA243" i="16"/>
  <c r="I283" i="16"/>
  <c r="AA291" i="16"/>
  <c r="U290" i="16"/>
  <c r="H302" i="16"/>
  <c r="AA323" i="16"/>
  <c r="AA294" i="16"/>
  <c r="E326" i="16"/>
  <c r="H329" i="16"/>
  <c r="H335" i="16"/>
  <c r="X333" i="16"/>
  <c r="H317" i="16"/>
  <c r="Z338" i="16"/>
  <c r="I317" i="16"/>
  <c r="F285" i="16"/>
  <c r="AA279" i="16"/>
  <c r="V289" i="16"/>
  <c r="X281" i="16"/>
  <c r="I337" i="16"/>
  <c r="Z326" i="16"/>
  <c r="E219" i="16"/>
  <c r="Z286" i="16"/>
  <c r="Y270" i="16"/>
  <c r="AA264" i="16"/>
  <c r="E324" i="16"/>
  <c r="AA333" i="16"/>
  <c r="B296" i="16"/>
  <c r="C261" i="16"/>
  <c r="B297" i="16"/>
  <c r="I300" i="16"/>
  <c r="U329" i="16"/>
  <c r="AA250" i="16"/>
  <c r="U297" i="16"/>
  <c r="H313" i="16"/>
  <c r="V333" i="16"/>
  <c r="I340" i="16"/>
  <c r="C40" i="16"/>
  <c r="E13" i="16"/>
  <c r="E56" i="16"/>
  <c r="X45" i="16"/>
  <c r="V237" i="16"/>
  <c r="Y119" i="16"/>
  <c r="AA134" i="16"/>
  <c r="I179" i="16"/>
  <c r="X106" i="16"/>
  <c r="U171" i="16"/>
  <c r="F203" i="16"/>
  <c r="B231" i="16"/>
  <c r="E110" i="16"/>
  <c r="B150" i="16"/>
  <c r="AA170" i="16"/>
  <c r="E189" i="16"/>
  <c r="V211" i="16"/>
  <c r="U82" i="16"/>
  <c r="Z117" i="16"/>
  <c r="B137" i="16"/>
  <c r="C180" i="16"/>
  <c r="Z282" i="16"/>
  <c r="AA297" i="16"/>
  <c r="Y331" i="16"/>
  <c r="AA298" i="16"/>
  <c r="Y249" i="16"/>
  <c r="U300" i="16"/>
  <c r="Y328" i="16"/>
  <c r="V321" i="16"/>
  <c r="B289" i="16"/>
  <c r="X312" i="16"/>
  <c r="V332" i="16"/>
  <c r="F317" i="16"/>
  <c r="AA262" i="16"/>
  <c r="V295" i="16"/>
  <c r="Y324" i="16"/>
  <c r="F267" i="16"/>
  <c r="AA319" i="16"/>
  <c r="Y339" i="16"/>
  <c r="B339" i="16"/>
  <c r="U245" i="16"/>
  <c r="H304" i="16"/>
  <c r="AA305" i="16"/>
  <c r="H311" i="16"/>
  <c r="I268" i="16"/>
  <c r="Z304" i="16"/>
  <c r="H322" i="16"/>
  <c r="V339" i="16"/>
  <c r="E31" i="16"/>
  <c r="C87" i="16"/>
  <c r="B31" i="16"/>
  <c r="C70" i="16"/>
  <c r="H21" i="16"/>
  <c r="Z52" i="16"/>
  <c r="I10" i="16"/>
  <c r="F42" i="16"/>
  <c r="Y10" i="16"/>
  <c r="V42" i="16"/>
  <c r="H103" i="16"/>
  <c r="X48" i="16"/>
  <c r="B84" i="16"/>
  <c r="Z24" i="16"/>
  <c r="U24" i="16"/>
  <c r="U71" i="16"/>
  <c r="I107" i="16"/>
  <c r="X143" i="16"/>
  <c r="B190" i="16"/>
  <c r="Y235" i="16"/>
  <c r="Y107" i="16"/>
  <c r="H150" i="16"/>
  <c r="Z190" i="16"/>
  <c r="F236" i="16"/>
  <c r="B112" i="16"/>
  <c r="AA156" i="16"/>
  <c r="I180" i="16"/>
  <c r="Z240" i="16"/>
  <c r="U108" i="16"/>
  <c r="B163" i="16"/>
  <c r="AA177" i="16"/>
  <c r="I239" i="16"/>
  <c r="H248" i="16"/>
  <c r="U51" i="16"/>
  <c r="I104" i="16"/>
  <c r="U130" i="16"/>
  <c r="U172" i="16"/>
  <c r="AA178" i="16"/>
  <c r="I208" i="16"/>
  <c r="U237" i="16"/>
  <c r="Y211" i="16"/>
  <c r="V254" i="16"/>
  <c r="U96" i="16"/>
  <c r="C121" i="16"/>
  <c r="F131" i="16"/>
  <c r="U143" i="16"/>
  <c r="U147" i="16"/>
  <c r="F162" i="16"/>
  <c r="U163" i="16"/>
  <c r="E169" i="16"/>
  <c r="H189" i="16"/>
  <c r="H195" i="16"/>
  <c r="V178" i="16"/>
  <c r="H191" i="16"/>
  <c r="C200" i="16"/>
  <c r="H233" i="16"/>
  <c r="B225" i="16"/>
  <c r="F227" i="16"/>
  <c r="H222" i="16"/>
  <c r="I100" i="16"/>
  <c r="H94" i="16"/>
  <c r="U116" i="16"/>
  <c r="I123" i="16"/>
  <c r="B125" i="16"/>
  <c r="Z135" i="16"/>
  <c r="H131" i="16"/>
  <c r="V127" i="16"/>
  <c r="F146" i="16"/>
  <c r="H154" i="16"/>
  <c r="F156" i="16"/>
  <c r="AA169" i="16"/>
  <c r="F163" i="16"/>
  <c r="V133" i="16"/>
  <c r="Z183" i="16"/>
  <c r="I188" i="16"/>
  <c r="F196" i="16"/>
  <c r="I185" i="16"/>
  <c r="U198" i="16"/>
  <c r="H203" i="16"/>
  <c r="AA209" i="16"/>
  <c r="V239" i="16"/>
  <c r="V221" i="16"/>
  <c r="V240" i="16"/>
  <c r="B218" i="16"/>
  <c r="V228" i="16"/>
  <c r="E267" i="16"/>
  <c r="E71" i="16"/>
  <c r="V96" i="16"/>
  <c r="F89" i="16"/>
  <c r="F125" i="16"/>
  <c r="AA115" i="16"/>
  <c r="I112" i="16"/>
  <c r="C125" i="16"/>
  <c r="E145" i="16"/>
  <c r="V140" i="16"/>
  <c r="Z134" i="16"/>
  <c r="V144" i="16"/>
  <c r="C154" i="16"/>
  <c r="AA166" i="16"/>
  <c r="V149" i="16"/>
  <c r="F166" i="16"/>
  <c r="F161" i="16"/>
  <c r="E199" i="16"/>
  <c r="Z242" i="16"/>
  <c r="AA248" i="16"/>
  <c r="I284" i="16"/>
  <c r="E262" i="16"/>
  <c r="V278" i="16"/>
  <c r="Y288" i="16"/>
  <c r="X268" i="16"/>
  <c r="U305" i="16"/>
  <c r="E316" i="16"/>
  <c r="Z263" i="16"/>
  <c r="E301" i="16"/>
  <c r="Z305" i="16"/>
  <c r="Z303" i="16"/>
  <c r="F324" i="16"/>
  <c r="B334" i="16"/>
  <c r="E337" i="16"/>
  <c r="I332" i="16"/>
  <c r="C186" i="16"/>
  <c r="U314" i="16"/>
  <c r="B302" i="16"/>
  <c r="X285" i="16"/>
  <c r="Z318" i="16"/>
  <c r="I292" i="16"/>
  <c r="J292" i="16" l="1"/>
  <c r="AE314" i="16"/>
  <c r="D186" i="16"/>
  <c r="J332" i="16"/>
  <c r="G324" i="16"/>
  <c r="AE305" i="16"/>
  <c r="AG288" i="16"/>
  <c r="AF278" i="16"/>
  <c r="W278" i="16"/>
  <c r="J284" i="16"/>
  <c r="AB248" i="16"/>
  <c r="G161" i="16"/>
  <c r="G166" i="16"/>
  <c r="W149" i="16"/>
  <c r="AF149" i="16"/>
  <c r="AB166" i="16"/>
  <c r="D154" i="16"/>
  <c r="AF144" i="16"/>
  <c r="W144" i="16"/>
  <c r="AF140" i="16"/>
  <c r="W140" i="16"/>
  <c r="D125" i="16"/>
  <c r="J112" i="16"/>
  <c r="AB115" i="16"/>
  <c r="G125" i="16"/>
  <c r="G89" i="16"/>
  <c r="AF96" i="16"/>
  <c r="W96" i="16"/>
  <c r="AF228" i="16"/>
  <c r="W228" i="16"/>
  <c r="AF240" i="16"/>
  <c r="W240" i="16"/>
  <c r="W221" i="16"/>
  <c r="AF221" i="16"/>
  <c r="AF239" i="16"/>
  <c r="W239" i="16"/>
  <c r="AB209" i="16"/>
  <c r="AE198" i="16"/>
  <c r="J185" i="16"/>
  <c r="G196" i="16"/>
  <c r="J188" i="16"/>
  <c r="W133" i="16"/>
  <c r="AF133" i="16"/>
  <c r="G163" i="16"/>
  <c r="AB169" i="16"/>
  <c r="G156" i="16"/>
  <c r="G146" i="16"/>
  <c r="AF127" i="16"/>
  <c r="W127" i="16"/>
  <c r="J123" i="16"/>
  <c r="AE116" i="16"/>
  <c r="J100" i="16"/>
  <c r="G227" i="16"/>
  <c r="D200" i="16"/>
  <c r="AF178" i="16"/>
  <c r="W178" i="16"/>
  <c r="AE163" i="16"/>
  <c r="G162" i="16"/>
  <c r="AE147" i="16"/>
  <c r="AE143" i="16"/>
  <c r="G131" i="16"/>
  <c r="D121" i="16"/>
  <c r="AE96" i="16"/>
  <c r="AF254" i="16"/>
  <c r="W254" i="16"/>
  <c r="AG211" i="16"/>
  <c r="AE237" i="16"/>
  <c r="J208" i="16"/>
  <c r="AB178" i="16"/>
  <c r="AE172" i="16"/>
  <c r="AE130" i="16"/>
  <c r="J104" i="16"/>
  <c r="AE51" i="16"/>
  <c r="J239" i="16"/>
  <c r="AB177" i="16"/>
  <c r="AE108" i="16"/>
  <c r="J180" i="16"/>
  <c r="AB156" i="16"/>
  <c r="G236" i="16"/>
  <c r="AG107" i="16"/>
  <c r="AG235" i="16"/>
  <c r="J107" i="16"/>
  <c r="AE71" i="16"/>
  <c r="AE24" i="16"/>
  <c r="AF42" i="16"/>
  <c r="W42" i="16"/>
  <c r="AG10" i="16"/>
  <c r="G42" i="16"/>
  <c r="J10" i="16"/>
  <c r="D70" i="16"/>
  <c r="D87" i="16"/>
  <c r="AF339" i="16"/>
  <c r="W339" i="16"/>
  <c r="J268" i="16"/>
  <c r="AB305" i="16"/>
  <c r="AE245" i="16"/>
  <c r="AG339" i="16"/>
  <c r="AB319" i="16"/>
  <c r="G267" i="16"/>
  <c r="AG324" i="16"/>
  <c r="W295" i="16"/>
  <c r="AF295" i="16"/>
  <c r="AB262" i="16"/>
  <c r="G317" i="16"/>
  <c r="AF332" i="16"/>
  <c r="W332" i="16"/>
  <c r="AF321" i="16"/>
  <c r="W321" i="16"/>
  <c r="AG328" i="16"/>
  <c r="AE300" i="16"/>
  <c r="AG249" i="16"/>
  <c r="AB298" i="16"/>
  <c r="AG331" i="16"/>
  <c r="AB297" i="16"/>
  <c r="D180" i="16"/>
  <c r="AE82" i="16"/>
  <c r="AF211" i="16"/>
  <c r="W211" i="16"/>
  <c r="AB170" i="16"/>
  <c r="G203" i="16"/>
  <c r="AE171" i="16"/>
  <c r="J179" i="16"/>
  <c r="AB134" i="16"/>
  <c r="AG119" i="16"/>
  <c r="AF237" i="16"/>
  <c r="W237" i="16"/>
  <c r="D40" i="16"/>
  <c r="J340" i="16"/>
  <c r="AF333" i="16"/>
  <c r="W333" i="16"/>
  <c r="AE297" i="16"/>
  <c r="AB250" i="16"/>
  <c r="AE329" i="16"/>
  <c r="J300" i="16"/>
  <c r="D261" i="16"/>
  <c r="AB333" i="16"/>
  <c r="AB264" i="16"/>
  <c r="AG270" i="16"/>
  <c r="J337" i="16"/>
  <c r="AF289" i="16"/>
  <c r="W289" i="16"/>
  <c r="AB279" i="16"/>
  <c r="G285" i="16"/>
  <c r="J317" i="16"/>
  <c r="AB294" i="16"/>
  <c r="AB323" i="16"/>
  <c r="AE290" i="16"/>
  <c r="AB291" i="16"/>
  <c r="J283" i="16"/>
  <c r="AB243" i="16"/>
  <c r="AG290" i="16"/>
  <c r="AE275" i="16"/>
  <c r="AF261" i="16"/>
  <c r="W261" i="16"/>
  <c r="AG256" i="16"/>
  <c r="J218" i="16"/>
  <c r="G294" i="16"/>
  <c r="D329" i="16"/>
  <c r="AG329" i="16"/>
  <c r="D311" i="16"/>
  <c r="AE256" i="16"/>
  <c r="AG210" i="16"/>
  <c r="D326" i="16"/>
  <c r="AF340" i="16"/>
  <c r="W340" i="16"/>
  <c r="AE318" i="16"/>
  <c r="AE320" i="16"/>
  <c r="AG275" i="16"/>
  <c r="AG293" i="16"/>
  <c r="G283" i="16"/>
  <c r="AB268" i="16"/>
  <c r="D246" i="16"/>
  <c r="AE265" i="16"/>
  <c r="W342" i="16"/>
  <c r="AF342" i="16"/>
  <c r="W280" i="16"/>
  <c r="AF280" i="16"/>
  <c r="J335" i="16"/>
  <c r="AB330" i="16"/>
  <c r="G271" i="16"/>
  <c r="AE322" i="16"/>
  <c r="AG304" i="16"/>
  <c r="AB299" i="16"/>
  <c r="J291" i="16"/>
  <c r="AF250" i="16"/>
  <c r="W250" i="16"/>
  <c r="AE283" i="16"/>
  <c r="G270" i="16"/>
  <c r="J219" i="16"/>
  <c r="J288" i="16"/>
  <c r="AB260" i="16"/>
  <c r="J341" i="16"/>
  <c r="G338" i="16"/>
  <c r="AF307" i="16"/>
  <c r="W307" i="16"/>
  <c r="AF309" i="16"/>
  <c r="W309" i="16"/>
  <c r="J305" i="16"/>
  <c r="J295" i="16"/>
  <c r="J320" i="16"/>
  <c r="AG309" i="16"/>
  <c r="J273" i="16"/>
  <c r="AB290" i="16"/>
  <c r="AG269" i="16"/>
  <c r="D286" i="16"/>
  <c r="AG254" i="16"/>
  <c r="G207" i="16"/>
  <c r="J311" i="16"/>
  <c r="G323" i="16"/>
  <c r="AF314" i="16"/>
  <c r="W314" i="16"/>
  <c r="J286" i="16"/>
  <c r="D319" i="16"/>
  <c r="W282" i="16"/>
  <c r="AF282" i="16"/>
  <c r="J236" i="16"/>
  <c r="AG261" i="16"/>
  <c r="AF319" i="16"/>
  <c r="W319" i="16"/>
  <c r="AG337" i="16"/>
  <c r="G334" i="16"/>
  <c r="AG323" i="16"/>
  <c r="D331" i="16"/>
  <c r="AB300" i="16"/>
  <c r="AB302" i="16"/>
  <c r="G313" i="16"/>
  <c r="AF302" i="16"/>
  <c r="W302" i="16"/>
  <c r="D259" i="16"/>
  <c r="AE273" i="16"/>
  <c r="AF217" i="16"/>
  <c r="W217" i="16"/>
  <c r="D204" i="16"/>
  <c r="AB321" i="16"/>
  <c r="AE210" i="16"/>
  <c r="AE315" i="16"/>
  <c r="J322" i="16"/>
  <c r="AE317" i="16"/>
  <c r="AG310" i="16"/>
  <c r="AE296" i="16"/>
  <c r="AE285" i="16"/>
  <c r="D277" i="16"/>
  <c r="D295" i="16"/>
  <c r="AB284" i="16"/>
  <c r="AG271" i="16"/>
  <c r="AG236" i="16"/>
  <c r="AF306" i="16"/>
  <c r="W306" i="16"/>
  <c r="AB331" i="16"/>
  <c r="J333" i="16"/>
  <c r="AG311" i="16"/>
  <c r="G330" i="16"/>
  <c r="D341" i="16"/>
  <c r="AE299" i="16"/>
  <c r="W301" i="16"/>
  <c r="AF301" i="16"/>
  <c r="AG286" i="16"/>
  <c r="AB317" i="16"/>
  <c r="J312" i="16"/>
  <c r="AG301" i="16"/>
  <c r="AB282" i="16"/>
  <c r="D278" i="16"/>
  <c r="J267" i="16"/>
  <c r="AF256" i="16"/>
  <c r="W256" i="16"/>
  <c r="AB198" i="16"/>
  <c r="W172" i="16"/>
  <c r="AF172" i="16"/>
  <c r="AE160" i="16"/>
  <c r="W130" i="16"/>
  <c r="AF130" i="16"/>
  <c r="J141" i="16"/>
  <c r="G122" i="16"/>
  <c r="J116" i="16"/>
  <c r="AG245" i="16"/>
  <c r="J263" i="16"/>
  <c r="G214" i="16"/>
  <c r="AE203" i="16"/>
  <c r="D179" i="16"/>
  <c r="AF179" i="16"/>
  <c r="W179" i="16"/>
  <c r="AE169" i="16"/>
  <c r="J172" i="16"/>
  <c r="J132" i="16"/>
  <c r="AF150" i="16"/>
  <c r="W150" i="16"/>
  <c r="AF131" i="16"/>
  <c r="W131" i="16"/>
  <c r="J122" i="16"/>
  <c r="G212" i="16"/>
  <c r="G221" i="16"/>
  <c r="G223" i="16"/>
  <c r="G191" i="16"/>
  <c r="AB137" i="16"/>
  <c r="AB133" i="16"/>
  <c r="J96" i="16"/>
  <c r="D226" i="16"/>
  <c r="D223" i="16"/>
  <c r="AG233" i="16"/>
  <c r="AF208" i="16"/>
  <c r="W208" i="16"/>
  <c r="D183" i="16"/>
  <c r="D133" i="16"/>
  <c r="AE119" i="16"/>
  <c r="AB252" i="16"/>
  <c r="D217" i="16"/>
  <c r="D184" i="16"/>
  <c r="AE225" i="16"/>
  <c r="AG153" i="16"/>
  <c r="AG198" i="16"/>
  <c r="J153" i="16"/>
  <c r="D84" i="16"/>
  <c r="AB57" i="16"/>
  <c r="AB17" i="16"/>
  <c r="G35" i="16"/>
  <c r="D61" i="16"/>
  <c r="AE60" i="16"/>
  <c r="W60" i="16"/>
  <c r="AF60" i="16"/>
  <c r="AE18" i="16"/>
  <c r="J39" i="16"/>
  <c r="W25" i="16"/>
  <c r="AF25" i="16"/>
  <c r="AE75" i="16"/>
  <c r="AF242" i="16"/>
  <c r="W242" i="16"/>
  <c r="G319" i="16"/>
  <c r="AE280" i="16"/>
  <c r="AB246" i="16"/>
  <c r="G245" i="16"/>
  <c r="AF291" i="16"/>
  <c r="W291" i="16"/>
  <c r="AE310" i="16"/>
  <c r="AG285" i="16"/>
  <c r="J251" i="16"/>
  <c r="AG303" i="16"/>
  <c r="AE294" i="16"/>
  <c r="AE268" i="16"/>
  <c r="D132" i="16"/>
  <c r="G123" i="16"/>
  <c r="D110" i="16"/>
  <c r="AB238" i="16"/>
  <c r="AB163" i="16"/>
  <c r="AE327" i="16"/>
  <c r="G290" i="16"/>
  <c r="AG197" i="16"/>
  <c r="AF297" i="16"/>
  <c r="W297" i="16"/>
  <c r="G281" i="16"/>
  <c r="AE313" i="16"/>
  <c r="AG342" i="16"/>
  <c r="G303" i="16"/>
  <c r="AG319" i="16"/>
  <c r="AE325" i="16"/>
  <c r="AG279" i="16"/>
  <c r="D335" i="16"/>
  <c r="AE319" i="16"/>
  <c r="D314" i="16"/>
  <c r="AB303" i="16"/>
  <c r="J265" i="16"/>
  <c r="AE284" i="16"/>
  <c r="G243" i="16"/>
  <c r="G242" i="16"/>
  <c r="G326" i="16"/>
  <c r="D256" i="16"/>
  <c r="AG299" i="16"/>
  <c r="AE253" i="16"/>
  <c r="G286" i="16"/>
  <c r="AF275" i="16"/>
  <c r="W275" i="16"/>
  <c r="J262" i="16"/>
  <c r="G246" i="16"/>
  <c r="AB326" i="16"/>
  <c r="AG336" i="16"/>
  <c r="D298" i="16"/>
  <c r="G327" i="16"/>
  <c r="D288" i="16"/>
  <c r="AB293" i="16"/>
  <c r="G288" i="16"/>
  <c r="AG175" i="16"/>
  <c r="G312" i="16"/>
  <c r="D321" i="16"/>
  <c r="D316" i="16"/>
  <c r="D318" i="16"/>
  <c r="AG313" i="16"/>
  <c r="AB304" i="16"/>
  <c r="G279" i="16"/>
  <c r="G318" i="16"/>
  <c r="AG281" i="16"/>
  <c r="AE278" i="16"/>
  <c r="D219" i="16"/>
  <c r="AF303" i="16"/>
  <c r="W303" i="16"/>
  <c r="D336" i="16"/>
  <c r="J327" i="16"/>
  <c r="AE332" i="16"/>
  <c r="AG296" i="16"/>
  <c r="J326" i="16"/>
  <c r="AE311" i="16"/>
  <c r="D306" i="16"/>
  <c r="AF292" i="16"/>
  <c r="W292" i="16"/>
  <c r="AE276" i="16"/>
  <c r="J287" i="16"/>
  <c r="J235" i="16"/>
  <c r="AE189" i="16"/>
  <c r="J154" i="16"/>
  <c r="G167" i="16"/>
  <c r="J150" i="16"/>
  <c r="D135" i="16"/>
  <c r="AB122" i="16"/>
  <c r="J109" i="16"/>
  <c r="AG100" i="16"/>
  <c r="AE236" i="16"/>
  <c r="D257" i="16"/>
  <c r="AG205" i="16"/>
  <c r="J191" i="16"/>
  <c r="G190" i="16"/>
  <c r="AG165" i="16"/>
  <c r="D166" i="16"/>
  <c r="G144" i="16"/>
  <c r="G140" i="16"/>
  <c r="AB239" i="16"/>
  <c r="G211" i="16"/>
  <c r="G209" i="16"/>
  <c r="G179" i="16"/>
  <c r="AE150" i="16"/>
  <c r="AE131" i="16"/>
  <c r="AE127" i="16"/>
  <c r="AB112" i="16"/>
  <c r="AB72" i="16"/>
  <c r="G259" i="16"/>
  <c r="AB236" i="16"/>
  <c r="AB211" i="16"/>
  <c r="D198" i="16"/>
  <c r="AB188" i="16"/>
  <c r="AG161" i="16"/>
  <c r="J136" i="16"/>
  <c r="AB254" i="16"/>
  <c r="AB265" i="16"/>
  <c r="J220" i="16"/>
  <c r="D194" i="16"/>
  <c r="D94" i="16"/>
  <c r="AF219" i="16"/>
  <c r="W219" i="16"/>
  <c r="AB96" i="16"/>
  <c r="G135" i="16"/>
  <c r="AB212" i="16"/>
  <c r="AE180" i="16"/>
  <c r="AG134" i="16"/>
  <c r="W80" i="16"/>
  <c r="AF80" i="16"/>
  <c r="AB8" i="16"/>
  <c r="AB27" i="16"/>
  <c r="AG55" i="16"/>
  <c r="AB42" i="16"/>
  <c r="D102" i="16"/>
  <c r="AG41" i="16"/>
  <c r="W24" i="16"/>
  <c r="AF24" i="16"/>
  <c r="AG185" i="16"/>
  <c r="AG327" i="16"/>
  <c r="G206" i="16"/>
  <c r="AB210" i="16"/>
  <c r="G262" i="16"/>
  <c r="G284" i="16"/>
  <c r="AF257" i="16"/>
  <c r="W257" i="16"/>
  <c r="AE312" i="16"/>
  <c r="J245" i="16"/>
  <c r="AB272" i="16"/>
  <c r="AG297" i="16"/>
  <c r="AF233" i="16"/>
  <c r="W233" i="16"/>
  <c r="D275" i="16"/>
  <c r="AE258" i="16"/>
  <c r="AE156" i="16"/>
  <c r="AF105" i="16"/>
  <c r="W105" i="16"/>
  <c r="AG179" i="16"/>
  <c r="G143" i="16"/>
  <c r="AE215" i="16"/>
  <c r="AG216" i="16"/>
  <c r="J196" i="16"/>
  <c r="D106" i="16"/>
  <c r="W46" i="16"/>
  <c r="AF46" i="16"/>
  <c r="AB324" i="16"/>
  <c r="AF300" i="16"/>
  <c r="W300" i="16"/>
  <c r="AE326" i="16"/>
  <c r="G316" i="16"/>
  <c r="AB289" i="16"/>
  <c r="AE339" i="16"/>
  <c r="J302" i="16"/>
  <c r="W286" i="16"/>
  <c r="AF286" i="16"/>
  <c r="J298" i="16"/>
  <c r="AG252" i="16"/>
  <c r="AG308" i="16"/>
  <c r="J224" i="16"/>
  <c r="AE262" i="16"/>
  <c r="AB287" i="16"/>
  <c r="J307" i="16"/>
  <c r="AF196" i="16"/>
  <c r="W196" i="16"/>
  <c r="J299" i="16"/>
  <c r="AG318" i="16"/>
  <c r="AE293" i="16"/>
  <c r="D285" i="16"/>
  <c r="AB292" i="16"/>
  <c r="AG294" i="16"/>
  <c r="D229" i="16"/>
  <c r="AB325" i="16"/>
  <c r="AE338" i="16"/>
  <c r="G299" i="16"/>
  <c r="G315" i="16"/>
  <c r="G276" i="16"/>
  <c r="D255" i="16"/>
  <c r="G342" i="16"/>
  <c r="D339" i="16"/>
  <c r="AB308" i="16"/>
  <c r="AB310" i="16"/>
  <c r="G306" i="16"/>
  <c r="AF296" i="16"/>
  <c r="W296" i="16"/>
  <c r="G321" i="16"/>
  <c r="AF310" i="16"/>
  <c r="W310" i="16"/>
  <c r="G274" i="16"/>
  <c r="AE281" i="16"/>
  <c r="AF255" i="16"/>
  <c r="W255" i="16"/>
  <c r="W259" i="16"/>
  <c r="AF259" i="16"/>
  <c r="D334" i="16"/>
  <c r="AG268" i="16"/>
  <c r="AF331" i="16"/>
  <c r="W331" i="16"/>
  <c r="G333" i="16"/>
  <c r="D327" i="16"/>
  <c r="D324" i="16"/>
  <c r="AE282" i="16"/>
  <c r="AG321" i="16"/>
  <c r="AB312" i="16"/>
  <c r="G300" i="16"/>
  <c r="W271" i="16"/>
  <c r="AF271" i="16"/>
  <c r="AG289" i="16"/>
  <c r="AE286" i="16"/>
  <c r="AB273" i="16"/>
  <c r="J231" i="16"/>
  <c r="AF190" i="16"/>
  <c r="W190" i="16"/>
  <c r="AF283" i="16"/>
  <c r="W283" i="16"/>
  <c r="D241" i="16"/>
  <c r="J338" i="16"/>
  <c r="AG325" i="16"/>
  <c r="AB296" i="16"/>
  <c r="J249" i="16"/>
  <c r="AG315" i="16"/>
  <c r="G296" i="16"/>
  <c r="AG280" i="16"/>
  <c r="AE270" i="16"/>
  <c r="D289" i="16"/>
  <c r="J276" i="16"/>
  <c r="AF260" i="16"/>
  <c r="W260" i="16"/>
  <c r="AB185" i="16"/>
  <c r="G337" i="16"/>
  <c r="G307" i="16"/>
  <c r="G309" i="16"/>
  <c r="AB288" i="16"/>
  <c r="J309" i="16"/>
  <c r="D290" i="16"/>
  <c r="AF285" i="16"/>
  <c r="W285" i="16"/>
  <c r="AG250" i="16"/>
  <c r="AF325" i="16"/>
  <c r="W325" i="16"/>
  <c r="AF341" i="16"/>
  <c r="W341" i="16"/>
  <c r="AF335" i="16"/>
  <c r="W335" i="16"/>
  <c r="G329" i="16"/>
  <c r="G304" i="16"/>
  <c r="D280" i="16"/>
  <c r="AF308" i="16"/>
  <c r="W308" i="16"/>
  <c r="G298" i="16"/>
  <c r="AE287" i="16"/>
  <c r="AF273" i="16"/>
  <c r="W273" i="16"/>
  <c r="G244" i="16"/>
  <c r="J182" i="16"/>
  <c r="J278" i="16"/>
  <c r="D342" i="16"/>
  <c r="AF336" i="16"/>
  <c r="W336" i="16"/>
  <c r="G332" i="16"/>
  <c r="AB307" i="16"/>
  <c r="AE298" i="16"/>
  <c r="AB322" i="16"/>
  <c r="AB275" i="16"/>
  <c r="AG224" i="16"/>
  <c r="J285" i="16"/>
  <c r="AG274" i="16"/>
  <c r="AE288" i="16"/>
  <c r="AB340" i="16"/>
  <c r="D301" i="16"/>
  <c r="J246" i="16"/>
  <c r="D333" i="16"/>
  <c r="AE342" i="16"/>
  <c r="AG340" i="16"/>
  <c r="AG334" i="16"/>
  <c r="J328" i="16"/>
  <c r="J303" i="16"/>
  <c r="D266" i="16"/>
  <c r="D320" i="16"/>
  <c r="AG307" i="16"/>
  <c r="J297" i="16"/>
  <c r="AG272" i="16"/>
  <c r="D281" i="16"/>
  <c r="AG168" i="16"/>
  <c r="AF160" i="16"/>
  <c r="W160" i="16"/>
  <c r="AB162" i="16"/>
  <c r="AF128" i="16"/>
  <c r="W128" i="16"/>
  <c r="D144" i="16"/>
  <c r="J118" i="16"/>
  <c r="AE121" i="16"/>
  <c r="J47" i="16"/>
  <c r="AG101" i="16"/>
  <c r="D260" i="16"/>
  <c r="AF212" i="16"/>
  <c r="W212" i="16"/>
  <c r="AF224" i="16"/>
  <c r="W224" i="16"/>
  <c r="AF234" i="16"/>
  <c r="W234" i="16"/>
  <c r="W223" i="16"/>
  <c r="AF223" i="16"/>
  <c r="AG206" i="16"/>
  <c r="AB199" i="16"/>
  <c r="D185" i="16"/>
  <c r="AF191" i="16"/>
  <c r="W191" i="16"/>
  <c r="G180" i="16"/>
  <c r="G172" i="16"/>
  <c r="AB159" i="16"/>
  <c r="AE170" i="16"/>
  <c r="G130" i="16"/>
  <c r="J117" i="16"/>
  <c r="AF89" i="16"/>
  <c r="W89" i="16"/>
  <c r="AG121" i="16"/>
  <c r="J89" i="16"/>
  <c r="AE233" i="16"/>
  <c r="G240" i="16"/>
  <c r="G234" i="16"/>
  <c r="AB202" i="16"/>
  <c r="W184" i="16"/>
  <c r="AF184" i="16"/>
  <c r="AG171" i="16"/>
  <c r="AG160" i="16"/>
  <c r="AF168" i="16"/>
  <c r="W168" i="16"/>
  <c r="AG127" i="16"/>
  <c r="AB146" i="16"/>
  <c r="AG115" i="16"/>
  <c r="AE263" i="16"/>
  <c r="AF225" i="16"/>
  <c r="W225" i="16"/>
  <c r="AE230" i="16"/>
  <c r="AE226" i="16"/>
  <c r="G184" i="16"/>
  <c r="J171" i="16"/>
  <c r="AE137" i="16"/>
  <c r="D264" i="16"/>
  <c r="D227" i="16"/>
  <c r="D270" i="16"/>
  <c r="G198" i="16"/>
  <c r="G145" i="16"/>
  <c r="G229" i="16"/>
  <c r="AB138" i="16"/>
  <c r="AG228" i="16"/>
  <c r="AE190" i="16"/>
  <c r="D138" i="16"/>
  <c r="AE93" i="16"/>
  <c r="AF39" i="16"/>
  <c r="W39" i="16"/>
  <c r="D10" i="16"/>
  <c r="AB20" i="16"/>
  <c r="AG63" i="16"/>
  <c r="AE54" i="16"/>
  <c r="D63" i="16"/>
  <c r="AG110" i="16"/>
  <c r="G60" i="16"/>
  <c r="J106" i="16"/>
  <c r="AB66" i="16"/>
  <c r="W13" i="16"/>
  <c r="AF13" i="16"/>
  <c r="AB285" i="16"/>
  <c r="AE242" i="16"/>
  <c r="AF326" i="16"/>
  <c r="W326" i="16"/>
  <c r="D283" i="16"/>
  <c r="AE340" i="16"/>
  <c r="D282" i="16"/>
  <c r="G335" i="16"/>
  <c r="AB311" i="16"/>
  <c r="G233" i="16"/>
  <c r="AG204" i="16"/>
  <c r="AG132" i="16"/>
  <c r="J206" i="16"/>
  <c r="AB153" i="16"/>
  <c r="D210" i="16"/>
  <c r="D224" i="16"/>
  <c r="D268" i="16"/>
  <c r="D340" i="16"/>
  <c r="J272" i="16"/>
  <c r="D313" i="16"/>
  <c r="D325" i="16"/>
  <c r="AB315" i="16"/>
  <c r="AB267" i="16"/>
  <c r="G297" i="16"/>
  <c r="J323" i="16"/>
  <c r="AB342" i="16"/>
  <c r="AB336" i="16"/>
  <c r="D330" i="16"/>
  <c r="D305" i="16"/>
  <c r="AB309" i="16"/>
  <c r="J304" i="16"/>
  <c r="D299" i="16"/>
  <c r="AB274" i="16"/>
  <c r="D245" i="16"/>
  <c r="D213" i="16"/>
  <c r="D192" i="16"/>
  <c r="AE334" i="16"/>
  <c r="AF313" i="16"/>
  <c r="W313" i="16"/>
  <c r="D303" i="16"/>
  <c r="AE212" i="16"/>
  <c r="AG263" i="16"/>
  <c r="AB339" i="16"/>
  <c r="AF312" i="16"/>
  <c r="W312" i="16"/>
  <c r="D296" i="16"/>
  <c r="G295" i="16"/>
  <c r="AG283" i="16"/>
  <c r="D251" i="16"/>
  <c r="G291" i="16"/>
  <c r="D262" i="16"/>
  <c r="G257" i="16"/>
  <c r="J192" i="16"/>
  <c r="G301" i="16"/>
  <c r="AE337" i="16"/>
  <c r="AB329" i="16"/>
  <c r="AF324" i="16"/>
  <c r="W324" i="16"/>
  <c r="J306" i="16"/>
  <c r="J308" i="16"/>
  <c r="AE301" i="16"/>
  <c r="AE274" i="16"/>
  <c r="AE316" i="16"/>
  <c r="AE269" i="16"/>
  <c r="G289" i="16"/>
  <c r="D279" i="16"/>
  <c r="AG284" i="16"/>
  <c r="AB244" i="16"/>
  <c r="D205" i="16"/>
  <c r="AF305" i="16"/>
  <c r="W305" i="16"/>
  <c r="J342" i="16"/>
  <c r="AF329" i="16"/>
  <c r="W329" i="16"/>
  <c r="AB334" i="16"/>
  <c r="AB328" i="16"/>
  <c r="AF293" i="16"/>
  <c r="W293" i="16"/>
  <c r="D323" i="16"/>
  <c r="AB301" i="16"/>
  <c r="D291" i="16"/>
  <c r="J290" i="16"/>
  <c r="G261" i="16"/>
  <c r="D212" i="16"/>
  <c r="AG155" i="16"/>
  <c r="J169" i="16"/>
  <c r="AB154" i="16"/>
  <c r="D148" i="16"/>
  <c r="AE109" i="16"/>
  <c r="AG117" i="16"/>
  <c r="G94" i="16"/>
  <c r="G86" i="16"/>
  <c r="J247" i="16"/>
  <c r="W227" i="16"/>
  <c r="AF227" i="16"/>
  <c r="AB200" i="16"/>
  <c r="AG180" i="16"/>
  <c r="AG166" i="16"/>
  <c r="AF134" i="16"/>
  <c r="W134" i="16"/>
  <c r="D122" i="16"/>
  <c r="D124" i="16"/>
  <c r="AG113" i="16"/>
  <c r="AG93" i="16"/>
  <c r="AG78" i="16"/>
  <c r="AB223" i="16"/>
  <c r="J204" i="16"/>
  <c r="D201" i="16"/>
  <c r="AE193" i="16"/>
  <c r="AB165" i="16"/>
  <c r="AE166" i="16"/>
  <c r="J166" i="16"/>
  <c r="AB139" i="16"/>
  <c r="G150" i="16"/>
  <c r="AF126" i="16"/>
  <c r="W126" i="16"/>
  <c r="AB93" i="16"/>
  <c r="AG259" i="16"/>
  <c r="G256" i="16"/>
  <c r="AE243" i="16"/>
  <c r="AG222" i="16"/>
  <c r="AE164" i="16"/>
  <c r="J159" i="16"/>
  <c r="AB140" i="16"/>
  <c r="G237" i="16"/>
  <c r="J227" i="16"/>
  <c r="J238" i="16"/>
  <c r="AF164" i="16"/>
  <c r="W164" i="16"/>
  <c r="J133" i="16"/>
  <c r="J157" i="16"/>
  <c r="AE250" i="16"/>
  <c r="AE213" i="16"/>
  <c r="G141" i="16"/>
  <c r="AE142" i="16"/>
  <c r="AF86" i="16"/>
  <c r="W86" i="16"/>
  <c r="AG56" i="16"/>
  <c r="AG33" i="16"/>
  <c r="D108" i="16"/>
  <c r="AE68" i="16"/>
  <c r="J17" i="16"/>
  <c r="G82" i="16"/>
  <c r="AE23" i="16"/>
  <c r="AG81" i="16"/>
  <c r="D42" i="16"/>
  <c r="AB89" i="16"/>
  <c r="AE32" i="16"/>
  <c r="AF15" i="16"/>
  <c r="W15" i="16"/>
  <c r="D317" i="16"/>
  <c r="G280" i="16"/>
  <c r="AB314" i="16"/>
  <c r="J277" i="16"/>
  <c r="J282" i="16"/>
  <c r="AB182" i="16"/>
  <c r="G275" i="16"/>
  <c r="D337" i="16"/>
  <c r="G341" i="16"/>
  <c r="G308" i="16"/>
  <c r="AB281" i="16"/>
  <c r="D176" i="16"/>
  <c r="D322" i="16"/>
  <c r="J274" i="16"/>
  <c r="AG122" i="16"/>
  <c r="AG232" i="16"/>
  <c r="AF162" i="16"/>
  <c r="W162" i="16"/>
  <c r="G137" i="16"/>
  <c r="G100" i="16"/>
  <c r="G239" i="16"/>
  <c r="AE224" i="16"/>
  <c r="AG111" i="16"/>
  <c r="AB171" i="16"/>
  <c r="AB18" i="16"/>
  <c r="AG70" i="16"/>
  <c r="D332" i="16"/>
  <c r="G322" i="16"/>
  <c r="AE279" i="16"/>
  <c r="D240" i="16"/>
  <c r="AE308" i="16"/>
  <c r="D271" i="16"/>
  <c r="AG247" i="16"/>
  <c r="AF337" i="16"/>
  <c r="W337" i="16"/>
  <c r="AF311" i="16"/>
  <c r="W311" i="16"/>
  <c r="AF272" i="16"/>
  <c r="W272" i="16"/>
  <c r="AG306" i="16"/>
  <c r="J331" i="16"/>
  <c r="AG316" i="16"/>
  <c r="G293" i="16"/>
  <c r="AE304" i="16"/>
  <c r="J334" i="16"/>
  <c r="AE306" i="16"/>
  <c r="J275" i="16"/>
  <c r="AG282" i="16"/>
  <c r="AG257" i="16"/>
  <c r="D222" i="16"/>
  <c r="J329" i="16"/>
  <c r="AG300" i="16"/>
  <c r="AF279" i="16"/>
  <c r="W279" i="16"/>
  <c r="AF316" i="16"/>
  <c r="W316" i="16"/>
  <c r="W299" i="16"/>
  <c r="AF299" i="16"/>
  <c r="AE295" i="16"/>
  <c r="AF281" i="16"/>
  <c r="W281" i="16"/>
  <c r="AB271" i="16"/>
  <c r="G277" i="16"/>
  <c r="AE195" i="16"/>
  <c r="AF274" i="16"/>
  <c r="W274" i="16"/>
  <c r="AB338" i="16"/>
  <c r="G339" i="16"/>
  <c r="J314" i="16"/>
  <c r="J316" i="16"/>
  <c r="AE309" i="16"/>
  <c r="AG302" i="16"/>
  <c r="AE324" i="16"/>
  <c r="AE277" i="16"/>
  <c r="AF266" i="16"/>
  <c r="W266" i="16"/>
  <c r="D287" i="16"/>
  <c r="AB276" i="16"/>
  <c r="AG292" i="16"/>
  <c r="AE249" i="16"/>
  <c r="J230" i="16"/>
  <c r="W328" i="16"/>
  <c r="AF328" i="16"/>
  <c r="J176" i="16"/>
  <c r="AE336" i="16"/>
  <c r="AE330" i="16"/>
  <c r="AG298" i="16"/>
  <c r="J318" i="16"/>
  <c r="AE303" i="16"/>
  <c r="D297" i="16"/>
  <c r="AF284" i="16"/>
  <c r="W284" i="16"/>
  <c r="AG265" i="16"/>
  <c r="D292" i="16"/>
  <c r="J279" i="16"/>
  <c r="AE260" i="16"/>
  <c r="J234" i="16"/>
  <c r="W180" i="16"/>
  <c r="AF180" i="16"/>
  <c r="AF327" i="16"/>
  <c r="W327" i="16"/>
  <c r="J315" i="16"/>
  <c r="J280" i="16"/>
  <c r="AF288" i="16"/>
  <c r="W288" i="16"/>
  <c r="G260" i="16"/>
  <c r="AE179" i="16"/>
  <c r="G320" i="16"/>
  <c r="AF290" i="16"/>
  <c r="W290" i="16"/>
  <c r="AF334" i="16"/>
  <c r="W334" i="16"/>
  <c r="J210" i="16"/>
  <c r="J330" i="16"/>
  <c r="J324" i="16"/>
  <c r="AG322" i="16"/>
  <c r="AG266" i="16"/>
  <c r="G311" i="16"/>
  <c r="AB277" i="16"/>
  <c r="AB295" i="16"/>
  <c r="G272" i="16"/>
  <c r="J252" i="16"/>
  <c r="D238" i="16"/>
  <c r="J215" i="16"/>
  <c r="AF189" i="16"/>
  <c r="W189" i="16"/>
  <c r="AG333" i="16"/>
  <c r="W330" i="16"/>
  <c r="AF330" i="16"/>
  <c r="AB341" i="16"/>
  <c r="D300" i="16"/>
  <c r="D302" i="16"/>
  <c r="AG312" i="16"/>
  <c r="G302" i="16"/>
  <c r="AB251" i="16"/>
  <c r="AE291" i="16"/>
  <c r="AB278" i="16"/>
  <c r="AB257" i="16"/>
  <c r="D328" i="16"/>
  <c r="AF258" i="16"/>
  <c r="W258" i="16"/>
  <c r="AF210" i="16"/>
  <c r="W210" i="16"/>
  <c r="AE328" i="16"/>
  <c r="J310" i="16"/>
  <c r="J296" i="16"/>
  <c r="AE321" i="16"/>
  <c r="AF276" i="16"/>
  <c r="W276" i="16"/>
  <c r="W294" i="16"/>
  <c r="AF294" i="16"/>
  <c r="D284" i="16"/>
  <c r="J271" i="16"/>
  <c r="AE228" i="16"/>
  <c r="J228" i="16"/>
  <c r="D134" i="16"/>
  <c r="D163" i="16"/>
  <c r="AE136" i="16"/>
  <c r="J134" i="16"/>
  <c r="W137" i="16"/>
  <c r="AF137" i="16"/>
  <c r="AE110" i="16"/>
  <c r="AB98" i="16"/>
  <c r="J250" i="16"/>
  <c r="AE220" i="16"/>
  <c r="AF203" i="16"/>
  <c r="W203" i="16"/>
  <c r="J175" i="16"/>
  <c r="G160" i="16"/>
  <c r="D156" i="16"/>
  <c r="AB160" i="16"/>
  <c r="G128" i="16"/>
  <c r="AF143" i="16"/>
  <c r="W143" i="16"/>
  <c r="AE115" i="16"/>
  <c r="AB121" i="16"/>
  <c r="G116" i="16"/>
  <c r="J67" i="16"/>
  <c r="AE217" i="16"/>
  <c r="G224" i="16"/>
  <c r="D199" i="16"/>
  <c r="G189" i="16"/>
  <c r="AG195" i="16"/>
  <c r="AB183" i="16"/>
  <c r="AG162" i="16"/>
  <c r="AF159" i="16"/>
  <c r="W159" i="16"/>
  <c r="D160" i="16"/>
  <c r="AG129" i="16"/>
  <c r="AE105" i="16"/>
  <c r="AE227" i="16"/>
  <c r="AG190" i="16"/>
  <c r="AF158" i="16"/>
  <c r="W158" i="16"/>
  <c r="D137" i="16"/>
  <c r="AG126" i="16"/>
  <c r="D253" i="16"/>
  <c r="AF238" i="16"/>
  <c r="W238" i="16"/>
  <c r="D216" i="16"/>
  <c r="AB142" i="16"/>
  <c r="D120" i="16"/>
  <c r="AB201" i="16"/>
  <c r="AG140" i="16"/>
  <c r="D206" i="16"/>
  <c r="AG170" i="16"/>
  <c r="AB125" i="16"/>
  <c r="W205" i="16"/>
  <c r="AF205" i="16"/>
  <c r="J170" i="16"/>
  <c r="AB39" i="16"/>
  <c r="G52" i="16"/>
  <c r="AE91" i="16"/>
  <c r="AG36" i="16"/>
  <c r="AF10" i="16"/>
  <c r="W10" i="16"/>
  <c r="W71" i="16"/>
  <c r="AF71" i="16"/>
  <c r="AE14" i="16"/>
  <c r="G71" i="16"/>
  <c r="J62" i="16"/>
  <c r="AG46" i="16"/>
  <c r="AF99" i="16"/>
  <c r="W99" i="16"/>
  <c r="D60" i="16"/>
  <c r="J18" i="16"/>
  <c r="AG338" i="16"/>
  <c r="AF270" i="16"/>
  <c r="W270" i="16"/>
  <c r="AF214" i="16"/>
  <c r="W214" i="16"/>
  <c r="AB335" i="16"/>
  <c r="G266" i="16"/>
  <c r="AE267" i="16"/>
  <c r="D315" i="16"/>
  <c r="D235" i="16"/>
  <c r="G258" i="16"/>
  <c r="D228" i="16"/>
  <c r="AB337" i="16"/>
  <c r="J214" i="16"/>
  <c r="AE307" i="16"/>
  <c r="AB320" i="16"/>
  <c r="G273" i="16"/>
  <c r="AF230" i="16"/>
  <c r="W230" i="16"/>
  <c r="G336" i="16"/>
  <c r="D307" i="16"/>
  <c r="AE292" i="16"/>
  <c r="G205" i="16"/>
  <c r="AG172" i="16"/>
  <c r="D151" i="16"/>
  <c r="D209" i="16"/>
  <c r="G228" i="16"/>
  <c r="AG152" i="16"/>
  <c r="J129" i="16"/>
  <c r="J226" i="16"/>
  <c r="AE39" i="16"/>
  <c r="AF277" i="16"/>
  <c r="W277" i="16"/>
  <c r="AG276" i="16"/>
  <c r="AG191" i="16"/>
  <c r="D276" i="16"/>
  <c r="D338" i="16"/>
  <c r="AE240" i="16"/>
  <c r="AE244" i="16"/>
  <c r="G278" i="16"/>
  <c r="J325" i="16"/>
  <c r="AE333" i="16"/>
  <c r="AG314" i="16"/>
  <c r="AE251" i="16"/>
  <c r="G328" i="16"/>
  <c r="AE302" i="16"/>
  <c r="AB266" i="16"/>
  <c r="AG277" i="16"/>
  <c r="AG207" i="16"/>
  <c r="J301" i="16"/>
  <c r="G340" i="16"/>
  <c r="D294" i="16"/>
  <c r="AB283" i="16"/>
  <c r="J293" i="16"/>
  <c r="AF245" i="16"/>
  <c r="W245" i="16"/>
  <c r="J212" i="16"/>
  <c r="AF322" i="16"/>
  <c r="W322" i="16"/>
  <c r="AB259" i="16"/>
  <c r="G325" i="16"/>
  <c r="AG335" i="16"/>
  <c r="J294" i="16"/>
  <c r="G305" i="16"/>
  <c r="AG291" i="16"/>
  <c r="AB270" i="16"/>
  <c r="AB179" i="16"/>
  <c r="AG341" i="16"/>
  <c r="AE331" i="16"/>
  <c r="AF338" i="16"/>
  <c r="W338" i="16"/>
  <c r="D308" i="16"/>
  <c r="D310" i="16"/>
  <c r="AG305" i="16"/>
  <c r="AG295" i="16"/>
  <c r="AG320" i="16"/>
  <c r="G310" i="16"/>
  <c r="AG273" i="16"/>
  <c r="J270" i="16"/>
  <c r="AB286" i="16"/>
  <c r="G255" i="16"/>
  <c r="AE254" i="16"/>
  <c r="J201" i="16"/>
  <c r="AG278" i="16"/>
  <c r="G210" i="16"/>
  <c r="G331" i="16"/>
  <c r="AG332" i="16"/>
  <c r="AF323" i="16"/>
  <c r="W323" i="16"/>
  <c r="J321" i="16"/>
  <c r="D312" i="16"/>
  <c r="J289" i="16"/>
  <c r="D273" i="16"/>
  <c r="D225" i="16"/>
  <c r="AE341" i="16"/>
  <c r="AF304" i="16"/>
  <c r="W304" i="16"/>
  <c r="G287" i="16"/>
  <c r="D309" i="16"/>
  <c r="AF298" i="16"/>
  <c r="W298" i="16"/>
  <c r="D274" i="16"/>
  <c r="AE261" i="16"/>
  <c r="AF244" i="16"/>
  <c r="W244" i="16"/>
  <c r="G292" i="16"/>
  <c r="AG330" i="16"/>
  <c r="AE323" i="16"/>
  <c r="AB316" i="16"/>
  <c r="AB318" i="16"/>
  <c r="G314" i="16"/>
  <c r="W318" i="16"/>
  <c r="AF318" i="16"/>
  <c r="G282" i="16"/>
  <c r="AE271" i="16"/>
  <c r="AE289" i="16"/>
  <c r="J257" i="16"/>
  <c r="J232" i="16"/>
  <c r="J261" i="16"/>
  <c r="J225" i="16"/>
  <c r="AB332" i="16"/>
  <c r="J339" i="16"/>
  <c r="AB327" i="16"/>
  <c r="AF320" i="16"/>
  <c r="W320" i="16"/>
  <c r="J336" i="16"/>
  <c r="W287" i="16"/>
  <c r="AF287" i="16"/>
  <c r="AG326" i="16"/>
  <c r="AB306" i="16"/>
  <c r="AB280" i="16"/>
  <c r="D293" i="16"/>
  <c r="AF265" i="16"/>
  <c r="W265" i="16"/>
  <c r="AG287" i="16"/>
  <c r="AE272" i="16"/>
  <c r="AB195" i="16"/>
  <c r="AF267" i="16"/>
  <c r="W267" i="16"/>
  <c r="J319" i="16"/>
  <c r="AB313" i="16"/>
  <c r="AE335" i="16"/>
  <c r="W315" i="16"/>
  <c r="AF315" i="16"/>
  <c r="AF317" i="16"/>
  <c r="W317" i="16"/>
  <c r="J313" i="16"/>
  <c r="D304" i="16"/>
  <c r="D272" i="16"/>
  <c r="AG317" i="16"/>
  <c r="J281" i="16"/>
  <c r="G250" i="16"/>
  <c r="G225" i="16"/>
  <c r="AB255" i="16"/>
  <c r="J186" i="16"/>
  <c r="AF163" i="16"/>
  <c r="W163" i="16"/>
  <c r="AF157" i="16"/>
  <c r="W157" i="16"/>
  <c r="AF146" i="16"/>
  <c r="W146" i="16"/>
  <c r="D128" i="16"/>
  <c r="J138" i="16"/>
  <c r="W67" i="16"/>
  <c r="AF67" i="16"/>
  <c r="D117" i="16"/>
  <c r="AF100" i="16"/>
  <c r="W100" i="16"/>
  <c r="AG98" i="16"/>
  <c r="D244" i="16"/>
  <c r="G230" i="16"/>
  <c r="AF218" i="16"/>
  <c r="W218" i="16"/>
  <c r="AE208" i="16"/>
  <c r="AF204" i="16"/>
  <c r="W204" i="16"/>
  <c r="AE192" i="16"/>
  <c r="D195" i="16"/>
  <c r="AF175" i="16"/>
  <c r="W175" i="16"/>
  <c r="AF185" i="16"/>
  <c r="W185" i="16"/>
  <c r="AB196" i="16"/>
  <c r="AE153" i="16"/>
  <c r="AF147" i="16"/>
  <c r="W147" i="16"/>
  <c r="G105" i="16"/>
  <c r="AB114" i="16"/>
  <c r="AG213" i="16"/>
  <c r="AB189" i="16"/>
  <c r="AE177" i="16"/>
  <c r="J168" i="16"/>
  <c r="G155" i="16"/>
  <c r="G149" i="16"/>
  <c r="AG159" i="16"/>
  <c r="G134" i="16"/>
  <c r="D250" i="16"/>
  <c r="AE231" i="16"/>
  <c r="AG223" i="16"/>
  <c r="AG199" i="16"/>
  <c r="G107" i="16"/>
  <c r="G199" i="16"/>
  <c r="AG125" i="16"/>
  <c r="AB263" i="16"/>
  <c r="AG157" i="16"/>
  <c r="D119" i="16"/>
  <c r="AF111" i="16"/>
  <c r="W111" i="16"/>
  <c r="AE199" i="16"/>
  <c r="AE144" i="16"/>
  <c r="J111" i="16"/>
  <c r="AB15" i="16"/>
  <c r="D34" i="16"/>
  <c r="AB48" i="16"/>
  <c r="W102" i="16"/>
  <c r="AF102" i="16"/>
  <c r="G57" i="16"/>
  <c r="G27" i="16"/>
  <c r="J55" i="16"/>
  <c r="J81" i="16"/>
  <c r="AB84" i="16"/>
  <c r="AB37" i="16"/>
  <c r="G117" i="16"/>
  <c r="AE113" i="16"/>
  <c r="AE112" i="16"/>
  <c r="AG229" i="16"/>
  <c r="G218" i="16"/>
  <c r="G204" i="16"/>
  <c r="D190" i="16"/>
  <c r="AF194" i="16"/>
  <c r="W194" i="16"/>
  <c r="G175" i="16"/>
  <c r="G185" i="16"/>
  <c r="AF195" i="16"/>
  <c r="W195" i="16"/>
  <c r="AB172" i="16"/>
  <c r="AF153" i="16"/>
  <c r="W153" i="16"/>
  <c r="AB155" i="16"/>
  <c r="AE140" i="16"/>
  <c r="G147" i="16"/>
  <c r="D98" i="16"/>
  <c r="D113" i="16"/>
  <c r="AB109" i="16"/>
  <c r="J93" i="16"/>
  <c r="AB253" i="16"/>
  <c r="D239" i="16"/>
  <c r="AG226" i="16"/>
  <c r="AB217" i="16"/>
  <c r="AB227" i="16"/>
  <c r="AB216" i="16"/>
  <c r="AF199" i="16"/>
  <c r="W199" i="16"/>
  <c r="AE206" i="16"/>
  <c r="AB184" i="16"/>
  <c r="AB194" i="16"/>
  <c r="D165" i="16"/>
  <c r="AB149" i="16"/>
  <c r="D142" i="16"/>
  <c r="AE146" i="16"/>
  <c r="AG133" i="16"/>
  <c r="AB120" i="16"/>
  <c r="G126" i="16"/>
  <c r="AB94" i="16"/>
  <c r="AE246" i="16"/>
  <c r="J243" i="16"/>
  <c r="D220" i="16"/>
  <c r="J202" i="16"/>
  <c r="D182" i="16"/>
  <c r="D158" i="16"/>
  <c r="AB151" i="16"/>
  <c r="J142" i="16"/>
  <c r="AF145" i="16"/>
  <c r="W145" i="16"/>
  <c r="D127" i="16"/>
  <c r="J114" i="16"/>
  <c r="AB119" i="16"/>
  <c r="G120" i="16"/>
  <c r="AG102" i="16"/>
  <c r="AE257" i="16"/>
  <c r="AF236" i="16"/>
  <c r="W236" i="16"/>
  <c r="AF229" i="16"/>
  <c r="W229" i="16"/>
  <c r="AB206" i="16"/>
  <c r="J193" i="16"/>
  <c r="J148" i="16"/>
  <c r="G171" i="16"/>
  <c r="AE151" i="16"/>
  <c r="AB150" i="16"/>
  <c r="G154" i="16"/>
  <c r="AF135" i="16"/>
  <c r="W135" i="16"/>
  <c r="AG74" i="16"/>
  <c r="G113" i="16"/>
  <c r="G108" i="16"/>
  <c r="AB49" i="16"/>
  <c r="G247" i="16"/>
  <c r="AG264" i="16"/>
  <c r="J253" i="16"/>
  <c r="AG221" i="16"/>
  <c r="AE204" i="16"/>
  <c r="AF186" i="16"/>
  <c r="W186" i="16"/>
  <c r="AB197" i="16"/>
  <c r="G177" i="16"/>
  <c r="G187" i="16"/>
  <c r="D150" i="16"/>
  <c r="AB164" i="16"/>
  <c r="AB158" i="16"/>
  <c r="AE155" i="16"/>
  <c r="AB147" i="16"/>
  <c r="AE132" i="16"/>
  <c r="G139" i="16"/>
  <c r="AB116" i="16"/>
  <c r="D90" i="16"/>
  <c r="D118" i="16"/>
  <c r="AB101" i="16"/>
  <c r="AE72" i="16"/>
  <c r="AG246" i="16"/>
  <c r="J264" i="16"/>
  <c r="AB229" i="16"/>
  <c r="J221" i="16"/>
  <c r="AB241" i="16"/>
  <c r="AB222" i="16"/>
  <c r="AB240" i="16"/>
  <c r="G186" i="16"/>
  <c r="D197" i="16"/>
  <c r="AG176" i="16"/>
  <c r="AG186" i="16"/>
  <c r="D164" i="16"/>
  <c r="G158" i="16"/>
  <c r="D147" i="16"/>
  <c r="AB128" i="16"/>
  <c r="AG138" i="16"/>
  <c r="AE117" i="16"/>
  <c r="D101" i="16"/>
  <c r="G99" i="16"/>
  <c r="AG68" i="16"/>
  <c r="AG89" i="16"/>
  <c r="J71" i="16"/>
  <c r="G79" i="16"/>
  <c r="AG67" i="16"/>
  <c r="G50" i="16"/>
  <c r="AB50" i="16"/>
  <c r="AE33" i="16"/>
  <c r="AG20" i="16"/>
  <c r="AE7" i="16"/>
  <c r="G55" i="16"/>
  <c r="D55" i="16"/>
  <c r="D13" i="16"/>
  <c r="AE21" i="16"/>
  <c r="AF98" i="16"/>
  <c r="W98" i="16"/>
  <c r="D33" i="16"/>
  <c r="G80" i="16"/>
  <c r="J68" i="16"/>
  <c r="D88" i="16"/>
  <c r="AF76" i="16"/>
  <c r="W76" i="16"/>
  <c r="AG64" i="16"/>
  <c r="D59" i="16"/>
  <c r="AE42" i="16"/>
  <c r="AG35" i="16"/>
  <c r="AF29" i="16"/>
  <c r="W29" i="16"/>
  <c r="J69" i="16"/>
  <c r="AG39" i="16"/>
  <c r="J52" i="16"/>
  <c r="AG50" i="16"/>
  <c r="AG19" i="16"/>
  <c r="I7" i="17"/>
  <c r="AB75" i="16"/>
  <c r="AE36" i="16"/>
  <c r="J50" i="16"/>
  <c r="AB104" i="16"/>
  <c r="AF32" i="16"/>
  <c r="W32" i="16"/>
  <c r="D75" i="16"/>
  <c r="AB64" i="16"/>
  <c r="AB35" i="16"/>
  <c r="J13" i="16"/>
  <c r="AE19" i="16"/>
  <c r="AE29" i="16"/>
  <c r="AE13" i="16"/>
  <c r="D100" i="16"/>
  <c r="AF117" i="16"/>
  <c r="W117" i="16"/>
  <c r="AB87" i="16"/>
  <c r="J86" i="16"/>
  <c r="J57" i="16"/>
  <c r="AB40" i="16"/>
  <c r="AE31" i="16"/>
  <c r="AG21" i="16"/>
  <c r="G90" i="16"/>
  <c r="AG71" i="16"/>
  <c r="AB41" i="16"/>
  <c r="W79" i="16"/>
  <c r="AF79" i="16"/>
  <c r="G68" i="16"/>
  <c r="J31" i="16"/>
  <c r="AF50" i="16"/>
  <c r="W50" i="16"/>
  <c r="D14" i="16"/>
  <c r="G21" i="16"/>
  <c r="AE149" i="16"/>
  <c r="AG136" i="16"/>
  <c r="AF113" i="16"/>
  <c r="W113" i="16"/>
  <c r="AE62" i="16"/>
  <c r="AE103" i="16"/>
  <c r="AB108" i="16"/>
  <c r="AF64" i="16"/>
  <c r="W64" i="16"/>
  <c r="AE247" i="16"/>
  <c r="AG243" i="16"/>
  <c r="AB220" i="16"/>
  <c r="AE211" i="16"/>
  <c r="AE221" i="16"/>
  <c r="J207" i="16"/>
  <c r="AE207" i="16"/>
  <c r="AG202" i="16"/>
  <c r="AE178" i="16"/>
  <c r="AE188" i="16"/>
  <c r="AG154" i="16"/>
  <c r="D159" i="16"/>
  <c r="AG158" i="16"/>
  <c r="J127" i="16"/>
  <c r="AG142" i="16"/>
  <c r="D146" i="16"/>
  <c r="AB127" i="16"/>
  <c r="AF114" i="16"/>
  <c r="W114" i="16"/>
  <c r="AF120" i="16"/>
  <c r="W120" i="16"/>
  <c r="J115" i="16"/>
  <c r="AE97" i="16"/>
  <c r="AE106" i="16"/>
  <c r="AE264" i="16"/>
  <c r="J254" i="16"/>
  <c r="D243" i="16"/>
  <c r="D237" i="16"/>
  <c r="D230" i="16"/>
  <c r="J217" i="16"/>
  <c r="J203" i="16"/>
  <c r="AG196" i="16"/>
  <c r="AG193" i="16"/>
  <c r="J184" i="16"/>
  <c r="J194" i="16"/>
  <c r="AF171" i="16"/>
  <c r="W171" i="16"/>
  <c r="AF154" i="16"/>
  <c r="W154" i="16"/>
  <c r="D136" i="16"/>
  <c r="J146" i="16"/>
  <c r="AF108" i="16"/>
  <c r="W108" i="16"/>
  <c r="J260" i="16"/>
  <c r="AF247" i="16"/>
  <c r="W247" i="16"/>
  <c r="G265" i="16"/>
  <c r="AG253" i="16"/>
  <c r="J216" i="16"/>
  <c r="G222" i="16"/>
  <c r="AE200" i="16"/>
  <c r="AG188" i="16"/>
  <c r="D187" i="16"/>
  <c r="AF177" i="16"/>
  <c r="W177" i="16"/>
  <c r="AF187" i="16"/>
  <c r="W187" i="16"/>
  <c r="AF161" i="16"/>
  <c r="W161" i="16"/>
  <c r="AE159" i="16"/>
  <c r="AF139" i="16"/>
  <c r="W139" i="16"/>
  <c r="G97" i="16"/>
  <c r="AB118" i="16"/>
  <c r="AE102" i="16"/>
  <c r="AB78" i="16"/>
  <c r="AF253" i="16"/>
  <c r="W253" i="16"/>
  <c r="AB226" i="16"/>
  <c r="AB258" i="16"/>
  <c r="D247" i="16"/>
  <c r="AF264" i="16"/>
  <c r="W264" i="16"/>
  <c r="AB215" i="16"/>
  <c r="AG200" i="16"/>
  <c r="AE191" i="16"/>
  <c r="AE196" i="16"/>
  <c r="J173" i="16"/>
  <c r="J158" i="16"/>
  <c r="AF173" i="16"/>
  <c r="W173" i="16"/>
  <c r="AG151" i="16"/>
  <c r="AE141" i="16"/>
  <c r="AG147" i="16"/>
  <c r="AG128" i="16"/>
  <c r="AG120" i="16"/>
  <c r="AB124" i="16"/>
  <c r="AE95" i="16"/>
  <c r="G253" i="16"/>
  <c r="D258" i="16"/>
  <c r="W246" i="16"/>
  <c r="AF246" i="16"/>
  <c r="G264" i="16"/>
  <c r="AE223" i="16"/>
  <c r="D215" i="16"/>
  <c r="AE235" i="16"/>
  <c r="AE216" i="16"/>
  <c r="AE234" i="16"/>
  <c r="AE205" i="16"/>
  <c r="J200" i="16"/>
  <c r="AF198" i="16"/>
  <c r="W198" i="16"/>
  <c r="AB180" i="16"/>
  <c r="G173" i="16"/>
  <c r="AF141" i="16"/>
  <c r="W141" i="16"/>
  <c r="J151" i="16"/>
  <c r="J147" i="16"/>
  <c r="J128" i="16"/>
  <c r="AB132" i="16"/>
  <c r="J120" i="16"/>
  <c r="AF123" i="16"/>
  <c r="W123" i="16"/>
  <c r="J74" i="16"/>
  <c r="AB88" i="16"/>
  <c r="AF75" i="16"/>
  <c r="W75" i="16"/>
  <c r="D65" i="16"/>
  <c r="AB83" i="16"/>
  <c r="AE59" i="16"/>
  <c r="AE44" i="16"/>
  <c r="J58" i="16"/>
  <c r="W22" i="16"/>
  <c r="AF22" i="16"/>
  <c r="G23" i="16"/>
  <c r="D7" i="16"/>
  <c r="G37" i="16"/>
  <c r="AF35" i="16"/>
  <c r="W35" i="16"/>
  <c r="AE22" i="16"/>
  <c r="AG17" i="16"/>
  <c r="D11" i="16"/>
  <c r="J98" i="16"/>
  <c r="AG85" i="16"/>
  <c r="AG38" i="16"/>
  <c r="AF38" i="16"/>
  <c r="W38" i="16"/>
  <c r="W28" i="16"/>
  <c r="AF28" i="16"/>
  <c r="AF17" i="16"/>
  <c r="W17" i="16"/>
  <c r="AF7" i="16"/>
  <c r="W7" i="16"/>
  <c r="J103" i="16"/>
  <c r="G93" i="16"/>
  <c r="G63" i="16"/>
  <c r="J80" i="16"/>
  <c r="D46" i="16"/>
  <c r="J51" i="16"/>
  <c r="G33" i="16"/>
  <c r="AB44" i="16"/>
  <c r="W16" i="16"/>
  <c r="AF16" i="16"/>
  <c r="AF26" i="16"/>
  <c r="W26" i="16"/>
  <c r="AG15" i="16"/>
  <c r="AG92" i="16"/>
  <c r="AF62" i="16"/>
  <c r="W62" i="16"/>
  <c r="AE69" i="16"/>
  <c r="AF59" i="16"/>
  <c r="W59" i="16"/>
  <c r="AF45" i="16"/>
  <c r="W45" i="16"/>
  <c r="AG32" i="16"/>
  <c r="D44" i="16"/>
  <c r="J21" i="16"/>
  <c r="G16" i="16"/>
  <c r="G26" i="16"/>
  <c r="J15" i="16"/>
  <c r="AE89" i="16"/>
  <c r="J92" i="16"/>
  <c r="AE98" i="16"/>
  <c r="AE80" i="16"/>
  <c r="AE58" i="16"/>
  <c r="G45" i="16"/>
  <c r="J32" i="16"/>
  <c r="AF43" i="16"/>
  <c r="W43" i="16"/>
  <c r="J29" i="16"/>
  <c r="AG25" i="16"/>
  <c r="D111" i="16"/>
  <c r="AF90" i="16"/>
  <c r="W90" i="16"/>
  <c r="AE81" i="16"/>
  <c r="G72" i="16"/>
  <c r="D49" i="16"/>
  <c r="D80" i="16"/>
  <c r="W68" i="16"/>
  <c r="AF68" i="16"/>
  <c r="D51" i="16"/>
  <c r="AE34" i="16"/>
  <c r="AF21" i="16"/>
  <c r="W21" i="16"/>
  <c r="J30" i="16"/>
  <c r="J77" i="16"/>
  <c r="AB65" i="16"/>
  <c r="J60" i="16"/>
  <c r="AG58" i="16"/>
  <c r="W23" i="16"/>
  <c r="AF23" i="16"/>
  <c r="AB7" i="16"/>
  <c r="AG145" i="16"/>
  <c r="G127" i="16"/>
  <c r="AB130" i="16"/>
  <c r="J113" i="16"/>
  <c r="AG99" i="16"/>
  <c r="D83" i="16"/>
  <c r="AG241" i="16"/>
  <c r="AB237" i="16"/>
  <c r="J229" i="16"/>
  <c r="AE214" i="16"/>
  <c r="AB230" i="16"/>
  <c r="AG217" i="16"/>
  <c r="AG203" i="16"/>
  <c r="G197" i="16"/>
  <c r="G194" i="16"/>
  <c r="AG184" i="16"/>
  <c r="AG194" i="16"/>
  <c r="D172" i="16"/>
  <c r="AE152" i="16"/>
  <c r="AE165" i="16"/>
  <c r="AB152" i="16"/>
  <c r="D155" i="16"/>
  <c r="AB136" i="16"/>
  <c r="AG146" i="16"/>
  <c r="AB90" i="16"/>
  <c r="D115" i="16"/>
  <c r="G111" i="16"/>
  <c r="D109" i="16"/>
  <c r="G70" i="16"/>
  <c r="AG260" i="16"/>
  <c r="D248" i="16"/>
  <c r="G217" i="16"/>
  <c r="G254" i="16"/>
  <c r="AF222" i="16"/>
  <c r="W222" i="16"/>
  <c r="D211" i="16"/>
  <c r="AB190" i="16"/>
  <c r="AB187" i="16"/>
  <c r="D178" i="16"/>
  <c r="D188" i="16"/>
  <c r="J160" i="16"/>
  <c r="AF169" i="16"/>
  <c r="W169" i="16"/>
  <c r="J161" i="16"/>
  <c r="D140" i="16"/>
  <c r="AF97" i="16"/>
  <c r="W97" i="16"/>
  <c r="AG84" i="16"/>
  <c r="D254" i="16"/>
  <c r="D234" i="16"/>
  <c r="AB247" i="16"/>
  <c r="D265" i="16"/>
  <c r="G201" i="16"/>
  <c r="G195" i="16"/>
  <c r="AG173" i="16"/>
  <c r="AE158" i="16"/>
  <c r="D174" i="16"/>
  <c r="AG148" i="16"/>
  <c r="G152" i="16"/>
  <c r="G148" i="16"/>
  <c r="G129" i="16"/>
  <c r="G121" i="16"/>
  <c r="D112" i="16"/>
  <c r="AE87" i="16"/>
  <c r="D67" i="16"/>
  <c r="G268" i="16"/>
  <c r="AE252" i="16"/>
  <c r="G241" i="16"/>
  <c r="G220" i="16"/>
  <c r="G232" i="16"/>
  <c r="G213" i="16"/>
  <c r="G231" i="16"/>
  <c r="G202" i="16"/>
  <c r="D207" i="16"/>
  <c r="AF192" i="16"/>
  <c r="W192" i="16"/>
  <c r="AE184" i="16"/>
  <c r="AG187" i="16"/>
  <c r="AB191" i="16"/>
  <c r="D167" i="16"/>
  <c r="D162" i="16"/>
  <c r="AB145" i="16"/>
  <c r="AG137" i="16"/>
  <c r="AB141" i="16"/>
  <c r="AB126" i="16"/>
  <c r="AG91" i="16"/>
  <c r="J83" i="16"/>
  <c r="AG267" i="16"/>
  <c r="J240" i="16"/>
  <c r="AG219" i="16"/>
  <c r="AE238" i="16"/>
  <c r="AG231" i="16"/>
  <c r="AG212" i="16"/>
  <c r="AG230" i="16"/>
  <c r="AG201" i="16"/>
  <c r="AF206" i="16"/>
  <c r="W206" i="16"/>
  <c r="G192" i="16"/>
  <c r="AF181" i="16"/>
  <c r="W181" i="16"/>
  <c r="J187" i="16"/>
  <c r="D191" i="16"/>
  <c r="AF166" i="16"/>
  <c r="W166" i="16"/>
  <c r="G159" i="16"/>
  <c r="D145" i="16"/>
  <c r="J137" i="16"/>
  <c r="D141" i="16"/>
  <c r="AE145" i="16"/>
  <c r="W112" i="16"/>
  <c r="AF112" i="16"/>
  <c r="AF125" i="16"/>
  <c r="W125" i="16"/>
  <c r="J91" i="16"/>
  <c r="D77" i="16"/>
  <c r="AF70" i="16"/>
  <c r="W70" i="16"/>
  <c r="AB58" i="16"/>
  <c r="AE77" i="16"/>
  <c r="AB33" i="16"/>
  <c r="AF53" i="16"/>
  <c r="W53" i="16"/>
  <c r="AG40" i="16"/>
  <c r="D52" i="16"/>
  <c r="G28" i="16"/>
  <c r="AE27" i="16"/>
  <c r="G36" i="16"/>
  <c r="J45" i="16"/>
  <c r="W20" i="16"/>
  <c r="AF20" i="16"/>
  <c r="J24" i="16"/>
  <c r="D30" i="16"/>
  <c r="G9" i="16"/>
  <c r="J14" i="16"/>
  <c r="D92" i="16"/>
  <c r="AF109" i="16"/>
  <c r="W109" i="16"/>
  <c r="AE88" i="16"/>
  <c r="AB79" i="16"/>
  <c r="J78" i="16"/>
  <c r="AB62" i="16"/>
  <c r="J49" i="16"/>
  <c r="AB32" i="16"/>
  <c r="AF49" i="16"/>
  <c r="W49" i="16"/>
  <c r="G20" i="16"/>
  <c r="J8" i="16"/>
  <c r="AB76" i="16"/>
  <c r="D97" i="16"/>
  <c r="AF95" i="16"/>
  <c r="W95" i="16"/>
  <c r="AE35" i="16"/>
  <c r="AF77" i="16"/>
  <c r="W77" i="16"/>
  <c r="G66" i="16"/>
  <c r="D74" i="16"/>
  <c r="J54" i="16"/>
  <c r="D45" i="16"/>
  <c r="G54" i="16"/>
  <c r="AE38" i="16"/>
  <c r="AG12" i="16"/>
  <c r="AB9" i="16"/>
  <c r="AF56" i="16"/>
  <c r="W56" i="16"/>
  <c r="G95" i="16"/>
  <c r="D89" i="16"/>
  <c r="G77" i="16"/>
  <c r="AG65" i="16"/>
  <c r="AB85" i="16"/>
  <c r="AF73" i="16"/>
  <c r="W73" i="16"/>
  <c r="AF44" i="16"/>
  <c r="W44" i="16"/>
  <c r="AG53" i="16"/>
  <c r="D9" i="16"/>
  <c r="G96" i="16"/>
  <c r="D107" i="16"/>
  <c r="AG94" i="16"/>
  <c r="AF88" i="16"/>
  <c r="W88" i="16"/>
  <c r="AG76" i="16"/>
  <c r="J65" i="16"/>
  <c r="D85" i="16"/>
  <c r="G73" i="16"/>
  <c r="G44" i="16"/>
  <c r="J53" i="16"/>
  <c r="AG8" i="16"/>
  <c r="AF12" i="16"/>
  <c r="W12" i="16"/>
  <c r="AB19" i="16"/>
  <c r="W8" i="16"/>
  <c r="AF8" i="16"/>
  <c r="J90" i="16"/>
  <c r="AG82" i="16"/>
  <c r="AG77" i="16"/>
  <c r="J61" i="16"/>
  <c r="AG60" i="16"/>
  <c r="AE63" i="16"/>
  <c r="G59" i="16"/>
  <c r="AG29" i="16"/>
  <c r="AF27" i="16"/>
  <c r="W27" i="16"/>
  <c r="D24" i="16"/>
  <c r="G101" i="16"/>
  <c r="D71" i="16"/>
  <c r="D41" i="16"/>
  <c r="D54" i="16"/>
  <c r="J59" i="16"/>
  <c r="G41" i="16"/>
  <c r="AB52" i="16"/>
  <c r="AB11" i="16"/>
  <c r="G19" i="16"/>
  <c r="J209" i="16"/>
  <c r="W201" i="16"/>
  <c r="AF201" i="16"/>
  <c r="D196" i="16"/>
  <c r="AE181" i="16"/>
  <c r="AE176" i="16"/>
  <c r="G174" i="16"/>
  <c r="AB174" i="16"/>
  <c r="AF152" i="16"/>
  <c r="W152" i="16"/>
  <c r="AF148" i="16"/>
  <c r="W148" i="16"/>
  <c r="AF129" i="16"/>
  <c r="W129" i="16"/>
  <c r="AF121" i="16"/>
  <c r="W121" i="16"/>
  <c r="AB113" i="16"/>
  <c r="G91" i="16"/>
  <c r="J73" i="16"/>
  <c r="AF268" i="16"/>
  <c r="W268" i="16"/>
  <c r="AF220" i="16"/>
  <c r="W220" i="16"/>
  <c r="AF232" i="16"/>
  <c r="W232" i="16"/>
  <c r="AF213" i="16"/>
  <c r="W213" i="16"/>
  <c r="AF231" i="16"/>
  <c r="W231" i="16"/>
  <c r="AF202" i="16"/>
  <c r="W202" i="16"/>
  <c r="AB207" i="16"/>
  <c r="D193" i="16"/>
  <c r="J177" i="16"/>
  <c r="G188" i="16"/>
  <c r="AB167" i="16"/>
  <c r="J152" i="16"/>
  <c r="G138" i="16"/>
  <c r="G114" i="16"/>
  <c r="AG123" i="16"/>
  <c r="G92" i="16"/>
  <c r="AG240" i="16"/>
  <c r="AG248" i="16"/>
  <c r="G235" i="16"/>
  <c r="D208" i="16"/>
  <c r="AB181" i="16"/>
  <c r="AE185" i="16"/>
  <c r="AB173" i="16"/>
  <c r="J174" i="16"/>
  <c r="AE139" i="16"/>
  <c r="AB131" i="16"/>
  <c r="AE135" i="16"/>
  <c r="G142" i="16"/>
  <c r="AB123" i="16"/>
  <c r="AB59" i="16"/>
  <c r="AE57" i="16"/>
  <c r="AB261" i="16"/>
  <c r="J248" i="16"/>
  <c r="AB213" i="16"/>
  <c r="AG234" i="16"/>
  <c r="AB225" i="16"/>
  <c r="AB235" i="16"/>
  <c r="AB224" i="16"/>
  <c r="AF207" i="16"/>
  <c r="W207" i="16"/>
  <c r="AB192" i="16"/>
  <c r="D181" i="16"/>
  <c r="D173" i="16"/>
  <c r="G169" i="16"/>
  <c r="D131" i="16"/>
  <c r="AG141" i="16"/>
  <c r="AF124" i="16"/>
  <c r="W124" i="16"/>
  <c r="AG96" i="16"/>
  <c r="AF122" i="16"/>
  <c r="W122" i="16"/>
  <c r="AG116" i="16"/>
  <c r="G65" i="16"/>
  <c r="G103" i="16"/>
  <c r="G85" i="16"/>
  <c r="AG73" i="16"/>
  <c r="W81" i="16"/>
  <c r="AF81" i="16"/>
  <c r="G34" i="16"/>
  <c r="AF52" i="16"/>
  <c r="W52" i="16"/>
  <c r="AB34" i="16"/>
  <c r="AE53" i="16"/>
  <c r="G39" i="16"/>
  <c r="J56" i="16"/>
  <c r="D39" i="16"/>
  <c r="AB29" i="16"/>
  <c r="D18" i="16"/>
  <c r="D8" i="16"/>
  <c r="AF83" i="16"/>
  <c r="W83" i="16"/>
  <c r="J66" i="16"/>
  <c r="AE73" i="16"/>
  <c r="G64" i="16"/>
  <c r="W82" i="16"/>
  <c r="AF82" i="16"/>
  <c r="D72" i="16"/>
  <c r="AE56" i="16"/>
  <c r="D43" i="16"/>
  <c r="AB61" i="16"/>
  <c r="J27" i="16"/>
  <c r="AE30" i="16"/>
  <c r="J22" i="16"/>
  <c r="G11" i="16"/>
  <c r="W107" i="16"/>
  <c r="AF107" i="16"/>
  <c r="AE83" i="16"/>
  <c r="J36" i="16"/>
  <c r="D48" i="16"/>
  <c r="AG34" i="16"/>
  <c r="AF19" i="16"/>
  <c r="W19" i="16"/>
  <c r="AE15" i="16"/>
  <c r="G10" i="16"/>
  <c r="AE101" i="16"/>
  <c r="AF48" i="16"/>
  <c r="W48" i="16"/>
  <c r="AE79" i="16"/>
  <c r="AF47" i="16"/>
  <c r="W47" i="16"/>
  <c r="AB47" i="16"/>
  <c r="J34" i="16"/>
  <c r="AB26" i="16"/>
  <c r="AB14" i="16"/>
  <c r="AG9" i="16"/>
  <c r="AG106" i="16"/>
  <c r="AB70" i="16"/>
  <c r="G47" i="16"/>
  <c r="D47" i="16"/>
  <c r="D26" i="16"/>
  <c r="G14" i="16"/>
  <c r="J9" i="16"/>
  <c r="J101" i="16"/>
  <c r="G67" i="16"/>
  <c r="W101" i="16"/>
  <c r="AF101" i="16"/>
  <c r="J110" i="16"/>
  <c r="AB71" i="16"/>
  <c r="AG61" i="16"/>
  <c r="J70" i="16"/>
  <c r="G48" i="16"/>
  <c r="AB54" i="16"/>
  <c r="J41" i="16"/>
  <c r="AG59" i="16"/>
  <c r="AF41" i="16"/>
  <c r="W41" i="16"/>
  <c r="AE17" i="16"/>
  <c r="AE12" i="16"/>
  <c r="D20" i="16"/>
  <c r="D105" i="16"/>
  <c r="AF103" i="16"/>
  <c r="W103" i="16"/>
  <c r="AF85" i="16"/>
  <c r="W85" i="16"/>
  <c r="G74" i="16"/>
  <c r="D82" i="16"/>
  <c r="W34" i="16"/>
  <c r="AF34" i="16"/>
  <c r="D53" i="16"/>
  <c r="AE46" i="16"/>
  <c r="AB23" i="16"/>
  <c r="J205" i="16"/>
  <c r="AE197" i="16"/>
  <c r="AE183" i="16"/>
  <c r="AG189" i="16"/>
  <c r="J165" i="16"/>
  <c r="J140" i="16"/>
  <c r="AF165" i="16"/>
  <c r="W165" i="16"/>
  <c r="AE173" i="16"/>
  <c r="AG143" i="16"/>
  <c r="AE133" i="16"/>
  <c r="AG139" i="16"/>
  <c r="D126" i="16"/>
  <c r="AB106" i="16"/>
  <c r="D114" i="16"/>
  <c r="J82" i="16"/>
  <c r="AG227" i="16"/>
  <c r="AG239" i="16"/>
  <c r="AG220" i="16"/>
  <c r="AG238" i="16"/>
  <c r="AG209" i="16"/>
  <c r="D202" i="16"/>
  <c r="J195" i="16"/>
  <c r="G181" i="16"/>
  <c r="AE182" i="16"/>
  <c r="AF174" i="16"/>
  <c r="W174" i="16"/>
  <c r="J162" i="16"/>
  <c r="G168" i="16"/>
  <c r="D153" i="16"/>
  <c r="J145" i="16"/>
  <c r="D149" i="16"/>
  <c r="D130" i="16"/>
  <c r="AE134" i="16"/>
  <c r="AG114" i="16"/>
  <c r="J99" i="16"/>
  <c r="AB92" i="16"/>
  <c r="AE248" i="16"/>
  <c r="D269" i="16"/>
  <c r="AB242" i="16"/>
  <c r="AE259" i="16"/>
  <c r="D221" i="16"/>
  <c r="J242" i="16"/>
  <c r="D233" i="16"/>
  <c r="D214" i="16"/>
  <c r="D232" i="16"/>
  <c r="D203" i="16"/>
  <c r="AB193" i="16"/>
  <c r="AG177" i="16"/>
  <c r="AF188" i="16"/>
  <c r="W188" i="16"/>
  <c r="J178" i="16"/>
  <c r="G153" i="16"/>
  <c r="AE168" i="16"/>
  <c r="D170" i="16"/>
  <c r="AF138" i="16"/>
  <c r="W138" i="16"/>
  <c r="J149" i="16"/>
  <c r="J130" i="16"/>
  <c r="AE118" i="16"/>
  <c r="AF92" i="16"/>
  <c r="W92" i="16"/>
  <c r="G104" i="16"/>
  <c r="AE61" i="16"/>
  <c r="J244" i="16"/>
  <c r="G249" i="16"/>
  <c r="J255" i="16"/>
  <c r="AF235" i="16"/>
  <c r="W235" i="16"/>
  <c r="AB208" i="16"/>
  <c r="AE201" i="16"/>
  <c r="AE194" i="16"/>
  <c r="AE161" i="16"/>
  <c r="J164" i="16"/>
  <c r="AG174" i="16"/>
  <c r="AF142" i="16"/>
  <c r="W142" i="16"/>
  <c r="AE120" i="16"/>
  <c r="AE86" i="16"/>
  <c r="AB107" i="16"/>
  <c r="D68" i="16"/>
  <c r="AE78" i="16"/>
  <c r="J241" i="16"/>
  <c r="AF248" i="16"/>
  <c r="W248" i="16"/>
  <c r="AE241" i="16"/>
  <c r="AG208" i="16"/>
  <c r="AE175" i="16"/>
  <c r="AG181" i="16"/>
  <c r="AE167" i="16"/>
  <c r="AF156" i="16"/>
  <c r="W156" i="16"/>
  <c r="AG167" i="16"/>
  <c r="D168" i="16"/>
  <c r="AG135" i="16"/>
  <c r="G151" i="16"/>
  <c r="AG131" i="16"/>
  <c r="AE124" i="16"/>
  <c r="G110" i="16"/>
  <c r="AE266" i="16"/>
  <c r="AE255" i="16"/>
  <c r="G248" i="16"/>
  <c r="AB228" i="16"/>
  <c r="AE219" i="16"/>
  <c r="AE229" i="16"/>
  <c r="AE218" i="16"/>
  <c r="AE209" i="16"/>
  <c r="AE186" i="16"/>
  <c r="J181" i="16"/>
  <c r="J167" i="16"/>
  <c r="AF167" i="16"/>
  <c r="W167" i="16"/>
  <c r="J135" i="16"/>
  <c r="AG150" i="16"/>
  <c r="J131" i="16"/>
  <c r="AB135" i="16"/>
  <c r="AE122" i="16"/>
  <c r="AE126" i="16"/>
  <c r="AF115" i="16"/>
  <c r="W115" i="16"/>
  <c r="AG109" i="16"/>
  <c r="AB102" i="16"/>
  <c r="G83" i="16"/>
  <c r="D57" i="16"/>
  <c r="AB67" i="16"/>
  <c r="AE43" i="16"/>
  <c r="AF55" i="16"/>
  <c r="W55" i="16"/>
  <c r="AB55" i="16"/>
  <c r="J42" i="16"/>
  <c r="G22" i="16"/>
  <c r="AG13" i="16"/>
  <c r="AG49" i="16"/>
  <c r="D50" i="16"/>
  <c r="AB13" i="16"/>
  <c r="D12" i="16"/>
  <c r="J20" i="16"/>
  <c r="AE26" i="16"/>
  <c r="AE107" i="16"/>
  <c r="AG69" i="16"/>
  <c r="AE84" i="16"/>
  <c r="AG52" i="16"/>
  <c r="AE55" i="16"/>
  <c r="G51" i="16"/>
  <c r="D21" i="16"/>
  <c r="AB28" i="16"/>
  <c r="G24" i="16"/>
  <c r="D16" i="16"/>
  <c r="AG66" i="16"/>
  <c r="G98" i="16"/>
  <c r="AG79" i="16"/>
  <c r="AF87" i="16"/>
  <c r="W87" i="16"/>
  <c r="G76" i="16"/>
  <c r="J64" i="16"/>
  <c r="AF58" i="16"/>
  <c r="W58" i="16"/>
  <c r="J35" i="16"/>
  <c r="G30" i="16"/>
  <c r="G29" i="16"/>
  <c r="G13" i="16"/>
  <c r="AG97" i="16"/>
  <c r="J79" i="16"/>
  <c r="G87" i="16"/>
  <c r="AG75" i="16"/>
  <c r="G58" i="16"/>
  <c r="AE41" i="16"/>
  <c r="AE20" i="16"/>
  <c r="AG28" i="16"/>
  <c r="AE10" i="16"/>
  <c r="AB100" i="16"/>
  <c r="G40" i="16"/>
  <c r="J97" i="16"/>
  <c r="AE64" i="16"/>
  <c r="AG86" i="16"/>
  <c r="J75" i="16"/>
  <c r="AG57" i="16"/>
  <c r="D23" i="16"/>
  <c r="J28" i="16"/>
  <c r="J26" i="16"/>
  <c r="D95" i="16"/>
  <c r="AB105" i="16"/>
  <c r="D104" i="16"/>
  <c r="AE65" i="16"/>
  <c r="D86" i="16"/>
  <c r="W74" i="16"/>
  <c r="AF74" i="16"/>
  <c r="D64" i="16"/>
  <c r="AB82" i="16"/>
  <c r="AE48" i="16"/>
  <c r="D35" i="16"/>
  <c r="AB53" i="16"/>
  <c r="AB12" i="16"/>
  <c r="AF57" i="16"/>
  <c r="W57" i="16"/>
  <c r="J44" i="16"/>
  <c r="D56" i="16"/>
  <c r="AG42" i="16"/>
  <c r="AE25" i="16"/>
  <c r="AE11" i="16"/>
  <c r="D123" i="16"/>
  <c r="G115" i="16"/>
  <c r="G124" i="16"/>
  <c r="J121" i="16"/>
  <c r="AB110" i="16"/>
  <c r="AB269" i="16"/>
  <c r="J256" i="16"/>
  <c r="AF243" i="16"/>
  <c r="W243" i="16"/>
  <c r="AB221" i="16"/>
  <c r="J213" i="16"/>
  <c r="AB233" i="16"/>
  <c r="AB214" i="16"/>
  <c r="AB232" i="16"/>
  <c r="AB203" i="16"/>
  <c r="G178" i="16"/>
  <c r="D189" i="16"/>
  <c r="AG178" i="16"/>
  <c r="AE154" i="16"/>
  <c r="D139" i="16"/>
  <c r="AG149" i="16"/>
  <c r="AG130" i="16"/>
  <c r="D116" i="16"/>
  <c r="D93" i="16"/>
  <c r="AF104" i="16"/>
  <c r="W104" i="16"/>
  <c r="AE66" i="16"/>
  <c r="AG244" i="16"/>
  <c r="AF249" i="16"/>
  <c r="W249" i="16"/>
  <c r="AB218" i="16"/>
  <c r="AG255" i="16"/>
  <c r="D236" i="16"/>
  <c r="AE187" i="16"/>
  <c r="J198" i="16"/>
  <c r="G133" i="16"/>
  <c r="AG164" i="16"/>
  <c r="AF170" i="16"/>
  <c r="W170" i="16"/>
  <c r="D143" i="16"/>
  <c r="J124" i="16"/>
  <c r="AE92" i="16"/>
  <c r="AE125" i="16"/>
  <c r="G75" i="16"/>
  <c r="J88" i="16"/>
  <c r="G81" i="16"/>
  <c r="D242" i="16"/>
  <c r="J258" i="16"/>
  <c r="D249" i="16"/>
  <c r="AE202" i="16"/>
  <c r="AF209" i="16"/>
  <c r="W209" i="16"/>
  <c r="J183" i="16"/>
  <c r="G182" i="16"/>
  <c r="G157" i="16"/>
  <c r="D169" i="16"/>
  <c r="AB168" i="16"/>
  <c r="G136" i="16"/>
  <c r="AF151" i="16"/>
  <c r="W151" i="16"/>
  <c r="G132" i="16"/>
  <c r="AE114" i="16"/>
  <c r="AF110" i="16"/>
  <c r="W110" i="16"/>
  <c r="AE104" i="16"/>
  <c r="J266" i="16"/>
  <c r="G263" i="16"/>
  <c r="G252" i="16"/>
  <c r="J269" i="16"/>
  <c r="AF251" i="16"/>
  <c r="W251" i="16"/>
  <c r="AF241" i="16"/>
  <c r="W241" i="16"/>
  <c r="AG237" i="16"/>
  <c r="G216" i="16"/>
  <c r="G226" i="16"/>
  <c r="G215" i="16"/>
  <c r="AF176" i="16"/>
  <c r="W176" i="16"/>
  <c r="G183" i="16"/>
  <c r="G193" i="16"/>
  <c r="AB175" i="16"/>
  <c r="AG163" i="16"/>
  <c r="AE128" i="16"/>
  <c r="AB161" i="16"/>
  <c r="AB129" i="16"/>
  <c r="AE148" i="16"/>
  <c r="G119" i="16"/>
  <c r="D103" i="16"/>
  <c r="J105" i="16"/>
  <c r="AG262" i="16"/>
  <c r="AG251" i="16"/>
  <c r="G251" i="16"/>
  <c r="AB234" i="16"/>
  <c r="J237" i="16"/>
  <c r="AE222" i="16"/>
  <c r="AG215" i="16"/>
  <c r="AG225" i="16"/>
  <c r="AG214" i="16"/>
  <c r="G200" i="16"/>
  <c r="AB204" i="16"/>
  <c r="G176" i="16"/>
  <c r="AG182" i="16"/>
  <c r="AG192" i="16"/>
  <c r="D175" i="16"/>
  <c r="J163" i="16"/>
  <c r="D161" i="16"/>
  <c r="D129" i="16"/>
  <c r="AB144" i="16"/>
  <c r="AE129" i="16"/>
  <c r="AG118" i="16"/>
  <c r="G102" i="16"/>
  <c r="D99" i="16"/>
  <c r="AG105" i="16"/>
  <c r="J87" i="16"/>
  <c r="AG83" i="16"/>
  <c r="AF37" i="16"/>
  <c r="W37" i="16"/>
  <c r="AE49" i="16"/>
  <c r="D36" i="16"/>
  <c r="AE28" i="16"/>
  <c r="AG26" i="16"/>
  <c r="G18" i="16"/>
  <c r="J7" i="16"/>
  <c r="AB43" i="16"/>
  <c r="AG18" i="16"/>
  <c r="AG22" i="16"/>
  <c r="AF11" i="16"/>
  <c r="W11" i="16"/>
  <c r="AG103" i="16"/>
  <c r="W93" i="16"/>
  <c r="AF93" i="16"/>
  <c r="J102" i="16"/>
  <c r="AB63" i="16"/>
  <c r="J84" i="16"/>
  <c r="AB60" i="16"/>
  <c r="AG80" i="16"/>
  <c r="AB46" i="16"/>
  <c r="J33" i="16"/>
  <c r="AG51" i="16"/>
  <c r="W33" i="16"/>
  <c r="AF33" i="16"/>
  <c r="AF30" i="16"/>
  <c r="W30" i="16"/>
  <c r="D17" i="16"/>
  <c r="D27" i="16"/>
  <c r="J85" i="16"/>
  <c r="AB73" i="16"/>
  <c r="AG47" i="16"/>
  <c r="J38" i="16"/>
  <c r="G38" i="16"/>
  <c r="G17" i="16"/>
  <c r="D25" i="16"/>
  <c r="G7" i="16"/>
  <c r="AB91" i="16"/>
  <c r="D73" i="16"/>
  <c r="AB69" i="16"/>
  <c r="AE52" i="16"/>
  <c r="AG37" i="16"/>
  <c r="AG16" i="16"/>
  <c r="AB22" i="16"/>
  <c r="AB30" i="16"/>
  <c r="AG11" i="16"/>
  <c r="AE94" i="16"/>
  <c r="D91" i="16"/>
  <c r="W72" i="16"/>
  <c r="AF72" i="16"/>
  <c r="G56" i="16"/>
  <c r="AB80" i="16"/>
  <c r="D69" i="16"/>
  <c r="W40" i="16"/>
  <c r="AF40" i="16"/>
  <c r="AB51" i="16"/>
  <c r="J37" i="16"/>
  <c r="J19" i="16"/>
  <c r="J16" i="16"/>
  <c r="D22" i="16"/>
  <c r="AG30" i="16"/>
  <c r="J11" i="16"/>
  <c r="AE99" i="16"/>
  <c r="D58" i="16"/>
  <c r="AE76" i="16"/>
  <c r="AG44" i="16"/>
  <c r="AB56" i="16"/>
  <c r="AE47" i="16"/>
  <c r="G43" i="16"/>
  <c r="D15" i="16"/>
  <c r="J25" i="16"/>
  <c r="J95" i="16"/>
  <c r="G106" i="16"/>
  <c r="AG87" i="16"/>
  <c r="G62" i="16"/>
  <c r="G84" i="16"/>
  <c r="J72" i="16"/>
  <c r="D38" i="16"/>
  <c r="J43" i="16"/>
  <c r="AB36" i="16"/>
  <c r="D28" i="16"/>
  <c r="AF18" i="16"/>
  <c r="W18" i="16"/>
  <c r="AG7" i="16"/>
  <c r="J189" i="16"/>
  <c r="AG169" i="16"/>
  <c r="G165" i="16"/>
  <c r="J143" i="16"/>
  <c r="J139" i="16"/>
  <c r="AB143" i="16"/>
  <c r="AG124" i="16"/>
  <c r="G112" i="16"/>
  <c r="D218" i="16"/>
  <c r="J259" i="16"/>
  <c r="AG258" i="16"/>
  <c r="AB249" i="16"/>
  <c r="J211" i="16"/>
  <c r="J223" i="16"/>
  <c r="J233" i="16"/>
  <c r="J222" i="16"/>
  <c r="AG183" i="16"/>
  <c r="J190" i="16"/>
  <c r="W182" i="16"/>
  <c r="AF182" i="16"/>
  <c r="AB157" i="16"/>
  <c r="AF136" i="16"/>
  <c r="W136" i="16"/>
  <c r="D152" i="16"/>
  <c r="W132" i="16"/>
  <c r="AF132" i="16"/>
  <c r="J126" i="16"/>
  <c r="AG104" i="16"/>
  <c r="AB117" i="16"/>
  <c r="AB111" i="16"/>
  <c r="AG108" i="16"/>
  <c r="D267" i="16"/>
  <c r="AF263" i="16"/>
  <c r="W263" i="16"/>
  <c r="AF252" i="16"/>
  <c r="W252" i="16"/>
  <c r="D252" i="16"/>
  <c r="AG242" i="16"/>
  <c r="G238" i="16"/>
  <c r="AF216" i="16"/>
  <c r="W216" i="16"/>
  <c r="AF226" i="16"/>
  <c r="W226" i="16"/>
  <c r="AF215" i="16"/>
  <c r="W215" i="16"/>
  <c r="G208" i="16"/>
  <c r="D177" i="16"/>
  <c r="AF183" i="16"/>
  <c r="W183" i="16"/>
  <c r="AF193" i="16"/>
  <c r="W193" i="16"/>
  <c r="G164" i="16"/>
  <c r="AE162" i="16"/>
  <c r="AF119" i="16"/>
  <c r="W119" i="16"/>
  <c r="J125" i="16"/>
  <c r="AE123" i="16"/>
  <c r="AE100" i="16"/>
  <c r="AB103" i="16"/>
  <c r="D76" i="16"/>
  <c r="AF269" i="16"/>
  <c r="W269" i="16"/>
  <c r="D263" i="16"/>
  <c r="AB231" i="16"/>
  <c r="G219" i="16"/>
  <c r="W200" i="16"/>
  <c r="AF200" i="16"/>
  <c r="J197" i="16"/>
  <c r="AG156" i="16"/>
  <c r="AE174" i="16"/>
  <c r="D157" i="16"/>
  <c r="D171" i="16"/>
  <c r="AE157" i="16"/>
  <c r="AG144" i="16"/>
  <c r="AG112" i="16"/>
  <c r="AF118" i="16"/>
  <c r="W118" i="16"/>
  <c r="J119" i="16"/>
  <c r="AE111" i="16"/>
  <c r="AB95" i="16"/>
  <c r="AE90" i="16"/>
  <c r="G269" i="16"/>
  <c r="AB256" i="16"/>
  <c r="AB245" i="16"/>
  <c r="AF262" i="16"/>
  <c r="W262" i="16"/>
  <c r="AE239" i="16"/>
  <c r="D231" i="16"/>
  <c r="AG218" i="16"/>
  <c r="AE232" i="16"/>
  <c r="AB219" i="16"/>
  <c r="J199" i="16"/>
  <c r="AB205" i="16"/>
  <c r="AF197" i="16"/>
  <c r="W197" i="16"/>
  <c r="AB176" i="16"/>
  <c r="AB186" i="16"/>
  <c r="J155" i="16"/>
  <c r="J156" i="16"/>
  <c r="G170" i="16"/>
  <c r="AF155" i="16"/>
  <c r="W155" i="16"/>
  <c r="AE138" i="16"/>
  <c r="J144" i="16"/>
  <c r="AB148" i="16"/>
  <c r="G118" i="16"/>
  <c r="W116" i="16"/>
  <c r="AF116" i="16"/>
  <c r="W94" i="16"/>
  <c r="AF94" i="16"/>
  <c r="AB99" i="16"/>
  <c r="AE70" i="16"/>
  <c r="D81" i="16"/>
  <c r="G69" i="16"/>
  <c r="G32" i="16"/>
  <c r="AB77" i="16"/>
  <c r="AF65" i="16"/>
  <c r="W65" i="16"/>
  <c r="AF36" i="16"/>
  <c r="W36" i="16"/>
  <c r="AG45" i="16"/>
  <c r="AG24" i="16"/>
  <c r="J23" i="16"/>
  <c r="AB10" i="16"/>
  <c r="AG14" i="16"/>
  <c r="G53" i="16"/>
  <c r="AE37" i="16"/>
  <c r="J40" i="16"/>
  <c r="W51" i="16"/>
  <c r="AF51" i="16"/>
  <c r="AB25" i="16"/>
  <c r="AB16" i="16"/>
  <c r="G7" i="17"/>
  <c r="AB97" i="16"/>
  <c r="AB68" i="16"/>
  <c r="D96" i="16"/>
  <c r="D78" i="16"/>
  <c r="AF66" i="16"/>
  <c r="W66" i="16"/>
  <c r="AG31" i="16"/>
  <c r="AB74" i="16"/>
  <c r="AE40" i="16"/>
  <c r="AG54" i="16"/>
  <c r="AB45" i="16"/>
  <c r="AF54" i="16"/>
  <c r="W54" i="16"/>
  <c r="AF14" i="16"/>
  <c r="W14" i="16"/>
  <c r="J12" i="16"/>
  <c r="AF91" i="16"/>
  <c r="W91" i="16"/>
  <c r="G109" i="16"/>
  <c r="D79" i="16"/>
  <c r="AE67" i="16"/>
  <c r="D62" i="16"/>
  <c r="D32" i="16"/>
  <c r="G49" i="16"/>
  <c r="AE8" i="16"/>
  <c r="AE9" i="16"/>
  <c r="AB86" i="16"/>
  <c r="AF78" i="16"/>
  <c r="W78" i="16"/>
  <c r="AE85" i="16"/>
  <c r="J63" i="16"/>
  <c r="W61" i="16"/>
  <c r="AF61" i="16"/>
  <c r="W31" i="16"/>
  <c r="AF31" i="16"/>
  <c r="AG48" i="16"/>
  <c r="AB31" i="16"/>
  <c r="D29" i="16"/>
  <c r="AF9" i="16"/>
  <c r="W9" i="16"/>
  <c r="AE16" i="16"/>
  <c r="AG90" i="16"/>
  <c r="J108" i="16"/>
  <c r="G78" i="16"/>
  <c r="AE74" i="16"/>
  <c r="AG62" i="16"/>
  <c r="G61" i="16"/>
  <c r="AE45" i="16"/>
  <c r="G31" i="16"/>
  <c r="J48" i="16"/>
  <c r="D31" i="16"/>
  <c r="AB21" i="16"/>
  <c r="AB24" i="16"/>
  <c r="AG95" i="16"/>
  <c r="W106" i="16"/>
  <c r="AF106" i="16"/>
  <c r="J94" i="16"/>
  <c r="G88" i="16"/>
  <c r="J76" i="16"/>
  <c r="AF63" i="16"/>
  <c r="W63" i="16"/>
  <c r="AF84" i="16"/>
  <c r="W84" i="16"/>
  <c r="AG72" i="16"/>
  <c r="AB38" i="16"/>
  <c r="AE50" i="16"/>
  <c r="AG43" i="16"/>
  <c r="D19" i="16"/>
  <c r="G8" i="16"/>
  <c r="AG88" i="16"/>
  <c r="AB81" i="16"/>
  <c r="AF69" i="16"/>
  <c r="W69" i="16"/>
  <c r="D66" i="16"/>
  <c r="J46" i="16"/>
  <c r="D37" i="16"/>
  <c r="G46" i="16"/>
  <c r="AG27" i="16"/>
  <c r="G25" i="16"/>
  <c r="AG23" i="16"/>
  <c r="G12" i="16"/>
  <c r="G15" i="16"/>
  <c r="G41" i="17"/>
  <c r="K113" i="17"/>
  <c r="G51" i="17"/>
  <c r="I118" i="17"/>
  <c r="G95" i="17"/>
  <c r="K190" i="17"/>
  <c r="I288" i="17"/>
  <c r="I39" i="17"/>
  <c r="G206" i="17"/>
  <c r="K73" i="17"/>
  <c r="I243" i="17"/>
  <c r="K175" i="17"/>
  <c r="K219" i="17"/>
  <c r="K255" i="17"/>
  <c r="I122" i="17"/>
  <c r="G105" i="17"/>
  <c r="G56" i="17"/>
  <c r="K54" i="17"/>
  <c r="G82" i="17"/>
  <c r="G308" i="17"/>
  <c r="G313" i="17"/>
  <c r="K281" i="17"/>
  <c r="M332" i="16"/>
  <c r="AD332" i="16"/>
  <c r="G141" i="17"/>
  <c r="P163" i="16"/>
  <c r="I325" i="17"/>
  <c r="G16" i="17"/>
  <c r="K42" i="17"/>
  <c r="I29" i="17"/>
  <c r="K16" i="17"/>
  <c r="G65" i="17"/>
  <c r="I99" i="17"/>
  <c r="G109" i="17"/>
  <c r="K128" i="17"/>
  <c r="G238" i="17"/>
  <c r="I183" i="17"/>
  <c r="K193" i="17"/>
  <c r="G42" i="17"/>
  <c r="I86" i="17"/>
  <c r="K252" i="17"/>
  <c r="K20" i="17"/>
  <c r="I133" i="17"/>
  <c r="G187" i="17"/>
  <c r="I250" i="17"/>
  <c r="K261" i="17"/>
  <c r="M311" i="16"/>
  <c r="AD311" i="16"/>
  <c r="I188" i="17"/>
  <c r="G224" i="17"/>
  <c r="G118" i="17"/>
  <c r="G236" i="17"/>
  <c r="P12" i="16"/>
  <c r="K146" i="17"/>
  <c r="P184" i="16"/>
  <c r="G20" i="17"/>
  <c r="G319" i="17"/>
  <c r="G64" i="17"/>
  <c r="G136" i="17"/>
  <c r="I239" i="17"/>
  <c r="I293" i="17"/>
  <c r="G45" i="17"/>
  <c r="I41" i="17"/>
  <c r="K97" i="17"/>
  <c r="K174" i="17"/>
  <c r="G31" i="17"/>
  <c r="I32" i="17"/>
  <c r="I31" i="17"/>
  <c r="G101" i="17"/>
  <c r="K15" i="17"/>
  <c r="I33" i="17"/>
  <c r="G321" i="17"/>
  <c r="G76" i="17"/>
  <c r="G29" i="17"/>
  <c r="I56" i="17"/>
  <c r="K77" i="17"/>
  <c r="K122" i="17"/>
  <c r="I135" i="17"/>
  <c r="K70" i="17"/>
  <c r="I220" i="17"/>
  <c r="G86" i="17"/>
  <c r="AT203" i="15"/>
  <c r="AB203" i="15"/>
  <c r="G23" i="17"/>
  <c r="K72" i="17"/>
  <c r="G49" i="17"/>
  <c r="G48" i="17"/>
  <c r="K46" i="17"/>
  <c r="G74" i="17"/>
  <c r="K90" i="17"/>
  <c r="I144" i="17"/>
  <c r="K156" i="17"/>
  <c r="G281" i="17"/>
  <c r="G290" i="17"/>
  <c r="AC320" i="16"/>
  <c r="G89" i="17"/>
  <c r="I61" i="17"/>
  <c r="I265" i="17"/>
  <c r="G8" i="17"/>
  <c r="K34" i="17"/>
  <c r="I21" i="17"/>
  <c r="K8" i="17"/>
  <c r="G54" i="17"/>
  <c r="I120" i="17"/>
  <c r="I147" i="17"/>
  <c r="K241" i="17"/>
  <c r="K223" i="17"/>
  <c r="K53" i="17"/>
  <c r="G18" i="17"/>
  <c r="K93" i="17"/>
  <c r="I35" i="17"/>
  <c r="I15" i="17"/>
  <c r="I71" i="17"/>
  <c r="I228" i="17"/>
  <c r="I103" i="17"/>
  <c r="G164" i="17"/>
  <c r="K331" i="17"/>
  <c r="G250" i="17"/>
  <c r="AC241" i="16"/>
  <c r="G272" i="17"/>
  <c r="G176" i="17"/>
  <c r="G225" i="17"/>
  <c r="K199" i="17"/>
  <c r="I278" i="17"/>
  <c r="T323" i="16"/>
  <c r="K124" i="17"/>
  <c r="G131" i="17"/>
  <c r="I201" i="17"/>
  <c r="K228" i="17"/>
  <c r="K24" i="17"/>
  <c r="K37" i="17"/>
  <c r="K28" i="17"/>
  <c r="K277" i="17"/>
  <c r="K50" i="17"/>
  <c r="I92" i="17"/>
  <c r="K85" i="17"/>
  <c r="K212" i="17"/>
  <c r="G138" i="17"/>
  <c r="G72" i="17"/>
  <c r="I58" i="17"/>
  <c r="I84" i="17"/>
  <c r="K136" i="17"/>
  <c r="K297" i="17"/>
  <c r="K30" i="17"/>
  <c r="I212" i="17"/>
  <c r="I25" i="17"/>
  <c r="G63" i="17"/>
  <c r="I50" i="17"/>
  <c r="I76" i="17"/>
  <c r="K107" i="17"/>
  <c r="K134" i="17"/>
  <c r="K164" i="17"/>
  <c r="G289" i="17"/>
  <c r="G306" i="17"/>
  <c r="M288" i="16"/>
  <c r="AD288" i="16"/>
  <c r="G21" i="17"/>
  <c r="I48" i="17"/>
  <c r="K92" i="17"/>
  <c r="I112" i="17"/>
  <c r="K133" i="17"/>
  <c r="K324" i="17"/>
  <c r="K289" i="17"/>
  <c r="P338" i="16"/>
  <c r="I49" i="17"/>
  <c r="I136" i="17"/>
  <c r="G52" i="17"/>
  <c r="G75" i="17"/>
  <c r="K29" i="17"/>
  <c r="G32" i="17"/>
  <c r="G15" i="17"/>
  <c r="K64" i="17"/>
  <c r="I64" i="17"/>
  <c r="K82" i="17"/>
  <c r="K112" i="17"/>
  <c r="I128" i="17"/>
  <c r="K173" i="17"/>
  <c r="I252" i="17"/>
  <c r="I14" i="17"/>
  <c r="K189" i="17"/>
  <c r="K103" i="17"/>
  <c r="K26" i="17"/>
  <c r="I13" i="17"/>
  <c r="G66" i="17"/>
  <c r="G46" i="17"/>
  <c r="K102" i="17"/>
  <c r="I131" i="17"/>
  <c r="G146" i="17"/>
  <c r="I304" i="17"/>
  <c r="K273" i="17"/>
  <c r="G96" i="17"/>
  <c r="G10" i="17"/>
  <c r="G57" i="17"/>
  <c r="I83" i="17"/>
  <c r="G97" i="17"/>
  <c r="K171" i="17"/>
  <c r="I8" i="17"/>
  <c r="K14" i="17"/>
  <c r="I27" i="17"/>
  <c r="I63" i="17"/>
  <c r="G159" i="17"/>
  <c r="I217" i="17"/>
  <c r="I134" i="17"/>
  <c r="I274" i="17"/>
  <c r="I245" i="17"/>
  <c r="G239" i="17"/>
  <c r="AC219" i="16"/>
  <c r="K315" i="17"/>
  <c r="I287" i="17"/>
  <c r="P295" i="16"/>
  <c r="G129" i="17"/>
  <c r="AC328" i="16"/>
  <c r="M126" i="16"/>
  <c r="AD126" i="16"/>
  <c r="K31" i="17"/>
  <c r="K316" i="17"/>
  <c r="G39" i="17"/>
  <c r="I126" i="17"/>
  <c r="I57" i="17"/>
  <c r="I37" i="17"/>
  <c r="I24" i="17"/>
  <c r="K17" i="17"/>
  <c r="I154" i="17"/>
  <c r="M339" i="16"/>
  <c r="AD339" i="16"/>
  <c r="AC168" i="16"/>
  <c r="G329" i="17"/>
  <c r="G12" i="17"/>
  <c r="I116" i="17"/>
  <c r="G255" i="17"/>
  <c r="G43" i="17"/>
  <c r="I34" i="17"/>
  <c r="K147" i="17"/>
  <c r="K181" i="17"/>
  <c r="G331" i="17"/>
  <c r="I268" i="17"/>
  <c r="G88" i="17"/>
  <c r="I324" i="17"/>
  <c r="G91" i="17"/>
  <c r="G13" i="17"/>
  <c r="K84" i="17"/>
  <c r="G103" i="17"/>
  <c r="G298" i="17"/>
  <c r="AC338" i="16"/>
  <c r="G92" i="17"/>
  <c r="G125" i="17"/>
  <c r="AC262" i="16"/>
  <c r="G70" i="17"/>
  <c r="G22" i="17"/>
  <c r="K56" i="17"/>
  <c r="K65" i="17"/>
  <c r="K74" i="17"/>
  <c r="I102" i="17"/>
  <c r="G139" i="17"/>
  <c r="K123" i="17"/>
  <c r="K263" i="17"/>
  <c r="I241" i="17"/>
  <c r="G58" i="17"/>
  <c r="I123" i="17"/>
  <c r="K305" i="17"/>
  <c r="K18" i="17"/>
  <c r="K98" i="17"/>
  <c r="G130" i="17"/>
  <c r="K323" i="17"/>
  <c r="G282" i="17"/>
  <c r="I22" i="17"/>
  <c r="I209" i="17"/>
  <c r="AC329" i="16"/>
  <c r="K121" i="17"/>
  <c r="K267" i="17"/>
  <c r="K9" i="17"/>
  <c r="K11" i="17"/>
  <c r="K186" i="17"/>
  <c r="M238" i="16"/>
  <c r="AD238" i="16"/>
  <c r="K322" i="17"/>
  <c r="P327" i="16"/>
  <c r="G180" i="17"/>
  <c r="I267" i="17"/>
  <c r="K256" i="17"/>
  <c r="K294" i="17"/>
  <c r="M328" i="16"/>
  <c r="AD328" i="16"/>
  <c r="G310" i="17"/>
  <c r="I205" i="17"/>
  <c r="M302" i="16"/>
  <c r="AD302" i="16"/>
  <c r="I159" i="17"/>
  <c r="G324" i="17"/>
  <c r="AC247" i="16"/>
  <c r="P145" i="16"/>
  <c r="K326" i="17"/>
  <c r="I95" i="17"/>
  <c r="K187" i="17"/>
  <c r="G61" i="17"/>
  <c r="K155" i="17"/>
  <c r="G205" i="17"/>
  <c r="I19" i="17"/>
  <c r="K43" i="17"/>
  <c r="K166" i="17"/>
  <c r="G83" i="17"/>
  <c r="G140" i="17"/>
  <c r="I104" i="17"/>
  <c r="I66" i="17"/>
  <c r="K91" i="17"/>
  <c r="I42" i="17"/>
  <c r="I158" i="17"/>
  <c r="I101" i="17"/>
  <c r="I204" i="17"/>
  <c r="G297" i="17"/>
  <c r="K83" i="17"/>
  <c r="K41" i="17"/>
  <c r="K61" i="17"/>
  <c r="I51" i="17"/>
  <c r="K96" i="17"/>
  <c r="K76" i="17"/>
  <c r="G115" i="17"/>
  <c r="I260" i="17"/>
  <c r="I38" i="17"/>
  <c r="G73" i="17"/>
  <c r="I11" i="17"/>
  <c r="I28" i="17"/>
  <c r="K48" i="17"/>
  <c r="K57" i="17"/>
  <c r="K95" i="17"/>
  <c r="G121" i="17"/>
  <c r="G123" i="17"/>
  <c r="I72" i="17"/>
  <c r="I23" i="17"/>
  <c r="G79" i="17"/>
  <c r="G144" i="17"/>
  <c r="K10" i="17"/>
  <c r="G62" i="17"/>
  <c r="K68" i="17"/>
  <c r="K111" i="17"/>
  <c r="G143" i="17"/>
  <c r="I296" i="17"/>
  <c r="I244" i="17"/>
  <c r="P206" i="16"/>
  <c r="I68" i="17"/>
  <c r="K63" i="17"/>
  <c r="K105" i="17"/>
  <c r="G34" i="17"/>
  <c r="P140" i="16"/>
  <c r="I137" i="17"/>
  <c r="I321" i="17"/>
  <c r="G213" i="17"/>
  <c r="I251" i="17"/>
  <c r="T242" i="16"/>
  <c r="T255" i="16"/>
  <c r="K275" i="17"/>
  <c r="M155" i="16"/>
  <c r="AD155" i="16"/>
  <c r="G147" i="17"/>
  <c r="G90" i="17"/>
  <c r="I65" i="17"/>
  <c r="K75" i="17"/>
  <c r="G287" i="17"/>
  <c r="I80" i="17"/>
  <c r="G302" i="17"/>
  <c r="K115" i="17"/>
  <c r="I98" i="17"/>
  <c r="I79" i="17"/>
  <c r="K23" i="17"/>
  <c r="G37" i="17"/>
  <c r="G93" i="17"/>
  <c r="I150" i="17"/>
  <c r="K336" i="17"/>
  <c r="I73" i="17"/>
  <c r="I211" i="17"/>
  <c r="I81" i="17"/>
  <c r="I26" i="17"/>
  <c r="I9" i="17"/>
  <c r="K104" i="17"/>
  <c r="P209" i="16"/>
  <c r="G60" i="17"/>
  <c r="G84" i="17"/>
  <c r="AR315" i="15"/>
  <c r="V315" i="15"/>
  <c r="W315" i="15"/>
  <c r="G44" i="17"/>
  <c r="G30" i="17"/>
  <c r="I18" i="17"/>
  <c r="G36" i="17"/>
  <c r="G55" i="17"/>
  <c r="G85" i="17"/>
  <c r="K99" i="17"/>
  <c r="I193" i="17"/>
  <c r="T107" i="16"/>
  <c r="I113" i="17"/>
  <c r="K292" i="17"/>
  <c r="G33" i="17"/>
  <c r="G67" i="17"/>
  <c r="K88" i="17"/>
  <c r="G99" i="17"/>
  <c r="I141" i="17"/>
  <c r="G127" i="17"/>
  <c r="G188" i="17"/>
  <c r="I272" i="17"/>
  <c r="I196" i="17"/>
  <c r="G53" i="17"/>
  <c r="K114" i="17"/>
  <c r="I20" i="17"/>
  <c r="K49" i="17"/>
  <c r="K87" i="17"/>
  <c r="I16" i="17"/>
  <c r="K22" i="17"/>
  <c r="K40" i="17"/>
  <c r="K59" i="17"/>
  <c r="K89" i="17"/>
  <c r="I121" i="17"/>
  <c r="I322" i="17"/>
  <c r="G256" i="17"/>
  <c r="I233" i="17"/>
  <c r="K167" i="17"/>
  <c r="G9" i="17"/>
  <c r="K47" i="17"/>
  <c r="K132" i="17"/>
  <c r="G248" i="17"/>
  <c r="G128" i="17"/>
  <c r="I62" i="17"/>
  <c r="G107" i="17"/>
  <c r="K335" i="17"/>
  <c r="P305" i="16"/>
  <c r="G246" i="17"/>
  <c r="P196" i="16"/>
  <c r="I161" i="17"/>
  <c r="M310" i="16"/>
  <c r="AD310" i="16"/>
  <c r="M159" i="16"/>
  <c r="AD159" i="16"/>
  <c r="T264" i="16"/>
  <c r="AM284" i="15"/>
  <c r="J284" i="15"/>
  <c r="K119" i="17"/>
  <c r="G270" i="17"/>
  <c r="G173" i="17"/>
  <c r="K38" i="17"/>
  <c r="K62" i="17"/>
  <c r="G133" i="17"/>
  <c r="G24" i="17"/>
  <c r="G71" i="17"/>
  <c r="K201" i="17"/>
  <c r="AC245" i="16"/>
  <c r="K66" i="17"/>
  <c r="I294" i="17"/>
  <c r="I17" i="17"/>
  <c r="I59" i="17"/>
  <c r="M181" i="16"/>
  <c r="AD181" i="16"/>
  <c r="I69" i="17"/>
  <c r="I105" i="17"/>
  <c r="K39" i="17"/>
  <c r="I10" i="17"/>
  <c r="G28" i="17"/>
  <c r="G47" i="17"/>
  <c r="G77" i="17"/>
  <c r="G113" i="17"/>
  <c r="K140" i="17"/>
  <c r="I175" i="17"/>
  <c r="K200" i="17"/>
  <c r="I40" i="17"/>
  <c r="I45" i="17"/>
  <c r="G17" i="17"/>
  <c r="G59" i="17"/>
  <c r="K80" i="17"/>
  <c r="I97" i="17"/>
  <c r="I125" i="17"/>
  <c r="K180" i="17"/>
  <c r="G322" i="17"/>
  <c r="P137" i="16"/>
  <c r="K58" i="17"/>
  <c r="I87" i="17"/>
  <c r="K67" i="17"/>
  <c r="G117" i="17"/>
  <c r="I12" i="17"/>
  <c r="I67" i="17"/>
  <c r="K69" i="17"/>
  <c r="K79" i="17"/>
  <c r="G122" i="17"/>
  <c r="K179" i="17"/>
  <c r="K308" i="17"/>
  <c r="I248" i="17"/>
  <c r="G94" i="17"/>
  <c r="G38" i="17"/>
  <c r="I36" i="17"/>
  <c r="K13" i="17"/>
  <c r="K32" i="17"/>
  <c r="K51" i="17"/>
  <c r="K81" i="17"/>
  <c r="K172" i="17"/>
  <c r="I297" i="17"/>
  <c r="K178" i="17"/>
  <c r="K21" i="17"/>
  <c r="K33" i="17"/>
  <c r="K300" i="17"/>
  <c r="K131" i="17"/>
  <c r="G25" i="17"/>
  <c r="I54" i="17"/>
  <c r="G295" i="17"/>
  <c r="P216" i="16"/>
  <c r="K231" i="17"/>
  <c r="G152" i="17"/>
  <c r="T109" i="16"/>
  <c r="I174" i="17"/>
  <c r="K230" i="17"/>
  <c r="T145" i="16"/>
  <c r="M30" i="16"/>
  <c r="AD30" i="16"/>
  <c r="T199" i="16"/>
  <c r="G26" i="17"/>
  <c r="K55" i="17"/>
  <c r="I78" i="17"/>
  <c r="G124" i="17"/>
  <c r="P87" i="16"/>
  <c r="G80" i="17"/>
  <c r="G50" i="17"/>
  <c r="I139" i="17"/>
  <c r="G314" i="17"/>
  <c r="K25" i="17"/>
  <c r="K36" i="17"/>
  <c r="K19" i="17"/>
  <c r="I70" i="17"/>
  <c r="I43" i="17"/>
  <c r="K44" i="17"/>
  <c r="I44" i="17"/>
  <c r="I88" i="17"/>
  <c r="G100" i="17"/>
  <c r="I119" i="17"/>
  <c r="I130" i="17"/>
  <c r="I124" i="17"/>
  <c r="G149" i="17"/>
  <c r="I170" i="17"/>
  <c r="K307" i="17"/>
  <c r="G264" i="17"/>
  <c r="K293" i="17"/>
  <c r="G283" i="17"/>
  <c r="I290" i="17"/>
  <c r="K197" i="17"/>
  <c r="P325" i="16"/>
  <c r="T294" i="16"/>
  <c r="T129" i="16"/>
  <c r="AQ176" i="15"/>
  <c r="T176" i="15"/>
  <c r="I160" i="17"/>
  <c r="I326" i="17"/>
  <c r="K330" i="17"/>
  <c r="I330" i="17"/>
  <c r="I247" i="17"/>
  <c r="K269" i="17"/>
  <c r="G266" i="17"/>
  <c r="G202" i="17"/>
  <c r="G191" i="17"/>
  <c r="T307" i="16"/>
  <c r="P330" i="16"/>
  <c r="K158" i="17"/>
  <c r="G168" i="17"/>
  <c r="I176" i="17"/>
  <c r="K177" i="17"/>
  <c r="G288" i="17"/>
  <c r="I303" i="17"/>
  <c r="K310" i="17"/>
  <c r="M338" i="16"/>
  <c r="AD338" i="16"/>
  <c r="T313" i="16"/>
  <c r="AC286" i="16"/>
  <c r="G126" i="17"/>
  <c r="G158" i="17"/>
  <c r="I182" i="17"/>
  <c r="G328" i="17"/>
  <c r="G240" i="17"/>
  <c r="I283" i="17"/>
  <c r="I271" i="17"/>
  <c r="I264" i="17"/>
  <c r="M270" i="16"/>
  <c r="AD270" i="16"/>
  <c r="T173" i="16"/>
  <c r="G106" i="17"/>
  <c r="K101" i="17"/>
  <c r="G145" i="17"/>
  <c r="K135" i="17"/>
  <c r="K129" i="17"/>
  <c r="K160" i="17"/>
  <c r="G169" i="17"/>
  <c r="G172" i="17"/>
  <c r="G178" i="17"/>
  <c r="I258" i="17"/>
  <c r="I218" i="17"/>
  <c r="G277" i="17"/>
  <c r="K246" i="17"/>
  <c r="K235" i="17"/>
  <c r="I254" i="17"/>
  <c r="K245" i="17"/>
  <c r="I229" i="17"/>
  <c r="P328" i="16"/>
  <c r="P300" i="16"/>
  <c r="AC234" i="16"/>
  <c r="M192" i="16"/>
  <c r="AD192" i="16"/>
  <c r="AC179" i="16"/>
  <c r="I284" i="17"/>
  <c r="I240" i="17"/>
  <c r="P320" i="16"/>
  <c r="P292" i="16"/>
  <c r="M225" i="16"/>
  <c r="AD225" i="16"/>
  <c r="I114" i="17"/>
  <c r="K159" i="17"/>
  <c r="G326" i="17"/>
  <c r="G323" i="17"/>
  <c r="I309" i="17"/>
  <c r="I215" i="17"/>
  <c r="G244" i="17"/>
  <c r="G233" i="17"/>
  <c r="M296" i="16"/>
  <c r="AD296" i="16"/>
  <c r="T277" i="16"/>
  <c r="P214" i="16"/>
  <c r="M246" i="16"/>
  <c r="AD246" i="16"/>
  <c r="AC173" i="16"/>
  <c r="AI296" i="15"/>
  <c r="T331" i="16"/>
  <c r="I111" i="17"/>
  <c r="K144" i="17"/>
  <c r="I145" i="17"/>
  <c r="I162" i="17"/>
  <c r="G318" i="17"/>
  <c r="I249" i="17"/>
  <c r="K285" i="17"/>
  <c r="K270" i="17"/>
  <c r="G275" i="17"/>
  <c r="I282" i="17"/>
  <c r="P287" i="16"/>
  <c r="I152" i="17"/>
  <c r="G316" i="17"/>
  <c r="I320" i="17"/>
  <c r="K291" i="17"/>
  <c r="K244" i="17"/>
  <c r="G258" i="17"/>
  <c r="G194" i="17"/>
  <c r="K264" i="17"/>
  <c r="I256" i="17"/>
  <c r="M196" i="16"/>
  <c r="AD196" i="16"/>
  <c r="T329" i="16"/>
  <c r="P297" i="16"/>
  <c r="I153" i="17"/>
  <c r="G160" i="17"/>
  <c r="I190" i="17"/>
  <c r="G267" i="17"/>
  <c r="G280" i="17"/>
  <c r="I295" i="17"/>
  <c r="K302" i="17"/>
  <c r="G196" i="17"/>
  <c r="I253" i="17"/>
  <c r="P277" i="16"/>
  <c r="AC326" i="16"/>
  <c r="G150" i="17"/>
  <c r="K183" i="17"/>
  <c r="I312" i="17"/>
  <c r="G311" i="17"/>
  <c r="K280" i="17"/>
  <c r="G208" i="17"/>
  <c r="I275" i="17"/>
  <c r="K233" i="17"/>
  <c r="I259" i="17"/>
  <c r="G254" i="17"/>
  <c r="K239" i="17"/>
  <c r="T185" i="16"/>
  <c r="G98" i="17"/>
  <c r="G137" i="17"/>
  <c r="K127" i="17"/>
  <c r="K152" i="17"/>
  <c r="G184" i="17"/>
  <c r="I333" i="17"/>
  <c r="I327" i="17"/>
  <c r="G269" i="17"/>
  <c r="K238" i="17"/>
  <c r="K227" i="17"/>
  <c r="I246" i="17"/>
  <c r="AC292" i="16"/>
  <c r="M208" i="16"/>
  <c r="AD208" i="16"/>
  <c r="T256" i="16"/>
  <c r="AC146" i="16"/>
  <c r="M45" i="16"/>
  <c r="AD45" i="16"/>
  <c r="G221" i="17"/>
  <c r="I276" i="17"/>
  <c r="I235" i="17"/>
  <c r="G230" i="17"/>
  <c r="K215" i="17"/>
  <c r="AC284" i="16"/>
  <c r="AC248" i="16"/>
  <c r="M137" i="16"/>
  <c r="AD137" i="16"/>
  <c r="I106" i="17"/>
  <c r="I167" i="17"/>
  <c r="I155" i="17"/>
  <c r="K151" i="17"/>
  <c r="G303" i="17"/>
  <c r="K283" i="17"/>
  <c r="I301" i="17"/>
  <c r="K265" i="17"/>
  <c r="K221" i="17"/>
  <c r="M239" i="16"/>
  <c r="AD239" i="16"/>
  <c r="AC185" i="16"/>
  <c r="P224" i="16"/>
  <c r="AC154" i="16"/>
  <c r="P171" i="16"/>
  <c r="P74" i="16"/>
  <c r="AO300" i="15"/>
  <c r="N300" i="15"/>
  <c r="O300" i="15"/>
  <c r="T339" i="16"/>
  <c r="I75" i="17"/>
  <c r="K110" i="17"/>
  <c r="K306" i="17"/>
  <c r="K196" i="17"/>
  <c r="K209" i="17"/>
  <c r="K313" i="17"/>
  <c r="G78" i="17"/>
  <c r="K12" i="17"/>
  <c r="I46" i="17"/>
  <c r="I55" i="17"/>
  <c r="I93" i="17"/>
  <c r="G189" i="17"/>
  <c r="K334" i="17"/>
  <c r="K232" i="17"/>
  <c r="AJ333" i="15"/>
  <c r="D333" i="15"/>
  <c r="I129" i="17"/>
  <c r="K184" i="17"/>
  <c r="G179" i="17"/>
  <c r="I289" i="17"/>
  <c r="G335" i="17"/>
  <c r="K268" i="17"/>
  <c r="P329" i="16"/>
  <c r="M319" i="16"/>
  <c r="AD319" i="16"/>
  <c r="T227" i="16"/>
  <c r="G156" i="17"/>
  <c r="I165" i="17"/>
  <c r="G247" i="17"/>
  <c r="K329" i="17"/>
  <c r="K312" i="17"/>
  <c r="G242" i="17"/>
  <c r="G231" i="17"/>
  <c r="K248" i="17"/>
  <c r="P263" i="16"/>
  <c r="P57" i="16"/>
  <c r="K176" i="17"/>
  <c r="I180" i="17"/>
  <c r="G300" i="17"/>
  <c r="G276" i="17"/>
  <c r="I207" i="17"/>
  <c r="I279" i="17"/>
  <c r="K286" i="17"/>
  <c r="G249" i="17"/>
  <c r="M210" i="16"/>
  <c r="AD210" i="16"/>
  <c r="AC103" i="16"/>
  <c r="K116" i="17"/>
  <c r="I148" i="17"/>
  <c r="G163" i="17"/>
  <c r="I186" i="17"/>
  <c r="I331" i="17"/>
  <c r="I323" i="17"/>
  <c r="K236" i="17"/>
  <c r="K311" i="17"/>
  <c r="G192" i="17"/>
  <c r="I232" i="17"/>
  <c r="T292" i="16"/>
  <c r="T154" i="16"/>
  <c r="T78" i="16"/>
  <c r="G110" i="17"/>
  <c r="G132" i="17"/>
  <c r="K260" i="17"/>
  <c r="K290" i="17"/>
  <c r="G317" i="17"/>
  <c r="K220" i="17"/>
  <c r="K251" i="17"/>
  <c r="K222" i="17"/>
  <c r="K211" i="17"/>
  <c r="K213" i="17"/>
  <c r="M297" i="16"/>
  <c r="AD297" i="16"/>
  <c r="M274" i="16"/>
  <c r="AD274" i="16"/>
  <c r="P33" i="16"/>
  <c r="AT334" i="15"/>
  <c r="AB334" i="15"/>
  <c r="K249" i="17"/>
  <c r="K224" i="17"/>
  <c r="I208" i="17"/>
  <c r="G339" i="17"/>
  <c r="M289" i="16"/>
  <c r="AD289" i="16"/>
  <c r="M265" i="16"/>
  <c r="AD265" i="16"/>
  <c r="M152" i="16"/>
  <c r="AD152" i="16"/>
  <c r="M182" i="16"/>
  <c r="AD182" i="16"/>
  <c r="AR301" i="15"/>
  <c r="W301" i="15"/>
  <c r="V301" i="15"/>
  <c r="K138" i="17"/>
  <c r="I151" i="17"/>
  <c r="I163" i="17"/>
  <c r="K170" i="17"/>
  <c r="K320" i="17"/>
  <c r="I285" i="17"/>
  <c r="K217" i="17"/>
  <c r="G212" i="17"/>
  <c r="G201" i="17"/>
  <c r="AC315" i="16"/>
  <c r="T270" i="16"/>
  <c r="P72" i="16"/>
  <c r="M247" i="16"/>
  <c r="AD247" i="16"/>
  <c r="AC145" i="16"/>
  <c r="P126" i="16"/>
  <c r="P73" i="16"/>
  <c r="AT280" i="15"/>
  <c r="AB280" i="15"/>
  <c r="I90" i="17"/>
  <c r="K142" i="17"/>
  <c r="G284" i="17"/>
  <c r="G305" i="17"/>
  <c r="G263" i="17"/>
  <c r="G40" i="17"/>
  <c r="G68" i="17"/>
  <c r="G181" i="17"/>
  <c r="G14" i="17"/>
  <c r="G35" i="17"/>
  <c r="K45" i="17"/>
  <c r="I47" i="17"/>
  <c r="I91" i="17"/>
  <c r="I85" i="17"/>
  <c r="I107" i="17"/>
  <c r="I166" i="17"/>
  <c r="K182" i="17"/>
  <c r="G237" i="17"/>
  <c r="G120" i="17"/>
  <c r="I187" i="17"/>
  <c r="G171" i="17"/>
  <c r="I335" i="17"/>
  <c r="K314" i="17"/>
  <c r="K325" i="17"/>
  <c r="G315" i="17"/>
  <c r="G241" i="17"/>
  <c r="P182" i="16"/>
  <c r="T115" i="16"/>
  <c r="G148" i="17"/>
  <c r="I157" i="17"/>
  <c r="K319" i="17"/>
  <c r="G216" i="17"/>
  <c r="K257" i="17"/>
  <c r="G234" i="17"/>
  <c r="G223" i="17"/>
  <c r="K240" i="17"/>
  <c r="I224" i="17"/>
  <c r="T319" i="16"/>
  <c r="G185" i="17"/>
  <c r="K188" i="17"/>
  <c r="I172" i="17"/>
  <c r="I242" i="17"/>
  <c r="G271" i="17"/>
  <c r="K278" i="17"/>
  <c r="K237" i="17"/>
  <c r="I221" i="17"/>
  <c r="T300" i="16"/>
  <c r="K108" i="17"/>
  <c r="K169" i="17"/>
  <c r="K157" i="17"/>
  <c r="G155" i="17"/>
  <c r="I266" i="17"/>
  <c r="I315" i="17"/>
  <c r="K204" i="17"/>
  <c r="K303" i="17"/>
  <c r="I227" i="17"/>
  <c r="G222" i="17"/>
  <c r="M197" i="16"/>
  <c r="AD197" i="16"/>
  <c r="AC311" i="16"/>
  <c r="T193" i="16"/>
  <c r="T176" i="16"/>
  <c r="G102" i="17"/>
  <c r="I117" i="17"/>
  <c r="K165" i="17"/>
  <c r="G182" i="17"/>
  <c r="G330" i="17"/>
  <c r="K282" i="17"/>
  <c r="G309" i="17"/>
  <c r="G229" i="17"/>
  <c r="K214" i="17"/>
  <c r="K203" i="17"/>
  <c r="G338" i="17"/>
  <c r="M118" i="16"/>
  <c r="AD118" i="16"/>
  <c r="AQ297" i="15"/>
  <c r="T297" i="15"/>
  <c r="I316" i="17"/>
  <c r="I223" i="17"/>
  <c r="I203" i="17"/>
  <c r="G198" i="17"/>
  <c r="M337" i="16"/>
  <c r="AD337" i="16"/>
  <c r="T206" i="16"/>
  <c r="M108" i="16"/>
  <c r="AD108" i="16"/>
  <c r="AO294" i="15"/>
  <c r="N294" i="15"/>
  <c r="O294" i="15"/>
  <c r="K130" i="17"/>
  <c r="K162" i="17"/>
  <c r="K328" i="17"/>
  <c r="G334" i="17"/>
  <c r="K332" i="17"/>
  <c r="G320" i="17"/>
  <c r="G253" i="17"/>
  <c r="I277" i="17"/>
  <c r="AV323" i="15"/>
  <c r="AH323" i="15"/>
  <c r="AG323" i="15"/>
  <c r="AC270" i="16"/>
  <c r="P217" i="16"/>
  <c r="AC176" i="16"/>
  <c r="M68" i="16"/>
  <c r="AD68" i="16"/>
  <c r="T164" i="16"/>
  <c r="P76" i="16"/>
  <c r="AS263" i="15"/>
  <c r="Z263" i="15"/>
  <c r="Y263" i="15"/>
  <c r="M291" i="16"/>
  <c r="AD291" i="16"/>
  <c r="I89" i="17"/>
  <c r="I82" i="17"/>
  <c r="K120" i="17"/>
  <c r="K126" i="17"/>
  <c r="K148" i="17"/>
  <c r="G273" i="17"/>
  <c r="G274" i="17"/>
  <c r="P221" i="16"/>
  <c r="I108" i="17"/>
  <c r="K318" i="17"/>
  <c r="G27" i="17"/>
  <c r="K94" i="17"/>
  <c r="I77" i="17"/>
  <c r="K118" i="17"/>
  <c r="I143" i="17"/>
  <c r="G162" i="17"/>
  <c r="I216" i="17"/>
  <c r="G112" i="17"/>
  <c r="I179" i="17"/>
  <c r="I185" i="17"/>
  <c r="G325" i="17"/>
  <c r="I318" i="17"/>
  <c r="K288" i="17"/>
  <c r="K317" i="17"/>
  <c r="G307" i="17"/>
  <c r="I314" i="17"/>
  <c r="K259" i="17"/>
  <c r="K229" i="17"/>
  <c r="I213" i="17"/>
  <c r="T327" i="16"/>
  <c r="P220" i="16"/>
  <c r="I149" i="17"/>
  <c r="K298" i="17"/>
  <c r="G292" i="17"/>
  <c r="I281" i="17"/>
  <c r="G294" i="17"/>
  <c r="G226" i="17"/>
  <c r="G215" i="17"/>
  <c r="I219" i="17"/>
  <c r="G214" i="17"/>
  <c r="T306" i="16"/>
  <c r="P283" i="16"/>
  <c r="P219" i="16"/>
  <c r="AI324" i="15"/>
  <c r="G177" i="17"/>
  <c r="I178" i="17"/>
  <c r="G183" i="17"/>
  <c r="I313" i="17"/>
  <c r="I210" i="17"/>
  <c r="G312" i="17"/>
  <c r="K207" i="17"/>
  <c r="AC259" i="16"/>
  <c r="AC319" i="16"/>
  <c r="P61" i="16"/>
  <c r="K100" i="17"/>
  <c r="I142" i="17"/>
  <c r="K161" i="17"/>
  <c r="K149" i="17"/>
  <c r="G170" i="17"/>
  <c r="G279" i="17"/>
  <c r="I307" i="17"/>
  <c r="K295" i="17"/>
  <c r="I226" i="17"/>
  <c r="I255" i="17"/>
  <c r="AC298" i="16"/>
  <c r="M275" i="16"/>
  <c r="AD275" i="16"/>
  <c r="M102" i="16"/>
  <c r="AD102" i="16"/>
  <c r="AR316" i="15"/>
  <c r="V316" i="15"/>
  <c r="W316" i="15"/>
  <c r="G111" i="17"/>
  <c r="I169" i="17"/>
  <c r="G174" i="17"/>
  <c r="K274" i="17"/>
  <c r="G301" i="17"/>
  <c r="G197" i="17"/>
  <c r="K206" i="17"/>
  <c r="K195" i="17"/>
  <c r="G204" i="17"/>
  <c r="G193" i="17"/>
  <c r="I261" i="17"/>
  <c r="AC305" i="16"/>
  <c r="AC277" i="16"/>
  <c r="AC237" i="16"/>
  <c r="T134" i="16"/>
  <c r="K284" i="17"/>
  <c r="I308" i="17"/>
  <c r="I191" i="17"/>
  <c r="M232" i="16"/>
  <c r="AD232" i="16"/>
  <c r="AC297" i="16"/>
  <c r="M228" i="16"/>
  <c r="AD228" i="16"/>
  <c r="AC126" i="16"/>
  <c r="K154" i="17"/>
  <c r="I189" i="17"/>
  <c r="G268" i="17"/>
  <c r="M283" i="16"/>
  <c r="AD283" i="16"/>
  <c r="M235" i="16"/>
  <c r="AD235" i="16"/>
  <c r="AM304" i="15"/>
  <c r="J304" i="15"/>
  <c r="P228" i="16"/>
  <c r="M261" i="16"/>
  <c r="AD261" i="16"/>
  <c r="T235" i="16"/>
  <c r="T142" i="16"/>
  <c r="K71" i="17"/>
  <c r="I94" i="17"/>
  <c r="I74" i="17"/>
  <c r="I110" i="17"/>
  <c r="I109" i="17"/>
  <c r="K139" i="17"/>
  <c r="G190" i="17"/>
  <c r="G245" i="17"/>
  <c r="I236" i="17"/>
  <c r="G81" i="17"/>
  <c r="G135" i="17"/>
  <c r="I53" i="17"/>
  <c r="I115" i="17"/>
  <c r="K7" i="17"/>
  <c r="G19" i="17"/>
  <c r="K35" i="17"/>
  <c r="K60" i="17"/>
  <c r="I60" i="17"/>
  <c r="K86" i="17"/>
  <c r="K141" i="17"/>
  <c r="I127" i="17"/>
  <c r="K225" i="17"/>
  <c r="K321" i="17"/>
  <c r="I197" i="17"/>
  <c r="G116" i="17"/>
  <c r="G104" i="17"/>
  <c r="I146" i="17"/>
  <c r="I140" i="17"/>
  <c r="G165" i="17"/>
  <c r="G153" i="17"/>
  <c r="I171" i="17"/>
  <c r="I177" i="17"/>
  <c r="I302" i="17"/>
  <c r="K309" i="17"/>
  <c r="G299" i="17"/>
  <c r="I306" i="17"/>
  <c r="G261" i="17"/>
  <c r="K191" i="17"/>
  <c r="T314" i="16"/>
  <c r="P291" i="16"/>
  <c r="AP327" i="15"/>
  <c r="R327" i="15"/>
  <c r="Q327" i="15"/>
  <c r="K150" i="17"/>
  <c r="K163" i="17"/>
  <c r="I329" i="17"/>
  <c r="I273" i="17"/>
  <c r="G286" i="17"/>
  <c r="G218" i="17"/>
  <c r="G207" i="17"/>
  <c r="AC269" i="16"/>
  <c r="M325" i="16"/>
  <c r="AD325" i="16"/>
  <c r="AJ292" i="15"/>
  <c r="D292" i="15"/>
  <c r="G175" i="17"/>
  <c r="K296" i="17"/>
  <c r="I286" i="17"/>
  <c r="G304" i="17"/>
  <c r="I319" i="17"/>
  <c r="G232" i="17"/>
  <c r="I257" i="17"/>
  <c r="G228" i="17"/>
  <c r="G217" i="17"/>
  <c r="AC306" i="16"/>
  <c r="T112" i="16"/>
  <c r="AJ322" i="15"/>
  <c r="D322" i="15"/>
  <c r="G142" i="17"/>
  <c r="K153" i="17"/>
  <c r="K333" i="17"/>
  <c r="K327" i="17"/>
  <c r="I299" i="17"/>
  <c r="K287" i="17"/>
  <c r="I194" i="17"/>
  <c r="K216" i="17"/>
  <c r="I200" i="17"/>
  <c r="P245" i="16"/>
  <c r="P314" i="16"/>
  <c r="AC127" i="16"/>
  <c r="AU288" i="15"/>
  <c r="AE288" i="15"/>
  <c r="AD288" i="15"/>
  <c r="K117" i="17"/>
  <c r="K145" i="17"/>
  <c r="G151" i="17"/>
  <c r="I328" i="17"/>
  <c r="I234" i="17"/>
  <c r="I269" i="17"/>
  <c r="G293" i="17"/>
  <c r="K262" i="17"/>
  <c r="K198" i="17"/>
  <c r="I270" i="17"/>
  <c r="AC339" i="16"/>
  <c r="T268" i="16"/>
  <c r="T325" i="16"/>
  <c r="T252" i="16"/>
  <c r="AC165" i="16"/>
  <c r="K276" i="17"/>
  <c r="I300" i="17"/>
  <c r="K192" i="17"/>
  <c r="G262" i="17"/>
  <c r="K247" i="17"/>
  <c r="P237" i="16"/>
  <c r="M316" i="16"/>
  <c r="AD316" i="16"/>
  <c r="AC244" i="16"/>
  <c r="M156" i="16"/>
  <c r="AD156" i="16"/>
  <c r="I181" i="17"/>
  <c r="K304" i="17"/>
  <c r="I231" i="17"/>
  <c r="K271" i="17"/>
  <c r="I263" i="17"/>
  <c r="G260" i="17"/>
  <c r="K253" i="17"/>
  <c r="I237" i="17"/>
  <c r="AC242" i="16"/>
  <c r="T192" i="16"/>
  <c r="T260" i="16"/>
  <c r="P199" i="16"/>
  <c r="P148" i="16"/>
  <c r="M125" i="16"/>
  <c r="AD125" i="16"/>
  <c r="AP330" i="15"/>
  <c r="R330" i="15"/>
  <c r="Q330" i="15"/>
  <c r="I336" i="17"/>
  <c r="K299" i="17"/>
  <c r="I225" i="17"/>
  <c r="P118" i="16"/>
  <c r="I30" i="17"/>
  <c r="G87" i="17"/>
  <c r="G161" i="17"/>
  <c r="G69" i="17"/>
  <c r="I280" i="17"/>
  <c r="G11" i="17"/>
  <c r="K27" i="17"/>
  <c r="K52" i="17"/>
  <c r="I52" i="17"/>
  <c r="K78" i="17"/>
  <c r="I96" i="17"/>
  <c r="I100" i="17"/>
  <c r="K106" i="17"/>
  <c r="K125" i="17"/>
  <c r="K272" i="17"/>
  <c r="G108" i="17"/>
  <c r="G119" i="17"/>
  <c r="I138" i="17"/>
  <c r="I132" i="17"/>
  <c r="G157" i="17"/>
  <c r="I156" i="17"/>
  <c r="K301" i="17"/>
  <c r="G291" i="17"/>
  <c r="I298" i="17"/>
  <c r="G220" i="17"/>
  <c r="G209" i="17"/>
  <c r="I338" i="17"/>
  <c r="P278" i="16"/>
  <c r="M253" i="16"/>
  <c r="AD253" i="16"/>
  <c r="AP278" i="15"/>
  <c r="Q278" i="15"/>
  <c r="R278" i="15"/>
  <c r="I164" i="17"/>
  <c r="I168" i="17"/>
  <c r="I334" i="17"/>
  <c r="G278" i="17"/>
  <c r="G210" i="17"/>
  <c r="G199" i="17"/>
  <c r="K208" i="17"/>
  <c r="I192" i="17"/>
  <c r="T286" i="16"/>
  <c r="P162" i="16"/>
  <c r="AJ138" i="15"/>
  <c r="D138" i="15"/>
  <c r="G167" i="17"/>
  <c r="I184" i="17"/>
  <c r="K185" i="17"/>
  <c r="G327" i="17"/>
  <c r="I332" i="17"/>
  <c r="G296" i="17"/>
  <c r="I311" i="17"/>
  <c r="G200" i="17"/>
  <c r="K205" i="17"/>
  <c r="K337" i="17"/>
  <c r="P322" i="16"/>
  <c r="P234" i="16"/>
  <c r="T135" i="16"/>
  <c r="AV278" i="15"/>
  <c r="AG278" i="15"/>
  <c r="AH278" i="15"/>
  <c r="G134" i="17"/>
  <c r="G154" i="17"/>
  <c r="G166" i="17"/>
  <c r="G332" i="17"/>
  <c r="I291" i="17"/>
  <c r="K279" i="17"/>
  <c r="I195" i="17"/>
  <c r="AC266" i="16"/>
  <c r="T305" i="16"/>
  <c r="AC278" i="16"/>
  <c r="T245" i="16"/>
  <c r="G114" i="17"/>
  <c r="K109" i="17"/>
  <c r="K143" i="17"/>
  <c r="K137" i="17"/>
  <c r="K168" i="17"/>
  <c r="G186" i="17"/>
  <c r="I310" i="17"/>
  <c r="I305" i="17"/>
  <c r="I202" i="17"/>
  <c r="G285" i="17"/>
  <c r="K254" i="17"/>
  <c r="K243" i="17"/>
  <c r="I262" i="17"/>
  <c r="G257" i="17"/>
  <c r="AC225" i="16"/>
  <c r="T336" i="16"/>
  <c r="M128" i="16"/>
  <c r="AD128" i="16"/>
  <c r="M179" i="16"/>
  <c r="AD179" i="16"/>
  <c r="I292" i="17"/>
  <c r="M333" i="16"/>
  <c r="AD333" i="16"/>
  <c r="T328" i="16"/>
  <c r="P255" i="16"/>
  <c r="I173" i="17"/>
  <c r="G265" i="17"/>
  <c r="G333" i="17"/>
  <c r="I199" i="17"/>
  <c r="I317" i="17"/>
  <c r="G252" i="17"/>
  <c r="AC255" i="16"/>
  <c r="AC206" i="16"/>
  <c r="M243" i="16"/>
  <c r="AD243" i="16"/>
  <c r="T163" i="16"/>
  <c r="AI308" i="15"/>
  <c r="P286" i="16"/>
  <c r="M327" i="16"/>
  <c r="AD327" i="16"/>
  <c r="T335" i="16"/>
  <c r="AC265" i="16"/>
  <c r="T276" i="16"/>
  <c r="P235" i="16"/>
  <c r="AC235" i="16"/>
  <c r="P178" i="16"/>
  <c r="P103" i="16"/>
  <c r="M139" i="16"/>
  <c r="AD139" i="16"/>
  <c r="M130" i="16"/>
  <c r="AD130" i="16"/>
  <c r="AR323" i="15"/>
  <c r="V323" i="15"/>
  <c r="W323" i="15"/>
  <c r="AK307" i="15"/>
  <c r="F307" i="15"/>
  <c r="AV232" i="15"/>
  <c r="AG232" i="15"/>
  <c r="AH232" i="15"/>
  <c r="I342" i="17"/>
  <c r="M314" i="16"/>
  <c r="AD314" i="16"/>
  <c r="T316" i="16"/>
  <c r="AC322" i="16"/>
  <c r="AC209" i="16"/>
  <c r="T288" i="16"/>
  <c r="AC302" i="16"/>
  <c r="M263" i="16"/>
  <c r="AD263" i="16"/>
  <c r="T197" i="16"/>
  <c r="AC222" i="16"/>
  <c r="M259" i="16"/>
  <c r="AD259" i="16"/>
  <c r="T177" i="16"/>
  <c r="M76" i="16"/>
  <c r="AD76" i="16"/>
  <c r="P123" i="16"/>
  <c r="M141" i="16"/>
  <c r="AD141" i="16"/>
  <c r="M52" i="16"/>
  <c r="AD52" i="16"/>
  <c r="AC187" i="16"/>
  <c r="AU325" i="15"/>
  <c r="AE325" i="15"/>
  <c r="AD325" i="15"/>
  <c r="AK271" i="15"/>
  <c r="F271" i="15"/>
  <c r="T299" i="16"/>
  <c r="AC316" i="16"/>
  <c r="M321" i="16"/>
  <c r="AD321" i="16"/>
  <c r="T337" i="16"/>
  <c r="T201" i="16"/>
  <c r="AC288" i="16"/>
  <c r="M301" i="16"/>
  <c r="AD301" i="16"/>
  <c r="P238" i="16"/>
  <c r="AC188" i="16"/>
  <c r="T196" i="16"/>
  <c r="M221" i="16"/>
  <c r="AD221" i="16"/>
  <c r="P241" i="16"/>
  <c r="P150" i="16"/>
  <c r="P172" i="16"/>
  <c r="AC69" i="16"/>
  <c r="P169" i="16"/>
  <c r="AC45" i="16"/>
  <c r="T62" i="16"/>
  <c r="AI339" i="15"/>
  <c r="K266" i="17"/>
  <c r="T249" i="16"/>
  <c r="M204" i="16"/>
  <c r="AD204" i="16"/>
  <c r="M98" i="16"/>
  <c r="AD98" i="16"/>
  <c r="P190" i="16"/>
  <c r="AC105" i="16"/>
  <c r="AC140" i="16"/>
  <c r="T131" i="16"/>
  <c r="AP328" i="15"/>
  <c r="R328" i="15"/>
  <c r="Q328" i="15"/>
  <c r="AI310" i="15"/>
  <c r="AK205" i="15"/>
  <c r="F205" i="15"/>
  <c r="P275" i="16"/>
  <c r="P285" i="16"/>
  <c r="AC327" i="16"/>
  <c r="M200" i="16"/>
  <c r="AD200" i="16"/>
  <c r="P213" i="16"/>
  <c r="P250" i="16"/>
  <c r="M226" i="16"/>
  <c r="AD226" i="16"/>
  <c r="T128" i="16"/>
  <c r="T151" i="16"/>
  <c r="AC53" i="16"/>
  <c r="T125" i="16"/>
  <c r="P111" i="16"/>
  <c r="T98" i="16"/>
  <c r="AM317" i="15"/>
  <c r="J317" i="15"/>
  <c r="AU253" i="15"/>
  <c r="AE253" i="15"/>
  <c r="AD253" i="15"/>
  <c r="AJ190" i="15"/>
  <c r="D190" i="15"/>
  <c r="AD342" i="16"/>
  <c r="M342" i="16"/>
  <c r="M306" i="16"/>
  <c r="AD306" i="16"/>
  <c r="AC308" i="16"/>
  <c r="M313" i="16"/>
  <c r="AD313" i="16"/>
  <c r="T321" i="16"/>
  <c r="P341" i="16"/>
  <c r="AC280" i="16"/>
  <c r="M293" i="16"/>
  <c r="AD293" i="16"/>
  <c r="P230" i="16"/>
  <c r="P117" i="16"/>
  <c r="M213" i="16"/>
  <c r="AD213" i="16"/>
  <c r="P233" i="16"/>
  <c r="P186" i="16"/>
  <c r="P142" i="16"/>
  <c r="P164" i="16"/>
  <c r="P187" i="16"/>
  <c r="P161" i="16"/>
  <c r="M29" i="16"/>
  <c r="AD29" i="16"/>
  <c r="P75" i="16"/>
  <c r="AS321" i="15"/>
  <c r="Z321" i="15"/>
  <c r="Y321" i="15"/>
  <c r="AR279" i="15"/>
  <c r="V279" i="15"/>
  <c r="W279" i="15"/>
  <c r="AC299" i="16"/>
  <c r="M307" i="16"/>
  <c r="AD307" i="16"/>
  <c r="M320" i="16"/>
  <c r="AD320" i="16"/>
  <c r="M279" i="16"/>
  <c r="AD279" i="16"/>
  <c r="T287" i="16"/>
  <c r="T301" i="16"/>
  <c r="P252" i="16"/>
  <c r="T182" i="16"/>
  <c r="P248" i="16"/>
  <c r="AC77" i="16"/>
  <c r="M184" i="16"/>
  <c r="AD184" i="16"/>
  <c r="P130" i="16"/>
  <c r="T172" i="16"/>
  <c r="T171" i="16"/>
  <c r="P26" i="16"/>
  <c r="AM321" i="15"/>
  <c r="J321" i="15"/>
  <c r="K250" i="17"/>
  <c r="AC323" i="16"/>
  <c r="M257" i="16"/>
  <c r="AD257" i="16"/>
  <c r="AC220" i="16"/>
  <c r="M132" i="16"/>
  <c r="AD132" i="16"/>
  <c r="I337" i="17"/>
  <c r="P334" i="16"/>
  <c r="AN253" i="15"/>
  <c r="L253" i="15"/>
  <c r="P227" i="16"/>
  <c r="AC227" i="16"/>
  <c r="P170" i="16"/>
  <c r="M60" i="16"/>
  <c r="AD60" i="16"/>
  <c r="P128" i="16"/>
  <c r="M114" i="16"/>
  <c r="AD114" i="16"/>
  <c r="AR322" i="15"/>
  <c r="W322" i="15"/>
  <c r="V322" i="15"/>
  <c r="AI272" i="15"/>
  <c r="AU181" i="15"/>
  <c r="AD181" i="15"/>
  <c r="AE181" i="15"/>
  <c r="P336" i="16"/>
  <c r="T265" i="16"/>
  <c r="P308" i="16"/>
  <c r="M318" i="16"/>
  <c r="AD318" i="16"/>
  <c r="T341" i="16"/>
  <c r="T208" i="16"/>
  <c r="T261" i="16"/>
  <c r="T204" i="16"/>
  <c r="T170" i="16"/>
  <c r="AC120" i="16"/>
  <c r="AC143" i="16"/>
  <c r="T189" i="16"/>
  <c r="AC117" i="16"/>
  <c r="M115" i="16"/>
  <c r="AD115" i="16"/>
  <c r="T21" i="16"/>
  <c r="AC26" i="16"/>
  <c r="AI314" i="15"/>
  <c r="AR282" i="15"/>
  <c r="V282" i="15"/>
  <c r="W282" i="15"/>
  <c r="AV62" i="15"/>
  <c r="AG62" i="15"/>
  <c r="AH62" i="15"/>
  <c r="AC291" i="16"/>
  <c r="M298" i="16"/>
  <c r="AD298" i="16"/>
  <c r="M299" i="16"/>
  <c r="AD299" i="16"/>
  <c r="M312" i="16"/>
  <c r="AD312" i="16"/>
  <c r="AC258" i="16"/>
  <c r="T279" i="16"/>
  <c r="T293" i="16"/>
  <c r="P244" i="16"/>
  <c r="P240" i="16"/>
  <c r="T251" i="16"/>
  <c r="T101" i="16"/>
  <c r="P122" i="16"/>
  <c r="M163" i="16"/>
  <c r="AD163" i="16"/>
  <c r="M162" i="16"/>
  <c r="AD162" i="16"/>
  <c r="T92" i="16"/>
  <c r="AN7" i="15"/>
  <c r="L7" i="15"/>
  <c r="AQ287" i="15"/>
  <c r="T287" i="15"/>
  <c r="AO254" i="15"/>
  <c r="O254" i="15"/>
  <c r="N254" i="15"/>
  <c r="G342" i="17"/>
  <c r="T283" i="16"/>
  <c r="P302" i="16"/>
  <c r="AC321" i="16"/>
  <c r="P254" i="16"/>
  <c r="AC279" i="16"/>
  <c r="P282" i="16"/>
  <c r="AC293" i="16"/>
  <c r="P251" i="16"/>
  <c r="P202" i="16"/>
  <c r="AC251" i="16"/>
  <c r="M120" i="16"/>
  <c r="AD120" i="16"/>
  <c r="M100" i="16"/>
  <c r="AD100" i="16"/>
  <c r="P160" i="16"/>
  <c r="P159" i="16"/>
  <c r="M91" i="16"/>
  <c r="AD91" i="16"/>
  <c r="AV282" i="15"/>
  <c r="AH282" i="15"/>
  <c r="AG282" i="15"/>
  <c r="K234" i="17"/>
  <c r="T273" i="16"/>
  <c r="P231" i="16"/>
  <c r="AC332" i="16"/>
  <c r="M117" i="16"/>
  <c r="AD117" i="16"/>
  <c r="T233" i="16"/>
  <c r="P133" i="16"/>
  <c r="P242" i="16"/>
  <c r="M218" i="16"/>
  <c r="AD218" i="16"/>
  <c r="P49" i="16"/>
  <c r="T120" i="16"/>
  <c r="T143" i="16"/>
  <c r="T117" i="16"/>
  <c r="T116" i="16"/>
  <c r="M36" i="16"/>
  <c r="AD36" i="16"/>
  <c r="T34" i="16"/>
  <c r="AK321" i="15"/>
  <c r="F321" i="15"/>
  <c r="AP287" i="15"/>
  <c r="Q287" i="15"/>
  <c r="R287" i="15"/>
  <c r="AP111" i="15"/>
  <c r="Q111" i="15"/>
  <c r="R111" i="15"/>
  <c r="M224" i="16"/>
  <c r="AD224" i="16"/>
  <c r="P267" i="16"/>
  <c r="M324" i="16"/>
  <c r="AD324" i="16"/>
  <c r="AC250" i="16"/>
  <c r="T272" i="16"/>
  <c r="AC200" i="16"/>
  <c r="T207" i="16"/>
  <c r="AC253" i="16"/>
  <c r="M84" i="16"/>
  <c r="AD84" i="16"/>
  <c r="P194" i="16"/>
  <c r="P207" i="16"/>
  <c r="AC162" i="16"/>
  <c r="AC184" i="16"/>
  <c r="M111" i="16"/>
  <c r="AD111" i="16"/>
  <c r="M134" i="16"/>
  <c r="AD134" i="16"/>
  <c r="T150" i="16"/>
  <c r="AC181" i="16"/>
  <c r="T93" i="16"/>
  <c r="M93" i="16"/>
  <c r="AD93" i="16"/>
  <c r="AJ310" i="15"/>
  <c r="D310" i="15"/>
  <c r="AQ255" i="15"/>
  <c r="T255" i="15"/>
  <c r="M341" i="16"/>
  <c r="AD341" i="16"/>
  <c r="P294" i="16"/>
  <c r="M335" i="16"/>
  <c r="AD335" i="16"/>
  <c r="AC193" i="16"/>
  <c r="M272" i="16"/>
  <c r="AD272" i="16"/>
  <c r="AC275" i="16"/>
  <c r="AC285" i="16"/>
  <c r="P243" i="16"/>
  <c r="AC243" i="16"/>
  <c r="T53" i="16"/>
  <c r="T148" i="16"/>
  <c r="M146" i="16"/>
  <c r="AD146" i="16"/>
  <c r="T44" i="16"/>
  <c r="AK333" i="15"/>
  <c r="F333" i="15"/>
  <c r="AL290" i="15"/>
  <c r="H290" i="15"/>
  <c r="AT274" i="15"/>
  <c r="AB274" i="15"/>
  <c r="G337" i="17"/>
  <c r="P288" i="16"/>
  <c r="P301" i="16"/>
  <c r="AC271" i="16"/>
  <c r="AC274" i="16"/>
  <c r="M284" i="16"/>
  <c r="AD284" i="16"/>
  <c r="T210" i="16"/>
  <c r="P266" i="16"/>
  <c r="T213" i="16"/>
  <c r="M242" i="16"/>
  <c r="AD242" i="16"/>
  <c r="T122" i="16"/>
  <c r="T144" i="16"/>
  <c r="T167" i="16"/>
  <c r="T141" i="16"/>
  <c r="AC148" i="16"/>
  <c r="P143" i="16"/>
  <c r="AC36" i="16"/>
  <c r="AN286" i="15"/>
  <c r="L286" i="15"/>
  <c r="K226" i="17"/>
  <c r="M201" i="16"/>
  <c r="AD201" i="16"/>
  <c r="AC186" i="16"/>
  <c r="AC123" i="16"/>
  <c r="T250" i="16"/>
  <c r="T200" i="16"/>
  <c r="T253" i="16"/>
  <c r="AC107" i="16"/>
  <c r="P195" i="16"/>
  <c r="T162" i="16"/>
  <c r="T184" i="16"/>
  <c r="AC112" i="16"/>
  <c r="AC135" i="16"/>
  <c r="T181" i="16"/>
  <c r="AC109" i="16"/>
  <c r="T94" i="16"/>
  <c r="AP317" i="15"/>
  <c r="R317" i="15"/>
  <c r="Q317" i="15"/>
  <c r="AU271" i="15"/>
  <c r="AD271" i="15"/>
  <c r="AE271" i="15"/>
  <c r="P335" i="16"/>
  <c r="T322" i="16"/>
  <c r="T330" i="16"/>
  <c r="M216" i="16"/>
  <c r="AD216" i="16"/>
  <c r="P299" i="16"/>
  <c r="T302" i="16"/>
  <c r="P313" i="16"/>
  <c r="M241" i="16"/>
  <c r="AD241" i="16"/>
  <c r="AC264" i="16"/>
  <c r="T198" i="16"/>
  <c r="T222" i="16"/>
  <c r="M244" i="16"/>
  <c r="AD244" i="16"/>
  <c r="AC260" i="16"/>
  <c r="AC182" i="16"/>
  <c r="M153" i="16"/>
  <c r="AD153" i="16"/>
  <c r="M175" i="16"/>
  <c r="AD175" i="16"/>
  <c r="AC142" i="16"/>
  <c r="M172" i="16"/>
  <c r="AD172" i="16"/>
  <c r="T187" i="16"/>
  <c r="AU313" i="15"/>
  <c r="AD313" i="15"/>
  <c r="AE313" i="15"/>
  <c r="AO280" i="15"/>
  <c r="N280" i="15"/>
  <c r="O280" i="15"/>
  <c r="I339" i="17"/>
  <c r="P280" i="16"/>
  <c r="P293" i="16"/>
  <c r="AC335" i="16"/>
  <c r="T257" i="16"/>
  <c r="P261" i="16"/>
  <c r="T275" i="16"/>
  <c r="T202" i="16"/>
  <c r="P258" i="16"/>
  <c r="T205" i="16"/>
  <c r="M234" i="16"/>
  <c r="AD234" i="16"/>
  <c r="T114" i="16"/>
  <c r="T136" i="16"/>
  <c r="T159" i="16"/>
  <c r="T133" i="16"/>
  <c r="P127" i="16"/>
  <c r="T59" i="16"/>
  <c r="AI318" i="15"/>
  <c r="AQ301" i="15"/>
  <c r="T301" i="15"/>
  <c r="AS189" i="15"/>
  <c r="Z189" i="15"/>
  <c r="Y189" i="15"/>
  <c r="M330" i="16"/>
  <c r="AD330" i="16"/>
  <c r="AC341" i="16"/>
  <c r="P324" i="16"/>
  <c r="M334" i="16"/>
  <c r="AD334" i="16"/>
  <c r="T274" i="16"/>
  <c r="AC202" i="16"/>
  <c r="T224" i="16"/>
  <c r="P165" i="16"/>
  <c r="AC205" i="16"/>
  <c r="T220" i="16"/>
  <c r="T186" i="16"/>
  <c r="AC114" i="16"/>
  <c r="AC136" i="16"/>
  <c r="AC159" i="16"/>
  <c r="T99" i="16"/>
  <c r="AC133" i="16"/>
  <c r="P136" i="16"/>
  <c r="AS268" i="15"/>
  <c r="Y268" i="15"/>
  <c r="Z268" i="15"/>
  <c r="K202" i="17"/>
  <c r="T282" i="16"/>
  <c r="AC224" i="16"/>
  <c r="M113" i="16"/>
  <c r="AD113" i="16"/>
  <c r="M42" i="16"/>
  <c r="AD42" i="16"/>
  <c r="AC342" i="16"/>
  <c r="T308" i="16"/>
  <c r="AC314" i="16"/>
  <c r="AC330" i="16"/>
  <c r="T280" i="16"/>
  <c r="AC294" i="16"/>
  <c r="M255" i="16"/>
  <c r="AD255" i="16"/>
  <c r="AC214" i="16"/>
  <c r="M251" i="16"/>
  <c r="AD251" i="16"/>
  <c r="T113" i="16"/>
  <c r="M12" i="16"/>
  <c r="AD12" i="16"/>
  <c r="P115" i="16"/>
  <c r="M133" i="16"/>
  <c r="AD133" i="16"/>
  <c r="P175" i="16"/>
  <c r="AN326" i="15"/>
  <c r="L326" i="15"/>
  <c r="AL285" i="15"/>
  <c r="H285" i="15"/>
  <c r="G336" i="17"/>
  <c r="AC325" i="16"/>
  <c r="P274" i="16"/>
  <c r="P316" i="16"/>
  <c r="M326" i="16"/>
  <c r="AD326" i="16"/>
  <c r="T191" i="16"/>
  <c r="AC263" i="16"/>
  <c r="P181" i="16"/>
  <c r="T216" i="16"/>
  <c r="P108" i="16"/>
  <c r="P192" i="16"/>
  <c r="T212" i="16"/>
  <c r="T178" i="16"/>
  <c r="AC99" i="16"/>
  <c r="AC128" i="16"/>
  <c r="AC151" i="16"/>
  <c r="T45" i="16"/>
  <c r="AC125" i="16"/>
  <c r="AC90" i="16"/>
  <c r="AM312" i="15"/>
  <c r="J312" i="15"/>
  <c r="AL226" i="15"/>
  <c r="H226" i="15"/>
  <c r="AL177" i="15"/>
  <c r="H177" i="15"/>
  <c r="T217" i="16"/>
  <c r="P269" i="16"/>
  <c r="P273" i="16"/>
  <c r="M168" i="16"/>
  <c r="AD168" i="16"/>
  <c r="M199" i="16"/>
  <c r="AD199" i="16"/>
  <c r="P259" i="16"/>
  <c r="M176" i="16"/>
  <c r="AD176" i="16"/>
  <c r="AC216" i="16"/>
  <c r="T223" i="16"/>
  <c r="M190" i="16"/>
  <c r="AD190" i="16"/>
  <c r="AC212" i="16"/>
  <c r="P223" i="16"/>
  <c r="AC178" i="16"/>
  <c r="M92" i="16"/>
  <c r="AD92" i="16"/>
  <c r="M127" i="16"/>
  <c r="AD127" i="16"/>
  <c r="M150" i="16"/>
  <c r="AD150" i="16"/>
  <c r="T166" i="16"/>
  <c r="M124" i="16"/>
  <c r="AD124" i="16"/>
  <c r="AC124" i="16"/>
  <c r="T105" i="16"/>
  <c r="T48" i="16"/>
  <c r="AM259" i="15"/>
  <c r="J259" i="15"/>
  <c r="G259" i="17"/>
  <c r="T231" i="16"/>
  <c r="M135" i="16"/>
  <c r="AD135" i="16"/>
  <c r="AQ340" i="15"/>
  <c r="T340" i="15"/>
  <c r="AC13" i="16"/>
  <c r="M233" i="16"/>
  <c r="AD233" i="16"/>
  <c r="AC256" i="16"/>
  <c r="T214" i="16"/>
  <c r="M236" i="16"/>
  <c r="AD236" i="16"/>
  <c r="AC252" i="16"/>
  <c r="AC121" i="16"/>
  <c r="AC191" i="16"/>
  <c r="M145" i="16"/>
  <c r="AD145" i="16"/>
  <c r="M167" i="16"/>
  <c r="AD167" i="16"/>
  <c r="AC134" i="16"/>
  <c r="M164" i="16"/>
  <c r="AD164" i="16"/>
  <c r="P176" i="16"/>
  <c r="M178" i="16"/>
  <c r="AD178" i="16"/>
  <c r="AC38" i="16"/>
  <c r="M94" i="16"/>
  <c r="AD94" i="16"/>
  <c r="AL330" i="15"/>
  <c r="H330" i="15"/>
  <c r="AM291" i="15"/>
  <c r="J291" i="15"/>
  <c r="K341" i="17"/>
  <c r="P319" i="16"/>
  <c r="AC300" i="16"/>
  <c r="M305" i="16"/>
  <c r="AD305" i="16"/>
  <c r="AC313" i="16"/>
  <c r="T259" i="16"/>
  <c r="M285" i="16"/>
  <c r="AD285" i="16"/>
  <c r="P222" i="16"/>
  <c r="M254" i="16"/>
  <c r="AD254" i="16"/>
  <c r="T137" i="16"/>
  <c r="M205" i="16"/>
  <c r="AD205" i="16"/>
  <c r="P225" i="16"/>
  <c r="P141" i="16"/>
  <c r="P134" i="16"/>
  <c r="P156" i="16"/>
  <c r="P179" i="16"/>
  <c r="P153" i="16"/>
  <c r="AC164" i="16"/>
  <c r="AC163" i="16"/>
  <c r="AC100" i="16"/>
  <c r="P11" i="16"/>
  <c r="AK293" i="15"/>
  <c r="F293" i="15"/>
  <c r="AN272" i="15"/>
  <c r="L272" i="15"/>
  <c r="P279" i="16"/>
  <c r="M240" i="16"/>
  <c r="AD240" i="16"/>
  <c r="M264" i="16"/>
  <c r="AD264" i="16"/>
  <c r="M340" i="16"/>
  <c r="AD340" i="16"/>
  <c r="M112" i="16"/>
  <c r="AD112" i="16"/>
  <c r="AC208" i="16"/>
  <c r="T215" i="16"/>
  <c r="AC261" i="16"/>
  <c r="P157" i="16"/>
  <c r="AC204" i="16"/>
  <c r="P215" i="16"/>
  <c r="AC170" i="16"/>
  <c r="M28" i="16"/>
  <c r="AD28" i="16"/>
  <c r="M119" i="16"/>
  <c r="AD119" i="16"/>
  <c r="M142" i="16"/>
  <c r="AD142" i="16"/>
  <c r="T158" i="16"/>
  <c r="AC189" i="16"/>
  <c r="M116" i="16"/>
  <c r="AD116" i="16"/>
  <c r="P112" i="16"/>
  <c r="M17" i="16"/>
  <c r="AD17" i="16"/>
  <c r="AL295" i="15"/>
  <c r="H295" i="15"/>
  <c r="AU277" i="15"/>
  <c r="AD277" i="15"/>
  <c r="AE277" i="15"/>
  <c r="AJ30" i="15"/>
  <c r="D30" i="15"/>
  <c r="K342" i="17"/>
  <c r="T258" i="16"/>
  <c r="AC233" i="16"/>
  <c r="P315" i="16"/>
  <c r="T318" i="16"/>
  <c r="P337" i="16"/>
  <c r="P205" i="16"/>
  <c r="M207" i="16"/>
  <c r="AD207" i="16"/>
  <c r="AC215" i="16"/>
  <c r="T238" i="16"/>
  <c r="M260" i="16"/>
  <c r="AD260" i="16"/>
  <c r="M203" i="16"/>
  <c r="AD203" i="16"/>
  <c r="M169" i="16"/>
  <c r="AD169" i="16"/>
  <c r="AC21" i="16"/>
  <c r="AC158" i="16"/>
  <c r="M188" i="16"/>
  <c r="AD188" i="16"/>
  <c r="P106" i="16"/>
  <c r="AM7" i="15"/>
  <c r="J7" i="15"/>
  <c r="AL232" i="15"/>
  <c r="H232" i="15"/>
  <c r="G235" i="17"/>
  <c r="M158" i="16"/>
  <c r="AD158" i="16"/>
  <c r="AJ293" i="15"/>
  <c r="D293" i="15"/>
  <c r="AC304" i="16"/>
  <c r="M304" i="16"/>
  <c r="AD304" i="16"/>
  <c r="AC336" i="16"/>
  <c r="AC201" i="16"/>
  <c r="M273" i="16"/>
  <c r="AD273" i="16"/>
  <c r="AC276" i="16"/>
  <c r="T285" i="16"/>
  <c r="P236" i="16"/>
  <c r="M269" i="16"/>
  <c r="AD269" i="16"/>
  <c r="P232" i="16"/>
  <c r="T243" i="16"/>
  <c r="P198" i="16"/>
  <c r="AC61" i="16"/>
  <c r="P114" i="16"/>
  <c r="T147" i="16"/>
  <c r="AM330" i="15"/>
  <c r="J330" i="15"/>
  <c r="AT294" i="15"/>
  <c r="AB294" i="15"/>
  <c r="AR265" i="15"/>
  <c r="V265" i="15"/>
  <c r="W265" i="15"/>
  <c r="AC307" i="16"/>
  <c r="AC217" i="16"/>
  <c r="P307" i="16"/>
  <c r="T310" i="16"/>
  <c r="P321" i="16"/>
  <c r="M249" i="16"/>
  <c r="AD249" i="16"/>
  <c r="AC272" i="16"/>
  <c r="AC199" i="16"/>
  <c r="AC207" i="16"/>
  <c r="T230" i="16"/>
  <c r="M252" i="16"/>
  <c r="AD252" i="16"/>
  <c r="AC268" i="16"/>
  <c r="P193" i="16"/>
  <c r="M161" i="16"/>
  <c r="AD161" i="16"/>
  <c r="M183" i="16"/>
  <c r="AD183" i="16"/>
  <c r="AC150" i="16"/>
  <c r="M180" i="16"/>
  <c r="AD180" i="16"/>
  <c r="P90" i="16"/>
  <c r="T33" i="16"/>
  <c r="AS340" i="15"/>
  <c r="Y340" i="15"/>
  <c r="Z340" i="15"/>
  <c r="AO312" i="15"/>
  <c r="O312" i="15"/>
  <c r="N312" i="15"/>
  <c r="T324" i="16"/>
  <c r="T209" i="16"/>
  <c r="T263" i="16"/>
  <c r="T296" i="16"/>
  <c r="AC310" i="16"/>
  <c r="M271" i="16"/>
  <c r="AD271" i="16"/>
  <c r="AC198" i="16"/>
  <c r="M206" i="16"/>
  <c r="AD206" i="16"/>
  <c r="AC230" i="16"/>
  <c r="M267" i="16"/>
  <c r="AD267" i="16"/>
  <c r="P131" i="16"/>
  <c r="M149" i="16"/>
  <c r="AD149" i="16"/>
  <c r="T104" i="16"/>
  <c r="AJ328" i="15"/>
  <c r="D328" i="15"/>
  <c r="AS237" i="15"/>
  <c r="Y237" i="15"/>
  <c r="Z237" i="15"/>
  <c r="G195" i="17"/>
  <c r="T174" i="16"/>
  <c r="AR185" i="15"/>
  <c r="V185" i="15"/>
  <c r="W185" i="15"/>
  <c r="AI317" i="15"/>
  <c r="AP268" i="15"/>
  <c r="Q268" i="15"/>
  <c r="R268" i="15"/>
  <c r="K242" i="17"/>
  <c r="G251" i="17"/>
  <c r="P311" i="16"/>
  <c r="P296" i="16"/>
  <c r="P309" i="16"/>
  <c r="M278" i="16"/>
  <c r="AD278" i="16"/>
  <c r="M292" i="16"/>
  <c r="AD292" i="16"/>
  <c r="T218" i="16"/>
  <c r="P109" i="16"/>
  <c r="T221" i="16"/>
  <c r="M250" i="16"/>
  <c r="AD250" i="16"/>
  <c r="AC113" i="16"/>
  <c r="T130" i="16"/>
  <c r="T152" i="16"/>
  <c r="T175" i="16"/>
  <c r="T149" i="16"/>
  <c r="AC84" i="16"/>
  <c r="AT328" i="15"/>
  <c r="AB328" i="15"/>
  <c r="AJ279" i="15"/>
  <c r="D279" i="15"/>
  <c r="AS265" i="15"/>
  <c r="Z265" i="15"/>
  <c r="Y265" i="15"/>
  <c r="K340" i="17"/>
  <c r="T315" i="16"/>
  <c r="AC282" i="16"/>
  <c r="T289" i="16"/>
  <c r="P331" i="16"/>
  <c r="AC249" i="16"/>
  <c r="AC192" i="16"/>
  <c r="M223" i="16"/>
  <c r="AD223" i="16"/>
  <c r="AC231" i="16"/>
  <c r="T254" i="16"/>
  <c r="M144" i="16"/>
  <c r="AD144" i="16"/>
  <c r="M219" i="16"/>
  <c r="AD219" i="16"/>
  <c r="M185" i="16"/>
  <c r="AD185" i="16"/>
  <c r="AC174" i="16"/>
  <c r="T132" i="16"/>
  <c r="AV335" i="15"/>
  <c r="AH335" i="15"/>
  <c r="AG335" i="15"/>
  <c r="AP288" i="15"/>
  <c r="R288" i="15"/>
  <c r="Q288" i="15"/>
  <c r="AL166" i="15"/>
  <c r="H166" i="15"/>
  <c r="M322" i="16"/>
  <c r="AD322" i="16"/>
  <c r="AC340" i="16"/>
  <c r="M280" i="16"/>
  <c r="AD280" i="16"/>
  <c r="AC312" i="16"/>
  <c r="T326" i="16"/>
  <c r="AC334" i="16"/>
  <c r="M248" i="16"/>
  <c r="AD248" i="16"/>
  <c r="P212" i="16"/>
  <c r="M245" i="16"/>
  <c r="AD245" i="16"/>
  <c r="P265" i="16"/>
  <c r="P208" i="16"/>
  <c r="T219" i="16"/>
  <c r="P174" i="16"/>
  <c r="AC39" i="16"/>
  <c r="AU302" i="15"/>
  <c r="AD302" i="15"/>
  <c r="AE302" i="15"/>
  <c r="AC62" i="16"/>
  <c r="P16" i="16"/>
  <c r="M103" i="16"/>
  <c r="AD103" i="16"/>
  <c r="AC47" i="16"/>
  <c r="AT317" i="15"/>
  <c r="AB317" i="15"/>
  <c r="AN330" i="15"/>
  <c r="L330" i="15"/>
  <c r="AU297" i="15"/>
  <c r="AD297" i="15"/>
  <c r="AE297" i="15"/>
  <c r="AM287" i="15"/>
  <c r="J287" i="15"/>
  <c r="AT305" i="15"/>
  <c r="AB305" i="15"/>
  <c r="AK159" i="15"/>
  <c r="F159" i="15"/>
  <c r="AP325" i="15"/>
  <c r="Q325" i="15"/>
  <c r="R325" i="15"/>
  <c r="AJ283" i="15"/>
  <c r="D283" i="15"/>
  <c r="T123" i="16"/>
  <c r="P36" i="16"/>
  <c r="AS315" i="15"/>
  <c r="Y315" i="15"/>
  <c r="Z315" i="15"/>
  <c r="AL309" i="15"/>
  <c r="H309" i="15"/>
  <c r="T12" i="16"/>
  <c r="AR339" i="15"/>
  <c r="V339" i="15"/>
  <c r="W339" i="15"/>
  <c r="AT257" i="15"/>
  <c r="AB257" i="15"/>
  <c r="AO223" i="15"/>
  <c r="O223" i="15"/>
  <c r="N223" i="15"/>
  <c r="G243" i="17"/>
  <c r="P303" i="16"/>
  <c r="P332" i="16"/>
  <c r="T338" i="16"/>
  <c r="AC273" i="16"/>
  <c r="AC210" i="16"/>
  <c r="T232" i="16"/>
  <c r="AC213" i="16"/>
  <c r="T228" i="16"/>
  <c r="T194" i="16"/>
  <c r="AC122" i="16"/>
  <c r="AC144" i="16"/>
  <c r="AC167" i="16"/>
  <c r="T110" i="16"/>
  <c r="AC141" i="16"/>
  <c r="M147" i="16"/>
  <c r="AD147" i="16"/>
  <c r="M27" i="16"/>
  <c r="AD27" i="16"/>
  <c r="AV330" i="15"/>
  <c r="AH330" i="15"/>
  <c r="AG330" i="15"/>
  <c r="AS281" i="15"/>
  <c r="Y281" i="15"/>
  <c r="Z281" i="15"/>
  <c r="AI227" i="15"/>
  <c r="G341" i="17"/>
  <c r="P262" i="16"/>
  <c r="T340" i="16"/>
  <c r="M266" i="16"/>
  <c r="AD266" i="16"/>
  <c r="P271" i="16"/>
  <c r="AC281" i="16"/>
  <c r="T312" i="16"/>
  <c r="AC161" i="16"/>
  <c r="P253" i="16"/>
  <c r="T161" i="16"/>
  <c r="M222" i="16"/>
  <c r="AD222" i="16"/>
  <c r="AC246" i="16"/>
  <c r="M187" i="16"/>
  <c r="AD187" i="16"/>
  <c r="T77" i="16"/>
  <c r="P124" i="16"/>
  <c r="P147" i="16"/>
  <c r="M165" i="16"/>
  <c r="AD165" i="16"/>
  <c r="P17" i="16"/>
  <c r="P121" i="16"/>
  <c r="P120" i="16"/>
  <c r="AC93" i="16"/>
  <c r="P62" i="16"/>
  <c r="AP334" i="15"/>
  <c r="Q334" i="15"/>
  <c r="R334" i="15"/>
  <c r="AQ300" i="15"/>
  <c r="T300" i="15"/>
  <c r="AU141" i="15"/>
  <c r="AE141" i="15"/>
  <c r="AD141" i="15"/>
  <c r="I340" i="17"/>
  <c r="M331" i="16"/>
  <c r="AD331" i="16"/>
  <c r="M303" i="16"/>
  <c r="AD303" i="16"/>
  <c r="T311" i="16"/>
  <c r="T153" i="16"/>
  <c r="P276" i="16"/>
  <c r="P211" i="16"/>
  <c r="T121" i="16"/>
  <c r="P197" i="16"/>
  <c r="AC211" i="16"/>
  <c r="P154" i="16"/>
  <c r="M106" i="16"/>
  <c r="AD106" i="16"/>
  <c r="AD342" i="15"/>
  <c r="AE342" i="15"/>
  <c r="AU342" i="15"/>
  <c r="AM271" i="15"/>
  <c r="J271" i="15"/>
  <c r="M53" i="16"/>
  <c r="AD53" i="16"/>
  <c r="P95" i="16"/>
  <c r="M38" i="16"/>
  <c r="AD38" i="16"/>
  <c r="AN340" i="15"/>
  <c r="L340" i="15"/>
  <c r="AP340" i="15"/>
  <c r="Q340" i="15"/>
  <c r="R340" i="15"/>
  <c r="AU309" i="15"/>
  <c r="AD309" i="15"/>
  <c r="AE309" i="15"/>
  <c r="AL304" i="15"/>
  <c r="H304" i="15"/>
  <c r="AM237" i="15"/>
  <c r="J237" i="15"/>
  <c r="AQ144" i="15"/>
  <c r="T144" i="15"/>
  <c r="P92" i="16"/>
  <c r="AN321" i="15"/>
  <c r="L321" i="15"/>
  <c r="AM292" i="15"/>
  <c r="J292" i="15"/>
  <c r="M69" i="16"/>
  <c r="AD69" i="16"/>
  <c r="M54" i="16"/>
  <c r="AD54" i="16"/>
  <c r="AM313" i="15"/>
  <c r="J313" i="15"/>
  <c r="AN222" i="15"/>
  <c r="L222" i="15"/>
  <c r="T27" i="16"/>
  <c r="AI333" i="15"/>
  <c r="AQ285" i="15"/>
  <c r="T285" i="15"/>
  <c r="AN193" i="15"/>
  <c r="L193" i="15"/>
  <c r="M317" i="16"/>
  <c r="AD317" i="16"/>
  <c r="AC333" i="16"/>
  <c r="P189" i="16"/>
  <c r="P204" i="16"/>
  <c r="M237" i="16"/>
  <c r="AD237" i="16"/>
  <c r="P257" i="16"/>
  <c r="AC129" i="16"/>
  <c r="P200" i="16"/>
  <c r="T211" i="16"/>
  <c r="P166" i="16"/>
  <c r="P188" i="16"/>
  <c r="P185" i="16"/>
  <c r="T108" i="16"/>
  <c r="AC102" i="16"/>
  <c r="M80" i="16"/>
  <c r="AD80" i="16"/>
  <c r="AQ330" i="15"/>
  <c r="T330" i="15"/>
  <c r="AK289" i="15"/>
  <c r="F289" i="15"/>
  <c r="I238" i="17"/>
  <c r="P326" i="16"/>
  <c r="AC303" i="16"/>
  <c r="P306" i="16"/>
  <c r="AC317" i="16"/>
  <c r="AC195" i="16"/>
  <c r="P226" i="16"/>
  <c r="M202" i="16"/>
  <c r="AD202" i="16"/>
  <c r="T103" i="16"/>
  <c r="T127" i="16"/>
  <c r="T97" i="16"/>
  <c r="T29" i="16"/>
  <c r="AV325" i="15"/>
  <c r="AG325" i="15"/>
  <c r="AH325" i="15"/>
  <c r="AC59" i="16"/>
  <c r="T56" i="16"/>
  <c r="AO7" i="15"/>
  <c r="O7" i="15"/>
  <c r="N7" i="15"/>
  <c r="AS335" i="15"/>
  <c r="Z335" i="15"/>
  <c r="Y335" i="15"/>
  <c r="AI330" i="15"/>
  <c r="AN287" i="15"/>
  <c r="L287" i="15"/>
  <c r="AN300" i="15"/>
  <c r="L300" i="15"/>
  <c r="AU310" i="15"/>
  <c r="AE310" i="15"/>
  <c r="AD310" i="15"/>
  <c r="AV131" i="15"/>
  <c r="AH131" i="15"/>
  <c r="AG131" i="15"/>
  <c r="AL338" i="15"/>
  <c r="H338" i="15"/>
  <c r="AV300" i="15"/>
  <c r="AG300" i="15"/>
  <c r="AH300" i="15"/>
  <c r="P96" i="16"/>
  <c r="AR318" i="15"/>
  <c r="V318" i="15"/>
  <c r="W318" i="15"/>
  <c r="AM275" i="15"/>
  <c r="J275" i="15"/>
  <c r="AL258" i="15"/>
  <c r="H258" i="15"/>
  <c r="AC58" i="16"/>
  <c r="AQ331" i="15"/>
  <c r="T331" i="15"/>
  <c r="AR298" i="15"/>
  <c r="V298" i="15"/>
  <c r="W298" i="15"/>
  <c r="AS134" i="15"/>
  <c r="Y134" i="15"/>
  <c r="Z134" i="15"/>
  <c r="AC51" i="16"/>
  <c r="AQ307" i="15"/>
  <c r="T307" i="15"/>
  <c r="AV296" i="15"/>
  <c r="AH296" i="15"/>
  <c r="AG296" i="15"/>
  <c r="AN219" i="15"/>
  <c r="L219" i="15"/>
  <c r="K218" i="17"/>
  <c r="G227" i="17"/>
  <c r="AC331" i="16"/>
  <c r="T267" i="16"/>
  <c r="P272" i="16"/>
  <c r="T281" i="16"/>
  <c r="P323" i="16"/>
  <c r="T334" i="16"/>
  <c r="AC257" i="16"/>
  <c r="AC169" i="16"/>
  <c r="M215" i="16"/>
  <c r="AD215" i="16"/>
  <c r="AC223" i="16"/>
  <c r="T246" i="16"/>
  <c r="M268" i="16"/>
  <c r="AD268" i="16"/>
  <c r="T188" i="16"/>
  <c r="M211" i="16"/>
  <c r="AD211" i="16"/>
  <c r="M177" i="16"/>
  <c r="AD177" i="16"/>
  <c r="AC85" i="16"/>
  <c r="AC166" i="16"/>
  <c r="AC101" i="16"/>
  <c r="AJ339" i="15"/>
  <c r="D339" i="15"/>
  <c r="AK306" i="15"/>
  <c r="F306" i="15"/>
  <c r="AK150" i="15"/>
  <c r="F150" i="15"/>
  <c r="K339" i="17"/>
  <c r="M323" i="16"/>
  <c r="AD323" i="16"/>
  <c r="M195" i="16"/>
  <c r="AD195" i="16"/>
  <c r="M295" i="16"/>
  <c r="AD295" i="16"/>
  <c r="T303" i="16"/>
  <c r="T317" i="16"/>
  <c r="P268" i="16"/>
  <c r="AC196" i="16"/>
  <c r="P203" i="16"/>
  <c r="P264" i="16"/>
  <c r="AC190" i="16"/>
  <c r="AC203" i="16"/>
  <c r="P105" i="16"/>
  <c r="P146" i="16"/>
  <c r="M44" i="16"/>
  <c r="AD44" i="16"/>
  <c r="AC104" i="16"/>
  <c r="AO327" i="15"/>
  <c r="N327" i="15"/>
  <c r="O327" i="15"/>
  <c r="AN298" i="15"/>
  <c r="L298" i="15"/>
  <c r="I230" i="17"/>
  <c r="P312" i="16"/>
  <c r="P125" i="16"/>
  <c r="P284" i="16"/>
  <c r="M294" i="16"/>
  <c r="AD294" i="16"/>
  <c r="M308" i="16"/>
  <c r="AD308" i="16"/>
  <c r="T234" i="16"/>
  <c r="AC153" i="16"/>
  <c r="T237" i="16"/>
  <c r="T146" i="16"/>
  <c r="T168" i="16"/>
  <c r="AC119" i="16"/>
  <c r="T165" i="16"/>
  <c r="T179" i="16"/>
  <c r="T46" i="16"/>
  <c r="AO340" i="15"/>
  <c r="N340" i="15"/>
  <c r="O340" i="15"/>
  <c r="M99" i="16"/>
  <c r="AD99" i="16"/>
  <c r="M88" i="16"/>
  <c r="AD88" i="16"/>
  <c r="M39" i="16"/>
  <c r="AD39" i="16"/>
  <c r="AO326" i="15"/>
  <c r="N326" i="15"/>
  <c r="O326" i="15"/>
  <c r="AN310" i="15"/>
  <c r="L310" i="15"/>
  <c r="AK327" i="15"/>
  <c r="F327" i="15"/>
  <c r="AM278" i="15"/>
  <c r="J278" i="15"/>
  <c r="AV242" i="15"/>
  <c r="AH242" i="15"/>
  <c r="AG242" i="15"/>
  <c r="AT262" i="15"/>
  <c r="AB262" i="15"/>
  <c r="AI304" i="15"/>
  <c r="AL300" i="15"/>
  <c r="H300" i="15"/>
  <c r="AT320" i="15"/>
  <c r="AB320" i="15"/>
  <c r="AI279" i="15"/>
  <c r="AV213" i="15"/>
  <c r="AG213" i="15"/>
  <c r="AH213" i="15"/>
  <c r="AR328" i="15"/>
  <c r="V328" i="15"/>
  <c r="W328" i="15"/>
  <c r="AP286" i="15"/>
  <c r="Q286" i="15"/>
  <c r="R286" i="15"/>
  <c r="M81" i="16"/>
  <c r="AD81" i="16"/>
  <c r="AQ291" i="15"/>
  <c r="T291" i="15"/>
  <c r="AI309" i="15"/>
  <c r="AO186" i="15"/>
  <c r="N186" i="15"/>
  <c r="O186" i="15"/>
  <c r="K210" i="17"/>
  <c r="G219" i="17"/>
  <c r="T332" i="16"/>
  <c r="T225" i="16"/>
  <c r="T304" i="16"/>
  <c r="AC318" i="16"/>
  <c r="M198" i="16"/>
  <c r="AD198" i="16"/>
  <c r="M214" i="16"/>
  <c r="AD214" i="16"/>
  <c r="AC238" i="16"/>
  <c r="M136" i="16"/>
  <c r="AD136" i="16"/>
  <c r="T13" i="16"/>
  <c r="P116" i="16"/>
  <c r="P139" i="16"/>
  <c r="M157" i="16"/>
  <c r="AD157" i="16"/>
  <c r="P113" i="16"/>
  <c r="AC89" i="16"/>
  <c r="AK336" i="15"/>
  <c r="F336" i="15"/>
  <c r="AS250" i="15"/>
  <c r="Y250" i="15"/>
  <c r="Z250" i="15"/>
  <c r="P270" i="16"/>
  <c r="P318" i="16"/>
  <c r="P333" i="16"/>
  <c r="T180" i="16"/>
  <c r="AC295" i="16"/>
  <c r="P298" i="16"/>
  <c r="AC309" i="16"/>
  <c r="M160" i="16"/>
  <c r="AD160" i="16"/>
  <c r="P218" i="16"/>
  <c r="P149" i="16"/>
  <c r="T119" i="16"/>
  <c r="AC54" i="16"/>
  <c r="M31" i="16"/>
  <c r="AD31" i="16"/>
  <c r="AU305" i="15"/>
  <c r="AD305" i="15"/>
  <c r="AE305" i="15"/>
  <c r="AI306" i="15"/>
  <c r="I222" i="17"/>
  <c r="AC267" i="16"/>
  <c r="AC226" i="16"/>
  <c r="T248" i="16"/>
  <c r="AC229" i="16"/>
  <c r="T244" i="16"/>
  <c r="T169" i="16"/>
  <c r="AC138" i="16"/>
  <c r="AC160" i="16"/>
  <c r="AC183" i="16"/>
  <c r="M110" i="16"/>
  <c r="AD110" i="16"/>
  <c r="T126" i="16"/>
  <c r="AC157" i="16"/>
  <c r="P10" i="16"/>
  <c r="AP306" i="15"/>
  <c r="Q306" i="15"/>
  <c r="R306" i="15"/>
  <c r="P31" i="16"/>
  <c r="AS330" i="15"/>
  <c r="Z330" i="15"/>
  <c r="Y330" i="15"/>
  <c r="AU337" i="15"/>
  <c r="AD337" i="15"/>
  <c r="AE337" i="15"/>
  <c r="AR325" i="15"/>
  <c r="V325" i="15"/>
  <c r="W325" i="15"/>
  <c r="AS266" i="15"/>
  <c r="Y266" i="15"/>
  <c r="Z266" i="15"/>
  <c r="AL287" i="15"/>
  <c r="H287" i="15"/>
  <c r="AU244" i="15"/>
  <c r="AE244" i="15"/>
  <c r="AD244" i="15"/>
  <c r="AL340" i="15"/>
  <c r="H340" i="15"/>
  <c r="AL239" i="15"/>
  <c r="H239" i="15"/>
  <c r="AO267" i="15"/>
  <c r="N267" i="15"/>
  <c r="O267" i="15"/>
  <c r="AU338" i="15"/>
  <c r="AE338" i="15"/>
  <c r="AD338" i="15"/>
  <c r="AO291" i="15"/>
  <c r="N291" i="15"/>
  <c r="O291" i="15"/>
  <c r="AQ171" i="15"/>
  <c r="T171" i="15"/>
  <c r="AS324" i="15"/>
  <c r="Y324" i="15"/>
  <c r="Z324" i="15"/>
  <c r="AO296" i="15"/>
  <c r="N296" i="15"/>
  <c r="O296" i="15"/>
  <c r="P167" i="16"/>
  <c r="G211" i="17"/>
  <c r="M256" i="16"/>
  <c r="AD256" i="16"/>
  <c r="AC324" i="16"/>
  <c r="M329" i="16"/>
  <c r="AD329" i="16"/>
  <c r="M262" i="16"/>
  <c r="AD262" i="16"/>
  <c r="AC296" i="16"/>
  <c r="M309" i="16"/>
  <c r="AD309" i="16"/>
  <c r="P246" i="16"/>
  <c r="AC197" i="16"/>
  <c r="M229" i="16"/>
  <c r="AD229" i="16"/>
  <c r="P249" i="16"/>
  <c r="M191" i="16"/>
  <c r="AD191" i="16"/>
  <c r="T203" i="16"/>
  <c r="P158" i="16"/>
  <c r="P180" i="16"/>
  <c r="P177" i="16"/>
  <c r="P101" i="16"/>
  <c r="P65" i="16"/>
  <c r="AC86" i="16"/>
  <c r="M16" i="16"/>
  <c r="AD16" i="16"/>
  <c r="AM331" i="15"/>
  <c r="J331" i="15"/>
  <c r="AL302" i="15"/>
  <c r="H302" i="15"/>
  <c r="T342" i="16"/>
  <c r="P304" i="16"/>
  <c r="P317" i="16"/>
  <c r="M286" i="16"/>
  <c r="AD286" i="16"/>
  <c r="M300" i="16"/>
  <c r="AD300" i="16"/>
  <c r="T226" i="16"/>
  <c r="P173" i="16"/>
  <c r="T229" i="16"/>
  <c r="M258" i="16"/>
  <c r="AD258" i="16"/>
  <c r="AC177" i="16"/>
  <c r="T138" i="16"/>
  <c r="T160" i="16"/>
  <c r="T183" i="16"/>
  <c r="AC111" i="16"/>
  <c r="T157" i="16"/>
  <c r="M170" i="16"/>
  <c r="AD170" i="16"/>
  <c r="T47" i="16"/>
  <c r="AJ311" i="15"/>
  <c r="D311" i="15"/>
  <c r="AJ312" i="15"/>
  <c r="D312" i="15"/>
  <c r="I214" i="17"/>
  <c r="K338" i="17"/>
  <c r="AC283" i="16"/>
  <c r="T298" i="16"/>
  <c r="P229" i="16"/>
  <c r="M276" i="16"/>
  <c r="AD276" i="16"/>
  <c r="T278" i="16"/>
  <c r="P289" i="16"/>
  <c r="M217" i="16"/>
  <c r="AD217" i="16"/>
  <c r="AC240" i="16"/>
  <c r="T247" i="16"/>
  <c r="P41" i="16"/>
  <c r="M220" i="16"/>
  <c r="AD220" i="16"/>
  <c r="AC236" i="16"/>
  <c r="P247" i="16"/>
  <c r="T69" i="16"/>
  <c r="M129" i="16"/>
  <c r="AD129" i="16"/>
  <c r="M151" i="16"/>
  <c r="AD151" i="16"/>
  <c r="M174" i="16"/>
  <c r="AD174" i="16"/>
  <c r="P89" i="16"/>
  <c r="AC118" i="16"/>
  <c r="M148" i="16"/>
  <c r="AD148" i="16"/>
  <c r="AC156" i="16"/>
  <c r="M154" i="16"/>
  <c r="AD154" i="16"/>
  <c r="M75" i="16"/>
  <c r="AD75" i="16"/>
  <c r="AQ247" i="15"/>
  <c r="T247" i="15"/>
  <c r="P107" i="16"/>
  <c r="P80" i="16"/>
  <c r="P69" i="16"/>
  <c r="P20" i="16"/>
  <c r="AL331" i="15"/>
  <c r="H331" i="15"/>
  <c r="AM333" i="15"/>
  <c r="J333" i="15"/>
  <c r="AT316" i="15"/>
  <c r="AB316" i="15"/>
  <c r="AP281" i="15"/>
  <c r="R281" i="15"/>
  <c r="Q281" i="15"/>
  <c r="AV301" i="15"/>
  <c r="AH301" i="15"/>
  <c r="AG301" i="15"/>
  <c r="AK224" i="15"/>
  <c r="F224" i="15"/>
  <c r="AP336" i="15"/>
  <c r="Q336" i="15"/>
  <c r="R336" i="15"/>
  <c r="AO245" i="15"/>
  <c r="N245" i="15"/>
  <c r="O245" i="15"/>
  <c r="AU230" i="15"/>
  <c r="AD230" i="15"/>
  <c r="AE230" i="15"/>
  <c r="AO337" i="15"/>
  <c r="N337" i="15"/>
  <c r="O337" i="15"/>
  <c r="AS303" i="15"/>
  <c r="Y303" i="15"/>
  <c r="Z303" i="15"/>
  <c r="AV134" i="15"/>
  <c r="AG134" i="15"/>
  <c r="AH134" i="15"/>
  <c r="AN342" i="15"/>
  <c r="L342" i="15"/>
  <c r="AJ305" i="15"/>
  <c r="D305" i="15"/>
  <c r="M82" i="16"/>
  <c r="AD82" i="16"/>
  <c r="AC25" i="16"/>
  <c r="AU335" i="15"/>
  <c r="AD335" i="15"/>
  <c r="AE335" i="15"/>
  <c r="AT306" i="15"/>
  <c r="AB306" i="15"/>
  <c r="K258" i="17"/>
  <c r="K194" i="17"/>
  <c r="G203" i="17"/>
  <c r="G340" i="17"/>
  <c r="M315" i="16"/>
  <c r="AD315" i="16"/>
  <c r="M336" i="16"/>
  <c r="AD336" i="16"/>
  <c r="M194" i="16"/>
  <c r="AD194" i="16"/>
  <c r="M287" i="16"/>
  <c r="AD287" i="16"/>
  <c r="T295" i="16"/>
  <c r="T309" i="16"/>
  <c r="P260" i="16"/>
  <c r="T195" i="16"/>
  <c r="P256" i="16"/>
  <c r="T61" i="16"/>
  <c r="P138" i="16"/>
  <c r="T37" i="16"/>
  <c r="AC40" i="16"/>
  <c r="AO317" i="15"/>
  <c r="O317" i="15"/>
  <c r="N317" i="15"/>
  <c r="AR311" i="15"/>
  <c r="V311" i="15"/>
  <c r="W311" i="15"/>
  <c r="M290" i="16"/>
  <c r="AD290" i="16"/>
  <c r="P340" i="16"/>
  <c r="M277" i="16"/>
  <c r="AD277" i="16"/>
  <c r="AC218" i="16"/>
  <c r="T240" i="16"/>
  <c r="AC221" i="16"/>
  <c r="T236" i="16"/>
  <c r="M104" i="16"/>
  <c r="AD104" i="16"/>
  <c r="AC130" i="16"/>
  <c r="AC152" i="16"/>
  <c r="AC175" i="16"/>
  <c r="T118" i="16"/>
  <c r="AC149" i="16"/>
  <c r="T156" i="16"/>
  <c r="AC155" i="16"/>
  <c r="AR333" i="15"/>
  <c r="W333" i="15"/>
  <c r="V333" i="15"/>
  <c r="AV268" i="15"/>
  <c r="AG268" i="15"/>
  <c r="AH268" i="15"/>
  <c r="AT246" i="15"/>
  <c r="AB246" i="15"/>
  <c r="I206" i="17"/>
  <c r="M282" i="16"/>
  <c r="AD282" i="16"/>
  <c r="T284" i="16"/>
  <c r="AC290" i="16"/>
  <c r="T297" i="16"/>
  <c r="P339" i="16"/>
  <c r="T266" i="16"/>
  <c r="M231" i="16"/>
  <c r="AD231" i="16"/>
  <c r="AC239" i="16"/>
  <c r="T262" i="16"/>
  <c r="M189" i="16"/>
  <c r="AD189" i="16"/>
  <c r="M227" i="16"/>
  <c r="AD227" i="16"/>
  <c r="M193" i="16"/>
  <c r="AD193" i="16"/>
  <c r="M109" i="16"/>
  <c r="AD109" i="16"/>
  <c r="P144" i="16"/>
  <c r="AQ283" i="15"/>
  <c r="T283" i="15"/>
  <c r="AC44" i="16"/>
  <c r="M89" i="16"/>
  <c r="AD89" i="16"/>
  <c r="AC33" i="16"/>
  <c r="AI328" i="15"/>
  <c r="AM293" i="15"/>
  <c r="J293" i="15"/>
  <c r="AI300" i="15"/>
  <c r="AQ265" i="15"/>
  <c r="T265" i="15"/>
  <c r="AJ298" i="15"/>
  <c r="D298" i="15"/>
  <c r="AS236" i="15"/>
  <c r="Y236" i="15"/>
  <c r="Z236" i="15"/>
  <c r="AR330" i="15"/>
  <c r="V330" i="15"/>
  <c r="W330" i="15"/>
  <c r="AK283" i="15"/>
  <c r="F283" i="15"/>
  <c r="AL165" i="15"/>
  <c r="H165" i="15"/>
  <c r="P85" i="16"/>
  <c r="AS333" i="15"/>
  <c r="Z333" i="15"/>
  <c r="Y333" i="15"/>
  <c r="AQ232" i="15"/>
  <c r="T232" i="15"/>
  <c r="P58" i="16"/>
  <c r="P43" i="16"/>
  <c r="AK309" i="15"/>
  <c r="F309" i="15"/>
  <c r="AS307" i="15"/>
  <c r="Y307" i="15"/>
  <c r="Z307" i="15"/>
  <c r="AC80" i="16"/>
  <c r="P342" i="16"/>
  <c r="T291" i="16"/>
  <c r="P310" i="16"/>
  <c r="AC337" i="16"/>
  <c r="T269" i="16"/>
  <c r="AC287" i="16"/>
  <c r="P290" i="16"/>
  <c r="AC301" i="16"/>
  <c r="AC180" i="16"/>
  <c r="P210" i="16"/>
  <c r="M20" i="16"/>
  <c r="AD20" i="16"/>
  <c r="T111" i="16"/>
  <c r="AC172" i="16"/>
  <c r="AC171" i="16"/>
  <c r="AT299" i="15"/>
  <c r="AB299" i="15"/>
  <c r="AI248" i="15"/>
  <c r="I341" i="17"/>
  <c r="T290" i="16"/>
  <c r="T271" i="16"/>
  <c r="P281" i="16"/>
  <c r="M209" i="16"/>
  <c r="AD209" i="16"/>
  <c r="AC232" i="16"/>
  <c r="T239" i="16"/>
  <c r="P191" i="16"/>
  <c r="M212" i="16"/>
  <c r="AD212" i="16"/>
  <c r="AC228" i="16"/>
  <c r="P239" i="16"/>
  <c r="AC194" i="16"/>
  <c r="M121" i="16"/>
  <c r="AD121" i="16"/>
  <c r="M143" i="16"/>
  <c r="AD143" i="16"/>
  <c r="M166" i="16"/>
  <c r="AD166" i="16"/>
  <c r="P25" i="16"/>
  <c r="AC110" i="16"/>
  <c r="M140" i="16"/>
  <c r="AD140" i="16"/>
  <c r="AC139" i="16"/>
  <c r="AQ341" i="15"/>
  <c r="T341" i="15"/>
  <c r="AM273" i="15"/>
  <c r="J273" i="15"/>
  <c r="AN241" i="15"/>
  <c r="L241" i="15"/>
  <c r="I198" i="17"/>
  <c r="T333" i="16"/>
  <c r="M281" i="16"/>
  <c r="AD281" i="16"/>
  <c r="AC289" i="16"/>
  <c r="T320" i="16"/>
  <c r="T241" i="16"/>
  <c r="T190" i="16"/>
  <c r="M230" i="16"/>
  <c r="AD230" i="16"/>
  <c r="AC254" i="16"/>
  <c r="AC137" i="16"/>
  <c r="P201" i="16"/>
  <c r="P110" i="16"/>
  <c r="P132" i="16"/>
  <c r="P155" i="16"/>
  <c r="M173" i="16"/>
  <c r="AD173" i="16"/>
  <c r="P81" i="16"/>
  <c r="P129" i="16"/>
  <c r="M131" i="16"/>
  <c r="AD131" i="16"/>
  <c r="AK303" i="15"/>
  <c r="F303" i="15"/>
  <c r="T70" i="16"/>
  <c r="P70" i="16"/>
  <c r="T55" i="16"/>
  <c r="AN341" i="15"/>
  <c r="L341" i="15"/>
  <c r="AL334" i="15"/>
  <c r="H334" i="15"/>
  <c r="AP321" i="15"/>
  <c r="R321" i="15"/>
  <c r="Q321" i="15"/>
  <c r="AU291" i="15"/>
  <c r="AD291" i="15"/>
  <c r="AE291" i="15"/>
  <c r="AO311" i="15"/>
  <c r="O311" i="15"/>
  <c r="N311" i="15"/>
  <c r="AI180" i="15"/>
  <c r="T50" i="16"/>
  <c r="AK329" i="15"/>
  <c r="F329" i="15"/>
  <c r="AP295" i="15"/>
  <c r="Q295" i="15"/>
  <c r="R295" i="15"/>
  <c r="AU135" i="15"/>
  <c r="AD135" i="15"/>
  <c r="AE135" i="15"/>
  <c r="AQ329" i="15"/>
  <c r="T329" i="15"/>
  <c r="AP301" i="15"/>
  <c r="R301" i="15"/>
  <c r="Q301" i="15"/>
  <c r="AL324" i="15"/>
  <c r="H324" i="15"/>
  <c r="AV258" i="15"/>
  <c r="AH258" i="15"/>
  <c r="AG258" i="15"/>
  <c r="AM236" i="15"/>
  <c r="J236" i="15"/>
  <c r="AL329" i="15"/>
  <c r="H329" i="15"/>
  <c r="AK342" i="15"/>
  <c r="F342" i="15"/>
  <c r="AS336" i="15"/>
  <c r="Y336" i="15"/>
  <c r="Z336" i="15"/>
  <c r="AU330" i="15"/>
  <c r="AE330" i="15"/>
  <c r="AD330" i="15"/>
  <c r="AO329" i="15"/>
  <c r="N329" i="15"/>
  <c r="O329" i="15"/>
  <c r="AS325" i="15"/>
  <c r="Y325" i="15"/>
  <c r="Z325" i="15"/>
  <c r="AQ321" i="15"/>
  <c r="T321" i="15"/>
  <c r="AK340" i="15"/>
  <c r="F340" i="15"/>
  <c r="AM305" i="15"/>
  <c r="J305" i="15"/>
  <c r="AR245" i="15"/>
  <c r="W245" i="15"/>
  <c r="V245" i="15"/>
  <c r="AN247" i="15"/>
  <c r="L247" i="15"/>
  <c r="AO283" i="15"/>
  <c r="O283" i="15"/>
  <c r="N283" i="15"/>
  <c r="AS295" i="15"/>
  <c r="Y295" i="15"/>
  <c r="Z295" i="15"/>
  <c r="AN283" i="15"/>
  <c r="L283" i="15"/>
  <c r="AP293" i="15"/>
  <c r="Q293" i="15"/>
  <c r="R293" i="15"/>
  <c r="AL301" i="15"/>
  <c r="H301" i="15"/>
  <c r="AO302" i="15"/>
  <c r="O302" i="15"/>
  <c r="N302" i="15"/>
  <c r="AN269" i="15"/>
  <c r="L269" i="15"/>
  <c r="AJ194" i="15"/>
  <c r="D194" i="15"/>
  <c r="AT169" i="15"/>
  <c r="AB169" i="15"/>
  <c r="AO146" i="15"/>
  <c r="N146" i="15"/>
  <c r="O146" i="15"/>
  <c r="P42" i="16"/>
  <c r="T11" i="16"/>
  <c r="AC42" i="16"/>
  <c r="P27" i="16"/>
  <c r="AK318" i="15"/>
  <c r="F318" i="15"/>
  <c r="AR331" i="15"/>
  <c r="V331" i="15"/>
  <c r="W331" i="15"/>
  <c r="AI325" i="15"/>
  <c r="AQ323" i="15"/>
  <c r="T323" i="15"/>
  <c r="AR320" i="15"/>
  <c r="V320" i="15"/>
  <c r="W320" i="15"/>
  <c r="AI316" i="15"/>
  <c r="AN334" i="15"/>
  <c r="L334" i="15"/>
  <c r="AK301" i="15"/>
  <c r="F301" i="15"/>
  <c r="AT302" i="15"/>
  <c r="AB302" i="15"/>
  <c r="AK315" i="15"/>
  <c r="F315" i="15"/>
  <c r="AQ277" i="15"/>
  <c r="T277" i="15"/>
  <c r="AR290" i="15"/>
  <c r="V290" i="15"/>
  <c r="W290" i="15"/>
  <c r="AT277" i="15"/>
  <c r="AB277" i="15"/>
  <c r="AO288" i="15"/>
  <c r="N288" i="15"/>
  <c r="O288" i="15"/>
  <c r="AU295" i="15"/>
  <c r="AD295" i="15"/>
  <c r="AE295" i="15"/>
  <c r="AS291" i="15"/>
  <c r="Z291" i="15"/>
  <c r="Y291" i="15"/>
  <c r="AU243" i="15"/>
  <c r="AD243" i="15"/>
  <c r="AE243" i="15"/>
  <c r="AQ231" i="15"/>
  <c r="T231" i="15"/>
  <c r="AJ168" i="15"/>
  <c r="D168" i="15"/>
  <c r="AM129" i="15"/>
  <c r="J129" i="15"/>
  <c r="AC115" i="16"/>
  <c r="T58" i="16"/>
  <c r="P100" i="16"/>
  <c r="AK326" i="15"/>
  <c r="F326" i="15"/>
  <c r="AU339" i="15"/>
  <c r="AD339" i="15"/>
  <c r="AE339" i="15"/>
  <c r="AM334" i="15"/>
  <c r="J334" i="15"/>
  <c r="AT331" i="15"/>
  <c r="AB331" i="15"/>
  <c r="AU328" i="15"/>
  <c r="AD328" i="15"/>
  <c r="AE328" i="15"/>
  <c r="AV324" i="15"/>
  <c r="AG324" i="15"/>
  <c r="AH324" i="15"/>
  <c r="AQ342" i="15"/>
  <c r="T342" i="15"/>
  <c r="AO309" i="15"/>
  <c r="N309" i="15"/>
  <c r="O309" i="15"/>
  <c r="AU261" i="15"/>
  <c r="AE261" i="15"/>
  <c r="AD261" i="15"/>
  <c r="AS260" i="15"/>
  <c r="Z260" i="15"/>
  <c r="Y260" i="15"/>
  <c r="AT285" i="15"/>
  <c r="AB285" i="15"/>
  <c r="AU298" i="15"/>
  <c r="AD298" i="15"/>
  <c r="AE298" i="15"/>
  <c r="AS286" i="15"/>
  <c r="Y286" i="15"/>
  <c r="Z286" i="15"/>
  <c r="AR296" i="15"/>
  <c r="W296" i="15"/>
  <c r="V296" i="15"/>
  <c r="AN305" i="15"/>
  <c r="L305" i="15"/>
  <c r="AL308" i="15"/>
  <c r="H308" i="15"/>
  <c r="AP239" i="15"/>
  <c r="R239" i="15"/>
  <c r="Q239" i="15"/>
  <c r="AM227" i="15"/>
  <c r="J227" i="15"/>
  <c r="AL197" i="15"/>
  <c r="H197" i="15"/>
  <c r="AP145" i="15"/>
  <c r="R145" i="15"/>
  <c r="Q145" i="15"/>
  <c r="T76" i="16"/>
  <c r="T91" i="16"/>
  <c r="AC19" i="16"/>
  <c r="M49" i="16"/>
  <c r="AD49" i="16"/>
  <c r="T65" i="16"/>
  <c r="T16" i="16"/>
  <c r="AN336" i="15"/>
  <c r="L336" i="15"/>
  <c r="AI334" i="15"/>
  <c r="AK330" i="15"/>
  <c r="F330" i="15"/>
  <c r="AV326" i="15"/>
  <c r="AG326" i="15"/>
  <c r="AH326" i="15"/>
  <c r="AI323" i="15"/>
  <c r="AU319" i="15"/>
  <c r="AD319" i="15"/>
  <c r="AE319" i="15"/>
  <c r="AS337" i="15"/>
  <c r="Y337" i="15"/>
  <c r="Z337" i="15"/>
  <c r="AQ303" i="15"/>
  <c r="T303" i="15"/>
  <c r="AK228" i="15"/>
  <c r="F228" i="15"/>
  <c r="AU238" i="15"/>
  <c r="AD238" i="15"/>
  <c r="AE238" i="15"/>
  <c r="AV280" i="15"/>
  <c r="AG280" i="15"/>
  <c r="AH280" i="15"/>
  <c r="AI293" i="15"/>
  <c r="AR281" i="15"/>
  <c r="V281" i="15"/>
  <c r="W281" i="15"/>
  <c r="AT290" i="15"/>
  <c r="AB290" i="15"/>
  <c r="AP300" i="15"/>
  <c r="Q300" i="15"/>
  <c r="R300" i="15"/>
  <c r="AM298" i="15"/>
  <c r="J298" i="15"/>
  <c r="AT261" i="15"/>
  <c r="AB261" i="15"/>
  <c r="AO222" i="15"/>
  <c r="N222" i="15"/>
  <c r="O222" i="15"/>
  <c r="AP195" i="15"/>
  <c r="Q195" i="15"/>
  <c r="R195" i="15"/>
  <c r="AO145" i="15"/>
  <c r="O145" i="15"/>
  <c r="N145" i="15"/>
  <c r="P152" i="16"/>
  <c r="T139" i="16"/>
  <c r="P52" i="16"/>
  <c r="AJ315" i="15"/>
  <c r="D315" i="15"/>
  <c r="P8" i="16"/>
  <c r="AV336" i="15"/>
  <c r="AG336" i="15"/>
  <c r="AH336" i="15"/>
  <c r="AM249" i="15"/>
  <c r="J249" i="15"/>
  <c r="AQ203" i="15"/>
  <c r="T203" i="15"/>
  <c r="T42" i="16"/>
  <c r="P84" i="16"/>
  <c r="AJ320" i="15"/>
  <c r="D320" i="15"/>
  <c r="AU331" i="15"/>
  <c r="AD331" i="15"/>
  <c r="AE331" i="15"/>
  <c r="AM326" i="15"/>
  <c r="J326" i="15"/>
  <c r="AT323" i="15"/>
  <c r="AB323" i="15"/>
  <c r="AU320" i="15"/>
  <c r="AD320" i="15"/>
  <c r="AE320" i="15"/>
  <c r="AN316" i="15"/>
  <c r="L316" i="15"/>
  <c r="AQ334" i="15"/>
  <c r="T334" i="15"/>
  <c r="AO301" i="15"/>
  <c r="O301" i="15"/>
  <c r="N301" i="15"/>
  <c r="AI303" i="15"/>
  <c r="AO315" i="15"/>
  <c r="N315" i="15"/>
  <c r="O315" i="15"/>
  <c r="AL278" i="15"/>
  <c r="H278" i="15"/>
  <c r="AU290" i="15"/>
  <c r="AE290" i="15"/>
  <c r="AD290" i="15"/>
  <c r="AK278" i="15"/>
  <c r="F278" i="15"/>
  <c r="AR288" i="15"/>
  <c r="V288" i="15"/>
  <c r="W288" i="15"/>
  <c r="AN297" i="15"/>
  <c r="L297" i="15"/>
  <c r="AL292" i="15"/>
  <c r="H292" i="15"/>
  <c r="AS248" i="15"/>
  <c r="Y248" i="15"/>
  <c r="Z248" i="15"/>
  <c r="AV192" i="15"/>
  <c r="AG192" i="15"/>
  <c r="AH192" i="15"/>
  <c r="AV171" i="15"/>
  <c r="AG171" i="15"/>
  <c r="AH171" i="15"/>
  <c r="AP124" i="15"/>
  <c r="Q124" i="15"/>
  <c r="R124" i="15"/>
  <c r="T60" i="16"/>
  <c r="T75" i="16"/>
  <c r="AC106" i="16"/>
  <c r="M33" i="16"/>
  <c r="AD33" i="16"/>
  <c r="T49" i="16"/>
  <c r="P91" i="16"/>
  <c r="AS323" i="15"/>
  <c r="Y323" i="15"/>
  <c r="Z323" i="15"/>
  <c r="AI326" i="15"/>
  <c r="AK322" i="15"/>
  <c r="F322" i="15"/>
  <c r="AV318" i="15"/>
  <c r="AG318" i="15"/>
  <c r="AH318" i="15"/>
  <c r="AO316" i="15"/>
  <c r="N316" i="15"/>
  <c r="O316" i="15"/>
  <c r="AP302" i="15"/>
  <c r="Q302" i="15"/>
  <c r="R302" i="15"/>
  <c r="AS329" i="15"/>
  <c r="Y329" i="15"/>
  <c r="Z329" i="15"/>
  <c r="AQ295" i="15"/>
  <c r="T295" i="15"/>
  <c r="AL298" i="15"/>
  <c r="H298" i="15"/>
  <c r="AQ309" i="15"/>
  <c r="T309" i="15"/>
  <c r="AS270" i="15"/>
  <c r="Y270" i="15"/>
  <c r="Z270" i="15"/>
  <c r="AI285" i="15"/>
  <c r="AM269" i="15"/>
  <c r="J269" i="15"/>
  <c r="AT282" i="15"/>
  <c r="AB282" i="15"/>
  <c r="AT289" i="15"/>
  <c r="AB289" i="15"/>
  <c r="AS276" i="15"/>
  <c r="Y276" i="15"/>
  <c r="Z276" i="15"/>
  <c r="AM254" i="15"/>
  <c r="J254" i="15"/>
  <c r="AI187" i="15"/>
  <c r="AO173" i="15"/>
  <c r="N173" i="15"/>
  <c r="O173" i="15"/>
  <c r="AU103" i="15"/>
  <c r="AD103" i="15"/>
  <c r="AE103" i="15"/>
  <c r="P50" i="16"/>
  <c r="T19" i="16"/>
  <c r="AC50" i="16"/>
  <c r="P35" i="16"/>
  <c r="AM338" i="15"/>
  <c r="J338" i="15"/>
  <c r="AM335" i="15"/>
  <c r="J335" i="15"/>
  <c r="AO330" i="15"/>
  <c r="O330" i="15"/>
  <c r="N330" i="15"/>
  <c r="AL327" i="15"/>
  <c r="H327" i="15"/>
  <c r="AM324" i="15"/>
  <c r="J324" i="15"/>
  <c r="AJ321" i="15"/>
  <c r="D321" i="15"/>
  <c r="AV337" i="15"/>
  <c r="AH337" i="15"/>
  <c r="AG337" i="15"/>
  <c r="AT303" i="15"/>
  <c r="AB303" i="15"/>
  <c r="AR236" i="15"/>
  <c r="W236" i="15"/>
  <c r="V236" i="15"/>
  <c r="AO241" i="15"/>
  <c r="N241" i="15"/>
  <c r="O241" i="15"/>
  <c r="AL281" i="15"/>
  <c r="H281" i="15"/>
  <c r="AM294" i="15"/>
  <c r="J294" i="15"/>
  <c r="AU281" i="15"/>
  <c r="AD281" i="15"/>
  <c r="AE281" i="15"/>
  <c r="AI291" i="15"/>
  <c r="AS300" i="15"/>
  <c r="Y300" i="15"/>
  <c r="Z300" i="15"/>
  <c r="AS299" i="15"/>
  <c r="Y299" i="15"/>
  <c r="Z299" i="15"/>
  <c r="AS264" i="15"/>
  <c r="Z264" i="15"/>
  <c r="Y264" i="15"/>
  <c r="AM226" i="15"/>
  <c r="J226" i="15"/>
  <c r="AR159" i="15"/>
  <c r="V159" i="15"/>
  <c r="W159" i="15"/>
  <c r="AU153" i="15"/>
  <c r="AD153" i="15"/>
  <c r="AE153" i="15"/>
  <c r="AC68" i="16"/>
  <c r="AC83" i="16"/>
  <c r="M10" i="16"/>
  <c r="AD10" i="16"/>
  <c r="AC57" i="16"/>
  <c r="T80" i="16"/>
  <c r="AC8" i="16"/>
  <c r="AL339" i="15"/>
  <c r="H339" i="15"/>
  <c r="AK331" i="15"/>
  <c r="F331" i="15"/>
  <c r="AQ324" i="15"/>
  <c r="T324" i="15"/>
  <c r="AJ323" i="15"/>
  <c r="D323" i="15"/>
  <c r="AK320" i="15"/>
  <c r="F320" i="15"/>
  <c r="AN314" i="15"/>
  <c r="L314" i="15"/>
  <c r="AU332" i="15"/>
  <c r="AD332" i="15"/>
  <c r="AE332" i="15"/>
  <c r="AV298" i="15"/>
  <c r="AH298" i="15"/>
  <c r="AG298" i="15"/>
  <c r="AN302" i="15"/>
  <c r="L302" i="15"/>
  <c r="AV312" i="15"/>
  <c r="AH312" i="15"/>
  <c r="AG312" i="15"/>
  <c r="AV276" i="15"/>
  <c r="AG276" i="15"/>
  <c r="AH276" i="15"/>
  <c r="AK290" i="15"/>
  <c r="F290" i="15"/>
  <c r="AP276" i="15"/>
  <c r="R276" i="15"/>
  <c r="Q276" i="15"/>
  <c r="AL286" i="15"/>
  <c r="H286" i="15"/>
  <c r="AO295" i="15"/>
  <c r="N295" i="15"/>
  <c r="O295" i="15"/>
  <c r="AT288" i="15"/>
  <c r="AB288" i="15"/>
  <c r="AU228" i="15"/>
  <c r="AD228" i="15"/>
  <c r="AE228" i="15"/>
  <c r="AJ223" i="15"/>
  <c r="D223" i="15"/>
  <c r="AI146" i="15"/>
  <c r="AL128" i="15"/>
  <c r="H128" i="15"/>
  <c r="AC29" i="16"/>
  <c r="M7" i="16"/>
  <c r="AD7" i="16"/>
  <c r="AN324" i="15"/>
  <c r="L324" i="15"/>
  <c r="P23" i="16"/>
  <c r="AJ332" i="15"/>
  <c r="D332" i="15"/>
  <c r="AR283" i="15"/>
  <c r="W283" i="15"/>
  <c r="V283" i="15"/>
  <c r="AO175" i="15"/>
  <c r="O175" i="15"/>
  <c r="N175" i="15"/>
  <c r="P34" i="16"/>
  <c r="T106" i="16"/>
  <c r="AC34" i="16"/>
  <c r="P19" i="16"/>
  <c r="AQ327" i="15"/>
  <c r="T327" i="15"/>
  <c r="AM327" i="15"/>
  <c r="J327" i="15"/>
  <c r="AO322" i="15"/>
  <c r="O322" i="15"/>
  <c r="N322" i="15"/>
  <c r="AL319" i="15"/>
  <c r="H319" i="15"/>
  <c r="AL317" i="15"/>
  <c r="H317" i="15"/>
  <c r="AJ307" i="15"/>
  <c r="D307" i="15"/>
  <c r="AV329" i="15"/>
  <c r="AG329" i="15"/>
  <c r="AH329" i="15"/>
  <c r="AT295" i="15"/>
  <c r="AB295" i="15"/>
  <c r="AK300" i="15"/>
  <c r="F300" i="15"/>
  <c r="AT309" i="15"/>
  <c r="AB309" i="15"/>
  <c r="AO271" i="15"/>
  <c r="O271" i="15"/>
  <c r="N271" i="15"/>
  <c r="AM286" i="15"/>
  <c r="J286" i="15"/>
  <c r="AL271" i="15"/>
  <c r="H271" i="15"/>
  <c r="AI283" i="15"/>
  <c r="AI290" i="15"/>
  <c r="AU278" i="15"/>
  <c r="AE278" i="15"/>
  <c r="AD278" i="15"/>
  <c r="AU258" i="15"/>
  <c r="AD258" i="15"/>
  <c r="AE258" i="15"/>
  <c r="AT200" i="15"/>
  <c r="AB200" i="15"/>
  <c r="AM177" i="15"/>
  <c r="J177" i="15"/>
  <c r="AL110" i="15"/>
  <c r="H110" i="15"/>
  <c r="AC52" i="16"/>
  <c r="AC67" i="16"/>
  <c r="M97" i="16"/>
  <c r="AD97" i="16"/>
  <c r="AC41" i="16"/>
  <c r="T64" i="16"/>
  <c r="AP323" i="15"/>
  <c r="Q323" i="15"/>
  <c r="R323" i="15"/>
  <c r="AK323" i="15"/>
  <c r="F323" i="15"/>
  <c r="AN315" i="15"/>
  <c r="L315" i="15"/>
  <c r="AL311" i="15"/>
  <c r="H311" i="15"/>
  <c r="AL306" i="15"/>
  <c r="H306" i="15"/>
  <c r="AT310" i="15"/>
  <c r="AB310" i="15"/>
  <c r="AU324" i="15"/>
  <c r="AE324" i="15"/>
  <c r="AD324" i="15"/>
  <c r="AV290" i="15"/>
  <c r="AG290" i="15"/>
  <c r="AH290" i="15"/>
  <c r="AN294" i="15"/>
  <c r="L294" i="15"/>
  <c r="AV304" i="15"/>
  <c r="AG304" i="15"/>
  <c r="AH304" i="15"/>
  <c r="AJ247" i="15"/>
  <c r="D247" i="15"/>
  <c r="AK282" i="15"/>
  <c r="F282" i="15"/>
  <c r="AP250" i="15"/>
  <c r="R250" i="15"/>
  <c r="Q250" i="15"/>
  <c r="AO278" i="15"/>
  <c r="N278" i="15"/>
  <c r="O278" i="15"/>
  <c r="AP284" i="15"/>
  <c r="Q284" i="15"/>
  <c r="R284" i="15"/>
  <c r="AS267" i="15"/>
  <c r="Z267" i="15"/>
  <c r="Y267" i="15"/>
  <c r="AK257" i="15"/>
  <c r="F257" i="15"/>
  <c r="AP224" i="15"/>
  <c r="R224" i="15"/>
  <c r="Q224" i="15"/>
  <c r="AR180" i="15"/>
  <c r="V180" i="15"/>
  <c r="W180" i="15"/>
  <c r="AU59" i="15"/>
  <c r="AD59" i="15"/>
  <c r="AE59" i="15"/>
  <c r="T68" i="16"/>
  <c r="T83" i="16"/>
  <c r="AC11" i="16"/>
  <c r="M41" i="16"/>
  <c r="AD41" i="16"/>
  <c r="T57" i="16"/>
  <c r="T8" i="16"/>
  <c r="AK341" i="15"/>
  <c r="F341" i="15"/>
  <c r="AO331" i="15"/>
  <c r="O331" i="15"/>
  <c r="N331" i="15"/>
  <c r="AT324" i="15"/>
  <c r="AB324" i="15"/>
  <c r="AN323" i="15"/>
  <c r="L323" i="15"/>
  <c r="AO320" i="15"/>
  <c r="O320" i="15"/>
  <c r="N320" i="15"/>
  <c r="AV314" i="15"/>
  <c r="AG314" i="15"/>
  <c r="AH314" i="15"/>
  <c r="AJ334" i="15"/>
  <c r="D334" i="15"/>
  <c r="AL299" i="15"/>
  <c r="H299" i="15"/>
  <c r="AQ302" i="15"/>
  <c r="T302" i="15"/>
  <c r="AL313" i="15"/>
  <c r="H313" i="15"/>
  <c r="AM277" i="15"/>
  <c r="J277" i="15"/>
  <c r="AO290" i="15"/>
  <c r="N290" i="15"/>
  <c r="O290" i="15"/>
  <c r="AL277" i="15"/>
  <c r="H277" i="15"/>
  <c r="AK288" i="15"/>
  <c r="F288" i="15"/>
  <c r="AR295" i="15"/>
  <c r="W295" i="15"/>
  <c r="V295" i="15"/>
  <c r="AM290" i="15"/>
  <c r="J290" i="15"/>
  <c r="AP238" i="15"/>
  <c r="R238" i="15"/>
  <c r="Q238" i="15"/>
  <c r="AV226" i="15"/>
  <c r="AG226" i="15"/>
  <c r="AH226" i="15"/>
  <c r="AP163" i="15"/>
  <c r="Q163" i="15"/>
  <c r="R163" i="15"/>
  <c r="AS108" i="15"/>
  <c r="Y108" i="15"/>
  <c r="Z108" i="15"/>
  <c r="T30" i="16"/>
  <c r="M59" i="16"/>
  <c r="AD59" i="16"/>
  <c r="M74" i="16"/>
  <c r="AD74" i="16"/>
  <c r="P30" i="16"/>
  <c r="M48" i="16"/>
  <c r="AD48" i="16"/>
  <c r="AC72" i="16"/>
  <c r="T15" i="16"/>
  <c r="AI337" i="15"/>
  <c r="AQ325" i="15"/>
  <c r="T325" i="15"/>
  <c r="AV319" i="15"/>
  <c r="AH319" i="15"/>
  <c r="AG319" i="15"/>
  <c r="AP318" i="15"/>
  <c r="R318" i="15"/>
  <c r="Q318" i="15"/>
  <c r="AT315" i="15"/>
  <c r="AB315" i="15"/>
  <c r="AQ316" i="15"/>
  <c r="T316" i="15"/>
  <c r="AM328" i="15"/>
  <c r="J328" i="15"/>
  <c r="AJ295" i="15"/>
  <c r="D295" i="15"/>
  <c r="AS297" i="15"/>
  <c r="Y297" i="15"/>
  <c r="Z297" i="15"/>
  <c r="AJ309" i="15"/>
  <c r="D309" i="15"/>
  <c r="AQ263" i="15"/>
  <c r="T263" i="15"/>
  <c r="AQ284" i="15"/>
  <c r="T284" i="15"/>
  <c r="AM265" i="15"/>
  <c r="J265" i="15"/>
  <c r="AN282" i="15"/>
  <c r="L282" i="15"/>
  <c r="AJ289" i="15"/>
  <c r="D289" i="15"/>
  <c r="AU263" i="15"/>
  <c r="AD263" i="15"/>
  <c r="AE263" i="15"/>
  <c r="AT244" i="15"/>
  <c r="AB244" i="15"/>
  <c r="AJ206" i="15"/>
  <c r="D206" i="15"/>
  <c r="AL163" i="15"/>
  <c r="H163" i="15"/>
  <c r="AL98" i="15"/>
  <c r="H98" i="15"/>
  <c r="M85" i="16"/>
  <c r="AD85" i="16"/>
  <c r="M70" i="16"/>
  <c r="AD70" i="16"/>
  <c r="AM301" i="15"/>
  <c r="J301" i="15"/>
  <c r="AR329" i="15"/>
  <c r="V329" i="15"/>
  <c r="W329" i="15"/>
  <c r="AV295" i="15"/>
  <c r="AG295" i="15"/>
  <c r="AH295" i="15"/>
  <c r="AU154" i="15"/>
  <c r="AD154" i="15"/>
  <c r="AE154" i="15"/>
  <c r="P98" i="16"/>
  <c r="T52" i="16"/>
  <c r="T67" i="16"/>
  <c r="AC98" i="16"/>
  <c r="M25" i="16"/>
  <c r="AD25" i="16"/>
  <c r="T41" i="16"/>
  <c r="P83" i="16"/>
  <c r="AN328" i="15"/>
  <c r="L328" i="15"/>
  <c r="AO323" i="15"/>
  <c r="N323" i="15"/>
  <c r="O323" i="15"/>
  <c r="AS316" i="15"/>
  <c r="Z316" i="15"/>
  <c r="Y316" i="15"/>
  <c r="AR313" i="15"/>
  <c r="V313" i="15"/>
  <c r="W313" i="15"/>
  <c r="AK308" i="15"/>
  <c r="F308" i="15"/>
  <c r="AP313" i="15"/>
  <c r="R313" i="15"/>
  <c r="Q313" i="15"/>
  <c r="AJ326" i="15"/>
  <c r="D326" i="15"/>
  <c r="AL291" i="15"/>
  <c r="H291" i="15"/>
  <c r="AQ294" i="15"/>
  <c r="T294" i="15"/>
  <c r="AL305" i="15"/>
  <c r="H305" i="15"/>
  <c r="AV250" i="15"/>
  <c r="AH250" i="15"/>
  <c r="AG250" i="15"/>
  <c r="AO282" i="15"/>
  <c r="N282" i="15"/>
  <c r="O282" i="15"/>
  <c r="AR253" i="15"/>
  <c r="W253" i="15"/>
  <c r="V253" i="15"/>
  <c r="AK280" i="15"/>
  <c r="F280" i="15"/>
  <c r="AS284" i="15"/>
  <c r="Y284" i="15"/>
  <c r="Z284" i="15"/>
  <c r="AO270" i="15"/>
  <c r="O270" i="15"/>
  <c r="N270" i="15"/>
  <c r="AI260" i="15"/>
  <c r="AJ229" i="15"/>
  <c r="D229" i="15"/>
  <c r="AP185" i="15"/>
  <c r="Q185" i="15"/>
  <c r="R185" i="15"/>
  <c r="AO65" i="15"/>
  <c r="O65" i="15"/>
  <c r="N65" i="15"/>
  <c r="T14" i="16"/>
  <c r="M43" i="16"/>
  <c r="AD43" i="16"/>
  <c r="M58" i="16"/>
  <c r="AD58" i="16"/>
  <c r="P14" i="16"/>
  <c r="M32" i="16"/>
  <c r="AD32" i="16"/>
  <c r="AC56" i="16"/>
  <c r="AJ7" i="15"/>
  <c r="D7" i="15"/>
  <c r="AM329" i="15"/>
  <c r="J329" i="15"/>
  <c r="AQ317" i="15"/>
  <c r="T317" i="15"/>
  <c r="AO308" i="15"/>
  <c r="O308" i="15"/>
  <c r="N308" i="15"/>
  <c r="AN291" i="15"/>
  <c r="L291" i="15"/>
  <c r="AM339" i="15"/>
  <c r="J339" i="15"/>
  <c r="AO325" i="15"/>
  <c r="O325" i="15"/>
  <c r="N325" i="15"/>
  <c r="AM320" i="15"/>
  <c r="J320" i="15"/>
  <c r="AJ287" i="15"/>
  <c r="D287" i="15"/>
  <c r="AS289" i="15"/>
  <c r="Z289" i="15"/>
  <c r="Y289" i="15"/>
  <c r="AJ301" i="15"/>
  <c r="D301" i="15"/>
  <c r="AK314" i="15"/>
  <c r="F314" i="15"/>
  <c r="AQ275" i="15"/>
  <c r="T275" i="15"/>
  <c r="AL310" i="15"/>
  <c r="H310" i="15"/>
  <c r="AU269" i="15"/>
  <c r="AD269" i="15"/>
  <c r="AE269" i="15"/>
  <c r="AR278" i="15"/>
  <c r="V278" i="15"/>
  <c r="W278" i="15"/>
  <c r="AT248" i="15"/>
  <c r="AB248" i="15"/>
  <c r="AN266" i="15"/>
  <c r="L266" i="15"/>
  <c r="AV207" i="15"/>
  <c r="AG207" i="15"/>
  <c r="AH207" i="15"/>
  <c r="AS168" i="15"/>
  <c r="Y168" i="15"/>
  <c r="Z168" i="15"/>
  <c r="AC60" i="16"/>
  <c r="AC75" i="16"/>
  <c r="M105" i="16"/>
  <c r="AD105" i="16"/>
  <c r="AC49" i="16"/>
  <c r="T72" i="16"/>
  <c r="AV339" i="15"/>
  <c r="AG339" i="15"/>
  <c r="AH339" i="15"/>
  <c r="AT325" i="15"/>
  <c r="AB325" i="15"/>
  <c r="AL320" i="15"/>
  <c r="H320" i="15"/>
  <c r="AS318" i="15"/>
  <c r="Y318" i="15"/>
  <c r="Z318" i="15"/>
  <c r="AJ316" i="15"/>
  <c r="D316" i="15"/>
  <c r="AS294" i="15"/>
  <c r="Y294" i="15"/>
  <c r="Z294" i="15"/>
  <c r="AP329" i="15"/>
  <c r="Q329" i="15"/>
  <c r="R329" i="15"/>
  <c r="AN295" i="15"/>
  <c r="L295" i="15"/>
  <c r="AV297" i="15"/>
  <c r="AG297" i="15"/>
  <c r="AH297" i="15"/>
  <c r="AN309" i="15"/>
  <c r="L309" i="15"/>
  <c r="AP266" i="15"/>
  <c r="R266" i="15"/>
  <c r="Q266" i="15"/>
  <c r="AT284" i="15"/>
  <c r="AB284" i="15"/>
  <c r="AL267" i="15"/>
  <c r="H267" i="15"/>
  <c r="AQ282" i="15"/>
  <c r="T282" i="15"/>
  <c r="AN289" i="15"/>
  <c r="L289" i="15"/>
  <c r="AO273" i="15"/>
  <c r="O273" i="15"/>
  <c r="N273" i="15"/>
  <c r="AO250" i="15"/>
  <c r="O250" i="15"/>
  <c r="N250" i="15"/>
  <c r="AV209" i="15"/>
  <c r="AG209" i="15"/>
  <c r="AH209" i="15"/>
  <c r="AT167" i="15"/>
  <c r="AB167" i="15"/>
  <c r="AV80" i="15"/>
  <c r="AG80" i="15"/>
  <c r="AH80" i="15"/>
  <c r="AC22" i="16"/>
  <c r="P94" i="16"/>
  <c r="M63" i="16"/>
  <c r="AD63" i="16"/>
  <c r="T79" i="16"/>
  <c r="AC7" i="16"/>
  <c r="AU341" i="15"/>
  <c r="AE341" i="15"/>
  <c r="AD341" i="15"/>
  <c r="AV320" i="15"/>
  <c r="AG320" i="15"/>
  <c r="AH320" i="15"/>
  <c r="AP314" i="15"/>
  <c r="Q314" i="15"/>
  <c r="R314" i="15"/>
  <c r="AN307" i="15"/>
  <c r="L307" i="15"/>
  <c r="AV294" i="15"/>
  <c r="AG294" i="15"/>
  <c r="AH294" i="15"/>
  <c r="AV305" i="15"/>
  <c r="AG305" i="15"/>
  <c r="AH305" i="15"/>
  <c r="AO324" i="15"/>
  <c r="O324" i="15"/>
  <c r="N324" i="15"/>
  <c r="AP290" i="15"/>
  <c r="Q290" i="15"/>
  <c r="R290" i="15"/>
  <c r="AU292" i="15"/>
  <c r="AE292" i="15"/>
  <c r="AD292" i="15"/>
  <c r="AP304" i="15"/>
  <c r="Q304" i="15"/>
  <c r="R304" i="15"/>
  <c r="AL243" i="15"/>
  <c r="H243" i="15"/>
  <c r="AV279" i="15"/>
  <c r="AG279" i="15"/>
  <c r="AH279" i="15"/>
  <c r="AN235" i="15"/>
  <c r="L235" i="15"/>
  <c r="AK277" i="15"/>
  <c r="F277" i="15"/>
  <c r="AT281" i="15"/>
  <c r="AB281" i="15"/>
  <c r="AU262" i="15"/>
  <c r="AD262" i="15"/>
  <c r="AE262" i="15"/>
  <c r="AV246" i="15"/>
  <c r="AG246" i="15"/>
  <c r="AH246" i="15"/>
  <c r="AI214" i="15"/>
  <c r="AK172" i="15"/>
  <c r="F172" i="15"/>
  <c r="AV48" i="15"/>
  <c r="AH48" i="15"/>
  <c r="AG48" i="15"/>
  <c r="T124" i="16"/>
  <c r="T38" i="16"/>
  <c r="P38" i="16"/>
  <c r="T23" i="16"/>
  <c r="AU321" i="15"/>
  <c r="AD321" i="15"/>
  <c r="AE321" i="15"/>
  <c r="AV289" i="15"/>
  <c r="AH289" i="15"/>
  <c r="AG289" i="15"/>
  <c r="AN301" i="15"/>
  <c r="L301" i="15"/>
  <c r="AO314" i="15"/>
  <c r="N314" i="15"/>
  <c r="O314" i="15"/>
  <c r="AI276" i="15"/>
  <c r="AK312" i="15"/>
  <c r="F312" i="15"/>
  <c r="AP270" i="15"/>
  <c r="R270" i="15"/>
  <c r="Q270" i="15"/>
  <c r="AO279" i="15"/>
  <c r="O279" i="15"/>
  <c r="N279" i="15"/>
  <c r="AS251" i="15"/>
  <c r="Y251" i="15"/>
  <c r="Z251" i="15"/>
  <c r="AL270" i="15"/>
  <c r="H270" i="15"/>
  <c r="AQ212" i="15"/>
  <c r="T212" i="15"/>
  <c r="AN173" i="15"/>
  <c r="L173" i="15"/>
  <c r="AK15" i="15"/>
  <c r="F15" i="15"/>
  <c r="M107" i="16"/>
  <c r="AD107" i="16"/>
  <c r="P78" i="16"/>
  <c r="M96" i="16"/>
  <c r="AD96" i="16"/>
  <c r="M47" i="16"/>
  <c r="AD47" i="16"/>
  <c r="T63" i="16"/>
  <c r="AI7" i="15"/>
  <c r="AI321" i="15"/>
  <c r="AQ299" i="15"/>
  <c r="T299" i="15"/>
  <c r="AP342" i="15"/>
  <c r="R342" i="15"/>
  <c r="Q342" i="15"/>
  <c r="AQ338" i="15"/>
  <c r="T338" i="15"/>
  <c r="AO335" i="15"/>
  <c r="N335" i="15"/>
  <c r="O335" i="15"/>
  <c r="AT319" i="15"/>
  <c r="AB319" i="15"/>
  <c r="AQ314" i="15"/>
  <c r="T314" i="15"/>
  <c r="AP282" i="15"/>
  <c r="R282" i="15"/>
  <c r="Q282" i="15"/>
  <c r="AU284" i="15"/>
  <c r="AE284" i="15"/>
  <c r="AD284" i="15"/>
  <c r="AP296" i="15"/>
  <c r="R296" i="15"/>
  <c r="Q296" i="15"/>
  <c r="AQ308" i="15"/>
  <c r="T308" i="15"/>
  <c r="AM267" i="15"/>
  <c r="J267" i="15"/>
  <c r="AN306" i="15"/>
  <c r="L306" i="15"/>
  <c r="AO255" i="15"/>
  <c r="N255" i="15"/>
  <c r="O255" i="15"/>
  <c r="AV266" i="15"/>
  <c r="AG266" i="15"/>
  <c r="AH266" i="15"/>
  <c r="AT278" i="15"/>
  <c r="AB278" i="15"/>
  <c r="AS252" i="15"/>
  <c r="Y252" i="15"/>
  <c r="Z252" i="15"/>
  <c r="AU209" i="15"/>
  <c r="AD209" i="15"/>
  <c r="AE209" i="15"/>
  <c r="AL176" i="15"/>
  <c r="H176" i="15"/>
  <c r="P151" i="16"/>
  <c r="T22" i="16"/>
  <c r="M51" i="16"/>
  <c r="AD51" i="16"/>
  <c r="M66" i="16"/>
  <c r="AD66" i="16"/>
  <c r="P22" i="16"/>
  <c r="M40" i="16"/>
  <c r="AD40" i="16"/>
  <c r="AC64" i="16"/>
  <c r="T7" i="16"/>
  <c r="W342" i="15"/>
  <c r="AR342" i="15"/>
  <c r="V342" i="15"/>
  <c r="AL321" i="15"/>
  <c r="H321" i="15"/>
  <c r="AI315" i="15"/>
  <c r="AM309" i="15"/>
  <c r="J309" i="15"/>
  <c r="AS302" i="15"/>
  <c r="Y302" i="15"/>
  <c r="Z302" i="15"/>
  <c r="AU308" i="15"/>
  <c r="AE308" i="15"/>
  <c r="AD308" i="15"/>
  <c r="AR324" i="15"/>
  <c r="W324" i="15"/>
  <c r="V324" i="15"/>
  <c r="AS290" i="15"/>
  <c r="Y290" i="15"/>
  <c r="Z290" i="15"/>
  <c r="AJ294" i="15"/>
  <c r="D294" i="15"/>
  <c r="AS304" i="15"/>
  <c r="Y304" i="15"/>
  <c r="Z304" i="15"/>
  <c r="AK245" i="15"/>
  <c r="F245" i="15"/>
  <c r="AL280" i="15"/>
  <c r="H280" i="15"/>
  <c r="AS242" i="15"/>
  <c r="Z242" i="15"/>
  <c r="Y242" i="15"/>
  <c r="AP277" i="15"/>
  <c r="Q277" i="15"/>
  <c r="R277" i="15"/>
  <c r="AM283" i="15"/>
  <c r="J283" i="15"/>
  <c r="AT264" i="15"/>
  <c r="AB264" i="15"/>
  <c r="AQ251" i="15"/>
  <c r="T251" i="15"/>
  <c r="AR219" i="15"/>
  <c r="W219" i="15"/>
  <c r="V219" i="15"/>
  <c r="AI175" i="15"/>
  <c r="AU11" i="15"/>
  <c r="AE11" i="15"/>
  <c r="AD11" i="15"/>
  <c r="M13" i="16"/>
  <c r="AD13" i="16"/>
  <c r="P40" i="16"/>
  <c r="P55" i="16"/>
  <c r="P29" i="16"/>
  <c r="AC71" i="16"/>
  <c r="AK7" i="15"/>
  <c r="F7" i="15"/>
  <c r="AT336" i="15"/>
  <c r="AB336" i="15"/>
  <c r="AL316" i="15"/>
  <c r="H316" i="15"/>
  <c r="AL303" i="15"/>
  <c r="H303" i="15"/>
  <c r="AV341" i="15"/>
  <c r="AG341" i="15"/>
  <c r="AH341" i="15"/>
  <c r="AT337" i="15"/>
  <c r="AB337" i="15"/>
  <c r="AL323" i="15"/>
  <c r="H323" i="15"/>
  <c r="AT318" i="15"/>
  <c r="AB318" i="15"/>
  <c r="AR285" i="15"/>
  <c r="W285" i="15"/>
  <c r="V285" i="15"/>
  <c r="AM288" i="15"/>
  <c r="J288" i="15"/>
  <c r="AR299" i="15"/>
  <c r="V299" i="15"/>
  <c r="W299" i="15"/>
  <c r="AV311" i="15"/>
  <c r="AG311" i="15"/>
  <c r="AH311" i="15"/>
  <c r="AR273" i="15"/>
  <c r="V273" i="15"/>
  <c r="W273" i="15"/>
  <c r="AS309" i="15"/>
  <c r="Y309" i="15"/>
  <c r="Z309" i="15"/>
  <c r="AI266" i="15"/>
  <c r="AJ277" i="15"/>
  <c r="D277" i="15"/>
  <c r="AL244" i="15"/>
  <c r="H244" i="15"/>
  <c r="AU256" i="15"/>
  <c r="AD256" i="15"/>
  <c r="AE256" i="15"/>
  <c r="AQ189" i="15"/>
  <c r="T189" i="15"/>
  <c r="AU159" i="15"/>
  <c r="AD159" i="15"/>
  <c r="AE159" i="15"/>
  <c r="AC116" i="16"/>
  <c r="T10" i="16"/>
  <c r="AS7" i="15"/>
  <c r="Z7" i="15"/>
  <c r="Y7" i="15"/>
  <c r="AS341" i="15"/>
  <c r="Y341" i="15"/>
  <c r="Z341" i="15"/>
  <c r="M95" i="16"/>
  <c r="AD95" i="16"/>
  <c r="AT321" i="15"/>
  <c r="AB321" i="15"/>
  <c r="AS293" i="15"/>
  <c r="Z293" i="15"/>
  <c r="Y293" i="15"/>
  <c r="P135" i="16"/>
  <c r="AC108" i="16"/>
  <c r="M35" i="16"/>
  <c r="AD35" i="16"/>
  <c r="M50" i="16"/>
  <c r="AD50" i="16"/>
  <c r="AC97" i="16"/>
  <c r="M24" i="16"/>
  <c r="AD24" i="16"/>
  <c r="AC48" i="16"/>
  <c r="AU7" i="15"/>
  <c r="AE7" i="15"/>
  <c r="AD7" i="15"/>
  <c r="AU326" i="15"/>
  <c r="AD326" i="15"/>
  <c r="AE326" i="15"/>
  <c r="AO305" i="15"/>
  <c r="O305" i="15"/>
  <c r="N305" i="15"/>
  <c r="AS342" i="15"/>
  <c r="Z342" i="15"/>
  <c r="Y342" i="15"/>
  <c r="AT338" i="15"/>
  <c r="AB338" i="15"/>
  <c r="AR335" i="15"/>
  <c r="W335" i="15"/>
  <c r="V335" i="15"/>
  <c r="AI320" i="15"/>
  <c r="AV315" i="15"/>
  <c r="AG315" i="15"/>
  <c r="AH315" i="15"/>
  <c r="AS282" i="15"/>
  <c r="Y282" i="15"/>
  <c r="Z282" i="15"/>
  <c r="AJ286" i="15"/>
  <c r="D286" i="15"/>
  <c r="AS296" i="15"/>
  <c r="Z296" i="15"/>
  <c r="Y296" i="15"/>
  <c r="AT308" i="15"/>
  <c r="AB308" i="15"/>
  <c r="AI268" i="15"/>
  <c r="AQ306" i="15"/>
  <c r="T306" i="15"/>
  <c r="AN257" i="15"/>
  <c r="L257" i="15"/>
  <c r="AT267" i="15"/>
  <c r="AB267" i="15"/>
  <c r="AP223" i="15"/>
  <c r="Q223" i="15"/>
  <c r="R223" i="15"/>
  <c r="AP231" i="15"/>
  <c r="Q231" i="15"/>
  <c r="R231" i="15"/>
  <c r="AS214" i="15"/>
  <c r="Z214" i="15"/>
  <c r="Y214" i="15"/>
  <c r="AT180" i="15"/>
  <c r="AB180" i="15"/>
  <c r="AC70" i="16"/>
  <c r="P24" i="16"/>
  <c r="P39" i="16"/>
  <c r="P13" i="16"/>
  <c r="AC55" i="16"/>
  <c r="AQ320" i="15"/>
  <c r="T320" i="15"/>
  <c r="AR326" i="15"/>
  <c r="V326" i="15"/>
  <c r="W326" i="15"/>
  <c r="AJ340" i="15"/>
  <c r="D340" i="15"/>
  <c r="AR337" i="15"/>
  <c r="W337" i="15"/>
  <c r="V337" i="15"/>
  <c r="AV333" i="15"/>
  <c r="AG333" i="15"/>
  <c r="AH333" i="15"/>
  <c r="AT329" i="15"/>
  <c r="AB329" i="15"/>
  <c r="AM316" i="15"/>
  <c r="J316" i="15"/>
  <c r="AI292" i="15"/>
  <c r="AN277" i="15"/>
  <c r="L277" i="15"/>
  <c r="AM280" i="15"/>
  <c r="J280" i="15"/>
  <c r="AR291" i="15"/>
  <c r="V291" i="15"/>
  <c r="W291" i="15"/>
  <c r="AV303" i="15"/>
  <c r="AG303" i="15"/>
  <c r="AH303" i="15"/>
  <c r="AT240" i="15"/>
  <c r="AB240" i="15"/>
  <c r="AS301" i="15"/>
  <c r="Z301" i="15"/>
  <c r="Y301" i="15"/>
  <c r="AK311" i="15"/>
  <c r="F311" i="15"/>
  <c r="AJ230" i="15"/>
  <c r="D230" i="15"/>
  <c r="AU260" i="15"/>
  <c r="AE260" i="15"/>
  <c r="AD260" i="15"/>
  <c r="AQ218" i="15"/>
  <c r="T218" i="15"/>
  <c r="AK177" i="15"/>
  <c r="F177" i="15"/>
  <c r="AV139" i="15"/>
  <c r="AG139" i="15"/>
  <c r="AH139" i="15"/>
  <c r="T86" i="16"/>
  <c r="AC14" i="16"/>
  <c r="P86" i="16"/>
  <c r="M55" i="16"/>
  <c r="AD55" i="16"/>
  <c r="T71" i="16"/>
  <c r="AR7" i="15"/>
  <c r="V7" i="15"/>
  <c r="W7" i="15"/>
  <c r="AS339" i="15"/>
  <c r="Y339" i="15"/>
  <c r="Z339" i="15"/>
  <c r="AP316" i="15"/>
  <c r="R316" i="15"/>
  <c r="Q316" i="15"/>
  <c r="AK305" i="15"/>
  <c r="F305" i="15"/>
  <c r="H342" i="15"/>
  <c r="AL342" i="15"/>
  <c r="AI338" i="15"/>
  <c r="AK325" i="15"/>
  <c r="F325" i="15"/>
  <c r="AI319" i="15"/>
  <c r="AU285" i="15"/>
  <c r="AE285" i="15"/>
  <c r="AD285" i="15"/>
  <c r="AP289" i="15"/>
  <c r="Q289" i="15"/>
  <c r="R289" i="15"/>
  <c r="AU299" i="15"/>
  <c r="AE299" i="15"/>
  <c r="AD299" i="15"/>
  <c r="AL312" i="15"/>
  <c r="H312" i="15"/>
  <c r="AJ275" i="15"/>
  <c r="D275" i="15"/>
  <c r="AV309" i="15"/>
  <c r="AH309" i="15"/>
  <c r="AG309" i="15"/>
  <c r="AL269" i="15"/>
  <c r="H269" i="15"/>
  <c r="AI278" i="15"/>
  <c r="AU246" i="15"/>
  <c r="AD246" i="15"/>
  <c r="AE246" i="15"/>
  <c r="AS261" i="15"/>
  <c r="Y261" i="15"/>
  <c r="Z261" i="15"/>
  <c r="AM202" i="15"/>
  <c r="J202" i="15"/>
  <c r="AU163" i="15"/>
  <c r="AD163" i="15"/>
  <c r="AE163" i="15"/>
  <c r="M77" i="16"/>
  <c r="AD77" i="16"/>
  <c r="P104" i="16"/>
  <c r="P93" i="16"/>
  <c r="P44" i="16"/>
  <c r="M62" i="16"/>
  <c r="AD62" i="16"/>
  <c r="AP339" i="15"/>
  <c r="Q339" i="15"/>
  <c r="R339" i="15"/>
  <c r="AR341" i="15"/>
  <c r="W341" i="15"/>
  <c r="V341" i="15"/>
  <c r="AT291" i="15"/>
  <c r="AB291" i="15"/>
  <c r="AI340" i="15"/>
  <c r="AJ338" i="15"/>
  <c r="D338" i="15"/>
  <c r="AL333" i="15"/>
  <c r="H333" i="15"/>
  <c r="AN319" i="15"/>
  <c r="L319" i="15"/>
  <c r="AT313" i="15"/>
  <c r="AB313" i="15"/>
  <c r="AI280" i="15"/>
  <c r="AO284" i="15"/>
  <c r="N284" i="15"/>
  <c r="O284" i="15"/>
  <c r="AI294" i="15"/>
  <c r="AJ308" i="15"/>
  <c r="D308" i="15"/>
  <c r="AO263" i="15"/>
  <c r="N263" i="15"/>
  <c r="O263" i="15"/>
  <c r="AU304" i="15"/>
  <c r="AE304" i="15"/>
  <c r="AD304" i="15"/>
  <c r="AI231" i="15"/>
  <c r="AK261" i="15"/>
  <c r="F261" i="15"/>
  <c r="AL274" i="15"/>
  <c r="H274" i="15"/>
  <c r="AM243" i="15"/>
  <c r="J243" i="15"/>
  <c r="AL198" i="15"/>
  <c r="H198" i="15"/>
  <c r="AS167" i="15"/>
  <c r="Y167" i="15"/>
  <c r="Z167" i="15"/>
  <c r="P9" i="16"/>
  <c r="M67" i="16"/>
  <c r="AD67" i="16"/>
  <c r="M56" i="16"/>
  <c r="AD56" i="16"/>
  <c r="AM337" i="15"/>
  <c r="J337" i="15"/>
  <c r="AL318" i="15"/>
  <c r="H318" i="15"/>
  <c r="M61" i="16"/>
  <c r="AD61" i="16"/>
  <c r="P88" i="16"/>
  <c r="P77" i="16"/>
  <c r="P28" i="16"/>
  <c r="M46" i="16"/>
  <c r="AD46" i="16"/>
  <c r="AT327" i="15"/>
  <c r="AB327" i="15"/>
  <c r="AJ341" i="15"/>
  <c r="D341" i="15"/>
  <c r="AP335" i="15"/>
  <c r="R335" i="15"/>
  <c r="Q335" i="15"/>
  <c r="AI332" i="15"/>
  <c r="AJ330" i="15"/>
  <c r="D330" i="15"/>
  <c r="AL325" i="15"/>
  <c r="H325" i="15"/>
  <c r="AB342" i="15"/>
  <c r="AT342" i="15"/>
  <c r="AR309" i="15"/>
  <c r="V309" i="15"/>
  <c r="W309" i="15"/>
  <c r="AT263" i="15"/>
  <c r="AB263" i="15"/>
  <c r="AR263" i="15"/>
  <c r="V263" i="15"/>
  <c r="W263" i="15"/>
  <c r="AI286" i="15"/>
  <c r="AJ300" i="15"/>
  <c r="D300" i="15"/>
  <c r="AV286" i="15"/>
  <c r="AH286" i="15"/>
  <c r="AG286" i="15"/>
  <c r="AU296" i="15"/>
  <c r="AD296" i="15"/>
  <c r="AE296" i="15"/>
  <c r="AQ305" i="15"/>
  <c r="T305" i="15"/>
  <c r="AO310" i="15"/>
  <c r="O310" i="15"/>
  <c r="N310" i="15"/>
  <c r="AR241" i="15"/>
  <c r="V241" i="15"/>
  <c r="W241" i="15"/>
  <c r="AU231" i="15"/>
  <c r="AE231" i="15"/>
  <c r="AD231" i="15"/>
  <c r="AT201" i="15"/>
  <c r="AB201" i="15"/>
  <c r="AV153" i="15"/>
  <c r="AG153" i="15"/>
  <c r="AH153" i="15"/>
  <c r="AC78" i="16"/>
  <c r="P32" i="16"/>
  <c r="P47" i="16"/>
  <c r="P21" i="16"/>
  <c r="AC63" i="16"/>
  <c r="N342" i="15"/>
  <c r="O342" i="15"/>
  <c r="AO342" i="15"/>
  <c r="AK317" i="15"/>
  <c r="F317" i="15"/>
  <c r="AR297" i="15"/>
  <c r="V297" i="15"/>
  <c r="W297" i="15"/>
  <c r="AM341" i="15"/>
  <c r="J341" i="15"/>
  <c r="AN338" i="15"/>
  <c r="L338" i="15"/>
  <c r="AK335" i="15"/>
  <c r="F335" i="15"/>
  <c r="AQ319" i="15"/>
  <c r="T319" i="15"/>
  <c r="AL314" i="15"/>
  <c r="H314" i="15"/>
  <c r="AM281" i="15"/>
  <c r="J281" i="15"/>
  <c r="AR284" i="15"/>
  <c r="V284" i="15"/>
  <c r="W284" i="15"/>
  <c r="AM295" i="15"/>
  <c r="J295" i="15"/>
  <c r="AN308" i="15"/>
  <c r="L308" i="15"/>
  <c r="AN265" i="15"/>
  <c r="L265" i="15"/>
  <c r="AJ306" i="15"/>
  <c r="D306" i="15"/>
  <c r="AP242" i="15"/>
  <c r="Q242" i="15"/>
  <c r="R242" i="15"/>
  <c r="AJ263" i="15"/>
  <c r="D263" i="15"/>
  <c r="AU276" i="15"/>
  <c r="AE276" i="15"/>
  <c r="AD276" i="15"/>
  <c r="AU247" i="15"/>
  <c r="AE247" i="15"/>
  <c r="AD247" i="15"/>
  <c r="AM205" i="15"/>
  <c r="J205" i="15"/>
  <c r="AN172" i="15"/>
  <c r="L172" i="15"/>
  <c r="T66" i="16"/>
  <c r="AV342" i="15"/>
  <c r="AH342" i="15"/>
  <c r="AG342" i="15"/>
  <c r="AU318" i="15"/>
  <c r="AD318" i="15"/>
  <c r="AE318" i="15"/>
  <c r="AR338" i="15"/>
  <c r="W338" i="15"/>
  <c r="V338" i="15"/>
  <c r="AK337" i="15"/>
  <c r="F337" i="15"/>
  <c r="AP333" i="15"/>
  <c r="Q333" i="15"/>
  <c r="R333" i="15"/>
  <c r="AN329" i="15"/>
  <c r="L329" i="15"/>
  <c r="AU314" i="15"/>
  <c r="AD314" i="15"/>
  <c r="AE314" i="15"/>
  <c r="AI312" i="15"/>
  <c r="AT273" i="15"/>
  <c r="AB273" i="15"/>
  <c r="AV277" i="15"/>
  <c r="AH277" i="15"/>
  <c r="AG277" i="15"/>
  <c r="AK291" i="15"/>
  <c r="F291" i="15"/>
  <c r="AP303" i="15"/>
  <c r="R303" i="15"/>
  <c r="Q303" i="15"/>
  <c r="AP217" i="15"/>
  <c r="R217" i="15"/>
  <c r="Q217" i="15"/>
  <c r="AM300" i="15"/>
  <c r="J300" i="15"/>
  <c r="AV308" i="15"/>
  <c r="AH308" i="15"/>
  <c r="AG308" i="15"/>
  <c r="AM314" i="15"/>
  <c r="J314" i="15"/>
  <c r="AM256" i="15"/>
  <c r="J256" i="15"/>
  <c r="AJ210" i="15"/>
  <c r="D210" i="15"/>
  <c r="AV166" i="15"/>
  <c r="AG166" i="15"/>
  <c r="AH166" i="15"/>
  <c r="AI160" i="15"/>
  <c r="M171" i="16"/>
  <c r="AD171" i="16"/>
  <c r="AU334" i="15"/>
  <c r="AD334" i="15"/>
  <c r="AE334" i="15"/>
  <c r="AQ337" i="15"/>
  <c r="T337" i="15"/>
  <c r="T102" i="16"/>
  <c r="AC30" i="16"/>
  <c r="P102" i="16"/>
  <c r="M71" i="16"/>
  <c r="AD71" i="16"/>
  <c r="T87" i="16"/>
  <c r="AC15" i="16"/>
  <c r="AJ336" i="15"/>
  <c r="D336" i="15"/>
  <c r="AN325" i="15"/>
  <c r="L325" i="15"/>
  <c r="AS319" i="15"/>
  <c r="Z319" i="15"/>
  <c r="Y319" i="15"/>
  <c r="AV316" i="15"/>
  <c r="AG316" i="15"/>
  <c r="AH316" i="15"/>
  <c r="AM315" i="15"/>
  <c r="J315" i="15"/>
  <c r="AP315" i="15"/>
  <c r="Q315" i="15"/>
  <c r="R315" i="15"/>
  <c r="AI327" i="15"/>
  <c r="AU293" i="15"/>
  <c r="AD293" i="15"/>
  <c r="AE293" i="15"/>
  <c r="AP297" i="15"/>
  <c r="Q297" i="15"/>
  <c r="R297" i="15"/>
  <c r="AU307" i="15"/>
  <c r="AE307" i="15"/>
  <c r="AD307" i="15"/>
  <c r="AR261" i="15"/>
  <c r="W261" i="15"/>
  <c r="V261" i="15"/>
  <c r="AN284" i="15"/>
  <c r="L284" i="15"/>
  <c r="AN263" i="15"/>
  <c r="L263" i="15"/>
  <c r="AJ282" i="15"/>
  <c r="D282" i="15"/>
  <c r="AU287" i="15"/>
  <c r="AD287" i="15"/>
  <c r="AE287" i="15"/>
  <c r="AK255" i="15"/>
  <c r="F255" i="15"/>
  <c r="AO240" i="15"/>
  <c r="N240" i="15"/>
  <c r="O240" i="15"/>
  <c r="AS198" i="15"/>
  <c r="Y198" i="15"/>
  <c r="Z198" i="15"/>
  <c r="AI136" i="15"/>
  <c r="AT84" i="15"/>
  <c r="AB84" i="15"/>
  <c r="M11" i="16"/>
  <c r="AD11" i="16"/>
  <c r="M26" i="16"/>
  <c r="AD26" i="16"/>
  <c r="AC73" i="16"/>
  <c r="T96" i="16"/>
  <c r="AC24" i="16"/>
  <c r="AN320" i="15"/>
  <c r="L320" i="15"/>
  <c r="AK339" i="15"/>
  <c r="F339" i="15"/>
  <c r="AQ332" i="15"/>
  <c r="T332" i="15"/>
  <c r="AJ331" i="15"/>
  <c r="D331" i="15"/>
  <c r="AK328" i="15"/>
  <c r="F328" i="15"/>
  <c r="AM323" i="15"/>
  <c r="J323" i="15"/>
  <c r="AU340" i="15"/>
  <c r="AE340" i="15"/>
  <c r="AD340" i="15"/>
  <c r="AV306" i="15"/>
  <c r="AG306" i="15"/>
  <c r="AH306" i="15"/>
  <c r="AJ255" i="15"/>
  <c r="D255" i="15"/>
  <c r="AV252" i="15"/>
  <c r="AG252" i="15"/>
  <c r="AH252" i="15"/>
  <c r="AJ285" i="15"/>
  <c r="D285" i="15"/>
  <c r="AK298" i="15"/>
  <c r="F298" i="15"/>
  <c r="AI284" i="15"/>
  <c r="AL294" i="15"/>
  <c r="H294" i="15"/>
  <c r="AR303" i="15"/>
  <c r="V303" i="15"/>
  <c r="W303" i="15"/>
  <c r="AT304" i="15"/>
  <c r="AB304" i="15"/>
  <c r="AK226" i="15"/>
  <c r="F226" i="15"/>
  <c r="AL213" i="15"/>
  <c r="H213" i="15"/>
  <c r="AU183" i="15"/>
  <c r="AE183" i="15"/>
  <c r="AD183" i="15"/>
  <c r="AM143" i="15"/>
  <c r="J143" i="15"/>
  <c r="T85" i="16"/>
  <c r="AC46" i="16"/>
  <c r="P15" i="16"/>
  <c r="M87" i="16"/>
  <c r="AD87" i="16"/>
  <c r="AC31" i="16"/>
  <c r="AQ328" i="15"/>
  <c r="T328" i="15"/>
  <c r="AN333" i="15"/>
  <c r="L333" i="15"/>
  <c r="AS327" i="15"/>
  <c r="Y327" i="15"/>
  <c r="Z327" i="15"/>
  <c r="AM325" i="15"/>
  <c r="J325" i="15"/>
  <c r="AN322" i="15"/>
  <c r="L322" i="15"/>
  <c r="AK319" i="15"/>
  <c r="F319" i="15"/>
  <c r="AI335" i="15"/>
  <c r="AU301" i="15"/>
  <c r="AD301" i="15"/>
  <c r="AE301" i="15"/>
  <c r="AP305" i="15"/>
  <c r="R305" i="15"/>
  <c r="Q305" i="15"/>
  <c r="AU315" i="15"/>
  <c r="AD315" i="15"/>
  <c r="AE315" i="15"/>
  <c r="AM279" i="15"/>
  <c r="J279" i="15"/>
  <c r="AN292" i="15"/>
  <c r="L292" i="15"/>
  <c r="AL279" i="15"/>
  <c r="H279" i="15"/>
  <c r="AJ290" i="15"/>
  <c r="D290" i="15"/>
  <c r="AT297" i="15"/>
  <c r="AB297" i="15"/>
  <c r="AU294" i="15"/>
  <c r="AD294" i="15"/>
  <c r="AE294" i="15"/>
  <c r="AM255" i="15"/>
  <c r="J255" i="15"/>
  <c r="AN208" i="15"/>
  <c r="L208" i="15"/>
  <c r="AK182" i="15"/>
  <c r="F182" i="15"/>
  <c r="AQ146" i="15"/>
  <c r="T146" i="15"/>
  <c r="AU275" i="15"/>
  <c r="AD275" i="15"/>
  <c r="AE275" i="15"/>
  <c r="AI289" i="15"/>
  <c r="AR262" i="15"/>
  <c r="W262" i="15"/>
  <c r="V262" i="15"/>
  <c r="AV273" i="15"/>
  <c r="AH273" i="15"/>
  <c r="AG273" i="15"/>
  <c r="AV234" i="15"/>
  <c r="AH234" i="15"/>
  <c r="AG234" i="15"/>
  <c r="AV225" i="15"/>
  <c r="AH225" i="15"/>
  <c r="AG225" i="15"/>
  <c r="AQ234" i="15"/>
  <c r="T234" i="15"/>
  <c r="AQ274" i="15"/>
  <c r="T274" i="15"/>
  <c r="AQ222" i="15"/>
  <c r="T222" i="15"/>
  <c r="AV212" i="15"/>
  <c r="AH212" i="15"/>
  <c r="AG212" i="15"/>
  <c r="AQ204" i="15"/>
  <c r="T204" i="15"/>
  <c r="AV222" i="15"/>
  <c r="AH222" i="15"/>
  <c r="AG222" i="15"/>
  <c r="AR183" i="15"/>
  <c r="W183" i="15"/>
  <c r="V183" i="15"/>
  <c r="AV160" i="15"/>
  <c r="AH160" i="15"/>
  <c r="AG160" i="15"/>
  <c r="AI189" i="15"/>
  <c r="AI142" i="15"/>
  <c r="AN94" i="15"/>
  <c r="L94" i="15"/>
  <c r="AU270" i="15"/>
  <c r="AE270" i="15"/>
  <c r="AD270" i="15"/>
  <c r="AS256" i="15"/>
  <c r="Y256" i="15"/>
  <c r="Z256" i="15"/>
  <c r="AV240" i="15"/>
  <c r="AG240" i="15"/>
  <c r="AH240" i="15"/>
  <c r="AQ226" i="15"/>
  <c r="T226" i="15"/>
  <c r="AU206" i="15"/>
  <c r="AD206" i="15"/>
  <c r="AE206" i="15"/>
  <c r="AS222" i="15"/>
  <c r="Z222" i="15"/>
  <c r="Y222" i="15"/>
  <c r="AV179" i="15"/>
  <c r="AG179" i="15"/>
  <c r="AH179" i="15"/>
  <c r="AT188" i="15"/>
  <c r="AB188" i="15"/>
  <c r="AR144" i="15"/>
  <c r="W144" i="15"/>
  <c r="V144" i="15"/>
  <c r="AJ280" i="15"/>
  <c r="D280" i="15"/>
  <c r="AJ222" i="15"/>
  <c r="D222" i="15"/>
  <c r="AQ240" i="15"/>
  <c r="T240" i="15"/>
  <c r="AO221" i="15"/>
  <c r="N221" i="15"/>
  <c r="O221" i="15"/>
  <c r="AN194" i="15"/>
  <c r="L194" i="15"/>
  <c r="AV156" i="15"/>
  <c r="AG156" i="15"/>
  <c r="AH156" i="15"/>
  <c r="AQ235" i="15"/>
  <c r="T235" i="15"/>
  <c r="AI224" i="15"/>
  <c r="AO189" i="15"/>
  <c r="N189" i="15"/>
  <c r="O189" i="15"/>
  <c r="AU198" i="15"/>
  <c r="AE198" i="15"/>
  <c r="AD198" i="15"/>
  <c r="AS224" i="15"/>
  <c r="Z224" i="15"/>
  <c r="Y224" i="15"/>
  <c r="AC94" i="16"/>
  <c r="M21" i="16"/>
  <c r="AD21" i="16"/>
  <c r="P48" i="16"/>
  <c r="P63" i="16"/>
  <c r="P37" i="16"/>
  <c r="AC79" i="16"/>
  <c r="AV7" i="15"/>
  <c r="AG7" i="15"/>
  <c r="AH7" i="15"/>
  <c r="AV338" i="15"/>
  <c r="AH338" i="15"/>
  <c r="AG338" i="15"/>
  <c r="AS320" i="15"/>
  <c r="Y320" i="15"/>
  <c r="Z320" i="15"/>
  <c r="AJ314" i="15"/>
  <c r="D314" i="15"/>
  <c r="AV302" i="15"/>
  <c r="AG302" i="15"/>
  <c r="AH302" i="15"/>
  <c r="AJ291" i="15"/>
  <c r="D291" i="15"/>
  <c r="AP294" i="15"/>
  <c r="Q294" i="15"/>
  <c r="R294" i="15"/>
  <c r="AK324" i="15"/>
  <c r="F324" i="15"/>
  <c r="AM289" i="15"/>
  <c r="J289" i="15"/>
  <c r="AR292" i="15"/>
  <c r="W292" i="15"/>
  <c r="V292" i="15"/>
  <c r="AM303" i="15"/>
  <c r="J303" i="15"/>
  <c r="AQ238" i="15"/>
  <c r="T238" i="15"/>
  <c r="AS279" i="15"/>
  <c r="Y279" i="15"/>
  <c r="Z279" i="15"/>
  <c r="AM224" i="15"/>
  <c r="J224" i="15"/>
  <c r="AV274" i="15"/>
  <c r="AG274" i="15"/>
  <c r="AH274" i="15"/>
  <c r="AQ281" i="15"/>
  <c r="T281" i="15"/>
  <c r="AL260" i="15"/>
  <c r="H260" i="15"/>
  <c r="AJ243" i="15"/>
  <c r="D243" i="15"/>
  <c r="AK211" i="15"/>
  <c r="F211" i="15"/>
  <c r="AQ166" i="15"/>
  <c r="T166" i="15"/>
  <c r="AV38" i="15"/>
  <c r="AH38" i="15"/>
  <c r="AG38" i="15"/>
  <c r="M90" i="16"/>
  <c r="AD90" i="16"/>
  <c r="P46" i="16"/>
  <c r="M64" i="16"/>
  <c r="AD64" i="16"/>
  <c r="AC88" i="16"/>
  <c r="M15" i="16"/>
  <c r="AD15" i="16"/>
  <c r="T31" i="16"/>
  <c r="AP331" i="15"/>
  <c r="Q331" i="15"/>
  <c r="R331" i="15"/>
  <c r="AQ333" i="15"/>
  <c r="T333" i="15"/>
  <c r="AV327" i="15"/>
  <c r="AH327" i="15"/>
  <c r="AG327" i="15"/>
  <c r="AP326" i="15"/>
  <c r="Q326" i="15"/>
  <c r="R326" i="15"/>
  <c r="AQ322" i="15"/>
  <c r="T322" i="15"/>
  <c r="AO319" i="15"/>
  <c r="O319" i="15"/>
  <c r="N319" i="15"/>
  <c r="AM336" i="15"/>
  <c r="J336" i="15"/>
  <c r="AJ303" i="15"/>
  <c r="D303" i="15"/>
  <c r="AS305" i="15"/>
  <c r="Y305" i="15"/>
  <c r="Z305" i="15"/>
  <c r="AJ317" i="15"/>
  <c r="D317" i="15"/>
  <c r="AP280" i="15"/>
  <c r="R280" i="15"/>
  <c r="Q280" i="15"/>
  <c r="AQ292" i="15"/>
  <c r="T292" i="15"/>
  <c r="AK281" i="15"/>
  <c r="F281" i="15"/>
  <c r="AN290" i="15"/>
  <c r="L290" i="15"/>
  <c r="AI298" i="15"/>
  <c r="AN296" i="15"/>
  <c r="L296" i="15"/>
  <c r="AL257" i="15"/>
  <c r="H257" i="15"/>
  <c r="AL212" i="15"/>
  <c r="H212" i="15"/>
  <c r="AI185" i="15"/>
  <c r="AI155" i="15"/>
  <c r="T140" i="16"/>
  <c r="M37" i="16"/>
  <c r="AD37" i="16"/>
  <c r="P64" i="16"/>
  <c r="P79" i="16"/>
  <c r="P53" i="16"/>
  <c r="AC95" i="16"/>
  <c r="M22" i="16"/>
  <c r="AD22" i="16"/>
  <c r="AO333" i="15"/>
  <c r="N333" i="15"/>
  <c r="O333" i="15"/>
  <c r="AS328" i="15"/>
  <c r="Y328" i="15"/>
  <c r="Z328" i="15"/>
  <c r="AU322" i="15"/>
  <c r="AE322" i="15"/>
  <c r="AD322" i="15"/>
  <c r="AO321" i="15"/>
  <c r="O321" i="15"/>
  <c r="N321" i="15"/>
  <c r="AS317" i="15"/>
  <c r="Y317" i="15"/>
  <c r="Z317" i="15"/>
  <c r="AV310" i="15"/>
  <c r="AG310" i="15"/>
  <c r="AH310" i="15"/>
  <c r="AK332" i="15"/>
  <c r="F332" i="15"/>
  <c r="AM297" i="15"/>
  <c r="J297" i="15"/>
  <c r="AR300" i="15"/>
  <c r="V300" i="15"/>
  <c r="W300" i="15"/>
  <c r="AM311" i="15"/>
  <c r="J311" i="15"/>
  <c r="AL273" i="15"/>
  <c r="H273" i="15"/>
  <c r="AS287" i="15"/>
  <c r="Y287" i="15"/>
  <c r="Z287" i="15"/>
  <c r="AJ273" i="15"/>
  <c r="D273" i="15"/>
  <c r="AP285" i="15"/>
  <c r="Q285" i="15"/>
  <c r="R285" i="15"/>
  <c r="AS292" i="15"/>
  <c r="Z292" i="15"/>
  <c r="Y292" i="15"/>
  <c r="AS283" i="15"/>
  <c r="Y283" i="15"/>
  <c r="Z283" i="15"/>
  <c r="AN268" i="15"/>
  <c r="L268" i="15"/>
  <c r="AI208" i="15"/>
  <c r="AS186" i="15"/>
  <c r="Y186" i="15"/>
  <c r="Z186" i="15"/>
  <c r="AU91" i="15"/>
  <c r="AD91" i="15"/>
  <c r="AE91" i="15"/>
  <c r="AI264" i="15"/>
  <c r="AK286" i="15"/>
  <c r="F286" i="15"/>
  <c r="AI257" i="15"/>
  <c r="AJ270" i="15"/>
  <c r="D270" i="15"/>
  <c r="AL224" i="15"/>
  <c r="H224" i="15"/>
  <c r="AQ276" i="15"/>
  <c r="T276" i="15"/>
  <c r="AK218" i="15"/>
  <c r="F218" i="15"/>
  <c r="AV269" i="15"/>
  <c r="AG269" i="15"/>
  <c r="AH269" i="15"/>
  <c r="AO232" i="15"/>
  <c r="N232" i="15"/>
  <c r="O232" i="15"/>
  <c r="AJ209" i="15"/>
  <c r="D209" i="15"/>
  <c r="AT178" i="15"/>
  <c r="AB178" i="15"/>
  <c r="AS197" i="15"/>
  <c r="Z197" i="15"/>
  <c r="Y197" i="15"/>
  <c r="AI178" i="15"/>
  <c r="AN198" i="15"/>
  <c r="L198" i="15"/>
  <c r="AP167" i="15"/>
  <c r="Q167" i="15"/>
  <c r="R167" i="15"/>
  <c r="AR134" i="15"/>
  <c r="W134" i="15"/>
  <c r="V134" i="15"/>
  <c r="AI73" i="15"/>
  <c r="AN248" i="15"/>
  <c r="L248" i="15"/>
  <c r="AU251" i="15"/>
  <c r="AE251" i="15"/>
  <c r="AD251" i="15"/>
  <c r="AU220" i="15"/>
  <c r="AD220" i="15"/>
  <c r="AE220" i="15"/>
  <c r="AU203" i="15"/>
  <c r="AE203" i="15"/>
  <c r="AD203" i="15"/>
  <c r="AI216" i="15"/>
  <c r="AK176" i="15"/>
  <c r="F176" i="15"/>
  <c r="AS194" i="15"/>
  <c r="Y194" i="15"/>
  <c r="Z194" i="15"/>
  <c r="AN160" i="15"/>
  <c r="L160" i="15"/>
  <c r="AQ122" i="15"/>
  <c r="T122" i="15"/>
  <c r="AK262" i="15"/>
  <c r="F262" i="15"/>
  <c r="AQ252" i="15"/>
  <c r="T252" i="15"/>
  <c r="AU216" i="15"/>
  <c r="AD216" i="15"/>
  <c r="AE216" i="15"/>
  <c r="AL182" i="15"/>
  <c r="H182" i="15"/>
  <c r="AS174" i="15"/>
  <c r="Y174" i="15"/>
  <c r="Z174" i="15"/>
  <c r="AI165" i="15"/>
  <c r="AS247" i="15"/>
  <c r="Y247" i="15"/>
  <c r="Z247" i="15"/>
  <c r="AI207" i="15"/>
  <c r="AI191" i="15"/>
  <c r="AP172" i="15"/>
  <c r="Q172" i="15"/>
  <c r="R172" i="15"/>
  <c r="AJ147" i="15"/>
  <c r="D147" i="15"/>
  <c r="AV322" i="15"/>
  <c r="AG322" i="15"/>
  <c r="AH322" i="15"/>
  <c r="AQ318" i="15"/>
  <c r="T318" i="15"/>
  <c r="AO285" i="15"/>
  <c r="O285" i="15"/>
  <c r="N285" i="15"/>
  <c r="AI287" i="15"/>
  <c r="AO299" i="15"/>
  <c r="O299" i="15"/>
  <c r="N299" i="15"/>
  <c r="AS311" i="15"/>
  <c r="Y311" i="15"/>
  <c r="Z311" i="15"/>
  <c r="AK273" i="15"/>
  <c r="F273" i="15"/>
  <c r="AP309" i="15"/>
  <c r="R309" i="15"/>
  <c r="Q309" i="15"/>
  <c r="AJ265" i="15"/>
  <c r="D265" i="15"/>
  <c r="AO275" i="15"/>
  <c r="O275" i="15"/>
  <c r="N275" i="15"/>
  <c r="AV241" i="15"/>
  <c r="AH241" i="15"/>
  <c r="AG241" i="15"/>
  <c r="AM252" i="15"/>
  <c r="J252" i="15"/>
  <c r="AO233" i="15"/>
  <c r="N233" i="15"/>
  <c r="O233" i="15"/>
  <c r="AN145" i="15"/>
  <c r="L145" i="15"/>
  <c r="P7" i="16"/>
  <c r="M79" i="16"/>
  <c r="AD79" i="16"/>
  <c r="T95" i="16"/>
  <c r="AC23" i="16"/>
  <c r="AN335" i="15"/>
  <c r="L335" i="15"/>
  <c r="AV328" i="15"/>
  <c r="AG328" i="15"/>
  <c r="AH328" i="15"/>
  <c r="AJ324" i="15"/>
  <c r="D324" i="15"/>
  <c r="AR321" i="15"/>
  <c r="V321" i="15"/>
  <c r="W321" i="15"/>
  <c r="AV317" i="15"/>
  <c r="AG317" i="15"/>
  <c r="AH317" i="15"/>
  <c r="AQ313" i="15"/>
  <c r="T313" i="15"/>
  <c r="AO332" i="15"/>
  <c r="N332" i="15"/>
  <c r="O332" i="15"/>
  <c r="AP298" i="15"/>
  <c r="R298" i="15"/>
  <c r="Q298" i="15"/>
  <c r="AU300" i="15"/>
  <c r="AD300" i="15"/>
  <c r="AE300" i="15"/>
  <c r="AP312" i="15"/>
  <c r="R312" i="15"/>
  <c r="Q312" i="15"/>
  <c r="AK275" i="15"/>
  <c r="F275" i="15"/>
  <c r="AV287" i="15"/>
  <c r="AH287" i="15"/>
  <c r="AG287" i="15"/>
  <c r="AQ273" i="15"/>
  <c r="T273" i="15"/>
  <c r="AS285" i="15"/>
  <c r="Y285" i="15"/>
  <c r="Z285" i="15"/>
  <c r="AV292" i="15"/>
  <c r="AG292" i="15"/>
  <c r="AH292" i="15"/>
  <c r="AO286" i="15"/>
  <c r="N286" i="15"/>
  <c r="O286" i="15"/>
  <c r="AL272" i="15"/>
  <c r="H272" i="15"/>
  <c r="AR213" i="15"/>
  <c r="V213" i="15"/>
  <c r="W213" i="15"/>
  <c r="AN191" i="15"/>
  <c r="L191" i="15"/>
  <c r="AR109" i="15"/>
  <c r="W109" i="15"/>
  <c r="V109" i="15"/>
  <c r="AC132" i="16"/>
  <c r="T155" i="16"/>
  <c r="M101" i="16"/>
  <c r="AD101" i="16"/>
  <c r="T26" i="16"/>
  <c r="P68" i="16"/>
  <c r="M86" i="16"/>
  <c r="AD86" i="16"/>
  <c r="AL332" i="15"/>
  <c r="H332" i="15"/>
  <c r="AU323" i="15"/>
  <c r="AD323" i="15"/>
  <c r="AE323" i="15"/>
  <c r="AM318" i="15"/>
  <c r="J318" i="15"/>
  <c r="AQ315" i="15"/>
  <c r="T315" i="15"/>
  <c r="AI311" i="15"/>
  <c r="AR314" i="15"/>
  <c r="V314" i="15"/>
  <c r="W314" i="15"/>
  <c r="AQ326" i="15"/>
  <c r="T326" i="15"/>
  <c r="AO293" i="15"/>
  <c r="N293" i="15"/>
  <c r="O293" i="15"/>
  <c r="AI295" i="15"/>
  <c r="AO307" i="15"/>
  <c r="O307" i="15"/>
  <c r="N307" i="15"/>
  <c r="AT255" i="15"/>
  <c r="AB255" i="15"/>
  <c r="AU282" i="15"/>
  <c r="AD282" i="15"/>
  <c r="AE282" i="15"/>
  <c r="AP258" i="15"/>
  <c r="Q258" i="15"/>
  <c r="R258" i="15"/>
  <c r="AR280" i="15"/>
  <c r="W280" i="15"/>
  <c r="V280" i="15"/>
  <c r="AK287" i="15"/>
  <c r="F287" i="15"/>
  <c r="AM274" i="15"/>
  <c r="J274" i="15"/>
  <c r="AJ220" i="15"/>
  <c r="D220" i="15"/>
  <c r="AQ237" i="15"/>
  <c r="T237" i="15"/>
  <c r="AV193" i="15"/>
  <c r="AG193" i="15"/>
  <c r="AH193" i="15"/>
  <c r="AV59" i="15"/>
  <c r="AG59" i="15"/>
  <c r="AH59" i="15"/>
  <c r="AL242" i="15"/>
  <c r="H242" i="15"/>
  <c r="AQ280" i="15"/>
  <c r="T280" i="15"/>
  <c r="AK254" i="15"/>
  <c r="F254" i="15"/>
  <c r="AP265" i="15"/>
  <c r="Q265" i="15"/>
  <c r="R265" i="15"/>
  <c r="AI270" i="15"/>
  <c r="AV271" i="15"/>
  <c r="AG271" i="15"/>
  <c r="AH271" i="15"/>
  <c r="AO265" i="15"/>
  <c r="N265" i="15"/>
  <c r="O265" i="15"/>
  <c r="AR256" i="15"/>
  <c r="W256" i="15"/>
  <c r="V256" i="15"/>
  <c r="AT226" i="15"/>
  <c r="AB226" i="15"/>
  <c r="AK222" i="15"/>
  <c r="F222" i="15"/>
  <c r="AN237" i="15"/>
  <c r="L237" i="15"/>
  <c r="AU193" i="15"/>
  <c r="AD193" i="15"/>
  <c r="AE193" i="15"/>
  <c r="AM194" i="15"/>
  <c r="J194" i="15"/>
  <c r="AS193" i="15"/>
  <c r="Z193" i="15"/>
  <c r="Y193" i="15"/>
  <c r="AN137" i="15"/>
  <c r="L137" i="15"/>
  <c r="AK145" i="15"/>
  <c r="F145" i="15"/>
  <c r="AM72" i="15"/>
  <c r="J72" i="15"/>
  <c r="AV237" i="15"/>
  <c r="AH237" i="15"/>
  <c r="AG237" i="15"/>
  <c r="AN276" i="15"/>
  <c r="L276" i="15"/>
  <c r="AN274" i="15"/>
  <c r="L274" i="15"/>
  <c r="AO187" i="15"/>
  <c r="N187" i="15"/>
  <c r="O187" i="15"/>
  <c r="AQ207" i="15"/>
  <c r="T207" i="15"/>
  <c r="AI188" i="15"/>
  <c r="AM185" i="15"/>
  <c r="J185" i="15"/>
  <c r="AQ152" i="15"/>
  <c r="T152" i="15"/>
  <c r="AM111" i="15"/>
  <c r="J111" i="15"/>
  <c r="AV251" i="15"/>
  <c r="AG251" i="15"/>
  <c r="AH251" i="15"/>
  <c r="AJ244" i="15"/>
  <c r="D244" i="15"/>
  <c r="AO208" i="15"/>
  <c r="N208" i="15"/>
  <c r="O208" i="15"/>
  <c r="AR202" i="15"/>
  <c r="V202" i="15"/>
  <c r="W202" i="15"/>
  <c r="AM165" i="15"/>
  <c r="J165" i="15"/>
  <c r="AN159" i="15"/>
  <c r="L159" i="15"/>
  <c r="AR249" i="15"/>
  <c r="V249" i="15"/>
  <c r="W249" i="15"/>
  <c r="AV216" i="15"/>
  <c r="AG216" i="15"/>
  <c r="AH216" i="15"/>
  <c r="AM175" i="15"/>
  <c r="J175" i="15"/>
  <c r="AI149" i="15"/>
  <c r="AT64" i="15"/>
  <c r="AB64" i="15"/>
  <c r="AC131" i="16"/>
  <c r="T74" i="16"/>
  <c r="AQ336" i="15"/>
  <c r="T336" i="15"/>
  <c r="AS338" i="15"/>
  <c r="Z338" i="15"/>
  <c r="Y338" i="15"/>
  <c r="AM342" i="15"/>
  <c r="J342" i="15"/>
  <c r="AT339" i="15"/>
  <c r="AB339" i="15"/>
  <c r="AU336" i="15"/>
  <c r="AD336" i="15"/>
  <c r="AE336" i="15"/>
  <c r="AV332" i="15"/>
  <c r="AG332" i="15"/>
  <c r="AH332" i="15"/>
  <c r="AJ319" i="15"/>
  <c r="D319" i="15"/>
  <c r="AQ310" i="15"/>
  <c r="T310" i="15"/>
  <c r="AT279" i="15"/>
  <c r="AB279" i="15"/>
  <c r="AK284" i="15"/>
  <c r="F284" i="15"/>
  <c r="AT293" i="15"/>
  <c r="AB293" i="15"/>
  <c r="AU306" i="15"/>
  <c r="AD306" i="15"/>
  <c r="AE306" i="15"/>
  <c r="AP260" i="15"/>
  <c r="Q260" i="15"/>
  <c r="R260" i="15"/>
  <c r="AR304" i="15"/>
  <c r="W304" i="15"/>
  <c r="V304" i="15"/>
  <c r="AN313" i="15"/>
  <c r="L313" i="15"/>
  <c r="AL259" i="15"/>
  <c r="H259" i="15"/>
  <c r="AM272" i="15"/>
  <c r="J272" i="15"/>
  <c r="AO236" i="15"/>
  <c r="N236" i="15"/>
  <c r="O236" i="15"/>
  <c r="AS181" i="15"/>
  <c r="Z181" i="15"/>
  <c r="Y181" i="15"/>
  <c r="AL162" i="15"/>
  <c r="H162" i="15"/>
  <c r="P56" i="16"/>
  <c r="P71" i="16"/>
  <c r="P45" i="16"/>
  <c r="AC87" i="16"/>
  <c r="M14" i="16"/>
  <c r="AD14" i="16"/>
  <c r="AK334" i="15"/>
  <c r="F334" i="15"/>
  <c r="AJ325" i="15"/>
  <c r="D325" i="15"/>
  <c r="AP319" i="15"/>
  <c r="R319" i="15"/>
  <c r="Q319" i="15"/>
  <c r="AK316" i="15"/>
  <c r="F316" i="15"/>
  <c r="AS314" i="15"/>
  <c r="Z314" i="15"/>
  <c r="Y314" i="15"/>
  <c r="AL315" i="15"/>
  <c r="H315" i="15"/>
  <c r="AT326" i="15"/>
  <c r="AB326" i="15"/>
  <c r="AR293" i="15"/>
  <c r="V293" i="15"/>
  <c r="W293" i="15"/>
  <c r="AM296" i="15"/>
  <c r="J296" i="15"/>
  <c r="AR307" i="15"/>
  <c r="W307" i="15"/>
  <c r="V307" i="15"/>
  <c r="AS258" i="15"/>
  <c r="Y258" i="15"/>
  <c r="Z258" i="15"/>
  <c r="AJ284" i="15"/>
  <c r="D284" i="15"/>
  <c r="AO261" i="15"/>
  <c r="N261" i="15"/>
  <c r="O261" i="15"/>
  <c r="AU280" i="15"/>
  <c r="AD280" i="15"/>
  <c r="AE280" i="15"/>
  <c r="AO287" i="15"/>
  <c r="N287" i="15"/>
  <c r="O287" i="15"/>
  <c r="AL276" i="15"/>
  <c r="H276" i="15"/>
  <c r="AU234" i="15"/>
  <c r="AE234" i="15"/>
  <c r="AD234" i="15"/>
  <c r="AI182" i="15"/>
  <c r="AQ198" i="15"/>
  <c r="T198" i="15"/>
  <c r="AR78" i="15"/>
  <c r="V78" i="15"/>
  <c r="W78" i="15"/>
  <c r="M123" i="16"/>
  <c r="AD123" i="16"/>
  <c r="AC147" i="16"/>
  <c r="P18" i="16"/>
  <c r="T90" i="16"/>
  <c r="AC18" i="16"/>
  <c r="AQ7" i="15"/>
  <c r="T7" i="15"/>
  <c r="AJ335" i="15"/>
  <c r="D335" i="15"/>
  <c r="AM319" i="15"/>
  <c r="J319" i="15"/>
  <c r="AK313" i="15"/>
  <c r="F313" i="15"/>
  <c r="AK297" i="15"/>
  <c r="F297" i="15"/>
  <c r="AV340" i="15"/>
  <c r="AG340" i="15"/>
  <c r="AH340" i="15"/>
  <c r="AJ327" i="15"/>
  <c r="D327" i="15"/>
  <c r="AV321" i="15"/>
  <c r="AH321" i="15"/>
  <c r="AG321" i="15"/>
  <c r="AT287" i="15"/>
  <c r="AB287" i="15"/>
  <c r="AK292" i="15"/>
  <c r="F292" i="15"/>
  <c r="AT301" i="15"/>
  <c r="AB301" i="15"/>
  <c r="AI233" i="15"/>
  <c r="AS278" i="15"/>
  <c r="Y278" i="15"/>
  <c r="Z278" i="15"/>
  <c r="AR312" i="15"/>
  <c r="W312" i="15"/>
  <c r="V312" i="15"/>
  <c r="AT271" i="15"/>
  <c r="AB271" i="15"/>
  <c r="AU279" i="15"/>
  <c r="AE279" i="15"/>
  <c r="AD279" i="15"/>
  <c r="AN256" i="15"/>
  <c r="L256" i="15"/>
  <c r="AS225" i="15"/>
  <c r="Y225" i="15"/>
  <c r="Z225" i="15"/>
  <c r="AN202" i="15"/>
  <c r="L202" i="15"/>
  <c r="AR143" i="15"/>
  <c r="V143" i="15"/>
  <c r="W143" i="15"/>
  <c r="AU21" i="15"/>
  <c r="AD21" i="15"/>
  <c r="AE21" i="15"/>
  <c r="AQ312" i="15"/>
  <c r="T312" i="15"/>
  <c r="AT275" i="15"/>
  <c r="AB275" i="15"/>
  <c r="AQ248" i="15"/>
  <c r="T248" i="15"/>
  <c r="AR260" i="15"/>
  <c r="W260" i="15"/>
  <c r="V260" i="15"/>
  <c r="AK267" i="15"/>
  <c r="F267" i="15"/>
  <c r="AJ268" i="15"/>
  <c r="D268" i="15"/>
  <c r="AT259" i="15"/>
  <c r="AB259" i="15"/>
  <c r="AK248" i="15"/>
  <c r="F248" i="15"/>
  <c r="AL222" i="15"/>
  <c r="H222" i="15"/>
  <c r="AV211" i="15"/>
  <c r="AG211" i="15"/>
  <c r="AH211" i="15"/>
  <c r="AT213" i="15"/>
  <c r="AB213" i="15"/>
  <c r="AM189" i="15"/>
  <c r="J189" i="15"/>
  <c r="AT184" i="15"/>
  <c r="AB184" i="15"/>
  <c r="AL170" i="15"/>
  <c r="H170" i="15"/>
  <c r="AT152" i="15"/>
  <c r="AB152" i="15"/>
  <c r="AT154" i="15"/>
  <c r="AB154" i="15"/>
  <c r="AU35" i="15"/>
  <c r="AE35" i="15"/>
  <c r="AD35" i="15"/>
  <c r="AN228" i="15"/>
  <c r="L228" i="15"/>
  <c r="AU266" i="15"/>
  <c r="AD266" i="15"/>
  <c r="AE266" i="15"/>
  <c r="AT250" i="15"/>
  <c r="AB250" i="15"/>
  <c r="AU239" i="15"/>
  <c r="AE239" i="15"/>
  <c r="AD239" i="15"/>
  <c r="AN197" i="15"/>
  <c r="L197" i="15"/>
  <c r="AL161" i="15"/>
  <c r="H161" i="15"/>
  <c r="AV201" i="15"/>
  <c r="AG201" i="15"/>
  <c r="AH201" i="15"/>
  <c r="AV154" i="15"/>
  <c r="AG154" i="15"/>
  <c r="AH154" i="15"/>
  <c r="AN81" i="15"/>
  <c r="L81" i="15"/>
  <c r="AP273" i="15"/>
  <c r="R273" i="15"/>
  <c r="Q273" i="15"/>
  <c r="AS254" i="15"/>
  <c r="Z254" i="15"/>
  <c r="Y254" i="15"/>
  <c r="AK231" i="15"/>
  <c r="F231" i="15"/>
  <c r="AT221" i="15"/>
  <c r="AB221" i="15"/>
  <c r="AR191" i="15"/>
  <c r="V191" i="15"/>
  <c r="W191" i="15"/>
  <c r="AI158" i="15"/>
  <c r="AT258" i="15"/>
  <c r="AB258" i="15"/>
  <c r="AR198" i="15"/>
  <c r="V198" i="15"/>
  <c r="W198" i="15"/>
  <c r="AU178" i="15"/>
  <c r="AD178" i="15"/>
  <c r="AE178" i="15"/>
  <c r="AN245" i="15"/>
  <c r="L245" i="15"/>
  <c r="AV46" i="15"/>
  <c r="AG46" i="15"/>
  <c r="AH46" i="15"/>
  <c r="M122" i="16"/>
  <c r="AD122" i="16"/>
  <c r="P66" i="16"/>
  <c r="T20" i="16"/>
  <c r="T35" i="16"/>
  <c r="AC66" i="16"/>
  <c r="T9" i="16"/>
  <c r="P51" i="16"/>
  <c r="AO341" i="15"/>
  <c r="O341" i="15"/>
  <c r="N341" i="15"/>
  <c r="AU316" i="15"/>
  <c r="AD316" i="15"/>
  <c r="AE316" i="15"/>
  <c r="AO338" i="15"/>
  <c r="O338" i="15"/>
  <c r="N338" i="15"/>
  <c r="AL335" i="15"/>
  <c r="H335" i="15"/>
  <c r="AM332" i="15"/>
  <c r="J332" i="15"/>
  <c r="AJ329" i="15"/>
  <c r="D329" i="15"/>
  <c r="AO313" i="15"/>
  <c r="N313" i="15"/>
  <c r="O313" i="15"/>
  <c r="AT311" i="15"/>
  <c r="AB311" i="15"/>
  <c r="AN273" i="15"/>
  <c r="L273" i="15"/>
  <c r="AR277" i="15"/>
  <c r="W277" i="15"/>
  <c r="V277" i="15"/>
  <c r="AL289" i="15"/>
  <c r="H289" i="15"/>
  <c r="AM302" i="15"/>
  <c r="J302" i="15"/>
  <c r="AU289" i="15"/>
  <c r="AE289" i="15"/>
  <c r="AD289" i="15"/>
  <c r="AI299" i="15"/>
  <c r="AS308" i="15"/>
  <c r="Y308" i="15"/>
  <c r="Z308" i="15"/>
  <c r="AI313" i="15"/>
  <c r="AN254" i="15"/>
  <c r="L254" i="15"/>
  <c r="AP205" i="15"/>
  <c r="Q205" i="15"/>
  <c r="R205" i="15"/>
  <c r="AJ163" i="15"/>
  <c r="D163" i="15"/>
  <c r="AK157" i="15"/>
  <c r="F157" i="15"/>
  <c r="T18" i="16"/>
  <c r="P60" i="16"/>
  <c r="M78" i="16"/>
  <c r="AD78" i="16"/>
  <c r="AP7" i="15"/>
  <c r="R7" i="15"/>
  <c r="Q7" i="15"/>
  <c r="AI336" i="15"/>
  <c r="AP320" i="15"/>
  <c r="Q320" i="15"/>
  <c r="R320" i="15"/>
  <c r="AS313" i="15"/>
  <c r="Z313" i="15"/>
  <c r="Y313" i="15"/>
  <c r="AJ299" i="15"/>
  <c r="D299" i="15"/>
  <c r="AL341" i="15"/>
  <c r="H341" i="15"/>
  <c r="AN327" i="15"/>
  <c r="L327" i="15"/>
  <c r="AL322" i="15"/>
  <c r="H322" i="15"/>
  <c r="AI288" i="15"/>
  <c r="AO292" i="15"/>
  <c r="N292" i="15"/>
  <c r="O292" i="15"/>
  <c r="AI302" i="15"/>
  <c r="AV235" i="15"/>
  <c r="AH235" i="15"/>
  <c r="AG235" i="15"/>
  <c r="AP279" i="15"/>
  <c r="Q279" i="15"/>
  <c r="R279" i="15"/>
  <c r="AU312" i="15"/>
  <c r="AD312" i="15"/>
  <c r="AE312" i="15"/>
  <c r="AP274" i="15"/>
  <c r="R274" i="15"/>
  <c r="Q274" i="15"/>
  <c r="AN281" i="15"/>
  <c r="L281" i="15"/>
  <c r="AM258" i="15"/>
  <c r="J258" i="15"/>
  <c r="AK236" i="15"/>
  <c r="F236" i="15"/>
  <c r="AQ205" i="15"/>
  <c r="T205" i="15"/>
  <c r="AU161" i="15"/>
  <c r="AD161" i="15"/>
  <c r="AE161" i="15"/>
  <c r="AK11" i="15"/>
  <c r="F11" i="15"/>
  <c r="M138" i="16"/>
  <c r="AD138" i="16"/>
  <c r="P82" i="16"/>
  <c r="T36" i="16"/>
  <c r="T51" i="16"/>
  <c r="AC82" i="16"/>
  <c r="M9" i="16"/>
  <c r="AD9" i="16"/>
  <c r="T25" i="16"/>
  <c r="P67" i="16"/>
  <c r="AT7" i="15"/>
  <c r="AB7" i="15"/>
  <c r="AI329" i="15"/>
  <c r="AP310" i="15"/>
  <c r="Q310" i="15"/>
  <c r="R310" i="15"/>
  <c r="AO297" i="15"/>
  <c r="N297" i="15"/>
  <c r="O297" i="15"/>
  <c r="AM340" i="15"/>
  <c r="J340" i="15"/>
  <c r="AJ337" i="15"/>
  <c r="D337" i="15"/>
  <c r="AP322" i="15"/>
  <c r="R322" i="15"/>
  <c r="Q322" i="15"/>
  <c r="AJ318" i="15"/>
  <c r="D318" i="15"/>
  <c r="AL283" i="15"/>
  <c r="H283" i="15"/>
  <c r="AQ286" i="15"/>
  <c r="T286" i="15"/>
  <c r="AL297" i="15"/>
  <c r="H297" i="15"/>
  <c r="AM310" i="15"/>
  <c r="J310" i="15"/>
  <c r="AO269" i="15"/>
  <c r="N269" i="15"/>
  <c r="O269" i="15"/>
  <c r="AI307" i="15"/>
  <c r="AL261" i="15"/>
  <c r="H261" i="15"/>
  <c r="AJ271" i="15"/>
  <c r="D271" i="15"/>
  <c r="AN236" i="15"/>
  <c r="L236" i="15"/>
  <c r="AT242" i="15"/>
  <c r="AB242" i="15"/>
  <c r="AL223" i="15"/>
  <c r="H223" i="15"/>
  <c r="AM190" i="15"/>
  <c r="J190" i="15"/>
  <c r="AK295" i="15"/>
  <c r="F295" i="15"/>
  <c r="AV307" i="15"/>
  <c r="AH307" i="15"/>
  <c r="AG307" i="15"/>
  <c r="AV260" i="15"/>
  <c r="AG260" i="15"/>
  <c r="AH260" i="15"/>
  <c r="AV243" i="15"/>
  <c r="AG243" i="15"/>
  <c r="AH243" i="15"/>
  <c r="AI255" i="15"/>
  <c r="AQ261" i="15"/>
  <c r="T261" i="15"/>
  <c r="AP263" i="15"/>
  <c r="Q263" i="15"/>
  <c r="R263" i="15"/>
  <c r="AS246" i="15"/>
  <c r="Y246" i="15"/>
  <c r="Z246" i="15"/>
  <c r="AQ242" i="15"/>
  <c r="T242" i="15"/>
  <c r="AU208" i="15"/>
  <c r="AD208" i="15"/>
  <c r="AE208" i="15"/>
  <c r="AJ208" i="15"/>
  <c r="D208" i="15"/>
  <c r="AN205" i="15"/>
  <c r="L205" i="15"/>
  <c r="AS166" i="15"/>
  <c r="Z166" i="15"/>
  <c r="Y166" i="15"/>
  <c r="AL180" i="15"/>
  <c r="H180" i="15"/>
  <c r="AO161" i="15"/>
  <c r="N161" i="15"/>
  <c r="O161" i="15"/>
  <c r="AT159" i="15"/>
  <c r="AB159" i="15"/>
  <c r="AN146" i="15"/>
  <c r="L146" i="15"/>
  <c r="AU39" i="15"/>
  <c r="AD39" i="15"/>
  <c r="AE39" i="15"/>
  <c r="AO260" i="15"/>
  <c r="O260" i="15"/>
  <c r="N260" i="15"/>
  <c r="AM262" i="15"/>
  <c r="J262" i="15"/>
  <c r="AN242" i="15"/>
  <c r="L242" i="15"/>
  <c r="AN217" i="15"/>
  <c r="L217" i="15"/>
  <c r="AJ237" i="15"/>
  <c r="D237" i="15"/>
  <c r="AN170" i="15"/>
  <c r="L170" i="15"/>
  <c r="AP193" i="15"/>
  <c r="Q193" i="15"/>
  <c r="R193" i="15"/>
  <c r="AP146" i="15"/>
  <c r="Q146" i="15"/>
  <c r="R146" i="15"/>
  <c r="AO68" i="15"/>
  <c r="N68" i="15"/>
  <c r="O68" i="15"/>
  <c r="AI263" i="15"/>
  <c r="AM245" i="15"/>
  <c r="J245" i="15"/>
  <c r="AV220" i="15"/>
  <c r="AH220" i="15"/>
  <c r="AG220" i="15"/>
  <c r="AN213" i="15"/>
  <c r="L213" i="15"/>
  <c r="AT192" i="15"/>
  <c r="AB192" i="15"/>
  <c r="AP142" i="15"/>
  <c r="R142" i="15"/>
  <c r="Q142" i="15"/>
  <c r="AL245" i="15"/>
  <c r="H245" i="15"/>
  <c r="AR201" i="15"/>
  <c r="W201" i="15"/>
  <c r="V201" i="15"/>
  <c r="AP154" i="15"/>
  <c r="Q154" i="15"/>
  <c r="R154" i="15"/>
  <c r="AI232" i="15"/>
  <c r="AJ130" i="15"/>
  <c r="D130" i="15"/>
  <c r="M186" i="16"/>
  <c r="AD186" i="16"/>
  <c r="T84" i="16"/>
  <c r="AC12" i="16"/>
  <c r="AC27" i="16"/>
  <c r="M57" i="16"/>
  <c r="AD57" i="16"/>
  <c r="T73" i="16"/>
  <c r="T24" i="16"/>
  <c r="AM322" i="15"/>
  <c r="J322" i="15"/>
  <c r="AO339" i="15"/>
  <c r="N339" i="15"/>
  <c r="O339" i="15"/>
  <c r="AT332" i="15"/>
  <c r="AB332" i="15"/>
  <c r="AN331" i="15"/>
  <c r="L331" i="15"/>
  <c r="AO328" i="15"/>
  <c r="N328" i="15"/>
  <c r="O328" i="15"/>
  <c r="AP324" i="15"/>
  <c r="Q324" i="15"/>
  <c r="R324" i="15"/>
  <c r="AJ342" i="15"/>
  <c r="D342" i="15"/>
  <c r="AL307" i="15"/>
  <c r="H307" i="15"/>
  <c r="AI256" i="15"/>
  <c r="AU255" i="15"/>
  <c r="AD255" i="15"/>
  <c r="AE255" i="15"/>
  <c r="AN285" i="15"/>
  <c r="L285" i="15"/>
  <c r="AO298" i="15"/>
  <c r="N298" i="15"/>
  <c r="O298" i="15"/>
  <c r="AM285" i="15"/>
  <c r="J285" i="15"/>
  <c r="AK296" i="15"/>
  <c r="F296" i="15"/>
  <c r="AU303" i="15"/>
  <c r="AD303" i="15"/>
  <c r="AE303" i="15"/>
  <c r="AM306" i="15"/>
  <c r="J306" i="15"/>
  <c r="AV233" i="15"/>
  <c r="AG233" i="15"/>
  <c r="AH233" i="15"/>
  <c r="AT217" i="15"/>
  <c r="AB217" i="15"/>
  <c r="AS188" i="15"/>
  <c r="Y188" i="15"/>
  <c r="Z188" i="15"/>
  <c r="AS152" i="15"/>
  <c r="Y152" i="15"/>
  <c r="Z152" i="15"/>
  <c r="T82" i="16"/>
  <c r="AC10" i="16"/>
  <c r="AL7" i="15"/>
  <c r="H7" i="15"/>
  <c r="AV331" i="15"/>
  <c r="AG331" i="15"/>
  <c r="AH331" i="15"/>
  <c r="AT314" i="15"/>
  <c r="AB314" i="15"/>
  <c r="AN299" i="15"/>
  <c r="L299" i="15"/>
  <c r="AP341" i="15"/>
  <c r="Q341" i="15"/>
  <c r="R341" i="15"/>
  <c r="AN337" i="15"/>
  <c r="L337" i="15"/>
  <c r="AS322" i="15"/>
  <c r="Y322" i="15"/>
  <c r="Z322" i="15"/>
  <c r="AN318" i="15"/>
  <c r="L318" i="15"/>
  <c r="AK285" i="15"/>
  <c r="F285" i="15"/>
  <c r="AT286" i="15"/>
  <c r="AB286" i="15"/>
  <c r="AK299" i="15"/>
  <c r="F299" i="15"/>
  <c r="AP311" i="15"/>
  <c r="Q311" i="15"/>
  <c r="R311" i="15"/>
  <c r="AN271" i="15"/>
  <c r="L271" i="15"/>
  <c r="AM308" i="15"/>
  <c r="J308" i="15"/>
  <c r="AK263" i="15"/>
  <c r="F263" i="15"/>
  <c r="AV272" i="15"/>
  <c r="AG272" i="15"/>
  <c r="AH272" i="15"/>
  <c r="AQ239" i="15"/>
  <c r="T239" i="15"/>
  <c r="AO248" i="15"/>
  <c r="N248" i="15"/>
  <c r="O248" i="15"/>
  <c r="AT227" i="15"/>
  <c r="AB227" i="15"/>
  <c r="AU194" i="15"/>
  <c r="AE194" i="15"/>
  <c r="AD194" i="15"/>
  <c r="P99" i="16"/>
  <c r="T100" i="16"/>
  <c r="AC28" i="16"/>
  <c r="AC43" i="16"/>
  <c r="M73" i="16"/>
  <c r="AD73" i="16"/>
  <c r="T89" i="16"/>
  <c r="AC17" i="16"/>
  <c r="T40" i="16"/>
  <c r="AS331" i="15"/>
  <c r="Y331" i="15"/>
  <c r="Z331" i="15"/>
  <c r="AU333" i="15"/>
  <c r="AE333" i="15"/>
  <c r="AD333" i="15"/>
  <c r="AT340" i="15"/>
  <c r="AB340" i="15"/>
  <c r="AN339" i="15"/>
  <c r="L339" i="15"/>
  <c r="AO336" i="15"/>
  <c r="N336" i="15"/>
  <c r="O336" i="15"/>
  <c r="AP332" i="15"/>
  <c r="Q332" i="15"/>
  <c r="R332" i="15"/>
  <c r="AR317" i="15"/>
  <c r="W317" i="15"/>
  <c r="V317" i="15"/>
  <c r="AR305" i="15"/>
  <c r="V305" i="15"/>
  <c r="W305" i="15"/>
  <c r="AN279" i="15"/>
  <c r="L279" i="15"/>
  <c r="AV281" i="15"/>
  <c r="AH281" i="15"/>
  <c r="AG281" i="15"/>
  <c r="AN293" i="15"/>
  <c r="L293" i="15"/>
  <c r="AO306" i="15"/>
  <c r="O306" i="15"/>
  <c r="N306" i="15"/>
  <c r="AR255" i="15"/>
  <c r="W255" i="15"/>
  <c r="V255" i="15"/>
  <c r="AK304" i="15"/>
  <c r="F304" i="15"/>
  <c r="AU311" i="15"/>
  <c r="AE311" i="15"/>
  <c r="AD311" i="15"/>
  <c r="AO253" i="15"/>
  <c r="O253" i="15"/>
  <c r="N253" i="15"/>
  <c r="AO268" i="15"/>
  <c r="N268" i="15"/>
  <c r="O268" i="15"/>
  <c r="AR232" i="15"/>
  <c r="V232" i="15"/>
  <c r="W232" i="15"/>
  <c r="AP190" i="15"/>
  <c r="R190" i="15"/>
  <c r="Q190" i="15"/>
  <c r="AI153" i="15"/>
  <c r="AQ289" i="15"/>
  <c r="T289" i="15"/>
  <c r="AJ304" i="15"/>
  <c r="D304" i="15"/>
  <c r="AV275" i="15"/>
  <c r="AH275" i="15"/>
  <c r="AG275" i="15"/>
  <c r="AM238" i="15"/>
  <c r="J238" i="15"/>
  <c r="AK252" i="15"/>
  <c r="F252" i="15"/>
  <c r="AV256" i="15"/>
  <c r="AG256" i="15"/>
  <c r="AH256" i="15"/>
  <c r="AR258" i="15"/>
  <c r="V258" i="15"/>
  <c r="W258" i="15"/>
  <c r="AJ242" i="15"/>
  <c r="D242" i="15"/>
  <c r="AO237" i="15"/>
  <c r="O237" i="15"/>
  <c r="N237" i="15"/>
  <c r="AV199" i="15"/>
  <c r="AH199" i="15"/>
  <c r="AG199" i="15"/>
  <c r="AU221" i="15"/>
  <c r="AD221" i="15"/>
  <c r="AE221" i="15"/>
  <c r="AO201" i="15"/>
  <c r="N201" i="15"/>
  <c r="O201" i="15"/>
  <c r="AJ137" i="15"/>
  <c r="D137" i="15"/>
  <c r="AN136" i="15"/>
  <c r="L136" i="15"/>
  <c r="AT137" i="15"/>
  <c r="AB137" i="15"/>
  <c r="AN151" i="15"/>
  <c r="L151" i="15"/>
  <c r="AN124" i="15"/>
  <c r="L124" i="15"/>
  <c r="AJ47" i="15"/>
  <c r="D47" i="15"/>
  <c r="AL250" i="15"/>
  <c r="H250" i="15"/>
  <c r="AS239" i="15"/>
  <c r="Z239" i="15"/>
  <c r="Y239" i="15"/>
  <c r="AI237" i="15"/>
  <c r="AU207" i="15"/>
  <c r="AE207" i="15"/>
  <c r="AD207" i="15"/>
  <c r="AV208" i="15"/>
  <c r="AG208" i="15"/>
  <c r="AH208" i="15"/>
  <c r="AM187" i="15"/>
  <c r="J187" i="15"/>
  <c r="AJ166" i="15"/>
  <c r="D166" i="15"/>
  <c r="AT149" i="15"/>
  <c r="AB149" i="15"/>
  <c r="AQ29" i="15"/>
  <c r="T29" i="15"/>
  <c r="AN234" i="15"/>
  <c r="L234" i="15"/>
  <c r="AR264" i="15"/>
  <c r="V264" i="15"/>
  <c r="W264" i="15"/>
  <c r="AK230" i="15"/>
  <c r="F230" i="15"/>
  <c r="AM206" i="15"/>
  <c r="J206" i="15"/>
  <c r="AJ199" i="15"/>
  <c r="D199" i="15"/>
  <c r="AV107" i="15"/>
  <c r="AH107" i="15"/>
  <c r="AG107" i="15"/>
  <c r="AI211" i="15"/>
  <c r="AR169" i="15"/>
  <c r="V169" i="15"/>
  <c r="W169" i="15"/>
  <c r="AT139" i="15"/>
  <c r="AB139" i="15"/>
  <c r="AQ168" i="15"/>
  <c r="T168" i="15"/>
  <c r="P97" i="16"/>
  <c r="AC76" i="16"/>
  <c r="AC91" i="16"/>
  <c r="M18" i="16"/>
  <c r="AD18" i="16"/>
  <c r="AC65" i="16"/>
  <c r="T88" i="16"/>
  <c r="AC16" i="16"/>
  <c r="AO334" i="15"/>
  <c r="N334" i="15"/>
  <c r="O334" i="15"/>
  <c r="AT333" i="15"/>
  <c r="AB333" i="15"/>
  <c r="AL328" i="15"/>
  <c r="H328" i="15"/>
  <c r="AS326" i="15"/>
  <c r="Y326" i="15"/>
  <c r="Z326" i="15"/>
  <c r="AT322" i="15"/>
  <c r="AB322" i="15"/>
  <c r="AR319" i="15"/>
  <c r="V319" i="15"/>
  <c r="W319" i="15"/>
  <c r="AP337" i="15"/>
  <c r="Q337" i="15"/>
  <c r="R337" i="15"/>
  <c r="AN303" i="15"/>
  <c r="L303" i="15"/>
  <c r="AO220" i="15"/>
  <c r="N220" i="15"/>
  <c r="O220" i="15"/>
  <c r="AN317" i="15"/>
  <c r="L317" i="15"/>
  <c r="AS280" i="15"/>
  <c r="Z280" i="15"/>
  <c r="Y280" i="15"/>
  <c r="AT292" i="15"/>
  <c r="AB292" i="15"/>
  <c r="AO281" i="15"/>
  <c r="N281" i="15"/>
  <c r="O281" i="15"/>
  <c r="AQ290" i="15"/>
  <c r="T290" i="15"/>
  <c r="AM299" i="15"/>
  <c r="J299" i="15"/>
  <c r="AT296" i="15"/>
  <c r="AB296" i="15"/>
  <c r="AU259" i="15"/>
  <c r="AD259" i="15"/>
  <c r="AE259" i="15"/>
  <c r="AT216" i="15"/>
  <c r="AB216" i="15"/>
  <c r="AR190" i="15"/>
  <c r="V190" i="15"/>
  <c r="W190" i="15"/>
  <c r="AK135" i="15"/>
  <c r="F135" i="15"/>
  <c r="T28" i="16"/>
  <c r="T43" i="16"/>
  <c r="AC74" i="16"/>
  <c r="T17" i="16"/>
  <c r="P59" i="16"/>
  <c r="AR334" i="15"/>
  <c r="V334" i="15"/>
  <c r="W334" i="15"/>
  <c r="AT335" i="15"/>
  <c r="AB335" i="15"/>
  <c r="AI341" i="15"/>
  <c r="AQ339" i="15"/>
  <c r="T339" i="15"/>
  <c r="AR336" i="15"/>
  <c r="W336" i="15"/>
  <c r="V336" i="15"/>
  <c r="AS332" i="15"/>
  <c r="Z332" i="15"/>
  <c r="Y332" i="15"/>
  <c r="AU317" i="15"/>
  <c r="AE317" i="15"/>
  <c r="AD317" i="15"/>
  <c r="AR308" i="15"/>
  <c r="W308" i="15"/>
  <c r="V308" i="15"/>
  <c r="AQ279" i="15"/>
  <c r="T279" i="15"/>
  <c r="AL282" i="15"/>
  <c r="H282" i="15"/>
  <c r="AQ293" i="15"/>
  <c r="T293" i="15"/>
  <c r="AR306" i="15"/>
  <c r="V306" i="15"/>
  <c r="W306" i="15"/>
  <c r="AQ257" i="15"/>
  <c r="T257" i="15"/>
  <c r="AO304" i="15"/>
  <c r="O304" i="15"/>
  <c r="N304" i="15"/>
  <c r="AJ313" i="15"/>
  <c r="D313" i="15"/>
  <c r="AN255" i="15"/>
  <c r="L255" i="15"/>
  <c r="AN270" i="15"/>
  <c r="L270" i="15"/>
  <c r="AP225" i="15"/>
  <c r="R225" i="15"/>
  <c r="Q225" i="15"/>
  <c r="AJ195" i="15"/>
  <c r="D195" i="15"/>
  <c r="AM139" i="15"/>
  <c r="J139" i="15"/>
  <c r="P168" i="16"/>
  <c r="AC37" i="16"/>
  <c r="P119" i="16"/>
  <c r="AC92" i="16"/>
  <c r="M19" i="16"/>
  <c r="AD19" i="16"/>
  <c r="M34" i="16"/>
  <c r="AD34" i="16"/>
  <c r="AC81" i="16"/>
  <c r="M8" i="16"/>
  <c r="AD8" i="16"/>
  <c r="AC32" i="16"/>
  <c r="AQ335" i="15"/>
  <c r="T335" i="15"/>
  <c r="AT341" i="15"/>
  <c r="AB341" i="15"/>
  <c r="AL336" i="15"/>
  <c r="H336" i="15"/>
  <c r="AS334" i="15"/>
  <c r="Z334" i="15"/>
  <c r="Y334" i="15"/>
  <c r="AT330" i="15"/>
  <c r="AB330" i="15"/>
  <c r="AR327" i="15"/>
  <c r="V327" i="15"/>
  <c r="W327" i="15"/>
  <c r="AT307" i="15"/>
  <c r="AB307" i="15"/>
  <c r="AN311" i="15"/>
  <c r="L311" i="15"/>
  <c r="AR269" i="15"/>
  <c r="V269" i="15"/>
  <c r="W269" i="15"/>
  <c r="AS274" i="15"/>
  <c r="Y274" i="15"/>
  <c r="Z274" i="15"/>
  <c r="AS288" i="15"/>
  <c r="Y288" i="15"/>
  <c r="Z288" i="15"/>
  <c r="AT300" i="15"/>
  <c r="AB300" i="15"/>
  <c r="AO289" i="15"/>
  <c r="N289" i="15"/>
  <c r="O289" i="15"/>
  <c r="AQ298" i="15"/>
  <c r="T298" i="15"/>
  <c r="AM307" i="15"/>
  <c r="J307" i="15"/>
  <c r="AN312" i="15"/>
  <c r="L312" i="15"/>
  <c r="AS249" i="15"/>
  <c r="Y249" i="15"/>
  <c r="Z249" i="15"/>
  <c r="AM191" i="15"/>
  <c r="J191" i="15"/>
  <c r="AT170" i="15"/>
  <c r="AB170" i="15"/>
  <c r="AV146" i="15"/>
  <c r="AG146" i="15"/>
  <c r="AH146" i="15"/>
  <c r="AV284" i="15"/>
  <c r="AG284" i="15"/>
  <c r="AH284" i="15"/>
  <c r="AP299" i="15"/>
  <c r="Q299" i="15"/>
  <c r="R299" i="15"/>
  <c r="AJ272" i="15"/>
  <c r="D272" i="15"/>
  <c r="AM230" i="15"/>
  <c r="J230" i="15"/>
  <c r="AQ246" i="15"/>
  <c r="T246" i="15"/>
  <c r="AJ253" i="15"/>
  <c r="D253" i="15"/>
  <c r="AQ244" i="15"/>
  <c r="T244" i="15"/>
  <c r="AT235" i="15"/>
  <c r="AB235" i="15"/>
  <c r="AQ228" i="15"/>
  <c r="T228" i="15"/>
  <c r="AN189" i="15"/>
  <c r="L189" i="15"/>
  <c r="AO213" i="15"/>
  <c r="O213" i="15"/>
  <c r="N213" i="15"/>
  <c r="AR187" i="15"/>
  <c r="V187" i="15"/>
  <c r="W187" i="15"/>
  <c r="AQ170" i="15"/>
  <c r="T170" i="15"/>
  <c r="AJ191" i="15"/>
  <c r="D191" i="15"/>
  <c r="AO159" i="15"/>
  <c r="O159" i="15"/>
  <c r="N159" i="15"/>
  <c r="AS146" i="15"/>
  <c r="Y146" i="15"/>
  <c r="Z146" i="15"/>
  <c r="AI104" i="15"/>
  <c r="AN275" i="15"/>
  <c r="L275" i="15"/>
  <c r="AN246" i="15"/>
  <c r="L246" i="15"/>
  <c r="AL216" i="15"/>
  <c r="H216" i="15"/>
  <c r="AS235" i="15"/>
  <c r="Y235" i="15"/>
  <c r="Z235" i="15"/>
  <c r="AU201" i="15"/>
  <c r="AE201" i="15"/>
  <c r="AD201" i="15"/>
  <c r="AI201" i="15"/>
  <c r="AT177" i="15"/>
  <c r="AB177" i="15"/>
  <c r="AN181" i="15"/>
  <c r="L181" i="15"/>
  <c r="AV126" i="15"/>
  <c r="AG126" i="15"/>
  <c r="AH126" i="15"/>
  <c r="AP42" i="15"/>
  <c r="Q42" i="15"/>
  <c r="R42" i="15"/>
  <c r="AQ269" i="15"/>
  <c r="T269" i="15"/>
  <c r="AK256" i="15"/>
  <c r="F256" i="15"/>
  <c r="AV219" i="15"/>
  <c r="AG219" i="15"/>
  <c r="AH219" i="15"/>
  <c r="AT181" i="15"/>
  <c r="AB181" i="15"/>
  <c r="AQ153" i="15"/>
  <c r="T153" i="15"/>
  <c r="AU84" i="15"/>
  <c r="AD84" i="15"/>
  <c r="AE84" i="15"/>
  <c r="AN225" i="15"/>
  <c r="L225" i="15"/>
  <c r="AO191" i="15"/>
  <c r="O191" i="15"/>
  <c r="N191" i="15"/>
  <c r="AP52" i="15"/>
  <c r="Q52" i="15"/>
  <c r="R52" i="15"/>
  <c r="AQ105" i="15"/>
  <c r="T105" i="15"/>
  <c r="AV313" i="15"/>
  <c r="AH313" i="15"/>
  <c r="AG313" i="15"/>
  <c r="AR332" i="15"/>
  <c r="V332" i="15"/>
  <c r="W332" i="15"/>
  <c r="AS298" i="15"/>
  <c r="Z298" i="15"/>
  <c r="Y298" i="15"/>
  <c r="AJ302" i="15"/>
  <c r="D302" i="15"/>
  <c r="AS312" i="15"/>
  <c r="Y312" i="15"/>
  <c r="Z312" i="15"/>
  <c r="AR275" i="15"/>
  <c r="W275" i="15"/>
  <c r="V275" i="15"/>
  <c r="AL288" i="15"/>
  <c r="H288" i="15"/>
  <c r="AI274" i="15"/>
  <c r="AV285" i="15"/>
  <c r="AG285" i="15"/>
  <c r="AH285" i="15"/>
  <c r="AL293" i="15"/>
  <c r="H293" i="15"/>
  <c r="AN288" i="15"/>
  <c r="L288" i="15"/>
  <c r="AT276" i="15"/>
  <c r="AB276" i="15"/>
  <c r="AP218" i="15"/>
  <c r="Q218" i="15"/>
  <c r="R218" i="15"/>
  <c r="AL195" i="15"/>
  <c r="H195" i="15"/>
  <c r="AI131" i="15"/>
  <c r="AC20" i="16"/>
  <c r="AC35" i="16"/>
  <c r="M65" i="16"/>
  <c r="AD65" i="16"/>
  <c r="T81" i="16"/>
  <c r="AC9" i="16"/>
  <c r="T32" i="16"/>
  <c r="AP338" i="15"/>
  <c r="R338" i="15"/>
  <c r="Q338" i="15"/>
  <c r="AI342" i="15"/>
  <c r="AK338" i="15"/>
  <c r="F338" i="15"/>
  <c r="AV334" i="15"/>
  <c r="AG334" i="15"/>
  <c r="AH334" i="15"/>
  <c r="AI331" i="15"/>
  <c r="AU327" i="15"/>
  <c r="AD327" i="15"/>
  <c r="AE327" i="15"/>
  <c r="AS310" i="15"/>
  <c r="Y310" i="15"/>
  <c r="Z310" i="15"/>
  <c r="AQ311" i="15"/>
  <c r="T311" i="15"/>
  <c r="AQ271" i="15"/>
  <c r="T271" i="15"/>
  <c r="AL275" i="15"/>
  <c r="H275" i="15"/>
  <c r="AV288" i="15"/>
  <c r="AG288" i="15"/>
  <c r="AH288" i="15"/>
  <c r="AI301" i="15"/>
  <c r="AR289" i="15"/>
  <c r="V289" i="15"/>
  <c r="W289" i="15"/>
  <c r="AT298" i="15"/>
  <c r="AB298" i="15"/>
  <c r="AP308" i="15"/>
  <c r="R308" i="15"/>
  <c r="Q308" i="15"/>
  <c r="AT312" i="15"/>
  <c r="AB312" i="15"/>
  <c r="AO252" i="15"/>
  <c r="O252" i="15"/>
  <c r="N252" i="15"/>
  <c r="AR200" i="15"/>
  <c r="V200" i="15"/>
  <c r="W200" i="15"/>
  <c r="AV140" i="15"/>
  <c r="AG140" i="15"/>
  <c r="AH140" i="15"/>
  <c r="AQ151" i="15"/>
  <c r="T151" i="15"/>
  <c r="P183" i="16"/>
  <c r="T54" i="16"/>
  <c r="M83" i="16"/>
  <c r="AD83" i="16"/>
  <c r="P54" i="16"/>
  <c r="M72" i="16"/>
  <c r="AD72" i="16"/>
  <c r="AC96" i="16"/>
  <c r="M23" i="16"/>
  <c r="AD23" i="16"/>
  <c r="T39" i="16"/>
  <c r="AO318" i="15"/>
  <c r="N318" i="15"/>
  <c r="O318" i="15"/>
  <c r="AL337" i="15"/>
  <c r="H337" i="15"/>
  <c r="AN332" i="15"/>
  <c r="L332" i="15"/>
  <c r="AU329" i="15"/>
  <c r="AD329" i="15"/>
  <c r="AE329" i="15"/>
  <c r="AL326" i="15"/>
  <c r="H326" i="15"/>
  <c r="AI322" i="15"/>
  <c r="AR340" i="15"/>
  <c r="V340" i="15"/>
  <c r="W340" i="15"/>
  <c r="AS306" i="15"/>
  <c r="Y306" i="15"/>
  <c r="Z306" i="15"/>
  <c r="AK253" i="15"/>
  <c r="F253" i="15"/>
  <c r="AL251" i="15"/>
  <c r="H251" i="15"/>
  <c r="AU283" i="15"/>
  <c r="AD283" i="15"/>
  <c r="AE283" i="15"/>
  <c r="AL296" i="15"/>
  <c r="H296" i="15"/>
  <c r="AT283" i="15"/>
  <c r="AB283" i="15"/>
  <c r="AV293" i="15"/>
  <c r="AG293" i="15"/>
  <c r="AH293" i="15"/>
  <c r="AO303" i="15"/>
  <c r="N303" i="15"/>
  <c r="O303" i="15"/>
  <c r="AN304" i="15"/>
  <c r="L304" i="15"/>
  <c r="AO218" i="15"/>
  <c r="N218" i="15"/>
  <c r="O218" i="15"/>
  <c r="AN209" i="15"/>
  <c r="L209" i="15"/>
  <c r="AM179" i="15"/>
  <c r="J179" i="15"/>
  <c r="AM135" i="15"/>
  <c r="J135" i="15"/>
  <c r="AJ281" i="15"/>
  <c r="D281" i="15"/>
  <c r="AR294" i="15"/>
  <c r="W294" i="15"/>
  <c r="V294" i="15"/>
  <c r="AP267" i="15"/>
  <c r="R267" i="15"/>
  <c r="Q267" i="15"/>
  <c r="AQ278" i="15"/>
  <c r="T278" i="15"/>
  <c r="AI241" i="15"/>
  <c r="AP248" i="15"/>
  <c r="R248" i="15"/>
  <c r="Q248" i="15"/>
  <c r="AI240" i="15"/>
  <c r="AT222" i="15"/>
  <c r="AB222" i="15"/>
  <c r="AM242" i="15"/>
  <c r="J242" i="15"/>
  <c r="AK223" i="15"/>
  <c r="F223" i="15"/>
  <c r="AT207" i="15"/>
  <c r="AB207" i="15"/>
  <c r="AQ227" i="15"/>
  <c r="T227" i="15"/>
  <c r="AJ193" i="15"/>
  <c r="D193" i="15"/>
  <c r="AP186" i="15"/>
  <c r="Q186" i="15"/>
  <c r="R186" i="15"/>
  <c r="AR194" i="15"/>
  <c r="W194" i="15"/>
  <c r="V194" i="15"/>
  <c r="AT131" i="15"/>
  <c r="AB131" i="15"/>
  <c r="AU115" i="15"/>
  <c r="AD115" i="15"/>
  <c r="AE115" i="15"/>
  <c r="AS275" i="15"/>
  <c r="Y275" i="15"/>
  <c r="Z275" i="15"/>
  <c r="AL265" i="15"/>
  <c r="H265" i="15"/>
  <c r="AK265" i="15"/>
  <c r="F265" i="15"/>
  <c r="AK232" i="15"/>
  <c r="F232" i="15"/>
  <c r="AN216" i="15"/>
  <c r="L216" i="15"/>
  <c r="AL231" i="15"/>
  <c r="H231" i="15"/>
  <c r="AK190" i="15"/>
  <c r="F190" i="15"/>
  <c r="AQ137" i="15"/>
  <c r="T137" i="15"/>
  <c r="AQ162" i="15"/>
  <c r="T162" i="15"/>
  <c r="AQ288" i="15"/>
  <c r="T288" i="15"/>
  <c r="AK243" i="15"/>
  <c r="F243" i="15"/>
  <c r="AI250" i="15"/>
  <c r="AU229" i="15"/>
  <c r="AD229" i="15"/>
  <c r="AE229" i="15"/>
  <c r="AK209" i="15"/>
  <c r="F209" i="15"/>
  <c r="AS169" i="15"/>
  <c r="Y169" i="15"/>
  <c r="Z169" i="15"/>
  <c r="AJ57" i="15"/>
  <c r="D57" i="15"/>
  <c r="AN224" i="15"/>
  <c r="L224" i="15"/>
  <c r="AV187" i="15"/>
  <c r="AG187" i="15"/>
  <c r="AH187" i="15"/>
  <c r="AR244" i="15"/>
  <c r="W244" i="15"/>
  <c r="V244" i="15"/>
  <c r="AK274" i="15"/>
  <c r="F274" i="15"/>
  <c r="AJ201" i="15"/>
  <c r="D201" i="15"/>
  <c r="AP164" i="15"/>
  <c r="Q164" i="15"/>
  <c r="R164" i="15"/>
  <c r="AO166" i="15"/>
  <c r="N166" i="15"/>
  <c r="O166" i="15"/>
  <c r="AV170" i="15"/>
  <c r="AG170" i="15"/>
  <c r="AH170" i="15"/>
  <c r="AL178" i="15"/>
  <c r="H178" i="15"/>
  <c r="AI166" i="15"/>
  <c r="AP175" i="15"/>
  <c r="Q175" i="15"/>
  <c r="R175" i="15"/>
  <c r="AM138" i="15"/>
  <c r="J138" i="15"/>
  <c r="AT150" i="15"/>
  <c r="AB150" i="15"/>
  <c r="AS126" i="15"/>
  <c r="Y126" i="15"/>
  <c r="Z126" i="15"/>
  <c r="AO111" i="15"/>
  <c r="N111" i="15"/>
  <c r="O111" i="15"/>
  <c r="AT89" i="15"/>
  <c r="AB89" i="15"/>
  <c r="AM38" i="15"/>
  <c r="J38" i="15"/>
  <c r="AT245" i="15"/>
  <c r="AB245" i="15"/>
  <c r="AL256" i="15"/>
  <c r="H256" i="15"/>
  <c r="AJ259" i="15"/>
  <c r="D259" i="15"/>
  <c r="AM268" i="15"/>
  <c r="J268" i="15"/>
  <c r="AT220" i="15"/>
  <c r="AB220" i="15"/>
  <c r="AP221" i="15"/>
  <c r="Q221" i="15"/>
  <c r="R221" i="15"/>
  <c r="AT233" i="15"/>
  <c r="AB233" i="15"/>
  <c r="AN186" i="15"/>
  <c r="L186" i="15"/>
  <c r="AL185" i="15"/>
  <c r="H185" i="15"/>
  <c r="AP197" i="15"/>
  <c r="Q197" i="15"/>
  <c r="R197" i="15"/>
  <c r="AK227" i="15"/>
  <c r="F227" i="15"/>
  <c r="AR210" i="15"/>
  <c r="V210" i="15"/>
  <c r="W210" i="15"/>
  <c r="AT211" i="15"/>
  <c r="AB211" i="15"/>
  <c r="AJ179" i="15"/>
  <c r="D179" i="15"/>
  <c r="AS204" i="15"/>
  <c r="Z204" i="15"/>
  <c r="Y204" i="15"/>
  <c r="AK198" i="15"/>
  <c r="F198" i="15"/>
  <c r="AU197" i="15"/>
  <c r="AD197" i="15"/>
  <c r="AE197" i="15"/>
  <c r="AP201" i="15"/>
  <c r="Q201" i="15"/>
  <c r="R201" i="15"/>
  <c r="AM155" i="15"/>
  <c r="J155" i="15"/>
  <c r="AN188" i="15"/>
  <c r="L188" i="15"/>
  <c r="AR142" i="15"/>
  <c r="W142" i="15"/>
  <c r="V142" i="15"/>
  <c r="AM150" i="15"/>
  <c r="J150" i="15"/>
  <c r="AL81" i="15"/>
  <c r="H81" i="15"/>
  <c r="AK270" i="15"/>
  <c r="F270" i="15"/>
  <c r="AU224" i="15"/>
  <c r="AD224" i="15"/>
  <c r="AE224" i="15"/>
  <c r="AS182" i="15"/>
  <c r="Y182" i="15"/>
  <c r="Z182" i="15"/>
  <c r="AM146" i="15"/>
  <c r="J146" i="15"/>
  <c r="AO276" i="15"/>
  <c r="O276" i="15"/>
  <c r="N276" i="15"/>
  <c r="AN233" i="15"/>
  <c r="L233" i="15"/>
  <c r="AM203" i="15"/>
  <c r="J203" i="15"/>
  <c r="AR156" i="15"/>
  <c r="V156" i="15"/>
  <c r="W156" i="15"/>
  <c r="AP257" i="15"/>
  <c r="R257" i="15"/>
  <c r="Q257" i="15"/>
  <c r="AR222" i="15"/>
  <c r="V222" i="15"/>
  <c r="W222" i="15"/>
  <c r="AR162" i="15"/>
  <c r="V162" i="15"/>
  <c r="W162" i="15"/>
  <c r="AV109" i="15"/>
  <c r="AH109" i="15"/>
  <c r="AG109" i="15"/>
  <c r="AT92" i="15"/>
  <c r="AB92" i="15"/>
  <c r="AT49" i="15"/>
  <c r="AB49" i="15"/>
  <c r="AI251" i="15"/>
  <c r="AI236" i="15"/>
  <c r="AK204" i="15"/>
  <c r="F204" i="15"/>
  <c r="AQ217" i="15"/>
  <c r="T217" i="15"/>
  <c r="AQ216" i="15"/>
  <c r="T216" i="15"/>
  <c r="AM217" i="15"/>
  <c r="J217" i="15"/>
  <c r="AT197" i="15"/>
  <c r="AB197" i="15"/>
  <c r="AL209" i="15"/>
  <c r="H209" i="15"/>
  <c r="AK233" i="15"/>
  <c r="F233" i="15"/>
  <c r="AJ178" i="15"/>
  <c r="D178" i="15"/>
  <c r="AT162" i="15"/>
  <c r="AB162" i="15"/>
  <c r="AP188" i="15"/>
  <c r="R188" i="15"/>
  <c r="Q188" i="15"/>
  <c r="AO190" i="15"/>
  <c r="N190" i="15"/>
  <c r="O190" i="15"/>
  <c r="AV194" i="15"/>
  <c r="AG194" i="15"/>
  <c r="AH194" i="15"/>
  <c r="AM130" i="15"/>
  <c r="J130" i="15"/>
  <c r="AN166" i="15"/>
  <c r="L166" i="15"/>
  <c r="AO143" i="15"/>
  <c r="N143" i="15"/>
  <c r="O143" i="15"/>
  <c r="AT160" i="15"/>
  <c r="AB160" i="15"/>
  <c r="AL155" i="15"/>
  <c r="H155" i="15"/>
  <c r="AP152" i="15"/>
  <c r="Q152" i="15"/>
  <c r="R152" i="15"/>
  <c r="AO134" i="15"/>
  <c r="O134" i="15"/>
  <c r="N134" i="15"/>
  <c r="AK128" i="15"/>
  <c r="F128" i="15"/>
  <c r="AK81" i="15"/>
  <c r="F81" i="15"/>
  <c r="AJ35" i="15"/>
  <c r="D35" i="15"/>
  <c r="AI258" i="15"/>
  <c r="AS243" i="15"/>
  <c r="Z243" i="15"/>
  <c r="Y243" i="15"/>
  <c r="AT254" i="15"/>
  <c r="AB254" i="15"/>
  <c r="AN261" i="15"/>
  <c r="L261" i="15"/>
  <c r="AS271" i="15"/>
  <c r="Y271" i="15"/>
  <c r="Z271" i="15"/>
  <c r="AU233" i="15"/>
  <c r="AE233" i="15"/>
  <c r="AD233" i="15"/>
  <c r="AP235" i="15"/>
  <c r="Q235" i="15"/>
  <c r="R235" i="15"/>
  <c r="AL246" i="15"/>
  <c r="H246" i="15"/>
  <c r="AR220" i="15"/>
  <c r="W220" i="15"/>
  <c r="V220" i="15"/>
  <c r="AM199" i="15"/>
  <c r="J199" i="15"/>
  <c r="AS212" i="15"/>
  <c r="Z212" i="15"/>
  <c r="Y212" i="15"/>
  <c r="AS211" i="15"/>
  <c r="Y211" i="15"/>
  <c r="Z211" i="15"/>
  <c r="AK213" i="15"/>
  <c r="F213" i="15"/>
  <c r="AU176" i="15"/>
  <c r="AE176" i="15"/>
  <c r="AD176" i="15"/>
  <c r="AJ205" i="15"/>
  <c r="D205" i="15"/>
  <c r="AN227" i="15"/>
  <c r="L227" i="15"/>
  <c r="AR193" i="15"/>
  <c r="V193" i="15"/>
  <c r="W193" i="15"/>
  <c r="AK134" i="15"/>
  <c r="F134" i="15"/>
  <c r="AO183" i="15"/>
  <c r="O183" i="15"/>
  <c r="N183" i="15"/>
  <c r="AQ184" i="15"/>
  <c r="T184" i="15"/>
  <c r="AU189" i="15"/>
  <c r="AD189" i="15"/>
  <c r="AE189" i="15"/>
  <c r="AJ198" i="15"/>
  <c r="D198" i="15"/>
  <c r="AU158" i="15"/>
  <c r="AE158" i="15"/>
  <c r="AD158" i="15"/>
  <c r="AO194" i="15"/>
  <c r="O194" i="15"/>
  <c r="N194" i="15"/>
  <c r="AI135" i="15"/>
  <c r="AJ151" i="15"/>
  <c r="D151" i="15"/>
  <c r="AN141" i="15"/>
  <c r="L141" i="15"/>
  <c r="AJ154" i="15"/>
  <c r="D154" i="15"/>
  <c r="AK97" i="15"/>
  <c r="F97" i="15"/>
  <c r="AK70" i="15"/>
  <c r="F70" i="15"/>
  <c r="AM35" i="15"/>
  <c r="J35" i="15"/>
  <c r="AV283" i="15"/>
  <c r="AG283" i="15"/>
  <c r="AH283" i="15"/>
  <c r="AQ256" i="15"/>
  <c r="T256" i="15"/>
  <c r="AR268" i="15"/>
  <c r="W268" i="15"/>
  <c r="V268" i="15"/>
  <c r="AN220" i="15"/>
  <c r="L220" i="15"/>
  <c r="AL236" i="15"/>
  <c r="H236" i="15"/>
  <c r="AV247" i="15"/>
  <c r="AH247" i="15"/>
  <c r="AG247" i="15"/>
  <c r="AU249" i="15"/>
  <c r="AD249" i="15"/>
  <c r="AE249" i="15"/>
  <c r="AI259" i="15"/>
  <c r="AK247" i="15"/>
  <c r="F247" i="15"/>
  <c r="AM212" i="15"/>
  <c r="J212" i="15"/>
  <c r="AQ225" i="15"/>
  <c r="T225" i="15"/>
  <c r="AQ224" i="15"/>
  <c r="T224" i="15"/>
  <c r="AM225" i="15"/>
  <c r="J225" i="15"/>
  <c r="AM208" i="15"/>
  <c r="J208" i="15"/>
  <c r="AL217" i="15"/>
  <c r="H217" i="15"/>
  <c r="AS199" i="15"/>
  <c r="Z199" i="15"/>
  <c r="Y199" i="15"/>
  <c r="AT202" i="15"/>
  <c r="AB202" i="15"/>
  <c r="AU169" i="15"/>
  <c r="AD169" i="15"/>
  <c r="AE169" i="15"/>
  <c r="AP196" i="15"/>
  <c r="R196" i="15"/>
  <c r="Q196" i="15"/>
  <c r="AL132" i="15"/>
  <c r="H132" i="15"/>
  <c r="AQ160" i="15"/>
  <c r="T160" i="15"/>
  <c r="AJ167" i="15"/>
  <c r="D167" i="15"/>
  <c r="AN174" i="15"/>
  <c r="L174" i="15"/>
  <c r="AK163" i="15"/>
  <c r="F163" i="15"/>
  <c r="AR170" i="15"/>
  <c r="V170" i="15"/>
  <c r="W170" i="15"/>
  <c r="AK129" i="15"/>
  <c r="F129" i="15"/>
  <c r="AN142" i="15"/>
  <c r="L142" i="15"/>
  <c r="AV150" i="15"/>
  <c r="AG150" i="15"/>
  <c r="AH150" i="15"/>
  <c r="AU123" i="15"/>
  <c r="AD123" i="15"/>
  <c r="AE123" i="15"/>
  <c r="AU93" i="15"/>
  <c r="AE93" i="15"/>
  <c r="AD93" i="15"/>
  <c r="AS47" i="15"/>
  <c r="Y47" i="15"/>
  <c r="Z47" i="15"/>
  <c r="AK242" i="15"/>
  <c r="F242" i="15"/>
  <c r="AN252" i="15"/>
  <c r="L252" i="15"/>
  <c r="AP254" i="15"/>
  <c r="Q254" i="15"/>
  <c r="R254" i="15"/>
  <c r="AO264" i="15"/>
  <c r="N264" i="15"/>
  <c r="O264" i="15"/>
  <c r="AT249" i="15"/>
  <c r="AB249" i="15"/>
  <c r="AR216" i="15"/>
  <c r="W216" i="15"/>
  <c r="V216" i="15"/>
  <c r="AL229" i="15"/>
  <c r="H229" i="15"/>
  <c r="AL228" i="15"/>
  <c r="H228" i="15"/>
  <c r="AR229" i="15"/>
  <c r="W229" i="15"/>
  <c r="V229" i="15"/>
  <c r="AI179" i="15"/>
  <c r="AQ221" i="15"/>
  <c r="T221" i="15"/>
  <c r="AI205" i="15"/>
  <c r="AL207" i="15"/>
  <c r="H207" i="15"/>
  <c r="AP174" i="15"/>
  <c r="Q174" i="15"/>
  <c r="R174" i="15"/>
  <c r="AM195" i="15"/>
  <c r="J195" i="15"/>
  <c r="AQ192" i="15"/>
  <c r="T192" i="15"/>
  <c r="AM193" i="15"/>
  <c r="J193" i="15"/>
  <c r="AR196" i="15"/>
  <c r="W196" i="15"/>
  <c r="V196" i="15"/>
  <c r="AU179" i="15"/>
  <c r="AD179" i="15"/>
  <c r="AE179" i="15"/>
  <c r="AS183" i="15"/>
  <c r="Z183" i="15"/>
  <c r="Y183" i="15"/>
  <c r="AJ159" i="15"/>
  <c r="D159" i="15"/>
  <c r="AT140" i="15"/>
  <c r="AB140" i="15"/>
  <c r="AI55" i="15"/>
  <c r="AQ220" i="15"/>
  <c r="T220" i="15"/>
  <c r="AK239" i="15"/>
  <c r="F239" i="15"/>
  <c r="AI163" i="15"/>
  <c r="AP138" i="15"/>
  <c r="Q138" i="15"/>
  <c r="R138" i="15"/>
  <c r="AU237" i="15"/>
  <c r="AE237" i="15"/>
  <c r="AD237" i="15"/>
  <c r="AP181" i="15"/>
  <c r="R181" i="15"/>
  <c r="Q181" i="15"/>
  <c r="AO167" i="15"/>
  <c r="N167" i="15"/>
  <c r="O167" i="15"/>
  <c r="AU138" i="15"/>
  <c r="AD138" i="15"/>
  <c r="AE138" i="15"/>
  <c r="AI262" i="15"/>
  <c r="AU213" i="15"/>
  <c r="AD213" i="15"/>
  <c r="AE213" i="15"/>
  <c r="AL141" i="15"/>
  <c r="H141" i="15"/>
  <c r="AQ84" i="15"/>
  <c r="T84" i="15"/>
  <c r="AO73" i="15"/>
  <c r="N73" i="15"/>
  <c r="O73" i="15"/>
  <c r="AM30" i="15"/>
  <c r="J30" i="15"/>
  <c r="AK202" i="15"/>
  <c r="F202" i="15"/>
  <c r="AN204" i="15"/>
  <c r="L204" i="15"/>
  <c r="AP232" i="15"/>
  <c r="Q232" i="15"/>
  <c r="R232" i="15"/>
  <c r="AU184" i="15"/>
  <c r="AE184" i="15"/>
  <c r="AD184" i="15"/>
  <c r="AU217" i="15"/>
  <c r="AE217" i="15"/>
  <c r="AD217" i="15"/>
  <c r="AK185" i="15"/>
  <c r="F185" i="15"/>
  <c r="AS165" i="15"/>
  <c r="Z165" i="15"/>
  <c r="Y165" i="15"/>
  <c r="AL173" i="15"/>
  <c r="H173" i="15"/>
  <c r="AJ176" i="15"/>
  <c r="D176" i="15"/>
  <c r="AO181" i="15"/>
  <c r="N181" i="15"/>
  <c r="O181" i="15"/>
  <c r="AR188" i="15"/>
  <c r="V188" i="15"/>
  <c r="W188" i="15"/>
  <c r="AS176" i="15"/>
  <c r="Y176" i="15"/>
  <c r="Z176" i="15"/>
  <c r="AL184" i="15"/>
  <c r="H184" i="15"/>
  <c r="AV147" i="15"/>
  <c r="AH147" i="15"/>
  <c r="AG147" i="15"/>
  <c r="AK141" i="15"/>
  <c r="F141" i="15"/>
  <c r="AL152" i="15"/>
  <c r="H152" i="15"/>
  <c r="AT135" i="15"/>
  <c r="AB135" i="15"/>
  <c r="AL100" i="15"/>
  <c r="H100" i="15"/>
  <c r="AN76" i="15"/>
  <c r="L76" i="15"/>
  <c r="AN22" i="15"/>
  <c r="L22" i="15"/>
  <c r="AU273" i="15"/>
  <c r="AD273" i="15"/>
  <c r="AE273" i="15"/>
  <c r="AJ248" i="15"/>
  <c r="D248" i="15"/>
  <c r="AK260" i="15"/>
  <c r="F260" i="15"/>
  <c r="AV264" i="15"/>
  <c r="AG264" i="15"/>
  <c r="AH264" i="15"/>
  <c r="AJ276" i="15"/>
  <c r="D276" i="15"/>
  <c r="AJ239" i="15"/>
  <c r="D239" i="15"/>
  <c r="AN240" i="15"/>
  <c r="L240" i="15"/>
  <c r="AQ250" i="15"/>
  <c r="T250" i="15"/>
  <c r="AJ235" i="15"/>
  <c r="D235" i="15"/>
  <c r="AN203" i="15"/>
  <c r="L203" i="15"/>
  <c r="AJ217" i="15"/>
  <c r="D217" i="15"/>
  <c r="AJ216" i="15"/>
  <c r="D216" i="15"/>
  <c r="AT215" i="15"/>
  <c r="AB215" i="15"/>
  <c r="AR195" i="15"/>
  <c r="V195" i="15"/>
  <c r="W195" i="15"/>
  <c r="AS208" i="15"/>
  <c r="Y208" i="15"/>
  <c r="Z208" i="15"/>
  <c r="AV230" i="15"/>
  <c r="AH230" i="15"/>
  <c r="AG230" i="15"/>
  <c r="AL174" i="15"/>
  <c r="H174" i="15"/>
  <c r="AS160" i="15"/>
  <c r="Y160" i="15"/>
  <c r="Z160" i="15"/>
  <c r="AI186" i="15"/>
  <c r="AL188" i="15"/>
  <c r="H188" i="15"/>
  <c r="AP194" i="15"/>
  <c r="R194" i="15"/>
  <c r="Q194" i="15"/>
  <c r="AS201" i="15"/>
  <c r="Y201" i="15"/>
  <c r="Z201" i="15"/>
  <c r="AU164" i="15"/>
  <c r="AD164" i="15"/>
  <c r="AE164" i="15"/>
  <c r="AI197" i="15"/>
  <c r="AS156" i="15"/>
  <c r="Z156" i="15"/>
  <c r="Y156" i="15"/>
  <c r="AS154" i="15"/>
  <c r="Y154" i="15"/>
  <c r="Z154" i="15"/>
  <c r="AQ149" i="15"/>
  <c r="T149" i="15"/>
  <c r="AN162" i="15"/>
  <c r="L162" i="15"/>
  <c r="AJ117" i="15"/>
  <c r="D117" i="15"/>
  <c r="AS76" i="15"/>
  <c r="Z76" i="15"/>
  <c r="Y76" i="15"/>
  <c r="AM15" i="15"/>
  <c r="J15" i="15"/>
  <c r="AK220" i="15"/>
  <c r="F220" i="15"/>
  <c r="AU242" i="15"/>
  <c r="AD242" i="15"/>
  <c r="AE242" i="15"/>
  <c r="AI244" i="15"/>
  <c r="AL254" i="15"/>
  <c r="H254" i="15"/>
  <c r="AM240" i="15"/>
  <c r="J240" i="15"/>
  <c r="AK208" i="15"/>
  <c r="F208" i="15"/>
  <c r="AS220" i="15"/>
  <c r="Z220" i="15"/>
  <c r="Y220" i="15"/>
  <c r="AS219" i="15"/>
  <c r="Y219" i="15"/>
  <c r="Z219" i="15"/>
  <c r="AK221" i="15"/>
  <c r="F221" i="15"/>
  <c r="AJ202" i="15"/>
  <c r="D202" i="15"/>
  <c r="AJ213" i="15"/>
  <c r="D213" i="15"/>
  <c r="AM180" i="15"/>
  <c r="J180" i="15"/>
  <c r="AO192" i="15"/>
  <c r="O192" i="15"/>
  <c r="N192" i="15"/>
  <c r="AI164" i="15"/>
  <c r="AT185" i="15"/>
  <c r="AB185" i="15"/>
  <c r="AJ184" i="15"/>
  <c r="D184" i="15"/>
  <c r="AT183" i="15"/>
  <c r="AB183" i="15"/>
  <c r="AK188" i="15"/>
  <c r="F188" i="15"/>
  <c r="AO171" i="15"/>
  <c r="N171" i="15"/>
  <c r="O171" i="15"/>
  <c r="AO170" i="15"/>
  <c r="N170" i="15"/>
  <c r="O170" i="15"/>
  <c r="AR149" i="15"/>
  <c r="V149" i="15"/>
  <c r="W149" i="15"/>
  <c r="AL133" i="15"/>
  <c r="H133" i="15"/>
  <c r="AJ297" i="15"/>
  <c r="D297" i="15"/>
  <c r="AK251" i="15"/>
  <c r="F251" i="15"/>
  <c r="AQ199" i="15"/>
  <c r="T199" i="15"/>
  <c r="AO174" i="15"/>
  <c r="N174" i="15"/>
  <c r="O174" i="15"/>
  <c r="AV132" i="15"/>
  <c r="AG132" i="15"/>
  <c r="AH132" i="15"/>
  <c r="AS255" i="15"/>
  <c r="Y255" i="15"/>
  <c r="Z255" i="15"/>
  <c r="AU192" i="15"/>
  <c r="AE192" i="15"/>
  <c r="AD192" i="15"/>
  <c r="AU173" i="15"/>
  <c r="AD173" i="15"/>
  <c r="AE173" i="15"/>
  <c r="AQ83" i="15"/>
  <c r="T83" i="15"/>
  <c r="AL235" i="15"/>
  <c r="H235" i="15"/>
  <c r="AP192" i="15"/>
  <c r="Q192" i="15"/>
  <c r="R192" i="15"/>
  <c r="AU47" i="15"/>
  <c r="AE47" i="15"/>
  <c r="AD47" i="15"/>
  <c r="AS38" i="15"/>
  <c r="Y38" i="15"/>
  <c r="Z38" i="15"/>
  <c r="AR10" i="15"/>
  <c r="W10" i="15"/>
  <c r="V10" i="15"/>
  <c r="AI36" i="15"/>
  <c r="AJ241" i="15"/>
  <c r="D241" i="15"/>
  <c r="AS202" i="15"/>
  <c r="Z202" i="15"/>
  <c r="Y202" i="15"/>
  <c r="AV202" i="15"/>
  <c r="AH202" i="15"/>
  <c r="AG202" i="15"/>
  <c r="AU204" i="15"/>
  <c r="AD204" i="15"/>
  <c r="AE204" i="15"/>
  <c r="AS232" i="15"/>
  <c r="Y232" i="15"/>
  <c r="Z232" i="15"/>
  <c r="AT186" i="15"/>
  <c r="AB186" i="15"/>
  <c r="AJ219" i="15"/>
  <c r="D219" i="15"/>
  <c r="AO185" i="15"/>
  <c r="N185" i="15"/>
  <c r="O185" i="15"/>
  <c r="AV165" i="15"/>
  <c r="AH165" i="15"/>
  <c r="AG165" i="15"/>
  <c r="AK175" i="15"/>
  <c r="F175" i="15"/>
  <c r="AN176" i="15"/>
  <c r="L176" i="15"/>
  <c r="AR181" i="15"/>
  <c r="V181" i="15"/>
  <c r="W181" i="15"/>
  <c r="AU188" i="15"/>
  <c r="AD188" i="15"/>
  <c r="AE188" i="15"/>
  <c r="AV176" i="15"/>
  <c r="AG176" i="15"/>
  <c r="AH176" i="15"/>
  <c r="AK186" i="15"/>
  <c r="F186" i="15"/>
  <c r="AL148" i="15"/>
  <c r="H148" i="15"/>
  <c r="AR141" i="15"/>
  <c r="V141" i="15"/>
  <c r="W141" i="15"/>
  <c r="AR154" i="15"/>
  <c r="W154" i="15"/>
  <c r="V154" i="15"/>
  <c r="AU136" i="15"/>
  <c r="AD136" i="15"/>
  <c r="AE136" i="15"/>
  <c r="AR106" i="15"/>
  <c r="W106" i="15"/>
  <c r="V106" i="15"/>
  <c r="AP39" i="15"/>
  <c r="R39" i="15"/>
  <c r="Q39" i="15"/>
  <c r="AR28" i="15"/>
  <c r="V28" i="15"/>
  <c r="W28" i="15"/>
  <c r="AM266" i="15"/>
  <c r="J266" i="15"/>
  <c r="AN278" i="15"/>
  <c r="L278" i="15"/>
  <c r="AK240" i="15"/>
  <c r="F240" i="15"/>
  <c r="AM247" i="15"/>
  <c r="J247" i="15"/>
  <c r="AO258" i="15"/>
  <c r="N258" i="15"/>
  <c r="O258" i="15"/>
  <c r="AQ259" i="15"/>
  <c r="T259" i="15"/>
  <c r="AS269" i="15"/>
  <c r="Z269" i="15"/>
  <c r="Y269" i="15"/>
  <c r="AR226" i="15"/>
  <c r="W226" i="15"/>
  <c r="V226" i="15"/>
  <c r="AV221" i="15"/>
  <c r="AG221" i="15"/>
  <c r="AH221" i="15"/>
  <c r="AM235" i="15"/>
  <c r="J235" i="15"/>
  <c r="AL190" i="15"/>
  <c r="H190" i="15"/>
  <c r="AJ189" i="15"/>
  <c r="D189" i="15"/>
  <c r="AO198" i="15"/>
  <c r="N198" i="15"/>
  <c r="O198" i="15"/>
  <c r="AR227" i="15"/>
  <c r="W227" i="15"/>
  <c r="V227" i="15"/>
  <c r="AJ212" i="15"/>
  <c r="D212" i="15"/>
  <c r="AM213" i="15"/>
  <c r="J213" i="15"/>
  <c r="AQ179" i="15"/>
  <c r="T179" i="15"/>
  <c r="AS140" i="15"/>
  <c r="Y140" i="15"/>
  <c r="Z140" i="15"/>
  <c r="AN169" i="15"/>
  <c r="L169" i="15"/>
  <c r="AP171" i="15"/>
  <c r="Q171" i="15"/>
  <c r="R171" i="15"/>
  <c r="AT175" i="15"/>
  <c r="AB175" i="15"/>
  <c r="AI183" i="15"/>
  <c r="AU171" i="15"/>
  <c r="AD171" i="15"/>
  <c r="AE171" i="15"/>
  <c r="AN180" i="15"/>
  <c r="L180" i="15"/>
  <c r="AJ144" i="15"/>
  <c r="D144" i="15"/>
  <c r="AP161" i="15"/>
  <c r="Q161" i="15"/>
  <c r="R161" i="15"/>
  <c r="AS143" i="15"/>
  <c r="Y143" i="15"/>
  <c r="Z143" i="15"/>
  <c r="AT103" i="15"/>
  <c r="AB103" i="15"/>
  <c r="AO102" i="15"/>
  <c r="O102" i="15"/>
  <c r="N102" i="15"/>
  <c r="AR34" i="15"/>
  <c r="V34" i="15"/>
  <c r="W34" i="15"/>
  <c r="AP307" i="15"/>
  <c r="R307" i="15"/>
  <c r="Q307" i="15"/>
  <c r="AJ257" i="15"/>
  <c r="D257" i="15"/>
  <c r="AP243" i="15"/>
  <c r="Q243" i="15"/>
  <c r="R243" i="15"/>
  <c r="AQ254" i="15"/>
  <c r="T254" i="15"/>
  <c r="AJ261" i="15"/>
  <c r="D261" i="15"/>
  <c r="AP271" i="15"/>
  <c r="Q271" i="15"/>
  <c r="R271" i="15"/>
  <c r="AS231" i="15"/>
  <c r="Y231" i="15"/>
  <c r="Z231" i="15"/>
  <c r="AL234" i="15"/>
  <c r="H234" i="15"/>
  <c r="AV245" i="15"/>
  <c r="AG245" i="15"/>
  <c r="AH245" i="15"/>
  <c r="AS217" i="15"/>
  <c r="Y217" i="15"/>
  <c r="Z217" i="15"/>
  <c r="AI198" i="15"/>
  <c r="AP212" i="15"/>
  <c r="Q212" i="15"/>
  <c r="R212" i="15"/>
  <c r="AP211" i="15"/>
  <c r="R211" i="15"/>
  <c r="Q211" i="15"/>
  <c r="AL211" i="15"/>
  <c r="H211" i="15"/>
  <c r="AS240" i="15"/>
  <c r="Y240" i="15"/>
  <c r="Z240" i="15"/>
  <c r="AT204" i="15"/>
  <c r="AB204" i="15"/>
  <c r="AJ227" i="15"/>
  <c r="D227" i="15"/>
  <c r="AO193" i="15"/>
  <c r="O193" i="15"/>
  <c r="N193" i="15"/>
  <c r="AV173" i="15"/>
  <c r="AH173" i="15"/>
  <c r="AG173" i="15"/>
  <c r="AK183" i="15"/>
  <c r="F183" i="15"/>
  <c r="AN184" i="15"/>
  <c r="L184" i="15"/>
  <c r="AR189" i="15"/>
  <c r="V189" i="15"/>
  <c r="W189" i="15"/>
  <c r="AU196" i="15"/>
  <c r="AD196" i="15"/>
  <c r="AE196" i="15"/>
  <c r="AL157" i="15"/>
  <c r="H157" i="15"/>
  <c r="AK194" i="15"/>
  <c r="F194" i="15"/>
  <c r="AL156" i="15"/>
  <c r="H156" i="15"/>
  <c r="AU149" i="15"/>
  <c r="AD149" i="15"/>
  <c r="AE149" i="15"/>
  <c r="AJ141" i="15"/>
  <c r="D141" i="15"/>
  <c r="AU152" i="15"/>
  <c r="AD152" i="15"/>
  <c r="AE152" i="15"/>
  <c r="AM84" i="15"/>
  <c r="J84" i="15"/>
  <c r="AS63" i="15"/>
  <c r="Z63" i="15"/>
  <c r="Y63" i="15"/>
  <c r="AL30" i="15"/>
  <c r="H30" i="15"/>
  <c r="AU274" i="15"/>
  <c r="AE274" i="15"/>
  <c r="AD274" i="15"/>
  <c r="AP237" i="15"/>
  <c r="Q237" i="15"/>
  <c r="R237" i="15"/>
  <c r="AI239" i="15"/>
  <c r="AN250" i="15"/>
  <c r="L250" i="15"/>
  <c r="AS233" i="15"/>
  <c r="Y233" i="15"/>
  <c r="Z233" i="15"/>
  <c r="AI203" i="15"/>
  <c r="AU215" i="15"/>
  <c r="AE215" i="15"/>
  <c r="AD215" i="15"/>
  <c r="AU214" i="15"/>
  <c r="AD214" i="15"/>
  <c r="AE214" i="15"/>
  <c r="AQ215" i="15"/>
  <c r="T215" i="15"/>
  <c r="AS192" i="15"/>
  <c r="Y192" i="15"/>
  <c r="Z192" i="15"/>
  <c r="AP208" i="15"/>
  <c r="Q208" i="15"/>
  <c r="R208" i="15"/>
  <c r="AS230" i="15"/>
  <c r="Y230" i="15"/>
  <c r="Z230" i="15"/>
  <c r="AI196" i="15"/>
  <c r="AM159" i="15"/>
  <c r="J159" i="15"/>
  <c r="AL181" i="15"/>
  <c r="H181" i="15"/>
  <c r="AP179" i="15"/>
  <c r="R179" i="15"/>
  <c r="Q179" i="15"/>
  <c r="AL179" i="15"/>
  <c r="H179" i="15"/>
  <c r="AQ182" i="15"/>
  <c r="T182" i="15"/>
  <c r="AU162" i="15"/>
  <c r="AD162" i="15"/>
  <c r="AE162" i="15"/>
  <c r="AT164" i="15"/>
  <c r="AB164" i="15"/>
  <c r="AV138" i="15"/>
  <c r="AH138" i="15"/>
  <c r="AG138" i="15"/>
  <c r="AP123" i="15"/>
  <c r="R123" i="15"/>
  <c r="Q123" i="15"/>
  <c r="AI282" i="15"/>
  <c r="AQ260" i="15"/>
  <c r="T260" i="15"/>
  <c r="AL203" i="15"/>
  <c r="H203" i="15"/>
  <c r="AV178" i="15"/>
  <c r="AG178" i="15"/>
  <c r="AH178" i="15"/>
  <c r="AU97" i="15"/>
  <c r="AD97" i="15"/>
  <c r="AE97" i="15"/>
  <c r="AR257" i="15"/>
  <c r="W257" i="15"/>
  <c r="V257" i="15"/>
  <c r="AV224" i="15"/>
  <c r="AH224" i="15"/>
  <c r="AG224" i="15"/>
  <c r="AJ182" i="15"/>
  <c r="D182" i="15"/>
  <c r="AP44" i="15"/>
  <c r="Q44" i="15"/>
  <c r="R44" i="15"/>
  <c r="AJ238" i="15"/>
  <c r="D238" i="15"/>
  <c r="AN195" i="15"/>
  <c r="L195" i="15"/>
  <c r="AO147" i="15"/>
  <c r="N147" i="15"/>
  <c r="O147" i="15"/>
  <c r="AQ9" i="15"/>
  <c r="T9" i="15"/>
  <c r="AJ123" i="15"/>
  <c r="D123" i="15"/>
  <c r="AT100" i="15"/>
  <c r="AB100" i="15"/>
  <c r="AP236" i="15"/>
  <c r="Q236" i="15"/>
  <c r="R236" i="15"/>
  <c r="AK192" i="15"/>
  <c r="F192" i="15"/>
  <c r="AI190" i="15"/>
  <c r="AP200" i="15"/>
  <c r="R200" i="15"/>
  <c r="Q200" i="15"/>
  <c r="AU227" i="15"/>
  <c r="AE227" i="15"/>
  <c r="AD227" i="15"/>
  <c r="AN212" i="15"/>
  <c r="L212" i="15"/>
  <c r="AP214" i="15"/>
  <c r="Q214" i="15"/>
  <c r="R214" i="15"/>
  <c r="AT179" i="15"/>
  <c r="AB179" i="15"/>
  <c r="AP148" i="15"/>
  <c r="Q148" i="15"/>
  <c r="R148" i="15"/>
  <c r="AQ169" i="15"/>
  <c r="T169" i="15"/>
  <c r="AS171" i="15"/>
  <c r="Y171" i="15"/>
  <c r="Z171" i="15"/>
  <c r="AI176" i="15"/>
  <c r="AM184" i="15"/>
  <c r="J184" i="15"/>
  <c r="AJ173" i="15"/>
  <c r="D173" i="15"/>
  <c r="AQ180" i="15"/>
  <c r="T180" i="15"/>
  <c r="AN144" i="15"/>
  <c r="L144" i="15"/>
  <c r="AI129" i="15"/>
  <c r="AK146" i="15"/>
  <c r="F146" i="15"/>
  <c r="AK119" i="15"/>
  <c r="F119" i="15"/>
  <c r="AN106" i="15"/>
  <c r="L106" i="15"/>
  <c r="AN55" i="15"/>
  <c r="L55" i="15"/>
  <c r="AP10" i="15"/>
  <c r="Q10" i="15"/>
  <c r="R10" i="15"/>
  <c r="AO262" i="15"/>
  <c r="N262" i="15"/>
  <c r="O262" i="15"/>
  <c r="AS273" i="15"/>
  <c r="Z273" i="15"/>
  <c r="Y273" i="15"/>
  <c r="AR234" i="15"/>
  <c r="V234" i="15"/>
  <c r="W234" i="15"/>
  <c r="AO243" i="15"/>
  <c r="N243" i="15"/>
  <c r="O243" i="15"/>
  <c r="AT252" i="15"/>
  <c r="AB252" i="15"/>
  <c r="AV254" i="15"/>
  <c r="AG254" i="15"/>
  <c r="AH254" i="15"/>
  <c r="AU264" i="15"/>
  <c r="AD264" i="15"/>
  <c r="AE264" i="15"/>
  <c r="AM251" i="15"/>
  <c r="J251" i="15"/>
  <c r="AJ218" i="15"/>
  <c r="D218" i="15"/>
  <c r="AO231" i="15"/>
  <c r="O231" i="15"/>
  <c r="N231" i="15"/>
  <c r="AO230" i="15"/>
  <c r="N230" i="15"/>
  <c r="O230" i="15"/>
  <c r="AJ231" i="15"/>
  <c r="D231" i="15"/>
  <c r="AK184" i="15"/>
  <c r="F184" i="15"/>
  <c r="AI222" i="15"/>
  <c r="AP207" i="15"/>
  <c r="Q207" i="15"/>
  <c r="R207" i="15"/>
  <c r="AO209" i="15"/>
  <c r="N209" i="15"/>
  <c r="O209" i="15"/>
  <c r="AV174" i="15"/>
  <c r="AG174" i="15"/>
  <c r="AH174" i="15"/>
  <c r="AN201" i="15"/>
  <c r="L201" i="15"/>
  <c r="AS164" i="15"/>
  <c r="Z164" i="15"/>
  <c r="Y164" i="15"/>
  <c r="AR166" i="15"/>
  <c r="V166" i="15"/>
  <c r="W166" i="15"/>
  <c r="AL171" i="15"/>
  <c r="H171" i="15"/>
  <c r="AK180" i="15"/>
  <c r="F180" i="15"/>
  <c r="AM167" i="15"/>
  <c r="J167" i="15"/>
  <c r="AS175" i="15"/>
  <c r="Y175" i="15"/>
  <c r="Z175" i="15"/>
  <c r="AP139" i="15"/>
  <c r="R139" i="15"/>
  <c r="Q139" i="15"/>
  <c r="AI151" i="15"/>
  <c r="AR129" i="15"/>
  <c r="V129" i="15"/>
  <c r="W129" i="15"/>
  <c r="AO119" i="15"/>
  <c r="O119" i="15"/>
  <c r="N119" i="15"/>
  <c r="AO95" i="15"/>
  <c r="N95" i="15"/>
  <c r="O95" i="15"/>
  <c r="AO51" i="15"/>
  <c r="N51" i="15"/>
  <c r="O51" i="15"/>
  <c r="AR302" i="15"/>
  <c r="V302" i="15"/>
  <c r="W302" i="15"/>
  <c r="AP275" i="15"/>
  <c r="R275" i="15"/>
  <c r="Q275" i="15"/>
  <c r="AR237" i="15"/>
  <c r="W237" i="15"/>
  <c r="V237" i="15"/>
  <c r="AV249" i="15"/>
  <c r="AH249" i="15"/>
  <c r="AG249" i="15"/>
  <c r="AP256" i="15"/>
  <c r="Q256" i="15"/>
  <c r="R256" i="15"/>
  <c r="AR266" i="15"/>
  <c r="W266" i="15"/>
  <c r="V266" i="15"/>
  <c r="AM214" i="15"/>
  <c r="J214" i="15"/>
  <c r="AV217" i="15"/>
  <c r="AH217" i="15"/>
  <c r="AG217" i="15"/>
  <c r="AP241" i="15"/>
  <c r="Q241" i="15"/>
  <c r="R241" i="15"/>
  <c r="AL230" i="15"/>
  <c r="H230" i="15"/>
  <c r="AP184" i="15"/>
  <c r="Q184" i="15"/>
  <c r="R184" i="15"/>
  <c r="AR207" i="15"/>
  <c r="W207" i="15"/>
  <c r="V207" i="15"/>
  <c r="AR206" i="15"/>
  <c r="V206" i="15"/>
  <c r="W206" i="15"/>
  <c r="AN207" i="15"/>
  <c r="L207" i="15"/>
  <c r="AU235" i="15"/>
  <c r="AD235" i="15"/>
  <c r="AE235" i="15"/>
  <c r="AS200" i="15"/>
  <c r="Z200" i="15"/>
  <c r="Y200" i="15"/>
  <c r="AP222" i="15"/>
  <c r="R222" i="15"/>
  <c r="Q222" i="15"/>
  <c r="AT187" i="15"/>
  <c r="AB187" i="15"/>
  <c r="AJ170" i="15"/>
  <c r="D170" i="15"/>
  <c r="AQ177" i="15"/>
  <c r="T177" i="15"/>
  <c r="AS179" i="15"/>
  <c r="Y179" i="15"/>
  <c r="Z179" i="15"/>
  <c r="AI184" i="15"/>
  <c r="AM192" i="15"/>
  <c r="J192" i="15"/>
  <c r="AJ181" i="15"/>
  <c r="D181" i="15"/>
  <c r="AQ188" i="15"/>
  <c r="T188" i="15"/>
  <c r="AN152" i="15"/>
  <c r="L152" i="15"/>
  <c r="AM145" i="15"/>
  <c r="J145" i="15"/>
  <c r="AK162" i="15"/>
  <c r="F162" i="15"/>
  <c r="AO144" i="15"/>
  <c r="O144" i="15"/>
  <c r="N144" i="15"/>
  <c r="AO107" i="15"/>
  <c r="N107" i="15"/>
  <c r="O107" i="15"/>
  <c r="AV63" i="15"/>
  <c r="AH63" i="15"/>
  <c r="AG63" i="15"/>
  <c r="AR37" i="15"/>
  <c r="V37" i="15"/>
  <c r="W37" i="15"/>
  <c r="AM270" i="15"/>
  <c r="J270" i="15"/>
  <c r="AT228" i="15"/>
  <c r="AB228" i="15"/>
  <c r="AT232" i="15"/>
  <c r="AB232" i="15"/>
  <c r="AS245" i="15"/>
  <c r="Y245" i="15"/>
  <c r="Z245" i="15"/>
  <c r="AT214" i="15"/>
  <c r="AB214" i="15"/>
  <c r="AQ197" i="15"/>
  <c r="T197" i="15"/>
  <c r="AM211" i="15"/>
  <c r="J211" i="15"/>
  <c r="AM210" i="15"/>
  <c r="J210" i="15"/>
  <c r="AV210" i="15"/>
  <c r="AG210" i="15"/>
  <c r="AH210" i="15"/>
  <c r="AP240" i="15"/>
  <c r="R240" i="15"/>
  <c r="Q240" i="15"/>
  <c r="AM204" i="15"/>
  <c r="J204" i="15"/>
  <c r="AU225" i="15"/>
  <c r="AE225" i="15"/>
  <c r="AD225" i="15"/>
  <c r="AK193" i="15"/>
  <c r="F193" i="15"/>
  <c r="AS173" i="15"/>
  <c r="Y173" i="15"/>
  <c r="Z173" i="15"/>
  <c r="AN177" i="15"/>
  <c r="L177" i="15"/>
  <c r="AR174" i="15"/>
  <c r="V174" i="15"/>
  <c r="W174" i="15"/>
  <c r="AN175" i="15"/>
  <c r="L175" i="15"/>
  <c r="AJ174" i="15"/>
  <c r="D174" i="15"/>
  <c r="AJ153" i="15"/>
  <c r="D153" i="15"/>
  <c r="AV148" i="15"/>
  <c r="AG148" i="15"/>
  <c r="AH148" i="15"/>
  <c r="AQ158" i="15"/>
  <c r="T158" i="15"/>
  <c r="AT123" i="15"/>
  <c r="AB123" i="15"/>
  <c r="AR310" i="15"/>
  <c r="V310" i="15"/>
  <c r="W310" i="15"/>
  <c r="AS262" i="15"/>
  <c r="Y262" i="15"/>
  <c r="Z262" i="15"/>
  <c r="AT229" i="15"/>
  <c r="AB229" i="15"/>
  <c r="AL186" i="15"/>
  <c r="H186" i="15"/>
  <c r="AR61" i="15"/>
  <c r="W61" i="15"/>
  <c r="V61" i="15"/>
  <c r="AT266" i="15"/>
  <c r="AB266" i="15"/>
  <c r="AK210" i="15"/>
  <c r="F210" i="15"/>
  <c r="AL169" i="15"/>
  <c r="H169" i="15"/>
  <c r="AK310" i="15"/>
  <c r="F310" i="15"/>
  <c r="AR248" i="15"/>
  <c r="V248" i="15"/>
  <c r="W248" i="15"/>
  <c r="AI202" i="15"/>
  <c r="AU127" i="15"/>
  <c r="AE127" i="15"/>
  <c r="AD127" i="15"/>
  <c r="AP132" i="15"/>
  <c r="R132" i="15"/>
  <c r="Q132" i="15"/>
  <c r="AP101" i="15"/>
  <c r="Q101" i="15"/>
  <c r="R101" i="15"/>
  <c r="AK102" i="15"/>
  <c r="F102" i="15"/>
  <c r="AR243" i="15"/>
  <c r="V243" i="15"/>
  <c r="W243" i="15"/>
  <c r="AI253" i="15"/>
  <c r="AL255" i="15"/>
  <c r="H255" i="15"/>
  <c r="AJ266" i="15"/>
  <c r="D266" i="15"/>
  <c r="AP252" i="15"/>
  <c r="Q252" i="15"/>
  <c r="R252" i="15"/>
  <c r="AN218" i="15"/>
  <c r="L218" i="15"/>
  <c r="AR231" i="15"/>
  <c r="V231" i="15"/>
  <c r="W231" i="15"/>
  <c r="AR230" i="15"/>
  <c r="W230" i="15"/>
  <c r="V230" i="15"/>
  <c r="AN231" i="15"/>
  <c r="L231" i="15"/>
  <c r="AJ186" i="15"/>
  <c r="D186" i="15"/>
  <c r="AM223" i="15"/>
  <c r="J223" i="15"/>
  <c r="AS207" i="15"/>
  <c r="Y207" i="15"/>
  <c r="Z207" i="15"/>
  <c r="AR209" i="15"/>
  <c r="V209" i="15"/>
  <c r="W209" i="15"/>
  <c r="AL175" i="15"/>
  <c r="H175" i="15"/>
  <c r="AQ201" i="15"/>
  <c r="T201" i="15"/>
  <c r="AV164" i="15"/>
  <c r="AG164" i="15"/>
  <c r="AH164" i="15"/>
  <c r="AU166" i="15"/>
  <c r="AD166" i="15"/>
  <c r="AE166" i="15"/>
  <c r="AK173" i="15"/>
  <c r="F173" i="15"/>
  <c r="AO180" i="15"/>
  <c r="O180" i="15"/>
  <c r="N180" i="15"/>
  <c r="AP168" i="15"/>
  <c r="Q168" i="15"/>
  <c r="R168" i="15"/>
  <c r="AV175" i="15"/>
  <c r="AG175" i="15"/>
  <c r="AH175" i="15"/>
  <c r="AS139" i="15"/>
  <c r="Z139" i="15"/>
  <c r="Y139" i="15"/>
  <c r="AS153" i="15"/>
  <c r="Y153" i="15"/>
  <c r="Z153" i="15"/>
  <c r="AL135" i="15"/>
  <c r="H135" i="15"/>
  <c r="AO125" i="15"/>
  <c r="N125" i="15"/>
  <c r="O125" i="15"/>
  <c r="AM99" i="15"/>
  <c r="J99" i="15"/>
  <c r="AM55" i="15"/>
  <c r="J55" i="15"/>
  <c r="AL284" i="15"/>
  <c r="H284" i="15"/>
  <c r="AT256" i="15"/>
  <c r="AB256" i="15"/>
  <c r="AU268" i="15"/>
  <c r="AD268" i="15"/>
  <c r="AE268" i="15"/>
  <c r="AM222" i="15"/>
  <c r="J222" i="15"/>
  <c r="AU236" i="15"/>
  <c r="AD236" i="15"/>
  <c r="AE236" i="15"/>
  <c r="AL248" i="15"/>
  <c r="H248" i="15"/>
  <c r="AJ251" i="15"/>
  <c r="D251" i="15"/>
  <c r="AM260" i="15"/>
  <c r="J260" i="15"/>
  <c r="AO247" i="15"/>
  <c r="O247" i="15"/>
  <c r="N247" i="15"/>
  <c r="AP213" i="15"/>
  <c r="Q213" i="15"/>
  <c r="R213" i="15"/>
  <c r="AT225" i="15"/>
  <c r="AB225" i="15"/>
  <c r="AT224" i="15"/>
  <c r="AB224" i="15"/>
  <c r="AP226" i="15"/>
  <c r="Q226" i="15"/>
  <c r="R226" i="15"/>
  <c r="AP209" i="15"/>
  <c r="R209" i="15"/>
  <c r="Q209" i="15"/>
  <c r="AK219" i="15"/>
  <c r="F219" i="15"/>
  <c r="AI200" i="15"/>
  <c r="AJ203" i="15"/>
  <c r="D203" i="15"/>
  <c r="AJ171" i="15"/>
  <c r="D171" i="15"/>
  <c r="AS196" i="15"/>
  <c r="Z196" i="15"/>
  <c r="Y196" i="15"/>
  <c r="AP140" i="15"/>
  <c r="Q140" i="15"/>
  <c r="R140" i="15"/>
  <c r="AI161" i="15"/>
  <c r="AN167" i="15"/>
  <c r="L167" i="15"/>
  <c r="AQ174" i="15"/>
  <c r="T174" i="15"/>
  <c r="AO163" i="15"/>
  <c r="N163" i="15"/>
  <c r="O163" i="15"/>
  <c r="AU170" i="15"/>
  <c r="AD170" i="15"/>
  <c r="AE170" i="15"/>
  <c r="AJ131" i="15"/>
  <c r="D131" i="15"/>
  <c r="AQ142" i="15"/>
  <c r="T142" i="15"/>
  <c r="AL151" i="15"/>
  <c r="H151" i="15"/>
  <c r="AS128" i="15"/>
  <c r="Z128" i="15"/>
  <c r="Y128" i="15"/>
  <c r="AS98" i="15"/>
  <c r="Z98" i="15"/>
  <c r="Y98" i="15"/>
  <c r="AI52" i="15"/>
  <c r="AI297" i="15"/>
  <c r="AR270" i="15"/>
  <c r="W270" i="15"/>
  <c r="V270" i="15"/>
  <c r="AO226" i="15"/>
  <c r="O226" i="15"/>
  <c r="N226" i="15"/>
  <c r="AJ246" i="15"/>
  <c r="D246" i="15"/>
  <c r="AR251" i="15"/>
  <c r="V251" i="15"/>
  <c r="W251" i="15"/>
  <c r="AI261" i="15"/>
  <c r="AL263" i="15"/>
  <c r="H263" i="15"/>
  <c r="AJ274" i="15"/>
  <c r="D274" i="15"/>
  <c r="AJ236" i="15"/>
  <c r="D236" i="15"/>
  <c r="AN226" i="15"/>
  <c r="L226" i="15"/>
  <c r="AR239" i="15"/>
  <c r="V239" i="15"/>
  <c r="W239" i="15"/>
  <c r="AL201" i="15"/>
  <c r="H201" i="15"/>
  <c r="AU200" i="15"/>
  <c r="AD200" i="15"/>
  <c r="AE200" i="15"/>
  <c r="AI204" i="15"/>
  <c r="AM231" i="15"/>
  <c r="J231" i="15"/>
  <c r="AV181" i="15"/>
  <c r="AH181" i="15"/>
  <c r="AG181" i="15"/>
  <c r="AR217" i="15"/>
  <c r="W217" i="15"/>
  <c r="V217" i="15"/>
  <c r="AL183" i="15"/>
  <c r="H183" i="15"/>
  <c r="AP165" i="15"/>
  <c r="R165" i="15"/>
  <c r="Q165" i="15"/>
  <c r="AV172" i="15"/>
  <c r="AG172" i="15"/>
  <c r="AH172" i="15"/>
  <c r="AU174" i="15"/>
  <c r="AD174" i="15"/>
  <c r="AE174" i="15"/>
  <c r="AK181" i="15"/>
  <c r="F181" i="15"/>
  <c r="AO188" i="15"/>
  <c r="N188" i="15"/>
  <c r="O188" i="15"/>
  <c r="AP176" i="15"/>
  <c r="R176" i="15"/>
  <c r="Q176" i="15"/>
  <c r="AV183" i="15"/>
  <c r="AH183" i="15"/>
  <c r="AG183" i="15"/>
  <c r="AS147" i="15"/>
  <c r="Z147" i="15"/>
  <c r="Y147" i="15"/>
  <c r="AL139" i="15"/>
  <c r="H139" i="15"/>
  <c r="AV151" i="15"/>
  <c r="AG151" i="15"/>
  <c r="AH151" i="15"/>
  <c r="AM133" i="15"/>
  <c r="J133" i="15"/>
  <c r="AS88" i="15"/>
  <c r="Z88" i="15"/>
  <c r="Y88" i="15"/>
  <c r="AS71" i="15"/>
  <c r="Y71" i="15"/>
  <c r="Z71" i="15"/>
  <c r="AI15" i="15"/>
  <c r="AO266" i="15"/>
  <c r="N266" i="15"/>
  <c r="O266" i="15"/>
  <c r="AQ267" i="15"/>
  <c r="T267" i="15"/>
  <c r="AI215" i="15"/>
  <c r="AL241" i="15"/>
  <c r="H241" i="15"/>
  <c r="AV229" i="15"/>
  <c r="AG229" i="15"/>
  <c r="AH229" i="15"/>
  <c r="AQ181" i="15"/>
  <c r="T181" i="15"/>
  <c r="AO207" i="15"/>
  <c r="O207" i="15"/>
  <c r="N207" i="15"/>
  <c r="AO206" i="15"/>
  <c r="N206" i="15"/>
  <c r="O206" i="15"/>
  <c r="AJ207" i="15"/>
  <c r="D207" i="15"/>
  <c r="AR235" i="15"/>
  <c r="W235" i="15"/>
  <c r="V235" i="15"/>
  <c r="AJ200" i="15"/>
  <c r="D200" i="15"/>
  <c r="AM221" i="15"/>
  <c r="J221" i="15"/>
  <c r="AQ187" i="15"/>
  <c r="T187" i="15"/>
  <c r="AU168" i="15"/>
  <c r="AE168" i="15"/>
  <c r="AD168" i="15"/>
  <c r="AS172" i="15"/>
  <c r="Y172" i="15"/>
  <c r="Z172" i="15"/>
  <c r="AI169" i="15"/>
  <c r="AU165" i="15"/>
  <c r="AE165" i="15"/>
  <c r="AD165" i="15"/>
  <c r="AP169" i="15"/>
  <c r="Q169" i="15"/>
  <c r="R169" i="15"/>
  <c r="AT196" i="15"/>
  <c r="AB196" i="15"/>
  <c r="AV155" i="15"/>
  <c r="AH155" i="15"/>
  <c r="AG155" i="15"/>
  <c r="AN157" i="15"/>
  <c r="L157" i="15"/>
  <c r="AO105" i="15"/>
  <c r="N105" i="15"/>
  <c r="O105" i="15"/>
  <c r="AQ296" i="15"/>
  <c r="T296" i="15"/>
  <c r="AR272" i="15"/>
  <c r="W272" i="15"/>
  <c r="V272" i="15"/>
  <c r="AR176" i="15"/>
  <c r="W176" i="15"/>
  <c r="V176" i="15"/>
  <c r="AI174" i="15"/>
  <c r="AK26" i="15"/>
  <c r="F26" i="15"/>
  <c r="AV215" i="15"/>
  <c r="AG215" i="15"/>
  <c r="AH215" i="15"/>
  <c r="AN211" i="15"/>
  <c r="L211" i="15"/>
  <c r="AO178" i="15"/>
  <c r="N178" i="15"/>
  <c r="O178" i="15"/>
  <c r="AT265" i="15"/>
  <c r="AB265" i="15"/>
  <c r="AO228" i="15"/>
  <c r="N228" i="15"/>
  <c r="O228" i="15"/>
  <c r="AS195" i="15"/>
  <c r="Z195" i="15"/>
  <c r="Y195" i="15"/>
  <c r="AJ133" i="15"/>
  <c r="D133" i="15"/>
  <c r="AT107" i="15"/>
  <c r="AB107" i="15"/>
  <c r="AI75" i="15"/>
  <c r="AQ69" i="15"/>
  <c r="T69" i="15"/>
  <c r="AK238" i="15"/>
  <c r="F238" i="15"/>
  <c r="AK250" i="15"/>
  <c r="F250" i="15"/>
  <c r="AN251" i="15"/>
  <c r="L251" i="15"/>
  <c r="AP261" i="15"/>
  <c r="Q261" i="15"/>
  <c r="R261" i="15"/>
  <c r="AR247" i="15"/>
  <c r="V247" i="15"/>
  <c r="W247" i="15"/>
  <c r="AS213" i="15"/>
  <c r="Z213" i="15"/>
  <c r="Y213" i="15"/>
  <c r="AI226" i="15"/>
  <c r="AI225" i="15"/>
  <c r="AS226" i="15"/>
  <c r="Z226" i="15"/>
  <c r="Y226" i="15"/>
  <c r="AS209" i="15"/>
  <c r="Y209" i="15"/>
  <c r="Z209" i="15"/>
  <c r="AO219" i="15"/>
  <c r="O219" i="15"/>
  <c r="N219" i="15"/>
  <c r="AO200" i="15"/>
  <c r="N200" i="15"/>
  <c r="O200" i="15"/>
  <c r="AR203" i="15"/>
  <c r="V203" i="15"/>
  <c r="W203" i="15"/>
  <c r="AN171" i="15"/>
  <c r="L171" i="15"/>
  <c r="AV196" i="15"/>
  <c r="AH196" i="15"/>
  <c r="AG196" i="15"/>
  <c r="AI154" i="15"/>
  <c r="AO162" i="15"/>
  <c r="O162" i="15"/>
  <c r="N162" i="15"/>
  <c r="AQ167" i="15"/>
  <c r="T167" i="15"/>
  <c r="AT174" i="15"/>
  <c r="AB174" i="15"/>
  <c r="AR163" i="15"/>
  <c r="V163" i="15"/>
  <c r="W163" i="15"/>
  <c r="AJ172" i="15"/>
  <c r="D172" i="15"/>
  <c r="AI132" i="15"/>
  <c r="AM144" i="15"/>
  <c r="J144" i="15"/>
  <c r="AR153" i="15"/>
  <c r="V153" i="15"/>
  <c r="W153" i="15"/>
  <c r="AN133" i="15"/>
  <c r="L133" i="15"/>
  <c r="AK72" i="15"/>
  <c r="F72" i="15"/>
  <c r="AR57" i="15"/>
  <c r="V57" i="15"/>
  <c r="W57" i="15"/>
  <c r="AN280" i="15"/>
  <c r="L280" i="15"/>
  <c r="AL252" i="15"/>
  <c r="H252" i="15"/>
  <c r="AM264" i="15"/>
  <c r="J264" i="15"/>
  <c r="AT269" i="15"/>
  <c r="AB269" i="15"/>
  <c r="AI223" i="15"/>
  <c r="AN244" i="15"/>
  <c r="L244" i="15"/>
  <c r="AP246" i="15"/>
  <c r="Q246" i="15"/>
  <c r="R246" i="15"/>
  <c r="AO256" i="15"/>
  <c r="N256" i="15"/>
  <c r="O256" i="15"/>
  <c r="AS241" i="15"/>
  <c r="Z241" i="15"/>
  <c r="Y241" i="15"/>
  <c r="AR208" i="15"/>
  <c r="V208" i="15"/>
  <c r="W208" i="15"/>
  <c r="AL221" i="15"/>
  <c r="H221" i="15"/>
  <c r="AL220" i="15"/>
  <c r="H220" i="15"/>
  <c r="AR221" i="15"/>
  <c r="V221" i="15"/>
  <c r="W221" i="15"/>
  <c r="AS203" i="15"/>
  <c r="Z203" i="15"/>
  <c r="Y203" i="15"/>
  <c r="AQ213" i="15"/>
  <c r="T213" i="15"/>
  <c r="AS184" i="15"/>
  <c r="Y184" i="15"/>
  <c r="Z184" i="15"/>
  <c r="AM196" i="15"/>
  <c r="J196" i="15"/>
  <c r="AP166" i="15"/>
  <c r="Q166" i="15"/>
  <c r="R166" i="15"/>
  <c r="AU191" i="15"/>
  <c r="AE191" i="15"/>
  <c r="AD191" i="15"/>
  <c r="AI193" i="15"/>
  <c r="AN199" i="15"/>
  <c r="L199" i="15"/>
  <c r="AP160" i="15"/>
  <c r="Q160" i="15"/>
  <c r="R160" i="15"/>
  <c r="AV169" i="15"/>
  <c r="AG169" i="15"/>
  <c r="AH169" i="15"/>
  <c r="AK158" i="15"/>
  <c r="F158" i="15"/>
  <c r="AM166" i="15"/>
  <c r="J166" i="15"/>
  <c r="AQ159" i="15"/>
  <c r="T159" i="15"/>
  <c r="AM125" i="15"/>
  <c r="J125" i="15"/>
  <c r="AS142" i="15"/>
  <c r="Y142" i="15"/>
  <c r="Z142" i="15"/>
  <c r="AV117" i="15"/>
  <c r="AH117" i="15"/>
  <c r="AG117" i="15"/>
  <c r="AS89" i="15"/>
  <c r="Y89" i="15"/>
  <c r="Z89" i="15"/>
  <c r="AV60" i="15"/>
  <c r="AG60" i="15"/>
  <c r="AH60" i="15"/>
  <c r="AK294" i="15"/>
  <c r="F294" i="15"/>
  <c r="AI265" i="15"/>
  <c r="AJ278" i="15"/>
  <c r="D278" i="15"/>
  <c r="AT239" i="15"/>
  <c r="AB239" i="15"/>
  <c r="AI246" i="15"/>
  <c r="AK258" i="15"/>
  <c r="F258" i="15"/>
  <c r="AN259" i="15"/>
  <c r="L259" i="15"/>
  <c r="AP269" i="15"/>
  <c r="Q269" i="15"/>
  <c r="R269" i="15"/>
  <c r="AS223" i="15"/>
  <c r="Y223" i="15"/>
  <c r="Z223" i="15"/>
  <c r="AS221" i="15"/>
  <c r="Y221" i="15"/>
  <c r="Z221" i="15"/>
  <c r="AI234" i="15"/>
  <c r="AM188" i="15"/>
  <c r="J188" i="15"/>
  <c r="AK187" i="15"/>
  <c r="F187" i="15"/>
  <c r="AV197" i="15"/>
  <c r="AG197" i="15"/>
  <c r="AH197" i="15"/>
  <c r="AO227" i="15"/>
  <c r="O227" i="15"/>
  <c r="N227" i="15"/>
  <c r="AU210" i="15"/>
  <c r="AD210" i="15"/>
  <c r="AE210" i="15"/>
  <c r="AI212" i="15"/>
  <c r="AN179" i="15"/>
  <c r="L179" i="15"/>
  <c r="AV204" i="15"/>
  <c r="AG204" i="15"/>
  <c r="AH204" i="15"/>
  <c r="AJ169" i="15"/>
  <c r="D169" i="15"/>
  <c r="AM170" i="15"/>
  <c r="J170" i="15"/>
  <c r="AQ175" i="15"/>
  <c r="T175" i="15"/>
  <c r="AT182" i="15"/>
  <c r="AB182" i="15"/>
  <c r="AR171" i="15"/>
  <c r="V171" i="15"/>
  <c r="W171" i="15"/>
  <c r="AJ180" i="15"/>
  <c r="D180" i="15"/>
  <c r="AU142" i="15"/>
  <c r="AD142" i="15"/>
  <c r="AE142" i="15"/>
  <c r="AM160" i="15"/>
  <c r="J160" i="15"/>
  <c r="AP143" i="15"/>
  <c r="Q143" i="15"/>
  <c r="R143" i="15"/>
  <c r="AJ128" i="15"/>
  <c r="D128" i="15"/>
  <c r="AP93" i="15"/>
  <c r="R93" i="15"/>
  <c r="Q93" i="15"/>
  <c r="AR60" i="15"/>
  <c r="V60" i="15"/>
  <c r="W60" i="15"/>
  <c r="AO251" i="15"/>
  <c r="O251" i="15"/>
  <c r="N251" i="15"/>
  <c r="AT260" i="15"/>
  <c r="AB260" i="15"/>
  <c r="AV262" i="15"/>
  <c r="AG262" i="15"/>
  <c r="AH262" i="15"/>
  <c r="AU272" i="15"/>
  <c r="AD272" i="15"/>
  <c r="AE272" i="15"/>
  <c r="AT234" i="15"/>
  <c r="AB234" i="15"/>
  <c r="AJ226" i="15"/>
  <c r="D226" i="15"/>
  <c r="AO239" i="15"/>
  <c r="N239" i="15"/>
  <c r="O239" i="15"/>
  <c r="AQ200" i="15"/>
  <c r="T200" i="15"/>
  <c r="AL200" i="15"/>
  <c r="H200" i="15"/>
  <c r="AP203" i="15"/>
  <c r="Q203" i="15"/>
  <c r="R203" i="15"/>
  <c r="AI230" i="15"/>
  <c r="AQ178" i="15"/>
  <c r="T178" i="15"/>
  <c r="AO217" i="15"/>
  <c r="O217" i="15"/>
  <c r="N217" i="15"/>
  <c r="AV182" i="15"/>
  <c r="AG182" i="15"/>
  <c r="AH182" i="15"/>
  <c r="AM164" i="15"/>
  <c r="J164" i="15"/>
  <c r="AU167" i="15"/>
  <c r="AD167" i="15"/>
  <c r="AE167" i="15"/>
  <c r="AJ160" i="15"/>
  <c r="D160" i="15"/>
  <c r="AR151" i="15"/>
  <c r="V151" i="15"/>
  <c r="W151" i="15"/>
  <c r="AR164" i="15"/>
  <c r="V164" i="15"/>
  <c r="W164" i="15"/>
  <c r="AL192" i="15"/>
  <c r="H192" i="15"/>
  <c r="AP147" i="15"/>
  <c r="R147" i="15"/>
  <c r="Q147" i="15"/>
  <c r="AO139" i="15"/>
  <c r="N139" i="15"/>
  <c r="O139" i="15"/>
  <c r="AI92" i="15"/>
  <c r="AR271" i="15"/>
  <c r="V271" i="15"/>
  <c r="W271" i="15"/>
  <c r="AP234" i="15"/>
  <c r="R234" i="15"/>
  <c r="Q234" i="15"/>
  <c r="AK217" i="15"/>
  <c r="F217" i="15"/>
  <c r="AP183" i="15"/>
  <c r="Q183" i="15"/>
  <c r="R183" i="15"/>
  <c r="AN264" i="15"/>
  <c r="L264" i="15"/>
  <c r="AI219" i="15"/>
  <c r="AR177" i="15"/>
  <c r="V177" i="15"/>
  <c r="W177" i="15"/>
  <c r="AK142" i="15"/>
  <c r="F142" i="15"/>
  <c r="AK246" i="15"/>
  <c r="F246" i="15"/>
  <c r="AJ233" i="15"/>
  <c r="D233" i="15"/>
  <c r="AQ191" i="15"/>
  <c r="T191" i="15"/>
  <c r="AO109" i="15"/>
  <c r="N109" i="15"/>
  <c r="O109" i="15"/>
  <c r="AJ74" i="15"/>
  <c r="D74" i="15"/>
  <c r="AK66" i="15"/>
  <c r="F66" i="15"/>
  <c r="AS28" i="15"/>
  <c r="Z28" i="15"/>
  <c r="Y28" i="15"/>
  <c r="AU147" i="15"/>
  <c r="AD147" i="15"/>
  <c r="AE147" i="15"/>
  <c r="AR160" i="15"/>
  <c r="V160" i="15"/>
  <c r="W160" i="15"/>
  <c r="AT105" i="15"/>
  <c r="AB105" i="15"/>
  <c r="AU71" i="15"/>
  <c r="AE71" i="15"/>
  <c r="AD71" i="15"/>
  <c r="AI43" i="15"/>
  <c r="AK279" i="15"/>
  <c r="F279" i="15"/>
  <c r="AV291" i="15"/>
  <c r="AG291" i="15"/>
  <c r="AH291" i="15"/>
  <c r="AQ264" i="15"/>
  <c r="T264" i="15"/>
  <c r="AR276" i="15"/>
  <c r="W276" i="15"/>
  <c r="V276" i="15"/>
  <c r="AL238" i="15"/>
  <c r="H238" i="15"/>
  <c r="AQ245" i="15"/>
  <c r="T245" i="15"/>
  <c r="AV255" i="15"/>
  <c r="AG255" i="15"/>
  <c r="AH255" i="15"/>
  <c r="AU257" i="15"/>
  <c r="AD257" i="15"/>
  <c r="AE257" i="15"/>
  <c r="AI267" i="15"/>
  <c r="AU218" i="15"/>
  <c r="AD218" i="15"/>
  <c r="AE218" i="15"/>
  <c r="AM220" i="15"/>
  <c r="J220" i="15"/>
  <c r="AQ233" i="15"/>
  <c r="T233" i="15"/>
  <c r="AO184" i="15"/>
  <c r="O184" i="15"/>
  <c r="N184" i="15"/>
  <c r="AM183" i="15"/>
  <c r="J183" i="15"/>
  <c r="AT194" i="15"/>
  <c r="AB194" i="15"/>
  <c r="AL225" i="15"/>
  <c r="H225" i="15"/>
  <c r="AO210" i="15"/>
  <c r="N210" i="15"/>
  <c r="O210" i="15"/>
  <c r="AQ211" i="15"/>
  <c r="T211" i="15"/>
  <c r="AU177" i="15"/>
  <c r="AD177" i="15"/>
  <c r="AE177" i="15"/>
  <c r="AP204" i="15"/>
  <c r="Q204" i="15"/>
  <c r="R204" i="15"/>
  <c r="AR167" i="15"/>
  <c r="W167" i="15"/>
  <c r="V167" i="15"/>
  <c r="AT168" i="15"/>
  <c r="AB168" i="15"/>
  <c r="AJ175" i="15"/>
  <c r="D175" i="15"/>
  <c r="AN182" i="15"/>
  <c r="L182" i="15"/>
  <c r="AK171" i="15"/>
  <c r="F171" i="15"/>
  <c r="AR178" i="15"/>
  <c r="V178" i="15"/>
  <c r="W178" i="15"/>
  <c r="AO142" i="15"/>
  <c r="O142" i="15"/>
  <c r="N142" i="15"/>
  <c r="AN158" i="15"/>
  <c r="L158" i="15"/>
  <c r="AQ140" i="15"/>
  <c r="T140" i="15"/>
  <c r="AV116" i="15"/>
  <c r="AG116" i="15"/>
  <c r="AH116" i="15"/>
  <c r="AK89" i="15"/>
  <c r="F89" i="15"/>
  <c r="AK52" i="15"/>
  <c r="F52" i="15"/>
  <c r="AU286" i="15"/>
  <c r="AD286" i="15"/>
  <c r="AE286" i="15"/>
  <c r="AS259" i="15"/>
  <c r="Z259" i="15"/>
  <c r="Y259" i="15"/>
  <c r="AT270" i="15"/>
  <c r="AB270" i="15"/>
  <c r="AI229" i="15"/>
  <c r="AJ240" i="15"/>
  <c r="D240" i="15"/>
  <c r="AU250" i="15"/>
  <c r="AE250" i="15"/>
  <c r="AD250" i="15"/>
  <c r="AI252" i="15"/>
  <c r="AL262" i="15"/>
  <c r="H262" i="15"/>
  <c r="AN249" i="15"/>
  <c r="L249" i="15"/>
  <c r="AK216" i="15"/>
  <c r="F216" i="15"/>
  <c r="AS228" i="15"/>
  <c r="Y228" i="15"/>
  <c r="Z228" i="15"/>
  <c r="AS227" i="15"/>
  <c r="Z227" i="15"/>
  <c r="Y227" i="15"/>
  <c r="AK229" i="15"/>
  <c r="F229" i="15"/>
  <c r="AK212" i="15"/>
  <c r="F212" i="15"/>
  <c r="AJ221" i="15"/>
  <c r="D221" i="15"/>
  <c r="AO203" i="15"/>
  <c r="N203" i="15"/>
  <c r="O203" i="15"/>
  <c r="AS206" i="15"/>
  <c r="Y206" i="15"/>
  <c r="Z206" i="15"/>
  <c r="AI172" i="15"/>
  <c r="AO199" i="15"/>
  <c r="N199" i="15"/>
  <c r="O199" i="15"/>
  <c r="AQ161" i="15"/>
  <c r="T161" i="15"/>
  <c r="AV163" i="15"/>
  <c r="AG163" i="15"/>
  <c r="AH163" i="15"/>
  <c r="AM169" i="15"/>
  <c r="J169" i="15"/>
  <c r="AP177" i="15"/>
  <c r="R177" i="15"/>
  <c r="Q177" i="15"/>
  <c r="AN165" i="15"/>
  <c r="L165" i="15"/>
  <c r="AT172" i="15"/>
  <c r="AB172" i="15"/>
  <c r="AQ136" i="15"/>
  <c r="T136" i="15"/>
  <c r="AK148" i="15"/>
  <c r="F148" i="15"/>
  <c r="AT155" i="15"/>
  <c r="AB155" i="15"/>
  <c r="AN126" i="15"/>
  <c r="L126" i="15"/>
  <c r="AM90" i="15"/>
  <c r="J90" i="15"/>
  <c r="AO50" i="15"/>
  <c r="N50" i="15"/>
  <c r="O50" i="15"/>
  <c r="AQ304" i="15"/>
  <c r="T304" i="15"/>
  <c r="AU245" i="15"/>
  <c r="AE245" i="15"/>
  <c r="AD245" i="15"/>
  <c r="AL240" i="15"/>
  <c r="H240" i="15"/>
  <c r="AR252" i="15"/>
  <c r="V252" i="15"/>
  <c r="W252" i="15"/>
  <c r="AK259" i="15"/>
  <c r="F259" i="15"/>
  <c r="AQ268" i="15"/>
  <c r="T268" i="15"/>
  <c r="AI221" i="15"/>
  <c r="AR228" i="15"/>
  <c r="V228" i="15"/>
  <c r="W228" i="15"/>
  <c r="AI243" i="15"/>
  <c r="AU232" i="15"/>
  <c r="AD232" i="15"/>
  <c r="AE232" i="15"/>
  <c r="AP228" i="15"/>
  <c r="R228" i="15"/>
  <c r="Q228" i="15"/>
  <c r="AI217" i="15"/>
  <c r="AM209" i="15"/>
  <c r="J209" i="15"/>
  <c r="AU219" i="15"/>
  <c r="AD219" i="15"/>
  <c r="AE219" i="15"/>
  <c r="AR233" i="15"/>
  <c r="V233" i="15"/>
  <c r="W233" i="15"/>
  <c r="AS190" i="15"/>
  <c r="Y190" i="15"/>
  <c r="Z190" i="15"/>
  <c r="AK199" i="15"/>
  <c r="F199" i="15"/>
  <c r="AU190" i="15"/>
  <c r="AD190" i="15"/>
  <c r="AE190" i="15"/>
  <c r="AR173" i="15"/>
  <c r="V173" i="15"/>
  <c r="W173" i="15"/>
  <c r="AV168" i="15"/>
  <c r="AG168" i="15"/>
  <c r="AH168" i="15"/>
  <c r="AL140" i="15"/>
  <c r="H140" i="15"/>
  <c r="AR137" i="15"/>
  <c r="V137" i="15"/>
  <c r="W137" i="15"/>
  <c r="AS53" i="15"/>
  <c r="Y53" i="15"/>
  <c r="Z53" i="15"/>
  <c r="AT141" i="15"/>
  <c r="AB141" i="15"/>
  <c r="AM123" i="15"/>
  <c r="J123" i="15"/>
  <c r="AQ132" i="15"/>
  <c r="T132" i="15"/>
  <c r="AM102" i="15"/>
  <c r="J102" i="15"/>
  <c r="AI76" i="15"/>
  <c r="AQ44" i="15"/>
  <c r="T44" i="15"/>
  <c r="AQ21" i="15"/>
  <c r="T21" i="15"/>
  <c r="AR30" i="15"/>
  <c r="V30" i="15"/>
  <c r="W30" i="15"/>
  <c r="AL127" i="15"/>
  <c r="H127" i="15"/>
  <c r="AN115" i="15"/>
  <c r="L115" i="15"/>
  <c r="AQ82" i="15"/>
  <c r="T82" i="15"/>
  <c r="AV86" i="15"/>
  <c r="AG86" i="15"/>
  <c r="AH86" i="15"/>
  <c r="AT65" i="15"/>
  <c r="AB65" i="15"/>
  <c r="AV49" i="15"/>
  <c r="AG49" i="15"/>
  <c r="AH49" i="15"/>
  <c r="AV37" i="15"/>
  <c r="AG37" i="15"/>
  <c r="AH37" i="15"/>
  <c r="AO126" i="15"/>
  <c r="O126" i="15"/>
  <c r="N126" i="15"/>
  <c r="AN112" i="15"/>
  <c r="L112" i="15"/>
  <c r="AP88" i="15"/>
  <c r="R88" i="15"/>
  <c r="Q88" i="15"/>
  <c r="AI74" i="15"/>
  <c r="AL58" i="15"/>
  <c r="H58" i="15"/>
  <c r="AL46" i="15"/>
  <c r="H46" i="15"/>
  <c r="AQ121" i="15"/>
  <c r="T121" i="15"/>
  <c r="AU112" i="15"/>
  <c r="AE112" i="15"/>
  <c r="AD112" i="15"/>
  <c r="AU8" i="15"/>
  <c r="AD8" i="15"/>
  <c r="AE8" i="15"/>
  <c r="AV81" i="15"/>
  <c r="AG81" i="15"/>
  <c r="AH81" i="15"/>
  <c r="AU68" i="15"/>
  <c r="AD68" i="15"/>
  <c r="AE68" i="15"/>
  <c r="AN32" i="15"/>
  <c r="L32" i="15"/>
  <c r="AK152" i="15"/>
  <c r="F152" i="15"/>
  <c r="AL114" i="15"/>
  <c r="H114" i="15"/>
  <c r="AV51" i="15"/>
  <c r="AG51" i="15"/>
  <c r="AH51" i="15"/>
  <c r="AV8" i="15"/>
  <c r="AH8" i="15"/>
  <c r="AG8" i="15"/>
  <c r="AK269" i="15"/>
  <c r="F269" i="15"/>
  <c r="AJ288" i="15"/>
  <c r="D288" i="15"/>
  <c r="AV259" i="15"/>
  <c r="AG259" i="15"/>
  <c r="AH259" i="15"/>
  <c r="AI271" i="15"/>
  <c r="AV231" i="15"/>
  <c r="AG231" i="15"/>
  <c r="AH231" i="15"/>
  <c r="AU241" i="15"/>
  <c r="AE241" i="15"/>
  <c r="AD241" i="15"/>
  <c r="AJ252" i="15"/>
  <c r="D252" i="15"/>
  <c r="AM253" i="15"/>
  <c r="J253" i="15"/>
  <c r="AK264" i="15"/>
  <c r="F264" i="15"/>
  <c r="AQ249" i="15"/>
  <c r="T249" i="15"/>
  <c r="AO216" i="15"/>
  <c r="N216" i="15"/>
  <c r="O216" i="15"/>
  <c r="AV228" i="15"/>
  <c r="AH228" i="15"/>
  <c r="AG228" i="15"/>
  <c r="AV227" i="15"/>
  <c r="AG227" i="15"/>
  <c r="AH227" i="15"/>
  <c r="AO229" i="15"/>
  <c r="N229" i="15"/>
  <c r="O229" i="15"/>
  <c r="AO212" i="15"/>
  <c r="O212" i="15"/>
  <c r="N212" i="15"/>
  <c r="AN221" i="15"/>
  <c r="L221" i="15"/>
  <c r="AL204" i="15"/>
  <c r="H204" i="15"/>
  <c r="AV206" i="15"/>
  <c r="AG206" i="15"/>
  <c r="AH206" i="15"/>
  <c r="AM173" i="15"/>
  <c r="J173" i="15"/>
  <c r="AR199" i="15"/>
  <c r="W199" i="15"/>
  <c r="V199" i="15"/>
  <c r="AI162" i="15"/>
  <c r="AL164" i="15"/>
  <c r="H164" i="15"/>
  <c r="AP170" i="15"/>
  <c r="Q170" i="15"/>
  <c r="R170" i="15"/>
  <c r="AS177" i="15"/>
  <c r="Y177" i="15"/>
  <c r="Z177" i="15"/>
  <c r="AQ165" i="15"/>
  <c r="T165" i="15"/>
  <c r="AI173" i="15"/>
  <c r="AT136" i="15"/>
  <c r="AB136" i="15"/>
  <c r="AU148" i="15"/>
  <c r="AD148" i="15"/>
  <c r="AE148" i="15"/>
  <c r="AP158" i="15"/>
  <c r="R158" i="15"/>
  <c r="Q158" i="15"/>
  <c r="AL130" i="15"/>
  <c r="H130" i="15"/>
  <c r="AM80" i="15"/>
  <c r="J80" i="15"/>
  <c r="AM54" i="15"/>
  <c r="J54" i="15"/>
  <c r="AM282" i="15"/>
  <c r="J282" i="15"/>
  <c r="AU254" i="15"/>
  <c r="AE254" i="15"/>
  <c r="AD254" i="15"/>
  <c r="AL266" i="15"/>
  <c r="H266" i="15"/>
  <c r="AS272" i="15"/>
  <c r="Y272" i="15"/>
  <c r="Z272" i="15"/>
  <c r="AP233" i="15"/>
  <c r="Q233" i="15"/>
  <c r="R233" i="15"/>
  <c r="AM246" i="15"/>
  <c r="J246" i="15"/>
  <c r="AK249" i="15"/>
  <c r="F249" i="15"/>
  <c r="AN258" i="15"/>
  <c r="L258" i="15"/>
  <c r="AS244" i="15"/>
  <c r="Y244" i="15"/>
  <c r="Z244" i="15"/>
  <c r="AQ210" i="15"/>
  <c r="T210" i="15"/>
  <c r="AU223" i="15"/>
  <c r="AE223" i="15"/>
  <c r="AD223" i="15"/>
  <c r="AU222" i="15"/>
  <c r="AD222" i="15"/>
  <c r="AE222" i="15"/>
  <c r="AQ223" i="15"/>
  <c r="T223" i="15"/>
  <c r="AQ206" i="15"/>
  <c r="T206" i="15"/>
  <c r="AP216" i="15"/>
  <c r="R216" i="15"/>
  <c r="Q216" i="15"/>
  <c r="AO195" i="15"/>
  <c r="O195" i="15"/>
  <c r="N195" i="15"/>
  <c r="AN200" i="15"/>
  <c r="L200" i="15"/>
  <c r="AK169" i="15"/>
  <c r="F169" i="15"/>
  <c r="AT193" i="15"/>
  <c r="AB193" i="15"/>
  <c r="AV195" i="15"/>
  <c r="AG195" i="15"/>
  <c r="AH195" i="15"/>
  <c r="AT153" i="15"/>
  <c r="AB153" i="15"/>
  <c r="AO165" i="15"/>
  <c r="N165" i="15"/>
  <c r="O165" i="15"/>
  <c r="AR172" i="15"/>
  <c r="V172" i="15"/>
  <c r="W172" i="15"/>
  <c r="AT161" i="15"/>
  <c r="AB161" i="15"/>
  <c r="AL168" i="15"/>
  <c r="H168" i="15"/>
  <c r="AP162" i="15"/>
  <c r="R162" i="15"/>
  <c r="Q162" i="15"/>
  <c r="AV137" i="15"/>
  <c r="AG137" i="15"/>
  <c r="AH137" i="15"/>
  <c r="AN147" i="15"/>
  <c r="L147" i="15"/>
  <c r="AM103" i="15"/>
  <c r="J103" i="15"/>
  <c r="AS77" i="15"/>
  <c r="Y77" i="15"/>
  <c r="Z77" i="15"/>
  <c r="AN58" i="15"/>
  <c r="L58" i="15"/>
  <c r="AV299" i="15"/>
  <c r="AG299" i="15"/>
  <c r="AH299" i="15"/>
  <c r="AQ272" i="15"/>
  <c r="T272" i="15"/>
  <c r="AO234" i="15"/>
  <c r="N234" i="15"/>
  <c r="O234" i="15"/>
  <c r="AI247" i="15"/>
  <c r="AQ253" i="15"/>
  <c r="T253" i="15"/>
  <c r="AV263" i="15"/>
  <c r="AG263" i="15"/>
  <c r="AH263" i="15"/>
  <c r="AU265" i="15"/>
  <c r="AD265" i="15"/>
  <c r="AE265" i="15"/>
  <c r="AI275" i="15"/>
  <c r="AN239" i="15"/>
  <c r="L239" i="15"/>
  <c r="AT218" i="15"/>
  <c r="AB218" i="15"/>
  <c r="AR223" i="15"/>
  <c r="W223" i="15"/>
  <c r="V223" i="15"/>
  <c r="AK214" i="15"/>
  <c r="F214" i="15"/>
  <c r="AV189" i="15"/>
  <c r="AH189" i="15"/>
  <c r="AG189" i="15"/>
  <c r="AM215" i="15"/>
  <c r="J215" i="15"/>
  <c r="AI228" i="15"/>
  <c r="AO177" i="15"/>
  <c r="O177" i="15"/>
  <c r="N177" i="15"/>
  <c r="AQ193" i="15"/>
  <c r="T193" i="15"/>
  <c r="AM186" i="15"/>
  <c r="J186" i="15"/>
  <c r="AK165" i="15"/>
  <c r="F165" i="15"/>
  <c r="AN161" i="15"/>
  <c r="L161" i="15"/>
  <c r="AM161" i="15"/>
  <c r="J161" i="15"/>
  <c r="AS157" i="15"/>
  <c r="Z157" i="15"/>
  <c r="Y157" i="15"/>
  <c r="AQ43" i="15"/>
  <c r="T43" i="15"/>
  <c r="AL144" i="15"/>
  <c r="H144" i="15"/>
  <c r="AT118" i="15"/>
  <c r="AB118" i="15"/>
  <c r="AV127" i="15"/>
  <c r="AG127" i="15"/>
  <c r="AH127" i="15"/>
  <c r="AI99" i="15"/>
  <c r="AR103" i="15"/>
  <c r="V103" i="15"/>
  <c r="W103" i="15"/>
  <c r="AO78" i="15"/>
  <c r="N78" i="15"/>
  <c r="O78" i="15"/>
  <c r="AR59" i="15"/>
  <c r="W59" i="15"/>
  <c r="V59" i="15"/>
  <c r="AL9" i="15"/>
  <c r="H9" i="15"/>
  <c r="AR155" i="15"/>
  <c r="V155" i="15"/>
  <c r="W155" i="15"/>
  <c r="AI101" i="15"/>
  <c r="AR117" i="15"/>
  <c r="V117" i="15"/>
  <c r="W117" i="15"/>
  <c r="AJ83" i="15"/>
  <c r="D83" i="15"/>
  <c r="AP59" i="15"/>
  <c r="Q59" i="15"/>
  <c r="R59" i="15"/>
  <c r="AK43" i="15"/>
  <c r="F43" i="15"/>
  <c r="AJ34" i="15"/>
  <c r="D34" i="15"/>
  <c r="AT120" i="15"/>
  <c r="AB120" i="15"/>
  <c r="AM98" i="15"/>
  <c r="J98" i="15"/>
  <c r="AN91" i="15"/>
  <c r="L91" i="15"/>
  <c r="AK71" i="15"/>
  <c r="F71" i="15"/>
  <c r="AN54" i="15"/>
  <c r="L54" i="15"/>
  <c r="AN42" i="15"/>
  <c r="L42" i="15"/>
  <c r="AP115" i="15"/>
  <c r="R115" i="15"/>
  <c r="Q115" i="15"/>
  <c r="AM108" i="15"/>
  <c r="J108" i="15"/>
  <c r="AR14" i="15"/>
  <c r="V14" i="15"/>
  <c r="W14" i="15"/>
  <c r="AP63" i="15"/>
  <c r="R63" i="15"/>
  <c r="Q63" i="15"/>
  <c r="AT76" i="15"/>
  <c r="AB76" i="15"/>
  <c r="AQ38" i="15"/>
  <c r="T38" i="15"/>
  <c r="AJ152" i="15"/>
  <c r="D152" i="15"/>
  <c r="AI144" i="15"/>
  <c r="AS159" i="15"/>
  <c r="Z159" i="15"/>
  <c r="Y159" i="15"/>
  <c r="AV141" i="15"/>
  <c r="AG141" i="15"/>
  <c r="AH141" i="15"/>
  <c r="AU101" i="15"/>
  <c r="AE101" i="15"/>
  <c r="AD101" i="15"/>
  <c r="AM47" i="15"/>
  <c r="J47" i="15"/>
  <c r="AI32" i="15"/>
  <c r="AM257" i="15"/>
  <c r="J257" i="15"/>
  <c r="AP283" i="15"/>
  <c r="Q283" i="15"/>
  <c r="R283" i="15"/>
  <c r="AJ256" i="15"/>
  <c r="D256" i="15"/>
  <c r="AK268" i="15"/>
  <c r="F268" i="15"/>
  <c r="AP215" i="15"/>
  <c r="Q215" i="15"/>
  <c r="R215" i="15"/>
  <c r="AM234" i="15"/>
  <c r="J234" i="15"/>
  <c r="AP247" i="15"/>
  <c r="R247" i="15"/>
  <c r="Q247" i="15"/>
  <c r="AO249" i="15"/>
  <c r="N249" i="15"/>
  <c r="O249" i="15"/>
  <c r="AQ258" i="15"/>
  <c r="T258" i="15"/>
  <c r="AV244" i="15"/>
  <c r="AH244" i="15"/>
  <c r="AG244" i="15"/>
  <c r="AT210" i="15"/>
  <c r="AB210" i="15"/>
  <c r="AJ225" i="15"/>
  <c r="D225" i="15"/>
  <c r="AJ224" i="15"/>
  <c r="D224" i="15"/>
  <c r="AT223" i="15"/>
  <c r="AB223" i="15"/>
  <c r="AT206" i="15"/>
  <c r="AB206" i="15"/>
  <c r="AS216" i="15"/>
  <c r="Z216" i="15"/>
  <c r="Y216" i="15"/>
  <c r="AM197" i="15"/>
  <c r="J197" i="15"/>
  <c r="AV200" i="15"/>
  <c r="AG200" i="15"/>
  <c r="AH200" i="15"/>
  <c r="AO169" i="15"/>
  <c r="N169" i="15"/>
  <c r="O169" i="15"/>
  <c r="AI194" i="15"/>
  <c r="AL196" i="15"/>
  <c r="H196" i="15"/>
  <c r="AO158" i="15"/>
  <c r="O158" i="15"/>
  <c r="N158" i="15"/>
  <c r="AR165" i="15"/>
  <c r="V165" i="15"/>
  <c r="W165" i="15"/>
  <c r="AU172" i="15"/>
  <c r="AD172" i="15"/>
  <c r="AE172" i="15"/>
  <c r="AM162" i="15"/>
  <c r="J162" i="15"/>
  <c r="AK170" i="15"/>
  <c r="F170" i="15"/>
  <c r="AS162" i="15"/>
  <c r="Y162" i="15"/>
  <c r="Z162" i="15"/>
  <c r="AO140" i="15"/>
  <c r="N140" i="15"/>
  <c r="O140" i="15"/>
  <c r="AI148" i="15"/>
  <c r="AQ112" i="15"/>
  <c r="T112" i="15"/>
  <c r="AO85" i="15"/>
  <c r="N85" i="15"/>
  <c r="O85" i="15"/>
  <c r="AL62" i="15"/>
  <c r="H62" i="15"/>
  <c r="AO277" i="15"/>
  <c r="O277" i="15"/>
  <c r="N277" i="15"/>
  <c r="AM250" i="15"/>
  <c r="J250" i="15"/>
  <c r="AN262" i="15"/>
  <c r="L262" i="15"/>
  <c r="AU267" i="15"/>
  <c r="AD267" i="15"/>
  <c r="AE267" i="15"/>
  <c r="AM216" i="15"/>
  <c r="J216" i="15"/>
  <c r="AO242" i="15"/>
  <c r="N242" i="15"/>
  <c r="O242" i="15"/>
  <c r="AQ243" i="15"/>
  <c r="T243" i="15"/>
  <c r="AS253" i="15"/>
  <c r="Z253" i="15"/>
  <c r="Y253" i="15"/>
  <c r="AR238" i="15"/>
  <c r="V238" i="15"/>
  <c r="W238" i="15"/>
  <c r="AV205" i="15"/>
  <c r="AG205" i="15"/>
  <c r="AH205" i="15"/>
  <c r="AM219" i="15"/>
  <c r="J219" i="15"/>
  <c r="AM218" i="15"/>
  <c r="J218" i="15"/>
  <c r="AV218" i="15"/>
  <c r="AG218" i="15"/>
  <c r="AH218" i="15"/>
  <c r="AT199" i="15"/>
  <c r="AB199" i="15"/>
  <c r="AR211" i="15"/>
  <c r="V211" i="15"/>
  <c r="W211" i="15"/>
  <c r="AO176" i="15"/>
  <c r="O176" i="15"/>
  <c r="N176" i="15"/>
  <c r="AQ186" i="15"/>
  <c r="T186" i="15"/>
  <c r="AQ163" i="15"/>
  <c r="T163" i="15"/>
  <c r="AL189" i="15"/>
  <c r="H189" i="15"/>
  <c r="AJ192" i="15"/>
  <c r="D192" i="15"/>
  <c r="AO197" i="15"/>
  <c r="O197" i="15"/>
  <c r="N197" i="15"/>
  <c r="AU143" i="15"/>
  <c r="AE143" i="15"/>
  <c r="AD143" i="15"/>
  <c r="AI167" i="15"/>
  <c r="AL149" i="15"/>
  <c r="H149" i="15"/>
  <c r="AN164" i="15"/>
  <c r="L164" i="15"/>
  <c r="AR157" i="15"/>
  <c r="V157" i="15"/>
  <c r="W157" i="15"/>
  <c r="AO155" i="15"/>
  <c r="N155" i="15"/>
  <c r="O155" i="15"/>
  <c r="AU137" i="15"/>
  <c r="AD137" i="15"/>
  <c r="AE137" i="15"/>
  <c r="AI113" i="15"/>
  <c r="AM94" i="15"/>
  <c r="J94" i="15"/>
  <c r="AK49" i="15"/>
  <c r="F49" i="15"/>
  <c r="AJ296" i="15"/>
  <c r="D296" i="15"/>
  <c r="AV267" i="15"/>
  <c r="AH267" i="15"/>
  <c r="AG267" i="15"/>
  <c r="AS215" i="15"/>
  <c r="Z215" i="15"/>
  <c r="Y215" i="15"/>
  <c r="AK244" i="15"/>
  <c r="F244" i="15"/>
  <c r="AV248" i="15"/>
  <c r="AH248" i="15"/>
  <c r="AG248" i="15"/>
  <c r="AJ260" i="15"/>
  <c r="D260" i="15"/>
  <c r="AM261" i="15"/>
  <c r="J261" i="15"/>
  <c r="AK272" i="15"/>
  <c r="F272" i="15"/>
  <c r="AM233" i="15"/>
  <c r="J233" i="15"/>
  <c r="AL214" i="15"/>
  <c r="H214" i="15"/>
  <c r="AI218" i="15"/>
  <c r="AQ208" i="15"/>
  <c r="T208" i="15"/>
  <c r="AL210" i="15"/>
  <c r="H210" i="15"/>
  <c r="AO211" i="15"/>
  <c r="N211" i="15"/>
  <c r="O211" i="15"/>
  <c r="AK225" i="15"/>
  <c r="F225" i="15"/>
  <c r="AT171" i="15"/>
  <c r="AB171" i="15"/>
  <c r="AV188" i="15"/>
  <c r="AG188" i="15"/>
  <c r="AH188" i="15"/>
  <c r="AO182" i="15"/>
  <c r="O182" i="15"/>
  <c r="N182" i="15"/>
  <c r="AI138" i="15"/>
  <c r="AM147" i="15"/>
  <c r="J147" i="15"/>
  <c r="AO157" i="15"/>
  <c r="N157" i="15"/>
  <c r="O157" i="15"/>
  <c r="AT132" i="15"/>
  <c r="AB132" i="15"/>
  <c r="AN31" i="15"/>
  <c r="L31" i="15"/>
  <c r="AN140" i="15"/>
  <c r="L140" i="15"/>
  <c r="AR133" i="15"/>
  <c r="W133" i="15"/>
  <c r="V133" i="15"/>
  <c r="AJ124" i="15"/>
  <c r="D124" i="15"/>
  <c r="AV88" i="15"/>
  <c r="AG88" i="15"/>
  <c r="AH88" i="15"/>
  <c r="AK86" i="15"/>
  <c r="F86" i="15"/>
  <c r="AV66" i="15"/>
  <c r="AH66" i="15"/>
  <c r="AG66" i="15"/>
  <c r="AI38" i="15"/>
  <c r="AT31" i="15"/>
  <c r="AB31" i="15"/>
  <c r="AK154" i="15"/>
  <c r="F154" i="15"/>
  <c r="AS129" i="15"/>
  <c r="Y129" i="15"/>
  <c r="Z129" i="15"/>
  <c r="AU108" i="15"/>
  <c r="AD108" i="15"/>
  <c r="AE108" i="15"/>
  <c r="AN79" i="15"/>
  <c r="L79" i="15"/>
  <c r="AL75" i="15"/>
  <c r="H75" i="15"/>
  <c r="AT52" i="15"/>
  <c r="AB52" i="15"/>
  <c r="AJ40" i="15"/>
  <c r="D40" i="15"/>
  <c r="AL108" i="15"/>
  <c r="H108" i="15"/>
  <c r="AN75" i="15"/>
  <c r="L75" i="15"/>
  <c r="AJ89" i="15"/>
  <c r="D89" i="15"/>
  <c r="AU61" i="15"/>
  <c r="AE61" i="15"/>
  <c r="AD61" i="15"/>
  <c r="AO31" i="15"/>
  <c r="O31" i="15"/>
  <c r="N31" i="15"/>
  <c r="AO27" i="15"/>
  <c r="N27" i="15"/>
  <c r="O27" i="15"/>
  <c r="AN127" i="15"/>
  <c r="L127" i="15"/>
  <c r="AS87" i="15"/>
  <c r="Y87" i="15"/>
  <c r="Z87" i="15"/>
  <c r="AK144" i="15"/>
  <c r="F144" i="15"/>
  <c r="AR27" i="15"/>
  <c r="V27" i="15"/>
  <c r="W27" i="15"/>
  <c r="AV42" i="15"/>
  <c r="AG42" i="15"/>
  <c r="AH42" i="15"/>
  <c r="AI26" i="15"/>
  <c r="AU66" i="15"/>
  <c r="AD66" i="15"/>
  <c r="AE66" i="15"/>
  <c r="AP9" i="15"/>
  <c r="Q9" i="15"/>
  <c r="R9" i="15"/>
  <c r="AQ214" i="15"/>
  <c r="T214" i="15"/>
  <c r="AS277" i="15"/>
  <c r="Y277" i="15"/>
  <c r="Z277" i="15"/>
  <c r="AP251" i="15"/>
  <c r="Q251" i="15"/>
  <c r="R251" i="15"/>
  <c r="AQ262" i="15"/>
  <c r="T262" i="15"/>
  <c r="AJ269" i="15"/>
  <c r="D269" i="15"/>
  <c r="AL218" i="15"/>
  <c r="H218" i="15"/>
  <c r="AR242" i="15"/>
  <c r="V242" i="15"/>
  <c r="W242" i="15"/>
  <c r="AT243" i="15"/>
  <c r="AB243" i="15"/>
  <c r="AV253" i="15"/>
  <c r="AG253" i="15"/>
  <c r="AH253" i="15"/>
  <c r="AV238" i="15"/>
  <c r="AG238" i="15"/>
  <c r="AH238" i="15"/>
  <c r="AL206" i="15"/>
  <c r="H206" i="15"/>
  <c r="AP220" i="15"/>
  <c r="R220" i="15"/>
  <c r="Q220" i="15"/>
  <c r="AP219" i="15"/>
  <c r="Q219" i="15"/>
  <c r="R219" i="15"/>
  <c r="AL219" i="15"/>
  <c r="H219" i="15"/>
  <c r="AK200" i="15"/>
  <c r="F200" i="15"/>
  <c r="AU211" i="15"/>
  <c r="AD211" i="15"/>
  <c r="AE211" i="15"/>
  <c r="AN178" i="15"/>
  <c r="L178" i="15"/>
  <c r="AP189" i="15"/>
  <c r="R189" i="15"/>
  <c r="Q189" i="15"/>
  <c r="AT163" i="15"/>
  <c r="AB163" i="15"/>
  <c r="AK191" i="15"/>
  <c r="F191" i="15"/>
  <c r="AN192" i="15"/>
  <c r="L192" i="15"/>
  <c r="AR197" i="15"/>
  <c r="V197" i="15"/>
  <c r="W197" i="15"/>
  <c r="AT145" i="15"/>
  <c r="AB145" i="15"/>
  <c r="AM168" i="15"/>
  <c r="J168" i="15"/>
  <c r="AK151" i="15"/>
  <c r="F151" i="15"/>
  <c r="AQ164" i="15"/>
  <c r="T164" i="15"/>
  <c r="AU157" i="15"/>
  <c r="AE157" i="15"/>
  <c r="AD157" i="15"/>
  <c r="AJ157" i="15"/>
  <c r="D157" i="15"/>
  <c r="AQ139" i="15"/>
  <c r="T139" i="15"/>
  <c r="AK120" i="15"/>
  <c r="F120" i="15"/>
  <c r="AU98" i="15"/>
  <c r="AE98" i="15"/>
  <c r="AD98" i="15"/>
  <c r="AK46" i="15"/>
  <c r="F46" i="15"/>
  <c r="AV270" i="15"/>
  <c r="AH270" i="15"/>
  <c r="AG270" i="15"/>
  <c r="AO246" i="15"/>
  <c r="N246" i="15"/>
  <c r="O246" i="15"/>
  <c r="AS257" i="15"/>
  <c r="Z257" i="15"/>
  <c r="Y257" i="15"/>
  <c r="AM263" i="15"/>
  <c r="J263" i="15"/>
  <c r="AO274" i="15"/>
  <c r="O274" i="15"/>
  <c r="N274" i="15"/>
  <c r="AT236" i="15"/>
  <c r="AB236" i="15"/>
  <c r="AO238" i="15"/>
  <c r="N238" i="15"/>
  <c r="O238" i="15"/>
  <c r="AU248" i="15"/>
  <c r="AD248" i="15"/>
  <c r="AE248" i="15"/>
  <c r="AN230" i="15"/>
  <c r="L230" i="15"/>
  <c r="AL202" i="15"/>
  <c r="H202" i="15"/>
  <c r="AO215" i="15"/>
  <c r="N215" i="15"/>
  <c r="O215" i="15"/>
  <c r="AO214" i="15"/>
  <c r="O214" i="15"/>
  <c r="N214" i="15"/>
  <c r="AJ215" i="15"/>
  <c r="D215" i="15"/>
  <c r="AU187" i="15"/>
  <c r="AD187" i="15"/>
  <c r="AE187" i="15"/>
  <c r="AI206" i="15"/>
  <c r="AM229" i="15"/>
  <c r="J229" i="15"/>
  <c r="AQ195" i="15"/>
  <c r="T195" i="15"/>
  <c r="AP156" i="15"/>
  <c r="Q156" i="15"/>
  <c r="R156" i="15"/>
  <c r="AN185" i="15"/>
  <c r="L185" i="15"/>
  <c r="AP187" i="15"/>
  <c r="Q187" i="15"/>
  <c r="R187" i="15"/>
  <c r="AT191" i="15"/>
  <c r="AB191" i="15"/>
  <c r="AI199" i="15"/>
  <c r="AK164" i="15"/>
  <c r="F164" i="15"/>
  <c r="AN196" i="15"/>
  <c r="L196" i="15"/>
  <c r="AK143" i="15"/>
  <c r="F143" i="15"/>
  <c r="AI152" i="15"/>
  <c r="AL145" i="15"/>
  <c r="H145" i="15"/>
  <c r="AV157" i="15"/>
  <c r="AH157" i="15"/>
  <c r="AG157" i="15"/>
  <c r="AJ119" i="15"/>
  <c r="D119" i="15"/>
  <c r="AO62" i="15"/>
  <c r="N62" i="15"/>
  <c r="O62" i="15"/>
  <c r="AQ34" i="15"/>
  <c r="T34" i="15"/>
  <c r="AP291" i="15"/>
  <c r="Q291" i="15"/>
  <c r="R291" i="15"/>
  <c r="AJ264" i="15"/>
  <c r="D264" i="15"/>
  <c r="AK276" i="15"/>
  <c r="F276" i="15"/>
  <c r="AQ236" i="15"/>
  <c r="T236" i="15"/>
  <c r="AJ245" i="15"/>
  <c r="D245" i="15"/>
  <c r="AP255" i="15"/>
  <c r="Q255" i="15"/>
  <c r="R255" i="15"/>
  <c r="AO257" i="15"/>
  <c r="N257" i="15"/>
  <c r="O257" i="15"/>
  <c r="AQ266" i="15"/>
  <c r="T266" i="15"/>
  <c r="AU212" i="15"/>
  <c r="AD212" i="15"/>
  <c r="AE212" i="15"/>
  <c r="AN210" i="15"/>
  <c r="L210" i="15"/>
  <c r="AK215" i="15"/>
  <c r="F215" i="15"/>
  <c r="AT231" i="15"/>
  <c r="AB231" i="15"/>
  <c r="AN206" i="15"/>
  <c r="L206" i="15"/>
  <c r="AT205" i="15"/>
  <c r="AB205" i="15"/>
  <c r="AJ211" i="15"/>
  <c r="D211" i="15"/>
  <c r="AL167" i="15"/>
  <c r="H167" i="15"/>
  <c r="AJ185" i="15"/>
  <c r="D185" i="15"/>
  <c r="AN168" i="15"/>
  <c r="L168" i="15"/>
  <c r="AT198" i="15"/>
  <c r="AB198" i="15"/>
  <c r="AJ196" i="15"/>
  <c r="D196" i="15"/>
  <c r="AT151" i="15"/>
  <c r="AB151" i="15"/>
  <c r="AN85" i="15"/>
  <c r="L85" i="15"/>
  <c r="AV161" i="15"/>
  <c r="AG161" i="15"/>
  <c r="AH161" i="15"/>
  <c r="AP134" i="15"/>
  <c r="Q134" i="15"/>
  <c r="R134" i="15"/>
  <c r="AI128" i="15"/>
  <c r="AO136" i="15"/>
  <c r="N136" i="15"/>
  <c r="O136" i="15"/>
  <c r="AR115" i="15"/>
  <c r="V115" i="15"/>
  <c r="W115" i="15"/>
  <c r="AR80" i="15"/>
  <c r="V80" i="15"/>
  <c r="W80" i="15"/>
  <c r="AS58" i="15"/>
  <c r="Z58" i="15"/>
  <c r="Y58" i="15"/>
  <c r="AM61" i="15"/>
  <c r="J61" i="15"/>
  <c r="AP16" i="15"/>
  <c r="R16" i="15"/>
  <c r="Q16" i="15"/>
  <c r="AQ148" i="15"/>
  <c r="T148" i="15"/>
  <c r="AU124" i="15"/>
  <c r="AD124" i="15"/>
  <c r="AE124" i="15"/>
  <c r="AM104" i="15"/>
  <c r="J104" i="15"/>
  <c r="AT88" i="15"/>
  <c r="AB88" i="15"/>
  <c r="AN71" i="15"/>
  <c r="L71" i="15"/>
  <c r="AI49" i="15"/>
  <c r="AP35" i="15"/>
  <c r="R35" i="15"/>
  <c r="Q35" i="15"/>
  <c r="AJ134" i="15"/>
  <c r="D134" i="15"/>
  <c r="AP113" i="15"/>
  <c r="R113" i="15"/>
  <c r="Q113" i="15"/>
  <c r="AP84" i="15"/>
  <c r="R84" i="15"/>
  <c r="Q84" i="15"/>
  <c r="AJ44" i="15"/>
  <c r="D44" i="15"/>
  <c r="AK58" i="15"/>
  <c r="F58" i="15"/>
  <c r="AS43" i="15"/>
  <c r="Z43" i="15"/>
  <c r="Y43" i="15"/>
  <c r="AS122" i="15"/>
  <c r="Y122" i="15"/>
  <c r="Z122" i="15"/>
  <c r="AU82" i="15"/>
  <c r="AE82" i="15"/>
  <c r="AD82" i="15"/>
  <c r="AQ138" i="15"/>
  <c r="T138" i="15"/>
  <c r="AM48" i="15"/>
  <c r="J48" i="15"/>
  <c r="AI23" i="15"/>
  <c r="AQ8" i="15"/>
  <c r="T8" i="15"/>
  <c r="AR246" i="15"/>
  <c r="W246" i="15"/>
  <c r="V246" i="15"/>
  <c r="AV257" i="15"/>
  <c r="AH257" i="15"/>
  <c r="AG257" i="15"/>
  <c r="AP264" i="15"/>
  <c r="Q264" i="15"/>
  <c r="R264" i="15"/>
  <c r="AR274" i="15"/>
  <c r="W274" i="15"/>
  <c r="V274" i="15"/>
  <c r="AK237" i="15"/>
  <c r="F237" i="15"/>
  <c r="AS238" i="15"/>
  <c r="Y238" i="15"/>
  <c r="Z238" i="15"/>
  <c r="AJ250" i="15"/>
  <c r="D250" i="15"/>
  <c r="AM232" i="15"/>
  <c r="J232" i="15"/>
  <c r="AP202" i="15"/>
  <c r="R202" i="15"/>
  <c r="Q202" i="15"/>
  <c r="AR215" i="15"/>
  <c r="W215" i="15"/>
  <c r="V215" i="15"/>
  <c r="AR214" i="15"/>
  <c r="V214" i="15"/>
  <c r="W214" i="15"/>
  <c r="AN215" i="15"/>
  <c r="L215" i="15"/>
  <c r="AT189" i="15"/>
  <c r="AB189" i="15"/>
  <c r="AM207" i="15"/>
  <c r="J207" i="15"/>
  <c r="AP230" i="15"/>
  <c r="Q230" i="15"/>
  <c r="R230" i="15"/>
  <c r="AT195" i="15"/>
  <c r="AB195" i="15"/>
  <c r="AR158" i="15"/>
  <c r="V158" i="15"/>
  <c r="W158" i="15"/>
  <c r="AQ185" i="15"/>
  <c r="T185" i="15"/>
  <c r="AS187" i="15"/>
  <c r="Y187" i="15"/>
  <c r="Z187" i="15"/>
  <c r="AI192" i="15"/>
  <c r="AM200" i="15"/>
  <c r="J200" i="15"/>
  <c r="AO164" i="15"/>
  <c r="N164" i="15"/>
  <c r="O164" i="15"/>
  <c r="AQ196" i="15"/>
  <c r="T196" i="15"/>
  <c r="AJ145" i="15"/>
  <c r="D145" i="15"/>
  <c r="AM153" i="15"/>
  <c r="J153" i="15"/>
  <c r="AR147" i="15"/>
  <c r="V147" i="15"/>
  <c r="W147" i="15"/>
  <c r="AO160" i="15"/>
  <c r="O160" i="15"/>
  <c r="N160" i="15"/>
  <c r="AO88" i="15"/>
  <c r="O88" i="15"/>
  <c r="N88" i="15"/>
  <c r="AM67" i="15"/>
  <c r="J67" i="15"/>
  <c r="AK40" i="15"/>
  <c r="F40" i="15"/>
  <c r="AT247" i="15"/>
  <c r="AB247" i="15"/>
  <c r="AU240" i="15"/>
  <c r="AD240" i="15"/>
  <c r="AE240" i="15"/>
  <c r="AU252" i="15"/>
  <c r="AE252" i="15"/>
  <c r="AD252" i="15"/>
  <c r="AO259" i="15"/>
  <c r="N259" i="15"/>
  <c r="O259" i="15"/>
  <c r="AT268" i="15"/>
  <c r="AB268" i="15"/>
  <c r="AV223" i="15"/>
  <c r="AG223" i="15"/>
  <c r="AH223" i="15"/>
  <c r="AQ230" i="15"/>
  <c r="T230" i="15"/>
  <c r="AM244" i="15"/>
  <c r="J244" i="15"/>
  <c r="AJ234" i="15"/>
  <c r="D234" i="15"/>
  <c r="AK195" i="15"/>
  <c r="F195" i="15"/>
  <c r="AT209" i="15"/>
  <c r="AB209" i="15"/>
  <c r="AT208" i="15"/>
  <c r="AB208" i="15"/>
  <c r="AP210" i="15"/>
  <c r="R210" i="15"/>
  <c r="Q210" i="15"/>
  <c r="AI238" i="15"/>
  <c r="AK203" i="15"/>
  <c r="F203" i="15"/>
  <c r="AO225" i="15"/>
  <c r="O225" i="15"/>
  <c r="N225" i="15"/>
  <c r="AV190" i="15"/>
  <c r="AG190" i="15"/>
  <c r="AH190" i="15"/>
  <c r="AM172" i="15"/>
  <c r="J172" i="15"/>
  <c r="AS180" i="15"/>
  <c r="Z180" i="15"/>
  <c r="Y180" i="15"/>
  <c r="AR182" i="15"/>
  <c r="V182" i="15"/>
  <c r="W182" i="15"/>
  <c r="AL187" i="15"/>
  <c r="H187" i="15"/>
  <c r="AK196" i="15"/>
  <c r="F196" i="15"/>
  <c r="AO151" i="15"/>
  <c r="N151" i="15"/>
  <c r="O151" i="15"/>
  <c r="AS191" i="15"/>
  <c r="Z191" i="15"/>
  <c r="Y191" i="15"/>
  <c r="AP155" i="15"/>
  <c r="R155" i="15"/>
  <c r="Q155" i="15"/>
  <c r="AK149" i="15"/>
  <c r="F149" i="15"/>
  <c r="AS136" i="15"/>
  <c r="Y136" i="15"/>
  <c r="Z136" i="15"/>
  <c r="AP149" i="15"/>
  <c r="Q149" i="15"/>
  <c r="R149" i="15"/>
  <c r="AS105" i="15"/>
  <c r="Y105" i="15"/>
  <c r="Z105" i="15"/>
  <c r="AT71" i="15"/>
  <c r="AB71" i="15"/>
  <c r="AV35" i="15"/>
  <c r="AG35" i="15"/>
  <c r="AH35" i="15"/>
  <c r="AR286" i="15"/>
  <c r="V286" i="15"/>
  <c r="W286" i="15"/>
  <c r="AP259" i="15"/>
  <c r="Q259" i="15"/>
  <c r="R259" i="15"/>
  <c r="AQ270" i="15"/>
  <c r="T270" i="15"/>
  <c r="AJ228" i="15"/>
  <c r="D228" i="15"/>
  <c r="AT238" i="15"/>
  <c r="AB238" i="15"/>
  <c r="AR250" i="15"/>
  <c r="V250" i="15"/>
  <c r="W250" i="15"/>
  <c r="AT251" i="15"/>
  <c r="AB251" i="15"/>
  <c r="AV261" i="15"/>
  <c r="AG261" i="15"/>
  <c r="AH261" i="15"/>
  <c r="AJ249" i="15"/>
  <c r="D249" i="15"/>
  <c r="AS205" i="15"/>
  <c r="Y205" i="15"/>
  <c r="Z205" i="15"/>
  <c r="AQ209" i="15"/>
  <c r="T209" i="15"/>
  <c r="AL227" i="15"/>
  <c r="H227" i="15"/>
  <c r="AP199" i="15"/>
  <c r="R199" i="15"/>
  <c r="Q199" i="15"/>
  <c r="AU202" i="15"/>
  <c r="AD202" i="15"/>
  <c r="AE202" i="15"/>
  <c r="AP206" i="15"/>
  <c r="Q206" i="15"/>
  <c r="R206" i="15"/>
  <c r="AN163" i="15"/>
  <c r="L163" i="15"/>
  <c r="AP180" i="15"/>
  <c r="R180" i="15"/>
  <c r="Q180" i="15"/>
  <c r="AS163" i="15"/>
  <c r="Y163" i="15"/>
  <c r="Z163" i="15"/>
  <c r="AU180" i="15"/>
  <c r="AD180" i="15"/>
  <c r="AE180" i="15"/>
  <c r="AK178" i="15"/>
  <c r="F178" i="15"/>
  <c r="AS137" i="15"/>
  <c r="Y137" i="15"/>
  <c r="Z137" i="15"/>
  <c r="AP114" i="15"/>
  <c r="Q114" i="15"/>
  <c r="R114" i="15"/>
  <c r="AJ158" i="15"/>
  <c r="D158" i="15"/>
  <c r="AP131" i="15"/>
  <c r="R131" i="15"/>
  <c r="Q131" i="15"/>
  <c r="AK125" i="15"/>
  <c r="F125" i="15"/>
  <c r="AT130" i="15"/>
  <c r="AB130" i="15"/>
  <c r="AU114" i="15"/>
  <c r="AD114" i="15"/>
  <c r="AE114" i="15"/>
  <c r="AQ102" i="15"/>
  <c r="T102" i="15"/>
  <c r="AJ69" i="15"/>
  <c r="D69" i="15"/>
  <c r="AP53" i="15"/>
  <c r="Q53" i="15"/>
  <c r="R53" i="15"/>
  <c r="AJ38" i="15"/>
  <c r="D38" i="15"/>
  <c r="AV142" i="15"/>
  <c r="AG142" i="15"/>
  <c r="AH142" i="15"/>
  <c r="AL111" i="15"/>
  <c r="H111" i="15"/>
  <c r="AT90" i="15"/>
  <c r="AB90" i="15"/>
  <c r="AL83" i="15"/>
  <c r="H83" i="15"/>
  <c r="AN77" i="15"/>
  <c r="L77" i="15"/>
  <c r="AS61" i="15"/>
  <c r="Y61" i="15"/>
  <c r="Z61" i="15"/>
  <c r="AT46" i="15"/>
  <c r="AB46" i="15"/>
  <c r="AK123" i="15"/>
  <c r="F123" i="15"/>
  <c r="AV104" i="15"/>
  <c r="AG104" i="15"/>
  <c r="AH104" i="15"/>
  <c r="AK93" i="15"/>
  <c r="F93" i="15"/>
  <c r="AQ60" i="15"/>
  <c r="T60" i="15"/>
  <c r="AT44" i="15"/>
  <c r="AB44" i="15"/>
  <c r="AL35" i="15"/>
  <c r="H35" i="15"/>
  <c r="AI80" i="15"/>
  <c r="AN67" i="15"/>
  <c r="L67" i="15"/>
  <c r="AN93" i="15"/>
  <c r="L93" i="15"/>
  <c r="AV158" i="15"/>
  <c r="AG158" i="15"/>
  <c r="AH158" i="15"/>
  <c r="AM101" i="15"/>
  <c r="J101" i="15"/>
  <c r="AK13" i="15"/>
  <c r="F13" i="15"/>
  <c r="AU199" i="15"/>
  <c r="AE199" i="15"/>
  <c r="AD199" i="15"/>
  <c r="AM163" i="15"/>
  <c r="J163" i="15"/>
  <c r="AK166" i="15"/>
  <c r="F166" i="15"/>
  <c r="AS170" i="15"/>
  <c r="Y170" i="15"/>
  <c r="Z170" i="15"/>
  <c r="AV177" i="15"/>
  <c r="AG177" i="15"/>
  <c r="AH177" i="15"/>
  <c r="AT165" i="15"/>
  <c r="AB165" i="15"/>
  <c r="AM174" i="15"/>
  <c r="J174" i="15"/>
  <c r="AI137" i="15"/>
  <c r="AJ150" i="15"/>
  <c r="D150" i="15"/>
  <c r="AS158" i="15"/>
  <c r="Z158" i="15"/>
  <c r="Y158" i="15"/>
  <c r="AT134" i="15"/>
  <c r="AB134" i="15"/>
  <c r="AL85" i="15"/>
  <c r="H85" i="15"/>
  <c r="AQ13" i="15"/>
  <c r="T13" i="15"/>
  <c r="AP292" i="15"/>
  <c r="Q292" i="15"/>
  <c r="R292" i="15"/>
  <c r="AI305" i="15"/>
  <c r="AL253" i="15"/>
  <c r="H253" i="15"/>
  <c r="AK241" i="15"/>
  <c r="F241" i="15"/>
  <c r="AJ254" i="15"/>
  <c r="D254" i="15"/>
  <c r="AR259" i="15"/>
  <c r="V259" i="15"/>
  <c r="W259" i="15"/>
  <c r="AI269" i="15"/>
  <c r="AU226" i="15"/>
  <c r="AE226" i="15"/>
  <c r="AD226" i="15"/>
  <c r="AN232" i="15"/>
  <c r="L232" i="15"/>
  <c r="AP245" i="15"/>
  <c r="Q245" i="15"/>
  <c r="R245" i="15"/>
  <c r="AR212" i="15"/>
  <c r="W212" i="15"/>
  <c r="V212" i="15"/>
  <c r="AJ197" i="15"/>
  <c r="D197" i="15"/>
  <c r="AI210" i="15"/>
  <c r="AI209" i="15"/>
  <c r="AS210" i="15"/>
  <c r="Y210" i="15"/>
  <c r="Z210" i="15"/>
  <c r="AM239" i="15"/>
  <c r="J239" i="15"/>
  <c r="AV203" i="15"/>
  <c r="AH203" i="15"/>
  <c r="AG203" i="15"/>
  <c r="AR225" i="15"/>
  <c r="W225" i="15"/>
  <c r="V225" i="15"/>
  <c r="AL191" i="15"/>
  <c r="H191" i="15"/>
  <c r="AP173" i="15"/>
  <c r="R173" i="15"/>
  <c r="Q173" i="15"/>
  <c r="AV180" i="15"/>
  <c r="AH180" i="15"/>
  <c r="AG180" i="15"/>
  <c r="AU182" i="15"/>
  <c r="AD182" i="15"/>
  <c r="AE182" i="15"/>
  <c r="AK189" i="15"/>
  <c r="F189" i="15"/>
  <c r="AO196" i="15"/>
  <c r="N196" i="15"/>
  <c r="O196" i="15"/>
  <c r="AN153" i="15"/>
  <c r="L153" i="15"/>
  <c r="AV191" i="15"/>
  <c r="AH191" i="15"/>
  <c r="AG191" i="15"/>
  <c r="AS155" i="15"/>
  <c r="Z155" i="15"/>
  <c r="Y155" i="15"/>
  <c r="AO149" i="15"/>
  <c r="N149" i="15"/>
  <c r="O149" i="15"/>
  <c r="AK139" i="15"/>
  <c r="F139" i="15"/>
  <c r="AL150" i="15"/>
  <c r="H150" i="15"/>
  <c r="AN110" i="15"/>
  <c r="L110" i="15"/>
  <c r="AO77" i="15"/>
  <c r="N77" i="15"/>
  <c r="O77" i="15"/>
  <c r="AQ40" i="15"/>
  <c r="T40" i="15"/>
  <c r="AT272" i="15"/>
  <c r="AB272" i="15"/>
  <c r="AS234" i="15"/>
  <c r="Z234" i="15"/>
  <c r="Y234" i="15"/>
  <c r="AM248" i="15"/>
  <c r="J248" i="15"/>
  <c r="AT253" i="15"/>
  <c r="AB253" i="15"/>
  <c r="AL264" i="15"/>
  <c r="H264" i="15"/>
  <c r="AJ267" i="15"/>
  <c r="D267" i="15"/>
  <c r="AM276" i="15"/>
  <c r="J276" i="15"/>
  <c r="AV239" i="15"/>
  <c r="AH239" i="15"/>
  <c r="AG239" i="15"/>
  <c r="AP229" i="15"/>
  <c r="Q229" i="15"/>
  <c r="R229" i="15"/>
  <c r="AT241" i="15"/>
  <c r="AB241" i="15"/>
  <c r="AL205" i="15"/>
  <c r="H205" i="15"/>
  <c r="AR204" i="15"/>
  <c r="V204" i="15"/>
  <c r="W204" i="15"/>
  <c r="AR205" i="15"/>
  <c r="V205" i="15"/>
  <c r="W205" i="15"/>
  <c r="AK235" i="15"/>
  <c r="F235" i="15"/>
  <c r="AQ194" i="15"/>
  <c r="T194" i="15"/>
  <c r="AT219" i="15"/>
  <c r="AB219" i="15"/>
  <c r="AJ187" i="15"/>
  <c r="D187" i="15"/>
  <c r="AO168" i="15"/>
  <c r="O168" i="15"/>
  <c r="N168" i="15"/>
  <c r="AU175" i="15"/>
  <c r="AE175" i="15"/>
  <c r="AD175" i="15"/>
  <c r="AI177" i="15"/>
  <c r="AN183" i="15"/>
  <c r="L183" i="15"/>
  <c r="AQ190" i="15"/>
  <c r="T190" i="15"/>
  <c r="AO179" i="15"/>
  <c r="O179" i="15"/>
  <c r="N179" i="15"/>
  <c r="AU186" i="15"/>
  <c r="AE186" i="15"/>
  <c r="AD186" i="15"/>
  <c r="AR150" i="15"/>
  <c r="W150" i="15"/>
  <c r="V150" i="15"/>
  <c r="AQ143" i="15"/>
  <c r="T143" i="15"/>
  <c r="AT156" i="15"/>
  <c r="AB156" i="15"/>
  <c r="AI139" i="15"/>
  <c r="AJ56" i="15"/>
  <c r="D56" i="15"/>
  <c r="AL73" i="15"/>
  <c r="H73" i="15"/>
  <c r="AO44" i="15"/>
  <c r="N44" i="15"/>
  <c r="O44" i="15"/>
  <c r="AI281" i="15"/>
  <c r="AR254" i="15"/>
  <c r="W254" i="15"/>
  <c r="V254" i="15"/>
  <c r="AV265" i="15"/>
  <c r="AG265" i="15"/>
  <c r="AH265" i="15"/>
  <c r="AP272" i="15"/>
  <c r="Q272" i="15"/>
  <c r="R272" i="15"/>
  <c r="AT230" i="15"/>
  <c r="AB230" i="15"/>
  <c r="AI245" i="15"/>
  <c r="AL247" i="15"/>
  <c r="H247" i="15"/>
  <c r="AJ258" i="15"/>
  <c r="D258" i="15"/>
  <c r="AP244" i="15"/>
  <c r="R244" i="15"/>
  <c r="Q244" i="15"/>
  <c r="AM201" i="15"/>
  <c r="J201" i="15"/>
  <c r="AJ232" i="15"/>
  <c r="D232" i="15"/>
  <c r="AN223" i="15"/>
  <c r="L223" i="15"/>
  <c r="AV184" i="15"/>
  <c r="AG184" i="15"/>
  <c r="AH184" i="15"/>
  <c r="AL208" i="15"/>
  <c r="H208" i="15"/>
  <c r="AV198" i="15"/>
  <c r="AG198" i="15"/>
  <c r="AH198" i="15"/>
  <c r="AS148" i="15"/>
  <c r="Z148" i="15"/>
  <c r="Y148" i="15"/>
  <c r="AK167" i="15"/>
  <c r="F167" i="15"/>
  <c r="AU151" i="15"/>
  <c r="AD151" i="15"/>
  <c r="AE151" i="15"/>
  <c r="AO172" i="15"/>
  <c r="N172" i="15"/>
  <c r="O172" i="15"/>
  <c r="AV167" i="15"/>
  <c r="AG167" i="15"/>
  <c r="AH167" i="15"/>
  <c r="AK155" i="15"/>
  <c r="F155" i="15"/>
  <c r="AT102" i="15"/>
  <c r="AB102" i="15"/>
  <c r="AP153" i="15"/>
  <c r="Q153" i="15"/>
  <c r="R153" i="15"/>
  <c r="AK160" i="15"/>
  <c r="F160" i="15"/>
  <c r="AP121" i="15"/>
  <c r="R121" i="15"/>
  <c r="Q121" i="15"/>
  <c r="AL126" i="15"/>
  <c r="H126" i="15"/>
  <c r="AM110" i="15"/>
  <c r="J110" i="15"/>
  <c r="AV97" i="15"/>
  <c r="AG97" i="15"/>
  <c r="AH97" i="15"/>
  <c r="AK62" i="15"/>
  <c r="F62" i="15"/>
  <c r="AR48" i="15"/>
  <c r="V48" i="15"/>
  <c r="W48" i="15"/>
  <c r="AN29" i="15"/>
  <c r="L29" i="15"/>
  <c r="AJ139" i="15"/>
  <c r="D139" i="15"/>
  <c r="AL97" i="15"/>
  <c r="H97" i="15"/>
  <c r="AP119" i="15"/>
  <c r="Q119" i="15"/>
  <c r="R119" i="15"/>
  <c r="AJ75" i="15"/>
  <c r="D75" i="15"/>
  <c r="AS72" i="15"/>
  <c r="Y72" i="15"/>
  <c r="Z72" i="15"/>
  <c r="AU56" i="15"/>
  <c r="AE56" i="15"/>
  <c r="AD56" i="15"/>
  <c r="AL42" i="15"/>
  <c r="H42" i="15"/>
  <c r="AN118" i="15"/>
  <c r="L118" i="15"/>
  <c r="AP99" i="15"/>
  <c r="Q99" i="15"/>
  <c r="R99" i="15"/>
  <c r="AQ87" i="15"/>
  <c r="T87" i="15"/>
  <c r="AR35" i="15"/>
  <c r="V35" i="15"/>
  <c r="W35" i="15"/>
  <c r="AL32" i="15"/>
  <c r="H32" i="15"/>
  <c r="AS29" i="15"/>
  <c r="Y29" i="15"/>
  <c r="Z29" i="15"/>
  <c r="AO131" i="15"/>
  <c r="N131" i="15"/>
  <c r="O131" i="15"/>
  <c r="AU62" i="15"/>
  <c r="AD62" i="15"/>
  <c r="AE62" i="15"/>
  <c r="AR121" i="15"/>
  <c r="V121" i="15"/>
  <c r="W121" i="15"/>
  <c r="AO152" i="15"/>
  <c r="N152" i="15"/>
  <c r="O152" i="15"/>
  <c r="AN116" i="15"/>
  <c r="L116" i="15"/>
  <c r="AO12" i="15"/>
  <c r="N12" i="15"/>
  <c r="O12" i="15"/>
  <c r="AV162" i="15"/>
  <c r="AG162" i="15"/>
  <c r="AH162" i="15"/>
  <c r="AR140" i="15"/>
  <c r="V140" i="15"/>
  <c r="W140" i="15"/>
  <c r="AM149" i="15"/>
  <c r="J149" i="15"/>
  <c r="AL120" i="15"/>
  <c r="H120" i="15"/>
  <c r="AM89" i="15"/>
  <c r="J89" i="15"/>
  <c r="AI37" i="15"/>
  <c r="AR287" i="15"/>
  <c r="V287" i="15"/>
  <c r="W287" i="15"/>
  <c r="AK302" i="15"/>
  <c r="F302" i="15"/>
  <c r="AI273" i="15"/>
  <c r="AI235" i="15"/>
  <c r="AP249" i="15"/>
  <c r="R249" i="15"/>
  <c r="Q249" i="15"/>
  <c r="AI254" i="15"/>
  <c r="AK266" i="15"/>
  <c r="F266" i="15"/>
  <c r="AN267" i="15"/>
  <c r="L267" i="15"/>
  <c r="AJ214" i="15"/>
  <c r="D214" i="15"/>
  <c r="AR240" i="15"/>
  <c r="V240" i="15"/>
  <c r="W240" i="15"/>
  <c r="AS229" i="15"/>
  <c r="Y229" i="15"/>
  <c r="Z229" i="15"/>
  <c r="AI242" i="15"/>
  <c r="AK207" i="15"/>
  <c r="F207" i="15"/>
  <c r="AK206" i="15"/>
  <c r="F206" i="15"/>
  <c r="AU205" i="15"/>
  <c r="AD205" i="15"/>
  <c r="AE205" i="15"/>
  <c r="AO235" i="15"/>
  <c r="N235" i="15"/>
  <c r="O235" i="15"/>
  <c r="AM198" i="15"/>
  <c r="J198" i="15"/>
  <c r="AI220" i="15"/>
  <c r="AN187" i="15"/>
  <c r="L187" i="15"/>
  <c r="AR168" i="15"/>
  <c r="W168" i="15"/>
  <c r="V168" i="15"/>
  <c r="AJ177" i="15"/>
  <c r="D177" i="15"/>
  <c r="AM178" i="15"/>
  <c r="J178" i="15"/>
  <c r="AQ183" i="15"/>
  <c r="T183" i="15"/>
  <c r="AT190" i="15"/>
  <c r="AB190" i="15"/>
  <c r="AR179" i="15"/>
  <c r="V179" i="15"/>
  <c r="W179" i="15"/>
  <c r="AJ188" i="15"/>
  <c r="D188" i="15"/>
  <c r="AU150" i="15"/>
  <c r="AE150" i="15"/>
  <c r="AD150" i="15"/>
  <c r="AT143" i="15"/>
  <c r="AB143" i="15"/>
  <c r="AP159" i="15"/>
  <c r="R159" i="15"/>
  <c r="Q159" i="15"/>
  <c r="AS141" i="15"/>
  <c r="Z141" i="15"/>
  <c r="Y141" i="15"/>
  <c r="AK94" i="15"/>
  <c r="F94" i="15"/>
  <c r="AT77" i="15"/>
  <c r="AB77" i="15"/>
  <c r="AP8" i="15"/>
  <c r="R8" i="15"/>
  <c r="Q8" i="15"/>
  <c r="AL268" i="15"/>
  <c r="H268" i="15"/>
  <c r="AR218" i="15"/>
  <c r="V218" i="15"/>
  <c r="W218" i="15"/>
  <c r="AO244" i="15"/>
  <c r="O244" i="15"/>
  <c r="N244" i="15"/>
  <c r="AL249" i="15"/>
  <c r="H249" i="15"/>
  <c r="AN260" i="15"/>
  <c r="L260" i="15"/>
  <c r="AP262" i="15"/>
  <c r="Q262" i="15"/>
  <c r="R262" i="15"/>
  <c r="AO272" i="15"/>
  <c r="N272" i="15"/>
  <c r="O272" i="15"/>
  <c r="AK234" i="15"/>
  <c r="F234" i="15"/>
  <c r="AR224" i="15"/>
  <c r="W224" i="15"/>
  <c r="V224" i="15"/>
  <c r="AL237" i="15"/>
  <c r="H237" i="15"/>
  <c r="AP198" i="15"/>
  <c r="R198" i="15"/>
  <c r="Q198" i="15"/>
  <c r="AL199" i="15"/>
  <c r="H199" i="15"/>
  <c r="AO202" i="15"/>
  <c r="N202" i="15"/>
  <c r="O202" i="15"/>
  <c r="AQ229" i="15"/>
  <c r="T229" i="15"/>
  <c r="AI213" i="15"/>
  <c r="AL215" i="15"/>
  <c r="H215" i="15"/>
  <c r="AP182" i="15"/>
  <c r="Q182" i="15"/>
  <c r="R182" i="15"/>
  <c r="AR161" i="15"/>
  <c r="W161" i="15"/>
  <c r="V161" i="15"/>
  <c r="AM171" i="15"/>
  <c r="J171" i="15"/>
  <c r="AK174" i="15"/>
  <c r="F174" i="15"/>
  <c r="AS178" i="15"/>
  <c r="Y178" i="15"/>
  <c r="Z178" i="15"/>
  <c r="AV185" i="15"/>
  <c r="AG185" i="15"/>
  <c r="AH185" i="15"/>
  <c r="AT173" i="15"/>
  <c r="AB173" i="15"/>
  <c r="AM182" i="15"/>
  <c r="J182" i="15"/>
  <c r="AI145" i="15"/>
  <c r="AM137" i="15"/>
  <c r="J137" i="15"/>
  <c r="AN148" i="15"/>
  <c r="L148" i="15"/>
  <c r="AM131" i="15"/>
  <c r="J131" i="15"/>
  <c r="AT82" i="15"/>
  <c r="AB82" i="15"/>
  <c r="AO30" i="15"/>
  <c r="N30" i="15"/>
  <c r="O30" i="15"/>
  <c r="AQ12" i="15"/>
  <c r="T12" i="15"/>
  <c r="AI277" i="15"/>
  <c r="AI249" i="15"/>
  <c r="AJ262" i="15"/>
  <c r="D262" i="15"/>
  <c r="AR267" i="15"/>
  <c r="W267" i="15"/>
  <c r="V267" i="15"/>
  <c r="AN214" i="15"/>
  <c r="L214" i="15"/>
  <c r="AM241" i="15"/>
  <c r="J241" i="15"/>
  <c r="AN243" i="15"/>
  <c r="L243" i="15"/>
  <c r="AP253" i="15"/>
  <c r="Q253" i="15"/>
  <c r="R253" i="15"/>
  <c r="AN238" i="15"/>
  <c r="L238" i="15"/>
  <c r="AL193" i="15"/>
  <c r="H193" i="15"/>
  <c r="AP227" i="15"/>
  <c r="Q227" i="15"/>
  <c r="R227" i="15"/>
  <c r="AS218" i="15"/>
  <c r="Y218" i="15"/>
  <c r="Z218" i="15"/>
  <c r="AT237" i="15"/>
  <c r="AB237" i="15"/>
  <c r="AQ202" i="15"/>
  <c r="T202" i="15"/>
  <c r="AR184" i="15"/>
  <c r="W184" i="15"/>
  <c r="V184" i="15"/>
  <c r="AI171" i="15"/>
  <c r="AJ161" i="15"/>
  <c r="D161" i="15"/>
  <c r="AK197" i="15"/>
  <c r="F197" i="15"/>
  <c r="AT166" i="15"/>
  <c r="AB166" i="15"/>
  <c r="AJ164" i="15"/>
  <c r="D164" i="15"/>
  <c r="AV144" i="15"/>
  <c r="AG144" i="15"/>
  <c r="AH144" i="15"/>
  <c r="AO90" i="15"/>
  <c r="O90" i="15"/>
  <c r="N90" i="15"/>
  <c r="AM151" i="15"/>
  <c r="J151" i="15"/>
  <c r="AQ154" i="15"/>
  <c r="T154" i="15"/>
  <c r="AI108" i="15"/>
  <c r="AM113" i="15"/>
  <c r="J113" i="15"/>
  <c r="AQ114" i="15"/>
  <c r="T114" i="15"/>
  <c r="AK90" i="15"/>
  <c r="F90" i="15"/>
  <c r="AI68" i="15"/>
  <c r="AN43" i="15"/>
  <c r="L43" i="15"/>
  <c r="AL22" i="15"/>
  <c r="H22" i="15"/>
  <c r="AJ136" i="15"/>
  <c r="D136" i="15"/>
  <c r="AL119" i="15"/>
  <c r="H119" i="15"/>
  <c r="AV94" i="15"/>
  <c r="AG94" i="15"/>
  <c r="AH94" i="15"/>
  <c r="AO98" i="15"/>
  <c r="O98" i="15"/>
  <c r="N98" i="15"/>
  <c r="AS59" i="15"/>
  <c r="Z59" i="15"/>
  <c r="Y59" i="15"/>
  <c r="AS39" i="15"/>
  <c r="Z39" i="15"/>
  <c r="Y39" i="15"/>
  <c r="AI21" i="15"/>
  <c r="AS101" i="15"/>
  <c r="Y101" i="15"/>
  <c r="Z101" i="15"/>
  <c r="AU80" i="15"/>
  <c r="AD80" i="15"/>
  <c r="AE80" i="15"/>
  <c r="AK84" i="15"/>
  <c r="F84" i="15"/>
  <c r="AI69" i="15"/>
  <c r="AO55" i="15"/>
  <c r="N55" i="15"/>
  <c r="O55" i="15"/>
  <c r="AJ14" i="15"/>
  <c r="D14" i="15"/>
  <c r="AV133" i="15"/>
  <c r="AH133" i="15"/>
  <c r="AG133" i="15"/>
  <c r="AR41" i="15"/>
  <c r="V41" i="15"/>
  <c r="W41" i="15"/>
  <c r="AU76" i="15"/>
  <c r="AE76" i="15"/>
  <c r="AD76" i="15"/>
  <c r="AS112" i="15"/>
  <c r="Y112" i="15"/>
  <c r="Z112" i="15"/>
  <c r="AK69" i="15"/>
  <c r="F69" i="15"/>
  <c r="AI20" i="15"/>
  <c r="AO106" i="15"/>
  <c r="N106" i="15"/>
  <c r="O106" i="15"/>
  <c r="AJ106" i="15"/>
  <c r="D106" i="15"/>
  <c r="AI98" i="15"/>
  <c r="AL70" i="15"/>
  <c r="H70" i="15"/>
  <c r="AJ94" i="15"/>
  <c r="D94" i="15"/>
  <c r="AI79" i="15"/>
  <c r="AT72" i="15"/>
  <c r="AB72" i="15"/>
  <c r="AI71" i="15"/>
  <c r="AV79" i="15"/>
  <c r="AG79" i="15"/>
  <c r="AH79" i="15"/>
  <c r="AO53" i="15"/>
  <c r="O53" i="15"/>
  <c r="N53" i="15"/>
  <c r="AI54" i="15"/>
  <c r="AO57" i="15"/>
  <c r="N57" i="15"/>
  <c r="O57" i="15"/>
  <c r="AV32" i="15"/>
  <c r="AG32" i="15"/>
  <c r="AH32" i="15"/>
  <c r="AU33" i="15"/>
  <c r="AD33" i="15"/>
  <c r="AE33" i="15"/>
  <c r="AR39" i="15"/>
  <c r="V39" i="15"/>
  <c r="W39" i="15"/>
  <c r="AU45" i="15"/>
  <c r="AD45" i="15"/>
  <c r="AE45" i="15"/>
  <c r="AK28" i="15"/>
  <c r="F28" i="15"/>
  <c r="AS161" i="15"/>
  <c r="Z161" i="15"/>
  <c r="Y161" i="15"/>
  <c r="AI150" i="15"/>
  <c r="AV143" i="15"/>
  <c r="AG143" i="15"/>
  <c r="AH143" i="15"/>
  <c r="AP126" i="15"/>
  <c r="Q126" i="15"/>
  <c r="R126" i="15"/>
  <c r="AR127" i="15"/>
  <c r="V127" i="15"/>
  <c r="W127" i="15"/>
  <c r="AO133" i="15"/>
  <c r="O133" i="15"/>
  <c r="N133" i="15"/>
  <c r="AV119" i="15"/>
  <c r="AG119" i="15"/>
  <c r="AH119" i="15"/>
  <c r="AN132" i="15"/>
  <c r="L132" i="15"/>
  <c r="AK136" i="15"/>
  <c r="F136" i="15"/>
  <c r="AI112" i="15"/>
  <c r="AQ98" i="15"/>
  <c r="T98" i="15"/>
  <c r="AR114" i="15"/>
  <c r="V114" i="15"/>
  <c r="W114" i="15"/>
  <c r="AN114" i="15"/>
  <c r="L114" i="15"/>
  <c r="AT74" i="15"/>
  <c r="AB74" i="15"/>
  <c r="AL84" i="15"/>
  <c r="H84" i="15"/>
  <c r="AN102" i="15"/>
  <c r="L102" i="15"/>
  <c r="AL88" i="15"/>
  <c r="H88" i="15"/>
  <c r="AI81" i="15"/>
  <c r="AS66" i="15"/>
  <c r="Y66" i="15"/>
  <c r="Z66" i="15"/>
  <c r="AU67" i="15"/>
  <c r="AD67" i="15"/>
  <c r="AE67" i="15"/>
  <c r="AT67" i="15"/>
  <c r="AB67" i="15"/>
  <c r="AT13" i="15"/>
  <c r="AB13" i="15"/>
  <c r="AJ37" i="15"/>
  <c r="D37" i="15"/>
  <c r="AM52" i="15"/>
  <c r="J52" i="15"/>
  <c r="AJ43" i="15"/>
  <c r="D43" i="15"/>
  <c r="AU29" i="15"/>
  <c r="AE29" i="15"/>
  <c r="AD29" i="15"/>
  <c r="AM31" i="15"/>
  <c r="J31" i="15"/>
  <c r="AR36" i="15"/>
  <c r="V36" i="15"/>
  <c r="W36" i="15"/>
  <c r="AN18" i="15"/>
  <c r="L18" i="15"/>
  <c r="AI114" i="15"/>
  <c r="AP129" i="15"/>
  <c r="Q129" i="15"/>
  <c r="R129" i="15"/>
  <c r="AR110" i="15"/>
  <c r="W110" i="15"/>
  <c r="V110" i="15"/>
  <c r="AQ118" i="15"/>
  <c r="T118" i="15"/>
  <c r="AR72" i="15"/>
  <c r="V72" i="15"/>
  <c r="W72" i="15"/>
  <c r="AR108" i="15"/>
  <c r="V108" i="15"/>
  <c r="W108" i="15"/>
  <c r="AU88" i="15"/>
  <c r="AE88" i="15"/>
  <c r="AD88" i="15"/>
  <c r="AP94" i="15"/>
  <c r="Q94" i="15"/>
  <c r="R94" i="15"/>
  <c r="AS86" i="15"/>
  <c r="Y86" i="15"/>
  <c r="Z86" i="15"/>
  <c r="AV73" i="15"/>
  <c r="AG73" i="15"/>
  <c r="AH73" i="15"/>
  <c r="AV82" i="15"/>
  <c r="AG82" i="15"/>
  <c r="AH82" i="15"/>
  <c r="AK98" i="15"/>
  <c r="F98" i="15"/>
  <c r="AQ65" i="15"/>
  <c r="T65" i="15"/>
  <c r="AV74" i="15"/>
  <c r="AG74" i="15"/>
  <c r="AH74" i="15"/>
  <c r="AJ77" i="15"/>
  <c r="D77" i="15"/>
  <c r="AM58" i="15"/>
  <c r="J58" i="15"/>
  <c r="AS49" i="15"/>
  <c r="Y49" i="15"/>
  <c r="Z49" i="15"/>
  <c r="AQ52" i="15"/>
  <c r="T52" i="15"/>
  <c r="AP61" i="15"/>
  <c r="R61" i="15"/>
  <c r="Q61" i="15"/>
  <c r="AT36" i="15"/>
  <c r="AB36" i="15"/>
  <c r="AS37" i="15"/>
  <c r="Z37" i="15"/>
  <c r="Y37" i="15"/>
  <c r="AU38" i="15"/>
  <c r="AD38" i="15"/>
  <c r="AE38" i="15"/>
  <c r="AQ46" i="15"/>
  <c r="T46" i="15"/>
  <c r="AQ20" i="15"/>
  <c r="T20" i="15"/>
  <c r="AK91" i="15"/>
  <c r="F91" i="15"/>
  <c r="AV115" i="15"/>
  <c r="AH115" i="15"/>
  <c r="AG115" i="15"/>
  <c r="AT125" i="15"/>
  <c r="AB125" i="15"/>
  <c r="AQ111" i="15"/>
  <c r="T111" i="15"/>
  <c r="AI67" i="15"/>
  <c r="AQ80" i="15"/>
  <c r="T80" i="15"/>
  <c r="AT61" i="15"/>
  <c r="AB61" i="15"/>
  <c r="AI24" i="15"/>
  <c r="AJ142" i="15"/>
  <c r="D142" i="15"/>
  <c r="AL124" i="15"/>
  <c r="H124" i="15"/>
  <c r="AV110" i="15"/>
  <c r="AG110" i="15"/>
  <c r="AH110" i="15"/>
  <c r="AR83" i="15"/>
  <c r="V83" i="15"/>
  <c r="W83" i="15"/>
  <c r="AV68" i="15"/>
  <c r="AH68" i="15"/>
  <c r="AG68" i="15"/>
  <c r="AU40" i="15"/>
  <c r="AD40" i="15"/>
  <c r="AE40" i="15"/>
  <c r="AS107" i="15"/>
  <c r="Z107" i="15"/>
  <c r="Y107" i="15"/>
  <c r="AN103" i="15"/>
  <c r="L103" i="15"/>
  <c r="AI45" i="15"/>
  <c r="AN129" i="15"/>
  <c r="L129" i="15"/>
  <c r="AI115" i="15"/>
  <c r="AP70" i="15"/>
  <c r="Q70" i="15"/>
  <c r="R70" i="15"/>
  <c r="AN11" i="15"/>
  <c r="L11" i="15"/>
  <c r="AQ27" i="15"/>
  <c r="T27" i="15"/>
  <c r="AP22" i="15"/>
  <c r="Q22" i="15"/>
  <c r="R22" i="15"/>
  <c r="AM10" i="15"/>
  <c r="J10" i="15"/>
  <c r="AV186" i="15"/>
  <c r="AG186" i="15"/>
  <c r="AH186" i="15"/>
  <c r="AL194" i="15"/>
  <c r="H194" i="15"/>
  <c r="AQ145" i="15"/>
  <c r="T145" i="15"/>
  <c r="AP191" i="15"/>
  <c r="R191" i="15"/>
  <c r="Q191" i="15"/>
  <c r="AM154" i="15"/>
  <c r="J154" i="15"/>
  <c r="AL147" i="15"/>
  <c r="H147" i="15"/>
  <c r="AP136" i="15"/>
  <c r="Q136" i="15"/>
  <c r="R136" i="15"/>
  <c r="AM148" i="15"/>
  <c r="J148" i="15"/>
  <c r="AV99" i="15"/>
  <c r="AG99" i="15"/>
  <c r="AH99" i="15"/>
  <c r="AL67" i="15"/>
  <c r="H67" i="15"/>
  <c r="AJ32" i="15"/>
  <c r="D32" i="15"/>
  <c r="AR148" i="15"/>
  <c r="V148" i="15"/>
  <c r="W148" i="15"/>
  <c r="AL137" i="15"/>
  <c r="H137" i="15"/>
  <c r="AM157" i="15"/>
  <c r="J157" i="15"/>
  <c r="AV149" i="15"/>
  <c r="AG149" i="15"/>
  <c r="AH149" i="15"/>
  <c r="AR102" i="15"/>
  <c r="V102" i="15"/>
  <c r="W102" i="15"/>
  <c r="AI119" i="15"/>
  <c r="AP128" i="15"/>
  <c r="Q128" i="15"/>
  <c r="R128" i="15"/>
  <c r="AL117" i="15"/>
  <c r="H117" i="15"/>
  <c r="AN122" i="15"/>
  <c r="L122" i="15"/>
  <c r="AL95" i="15"/>
  <c r="H95" i="15"/>
  <c r="AI110" i="15"/>
  <c r="AU99" i="15"/>
  <c r="AD99" i="15"/>
  <c r="AE99" i="15"/>
  <c r="AI102" i="15"/>
  <c r="AK95" i="15"/>
  <c r="F95" i="15"/>
  <c r="AP98" i="15"/>
  <c r="R98" i="15"/>
  <c r="Q98" i="15"/>
  <c r="AP89" i="15"/>
  <c r="Q89" i="15"/>
  <c r="R89" i="15"/>
  <c r="AJ81" i="15"/>
  <c r="D81" i="15"/>
  <c r="AL68" i="15"/>
  <c r="H68" i="15"/>
  <c r="AK68" i="15"/>
  <c r="F68" i="15"/>
  <c r="AJ76" i="15"/>
  <c r="D76" i="15"/>
  <c r="AM64" i="15"/>
  <c r="J64" i="15"/>
  <c r="AK51" i="15"/>
  <c r="F51" i="15"/>
  <c r="AT51" i="15"/>
  <c r="AB51" i="15"/>
  <c r="AS60" i="15"/>
  <c r="Y60" i="15"/>
  <c r="Z60" i="15"/>
  <c r="AK29" i="15"/>
  <c r="F29" i="15"/>
  <c r="AI34" i="15"/>
  <c r="AM41" i="15"/>
  <c r="J41" i="15"/>
  <c r="AJ22" i="15"/>
  <c r="D22" i="15"/>
  <c r="AU156" i="15"/>
  <c r="AD156" i="15"/>
  <c r="AE156" i="15"/>
  <c r="AK147" i="15"/>
  <c r="F147" i="15"/>
  <c r="AJ140" i="15"/>
  <c r="D140" i="15"/>
  <c r="AL158" i="15"/>
  <c r="H158" i="15"/>
  <c r="AI122" i="15"/>
  <c r="AT127" i="15"/>
  <c r="AB127" i="15"/>
  <c r="AP107" i="15"/>
  <c r="R107" i="15"/>
  <c r="Q107" i="15"/>
  <c r="AS127" i="15"/>
  <c r="Y127" i="15"/>
  <c r="Z127" i="15"/>
  <c r="AQ130" i="15"/>
  <c r="T130" i="15"/>
  <c r="AK109" i="15"/>
  <c r="F109" i="15"/>
  <c r="AI86" i="15"/>
  <c r="AI109" i="15"/>
  <c r="AS109" i="15"/>
  <c r="Z109" i="15"/>
  <c r="Y109" i="15"/>
  <c r="AO103" i="15"/>
  <c r="N103" i="15"/>
  <c r="O103" i="15"/>
  <c r="AL80" i="15"/>
  <c r="H80" i="15"/>
  <c r="AS97" i="15"/>
  <c r="Z97" i="15"/>
  <c r="Y97" i="15"/>
  <c r="AN84" i="15"/>
  <c r="L84" i="15"/>
  <c r="AK78" i="15"/>
  <c r="F78" i="15"/>
  <c r="AT55" i="15"/>
  <c r="AB55" i="15"/>
  <c r="AK61" i="15"/>
  <c r="F61" i="15"/>
  <c r="AP64" i="15"/>
  <c r="Q64" i="15"/>
  <c r="R64" i="15"/>
  <c r="AO59" i="15"/>
  <c r="N59" i="15"/>
  <c r="O59" i="15"/>
  <c r="AI60" i="15"/>
  <c r="AN48" i="15"/>
  <c r="L48" i="15"/>
  <c r="AP38" i="15"/>
  <c r="Q38" i="15"/>
  <c r="R38" i="15"/>
  <c r="AM43" i="15"/>
  <c r="J43" i="15"/>
  <c r="AS8" i="15"/>
  <c r="Z8" i="15"/>
  <c r="Y8" i="15"/>
  <c r="AS27" i="15"/>
  <c r="Y27" i="15"/>
  <c r="Z27" i="15"/>
  <c r="AJ24" i="15"/>
  <c r="D24" i="15"/>
  <c r="AS99" i="15"/>
  <c r="Y99" i="15"/>
  <c r="Z99" i="15"/>
  <c r="AR124" i="15"/>
  <c r="V124" i="15"/>
  <c r="W124" i="15"/>
  <c r="AT93" i="15"/>
  <c r="AB93" i="15"/>
  <c r="AU105" i="15"/>
  <c r="AD105" i="15"/>
  <c r="AE105" i="15"/>
  <c r="AO117" i="15"/>
  <c r="N117" i="15"/>
  <c r="O117" i="15"/>
  <c r="AP103" i="15"/>
  <c r="Q103" i="15"/>
  <c r="R103" i="15"/>
  <c r="AM118" i="15"/>
  <c r="J118" i="15"/>
  <c r="AT66" i="15"/>
  <c r="AB66" i="15"/>
  <c r="AU81" i="15"/>
  <c r="AD81" i="15"/>
  <c r="AE81" i="15"/>
  <c r="AQ88" i="15"/>
  <c r="T88" i="15"/>
  <c r="AV69" i="15"/>
  <c r="AG69" i="15"/>
  <c r="AH69" i="15"/>
  <c r="AQ92" i="15"/>
  <c r="T92" i="15"/>
  <c r="AU58" i="15"/>
  <c r="AD58" i="15"/>
  <c r="AE58" i="15"/>
  <c r="AJ71" i="15"/>
  <c r="D71" i="15"/>
  <c r="AP72" i="15"/>
  <c r="Q72" i="15"/>
  <c r="R72" i="15"/>
  <c r="AK73" i="15"/>
  <c r="F73" i="15"/>
  <c r="AL41" i="15"/>
  <c r="H41" i="15"/>
  <c r="AS48" i="15"/>
  <c r="Z48" i="15"/>
  <c r="Y48" i="15"/>
  <c r="AR56" i="15"/>
  <c r="V56" i="15"/>
  <c r="W56" i="15"/>
  <c r="AS46" i="15"/>
  <c r="Y46" i="15"/>
  <c r="Z46" i="15"/>
  <c r="AU32" i="15"/>
  <c r="AD32" i="15"/>
  <c r="AE32" i="15"/>
  <c r="AM34" i="15"/>
  <c r="J34" i="15"/>
  <c r="AV41" i="15"/>
  <c r="AG41" i="15"/>
  <c r="AH41" i="15"/>
  <c r="AM29" i="15"/>
  <c r="J29" i="15"/>
  <c r="AK126" i="15"/>
  <c r="F126" i="15"/>
  <c r="AM106" i="15"/>
  <c r="J106" i="15"/>
  <c r="AL121" i="15"/>
  <c r="H121" i="15"/>
  <c r="AV106" i="15"/>
  <c r="AG106" i="15"/>
  <c r="AH106" i="15"/>
  <c r="AL101" i="15"/>
  <c r="H101" i="15"/>
  <c r="AV75" i="15"/>
  <c r="AG75" i="15"/>
  <c r="AH75" i="15"/>
  <c r="AL57" i="15"/>
  <c r="H57" i="15"/>
  <c r="AT41" i="15"/>
  <c r="AB41" i="15"/>
  <c r="AP137" i="15"/>
  <c r="Q137" i="15"/>
  <c r="R137" i="15"/>
  <c r="AN120" i="15"/>
  <c r="L120" i="15"/>
  <c r="AU94" i="15"/>
  <c r="AD94" i="15"/>
  <c r="AE94" i="15"/>
  <c r="AU89" i="15"/>
  <c r="AD89" i="15"/>
  <c r="AE89" i="15"/>
  <c r="AS32" i="15"/>
  <c r="Y32" i="15"/>
  <c r="Z32" i="15"/>
  <c r="AM42" i="15"/>
  <c r="J42" i="15"/>
  <c r="AM121" i="15"/>
  <c r="J121" i="15"/>
  <c r="AU95" i="15"/>
  <c r="AD95" i="15"/>
  <c r="AE95" i="15"/>
  <c r="AU51" i="15"/>
  <c r="AD51" i="15"/>
  <c r="AE51" i="15"/>
  <c r="AJ135" i="15"/>
  <c r="D135" i="15"/>
  <c r="AV78" i="15"/>
  <c r="AG78" i="15"/>
  <c r="AH78" i="15"/>
  <c r="AP32" i="15"/>
  <c r="Q32" i="15"/>
  <c r="R32" i="15"/>
  <c r="AL18" i="15"/>
  <c r="H18" i="15"/>
  <c r="AI11" i="15"/>
  <c r="AL29" i="15"/>
  <c r="H29" i="15"/>
  <c r="AM228" i="15"/>
  <c r="J228" i="15"/>
  <c r="AQ241" i="15"/>
  <c r="T241" i="15"/>
  <c r="AO204" i="15"/>
  <c r="O204" i="15"/>
  <c r="N204" i="15"/>
  <c r="AJ204" i="15"/>
  <c r="D204" i="15"/>
  <c r="AO205" i="15"/>
  <c r="N205" i="15"/>
  <c r="O205" i="15"/>
  <c r="AL233" i="15"/>
  <c r="H233" i="15"/>
  <c r="AR192" i="15"/>
  <c r="W192" i="15"/>
  <c r="V192" i="15"/>
  <c r="AQ219" i="15"/>
  <c r="T219" i="15"/>
  <c r="AU185" i="15"/>
  <c r="AD185" i="15"/>
  <c r="AE185" i="15"/>
  <c r="AK168" i="15"/>
  <c r="F168" i="15"/>
  <c r="AR175" i="15"/>
  <c r="W175" i="15"/>
  <c r="V175" i="15"/>
  <c r="AT176" i="15"/>
  <c r="AB176" i="15"/>
  <c r="AJ183" i="15"/>
  <c r="D183" i="15"/>
  <c r="AN190" i="15"/>
  <c r="L190" i="15"/>
  <c r="AK179" i="15"/>
  <c r="F179" i="15"/>
  <c r="AR186" i="15"/>
  <c r="W186" i="15"/>
  <c r="V186" i="15"/>
  <c r="AO150" i="15"/>
  <c r="O150" i="15"/>
  <c r="N150" i="15"/>
  <c r="AJ143" i="15"/>
  <c r="D143" i="15"/>
  <c r="AQ156" i="15"/>
  <c r="T156" i="15"/>
  <c r="AT138" i="15"/>
  <c r="AB138" i="15"/>
  <c r="AJ116" i="15"/>
  <c r="D116" i="15"/>
  <c r="AN69" i="15"/>
  <c r="L69" i="15"/>
  <c r="AN38" i="15"/>
  <c r="L38" i="15"/>
  <c r="AI143" i="15"/>
  <c r="AS131" i="15"/>
  <c r="Z131" i="15"/>
  <c r="Y131" i="15"/>
  <c r="AO153" i="15"/>
  <c r="N153" i="15"/>
  <c r="O153" i="15"/>
  <c r="AJ146" i="15"/>
  <c r="D146" i="15"/>
  <c r="AU126" i="15"/>
  <c r="AD126" i="15"/>
  <c r="AE126" i="15"/>
  <c r="AS110" i="15"/>
  <c r="Y110" i="15"/>
  <c r="Z110" i="15"/>
  <c r="AR123" i="15"/>
  <c r="W123" i="15"/>
  <c r="V123" i="15"/>
  <c r="AM107" i="15"/>
  <c r="J107" i="15"/>
  <c r="AM114" i="15"/>
  <c r="J114" i="15"/>
  <c r="AN82" i="15"/>
  <c r="L82" i="15"/>
  <c r="AK107" i="15"/>
  <c r="F107" i="15"/>
  <c r="AT85" i="15"/>
  <c r="AB85" i="15"/>
  <c r="AL92" i="15"/>
  <c r="H92" i="15"/>
  <c r="AQ89" i="15"/>
  <c r="T89" i="15"/>
  <c r="AR93" i="15"/>
  <c r="W93" i="15"/>
  <c r="V93" i="15"/>
  <c r="AR84" i="15"/>
  <c r="V84" i="15"/>
  <c r="W84" i="15"/>
  <c r="AP76" i="15"/>
  <c r="Q76" i="15"/>
  <c r="R76" i="15"/>
  <c r="AJ63" i="15"/>
  <c r="D63" i="15"/>
  <c r="AN63" i="15"/>
  <c r="L63" i="15"/>
  <c r="AP71" i="15"/>
  <c r="Q71" i="15"/>
  <c r="R71" i="15"/>
  <c r="AO60" i="15"/>
  <c r="N60" i="15"/>
  <c r="O60" i="15"/>
  <c r="AN36" i="15"/>
  <c r="L36" i="15"/>
  <c r="AO47" i="15"/>
  <c r="O47" i="15"/>
  <c r="N47" i="15"/>
  <c r="AU55" i="15"/>
  <c r="AE55" i="15"/>
  <c r="AD55" i="15"/>
  <c r="AN13" i="15"/>
  <c r="L13" i="15"/>
  <c r="AJ29" i="15"/>
  <c r="D29" i="15"/>
  <c r="AO37" i="15"/>
  <c r="N37" i="15"/>
  <c r="O37" i="15"/>
  <c r="AT14" i="15"/>
  <c r="AB14" i="15"/>
  <c r="AM152" i="15"/>
  <c r="J152" i="15"/>
  <c r="AQ141" i="15"/>
  <c r="T141" i="15"/>
  <c r="AQ131" i="15"/>
  <c r="T131" i="15"/>
  <c r="AN154" i="15"/>
  <c r="L154" i="15"/>
  <c r="AP118" i="15"/>
  <c r="Q118" i="15"/>
  <c r="R118" i="15"/>
  <c r="AL123" i="15"/>
  <c r="H123" i="15"/>
  <c r="AU131" i="15"/>
  <c r="AD131" i="15"/>
  <c r="AE131" i="15"/>
  <c r="AU122" i="15"/>
  <c r="AD122" i="15"/>
  <c r="AE122" i="15"/>
  <c r="AV125" i="15"/>
  <c r="AH125" i="15"/>
  <c r="AG125" i="15"/>
  <c r="AV101" i="15"/>
  <c r="AG101" i="15"/>
  <c r="AH101" i="15"/>
  <c r="AO115" i="15"/>
  <c r="N115" i="15"/>
  <c r="O115" i="15"/>
  <c r="AK106" i="15"/>
  <c r="F106" i="15"/>
  <c r="AU104" i="15"/>
  <c r="AD104" i="15"/>
  <c r="AE104" i="15"/>
  <c r="AT97" i="15"/>
  <c r="AB97" i="15"/>
  <c r="AM68" i="15"/>
  <c r="J68" i="15"/>
  <c r="AU92" i="15"/>
  <c r="AD92" i="15"/>
  <c r="AE92" i="15"/>
  <c r="AQ78" i="15"/>
  <c r="T78" i="15"/>
  <c r="AQ72" i="15"/>
  <c r="T72" i="15"/>
  <c r="AT70" i="15"/>
  <c r="AB70" i="15"/>
  <c r="AS79" i="15"/>
  <c r="Y79" i="15"/>
  <c r="Z79" i="15"/>
  <c r="AP50" i="15"/>
  <c r="R50" i="15"/>
  <c r="Q50" i="15"/>
  <c r="AT53" i="15"/>
  <c r="AB53" i="15"/>
  <c r="AK57" i="15"/>
  <c r="F57" i="15"/>
  <c r="AT30" i="15"/>
  <c r="AB30" i="15"/>
  <c r="AR33" i="15"/>
  <c r="V33" i="15"/>
  <c r="W33" i="15"/>
  <c r="AO39" i="15"/>
  <c r="O39" i="15"/>
  <c r="N39" i="15"/>
  <c r="AR45" i="15"/>
  <c r="V45" i="15"/>
  <c r="W45" i="15"/>
  <c r="AL26" i="15"/>
  <c r="H26" i="15"/>
  <c r="AO127" i="15"/>
  <c r="N127" i="15"/>
  <c r="O127" i="15"/>
  <c r="AK133" i="15"/>
  <c r="F133" i="15"/>
  <c r="AO118" i="15"/>
  <c r="N118" i="15"/>
  <c r="O118" i="15"/>
  <c r="AJ132" i="15"/>
  <c r="D132" i="15"/>
  <c r="AL134" i="15"/>
  <c r="H134" i="15"/>
  <c r="AT111" i="15"/>
  <c r="AB111" i="15"/>
  <c r="AJ98" i="15"/>
  <c r="D98" i="15"/>
  <c r="AO114" i="15"/>
  <c r="N114" i="15"/>
  <c r="O114" i="15"/>
  <c r="AJ114" i="15"/>
  <c r="D114" i="15"/>
  <c r="AU72" i="15"/>
  <c r="AD72" i="15"/>
  <c r="AE72" i="15"/>
  <c r="AV83" i="15"/>
  <c r="AG83" i="15"/>
  <c r="AH83" i="15"/>
  <c r="AJ102" i="15"/>
  <c r="D102" i="15"/>
  <c r="AV87" i="15"/>
  <c r="AH87" i="15"/>
  <c r="AG87" i="15"/>
  <c r="AT80" i="15"/>
  <c r="AB80" i="15"/>
  <c r="AP66" i="15"/>
  <c r="Q66" i="15"/>
  <c r="R66" i="15"/>
  <c r="AR67" i="15"/>
  <c r="V67" i="15"/>
  <c r="W67" i="15"/>
  <c r="AQ67" i="15"/>
  <c r="T67" i="15"/>
  <c r="AI62" i="15"/>
  <c r="AK35" i="15"/>
  <c r="F35" i="15"/>
  <c r="AI51" i="15"/>
  <c r="AU41" i="15"/>
  <c r="AE41" i="15"/>
  <c r="AD41" i="15"/>
  <c r="AP29" i="15"/>
  <c r="Q29" i="15"/>
  <c r="R29" i="15"/>
  <c r="AQ30" i="15"/>
  <c r="T30" i="15"/>
  <c r="AO36" i="15"/>
  <c r="N36" i="15"/>
  <c r="O36" i="15"/>
  <c r="AS13" i="15"/>
  <c r="Y13" i="15"/>
  <c r="Z13" i="15"/>
  <c r="AQ120" i="15"/>
  <c r="T120" i="15"/>
  <c r="AU132" i="15"/>
  <c r="AD132" i="15"/>
  <c r="AE132" i="15"/>
  <c r="AM117" i="15"/>
  <c r="J117" i="15"/>
  <c r="AR96" i="15"/>
  <c r="W96" i="15"/>
  <c r="V96" i="15"/>
  <c r="AS83" i="15"/>
  <c r="Y83" i="15"/>
  <c r="Z83" i="15"/>
  <c r="AM65" i="15"/>
  <c r="J65" i="15"/>
  <c r="AL33" i="15"/>
  <c r="H33" i="15"/>
  <c r="AK30" i="15"/>
  <c r="F30" i="15"/>
  <c r="AL160" i="15"/>
  <c r="H160" i="15"/>
  <c r="AQ104" i="15"/>
  <c r="T104" i="15"/>
  <c r="AR116" i="15"/>
  <c r="V116" i="15"/>
  <c r="W116" i="15"/>
  <c r="AR87" i="15"/>
  <c r="W87" i="15"/>
  <c r="V87" i="15"/>
  <c r="AP80" i="15"/>
  <c r="Q80" i="15"/>
  <c r="R80" i="15"/>
  <c r="AL27" i="15"/>
  <c r="H27" i="15"/>
  <c r="AL129" i="15"/>
  <c r="H129" i="15"/>
  <c r="AL99" i="15"/>
  <c r="H99" i="15"/>
  <c r="AP54" i="15"/>
  <c r="Q54" i="15"/>
  <c r="R54" i="15"/>
  <c r="AV121" i="15"/>
  <c r="AG121" i="15"/>
  <c r="AH121" i="15"/>
  <c r="AR86" i="15"/>
  <c r="V86" i="15"/>
  <c r="W86" i="15"/>
  <c r="AN45" i="15"/>
  <c r="L45" i="15"/>
  <c r="AI28" i="15"/>
  <c r="AT16" i="15"/>
  <c r="AB16" i="15"/>
  <c r="AS11" i="15"/>
  <c r="Y11" i="15"/>
  <c r="Z11" i="15"/>
  <c r="AO224" i="15"/>
  <c r="N224" i="15"/>
  <c r="O224" i="15"/>
  <c r="AV236" i="15"/>
  <c r="AH236" i="15"/>
  <c r="AG236" i="15"/>
  <c r="AI195" i="15"/>
  <c r="AU195" i="15"/>
  <c r="AD195" i="15"/>
  <c r="AE195" i="15"/>
  <c r="AK201" i="15"/>
  <c r="F201" i="15"/>
  <c r="AN229" i="15"/>
  <c r="L229" i="15"/>
  <c r="AT212" i="15"/>
  <c r="AB212" i="15"/>
  <c r="AV214" i="15"/>
  <c r="AH214" i="15"/>
  <c r="AG214" i="15"/>
  <c r="AM181" i="15"/>
  <c r="J181" i="15"/>
  <c r="AK161" i="15"/>
  <c r="F161" i="15"/>
  <c r="AI170" i="15"/>
  <c r="AL172" i="15"/>
  <c r="H172" i="15"/>
  <c r="AP178" i="15"/>
  <c r="Q178" i="15"/>
  <c r="R178" i="15"/>
  <c r="AS185" i="15"/>
  <c r="Y185" i="15"/>
  <c r="Z185" i="15"/>
  <c r="AQ173" i="15"/>
  <c r="T173" i="15"/>
  <c r="AI181" i="15"/>
  <c r="AT144" i="15"/>
  <c r="AB144" i="15"/>
  <c r="AM136" i="15"/>
  <c r="J136" i="15"/>
  <c r="AJ148" i="15"/>
  <c r="D148" i="15"/>
  <c r="AJ129" i="15"/>
  <c r="D129" i="15"/>
  <c r="AT114" i="15"/>
  <c r="AB114" i="15"/>
  <c r="AM69" i="15"/>
  <c r="J69" i="15"/>
  <c r="AT26" i="15"/>
  <c r="AB26" i="15"/>
  <c r="AK140" i="15"/>
  <c r="F140" i="15"/>
  <c r="AM158" i="15"/>
  <c r="J158" i="15"/>
  <c r="AT147" i="15"/>
  <c r="AB147" i="15"/>
  <c r="AP141" i="15"/>
  <c r="R141" i="15"/>
  <c r="Q141" i="15"/>
  <c r="AM122" i="15"/>
  <c r="J122" i="15"/>
  <c r="AQ134" i="15"/>
  <c r="T134" i="15"/>
  <c r="AR119" i="15"/>
  <c r="V119" i="15"/>
  <c r="W119" i="15"/>
  <c r="AQ123" i="15"/>
  <c r="T123" i="15"/>
  <c r="AO101" i="15"/>
  <c r="O101" i="15"/>
  <c r="N101" i="15"/>
  <c r="AV113" i="15"/>
  <c r="AG113" i="15"/>
  <c r="AH113" i="15"/>
  <c r="AQ100" i="15"/>
  <c r="T100" i="15"/>
  <c r="AK105" i="15"/>
  <c r="F105" i="15"/>
  <c r="AT91" i="15"/>
  <c r="AB91" i="15"/>
  <c r="AV84" i="15"/>
  <c r="AH84" i="15"/>
  <c r="AG84" i="15"/>
  <c r="AI88" i="15"/>
  <c r="AK80" i="15"/>
  <c r="F80" i="15"/>
  <c r="AR71" i="15"/>
  <c r="W71" i="15"/>
  <c r="V71" i="15"/>
  <c r="AU48" i="15"/>
  <c r="AD48" i="15"/>
  <c r="AE48" i="15"/>
  <c r="AQ45" i="15"/>
  <c r="T45" i="15"/>
  <c r="AR66" i="15"/>
  <c r="V66" i="15"/>
  <c r="W66" i="15"/>
  <c r="AT54" i="15"/>
  <c r="AB54" i="15"/>
  <c r="AR58" i="15"/>
  <c r="V58" i="15"/>
  <c r="W58" i="15"/>
  <c r="AJ36" i="15"/>
  <c r="D36" i="15"/>
  <c r="AM51" i="15"/>
  <c r="J51" i="15"/>
  <c r="AT42" i="15"/>
  <c r="AB42" i="15"/>
  <c r="AL44" i="15"/>
  <c r="H44" i="15"/>
  <c r="AL31" i="15"/>
  <c r="H31" i="15"/>
  <c r="AM8" i="15"/>
  <c r="J8" i="15"/>
  <c r="AO148" i="15"/>
  <c r="O148" i="15"/>
  <c r="N148" i="15"/>
  <c r="AV136" i="15"/>
  <c r="AH136" i="15"/>
  <c r="AG136" i="15"/>
  <c r="AI156" i="15"/>
  <c r="AS149" i="15"/>
  <c r="Y149" i="15"/>
  <c r="Z149" i="15"/>
  <c r="AN101" i="15"/>
  <c r="L101" i="15"/>
  <c r="AS118" i="15"/>
  <c r="Y118" i="15"/>
  <c r="Z118" i="15"/>
  <c r="AM127" i="15"/>
  <c r="J127" i="15"/>
  <c r="AS116" i="15"/>
  <c r="Y116" i="15"/>
  <c r="Z116" i="15"/>
  <c r="AJ122" i="15"/>
  <c r="D122" i="15"/>
  <c r="AS94" i="15"/>
  <c r="Z94" i="15"/>
  <c r="Y94" i="15"/>
  <c r="AT109" i="15"/>
  <c r="AB109" i="15"/>
  <c r="AO99" i="15"/>
  <c r="N99" i="15"/>
  <c r="O99" i="15"/>
  <c r="AJ101" i="15"/>
  <c r="D101" i="15"/>
  <c r="AL93" i="15"/>
  <c r="H93" i="15"/>
  <c r="AM97" i="15"/>
  <c r="J97" i="15"/>
  <c r="AM88" i="15"/>
  <c r="J88" i="15"/>
  <c r="AU79" i="15"/>
  <c r="AE79" i="15"/>
  <c r="AD79" i="15"/>
  <c r="AV67" i="15"/>
  <c r="AG67" i="15"/>
  <c r="AH67" i="15"/>
  <c r="AL66" i="15"/>
  <c r="H66" i="15"/>
  <c r="AU74" i="15"/>
  <c r="AD74" i="15"/>
  <c r="AE74" i="15"/>
  <c r="AI63" i="15"/>
  <c r="AJ49" i="15"/>
  <c r="D49" i="15"/>
  <c r="AQ51" i="15"/>
  <c r="T51" i="15"/>
  <c r="AP60" i="15"/>
  <c r="Q60" i="15"/>
  <c r="R60" i="15"/>
  <c r="AP27" i="15"/>
  <c r="Q27" i="15"/>
  <c r="R27" i="15"/>
  <c r="AT33" i="15"/>
  <c r="AB33" i="15"/>
  <c r="AI40" i="15"/>
  <c r="AR20" i="15"/>
  <c r="W20" i="15"/>
  <c r="V20" i="15"/>
  <c r="AT121" i="15"/>
  <c r="AB121" i="15"/>
  <c r="AQ127" i="15"/>
  <c r="T127" i="15"/>
  <c r="AN105" i="15"/>
  <c r="L105" i="15"/>
  <c r="AP127" i="15"/>
  <c r="R127" i="15"/>
  <c r="Q127" i="15"/>
  <c r="AN130" i="15"/>
  <c r="L130" i="15"/>
  <c r="AL107" i="15"/>
  <c r="H107" i="15"/>
  <c r="AJ85" i="15"/>
  <c r="D85" i="15"/>
  <c r="AT108" i="15"/>
  <c r="AB108" i="15"/>
  <c r="AP109" i="15"/>
  <c r="R109" i="15"/>
  <c r="Q109" i="15"/>
  <c r="AK103" i="15"/>
  <c r="F103" i="15"/>
  <c r="AT78" i="15"/>
  <c r="AB78" i="15"/>
  <c r="AP97" i="15"/>
  <c r="Q97" i="15"/>
  <c r="R97" i="15"/>
  <c r="AJ84" i="15"/>
  <c r="D84" i="15"/>
  <c r="AL76" i="15"/>
  <c r="H76" i="15"/>
  <c r="AU53" i="15"/>
  <c r="AD53" i="15"/>
  <c r="AE53" i="15"/>
  <c r="AL59" i="15"/>
  <c r="H59" i="15"/>
  <c r="AL63" i="15"/>
  <c r="H63" i="15"/>
  <c r="AK59" i="15"/>
  <c r="F59" i="15"/>
  <c r="AT59" i="15"/>
  <c r="AB59" i="15"/>
  <c r="AR46" i="15"/>
  <c r="W46" i="15"/>
  <c r="V46" i="15"/>
  <c r="AM37" i="15"/>
  <c r="J37" i="15"/>
  <c r="AI42" i="15"/>
  <c r="AM49" i="15"/>
  <c r="J49" i="15"/>
  <c r="AP26" i="15"/>
  <c r="R26" i="15"/>
  <c r="Q26" i="15"/>
  <c r="AP19" i="15"/>
  <c r="Q19" i="15"/>
  <c r="R19" i="15"/>
  <c r="AO113" i="15"/>
  <c r="N113" i="15"/>
  <c r="O113" i="15"/>
  <c r="AM128" i="15"/>
  <c r="J128" i="15"/>
  <c r="AM109" i="15"/>
  <c r="J109" i="15"/>
  <c r="AK83" i="15"/>
  <c r="F83" i="15"/>
  <c r="AN78" i="15"/>
  <c r="L78" i="15"/>
  <c r="AV50" i="15"/>
  <c r="AH50" i="15"/>
  <c r="AG50" i="15"/>
  <c r="AQ59" i="15"/>
  <c r="T59" i="15"/>
  <c r="AI48" i="15"/>
  <c r="AN156" i="15"/>
  <c r="L156" i="15"/>
  <c r="AR132" i="15"/>
  <c r="V132" i="15"/>
  <c r="W132" i="15"/>
  <c r="AI111" i="15"/>
  <c r="AI82" i="15"/>
  <c r="AU64" i="15"/>
  <c r="AD64" i="15"/>
  <c r="AE64" i="15"/>
  <c r="AQ28" i="15"/>
  <c r="T28" i="15"/>
  <c r="AM119" i="15"/>
  <c r="J119" i="15"/>
  <c r="AL90" i="15"/>
  <c r="H90" i="15"/>
  <c r="AK63" i="15"/>
  <c r="F63" i="15"/>
  <c r="AI133" i="15"/>
  <c r="AI103" i="15"/>
  <c r="AV53" i="15"/>
  <c r="AH53" i="15"/>
  <c r="AG53" i="15"/>
  <c r="AP13" i="15"/>
  <c r="Q13" i="15"/>
  <c r="R13" i="15"/>
  <c r="AP23" i="15"/>
  <c r="R23" i="15"/>
  <c r="Q23" i="15"/>
  <c r="AT11" i="15"/>
  <c r="AB11" i="15"/>
  <c r="AO156" i="15"/>
  <c r="N156" i="15"/>
  <c r="O156" i="15"/>
  <c r="AR138" i="15"/>
  <c r="V138" i="15"/>
  <c r="W138" i="15"/>
  <c r="AU133" i="15"/>
  <c r="AE133" i="15"/>
  <c r="AD133" i="15"/>
  <c r="AP78" i="15"/>
  <c r="R78" i="15"/>
  <c r="Q78" i="15"/>
  <c r="AI30" i="15"/>
  <c r="AN143" i="15"/>
  <c r="L143" i="15"/>
  <c r="AU129" i="15"/>
  <c r="AD129" i="15"/>
  <c r="AE129" i="15"/>
  <c r="AO154" i="15"/>
  <c r="N154" i="15"/>
  <c r="O154" i="15"/>
  <c r="AL143" i="15"/>
  <c r="H143" i="15"/>
  <c r="AR136" i="15"/>
  <c r="V136" i="15"/>
  <c r="W136" i="15"/>
  <c r="AP116" i="15"/>
  <c r="Q116" i="15"/>
  <c r="R116" i="15"/>
  <c r="AV129" i="15"/>
  <c r="AG129" i="15"/>
  <c r="AH129" i="15"/>
  <c r="AU111" i="15"/>
  <c r="AD111" i="15"/>
  <c r="AE111" i="15"/>
  <c r="AU119" i="15"/>
  <c r="AD119" i="15"/>
  <c r="AE119" i="15"/>
  <c r="AP85" i="15"/>
  <c r="R85" i="15"/>
  <c r="Q85" i="15"/>
  <c r="AJ110" i="15"/>
  <c r="D110" i="15"/>
  <c r="AJ93" i="15"/>
  <c r="D93" i="15"/>
  <c r="AO97" i="15"/>
  <c r="N97" i="15"/>
  <c r="O97" i="15"/>
  <c r="AL87" i="15"/>
  <c r="H87" i="15"/>
  <c r="AT79" i="15"/>
  <c r="AB79" i="15"/>
  <c r="AK85" i="15"/>
  <c r="F85" i="15"/>
  <c r="AR98" i="15"/>
  <c r="W98" i="15"/>
  <c r="V98" i="15"/>
  <c r="AI66" i="15"/>
  <c r="AK77" i="15"/>
  <c r="F77" i="15"/>
  <c r="AQ77" i="15"/>
  <c r="T77" i="15"/>
  <c r="AI61" i="15"/>
  <c r="AL50" i="15"/>
  <c r="H50" i="15"/>
  <c r="AI53" i="15"/>
  <c r="AV61" i="15"/>
  <c r="AH61" i="15"/>
  <c r="AG61" i="15"/>
  <c r="AR42" i="15"/>
  <c r="W42" i="15"/>
  <c r="V42" i="15"/>
  <c r="AL38" i="15"/>
  <c r="H38" i="15"/>
  <c r="AN40" i="15"/>
  <c r="L40" i="15"/>
  <c r="AI47" i="15"/>
  <c r="AV23" i="15"/>
  <c r="AH23" i="15"/>
  <c r="AG23" i="15"/>
  <c r="AT142" i="15"/>
  <c r="AB142" i="15"/>
  <c r="AT128" i="15"/>
  <c r="AB128" i="15"/>
  <c r="AK153" i="15"/>
  <c r="F153" i="15"/>
  <c r="AU144" i="15"/>
  <c r="AD144" i="15"/>
  <c r="AE144" i="15"/>
  <c r="AR126" i="15"/>
  <c r="V126" i="15"/>
  <c r="W126" i="15"/>
  <c r="AK110" i="15"/>
  <c r="F110" i="15"/>
  <c r="AO123" i="15"/>
  <c r="N123" i="15"/>
  <c r="O123" i="15"/>
  <c r="AJ105" i="15"/>
  <c r="D105" i="15"/>
  <c r="AQ113" i="15"/>
  <c r="T113" i="15"/>
  <c r="AV77" i="15"/>
  <c r="AH77" i="15"/>
  <c r="AG77" i="15"/>
  <c r="AL105" i="15"/>
  <c r="H105" i="15"/>
  <c r="AU83" i="15"/>
  <c r="AD83" i="15"/>
  <c r="AE83" i="15"/>
  <c r="AO91" i="15"/>
  <c r="N91" i="15"/>
  <c r="O91" i="15"/>
  <c r="AN89" i="15"/>
  <c r="L89" i="15"/>
  <c r="AO93" i="15"/>
  <c r="N93" i="15"/>
  <c r="O93" i="15"/>
  <c r="AO84" i="15"/>
  <c r="O84" i="15"/>
  <c r="N84" i="15"/>
  <c r="AM75" i="15"/>
  <c r="J75" i="15"/>
  <c r="AS62" i="15"/>
  <c r="Z62" i="15"/>
  <c r="Y62" i="15"/>
  <c r="AR62" i="15"/>
  <c r="V62" i="15"/>
  <c r="W62" i="15"/>
  <c r="AM70" i="15"/>
  <c r="J70" i="15"/>
  <c r="AK60" i="15"/>
  <c r="F60" i="15"/>
  <c r="AO34" i="15"/>
  <c r="O34" i="15"/>
  <c r="N34" i="15"/>
  <c r="AM46" i="15"/>
  <c r="J46" i="15"/>
  <c r="AR55" i="15"/>
  <c r="V55" i="15"/>
  <c r="W55" i="15"/>
  <c r="AO11" i="15"/>
  <c r="N11" i="15"/>
  <c r="O11" i="15"/>
  <c r="AV27" i="15"/>
  <c r="AG27" i="15"/>
  <c r="AH27" i="15"/>
  <c r="AK37" i="15"/>
  <c r="F37" i="15"/>
  <c r="AQ14" i="15"/>
  <c r="T14" i="15"/>
  <c r="AI116" i="15"/>
  <c r="AV122" i="15"/>
  <c r="AH122" i="15"/>
  <c r="AG122" i="15"/>
  <c r="AR131" i="15"/>
  <c r="V131" i="15"/>
  <c r="W131" i="15"/>
  <c r="AR122" i="15"/>
  <c r="V122" i="15"/>
  <c r="W122" i="15"/>
  <c r="AS125" i="15"/>
  <c r="Z125" i="15"/>
  <c r="Y125" i="15"/>
  <c r="AR101" i="15"/>
  <c r="W101" i="15"/>
  <c r="V101" i="15"/>
  <c r="AK115" i="15"/>
  <c r="F115" i="15"/>
  <c r="AL104" i="15"/>
  <c r="H104" i="15"/>
  <c r="AR104" i="15"/>
  <c r="W104" i="15"/>
  <c r="V104" i="15"/>
  <c r="AQ97" i="15"/>
  <c r="T97" i="15"/>
  <c r="AN66" i="15"/>
  <c r="L66" i="15"/>
  <c r="AR92" i="15"/>
  <c r="V92" i="15"/>
  <c r="W92" i="15"/>
  <c r="AJ78" i="15"/>
  <c r="D78" i="15"/>
  <c r="AN72" i="15"/>
  <c r="L72" i="15"/>
  <c r="AQ70" i="15"/>
  <c r="T70" i="15"/>
  <c r="AP79" i="15"/>
  <c r="R79" i="15"/>
  <c r="Q79" i="15"/>
  <c r="AP49" i="15"/>
  <c r="Q49" i="15"/>
  <c r="R49" i="15"/>
  <c r="AQ53" i="15"/>
  <c r="T53" i="15"/>
  <c r="AL55" i="15"/>
  <c r="H55" i="15"/>
  <c r="AU63" i="15"/>
  <c r="AD63" i="15"/>
  <c r="AE63" i="15"/>
  <c r="AO33" i="15"/>
  <c r="N33" i="15"/>
  <c r="O33" i="15"/>
  <c r="AK39" i="15"/>
  <c r="F39" i="15"/>
  <c r="AO45" i="15"/>
  <c r="N45" i="15"/>
  <c r="O45" i="15"/>
  <c r="AV25" i="15"/>
  <c r="AH25" i="15"/>
  <c r="AG25" i="15"/>
  <c r="AI130" i="15"/>
  <c r="AM95" i="15"/>
  <c r="J95" i="15"/>
  <c r="AO124" i="15"/>
  <c r="O124" i="15"/>
  <c r="N124" i="15"/>
  <c r="AU130" i="15"/>
  <c r="AD130" i="15"/>
  <c r="AE130" i="15"/>
  <c r="AK114" i="15"/>
  <c r="F114" i="15"/>
  <c r="AU100" i="15"/>
  <c r="AD100" i="15"/>
  <c r="AE100" i="15"/>
  <c r="AO67" i="15"/>
  <c r="N67" i="15"/>
  <c r="O67" i="15"/>
  <c r="AT50" i="15"/>
  <c r="AB50" i="15"/>
  <c r="AK36" i="15"/>
  <c r="F36" i="15"/>
  <c r="AS150" i="15"/>
  <c r="Y150" i="15"/>
  <c r="Z150" i="15"/>
  <c r="AV120" i="15"/>
  <c r="AG120" i="15"/>
  <c r="AH120" i="15"/>
  <c r="AP104" i="15"/>
  <c r="Q104" i="15"/>
  <c r="R104" i="15"/>
  <c r="AV90" i="15"/>
  <c r="AG90" i="15"/>
  <c r="AH90" i="15"/>
  <c r="AU52" i="15"/>
  <c r="AD52" i="15"/>
  <c r="AE52" i="15"/>
  <c r="AN150" i="15"/>
  <c r="L150" i="15"/>
  <c r="AI123" i="15"/>
  <c r="AL74" i="15"/>
  <c r="H74" i="15"/>
  <c r="AI31" i="15"/>
  <c r="AS96" i="15"/>
  <c r="Y96" i="15"/>
  <c r="Z96" i="15"/>
  <c r="AR90" i="15"/>
  <c r="V90" i="15"/>
  <c r="W90" i="15"/>
  <c r="AT43" i="15"/>
  <c r="AB43" i="15"/>
  <c r="AM18" i="15"/>
  <c r="J18" i="15"/>
  <c r="AO9" i="15"/>
  <c r="N9" i="15"/>
  <c r="O9" i="15"/>
  <c r="AP20" i="15"/>
  <c r="Q20" i="15"/>
  <c r="R20" i="15"/>
  <c r="AI168" i="15"/>
  <c r="AM176" i="15"/>
  <c r="J176" i="15"/>
  <c r="AJ165" i="15"/>
  <c r="D165" i="15"/>
  <c r="AQ172" i="15"/>
  <c r="T172" i="15"/>
  <c r="AO135" i="15"/>
  <c r="N135" i="15"/>
  <c r="O135" i="15"/>
  <c r="AL146" i="15"/>
  <c r="H146" i="15"/>
  <c r="AQ155" i="15"/>
  <c r="T155" i="15"/>
  <c r="AS121" i="15"/>
  <c r="Z121" i="15"/>
  <c r="Y121" i="15"/>
  <c r="AO86" i="15"/>
  <c r="N86" i="15"/>
  <c r="O86" i="15"/>
  <c r="AV40" i="15"/>
  <c r="AG40" i="15"/>
  <c r="AH40" i="15"/>
  <c r="AS138" i="15"/>
  <c r="Y138" i="15"/>
  <c r="Z138" i="15"/>
  <c r="AU155" i="15"/>
  <c r="AD155" i="15"/>
  <c r="AE155" i="15"/>
  <c r="AT148" i="15"/>
  <c r="AB148" i="15"/>
  <c r="AN139" i="15"/>
  <c r="L139" i="15"/>
  <c r="AS132" i="15"/>
  <c r="Y132" i="15"/>
  <c r="Z132" i="15"/>
  <c r="AQ103" i="15"/>
  <c r="T103" i="15"/>
  <c r="AJ126" i="15"/>
  <c r="D126" i="15"/>
  <c r="AK99" i="15"/>
  <c r="F99" i="15"/>
  <c r="AP108" i="15"/>
  <c r="Q108" i="15"/>
  <c r="R108" i="15"/>
  <c r="AU117" i="15"/>
  <c r="AD117" i="15"/>
  <c r="AE117" i="15"/>
  <c r="AP105" i="15"/>
  <c r="Q105" i="15"/>
  <c r="R105" i="15"/>
  <c r="AS119" i="15"/>
  <c r="Y119" i="15"/>
  <c r="Z119" i="15"/>
  <c r="AR76" i="15"/>
  <c r="V76" i="15"/>
  <c r="W76" i="15"/>
  <c r="AN83" i="15"/>
  <c r="L83" i="15"/>
  <c r="AI89" i="15"/>
  <c r="AO76" i="15"/>
  <c r="N76" i="15"/>
  <c r="O76" i="15"/>
  <c r="AI93" i="15"/>
  <c r="AT60" i="15"/>
  <c r="AB60" i="15"/>
  <c r="AQ71" i="15"/>
  <c r="T71" i="15"/>
  <c r="AV72" i="15"/>
  <c r="AG72" i="15"/>
  <c r="AH72" i="15"/>
  <c r="AR73" i="15"/>
  <c r="V73" i="15"/>
  <c r="W73" i="15"/>
  <c r="AU43" i="15"/>
  <c r="AD43" i="15"/>
  <c r="AE43" i="15"/>
  <c r="AK50" i="15"/>
  <c r="F50" i="15"/>
  <c r="AJ58" i="15"/>
  <c r="D58" i="15"/>
  <c r="AL47" i="15"/>
  <c r="H47" i="15"/>
  <c r="AN34" i="15"/>
  <c r="L34" i="15"/>
  <c r="AS35" i="15"/>
  <c r="Y35" i="15"/>
  <c r="Z35" i="15"/>
  <c r="AK44" i="15"/>
  <c r="F44" i="15"/>
  <c r="AJ12" i="15"/>
  <c r="D12" i="15"/>
  <c r="AL138" i="15"/>
  <c r="H138" i="15"/>
  <c r="AI157" i="15"/>
  <c r="AQ147" i="15"/>
  <c r="T147" i="15"/>
  <c r="AM140" i="15"/>
  <c r="J140" i="15"/>
  <c r="AI121" i="15"/>
  <c r="AN134" i="15"/>
  <c r="L134" i="15"/>
  <c r="AV118" i="15"/>
  <c r="AG118" i="15"/>
  <c r="AH118" i="15"/>
  <c r="AN123" i="15"/>
  <c r="L123" i="15"/>
  <c r="AJ100" i="15"/>
  <c r="D100" i="15"/>
  <c r="AS113" i="15"/>
  <c r="Y113" i="15"/>
  <c r="Z113" i="15"/>
  <c r="AM100" i="15"/>
  <c r="J100" i="15"/>
  <c r="AJ103" i="15"/>
  <c r="D103" i="15"/>
  <c r="AQ91" i="15"/>
  <c r="T91" i="15"/>
  <c r="AS84" i="15"/>
  <c r="Z84" i="15"/>
  <c r="Y84" i="15"/>
  <c r="AT87" i="15"/>
  <c r="AB87" i="15"/>
  <c r="AL78" i="15"/>
  <c r="H78" i="15"/>
  <c r="AO71" i="15"/>
  <c r="O71" i="15"/>
  <c r="N71" i="15"/>
  <c r="AI46" i="15"/>
  <c r="AO43" i="15"/>
  <c r="N43" i="15"/>
  <c r="O43" i="15"/>
  <c r="AO66" i="15"/>
  <c r="N66" i="15"/>
  <c r="O66" i="15"/>
  <c r="AQ54" i="15"/>
  <c r="T54" i="15"/>
  <c r="AO58" i="15"/>
  <c r="N58" i="15"/>
  <c r="O58" i="15"/>
  <c r="AK34" i="15"/>
  <c r="F34" i="15"/>
  <c r="AI50" i="15"/>
  <c r="AQ42" i="15"/>
  <c r="T42" i="15"/>
  <c r="AV43" i="15"/>
  <c r="AH43" i="15"/>
  <c r="AG43" i="15"/>
  <c r="AU30" i="15"/>
  <c r="AD30" i="15"/>
  <c r="AE30" i="15"/>
  <c r="AP31" i="15"/>
  <c r="Q31" i="15"/>
  <c r="R31" i="15"/>
  <c r="AI100" i="15"/>
  <c r="AJ118" i="15"/>
  <c r="D118" i="15"/>
  <c r="AI126" i="15"/>
  <c r="AS115" i="15"/>
  <c r="Z115" i="15"/>
  <c r="Y115" i="15"/>
  <c r="AU120" i="15"/>
  <c r="AE120" i="15"/>
  <c r="AD120" i="15"/>
  <c r="AV91" i="15"/>
  <c r="AG91" i="15"/>
  <c r="AH91" i="15"/>
  <c r="AQ109" i="15"/>
  <c r="T109" i="15"/>
  <c r="AV96" i="15"/>
  <c r="AG96" i="15"/>
  <c r="AH96" i="15"/>
  <c r="AT98" i="15"/>
  <c r="AB98" i="15"/>
  <c r="AV92" i="15"/>
  <c r="AH92" i="15"/>
  <c r="AG92" i="15"/>
  <c r="AI96" i="15"/>
  <c r="AI87" i="15"/>
  <c r="AR79" i="15"/>
  <c r="V79" i="15"/>
  <c r="W79" i="15"/>
  <c r="AS67" i="15"/>
  <c r="Z67" i="15"/>
  <c r="Y67" i="15"/>
  <c r="AV65" i="15"/>
  <c r="AG65" i="15"/>
  <c r="AH65" i="15"/>
  <c r="AR74" i="15"/>
  <c r="V74" i="15"/>
  <c r="W74" i="15"/>
  <c r="AT62" i="15"/>
  <c r="AB62" i="15"/>
  <c r="AP47" i="15"/>
  <c r="Q47" i="15"/>
  <c r="R47" i="15"/>
  <c r="AN51" i="15"/>
  <c r="L51" i="15"/>
  <c r="AM59" i="15"/>
  <c r="J59" i="15"/>
  <c r="AL25" i="15"/>
  <c r="H25" i="15"/>
  <c r="AQ33" i="15"/>
  <c r="T33" i="15"/>
  <c r="AT39" i="15"/>
  <c r="AB39" i="15"/>
  <c r="AO20" i="15"/>
  <c r="N20" i="15"/>
  <c r="O20" i="15"/>
  <c r="AK127" i="15"/>
  <c r="F127" i="15"/>
  <c r="AL131" i="15"/>
  <c r="H131" i="15"/>
  <c r="AI118" i="15"/>
  <c r="AM126" i="15"/>
  <c r="J126" i="15"/>
  <c r="AQ108" i="15"/>
  <c r="T108" i="15"/>
  <c r="AM96" i="15"/>
  <c r="J96" i="15"/>
  <c r="AP58" i="15"/>
  <c r="R58" i="15"/>
  <c r="Q58" i="15"/>
  <c r="AL45" i="15"/>
  <c r="H45" i="15"/>
  <c r="AQ23" i="15"/>
  <c r="T23" i="15"/>
  <c r="AU145" i="15"/>
  <c r="AD145" i="15"/>
  <c r="AE145" i="15"/>
  <c r="AJ115" i="15"/>
  <c r="D115" i="15"/>
  <c r="AQ96" i="15"/>
  <c r="T96" i="15"/>
  <c r="AJ87" i="15"/>
  <c r="D87" i="15"/>
  <c r="AV55" i="15"/>
  <c r="AG55" i="15"/>
  <c r="AH55" i="15"/>
  <c r="AR139" i="15"/>
  <c r="V139" i="15"/>
  <c r="W139" i="15"/>
  <c r="AJ99" i="15"/>
  <c r="D99" i="15"/>
  <c r="AR70" i="15"/>
  <c r="W70" i="15"/>
  <c r="V70" i="15"/>
  <c r="AS36" i="15"/>
  <c r="Y36" i="15"/>
  <c r="Z36" i="15"/>
  <c r="AS114" i="15"/>
  <c r="Y114" i="15"/>
  <c r="Z114" i="15"/>
  <c r="AL51" i="15"/>
  <c r="H51" i="15"/>
  <c r="AU31" i="15"/>
  <c r="AE31" i="15"/>
  <c r="AD31" i="15"/>
  <c r="AN19" i="15"/>
  <c r="L19" i="15"/>
  <c r="AJ17" i="15"/>
  <c r="D17" i="15"/>
  <c r="AQ15" i="15"/>
  <c r="T15" i="15"/>
  <c r="AO122" i="15"/>
  <c r="N122" i="15"/>
  <c r="O122" i="15"/>
  <c r="AP125" i="15"/>
  <c r="R125" i="15"/>
  <c r="Q125" i="15"/>
  <c r="AN100" i="15"/>
  <c r="L100" i="15"/>
  <c r="AL113" i="15"/>
  <c r="H113" i="15"/>
  <c r="AV103" i="15"/>
  <c r="AG103" i="15"/>
  <c r="AH103" i="15"/>
  <c r="AO104" i="15"/>
  <c r="N104" i="15"/>
  <c r="O104" i="15"/>
  <c r="AN97" i="15"/>
  <c r="L97" i="15"/>
  <c r="AK64" i="15"/>
  <c r="F64" i="15"/>
  <c r="AO92" i="15"/>
  <c r="N92" i="15"/>
  <c r="O92" i="15"/>
  <c r="AP77" i="15"/>
  <c r="R77" i="15"/>
  <c r="Q77" i="15"/>
  <c r="AJ72" i="15"/>
  <c r="D72" i="15"/>
  <c r="AN70" i="15"/>
  <c r="L70" i="15"/>
  <c r="AM78" i="15"/>
  <c r="J78" i="15"/>
  <c r="AL48" i="15"/>
  <c r="H48" i="15"/>
  <c r="AN53" i="15"/>
  <c r="L53" i="15"/>
  <c r="AV54" i="15"/>
  <c r="AG54" i="15"/>
  <c r="AH54" i="15"/>
  <c r="AR63" i="15"/>
  <c r="V63" i="15"/>
  <c r="W63" i="15"/>
  <c r="AK33" i="15"/>
  <c r="F33" i="15"/>
  <c r="AL37" i="15"/>
  <c r="H37" i="15"/>
  <c r="AK45" i="15"/>
  <c r="F45" i="15"/>
  <c r="AP25" i="15"/>
  <c r="R25" i="15"/>
  <c r="Q25" i="15"/>
  <c r="AO141" i="15"/>
  <c r="N141" i="15"/>
  <c r="O141" i="15"/>
  <c r="AT157" i="15"/>
  <c r="AB157" i="15"/>
  <c r="AS151" i="15"/>
  <c r="Z151" i="15"/>
  <c r="Y151" i="15"/>
  <c r="AM141" i="15"/>
  <c r="J141" i="15"/>
  <c r="AN131" i="15"/>
  <c r="L131" i="15"/>
  <c r="AT112" i="15"/>
  <c r="AB112" i="15"/>
  <c r="AI127" i="15"/>
  <c r="AN107" i="15"/>
  <c r="L107" i="15"/>
  <c r="AL116" i="15"/>
  <c r="H116" i="15"/>
  <c r="AT119" i="15"/>
  <c r="AB119" i="15"/>
  <c r="AK108" i="15"/>
  <c r="F108" i="15"/>
  <c r="AI83" i="15"/>
  <c r="AQ90" i="15"/>
  <c r="T90" i="15"/>
  <c r="AM85" i="15"/>
  <c r="J85" i="15"/>
  <c r="AQ66" i="15"/>
  <c r="T66" i="15"/>
  <c r="AP82" i="15"/>
  <c r="Q82" i="15"/>
  <c r="R82" i="15"/>
  <c r="AV95" i="15"/>
  <c r="AH95" i="15"/>
  <c r="AG95" i="15"/>
  <c r="AI65" i="15"/>
  <c r="AP74" i="15"/>
  <c r="Q74" i="15"/>
  <c r="R74" i="15"/>
  <c r="AR75" i="15"/>
  <c r="W75" i="15"/>
  <c r="V75" i="15"/>
  <c r="AO54" i="15"/>
  <c r="N54" i="15"/>
  <c r="O54" i="15"/>
  <c r="AP48" i="15"/>
  <c r="R48" i="15"/>
  <c r="Q48" i="15"/>
  <c r="AJ52" i="15"/>
  <c r="D52" i="15"/>
  <c r="AI59" i="15"/>
  <c r="AV26" i="15"/>
  <c r="AH26" i="15"/>
  <c r="AG26" i="15"/>
  <c r="AM36" i="15"/>
  <c r="J36" i="15"/>
  <c r="AO38" i="15"/>
  <c r="O38" i="15"/>
  <c r="N38" i="15"/>
  <c r="AJ46" i="15"/>
  <c r="D46" i="15"/>
  <c r="AK18" i="15"/>
  <c r="F18" i="15"/>
  <c r="AS145" i="15"/>
  <c r="Y145" i="15"/>
  <c r="Z145" i="15"/>
  <c r="AR135" i="15"/>
  <c r="V135" i="15"/>
  <c r="W135" i="15"/>
  <c r="AJ155" i="15"/>
  <c r="D155" i="15"/>
  <c r="AT146" i="15"/>
  <c r="AB146" i="15"/>
  <c r="AQ128" i="15"/>
  <c r="T128" i="15"/>
  <c r="AN113" i="15"/>
  <c r="L113" i="15"/>
  <c r="AN125" i="15"/>
  <c r="L125" i="15"/>
  <c r="AP110" i="15"/>
  <c r="Q110" i="15"/>
  <c r="R110" i="15"/>
  <c r="AU118" i="15"/>
  <c r="AD118" i="15"/>
  <c r="AE118" i="15"/>
  <c r="AK88" i="15"/>
  <c r="F88" i="15"/>
  <c r="AU107" i="15"/>
  <c r="AD107" i="15"/>
  <c r="AE107" i="15"/>
  <c r="AQ93" i="15"/>
  <c r="T93" i="15"/>
  <c r="AO96" i="15"/>
  <c r="O96" i="15"/>
  <c r="N96" i="15"/>
  <c r="AM91" i="15"/>
  <c r="J91" i="15"/>
  <c r="AN95" i="15"/>
  <c r="L95" i="15"/>
  <c r="AN86" i="15"/>
  <c r="L86" i="15"/>
  <c r="AL77" i="15"/>
  <c r="H77" i="15"/>
  <c r="AO64" i="15"/>
  <c r="N64" i="15"/>
  <c r="O64" i="15"/>
  <c r="AL65" i="15"/>
  <c r="H65" i="15"/>
  <c r="AL72" i="15"/>
  <c r="H72" i="15"/>
  <c r="AJ62" i="15"/>
  <c r="D62" i="15"/>
  <c r="AK42" i="15"/>
  <c r="F42" i="15"/>
  <c r="AR49" i="15"/>
  <c r="V49" i="15"/>
  <c r="W49" i="15"/>
  <c r="AQ57" i="15"/>
  <c r="T57" i="15"/>
  <c r="AK19" i="15"/>
  <c r="F19" i="15"/>
  <c r="AQ31" i="15"/>
  <c r="T31" i="15"/>
  <c r="AJ39" i="15"/>
  <c r="D39" i="15"/>
  <c r="AS17" i="15"/>
  <c r="Z17" i="15"/>
  <c r="Y17" i="15"/>
  <c r="AS124" i="15"/>
  <c r="Y124" i="15"/>
  <c r="Z124" i="15"/>
  <c r="AP130" i="15"/>
  <c r="R130" i="15"/>
  <c r="Q130" i="15"/>
  <c r="AU113" i="15"/>
  <c r="AE113" i="15"/>
  <c r="AD113" i="15"/>
  <c r="AK130" i="15"/>
  <c r="F130" i="15"/>
  <c r="AM132" i="15"/>
  <c r="J132" i="15"/>
  <c r="AU109" i="15"/>
  <c r="AD109" i="15"/>
  <c r="AE109" i="15"/>
  <c r="AS93" i="15"/>
  <c r="Z93" i="15"/>
  <c r="Y93" i="15"/>
  <c r="AS111" i="15"/>
  <c r="Y111" i="15"/>
  <c r="Z111" i="15"/>
  <c r="AK112" i="15"/>
  <c r="F112" i="15"/>
  <c r="AL49" i="15"/>
  <c r="H49" i="15"/>
  <c r="AM81" i="15"/>
  <c r="J81" i="15"/>
  <c r="AK100" i="15"/>
  <c r="F100" i="15"/>
  <c r="AI85" i="15"/>
  <c r="AU78" i="15"/>
  <c r="AD78" i="15"/>
  <c r="AE78" i="15"/>
  <c r="AM62" i="15"/>
  <c r="J62" i="15"/>
  <c r="AM63" i="15"/>
  <c r="J63" i="15"/>
  <c r="AR65" i="15"/>
  <c r="V65" i="15"/>
  <c r="W65" i="15"/>
  <c r="AJ61" i="15"/>
  <c r="D61" i="15"/>
  <c r="AR19" i="15"/>
  <c r="W19" i="15"/>
  <c r="V19" i="15"/>
  <c r="AJ50" i="15"/>
  <c r="D50" i="15"/>
  <c r="AL39" i="15"/>
  <c r="H39" i="15"/>
  <c r="AJ13" i="15"/>
  <c r="D13" i="15"/>
  <c r="AT23" i="15"/>
  <c r="AB23" i="15"/>
  <c r="AP33" i="15"/>
  <c r="Q33" i="15"/>
  <c r="R33" i="15"/>
  <c r="AI18" i="15"/>
  <c r="AN14" i="15"/>
  <c r="L14" i="15"/>
  <c r="AK25" i="15"/>
  <c r="F25" i="15"/>
  <c r="AR8" i="15"/>
  <c r="V8" i="15"/>
  <c r="W8" i="15"/>
  <c r="AO14" i="15"/>
  <c r="O14" i="15"/>
  <c r="N14" i="15"/>
  <c r="AS14" i="15"/>
  <c r="Y14" i="15"/>
  <c r="Z14" i="15"/>
  <c r="AK23" i="15"/>
  <c r="F23" i="15"/>
  <c r="AP18" i="15"/>
  <c r="Q18" i="15"/>
  <c r="R18" i="15"/>
  <c r="AV22" i="15"/>
  <c r="AG22" i="15"/>
  <c r="AH22" i="15"/>
  <c r="AK8" i="15"/>
  <c r="F8" i="15"/>
  <c r="AL12" i="15"/>
  <c r="H12" i="15"/>
  <c r="AR18" i="15"/>
  <c r="V18" i="15"/>
  <c r="W18" i="15"/>
  <c r="AU24" i="15"/>
  <c r="AD24" i="15"/>
  <c r="AE24" i="15"/>
  <c r="AP12" i="15"/>
  <c r="Q12" i="15"/>
  <c r="R12" i="15"/>
  <c r="AS41" i="15"/>
  <c r="Y41" i="15"/>
  <c r="Z41" i="15"/>
  <c r="AS31" i="15"/>
  <c r="Y31" i="15"/>
  <c r="Z31" i="15"/>
  <c r="AR17" i="15"/>
  <c r="V17" i="15"/>
  <c r="W17" i="15"/>
  <c r="AN25" i="15"/>
  <c r="L25" i="15"/>
  <c r="AO21" i="15"/>
  <c r="N21" i="15"/>
  <c r="O21" i="15"/>
  <c r="AM28" i="15"/>
  <c r="J28" i="15"/>
  <c r="AR15" i="15"/>
  <c r="W15" i="15"/>
  <c r="V15" i="15"/>
  <c r="AV10" i="15"/>
  <c r="AG10" i="15"/>
  <c r="AH10" i="15"/>
  <c r="AK17" i="15"/>
  <c r="F17" i="15"/>
  <c r="AU23" i="15"/>
  <c r="AD23" i="15"/>
  <c r="AE23" i="15"/>
  <c r="AL19" i="15"/>
  <c r="H19" i="15"/>
  <c r="AJ113" i="15"/>
  <c r="D113" i="15"/>
  <c r="AR120" i="15"/>
  <c r="V120" i="15"/>
  <c r="W120" i="15"/>
  <c r="AI91" i="15"/>
  <c r="AN109" i="15"/>
  <c r="L109" i="15"/>
  <c r="AP96" i="15"/>
  <c r="Q96" i="15"/>
  <c r="R96" i="15"/>
  <c r="AN98" i="15"/>
  <c r="L98" i="15"/>
  <c r="AS92" i="15"/>
  <c r="Z92" i="15"/>
  <c r="Y92" i="15"/>
  <c r="AT95" i="15"/>
  <c r="AB95" i="15"/>
  <c r="AT86" i="15"/>
  <c r="AB86" i="15"/>
  <c r="AO79" i="15"/>
  <c r="O79" i="15"/>
  <c r="N79" i="15"/>
  <c r="AP67" i="15"/>
  <c r="Q67" i="15"/>
  <c r="R67" i="15"/>
  <c r="AS65" i="15"/>
  <c r="Z65" i="15"/>
  <c r="Y65" i="15"/>
  <c r="AO74" i="15"/>
  <c r="N74" i="15"/>
  <c r="O74" i="15"/>
  <c r="AQ62" i="15"/>
  <c r="T62" i="15"/>
  <c r="AK47" i="15"/>
  <c r="F47" i="15"/>
  <c r="AJ51" i="15"/>
  <c r="D51" i="15"/>
  <c r="AI58" i="15"/>
  <c r="AM23" i="15"/>
  <c r="J23" i="15"/>
  <c r="AN33" i="15"/>
  <c r="L33" i="15"/>
  <c r="AQ39" i="15"/>
  <c r="T39" i="15"/>
  <c r="AK20" i="15"/>
  <c r="F20" i="15"/>
  <c r="AS135" i="15"/>
  <c r="Z135" i="15"/>
  <c r="Y135" i="15"/>
  <c r="AL153" i="15"/>
  <c r="H153" i="15"/>
  <c r="AU146" i="15"/>
  <c r="AD146" i="15"/>
  <c r="AE146" i="15"/>
  <c r="AO137" i="15"/>
  <c r="N137" i="15"/>
  <c r="O137" i="15"/>
  <c r="AT129" i="15"/>
  <c r="AB129" i="15"/>
  <c r="AQ135" i="15"/>
  <c r="T135" i="15"/>
  <c r="AK124" i="15"/>
  <c r="F124" i="15"/>
  <c r="AP135" i="15"/>
  <c r="Q135" i="15"/>
  <c r="R135" i="15"/>
  <c r="AJ104" i="15"/>
  <c r="D104" i="15"/>
  <c r="AL115" i="15"/>
  <c r="H115" i="15"/>
  <c r="AU102" i="15"/>
  <c r="AD102" i="15"/>
  <c r="AE102" i="15"/>
  <c r="AT116" i="15"/>
  <c r="AB116" i="15"/>
  <c r="AP117" i="15"/>
  <c r="R117" i="15"/>
  <c r="Q117" i="15"/>
  <c r="AO81" i="15"/>
  <c r="N81" i="15"/>
  <c r="O81" i="15"/>
  <c r="AJ88" i="15"/>
  <c r="D88" i="15"/>
  <c r="AT63" i="15"/>
  <c r="AB63" i="15"/>
  <c r="AJ92" i="15"/>
  <c r="D92" i="15"/>
  <c r="AJ55" i="15"/>
  <c r="D55" i="15"/>
  <c r="AR69" i="15"/>
  <c r="V69" i="15"/>
  <c r="W69" i="15"/>
  <c r="AI70" i="15"/>
  <c r="AV70" i="15"/>
  <c r="AG70" i="15"/>
  <c r="AH70" i="15"/>
  <c r="AN37" i="15"/>
  <c r="L37" i="15"/>
  <c r="AJ48" i="15"/>
  <c r="D48" i="15"/>
  <c r="AK56" i="15"/>
  <c r="F56" i="15"/>
  <c r="AM45" i="15"/>
  <c r="J45" i="15"/>
  <c r="AO32" i="15"/>
  <c r="N32" i="15"/>
  <c r="O32" i="15"/>
  <c r="AT32" i="15"/>
  <c r="AB32" i="15"/>
  <c r="AM40" i="15"/>
  <c r="J40" i="15"/>
  <c r="AT19" i="15"/>
  <c r="AB19" i="15"/>
  <c r="AU140" i="15"/>
  <c r="AD140" i="15"/>
  <c r="AE140" i="15"/>
  <c r="AV159" i="15"/>
  <c r="AH159" i="15"/>
  <c r="AG159" i="15"/>
  <c r="AP150" i="15"/>
  <c r="Q150" i="15"/>
  <c r="R150" i="15"/>
  <c r="AL142" i="15"/>
  <c r="H142" i="15"/>
  <c r="AV123" i="15"/>
  <c r="AG123" i="15"/>
  <c r="AH123" i="15"/>
  <c r="AR99" i="15"/>
  <c r="V99" i="15"/>
  <c r="W99" i="15"/>
  <c r="AS120" i="15"/>
  <c r="Z120" i="15"/>
  <c r="Y120" i="15"/>
  <c r="AQ75" i="15"/>
  <c r="T75" i="15"/>
  <c r="AO110" i="15"/>
  <c r="O110" i="15"/>
  <c r="N110" i="15"/>
  <c r="AO116" i="15"/>
  <c r="O116" i="15"/>
  <c r="N116" i="15"/>
  <c r="AS103" i="15"/>
  <c r="Y103" i="15"/>
  <c r="Z103" i="15"/>
  <c r="AN74" i="15"/>
  <c r="L74" i="15"/>
  <c r="AM76" i="15"/>
  <c r="J76" i="15"/>
  <c r="AO87" i="15"/>
  <c r="O87" i="15"/>
  <c r="N87" i="15"/>
  <c r="AS90" i="15"/>
  <c r="Y90" i="15"/>
  <c r="Z90" i="15"/>
  <c r="AS81" i="15"/>
  <c r="Y81" i="15"/>
  <c r="Z81" i="15"/>
  <c r="AN73" i="15"/>
  <c r="L73" i="15"/>
  <c r="AT56" i="15"/>
  <c r="AB56" i="15"/>
  <c r="AS51" i="15"/>
  <c r="Z51" i="15"/>
  <c r="Y51" i="15"/>
  <c r="AN68" i="15"/>
  <c r="L68" i="15"/>
  <c r="AP57" i="15"/>
  <c r="Q57" i="15"/>
  <c r="R57" i="15"/>
  <c r="AM25" i="15"/>
  <c r="J25" i="15"/>
  <c r="AU42" i="15"/>
  <c r="AE42" i="15"/>
  <c r="AD42" i="15"/>
  <c r="AV52" i="15"/>
  <c r="AH52" i="15"/>
  <c r="AG52" i="15"/>
  <c r="AP45" i="15"/>
  <c r="Q45" i="15"/>
  <c r="R45" i="15"/>
  <c r="AI22" i="15"/>
  <c r="AP34" i="15"/>
  <c r="Q34" i="15"/>
  <c r="R34" i="15"/>
  <c r="AL10" i="15"/>
  <c r="H10" i="15"/>
  <c r="AJ120" i="15"/>
  <c r="D120" i="15"/>
  <c r="AR125" i="15"/>
  <c r="V125" i="15"/>
  <c r="W125" i="15"/>
  <c r="AQ133" i="15"/>
  <c r="T133" i="15"/>
  <c r="AQ124" i="15"/>
  <c r="T124" i="15"/>
  <c r="AO128" i="15"/>
  <c r="O128" i="15"/>
  <c r="N128" i="15"/>
  <c r="AM105" i="15"/>
  <c r="J105" i="15"/>
  <c r="AV58" i="15"/>
  <c r="AG58" i="15"/>
  <c r="AH58" i="15"/>
  <c r="AU106" i="15"/>
  <c r="AD106" i="15"/>
  <c r="AE106" i="15"/>
  <c r="AQ106" i="15"/>
  <c r="T106" i="15"/>
  <c r="AP100" i="15"/>
  <c r="Q100" i="15"/>
  <c r="R100" i="15"/>
  <c r="AU73" i="15"/>
  <c r="AE73" i="15"/>
  <c r="AD73" i="15"/>
  <c r="AQ94" i="15"/>
  <c r="T94" i="15"/>
  <c r="AK82" i="15"/>
  <c r="F82" i="15"/>
  <c r="AM74" i="15"/>
  <c r="J74" i="15"/>
  <c r="AP73" i="15"/>
  <c r="Q73" i="15"/>
  <c r="R73" i="15"/>
  <c r="AS50" i="15"/>
  <c r="Y50" i="15"/>
  <c r="Z50" i="15"/>
  <c r="AM57" i="15"/>
  <c r="J57" i="15"/>
  <c r="AP56" i="15"/>
  <c r="Q56" i="15"/>
  <c r="R56" i="15"/>
  <c r="AU57" i="15"/>
  <c r="AD57" i="15"/>
  <c r="AE57" i="15"/>
  <c r="AT37" i="15"/>
  <c r="AB37" i="15"/>
  <c r="AN35" i="15"/>
  <c r="L35" i="15"/>
  <c r="AJ41" i="15"/>
  <c r="D41" i="15"/>
  <c r="AN47" i="15"/>
  <c r="L47" i="15"/>
  <c r="AU28" i="15"/>
  <c r="AD28" i="15"/>
  <c r="AE28" i="15"/>
  <c r="AJ15" i="15"/>
  <c r="D15" i="15"/>
  <c r="AS9" i="15"/>
  <c r="Y9" i="15"/>
  <c r="Z9" i="15"/>
  <c r="AQ19" i="15"/>
  <c r="T19" i="15"/>
  <c r="AM27" i="15"/>
  <c r="J27" i="15"/>
  <c r="AT8" i="15"/>
  <c r="AB8" i="15"/>
  <c r="AU9" i="15"/>
  <c r="AE9" i="15"/>
  <c r="AD9" i="15"/>
  <c r="AQ17" i="15"/>
  <c r="T17" i="15"/>
  <c r="AR13" i="15"/>
  <c r="W13" i="15"/>
  <c r="V13" i="15"/>
  <c r="AJ19" i="15"/>
  <c r="D19" i="15"/>
  <c r="AT25" i="15"/>
  <c r="AB25" i="15"/>
  <c r="AN8" i="15"/>
  <c r="L8" i="15"/>
  <c r="AI13" i="15"/>
  <c r="AM20" i="15"/>
  <c r="J20" i="15"/>
  <c r="AI25" i="15"/>
  <c r="AU36" i="15"/>
  <c r="AE36" i="15"/>
  <c r="AD36" i="15"/>
  <c r="AU26" i="15"/>
  <c r="AE26" i="15"/>
  <c r="AD26" i="15"/>
  <c r="AI12" i="15"/>
  <c r="AS20" i="15"/>
  <c r="Z20" i="15"/>
  <c r="Y20" i="15"/>
  <c r="AT15" i="15"/>
  <c r="AB15" i="15"/>
  <c r="AO24" i="15"/>
  <c r="O24" i="15"/>
  <c r="N24" i="15"/>
  <c r="AI10" i="15"/>
  <c r="AO26" i="15"/>
  <c r="O26" i="15"/>
  <c r="N26" i="15"/>
  <c r="AQ11" i="15"/>
  <c r="T11" i="15"/>
  <c r="AM19" i="15"/>
  <c r="J19" i="15"/>
  <c r="AN15" i="15"/>
  <c r="L15" i="15"/>
  <c r="AT96" i="15"/>
  <c r="AB96" i="15"/>
  <c r="AR111" i="15"/>
  <c r="V111" i="15"/>
  <c r="W111" i="15"/>
  <c r="AU116" i="15"/>
  <c r="AD116" i="15"/>
  <c r="AE116" i="15"/>
  <c r="AS104" i="15"/>
  <c r="Y104" i="15"/>
  <c r="Z104" i="15"/>
  <c r="AJ79" i="15"/>
  <c r="D79" i="15"/>
  <c r="AQ85" i="15"/>
  <c r="T85" i="15"/>
  <c r="AU87" i="15"/>
  <c r="AE87" i="15"/>
  <c r="AD87" i="15"/>
  <c r="AL91" i="15"/>
  <c r="H91" i="15"/>
  <c r="AL82" i="15"/>
  <c r="H82" i="15"/>
  <c r="AT73" i="15"/>
  <c r="AB73" i="15"/>
  <c r="AO61" i="15"/>
  <c r="O61" i="15"/>
  <c r="N61" i="15"/>
  <c r="AQ56" i="15"/>
  <c r="T56" i="15"/>
  <c r="AT68" i="15"/>
  <c r="AB68" i="15"/>
  <c r="AV57" i="15"/>
  <c r="AG57" i="15"/>
  <c r="AH57" i="15"/>
  <c r="AV29" i="15"/>
  <c r="AG29" i="15"/>
  <c r="AH29" i="15"/>
  <c r="AN44" i="15"/>
  <c r="L44" i="15"/>
  <c r="AK55" i="15"/>
  <c r="F55" i="15"/>
  <c r="AV45" i="15"/>
  <c r="AG45" i="15"/>
  <c r="AH45" i="15"/>
  <c r="AS26" i="15"/>
  <c r="Y26" i="15"/>
  <c r="Z26" i="15"/>
  <c r="AV34" i="15"/>
  <c r="AG34" i="15"/>
  <c r="AH34" i="15"/>
  <c r="AU12" i="15"/>
  <c r="AD12" i="15"/>
  <c r="AE12" i="15"/>
  <c r="AI159" i="15"/>
  <c r="AN149" i="15"/>
  <c r="L149" i="15"/>
  <c r="AM142" i="15"/>
  <c r="J142" i="15"/>
  <c r="AJ162" i="15"/>
  <c r="D162" i="15"/>
  <c r="AL125" i="15"/>
  <c r="H125" i="15"/>
  <c r="AV130" i="15"/>
  <c r="AH130" i="15"/>
  <c r="AG130" i="15"/>
  <c r="AN117" i="15"/>
  <c r="L117" i="15"/>
  <c r="AR130" i="15"/>
  <c r="V130" i="15"/>
  <c r="W130" i="15"/>
  <c r="AS133" i="15"/>
  <c r="Z133" i="15"/>
  <c r="Y133" i="15"/>
  <c r="AN111" i="15"/>
  <c r="L111" i="15"/>
  <c r="AK96" i="15"/>
  <c r="F96" i="15"/>
  <c r="AL112" i="15"/>
  <c r="H112" i="15"/>
  <c r="AR112" i="15"/>
  <c r="W112" i="15"/>
  <c r="V112" i="15"/>
  <c r="AJ65" i="15"/>
  <c r="D65" i="15"/>
  <c r="AP83" i="15"/>
  <c r="Q83" i="15"/>
  <c r="R83" i="15"/>
  <c r="AR100" i="15"/>
  <c r="W100" i="15"/>
  <c r="V100" i="15"/>
  <c r="AP87" i="15"/>
  <c r="R87" i="15"/>
  <c r="Q87" i="15"/>
  <c r="AN80" i="15"/>
  <c r="L80" i="15"/>
  <c r="AV64" i="15"/>
  <c r="AG64" i="15"/>
  <c r="AH64" i="15"/>
  <c r="AK67" i="15"/>
  <c r="F67" i="15"/>
  <c r="AJ67" i="15"/>
  <c r="D67" i="15"/>
  <c r="AQ61" i="15"/>
  <c r="T61" i="15"/>
  <c r="AR29" i="15"/>
  <c r="V29" i="15"/>
  <c r="W29" i="15"/>
  <c r="AQ50" i="15"/>
  <c r="T50" i="15"/>
  <c r="AO41" i="15"/>
  <c r="N41" i="15"/>
  <c r="O41" i="15"/>
  <c r="AJ23" i="15"/>
  <c r="D23" i="15"/>
  <c r="AT29" i="15"/>
  <c r="AB29" i="15"/>
  <c r="AV33" i="15"/>
  <c r="AH33" i="15"/>
  <c r="AG33" i="15"/>
  <c r="AP28" i="15"/>
  <c r="R28" i="15"/>
  <c r="Q28" i="15"/>
  <c r="AV135" i="15"/>
  <c r="AG135" i="15"/>
  <c r="AH135" i="15"/>
  <c r="AJ156" i="15"/>
  <c r="D156" i="15"/>
  <c r="AR145" i="15"/>
  <c r="V145" i="15"/>
  <c r="W145" i="15"/>
  <c r="AN138" i="15"/>
  <c r="L138" i="15"/>
  <c r="AK118" i="15"/>
  <c r="F118" i="15"/>
  <c r="AO132" i="15"/>
  <c r="N132" i="15"/>
  <c r="O132" i="15"/>
  <c r="AT113" i="15"/>
  <c r="AB113" i="15"/>
  <c r="AO121" i="15"/>
  <c r="N121" i="15"/>
  <c r="O121" i="15"/>
  <c r="AO94" i="15"/>
  <c r="N94" i="15"/>
  <c r="O94" i="15"/>
  <c r="AT110" i="15"/>
  <c r="AB110" i="15"/>
  <c r="AJ96" i="15"/>
  <c r="D96" i="15"/>
  <c r="AT99" i="15"/>
  <c r="AB99" i="15"/>
  <c r="AR89" i="15"/>
  <c r="V89" i="15"/>
  <c r="W89" i="15"/>
  <c r="AT81" i="15"/>
  <c r="AB81" i="15"/>
  <c r="AU85" i="15"/>
  <c r="AD85" i="15"/>
  <c r="AE85" i="15"/>
  <c r="AL52" i="15"/>
  <c r="H52" i="15"/>
  <c r="AS68" i="15"/>
  <c r="Z68" i="15"/>
  <c r="Y68" i="15"/>
  <c r="AU77" i="15"/>
  <c r="AD77" i="15"/>
  <c r="AE77" i="15"/>
  <c r="AM79" i="15"/>
  <c r="J79" i="15"/>
  <c r="AL64" i="15"/>
  <c r="H64" i="15"/>
  <c r="AR52" i="15"/>
  <c r="V52" i="15"/>
  <c r="W52" i="15"/>
  <c r="AS55" i="15"/>
  <c r="Y55" i="15"/>
  <c r="Z55" i="15"/>
  <c r="AO19" i="15"/>
  <c r="N19" i="15"/>
  <c r="O19" i="15"/>
  <c r="AV47" i="15"/>
  <c r="AG47" i="15"/>
  <c r="AH47" i="15"/>
  <c r="AR40" i="15"/>
  <c r="W40" i="15"/>
  <c r="V40" i="15"/>
  <c r="AI41" i="15"/>
  <c r="AS24" i="15"/>
  <c r="Y24" i="15"/>
  <c r="Z24" i="15"/>
  <c r="AN28" i="15"/>
  <c r="L28" i="15"/>
  <c r="AT104" i="15"/>
  <c r="AB104" i="15"/>
  <c r="AM120" i="15"/>
  <c r="J120" i="15"/>
  <c r="AV128" i="15"/>
  <c r="AG128" i="15"/>
  <c r="AH128" i="15"/>
  <c r="AR118" i="15"/>
  <c r="V118" i="15"/>
  <c r="W118" i="15"/>
  <c r="AT122" i="15"/>
  <c r="AB122" i="15"/>
  <c r="AR97" i="15"/>
  <c r="V97" i="15"/>
  <c r="W97" i="15"/>
  <c r="AP112" i="15"/>
  <c r="Q112" i="15"/>
  <c r="R112" i="15"/>
  <c r="AT101" i="15"/>
  <c r="AB101" i="15"/>
  <c r="AS102" i="15"/>
  <c r="Y102" i="15"/>
  <c r="Z102" i="15"/>
  <c r="AR95" i="15"/>
  <c r="V95" i="15"/>
  <c r="W95" i="15"/>
  <c r="AV98" i="15"/>
  <c r="AH98" i="15"/>
  <c r="AG98" i="15"/>
  <c r="AV89" i="15"/>
  <c r="AG89" i="15"/>
  <c r="AH89" i="15"/>
  <c r="AM50" i="15"/>
  <c r="J50" i="15"/>
  <c r="AO70" i="15"/>
  <c r="N70" i="15"/>
  <c r="O70" i="15"/>
  <c r="AR68" i="15"/>
  <c r="W68" i="15"/>
  <c r="V68" i="15"/>
  <c r="AQ76" i="15"/>
  <c r="T76" i="15"/>
  <c r="AO42" i="15"/>
  <c r="O42" i="15"/>
  <c r="N42" i="15"/>
  <c r="AR51" i="15"/>
  <c r="V51" i="15"/>
  <c r="W51" i="15"/>
  <c r="AM53" i="15"/>
  <c r="J53" i="15"/>
  <c r="AL61" i="15"/>
  <c r="H61" i="15"/>
  <c r="AN30" i="15"/>
  <c r="L30" i="15"/>
  <c r="AP36" i="15"/>
  <c r="R36" i="15"/>
  <c r="Q36" i="15"/>
  <c r="AS42" i="15"/>
  <c r="Y42" i="15"/>
  <c r="Z42" i="15"/>
  <c r="AQ22" i="15"/>
  <c r="T22" i="15"/>
  <c r="AT38" i="15"/>
  <c r="AB38" i="15"/>
  <c r="AT28" i="15"/>
  <c r="AB28" i="15"/>
  <c r="AV14" i="15"/>
  <c r="AG14" i="15"/>
  <c r="AH14" i="15"/>
  <c r="AO23" i="15"/>
  <c r="N23" i="15"/>
  <c r="O23" i="15"/>
  <c r="AS18" i="15"/>
  <c r="Y18" i="15"/>
  <c r="Z18" i="15"/>
  <c r="AN26" i="15"/>
  <c r="L26" i="15"/>
  <c r="AV12" i="15"/>
  <c r="AG12" i="15"/>
  <c r="AH12" i="15"/>
  <c r="AI8" i="15"/>
  <c r="AP14" i="15"/>
  <c r="Q14" i="15"/>
  <c r="R14" i="15"/>
  <c r="AL21" i="15"/>
  <c r="H21" i="15"/>
  <c r="AM17" i="15"/>
  <c r="J17" i="15"/>
  <c r="AK10" i="15"/>
  <c r="F10" i="15"/>
  <c r="AO16" i="15"/>
  <c r="N16" i="15"/>
  <c r="O16" i="15"/>
  <c r="AK22" i="15"/>
  <c r="F22" i="15"/>
  <c r="AM32" i="15"/>
  <c r="J32" i="15"/>
  <c r="AM22" i="15"/>
  <c r="J22" i="15"/>
  <c r="AK9" i="15"/>
  <c r="F9" i="15"/>
  <c r="AU15" i="15"/>
  <c r="AD15" i="15"/>
  <c r="AE15" i="15"/>
  <c r="AL11" i="15"/>
  <c r="H11" i="15"/>
  <c r="AT18" i="15"/>
  <c r="AB18" i="15"/>
  <c r="AQ24" i="15"/>
  <c r="T24" i="15"/>
  <c r="AT20" i="15"/>
  <c r="AB20" i="15"/>
  <c r="AI27" i="15"/>
  <c r="AO15" i="15"/>
  <c r="N15" i="15"/>
  <c r="O15" i="15"/>
  <c r="AS10" i="15"/>
  <c r="Z10" i="15"/>
  <c r="Y10" i="15"/>
  <c r="AU121" i="15"/>
  <c r="AD121" i="15"/>
  <c r="AE121" i="15"/>
  <c r="AN96" i="15"/>
  <c r="L96" i="15"/>
  <c r="AM112" i="15"/>
  <c r="J112" i="15"/>
  <c r="AI97" i="15"/>
  <c r="AK101" i="15"/>
  <c r="F101" i="15"/>
  <c r="AJ91" i="15"/>
  <c r="D91" i="15"/>
  <c r="AM83" i="15"/>
  <c r="J83" i="15"/>
  <c r="AN87" i="15"/>
  <c r="L87" i="15"/>
  <c r="AS69" i="15"/>
  <c r="Y69" i="15"/>
  <c r="Z69" i="15"/>
  <c r="AL69" i="15"/>
  <c r="H69" i="15"/>
  <c r="AP40" i="15"/>
  <c r="Q40" i="15"/>
  <c r="R40" i="15"/>
  <c r="AS80" i="15"/>
  <c r="Z80" i="15"/>
  <c r="Y80" i="15"/>
  <c r="AK65" i="15"/>
  <c r="F65" i="15"/>
  <c r="AJ54" i="15"/>
  <c r="D54" i="15"/>
  <c r="AL56" i="15"/>
  <c r="H56" i="15"/>
  <c r="AJ31" i="15"/>
  <c r="D31" i="15"/>
  <c r="AQ49" i="15"/>
  <c r="T49" i="15"/>
  <c r="AJ42" i="15"/>
  <c r="D42" i="15"/>
  <c r="AP43" i="15"/>
  <c r="R43" i="15"/>
  <c r="Q43" i="15"/>
  <c r="AU27" i="15"/>
  <c r="AD27" i="15"/>
  <c r="AE27" i="15"/>
  <c r="AI29" i="15"/>
  <c r="AK156" i="15"/>
  <c r="F156" i="15"/>
  <c r="AS144" i="15"/>
  <c r="Y144" i="15"/>
  <c r="Z144" i="15"/>
  <c r="AO138" i="15"/>
  <c r="O138" i="15"/>
  <c r="N138" i="15"/>
  <c r="AP157" i="15"/>
  <c r="Q157" i="15"/>
  <c r="R157" i="15"/>
  <c r="AN121" i="15"/>
  <c r="L121" i="15"/>
  <c r="AJ127" i="15"/>
  <c r="D127" i="15"/>
  <c r="AI134" i="15"/>
  <c r="AI125" i="15"/>
  <c r="AU128" i="15"/>
  <c r="AE128" i="15"/>
  <c r="AD128" i="15"/>
  <c r="AS106" i="15"/>
  <c r="Y106" i="15"/>
  <c r="Z106" i="15"/>
  <c r="AQ79" i="15"/>
  <c r="T79" i="15"/>
  <c r="AN108" i="15"/>
  <c r="L108" i="15"/>
  <c r="AI107" i="15"/>
  <c r="AV100" i="15"/>
  <c r="AG100" i="15"/>
  <c r="AH100" i="15"/>
  <c r="AT75" i="15"/>
  <c r="AB75" i="15"/>
  <c r="AI95" i="15"/>
  <c r="AR82" i="15"/>
  <c r="W82" i="15"/>
  <c r="V82" i="15"/>
  <c r="AS75" i="15"/>
  <c r="Y75" i="15"/>
  <c r="Z75" i="15"/>
  <c r="AQ36" i="15"/>
  <c r="T36" i="15"/>
  <c r="AQ55" i="15"/>
  <c r="T55" i="15"/>
  <c r="AP62" i="15"/>
  <c r="Q62" i="15"/>
  <c r="R62" i="15"/>
  <c r="AV56" i="15"/>
  <c r="AG56" i="15"/>
  <c r="AH56" i="15"/>
  <c r="AN59" i="15"/>
  <c r="L59" i="15"/>
  <c r="AS44" i="15"/>
  <c r="Y44" i="15"/>
  <c r="Z44" i="15"/>
  <c r="AT35" i="15"/>
  <c r="AB35" i="15"/>
  <c r="AQ41" i="15"/>
  <c r="T41" i="15"/>
  <c r="AT47" i="15"/>
  <c r="AB47" i="15"/>
  <c r="AR21" i="15"/>
  <c r="V21" i="15"/>
  <c r="W21" i="15"/>
  <c r="AI9" i="15"/>
  <c r="AQ157" i="15"/>
  <c r="T157" i="15"/>
  <c r="AP151" i="15"/>
  <c r="Q151" i="15"/>
  <c r="R151" i="15"/>
  <c r="AI140" i="15"/>
  <c r="AO129" i="15"/>
  <c r="N129" i="15"/>
  <c r="O129" i="15"/>
  <c r="AU110" i="15"/>
  <c r="AE110" i="15"/>
  <c r="AD110" i="15"/>
  <c r="AT126" i="15"/>
  <c r="AB126" i="15"/>
  <c r="AI106" i="15"/>
  <c r="AQ115" i="15"/>
  <c r="T115" i="15"/>
  <c r="AQ119" i="15"/>
  <c r="T119" i="15"/>
  <c r="AL106" i="15"/>
  <c r="H106" i="15"/>
  <c r="AJ82" i="15"/>
  <c r="D82" i="15"/>
  <c r="AR88" i="15"/>
  <c r="W88" i="15"/>
  <c r="V88" i="15"/>
  <c r="AI84" i="15"/>
  <c r="AS91" i="15"/>
  <c r="Y91" i="15"/>
  <c r="Z91" i="15"/>
  <c r="AL79" i="15"/>
  <c r="H79" i="15"/>
  <c r="AS95" i="15"/>
  <c r="Z95" i="15"/>
  <c r="Y95" i="15"/>
  <c r="AS64" i="15"/>
  <c r="Y64" i="15"/>
  <c r="Z64" i="15"/>
  <c r="AM73" i="15"/>
  <c r="J73" i="15"/>
  <c r="AO75" i="15"/>
  <c r="O75" i="15"/>
  <c r="N75" i="15"/>
  <c r="AP51" i="15"/>
  <c r="Q51" i="15"/>
  <c r="R51" i="15"/>
  <c r="AK48" i="15"/>
  <c r="F48" i="15"/>
  <c r="AU50" i="15"/>
  <c r="AD50" i="15"/>
  <c r="AE50" i="15"/>
  <c r="AT58" i="15"/>
  <c r="AB58" i="15"/>
  <c r="AN23" i="15"/>
  <c r="L23" i="15"/>
  <c r="AI35" i="15"/>
  <c r="AK38" i="15"/>
  <c r="F38" i="15"/>
  <c r="AU44" i="15"/>
  <c r="AD44" i="15"/>
  <c r="AE44" i="15"/>
  <c r="AV15" i="15"/>
  <c r="AH15" i="15"/>
  <c r="AG15" i="15"/>
  <c r="AN128" i="15"/>
  <c r="L128" i="15"/>
  <c r="AJ112" i="15"/>
  <c r="D112" i="15"/>
  <c r="AJ125" i="15"/>
  <c r="D125" i="15"/>
  <c r="AL109" i="15"/>
  <c r="H109" i="15"/>
  <c r="AL118" i="15"/>
  <c r="H118" i="15"/>
  <c r="AL86" i="15"/>
  <c r="H86" i="15"/>
  <c r="AR107" i="15"/>
  <c r="V107" i="15"/>
  <c r="W107" i="15"/>
  <c r="AR91" i="15"/>
  <c r="V91" i="15"/>
  <c r="W91" i="15"/>
  <c r="AV93" i="15"/>
  <c r="AH93" i="15"/>
  <c r="AG93" i="15"/>
  <c r="AI90" i="15"/>
  <c r="AJ95" i="15"/>
  <c r="D95" i="15"/>
  <c r="AJ86" i="15"/>
  <c r="D86" i="15"/>
  <c r="AV76" i="15"/>
  <c r="AG76" i="15"/>
  <c r="AH76" i="15"/>
  <c r="AI64" i="15"/>
  <c r="AR64" i="15"/>
  <c r="V64" i="15"/>
  <c r="W64" i="15"/>
  <c r="AV71" i="15"/>
  <c r="AG71" i="15"/>
  <c r="AH71" i="15"/>
  <c r="AU60" i="15"/>
  <c r="AE60" i="15"/>
  <c r="AD60" i="15"/>
  <c r="AL40" i="15"/>
  <c r="H40" i="15"/>
  <c r="AN49" i="15"/>
  <c r="L49" i="15"/>
  <c r="AN57" i="15"/>
  <c r="L57" i="15"/>
  <c r="AL17" i="15"/>
  <c r="H17" i="15"/>
  <c r="AV30" i="15"/>
  <c r="AH30" i="15"/>
  <c r="AG30" i="15"/>
  <c r="AU37" i="15"/>
  <c r="AD37" i="15"/>
  <c r="AE37" i="15"/>
  <c r="AP17" i="15"/>
  <c r="Q17" i="15"/>
  <c r="R17" i="15"/>
  <c r="AL34" i="15"/>
  <c r="H34" i="15"/>
  <c r="AL24" i="15"/>
  <c r="H24" i="15"/>
  <c r="AJ11" i="15"/>
  <c r="D11" i="15"/>
  <c r="AT17" i="15"/>
  <c r="AB17" i="15"/>
  <c r="AU13" i="15"/>
  <c r="AD13" i="15"/>
  <c r="AE13" i="15"/>
  <c r="AS21" i="15"/>
  <c r="Y21" i="15"/>
  <c r="Z21" i="15"/>
  <c r="AJ9" i="15"/>
  <c r="D9" i="15"/>
  <c r="AS23" i="15"/>
  <c r="Z23" i="15"/>
  <c r="Y23" i="15"/>
  <c r="AR9" i="15"/>
  <c r="V9" i="15"/>
  <c r="W9" i="15"/>
  <c r="AN17" i="15"/>
  <c r="L17" i="15"/>
  <c r="AO13" i="15"/>
  <c r="N13" i="15"/>
  <c r="O13" i="15"/>
  <c r="AN27" i="15"/>
  <c r="L27" i="15"/>
  <c r="AT10" i="15"/>
  <c r="AB10" i="15"/>
  <c r="AQ16" i="15"/>
  <c r="T16" i="15"/>
  <c r="AU19" i="15"/>
  <c r="AE19" i="15"/>
  <c r="AD19" i="15"/>
  <c r="AO18" i="15"/>
  <c r="O18" i="15"/>
  <c r="N18" i="15"/>
  <c r="AR24" i="15"/>
  <c r="V24" i="15"/>
  <c r="W24" i="15"/>
  <c r="AM11" i="15"/>
  <c r="J11" i="15"/>
  <c r="AS30" i="15"/>
  <c r="Y30" i="15"/>
  <c r="Z30" i="15"/>
  <c r="AL14" i="15"/>
  <c r="H14" i="15"/>
  <c r="AV19" i="15"/>
  <c r="AG19" i="15"/>
  <c r="AH19" i="15"/>
  <c r="AL16" i="15"/>
  <c r="H16" i="15"/>
  <c r="AK24" i="15"/>
  <c r="F24" i="15"/>
  <c r="AT9" i="15"/>
  <c r="AB9" i="15"/>
  <c r="AQ117" i="15"/>
  <c r="T117" i="15"/>
  <c r="AI120" i="15"/>
  <c r="AO108" i="15"/>
  <c r="N108" i="15"/>
  <c r="O108" i="15"/>
  <c r="AV85" i="15"/>
  <c r="AH85" i="15"/>
  <c r="AG85" i="15"/>
  <c r="AM92" i="15"/>
  <c r="J92" i="15"/>
  <c r="AP86" i="15"/>
  <c r="Q86" i="15"/>
  <c r="R86" i="15"/>
  <c r="AO72" i="15"/>
  <c r="N72" i="15"/>
  <c r="O72" i="15"/>
  <c r="AS82" i="15"/>
  <c r="Y82" i="15"/>
  <c r="Z82" i="15"/>
  <c r="AL96" i="15"/>
  <c r="H96" i="15"/>
  <c r="AN65" i="15"/>
  <c r="L65" i="15"/>
  <c r="AS74" i="15"/>
  <c r="Y74" i="15"/>
  <c r="Z74" i="15"/>
  <c r="AU75" i="15"/>
  <c r="AE75" i="15"/>
  <c r="AD75" i="15"/>
  <c r="AN56" i="15"/>
  <c r="L56" i="15"/>
  <c r="AT48" i="15"/>
  <c r="AB48" i="15"/>
  <c r="AN52" i="15"/>
  <c r="L52" i="15"/>
  <c r="AM60" i="15"/>
  <c r="J60" i="15"/>
  <c r="AU34" i="15"/>
  <c r="AE34" i="15"/>
  <c r="AD34" i="15"/>
  <c r="AP37" i="15"/>
  <c r="Q37" i="15"/>
  <c r="R37" i="15"/>
  <c r="AR38" i="15"/>
  <c r="V38" i="15"/>
  <c r="W38" i="15"/>
  <c r="AN46" i="15"/>
  <c r="L46" i="15"/>
  <c r="AJ20" i="15"/>
  <c r="D20" i="15"/>
  <c r="AQ150" i="15"/>
  <c r="T150" i="15"/>
  <c r="AU139" i="15"/>
  <c r="AE139" i="15"/>
  <c r="AD139" i="15"/>
  <c r="AL159" i="15"/>
  <c r="H159" i="15"/>
  <c r="AR152" i="15"/>
  <c r="V152" i="15"/>
  <c r="W152" i="15"/>
  <c r="AV108" i="15"/>
  <c r="AG108" i="15"/>
  <c r="AH108" i="15"/>
  <c r="AP122" i="15"/>
  <c r="Q122" i="15"/>
  <c r="R122" i="15"/>
  <c r="AK131" i="15"/>
  <c r="F131" i="15"/>
  <c r="AK122" i="15"/>
  <c r="F122" i="15"/>
  <c r="AM124" i="15"/>
  <c r="J124" i="15"/>
  <c r="AQ99" i="15"/>
  <c r="T99" i="15"/>
  <c r="AV112" i="15"/>
  <c r="AG112" i="15"/>
  <c r="AH112" i="15"/>
  <c r="AP102" i="15"/>
  <c r="R102" i="15"/>
  <c r="Q102" i="15"/>
  <c r="AK104" i="15"/>
  <c r="F104" i="15"/>
  <c r="AJ97" i="15"/>
  <c r="D97" i="15"/>
  <c r="AK54" i="15"/>
  <c r="F54" i="15"/>
  <c r="AK92" i="15"/>
  <c r="F92" i="15"/>
  <c r="AK76" i="15"/>
  <c r="F76" i="15"/>
  <c r="AU70" i="15"/>
  <c r="AD70" i="15"/>
  <c r="AE70" i="15"/>
  <c r="AJ70" i="15"/>
  <c r="D70" i="15"/>
  <c r="AI77" i="15"/>
  <c r="AU46" i="15"/>
  <c r="AE46" i="15"/>
  <c r="AD46" i="15"/>
  <c r="AJ53" i="15"/>
  <c r="D53" i="15"/>
  <c r="AS54" i="15"/>
  <c r="Y54" i="15"/>
  <c r="Z54" i="15"/>
  <c r="AO63" i="15"/>
  <c r="N63" i="15"/>
  <c r="O63" i="15"/>
  <c r="AR31" i="15"/>
  <c r="V31" i="15"/>
  <c r="W31" i="15"/>
  <c r="AV36" i="15"/>
  <c r="AG36" i="15"/>
  <c r="AH36" i="15"/>
  <c r="AL43" i="15"/>
  <c r="H43" i="15"/>
  <c r="AM24" i="15"/>
  <c r="J24" i="15"/>
  <c r="AU134" i="15"/>
  <c r="AE134" i="15"/>
  <c r="AD134" i="15"/>
  <c r="AV152" i="15"/>
  <c r="AG152" i="15"/>
  <c r="AH152" i="15"/>
  <c r="AR146" i="15"/>
  <c r="V146" i="15"/>
  <c r="W146" i="15"/>
  <c r="AK137" i="15"/>
  <c r="F137" i="15"/>
  <c r="AQ129" i="15"/>
  <c r="T129" i="15"/>
  <c r="AN135" i="15"/>
  <c r="L135" i="15"/>
  <c r="AL122" i="15"/>
  <c r="H122" i="15"/>
  <c r="AM134" i="15"/>
  <c r="J134" i="15"/>
  <c r="AV102" i="15"/>
  <c r="AH102" i="15"/>
  <c r="AG102" i="15"/>
  <c r="AV114" i="15"/>
  <c r="AG114" i="15"/>
  <c r="AH114" i="15"/>
  <c r="AQ101" i="15"/>
  <c r="T101" i="15"/>
  <c r="AQ116" i="15"/>
  <c r="T116" i="15"/>
  <c r="AM116" i="15"/>
  <c r="J116" i="15"/>
  <c r="AO80" i="15"/>
  <c r="N80" i="15"/>
  <c r="O80" i="15"/>
  <c r="AU86" i="15"/>
  <c r="AD86" i="15"/>
  <c r="AE86" i="15"/>
  <c r="AL60" i="15"/>
  <c r="H60" i="15"/>
  <c r="AU90" i="15"/>
  <c r="AE90" i="15"/>
  <c r="AD90" i="15"/>
  <c r="AK53" i="15"/>
  <c r="F53" i="15"/>
  <c r="AO69" i="15"/>
  <c r="N69" i="15"/>
  <c r="O69" i="15"/>
  <c r="AT69" i="15"/>
  <c r="AB69" i="15"/>
  <c r="AS70" i="15"/>
  <c r="Y70" i="15"/>
  <c r="Z70" i="15"/>
  <c r="AO35" i="15"/>
  <c r="N35" i="15"/>
  <c r="O35" i="15"/>
  <c r="AT45" i="15"/>
  <c r="AB45" i="15"/>
  <c r="AL54" i="15"/>
  <c r="H54" i="15"/>
  <c r="AI44" i="15"/>
  <c r="AK32" i="15"/>
  <c r="F32" i="15"/>
  <c r="AQ32" i="15"/>
  <c r="T32" i="15"/>
  <c r="AI39" i="15"/>
  <c r="AL15" i="15"/>
  <c r="H15" i="15"/>
  <c r="AS123" i="15"/>
  <c r="Y123" i="15"/>
  <c r="Z123" i="15"/>
  <c r="AL89" i="15"/>
  <c r="H89" i="15"/>
  <c r="AP120" i="15"/>
  <c r="Q120" i="15"/>
  <c r="R120" i="15"/>
  <c r="AI124" i="15"/>
  <c r="AJ107" i="15"/>
  <c r="D107" i="15"/>
  <c r="AK116" i="15"/>
  <c r="F116" i="15"/>
  <c r="AL102" i="15"/>
  <c r="H102" i="15"/>
  <c r="AR105" i="15"/>
  <c r="V105" i="15"/>
  <c r="W105" i="15"/>
  <c r="AM93" i="15"/>
  <c r="J93" i="15"/>
  <c r="AK87" i="15"/>
  <c r="F87" i="15"/>
  <c r="AP90" i="15"/>
  <c r="R90" i="15"/>
  <c r="Q90" i="15"/>
  <c r="AP81" i="15"/>
  <c r="R81" i="15"/>
  <c r="Q81" i="15"/>
  <c r="AJ73" i="15"/>
  <c r="D73" i="15"/>
  <c r="AU54" i="15"/>
  <c r="AD54" i="15"/>
  <c r="AE54" i="15"/>
  <c r="AQ48" i="15"/>
  <c r="T48" i="15"/>
  <c r="AJ68" i="15"/>
  <c r="D68" i="15"/>
  <c r="AM56" i="15"/>
  <c r="J56" i="15"/>
  <c r="AN21" i="15"/>
  <c r="L21" i="15"/>
  <c r="AV39" i="15"/>
  <c r="AG39" i="15"/>
  <c r="AH39" i="15"/>
  <c r="AS52" i="15"/>
  <c r="Y52" i="15"/>
  <c r="Z52" i="15"/>
  <c r="AM44" i="15"/>
  <c r="J44" i="15"/>
  <c r="AS16" i="15"/>
  <c r="Z16" i="15"/>
  <c r="Y16" i="15"/>
  <c r="AM33" i="15"/>
  <c r="J33" i="15"/>
  <c r="AV9" i="15"/>
  <c r="AG9" i="15"/>
  <c r="AH9" i="15"/>
  <c r="AK27" i="15"/>
  <c r="F27" i="15"/>
  <c r="AN20" i="15"/>
  <c r="L20" i="15"/>
  <c r="AQ26" i="15"/>
  <c r="T26" i="15"/>
  <c r="AL13" i="15"/>
  <c r="H13" i="15"/>
  <c r="AM9" i="15"/>
  <c r="J9" i="15"/>
  <c r="AU16" i="15"/>
  <c r="AD16" i="15"/>
  <c r="AE16" i="15"/>
  <c r="AR22" i="15"/>
  <c r="W22" i="15"/>
  <c r="V22" i="15"/>
  <c r="AU18" i="15"/>
  <c r="AE18" i="15"/>
  <c r="AD18" i="15"/>
  <c r="AJ26" i="15"/>
  <c r="D26" i="15"/>
  <c r="AS12" i="15"/>
  <c r="Z12" i="15"/>
  <c r="Y12" i="15"/>
  <c r="AR12" i="15"/>
  <c r="V12" i="15"/>
  <c r="W12" i="15"/>
  <c r="AS22" i="15"/>
  <c r="Y22" i="15"/>
  <c r="Z22" i="15"/>
  <c r="AK31" i="15"/>
  <c r="F31" i="15"/>
  <c r="AV11" i="15"/>
  <c r="AG11" i="15"/>
  <c r="AH11" i="15"/>
  <c r="AS25" i="15"/>
  <c r="Z25" i="15"/>
  <c r="Y25" i="15"/>
  <c r="AT12" i="15"/>
  <c r="AB12" i="15"/>
  <c r="AI19" i="15"/>
  <c r="AT24" i="15"/>
  <c r="AB24" i="15"/>
  <c r="AU25" i="15"/>
  <c r="AD25" i="15"/>
  <c r="AE25" i="15"/>
  <c r="AN10" i="15"/>
  <c r="L10" i="15"/>
  <c r="AJ16" i="15"/>
  <c r="D16" i="15"/>
  <c r="AN12" i="15"/>
  <c r="L12" i="15"/>
  <c r="AQ18" i="15"/>
  <c r="T18" i="15"/>
  <c r="AN24" i="15"/>
  <c r="L24" i="15"/>
  <c r="AM87" i="15"/>
  <c r="J87" i="15"/>
  <c r="AI105" i="15"/>
  <c r="AK117" i="15"/>
  <c r="F117" i="15"/>
  <c r="AL103" i="15"/>
  <c r="H103" i="15"/>
  <c r="AI117" i="15"/>
  <c r="AS117" i="15"/>
  <c r="Z117" i="15"/>
  <c r="Y117" i="15"/>
  <c r="AR81" i="15"/>
  <c r="W81" i="15"/>
  <c r="V81" i="15"/>
  <c r="AN88" i="15"/>
  <c r="L88" i="15"/>
  <c r="AJ66" i="15"/>
  <c r="D66" i="15"/>
  <c r="AN92" i="15"/>
  <c r="L92" i="15"/>
  <c r="AI56" i="15"/>
  <c r="AU69" i="15"/>
  <c r="AE69" i="15"/>
  <c r="AD69" i="15"/>
  <c r="AM71" i="15"/>
  <c r="J71" i="15"/>
  <c r="AL71" i="15"/>
  <c r="H71" i="15"/>
  <c r="AM39" i="15"/>
  <c r="J39" i="15"/>
  <c r="AO48" i="15"/>
  <c r="N48" i="15"/>
  <c r="O48" i="15"/>
  <c r="AO56" i="15"/>
  <c r="N56" i="15"/>
  <c r="O56" i="15"/>
  <c r="AP46" i="15"/>
  <c r="R46" i="15"/>
  <c r="Q46" i="15"/>
  <c r="AR32" i="15"/>
  <c r="V32" i="15"/>
  <c r="W32" i="15"/>
  <c r="AI33" i="15"/>
  <c r="AP41" i="15"/>
  <c r="Q41" i="15"/>
  <c r="R41" i="15"/>
  <c r="AO25" i="15"/>
  <c r="N25" i="15"/>
  <c r="O25" i="15"/>
  <c r="AV145" i="15"/>
  <c r="AG145" i="15"/>
  <c r="AH145" i="15"/>
  <c r="AL136" i="15"/>
  <c r="H136" i="15"/>
  <c r="AN155" i="15"/>
  <c r="L155" i="15"/>
  <c r="AI147" i="15"/>
  <c r="AO83" i="15"/>
  <c r="N83" i="15"/>
  <c r="O83" i="15"/>
  <c r="AM115" i="15"/>
  <c r="J115" i="15"/>
  <c r="AQ125" i="15"/>
  <c r="T125" i="15"/>
  <c r="AK111" i="15"/>
  <c r="F111" i="15"/>
  <c r="AO120" i="15"/>
  <c r="N120" i="15"/>
  <c r="O120" i="15"/>
  <c r="AJ90" i="15"/>
  <c r="D90" i="15"/>
  <c r="AJ109" i="15"/>
  <c r="D109" i="15"/>
  <c r="AI94" i="15"/>
  <c r="AU96" i="15"/>
  <c r="AE96" i="15"/>
  <c r="AD96" i="15"/>
  <c r="AP92" i="15"/>
  <c r="R92" i="15"/>
  <c r="Q92" i="15"/>
  <c r="AQ95" i="15"/>
  <c r="T95" i="15"/>
  <c r="AQ86" i="15"/>
  <c r="T86" i="15"/>
  <c r="AK79" i="15"/>
  <c r="F79" i="15"/>
  <c r="AM66" i="15"/>
  <c r="J66" i="15"/>
  <c r="AP65" i="15"/>
  <c r="Q65" i="15"/>
  <c r="R65" i="15"/>
  <c r="AK74" i="15"/>
  <c r="F74" i="15"/>
  <c r="AN62" i="15"/>
  <c r="L62" i="15"/>
  <c r="AO46" i="15"/>
  <c r="N46" i="15"/>
  <c r="O46" i="15"/>
  <c r="AU49" i="15"/>
  <c r="AE49" i="15"/>
  <c r="AD49" i="15"/>
  <c r="AT57" i="15"/>
  <c r="AB57" i="15"/>
  <c r="AJ21" i="15"/>
  <c r="D21" i="15"/>
  <c r="AJ33" i="15"/>
  <c r="D33" i="15"/>
  <c r="AN39" i="15"/>
  <c r="L39" i="15"/>
  <c r="AV17" i="15"/>
  <c r="AG17" i="15"/>
  <c r="AH17" i="15"/>
  <c r="AT158" i="15"/>
  <c r="AB158" i="15"/>
  <c r="AJ149" i="15"/>
  <c r="D149" i="15"/>
  <c r="AI141" i="15"/>
  <c r="AU160" i="15"/>
  <c r="AD160" i="15"/>
  <c r="AE160" i="15"/>
  <c r="AV124" i="15"/>
  <c r="AG124" i="15"/>
  <c r="AH124" i="15"/>
  <c r="AS130" i="15"/>
  <c r="Z130" i="15"/>
  <c r="Y130" i="15"/>
  <c r="AT115" i="15"/>
  <c r="AB115" i="15"/>
  <c r="AO130" i="15"/>
  <c r="O130" i="15"/>
  <c r="N130" i="15"/>
  <c r="AP133" i="15"/>
  <c r="R133" i="15"/>
  <c r="Q133" i="15"/>
  <c r="AJ111" i="15"/>
  <c r="D111" i="15"/>
  <c r="AL94" i="15"/>
  <c r="H94" i="15"/>
  <c r="AV111" i="15"/>
  <c r="AG111" i="15"/>
  <c r="AH111" i="15"/>
  <c r="AO112" i="15"/>
  <c r="O112" i="15"/>
  <c r="N112" i="15"/>
  <c r="AI57" i="15"/>
  <c r="AM82" i="15"/>
  <c r="J82" i="15"/>
  <c r="AO100" i="15"/>
  <c r="O100" i="15"/>
  <c r="N100" i="15"/>
  <c r="AM86" i="15"/>
  <c r="J86" i="15"/>
  <c r="AJ80" i="15"/>
  <c r="D80" i="15"/>
  <c r="AN64" i="15"/>
  <c r="L64" i="15"/>
  <c r="AQ64" i="15"/>
  <c r="T64" i="15"/>
  <c r="AU65" i="15"/>
  <c r="AD65" i="15"/>
  <c r="AE65" i="15"/>
  <c r="AN61" i="15"/>
  <c r="L61" i="15"/>
  <c r="AP24" i="15"/>
  <c r="Q24" i="15"/>
  <c r="R24" i="15"/>
  <c r="AN50" i="15"/>
  <c r="L50" i="15"/>
  <c r="AK41" i="15"/>
  <c r="F41" i="15"/>
  <c r="AV16" i="15"/>
  <c r="AH16" i="15"/>
  <c r="AG16" i="15"/>
  <c r="AO29" i="15"/>
  <c r="O29" i="15"/>
  <c r="N29" i="15"/>
  <c r="AS33" i="15"/>
  <c r="Y33" i="15"/>
  <c r="Z33" i="15"/>
  <c r="AR23" i="15"/>
  <c r="W23" i="15"/>
  <c r="V23" i="15"/>
  <c r="AT117" i="15"/>
  <c r="AB117" i="15"/>
  <c r="AK132" i="15"/>
  <c r="F132" i="15"/>
  <c r="AK113" i="15"/>
  <c r="F113" i="15"/>
  <c r="AK121" i="15"/>
  <c r="F121" i="15"/>
  <c r="AN90" i="15"/>
  <c r="L90" i="15"/>
  <c r="AQ110" i="15"/>
  <c r="T110" i="15"/>
  <c r="AR94" i="15"/>
  <c r="V94" i="15"/>
  <c r="W94" i="15"/>
  <c r="AN99" i="15"/>
  <c r="L99" i="15"/>
  <c r="AO89" i="15"/>
  <c r="N89" i="15"/>
  <c r="O89" i="15"/>
  <c r="AQ81" i="15"/>
  <c r="T81" i="15"/>
  <c r="AR85" i="15"/>
  <c r="V85" i="15"/>
  <c r="W85" i="15"/>
  <c r="AQ37" i="15"/>
  <c r="T37" i="15"/>
  <c r="AP68" i="15"/>
  <c r="R68" i="15"/>
  <c r="Q68" i="15"/>
  <c r="AR77" i="15"/>
  <c r="V77" i="15"/>
  <c r="W77" i="15"/>
  <c r="AI78" i="15"/>
  <c r="AQ63" i="15"/>
  <c r="T63" i="15"/>
  <c r="AO52" i="15"/>
  <c r="N52" i="15"/>
  <c r="O52" i="15"/>
  <c r="AP55" i="15"/>
  <c r="Q55" i="15"/>
  <c r="R55" i="15"/>
  <c r="AR11" i="15"/>
  <c r="W11" i="15"/>
  <c r="V11" i="15"/>
  <c r="AR47" i="15"/>
  <c r="W47" i="15"/>
  <c r="V47" i="15"/>
  <c r="AO40" i="15"/>
  <c r="N40" i="15"/>
  <c r="O40" i="15"/>
  <c r="AT40" i="15"/>
  <c r="AB40" i="15"/>
  <c r="AT21" i="15"/>
  <c r="AB21" i="15"/>
  <c r="AR26" i="15"/>
  <c r="W26" i="15"/>
  <c r="V26" i="15"/>
  <c r="AO28" i="15"/>
  <c r="N28" i="15"/>
  <c r="O28" i="15"/>
  <c r="AS15" i="15"/>
  <c r="Y15" i="15"/>
  <c r="Z15" i="15"/>
  <c r="AV21" i="15"/>
  <c r="AG21" i="15"/>
  <c r="AH21" i="15"/>
  <c r="AN9" i="15"/>
  <c r="L9" i="15"/>
  <c r="AT27" i="15"/>
  <c r="AB27" i="15"/>
  <c r="AM12" i="15"/>
  <c r="J12" i="15"/>
  <c r="AI17" i="15"/>
  <c r="AM14" i="15"/>
  <c r="J14" i="15"/>
  <c r="AP21" i="15"/>
  <c r="R21" i="15"/>
  <c r="Q21" i="15"/>
  <c r="AM26" i="15"/>
  <c r="J26" i="15"/>
  <c r="AV31" i="15"/>
  <c r="AG31" i="15"/>
  <c r="AH31" i="15"/>
  <c r="AU17" i="15"/>
  <c r="AD17" i="15"/>
  <c r="AE17" i="15"/>
  <c r="AQ25" i="15"/>
  <c r="T25" i="15"/>
  <c r="AJ8" i="15"/>
  <c r="D8" i="15"/>
  <c r="AU20" i="15"/>
  <c r="AD20" i="15"/>
  <c r="AE20" i="15"/>
  <c r="AL8" i="15"/>
  <c r="H8" i="15"/>
  <c r="AK16" i="15"/>
  <c r="F16" i="15"/>
  <c r="AL20" i="15"/>
  <c r="H20" i="15"/>
  <c r="AM21" i="15"/>
  <c r="J21" i="15"/>
  <c r="AV28" i="15"/>
  <c r="AG28" i="15"/>
  <c r="AH28" i="15"/>
  <c r="AP11" i="15"/>
  <c r="R11" i="15"/>
  <c r="Q11" i="15"/>
  <c r="AP30" i="15"/>
  <c r="Q30" i="15"/>
  <c r="R30" i="15"/>
  <c r="AV13" i="15"/>
  <c r="AG13" i="15"/>
  <c r="AH13" i="15"/>
  <c r="AS19" i="15"/>
  <c r="Z19" i="15"/>
  <c r="Y19" i="15"/>
  <c r="AQ73" i="15"/>
  <c r="T73" i="15"/>
  <c r="AJ60" i="15"/>
  <c r="D60" i="15"/>
  <c r="AR54" i="15"/>
  <c r="V54" i="15"/>
  <c r="W54" i="15"/>
  <c r="AQ68" i="15"/>
  <c r="T68" i="15"/>
  <c r="AS57" i="15"/>
  <c r="Y57" i="15"/>
  <c r="Z57" i="15"/>
  <c r="AL28" i="15"/>
  <c r="H28" i="15"/>
  <c r="AR43" i="15"/>
  <c r="V43" i="15"/>
  <c r="W43" i="15"/>
  <c r="AL53" i="15"/>
  <c r="H53" i="15"/>
  <c r="AS45" i="15"/>
  <c r="Y45" i="15"/>
  <c r="Z45" i="15"/>
  <c r="AV24" i="15"/>
  <c r="AG24" i="15"/>
  <c r="AH24" i="15"/>
  <c r="AS34" i="15"/>
  <c r="Y34" i="15"/>
  <c r="Z34" i="15"/>
  <c r="AK12" i="15"/>
  <c r="F12" i="15"/>
  <c r="AL154" i="15"/>
  <c r="H154" i="15"/>
  <c r="AP144" i="15"/>
  <c r="Q144" i="15"/>
  <c r="R144" i="15"/>
  <c r="AK138" i="15"/>
  <c r="F138" i="15"/>
  <c r="AM156" i="15"/>
  <c r="J156" i="15"/>
  <c r="AJ121" i="15"/>
  <c r="D121" i="15"/>
  <c r="AU125" i="15"/>
  <c r="AE125" i="15"/>
  <c r="AD125" i="15"/>
  <c r="AT133" i="15"/>
  <c r="AB133" i="15"/>
  <c r="AT124" i="15"/>
  <c r="AB124" i="15"/>
  <c r="AR128" i="15"/>
  <c r="W128" i="15"/>
  <c r="V128" i="15"/>
  <c r="AP106" i="15"/>
  <c r="Q106" i="15"/>
  <c r="R106" i="15"/>
  <c r="AP69" i="15"/>
  <c r="Q69" i="15"/>
  <c r="R69" i="15"/>
  <c r="AJ108" i="15"/>
  <c r="D108" i="15"/>
  <c r="AT106" i="15"/>
  <c r="AB106" i="15"/>
  <c r="AS100" i="15"/>
  <c r="Z100" i="15"/>
  <c r="Y100" i="15"/>
  <c r="AQ74" i="15"/>
  <c r="T74" i="15"/>
  <c r="AT94" i="15"/>
  <c r="AB94" i="15"/>
  <c r="AO82" i="15"/>
  <c r="O82" i="15"/>
  <c r="N82" i="15"/>
  <c r="AP75" i="15"/>
  <c r="Q75" i="15"/>
  <c r="R75" i="15"/>
  <c r="AS73" i="15"/>
  <c r="Y73" i="15"/>
  <c r="Z73" i="15"/>
  <c r="AR53" i="15"/>
  <c r="W53" i="15"/>
  <c r="V53" i="15"/>
  <c r="AN60" i="15"/>
  <c r="L60" i="15"/>
  <c r="AS56" i="15"/>
  <c r="Z56" i="15"/>
  <c r="Y56" i="15"/>
  <c r="AJ59" i="15"/>
  <c r="D59" i="15"/>
  <c r="AS40" i="15"/>
  <c r="Y40" i="15"/>
  <c r="Z40" i="15"/>
  <c r="AQ35" i="15"/>
  <c r="T35" i="15"/>
  <c r="AN41" i="15"/>
  <c r="L41" i="15"/>
  <c r="AQ47" i="15"/>
  <c r="T47" i="15"/>
  <c r="AI14" i="15"/>
  <c r="AV18" i="15"/>
  <c r="AH18" i="15"/>
  <c r="AG18" i="15"/>
  <c r="AQ107" i="15"/>
  <c r="T107" i="15"/>
  <c r="AQ126" i="15"/>
  <c r="T126" i="15"/>
  <c r="AN104" i="15"/>
  <c r="L104" i="15"/>
  <c r="AR113" i="15"/>
  <c r="V113" i="15"/>
  <c r="W113" i="15"/>
  <c r="AN119" i="15"/>
  <c r="L119" i="15"/>
  <c r="AV105" i="15"/>
  <c r="AG105" i="15"/>
  <c r="AH105" i="15"/>
  <c r="AM77" i="15"/>
  <c r="J77" i="15"/>
  <c r="AS85" i="15"/>
  <c r="Z85" i="15"/>
  <c r="Y85" i="15"/>
  <c r="AT83" i="15"/>
  <c r="AB83" i="15"/>
  <c r="AP91" i="15"/>
  <c r="R91" i="15"/>
  <c r="Q91" i="15"/>
  <c r="AS78" i="15"/>
  <c r="Y78" i="15"/>
  <c r="Z78" i="15"/>
  <c r="AP95" i="15"/>
  <c r="R95" i="15"/>
  <c r="Q95" i="15"/>
  <c r="AJ64" i="15"/>
  <c r="D64" i="15"/>
  <c r="AI72" i="15"/>
  <c r="AK75" i="15"/>
  <c r="F75" i="15"/>
  <c r="AJ45" i="15"/>
  <c r="D45" i="15"/>
  <c r="AV44" i="15"/>
  <c r="AG44" i="15"/>
  <c r="AH44" i="15"/>
  <c r="AR50" i="15"/>
  <c r="V50" i="15"/>
  <c r="W50" i="15"/>
  <c r="AQ58" i="15"/>
  <c r="T58" i="15"/>
  <c r="AO49" i="15"/>
  <c r="N49" i="15"/>
  <c r="O49" i="15"/>
  <c r="AT34" i="15"/>
  <c r="AB34" i="15"/>
  <c r="AL36" i="15"/>
  <c r="H36" i="15"/>
  <c r="AR44" i="15"/>
  <c r="V44" i="15"/>
  <c r="W44" i="15"/>
  <c r="AP15" i="15"/>
  <c r="R15" i="15"/>
  <c r="Q15" i="15"/>
  <c r="AT22" i="15"/>
  <c r="AB22" i="15"/>
  <c r="AU10" i="15"/>
  <c r="AE10" i="15"/>
  <c r="AD10" i="15"/>
  <c r="AJ18" i="15"/>
  <c r="D18" i="15"/>
  <c r="AU22" i="15"/>
  <c r="AD22" i="15"/>
  <c r="AE22" i="15"/>
  <c r="AL23" i="15"/>
  <c r="H23" i="15"/>
  <c r="AO8" i="15"/>
  <c r="N8" i="15"/>
  <c r="O8" i="15"/>
  <c r="AK14" i="15"/>
  <c r="F14" i="15"/>
  <c r="AO10" i="15"/>
  <c r="O10" i="15"/>
  <c r="N10" i="15"/>
  <c r="AR16" i="15"/>
  <c r="V16" i="15"/>
  <c r="W16" i="15"/>
  <c r="AO22" i="15"/>
  <c r="N22" i="15"/>
  <c r="O22" i="15"/>
  <c r="AJ28" i="15"/>
  <c r="D28" i="15"/>
  <c r="AM13" i="15"/>
  <c r="J13" i="15"/>
  <c r="AV20" i="15"/>
  <c r="AG20" i="15"/>
  <c r="AH20" i="15"/>
  <c r="AI16" i="15"/>
  <c r="AM16" i="15"/>
  <c r="J16" i="15"/>
  <c r="AJ27" i="15"/>
  <c r="D27" i="15"/>
  <c r="AQ10" i="15"/>
  <c r="T10" i="15"/>
  <c r="AN16" i="15"/>
  <c r="L16" i="15"/>
  <c r="AO17" i="15"/>
  <c r="N17" i="15"/>
  <c r="O17" i="15"/>
  <c r="AJ25" i="15"/>
  <c r="D25" i="15"/>
  <c r="AK21" i="15"/>
  <c r="F21" i="15"/>
  <c r="AR25" i="15"/>
  <c r="V25" i="15"/>
  <c r="W25" i="15"/>
  <c r="AJ10" i="15"/>
  <c r="D10" i="15"/>
  <c r="AU14" i="15"/>
  <c r="AD14" i="15"/>
  <c r="AE14" i="15"/>
  <c r="A341" i="9" l="1"/>
  <c r="C341" i="9"/>
  <c r="B341" i="9" s="1"/>
  <c r="D341" i="9"/>
  <c r="N341" i="9"/>
  <c r="H341" i="9"/>
  <c r="R341" i="9"/>
  <c r="I341" i="9"/>
  <c r="O341" i="9"/>
  <c r="E341" i="9"/>
  <c r="L341" i="9"/>
  <c r="J341" i="9"/>
  <c r="AR342" i="9" l="1"/>
  <c r="AP342" i="9"/>
  <c r="AQ342" i="9"/>
  <c r="AG342" i="9"/>
  <c r="AC342" i="9"/>
  <c r="Y341" i="9"/>
  <c r="AB342" i="9"/>
  <c r="P341" i="9"/>
  <c r="S341" i="9"/>
  <c r="M341" i="9"/>
  <c r="AA341" i="9" s="1"/>
  <c r="K341" i="9"/>
  <c r="G341" i="9"/>
  <c r="AN342" i="9" l="1"/>
  <c r="AS342" i="9" s="1"/>
  <c r="AO342" i="9"/>
  <c r="AT342" i="9" s="1"/>
  <c r="AV342" i="9"/>
  <c r="AU342" i="9"/>
  <c r="AW342" i="9"/>
  <c r="AM342" i="9"/>
  <c r="U341" i="9"/>
  <c r="Q341" i="9"/>
  <c r="AD342" i="9"/>
  <c r="W341" i="9"/>
  <c r="T341" i="9"/>
  <c r="AE342" i="9"/>
  <c r="AF342" i="9"/>
  <c r="Z341" i="9"/>
  <c r="AN38" i="6"/>
  <c r="AN37" i="6"/>
  <c r="AN36" i="6"/>
  <c r="AN35" i="6"/>
  <c r="AN34" i="6"/>
  <c r="AN33" i="6"/>
  <c r="AN32" i="6"/>
  <c r="AN31" i="6"/>
  <c r="AN30" i="6"/>
  <c r="AN29" i="6"/>
  <c r="AN28" i="6"/>
  <c r="AN27" i="6"/>
  <c r="AN26" i="6"/>
  <c r="AN25" i="6"/>
  <c r="AN24" i="6"/>
  <c r="AN23" i="6"/>
  <c r="BQ38" i="6"/>
  <c r="BQ37" i="6"/>
  <c r="BQ36" i="6"/>
  <c r="BQ35" i="6"/>
  <c r="BQ34" i="6"/>
  <c r="BQ33" i="6"/>
  <c r="BQ32" i="6"/>
  <c r="BQ31" i="6"/>
  <c r="BQ30" i="6"/>
  <c r="BQ29" i="6"/>
  <c r="BQ28" i="6"/>
  <c r="BQ27" i="6"/>
  <c r="BQ26" i="6"/>
  <c r="BQ25" i="6"/>
  <c r="BQ24" i="6"/>
  <c r="AL25" i="6"/>
  <c r="AL24" i="6"/>
  <c r="AL23" i="6"/>
  <c r="AL38" i="6"/>
  <c r="AL37" i="6"/>
  <c r="AL36" i="6"/>
  <c r="AL35" i="6"/>
  <c r="AL34" i="6"/>
  <c r="AL33" i="6"/>
  <c r="AL32" i="6"/>
  <c r="AL31" i="6"/>
  <c r="AL30" i="6"/>
  <c r="AL29" i="6"/>
  <c r="AL28" i="6"/>
  <c r="AL27" i="6"/>
  <c r="AL26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AH342" i="9" l="1"/>
  <c r="V341" i="9"/>
  <c r="AI342" i="9"/>
  <c r="X341" i="9"/>
  <c r="AL342" i="9"/>
  <c r="BR25" i="6"/>
  <c r="M33" i="6"/>
  <c r="O36" i="6"/>
  <c r="BR29" i="6"/>
  <c r="BR37" i="6"/>
  <c r="AO29" i="6"/>
  <c r="O28" i="6"/>
  <c r="BR32" i="6"/>
  <c r="M34" i="6"/>
  <c r="O37" i="6"/>
  <c r="AM32" i="6"/>
  <c r="BR38" i="6"/>
  <c r="BR31" i="6"/>
  <c r="BR34" i="6"/>
  <c r="BR27" i="6"/>
  <c r="BR35" i="6"/>
  <c r="BR33" i="6"/>
  <c r="BR26" i="6"/>
  <c r="BR28" i="6"/>
  <c r="BR36" i="6"/>
  <c r="O29" i="6"/>
  <c r="BR30" i="6"/>
  <c r="AO37" i="6"/>
  <c r="AM24" i="6"/>
  <c r="AO30" i="6"/>
  <c r="AO38" i="6"/>
  <c r="M30" i="6"/>
  <c r="AM28" i="6"/>
  <c r="M31" i="6"/>
  <c r="O34" i="6"/>
  <c r="AM37" i="6"/>
  <c r="AO27" i="6"/>
  <c r="AO35" i="6"/>
  <c r="O33" i="6"/>
  <c r="AO26" i="6"/>
  <c r="AM29" i="6"/>
  <c r="M38" i="6"/>
  <c r="AM36" i="6"/>
  <c r="AO34" i="6"/>
  <c r="O30" i="6"/>
  <c r="AM33" i="6"/>
  <c r="M28" i="6"/>
  <c r="M36" i="6"/>
  <c r="O31" i="6"/>
  <c r="AM26" i="6"/>
  <c r="AM34" i="6"/>
  <c r="AO24" i="6"/>
  <c r="AO32" i="6"/>
  <c r="M27" i="6"/>
  <c r="O38" i="6"/>
  <c r="AO31" i="6"/>
  <c r="M29" i="6"/>
  <c r="M37" i="6"/>
  <c r="O32" i="6"/>
  <c r="AM27" i="6"/>
  <c r="AM35" i="6"/>
  <c r="AO25" i="6"/>
  <c r="AO33" i="6"/>
  <c r="M35" i="6"/>
  <c r="AM25" i="6"/>
  <c r="M32" i="6"/>
  <c r="O27" i="6"/>
  <c r="O35" i="6"/>
  <c r="AM30" i="6"/>
  <c r="AM38" i="6"/>
  <c r="AO28" i="6"/>
  <c r="AO36" i="6"/>
  <c r="AM31" i="6"/>
  <c r="AK342" i="9" l="1"/>
  <c r="AJ342" i="9"/>
  <c r="AJ35" i="6"/>
  <c r="AK36" i="6" s="1"/>
  <c r="H35" i="6"/>
  <c r="I36" i="6" s="1"/>
  <c r="AJ13" i="6" l="1"/>
  <c r="AJ14" i="6"/>
  <c r="AJ15" i="6"/>
  <c r="AJ16" i="6"/>
  <c r="AJ17" i="6"/>
  <c r="AJ18" i="6"/>
  <c r="AJ19" i="6"/>
  <c r="AJ20" i="6"/>
  <c r="AJ21" i="6"/>
  <c r="AJ23" i="6"/>
  <c r="AK15" i="6" l="1"/>
  <c r="AK18" i="6"/>
  <c r="AK20" i="6"/>
  <c r="AK14" i="6"/>
  <c r="AK17" i="6"/>
  <c r="AK19" i="6"/>
  <c r="AK16" i="6"/>
  <c r="AK21" i="6"/>
  <c r="AJ27" i="6"/>
  <c r="AJ25" i="6"/>
  <c r="AJ24" i="6"/>
  <c r="AK24" i="6" s="1"/>
  <c r="AJ22" i="6"/>
  <c r="AK22" i="6" s="1"/>
  <c r="AJ26" i="6"/>
  <c r="H34" i="6"/>
  <c r="H27" i="6"/>
  <c r="H26" i="6"/>
  <c r="BK36" i="6" l="1"/>
  <c r="AK23" i="6"/>
  <c r="BK35" i="6"/>
  <c r="AK26" i="6"/>
  <c r="I27" i="6"/>
  <c r="BK32" i="6"/>
  <c r="AK27" i="6"/>
  <c r="AK25" i="6"/>
  <c r="I35" i="6"/>
  <c r="AJ29" i="6"/>
  <c r="AJ30" i="6"/>
  <c r="AJ28" i="6"/>
  <c r="AK28" i="6" s="1"/>
  <c r="AJ31" i="6"/>
  <c r="AJ34" i="6"/>
  <c r="AJ32" i="6"/>
  <c r="AJ33" i="6"/>
  <c r="H30" i="6"/>
  <c r="H29" i="6"/>
  <c r="H28" i="6"/>
  <c r="I28" i="6" s="1"/>
  <c r="H31" i="6"/>
  <c r="BK33" i="6" l="1"/>
  <c r="AK31" i="6"/>
  <c r="BK25" i="6"/>
  <c r="BK26" i="6"/>
  <c r="BK27" i="6"/>
  <c r="BK30" i="6"/>
  <c r="BK31" i="6"/>
  <c r="BK34" i="6"/>
  <c r="I29" i="6"/>
  <c r="AK29" i="6"/>
  <c r="AK33" i="6"/>
  <c r="AK32" i="6"/>
  <c r="AK34" i="6"/>
  <c r="AK35" i="6"/>
  <c r="AK30" i="6"/>
  <c r="I30" i="6"/>
  <c r="I31" i="6"/>
  <c r="H32" i="6"/>
  <c r="I32" i="6" s="1"/>
  <c r="BK28" i="6" l="1"/>
  <c r="BK29" i="6"/>
  <c r="H33" i="6"/>
  <c r="I33" i="6" l="1"/>
  <c r="I34" i="6"/>
  <c r="S17" i="6" l="1"/>
  <c r="S23" i="6"/>
  <c r="U27" i="6"/>
  <c r="V27" i="6"/>
  <c r="U18" i="6"/>
  <c r="V18" i="6"/>
  <c r="Y28" i="6"/>
  <c r="Z28" i="6"/>
  <c r="AC28" i="6"/>
  <c r="AD28" i="6"/>
  <c r="Y35" i="6"/>
  <c r="Z35" i="6"/>
  <c r="AC30" i="6"/>
  <c r="AD30" i="6"/>
  <c r="Y18" i="6"/>
  <c r="Z18" i="6"/>
  <c r="U36" i="6"/>
  <c r="V36" i="6"/>
  <c r="S34" i="6"/>
  <c r="S15" i="6"/>
  <c r="U14" i="6"/>
  <c r="V14" i="6"/>
  <c r="U19" i="6"/>
  <c r="V19" i="6"/>
  <c r="U32" i="6"/>
  <c r="V32" i="6"/>
  <c r="AC21" i="6"/>
  <c r="AD21" i="6"/>
  <c r="Y24" i="6"/>
  <c r="Z24" i="6"/>
  <c r="AC20" i="6"/>
  <c r="AD20" i="6"/>
  <c r="Y23" i="6"/>
  <c r="Z23" i="6"/>
  <c r="AC26" i="6"/>
  <c r="AD26" i="6"/>
  <c r="Y14" i="6"/>
  <c r="Z14" i="6"/>
  <c r="Y36" i="6"/>
  <c r="Z36" i="6"/>
  <c r="S20" i="6"/>
  <c r="S25" i="6"/>
  <c r="S33" i="6"/>
  <c r="U29" i="6"/>
  <c r="V29" i="6"/>
  <c r="U26" i="6"/>
  <c r="V26" i="6"/>
  <c r="U24" i="6"/>
  <c r="V24" i="6"/>
  <c r="Y29" i="6"/>
  <c r="Z29" i="6"/>
  <c r="Y20" i="6"/>
  <c r="Z20" i="6"/>
  <c r="AC35" i="6"/>
  <c r="AD35" i="6"/>
  <c r="Y15" i="6"/>
  <c r="Z15" i="6"/>
  <c r="AC22" i="6"/>
  <c r="AD22" i="6"/>
  <c r="AC33" i="6"/>
  <c r="AD33" i="6"/>
  <c r="AC36" i="6"/>
  <c r="S35" i="6"/>
  <c r="S32" i="6"/>
  <c r="S30" i="6"/>
  <c r="U21" i="6"/>
  <c r="V21" i="6"/>
  <c r="U33" i="6"/>
  <c r="V33" i="6"/>
  <c r="U16" i="6"/>
  <c r="V16" i="6"/>
  <c r="Y21" i="6"/>
  <c r="Z21" i="6"/>
  <c r="Y16" i="6"/>
  <c r="Z16" i="6"/>
  <c r="AC31" i="6"/>
  <c r="AD31" i="6"/>
  <c r="Y31" i="6"/>
  <c r="Z31" i="6"/>
  <c r="AC14" i="6"/>
  <c r="AD14" i="6"/>
  <c r="AC17" i="6"/>
  <c r="AD17" i="6"/>
  <c r="S27" i="6"/>
  <c r="S24" i="6"/>
  <c r="S22" i="6"/>
  <c r="V13" i="6"/>
  <c r="U25" i="6"/>
  <c r="V25" i="6"/>
  <c r="U31" i="6"/>
  <c r="V31" i="6"/>
  <c r="AC32" i="6"/>
  <c r="AD32" i="6"/>
  <c r="AC25" i="6"/>
  <c r="AD25" i="6"/>
  <c r="AC27" i="6"/>
  <c r="AD27" i="6"/>
  <c r="AC18" i="6"/>
  <c r="AD18" i="6"/>
  <c r="Y34" i="6"/>
  <c r="Z34" i="6"/>
  <c r="AD13" i="6"/>
  <c r="S19" i="6"/>
  <c r="S16" i="6"/>
  <c r="S14" i="6"/>
  <c r="U28" i="6"/>
  <c r="V28" i="6"/>
  <c r="U17" i="6"/>
  <c r="V17" i="6"/>
  <c r="U23" i="6"/>
  <c r="V23" i="6"/>
  <c r="AC24" i="6"/>
  <c r="AD24" i="6"/>
  <c r="Y33" i="6"/>
  <c r="Z33" i="6"/>
  <c r="AC23" i="6"/>
  <c r="AD23" i="6"/>
  <c r="Y27" i="6"/>
  <c r="Z27" i="6"/>
  <c r="Y30" i="6"/>
  <c r="Z30" i="6"/>
  <c r="AC29" i="6"/>
  <c r="AD29" i="6"/>
  <c r="S28" i="6"/>
  <c r="S26" i="6"/>
  <c r="S29" i="6"/>
  <c r="U20" i="6"/>
  <c r="V20" i="6"/>
  <c r="U22" i="6"/>
  <c r="V22" i="6"/>
  <c r="U15" i="6"/>
  <c r="V15" i="6"/>
  <c r="AC16" i="6"/>
  <c r="AD16" i="6"/>
  <c r="Y25" i="6"/>
  <c r="Z25" i="6"/>
  <c r="AC19" i="6"/>
  <c r="AD19" i="6"/>
  <c r="Y19" i="6"/>
  <c r="Z19" i="6"/>
  <c r="Y26" i="6"/>
  <c r="Z26" i="6"/>
  <c r="Z13" i="6"/>
  <c r="S18" i="6"/>
  <c r="S31" i="6"/>
  <c r="S21" i="6"/>
  <c r="U35" i="6"/>
  <c r="V35" i="6"/>
  <c r="U34" i="6"/>
  <c r="V34" i="6"/>
  <c r="U30" i="6"/>
  <c r="V30" i="6"/>
  <c r="Y32" i="6"/>
  <c r="Z32" i="6"/>
  <c r="Y17" i="6"/>
  <c r="Z17" i="6"/>
  <c r="AC15" i="6"/>
  <c r="AD15" i="6"/>
  <c r="AC34" i="6"/>
  <c r="AD34" i="6"/>
  <c r="Y22" i="6"/>
  <c r="Z22" i="6"/>
  <c r="S36" i="6"/>
  <c r="AT34" i="6"/>
  <c r="AT27" i="6"/>
  <c r="AF31" i="6"/>
  <c r="AT33" i="6"/>
  <c r="AF24" i="6"/>
  <c r="B35" i="6"/>
  <c r="D35" i="6"/>
  <c r="AT29" i="6"/>
  <c r="B29" i="6"/>
  <c r="AF34" i="6"/>
  <c r="B30" i="6"/>
  <c r="B36" i="6"/>
  <c r="BB35" i="6"/>
  <c r="AF26" i="6"/>
  <c r="AF30" i="6"/>
  <c r="AT31" i="6"/>
  <c r="AF23" i="6"/>
  <c r="AT36" i="6"/>
  <c r="BB30" i="6"/>
  <c r="AF25" i="6"/>
  <c r="B34" i="6"/>
  <c r="D32" i="6"/>
  <c r="D29" i="6"/>
  <c r="AF28" i="6"/>
  <c r="AT35" i="6"/>
  <c r="AT25" i="6"/>
  <c r="D36" i="6"/>
  <c r="B32" i="6"/>
  <c r="BD34" i="6"/>
  <c r="BD32" i="6"/>
  <c r="AT32" i="6"/>
  <c r="BD31" i="6"/>
  <c r="BB36" i="6"/>
  <c r="D30" i="6"/>
  <c r="D28" i="6"/>
  <c r="B26" i="6"/>
  <c r="BB33" i="6"/>
  <c r="AF27" i="6"/>
  <c r="BD30" i="6"/>
  <c r="B28" i="6"/>
  <c r="D26" i="6"/>
  <c r="AT30" i="6"/>
  <c r="BD35" i="6"/>
  <c r="BB32" i="6"/>
  <c r="B31" i="6"/>
  <c r="BB31" i="6"/>
  <c r="BD36" i="6"/>
  <c r="B33" i="6"/>
  <c r="AF32" i="6"/>
  <c r="AT24" i="6"/>
  <c r="AF22" i="6"/>
  <c r="AF36" i="6"/>
  <c r="AF29" i="6"/>
  <c r="AF33" i="6"/>
  <c r="D31" i="6"/>
  <c r="B27" i="6"/>
  <c r="D33" i="6"/>
  <c r="BD33" i="6"/>
  <c r="AF35" i="6"/>
  <c r="AT26" i="6"/>
  <c r="D34" i="6"/>
  <c r="BB34" i="6"/>
  <c r="AT28" i="6"/>
  <c r="D27" i="6"/>
  <c r="AW27" i="6"/>
  <c r="AW34" i="6"/>
  <c r="AW33" i="6"/>
  <c r="AW24" i="6"/>
  <c r="AW28" i="6"/>
  <c r="AW35" i="6"/>
  <c r="AW26" i="6"/>
  <c r="AW31" i="6"/>
  <c r="AW30" i="6"/>
  <c r="AW32" i="6"/>
  <c r="AW25" i="6"/>
  <c r="AW29" i="6"/>
  <c r="AW36" i="6"/>
  <c r="AX33" i="6" l="1"/>
  <c r="AH24" i="6"/>
  <c r="AG24" i="6"/>
  <c r="AH33" i="6"/>
  <c r="AG33" i="6"/>
  <c r="BC32" i="6"/>
  <c r="BF32" i="6"/>
  <c r="AU25" i="6"/>
  <c r="BC36" i="6"/>
  <c r="BF36" i="6"/>
  <c r="AG25" i="6"/>
  <c r="AH25" i="6"/>
  <c r="AU28" i="6"/>
  <c r="AX27" i="6"/>
  <c r="AG29" i="6"/>
  <c r="AH29" i="6"/>
  <c r="AX34" i="6"/>
  <c r="BE31" i="6"/>
  <c r="BF30" i="6"/>
  <c r="AX28" i="6"/>
  <c r="AU26" i="6"/>
  <c r="AX30" i="6"/>
  <c r="AX32" i="6"/>
  <c r="BE35" i="6"/>
  <c r="AU35" i="6"/>
  <c r="AX31" i="6"/>
  <c r="AU36" i="6"/>
  <c r="AX35" i="6"/>
  <c r="AH35" i="6"/>
  <c r="AI36" i="6" s="1"/>
  <c r="AG35" i="6"/>
  <c r="AU33" i="6"/>
  <c r="AH36" i="6"/>
  <c r="AG36" i="6"/>
  <c r="AG32" i="6"/>
  <c r="AH32" i="6"/>
  <c r="AH27" i="6"/>
  <c r="AG27" i="6"/>
  <c r="AX25" i="6"/>
  <c r="AH23" i="6"/>
  <c r="AG23" i="6"/>
  <c r="BC35" i="6"/>
  <c r="BF35" i="6"/>
  <c r="AU29" i="6"/>
  <c r="AG31" i="6"/>
  <c r="AH31" i="6"/>
  <c r="AX26" i="6"/>
  <c r="BE36" i="6"/>
  <c r="AH28" i="6"/>
  <c r="AG28" i="6"/>
  <c r="AU32" i="6"/>
  <c r="AU31" i="6"/>
  <c r="BF34" i="6"/>
  <c r="BC34" i="6"/>
  <c r="AX36" i="6"/>
  <c r="AU27" i="6"/>
  <c r="AH22" i="6"/>
  <c r="AX29" i="6"/>
  <c r="BC31" i="6"/>
  <c r="BF31" i="6"/>
  <c r="BE32" i="6"/>
  <c r="AH30" i="6"/>
  <c r="AG30" i="6"/>
  <c r="AG34" i="6"/>
  <c r="AH34" i="6"/>
  <c r="AI34" i="6" s="1"/>
  <c r="BE33" i="6"/>
  <c r="AU34" i="6"/>
  <c r="AU30" i="6"/>
  <c r="BF33" i="6"/>
  <c r="BC33" i="6"/>
  <c r="BE34" i="6"/>
  <c r="AG26" i="6"/>
  <c r="AH26" i="6"/>
  <c r="AE23" i="6"/>
  <c r="AA25" i="6"/>
  <c r="AE15" i="6"/>
  <c r="AA15" i="6"/>
  <c r="AE36" i="6"/>
  <c r="AA26" i="6"/>
  <c r="W25" i="6"/>
  <c r="W15" i="6"/>
  <c r="AA19" i="6"/>
  <c r="AA16" i="6"/>
  <c r="AA34" i="6"/>
  <c r="AE27" i="6"/>
  <c r="AE31" i="6"/>
  <c r="AA27" i="6"/>
  <c r="AE22" i="6"/>
  <c r="AA29" i="6"/>
  <c r="AA32" i="6"/>
  <c r="AE33" i="6"/>
  <c r="W29" i="6"/>
  <c r="W27" i="6"/>
  <c r="AE19" i="6"/>
  <c r="W17" i="6"/>
  <c r="AE32" i="6"/>
  <c r="W20" i="6"/>
  <c r="AE29" i="6"/>
  <c r="W22" i="6"/>
  <c r="AA17" i="6"/>
  <c r="AE18" i="6"/>
  <c r="AA30" i="6"/>
  <c r="AE24" i="6"/>
  <c r="AE21" i="6"/>
  <c r="W23" i="6"/>
  <c r="AA23" i="6"/>
  <c r="W32" i="6"/>
  <c r="W34" i="6"/>
  <c r="AE14" i="6"/>
  <c r="C31" i="6"/>
  <c r="C32" i="6"/>
  <c r="F26" i="6"/>
  <c r="C29" i="6"/>
  <c r="C30" i="6"/>
  <c r="E35" i="6"/>
  <c r="F35" i="6"/>
  <c r="C34" i="6"/>
  <c r="E34" i="6"/>
  <c r="F34" i="6"/>
  <c r="C28" i="6"/>
  <c r="C36" i="6"/>
  <c r="E33" i="6"/>
  <c r="F33" i="6"/>
  <c r="E29" i="6"/>
  <c r="F29" i="6"/>
  <c r="C35" i="6"/>
  <c r="E36" i="6"/>
  <c r="F36" i="6"/>
  <c r="E32" i="6"/>
  <c r="F32" i="6"/>
  <c r="E31" i="6"/>
  <c r="F31" i="6"/>
  <c r="C33" i="6"/>
  <c r="E28" i="6"/>
  <c r="F28" i="6"/>
  <c r="E30" i="6"/>
  <c r="F30" i="6"/>
  <c r="C27" i="6"/>
  <c r="E27" i="6"/>
  <c r="F27" i="6"/>
  <c r="AA33" i="6"/>
  <c r="W28" i="6"/>
  <c r="W24" i="6"/>
  <c r="AA14" i="6"/>
  <c r="AA24" i="6"/>
  <c r="W14" i="6"/>
  <c r="AA18" i="6"/>
  <c r="AA28" i="6"/>
  <c r="W35" i="6"/>
  <c r="W31" i="6"/>
  <c r="AA31" i="6"/>
  <c r="W16" i="6"/>
  <c r="AE16" i="6"/>
  <c r="AE35" i="6"/>
  <c r="W26" i="6"/>
  <c r="AE26" i="6"/>
  <c r="AI35" i="6"/>
  <c r="AE30" i="6"/>
  <c r="W18" i="6"/>
  <c r="AA22" i="6"/>
  <c r="W33" i="6"/>
  <c r="AA20" i="6"/>
  <c r="AA35" i="6"/>
  <c r="AE34" i="6"/>
  <c r="W30" i="6"/>
  <c r="AE25" i="6"/>
  <c r="AE17" i="6"/>
  <c r="W21" i="6"/>
  <c r="AI24" i="6"/>
  <c r="AA36" i="6"/>
  <c r="AE20" i="6"/>
  <c r="W19" i="6"/>
  <c r="W36" i="6"/>
  <c r="AE28" i="6"/>
  <c r="AA21" i="6"/>
  <c r="AI25" i="6" l="1"/>
  <c r="AI27" i="6"/>
  <c r="AI28" i="6"/>
  <c r="AI32" i="6"/>
  <c r="BG35" i="6"/>
  <c r="AI23" i="6"/>
  <c r="AI30" i="6"/>
  <c r="BG32" i="6"/>
  <c r="BG36" i="6"/>
  <c r="BG33" i="6"/>
  <c r="BG34" i="6"/>
  <c r="BG31" i="6"/>
  <c r="AI31" i="6"/>
  <c r="AI29" i="6"/>
  <c r="AI26" i="6"/>
  <c r="AI33" i="6"/>
  <c r="G36" i="6"/>
  <c r="G32" i="6"/>
  <c r="G29" i="6"/>
  <c r="G27" i="6"/>
  <c r="G35" i="6"/>
  <c r="G30" i="6"/>
  <c r="G31" i="6"/>
  <c r="G33" i="6"/>
  <c r="G28" i="6"/>
  <c r="G34" i="6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3" i="3"/>
  <c r="A3" i="3" l="1"/>
  <c r="C3" i="3"/>
  <c r="B3" i="3" s="1"/>
  <c r="D3" i="3"/>
  <c r="A4" i="3"/>
  <c r="C4" i="3"/>
  <c r="B4" i="3" s="1"/>
  <c r="D4" i="3"/>
  <c r="A5" i="3"/>
  <c r="C5" i="3"/>
  <c r="B5" i="3" s="1"/>
  <c r="D5" i="3"/>
  <c r="A6" i="3"/>
  <c r="C6" i="3"/>
  <c r="B6" i="3" s="1"/>
  <c r="D6" i="3"/>
  <c r="A7" i="3"/>
  <c r="C7" i="3"/>
  <c r="B7" i="3" s="1"/>
  <c r="D7" i="3"/>
  <c r="A8" i="3"/>
  <c r="C8" i="3"/>
  <c r="B8" i="3" s="1"/>
  <c r="D8" i="3"/>
  <c r="A9" i="3"/>
  <c r="C9" i="3"/>
  <c r="B9" i="3" s="1"/>
  <c r="D9" i="3"/>
  <c r="A10" i="3"/>
  <c r="C10" i="3"/>
  <c r="B10" i="3" s="1"/>
  <c r="D10" i="3"/>
  <c r="A11" i="3"/>
  <c r="C11" i="3"/>
  <c r="B11" i="3" s="1"/>
  <c r="D11" i="3"/>
  <c r="A12" i="3"/>
  <c r="C12" i="3"/>
  <c r="B12" i="3" s="1"/>
  <c r="D12" i="3"/>
  <c r="A13" i="3"/>
  <c r="C13" i="3"/>
  <c r="B13" i="3" s="1"/>
  <c r="D13" i="3"/>
  <c r="A14" i="3"/>
  <c r="C14" i="3"/>
  <c r="B14" i="3" s="1"/>
  <c r="D14" i="3"/>
  <c r="A15" i="3"/>
  <c r="C15" i="3"/>
  <c r="B15" i="3" s="1"/>
  <c r="D15" i="3"/>
  <c r="A16" i="3"/>
  <c r="C16" i="3"/>
  <c r="B16" i="3" s="1"/>
  <c r="D16" i="3"/>
  <c r="A17" i="3"/>
  <c r="C17" i="3"/>
  <c r="B17" i="3" s="1"/>
  <c r="D17" i="3"/>
  <c r="A18" i="3"/>
  <c r="C18" i="3"/>
  <c r="B18" i="3" s="1"/>
  <c r="D18" i="3"/>
  <c r="A19" i="3"/>
  <c r="C19" i="3"/>
  <c r="B19" i="3" s="1"/>
  <c r="D19" i="3"/>
  <c r="A20" i="3"/>
  <c r="C20" i="3"/>
  <c r="B20" i="3" s="1"/>
  <c r="D20" i="3"/>
  <c r="A21" i="3"/>
  <c r="C21" i="3"/>
  <c r="B21" i="3" s="1"/>
  <c r="D21" i="3"/>
  <c r="A22" i="3"/>
  <c r="C22" i="3"/>
  <c r="B22" i="3" s="1"/>
  <c r="D22" i="3"/>
  <c r="A23" i="3"/>
  <c r="C23" i="3"/>
  <c r="B23" i="3" s="1"/>
  <c r="D23" i="3"/>
  <c r="A24" i="3"/>
  <c r="C24" i="3"/>
  <c r="B24" i="3" s="1"/>
  <c r="D24" i="3"/>
  <c r="A25" i="3"/>
  <c r="C25" i="3"/>
  <c r="B25" i="3" s="1"/>
  <c r="D25" i="3"/>
  <c r="A26" i="3"/>
  <c r="C26" i="3"/>
  <c r="B26" i="3" s="1"/>
  <c r="D26" i="3"/>
  <c r="A27" i="3"/>
  <c r="C27" i="3"/>
  <c r="B27" i="3" s="1"/>
  <c r="D27" i="3"/>
  <c r="A28" i="3"/>
  <c r="C28" i="3"/>
  <c r="B28" i="3" s="1"/>
  <c r="D28" i="3"/>
  <c r="A29" i="3"/>
  <c r="C29" i="3"/>
  <c r="B29" i="3" s="1"/>
  <c r="D29" i="3"/>
  <c r="A30" i="3"/>
  <c r="C30" i="3"/>
  <c r="B30" i="3" s="1"/>
  <c r="D30" i="3"/>
  <c r="A31" i="3"/>
  <c r="C31" i="3"/>
  <c r="B31" i="3" s="1"/>
  <c r="D31" i="3"/>
  <c r="A32" i="3"/>
  <c r="C32" i="3"/>
  <c r="B32" i="3" s="1"/>
  <c r="D32" i="3"/>
  <c r="A33" i="3"/>
  <c r="C33" i="3"/>
  <c r="B33" i="3" s="1"/>
  <c r="D33" i="3"/>
  <c r="F9" i="3"/>
  <c r="J30" i="3"/>
  <c r="G7" i="3"/>
  <c r="J11" i="3"/>
  <c r="J9" i="3"/>
  <c r="I31" i="3"/>
  <c r="F30" i="3"/>
  <c r="F25" i="3"/>
  <c r="G30" i="3"/>
  <c r="F26" i="3"/>
  <c r="F33" i="3"/>
  <c r="G3" i="3"/>
  <c r="G26" i="3"/>
  <c r="G12" i="3"/>
  <c r="F24" i="3"/>
  <c r="G6" i="3"/>
  <c r="G16" i="3"/>
  <c r="F14" i="3"/>
  <c r="F32" i="3"/>
  <c r="G20" i="3"/>
  <c r="F5" i="3"/>
  <c r="I11" i="3"/>
  <c r="I20" i="3"/>
  <c r="I16" i="3"/>
  <c r="G15" i="3"/>
  <c r="G27" i="3"/>
  <c r="J19" i="3"/>
  <c r="J20" i="3"/>
  <c r="F15" i="3"/>
  <c r="I17" i="3"/>
  <c r="G5" i="3"/>
  <c r="J16" i="3"/>
  <c r="J28" i="3"/>
  <c r="J24" i="3"/>
  <c r="F17" i="3"/>
  <c r="F23" i="3"/>
  <c r="J13" i="3"/>
  <c r="F28" i="3"/>
  <c r="J29" i="3"/>
  <c r="F22" i="3"/>
  <c r="I21" i="3"/>
  <c r="F13" i="3"/>
  <c r="J8" i="3"/>
  <c r="F12" i="3"/>
  <c r="I33" i="3"/>
  <c r="F19" i="3"/>
  <c r="J33" i="3"/>
  <c r="J6" i="3"/>
  <c r="F31" i="3"/>
  <c r="F20" i="3"/>
  <c r="I25" i="3"/>
  <c r="I26" i="3"/>
  <c r="G11" i="3"/>
  <c r="J22" i="3"/>
  <c r="F3" i="3"/>
  <c r="G10" i="3"/>
  <c r="G13" i="3"/>
  <c r="G18" i="3"/>
  <c r="I12" i="3"/>
  <c r="J32" i="3"/>
  <c r="G31" i="3"/>
  <c r="J4" i="3"/>
  <c r="G22" i="3"/>
  <c r="J21" i="3"/>
  <c r="I30" i="3"/>
  <c r="F8" i="3"/>
  <c r="F27" i="3"/>
  <c r="I3" i="3"/>
  <c r="G25" i="3"/>
  <c r="J31" i="3"/>
  <c r="G33" i="3"/>
  <c r="G9" i="3"/>
  <c r="I6" i="3"/>
  <c r="J27" i="3"/>
  <c r="J26" i="3"/>
  <c r="I13" i="3"/>
  <c r="I27" i="3"/>
  <c r="I18" i="3"/>
  <c r="I28" i="3"/>
  <c r="J12" i="3"/>
  <c r="J25" i="3"/>
  <c r="G8" i="3"/>
  <c r="G23" i="3"/>
  <c r="F4" i="3"/>
  <c r="G21" i="3"/>
  <c r="J17" i="3"/>
  <c r="G19" i="3"/>
  <c r="I7" i="3"/>
  <c r="J14" i="3"/>
  <c r="G4" i="3"/>
  <c r="G14" i="3"/>
  <c r="I10" i="3"/>
  <c r="F16" i="3"/>
  <c r="J10" i="3"/>
  <c r="G28" i="3"/>
  <c r="I29" i="3"/>
  <c r="I32" i="3"/>
  <c r="J3" i="3"/>
  <c r="I15" i="3"/>
  <c r="I24" i="3"/>
  <c r="J18" i="3"/>
  <c r="F29" i="3"/>
  <c r="F11" i="3"/>
  <c r="I8" i="3"/>
  <c r="G29" i="3"/>
  <c r="J15" i="3"/>
  <c r="J7" i="3"/>
  <c r="F21" i="3"/>
  <c r="I23" i="3"/>
  <c r="G24" i="3"/>
  <c r="F7" i="3"/>
  <c r="I19" i="3"/>
  <c r="I4" i="3"/>
  <c r="J5" i="3"/>
  <c r="I22" i="3"/>
  <c r="I14" i="3"/>
  <c r="J23" i="3"/>
  <c r="G17" i="3"/>
  <c r="F18" i="3"/>
  <c r="F10" i="3"/>
  <c r="I5" i="3"/>
  <c r="F6" i="3"/>
  <c r="G32" i="3"/>
  <c r="I9" i="3"/>
  <c r="W20" i="3" l="1"/>
  <c r="T32" i="3"/>
  <c r="T31" i="3"/>
  <c r="T14" i="3"/>
  <c r="W14" i="3"/>
  <c r="T13" i="3"/>
  <c r="W6" i="3"/>
  <c r="W8" i="3"/>
  <c r="W31" i="3"/>
  <c r="W18" i="3"/>
  <c r="T12" i="3"/>
  <c r="T10" i="3"/>
  <c r="T21" i="3"/>
  <c r="W29" i="3"/>
  <c r="T19" i="3"/>
  <c r="W24" i="3"/>
  <c r="W12" i="3"/>
  <c r="W16" i="3"/>
  <c r="W10" i="3"/>
  <c r="T30" i="3"/>
  <c r="W4" i="3"/>
  <c r="T29" i="3"/>
  <c r="T25" i="3"/>
  <c r="T11" i="3"/>
  <c r="W25" i="3"/>
  <c r="W27" i="3"/>
  <c r="W23" i="3"/>
  <c r="T33" i="3"/>
  <c r="T26" i="3"/>
  <c r="T20" i="3"/>
  <c r="T17" i="3"/>
  <c r="W17" i="3"/>
  <c r="W19" i="3"/>
  <c r="W21" i="3"/>
  <c r="W15" i="3"/>
  <c r="W22" i="3"/>
  <c r="T15" i="3"/>
  <c r="T28" i="3"/>
  <c r="W9" i="3"/>
  <c r="W11" i="3"/>
  <c r="W13" i="3"/>
  <c r="W7" i="3"/>
  <c r="T27" i="3"/>
  <c r="T23" i="3"/>
  <c r="T24" i="3"/>
  <c r="T22" i="3"/>
  <c r="W33" i="3"/>
  <c r="W5" i="3"/>
  <c r="T18" i="3"/>
  <c r="T16" i="3"/>
  <c r="W28" i="3"/>
  <c r="W30" i="3"/>
  <c r="W32" i="3"/>
  <c r="W26" i="3"/>
  <c r="M32" i="3"/>
  <c r="M31" i="3"/>
  <c r="M30" i="3"/>
  <c r="M29" i="3"/>
  <c r="M33" i="3"/>
  <c r="M28" i="3"/>
  <c r="M27" i="3"/>
  <c r="M13" i="3"/>
  <c r="M26" i="3"/>
  <c r="M18" i="3"/>
  <c r="M10" i="3"/>
  <c r="M23" i="3"/>
  <c r="M15" i="3"/>
  <c r="M24" i="3"/>
  <c r="M20" i="3"/>
  <c r="M9" i="3"/>
  <c r="M22" i="3"/>
  <c r="M14" i="3"/>
  <c r="M12" i="3"/>
  <c r="M25" i="3"/>
  <c r="M17" i="3"/>
  <c r="M19" i="3"/>
  <c r="M11" i="3"/>
  <c r="M16" i="3"/>
  <c r="M21" i="3"/>
  <c r="N28" i="3"/>
  <c r="N20" i="3"/>
  <c r="N12" i="3"/>
  <c r="N4" i="3"/>
  <c r="N25" i="3"/>
  <c r="N17" i="3"/>
  <c r="N9" i="3"/>
  <c r="N33" i="3"/>
  <c r="N30" i="3"/>
  <c r="N22" i="3"/>
  <c r="N14" i="3"/>
  <c r="N6" i="3"/>
  <c r="N27" i="3"/>
  <c r="N19" i="3"/>
  <c r="N11" i="3"/>
  <c r="N3" i="3"/>
  <c r="N32" i="3"/>
  <c r="N24" i="3"/>
  <c r="N16" i="3"/>
  <c r="N8" i="3"/>
  <c r="N29" i="3"/>
  <c r="N21" i="3"/>
  <c r="N13" i="3"/>
  <c r="N5" i="3"/>
  <c r="N26" i="3"/>
  <c r="N18" i="3"/>
  <c r="N10" i="3"/>
  <c r="N31" i="3"/>
  <c r="N23" i="3"/>
  <c r="N15" i="3"/>
  <c r="N7" i="3"/>
  <c r="D170" i="3"/>
  <c r="C170" i="3"/>
  <c r="B170" i="3" s="1"/>
  <c r="A170" i="3"/>
  <c r="D169" i="3"/>
  <c r="C169" i="3"/>
  <c r="B169" i="3" s="1"/>
  <c r="A169" i="3"/>
  <c r="D168" i="3"/>
  <c r="C168" i="3"/>
  <c r="B168" i="3" s="1"/>
  <c r="A168" i="3"/>
  <c r="D167" i="3"/>
  <c r="C167" i="3"/>
  <c r="B167" i="3" s="1"/>
  <c r="A167" i="3"/>
  <c r="D166" i="3"/>
  <c r="C166" i="3"/>
  <c r="B166" i="3" s="1"/>
  <c r="A166" i="3"/>
  <c r="D165" i="3"/>
  <c r="C165" i="3"/>
  <c r="B165" i="3" s="1"/>
  <c r="A165" i="3"/>
  <c r="D164" i="3"/>
  <c r="C164" i="3"/>
  <c r="B164" i="3" s="1"/>
  <c r="A164" i="3"/>
  <c r="D163" i="3"/>
  <c r="C163" i="3"/>
  <c r="B163" i="3" s="1"/>
  <c r="A163" i="3"/>
  <c r="D162" i="3"/>
  <c r="C162" i="3"/>
  <c r="B162" i="3" s="1"/>
  <c r="A162" i="3"/>
  <c r="D161" i="3"/>
  <c r="C161" i="3"/>
  <c r="B161" i="3" s="1"/>
  <c r="A161" i="3"/>
  <c r="D160" i="3"/>
  <c r="C160" i="3"/>
  <c r="B160" i="3" s="1"/>
  <c r="A160" i="3"/>
  <c r="D159" i="3"/>
  <c r="C159" i="3"/>
  <c r="B159" i="3" s="1"/>
  <c r="A159" i="3"/>
  <c r="D158" i="3"/>
  <c r="C158" i="3"/>
  <c r="B158" i="3" s="1"/>
  <c r="A158" i="3"/>
  <c r="D157" i="3"/>
  <c r="C157" i="3"/>
  <c r="B157" i="3" s="1"/>
  <c r="A157" i="3"/>
  <c r="D156" i="3"/>
  <c r="C156" i="3"/>
  <c r="B156" i="3" s="1"/>
  <c r="A156" i="3"/>
  <c r="D155" i="3"/>
  <c r="C155" i="3"/>
  <c r="B155" i="3" s="1"/>
  <c r="A155" i="3"/>
  <c r="D154" i="3"/>
  <c r="C154" i="3"/>
  <c r="B154" i="3" s="1"/>
  <c r="A154" i="3"/>
  <c r="D153" i="3"/>
  <c r="C153" i="3"/>
  <c r="B153" i="3" s="1"/>
  <c r="A153" i="3"/>
  <c r="D152" i="3"/>
  <c r="C152" i="3"/>
  <c r="B152" i="3" s="1"/>
  <c r="A152" i="3"/>
  <c r="D151" i="3"/>
  <c r="C151" i="3"/>
  <c r="B151" i="3" s="1"/>
  <c r="A151" i="3"/>
  <c r="D150" i="3"/>
  <c r="C150" i="3"/>
  <c r="B150" i="3" s="1"/>
  <c r="A150" i="3"/>
  <c r="D149" i="3"/>
  <c r="C149" i="3"/>
  <c r="B149" i="3" s="1"/>
  <c r="A149" i="3"/>
  <c r="D148" i="3"/>
  <c r="C148" i="3"/>
  <c r="B148" i="3" s="1"/>
  <c r="A148" i="3"/>
  <c r="D147" i="3"/>
  <c r="C147" i="3"/>
  <c r="B147" i="3" s="1"/>
  <c r="A147" i="3"/>
  <c r="D146" i="3"/>
  <c r="C146" i="3"/>
  <c r="B146" i="3" s="1"/>
  <c r="A146" i="3"/>
  <c r="D145" i="3"/>
  <c r="C145" i="3"/>
  <c r="B145" i="3" s="1"/>
  <c r="A145" i="3"/>
  <c r="D144" i="3"/>
  <c r="C144" i="3"/>
  <c r="B144" i="3" s="1"/>
  <c r="A144" i="3"/>
  <c r="D143" i="3"/>
  <c r="C143" i="3"/>
  <c r="B143" i="3" s="1"/>
  <c r="A143" i="3"/>
  <c r="D142" i="3"/>
  <c r="C142" i="3"/>
  <c r="B142" i="3" s="1"/>
  <c r="A142" i="3"/>
  <c r="D141" i="3"/>
  <c r="C141" i="3"/>
  <c r="B141" i="3" s="1"/>
  <c r="A141" i="3"/>
  <c r="D140" i="3"/>
  <c r="C140" i="3"/>
  <c r="B140" i="3" s="1"/>
  <c r="A140" i="3"/>
  <c r="D139" i="3"/>
  <c r="C139" i="3"/>
  <c r="B139" i="3" s="1"/>
  <c r="A139" i="3"/>
  <c r="D138" i="3"/>
  <c r="C138" i="3"/>
  <c r="B138" i="3" s="1"/>
  <c r="A138" i="3"/>
  <c r="D137" i="3"/>
  <c r="C137" i="3"/>
  <c r="B137" i="3" s="1"/>
  <c r="A137" i="3"/>
  <c r="D136" i="3"/>
  <c r="C136" i="3"/>
  <c r="B136" i="3" s="1"/>
  <c r="A136" i="3"/>
  <c r="D135" i="3"/>
  <c r="C135" i="3"/>
  <c r="B135" i="3" s="1"/>
  <c r="A135" i="3"/>
  <c r="D134" i="3"/>
  <c r="C134" i="3"/>
  <c r="B134" i="3" s="1"/>
  <c r="A134" i="3"/>
  <c r="D133" i="3"/>
  <c r="C133" i="3"/>
  <c r="B133" i="3" s="1"/>
  <c r="A133" i="3"/>
  <c r="D132" i="3"/>
  <c r="C132" i="3"/>
  <c r="B132" i="3" s="1"/>
  <c r="A132" i="3"/>
  <c r="D131" i="3"/>
  <c r="C131" i="3"/>
  <c r="B131" i="3" s="1"/>
  <c r="A131" i="3"/>
  <c r="D130" i="3"/>
  <c r="C130" i="3"/>
  <c r="B130" i="3" s="1"/>
  <c r="A130" i="3"/>
  <c r="D129" i="3"/>
  <c r="C129" i="3"/>
  <c r="B129" i="3" s="1"/>
  <c r="A129" i="3"/>
  <c r="D128" i="3"/>
  <c r="C128" i="3"/>
  <c r="B128" i="3" s="1"/>
  <c r="A128" i="3"/>
  <c r="D127" i="3"/>
  <c r="C127" i="3"/>
  <c r="B127" i="3" s="1"/>
  <c r="A127" i="3"/>
  <c r="D126" i="3"/>
  <c r="C126" i="3"/>
  <c r="B126" i="3" s="1"/>
  <c r="A126" i="3"/>
  <c r="D125" i="3"/>
  <c r="C125" i="3"/>
  <c r="B125" i="3" s="1"/>
  <c r="A125" i="3"/>
  <c r="D124" i="3"/>
  <c r="C124" i="3"/>
  <c r="B124" i="3" s="1"/>
  <c r="A124" i="3"/>
  <c r="D123" i="3"/>
  <c r="C123" i="3"/>
  <c r="B123" i="3" s="1"/>
  <c r="A123" i="3"/>
  <c r="D122" i="3"/>
  <c r="C122" i="3"/>
  <c r="B122" i="3" s="1"/>
  <c r="A122" i="3"/>
  <c r="D121" i="3"/>
  <c r="C121" i="3"/>
  <c r="B121" i="3" s="1"/>
  <c r="A121" i="3"/>
  <c r="D120" i="3"/>
  <c r="C120" i="3"/>
  <c r="B120" i="3" s="1"/>
  <c r="A120" i="3"/>
  <c r="D119" i="3"/>
  <c r="C119" i="3"/>
  <c r="B119" i="3" s="1"/>
  <c r="A119" i="3"/>
  <c r="D118" i="3"/>
  <c r="C118" i="3"/>
  <c r="B118" i="3" s="1"/>
  <c r="A118" i="3"/>
  <c r="D117" i="3"/>
  <c r="C117" i="3"/>
  <c r="B117" i="3" s="1"/>
  <c r="A117" i="3"/>
  <c r="D116" i="3"/>
  <c r="C116" i="3"/>
  <c r="B116" i="3" s="1"/>
  <c r="A116" i="3"/>
  <c r="D115" i="3"/>
  <c r="C115" i="3"/>
  <c r="B115" i="3" s="1"/>
  <c r="A115" i="3"/>
  <c r="D114" i="3"/>
  <c r="C114" i="3"/>
  <c r="B114" i="3" s="1"/>
  <c r="A114" i="3"/>
  <c r="D113" i="3"/>
  <c r="C113" i="3"/>
  <c r="B113" i="3" s="1"/>
  <c r="A113" i="3"/>
  <c r="D112" i="3"/>
  <c r="C112" i="3"/>
  <c r="B112" i="3" s="1"/>
  <c r="A112" i="3"/>
  <c r="D111" i="3"/>
  <c r="C111" i="3"/>
  <c r="B111" i="3" s="1"/>
  <c r="A111" i="3"/>
  <c r="D110" i="3"/>
  <c r="C110" i="3"/>
  <c r="B110" i="3" s="1"/>
  <c r="A110" i="3"/>
  <c r="D109" i="3"/>
  <c r="C109" i="3"/>
  <c r="B109" i="3" s="1"/>
  <c r="A109" i="3"/>
  <c r="D108" i="3"/>
  <c r="C108" i="3"/>
  <c r="B108" i="3" s="1"/>
  <c r="A108" i="3"/>
  <c r="D107" i="3"/>
  <c r="C107" i="3"/>
  <c r="B107" i="3" s="1"/>
  <c r="A107" i="3"/>
  <c r="D106" i="3"/>
  <c r="C106" i="3"/>
  <c r="B106" i="3" s="1"/>
  <c r="A106" i="3"/>
  <c r="D105" i="3"/>
  <c r="C105" i="3"/>
  <c r="B105" i="3" s="1"/>
  <c r="A105" i="3"/>
  <c r="D104" i="3"/>
  <c r="C104" i="3"/>
  <c r="B104" i="3" s="1"/>
  <c r="A104" i="3"/>
  <c r="D103" i="3"/>
  <c r="C103" i="3"/>
  <c r="B103" i="3" s="1"/>
  <c r="A103" i="3"/>
  <c r="D102" i="3"/>
  <c r="C102" i="3"/>
  <c r="B102" i="3" s="1"/>
  <c r="A102" i="3"/>
  <c r="D101" i="3"/>
  <c r="C101" i="3"/>
  <c r="B101" i="3" s="1"/>
  <c r="A101" i="3"/>
  <c r="D100" i="3"/>
  <c r="C100" i="3"/>
  <c r="B100" i="3" s="1"/>
  <c r="A100" i="3"/>
  <c r="D99" i="3"/>
  <c r="C99" i="3"/>
  <c r="B99" i="3" s="1"/>
  <c r="A99" i="3"/>
  <c r="D98" i="3"/>
  <c r="C98" i="3"/>
  <c r="B98" i="3" s="1"/>
  <c r="A98" i="3"/>
  <c r="D97" i="3"/>
  <c r="C97" i="3"/>
  <c r="B97" i="3" s="1"/>
  <c r="A97" i="3"/>
  <c r="D96" i="3"/>
  <c r="C96" i="3"/>
  <c r="B96" i="3" s="1"/>
  <c r="A96" i="3"/>
  <c r="D95" i="3"/>
  <c r="C95" i="3"/>
  <c r="B95" i="3" s="1"/>
  <c r="A95" i="3"/>
  <c r="D94" i="3"/>
  <c r="C94" i="3"/>
  <c r="B94" i="3" s="1"/>
  <c r="A94" i="3"/>
  <c r="D93" i="3"/>
  <c r="C93" i="3"/>
  <c r="B93" i="3" s="1"/>
  <c r="A93" i="3"/>
  <c r="D92" i="3"/>
  <c r="C92" i="3"/>
  <c r="B92" i="3" s="1"/>
  <c r="A92" i="3"/>
  <c r="D91" i="3"/>
  <c r="C91" i="3"/>
  <c r="B91" i="3" s="1"/>
  <c r="A91" i="3"/>
  <c r="D90" i="3"/>
  <c r="C90" i="3"/>
  <c r="B90" i="3" s="1"/>
  <c r="A90" i="3"/>
  <c r="D89" i="3"/>
  <c r="C89" i="3"/>
  <c r="B89" i="3" s="1"/>
  <c r="A89" i="3"/>
  <c r="D88" i="3"/>
  <c r="C88" i="3"/>
  <c r="B88" i="3" s="1"/>
  <c r="A88" i="3"/>
  <c r="D87" i="3"/>
  <c r="C87" i="3"/>
  <c r="B87" i="3" s="1"/>
  <c r="A87" i="3"/>
  <c r="D86" i="3"/>
  <c r="C86" i="3"/>
  <c r="B86" i="3" s="1"/>
  <c r="A86" i="3"/>
  <c r="D85" i="3"/>
  <c r="C85" i="3"/>
  <c r="B85" i="3" s="1"/>
  <c r="A85" i="3"/>
  <c r="D84" i="3"/>
  <c r="C84" i="3"/>
  <c r="B84" i="3" s="1"/>
  <c r="A84" i="3"/>
  <c r="D83" i="3"/>
  <c r="C83" i="3"/>
  <c r="B83" i="3" s="1"/>
  <c r="A83" i="3"/>
  <c r="D82" i="3"/>
  <c r="C82" i="3"/>
  <c r="B82" i="3" s="1"/>
  <c r="A82" i="3"/>
  <c r="D81" i="3"/>
  <c r="C81" i="3"/>
  <c r="B81" i="3" s="1"/>
  <c r="A81" i="3"/>
  <c r="D80" i="3"/>
  <c r="C80" i="3"/>
  <c r="B80" i="3" s="1"/>
  <c r="A80" i="3"/>
  <c r="D79" i="3"/>
  <c r="C79" i="3"/>
  <c r="B79" i="3" s="1"/>
  <c r="A79" i="3"/>
  <c r="D78" i="3"/>
  <c r="C78" i="3"/>
  <c r="B78" i="3" s="1"/>
  <c r="A78" i="3"/>
  <c r="D77" i="3"/>
  <c r="C77" i="3"/>
  <c r="B77" i="3" s="1"/>
  <c r="A77" i="3"/>
  <c r="D76" i="3"/>
  <c r="C76" i="3"/>
  <c r="B76" i="3" s="1"/>
  <c r="A76" i="3"/>
  <c r="D75" i="3"/>
  <c r="C75" i="3"/>
  <c r="B75" i="3" s="1"/>
  <c r="A75" i="3"/>
  <c r="D74" i="3"/>
  <c r="C74" i="3"/>
  <c r="B74" i="3" s="1"/>
  <c r="A74" i="3"/>
  <c r="D73" i="3"/>
  <c r="C73" i="3"/>
  <c r="B73" i="3" s="1"/>
  <c r="A73" i="3"/>
  <c r="D72" i="3"/>
  <c r="C72" i="3"/>
  <c r="B72" i="3" s="1"/>
  <c r="A72" i="3"/>
  <c r="D71" i="3"/>
  <c r="C71" i="3"/>
  <c r="B71" i="3" s="1"/>
  <c r="A71" i="3"/>
  <c r="D70" i="3"/>
  <c r="C70" i="3"/>
  <c r="B70" i="3" s="1"/>
  <c r="A70" i="3"/>
  <c r="D69" i="3"/>
  <c r="C69" i="3"/>
  <c r="B69" i="3" s="1"/>
  <c r="A69" i="3"/>
  <c r="D68" i="3"/>
  <c r="C68" i="3"/>
  <c r="B68" i="3" s="1"/>
  <c r="A68" i="3"/>
  <c r="D67" i="3"/>
  <c r="C67" i="3"/>
  <c r="B67" i="3" s="1"/>
  <c r="A67" i="3"/>
  <c r="D66" i="3"/>
  <c r="C66" i="3"/>
  <c r="B66" i="3" s="1"/>
  <c r="A66" i="3"/>
  <c r="D65" i="3"/>
  <c r="C65" i="3"/>
  <c r="B65" i="3" s="1"/>
  <c r="A65" i="3"/>
  <c r="D64" i="3"/>
  <c r="C64" i="3"/>
  <c r="B64" i="3" s="1"/>
  <c r="A64" i="3"/>
  <c r="D63" i="3"/>
  <c r="C63" i="3"/>
  <c r="B63" i="3" s="1"/>
  <c r="A63" i="3"/>
  <c r="D62" i="3"/>
  <c r="C62" i="3"/>
  <c r="B62" i="3" s="1"/>
  <c r="A62" i="3"/>
  <c r="D61" i="3"/>
  <c r="C61" i="3"/>
  <c r="B61" i="3" s="1"/>
  <c r="A61" i="3"/>
  <c r="D60" i="3"/>
  <c r="C60" i="3"/>
  <c r="B60" i="3" s="1"/>
  <c r="A60" i="3"/>
  <c r="D59" i="3"/>
  <c r="C59" i="3"/>
  <c r="B59" i="3" s="1"/>
  <c r="A59" i="3"/>
  <c r="D58" i="3"/>
  <c r="C58" i="3"/>
  <c r="B58" i="3" s="1"/>
  <c r="A58" i="3"/>
  <c r="D57" i="3"/>
  <c r="C57" i="3"/>
  <c r="B57" i="3" s="1"/>
  <c r="A57" i="3"/>
  <c r="D56" i="3"/>
  <c r="C56" i="3"/>
  <c r="B56" i="3" s="1"/>
  <c r="A56" i="3"/>
  <c r="D55" i="3"/>
  <c r="C55" i="3"/>
  <c r="B55" i="3" s="1"/>
  <c r="A55" i="3"/>
  <c r="D54" i="3"/>
  <c r="C54" i="3"/>
  <c r="B54" i="3" s="1"/>
  <c r="A54" i="3"/>
  <c r="D53" i="3"/>
  <c r="C53" i="3"/>
  <c r="B53" i="3" s="1"/>
  <c r="A53" i="3"/>
  <c r="D52" i="3"/>
  <c r="C52" i="3"/>
  <c r="B52" i="3" s="1"/>
  <c r="A52" i="3"/>
  <c r="D51" i="3"/>
  <c r="C51" i="3"/>
  <c r="B51" i="3" s="1"/>
  <c r="A51" i="3"/>
  <c r="D50" i="3"/>
  <c r="C50" i="3"/>
  <c r="B50" i="3" s="1"/>
  <c r="A50" i="3"/>
  <c r="D49" i="3"/>
  <c r="C49" i="3"/>
  <c r="B49" i="3" s="1"/>
  <c r="A49" i="3"/>
  <c r="D48" i="3"/>
  <c r="C48" i="3"/>
  <c r="B48" i="3" s="1"/>
  <c r="A48" i="3"/>
  <c r="D47" i="3"/>
  <c r="C47" i="3"/>
  <c r="B47" i="3" s="1"/>
  <c r="A47" i="3"/>
  <c r="D46" i="3"/>
  <c r="C46" i="3"/>
  <c r="B46" i="3" s="1"/>
  <c r="A46" i="3"/>
  <c r="D45" i="3"/>
  <c r="C45" i="3"/>
  <c r="B45" i="3" s="1"/>
  <c r="A45" i="3"/>
  <c r="D44" i="3"/>
  <c r="C44" i="3"/>
  <c r="B44" i="3" s="1"/>
  <c r="A44" i="3"/>
  <c r="D43" i="3"/>
  <c r="C43" i="3"/>
  <c r="B43" i="3" s="1"/>
  <c r="A43" i="3"/>
  <c r="D42" i="3"/>
  <c r="C42" i="3"/>
  <c r="B42" i="3" s="1"/>
  <c r="A42" i="3"/>
  <c r="D41" i="3"/>
  <c r="C41" i="3"/>
  <c r="B41" i="3" s="1"/>
  <c r="A41" i="3"/>
  <c r="D40" i="3"/>
  <c r="C40" i="3"/>
  <c r="B40" i="3" s="1"/>
  <c r="A40" i="3"/>
  <c r="D39" i="3"/>
  <c r="C39" i="3"/>
  <c r="B39" i="3" s="1"/>
  <c r="A39" i="3"/>
  <c r="D38" i="3"/>
  <c r="C38" i="3"/>
  <c r="B38" i="3" s="1"/>
  <c r="A38" i="3"/>
  <c r="D37" i="3"/>
  <c r="C37" i="3"/>
  <c r="B37" i="3" s="1"/>
  <c r="A37" i="3"/>
  <c r="D36" i="3"/>
  <c r="C36" i="3"/>
  <c r="B36" i="3" s="1"/>
  <c r="A36" i="3"/>
  <c r="D35" i="3"/>
  <c r="C35" i="3"/>
  <c r="B35" i="3" s="1"/>
  <c r="A35" i="3"/>
  <c r="D34" i="3"/>
  <c r="C34" i="3"/>
  <c r="B34" i="3" s="1"/>
  <c r="A34" i="3"/>
  <c r="G76" i="3"/>
  <c r="F60" i="3"/>
  <c r="G93" i="3"/>
  <c r="F83" i="3"/>
  <c r="J130" i="3"/>
  <c r="I39" i="3"/>
  <c r="I94" i="3"/>
  <c r="F64" i="3"/>
  <c r="F49" i="3"/>
  <c r="G66" i="3"/>
  <c r="F141" i="3"/>
  <c r="F123" i="3"/>
  <c r="J94" i="3"/>
  <c r="F53" i="3"/>
  <c r="J133" i="3"/>
  <c r="G56" i="3"/>
  <c r="G98" i="3"/>
  <c r="F45" i="3"/>
  <c r="J107" i="3"/>
  <c r="I140" i="3"/>
  <c r="F48" i="3"/>
  <c r="J167" i="3"/>
  <c r="I156" i="3"/>
  <c r="F167" i="3"/>
  <c r="F61" i="3"/>
  <c r="I99" i="3"/>
  <c r="I115" i="3"/>
  <c r="I97" i="3"/>
  <c r="F44" i="3"/>
  <c r="G128" i="3"/>
  <c r="I144" i="3"/>
  <c r="G63" i="3"/>
  <c r="J143" i="3"/>
  <c r="J160" i="3"/>
  <c r="J161" i="3"/>
  <c r="F137" i="3"/>
  <c r="I133" i="3"/>
  <c r="F119" i="3"/>
  <c r="I135" i="3"/>
  <c r="F47" i="3"/>
  <c r="J72" i="3"/>
  <c r="F46" i="3"/>
  <c r="J131" i="3"/>
  <c r="I96" i="3"/>
  <c r="J98" i="3"/>
  <c r="F159" i="3"/>
  <c r="G163" i="3"/>
  <c r="I164" i="3"/>
  <c r="G49" i="3"/>
  <c r="I49" i="3"/>
  <c r="J77" i="3"/>
  <c r="G131" i="3"/>
  <c r="I62" i="3"/>
  <c r="I124" i="3"/>
  <c r="G38" i="3"/>
  <c r="G94" i="3"/>
  <c r="I72" i="3"/>
  <c r="G75" i="3"/>
  <c r="F153" i="3"/>
  <c r="G167" i="3"/>
  <c r="J58" i="3"/>
  <c r="J152" i="3"/>
  <c r="I109" i="3"/>
  <c r="J42" i="3"/>
  <c r="F101" i="3"/>
  <c r="I69" i="3"/>
  <c r="I71" i="3"/>
  <c r="F130" i="3"/>
  <c r="G60" i="3"/>
  <c r="I123" i="3"/>
  <c r="J81" i="3"/>
  <c r="I131" i="3"/>
  <c r="F92" i="3"/>
  <c r="F42" i="3"/>
  <c r="G137" i="3"/>
  <c r="J119" i="3"/>
  <c r="G115" i="3"/>
  <c r="I52" i="3"/>
  <c r="J89" i="3"/>
  <c r="G84" i="3"/>
  <c r="G111" i="3"/>
  <c r="I51" i="3"/>
  <c r="F133" i="3"/>
  <c r="F136" i="3"/>
  <c r="F165" i="3"/>
  <c r="F51" i="3"/>
  <c r="G81" i="3"/>
  <c r="F143" i="3"/>
  <c r="I104" i="3"/>
  <c r="F127" i="3"/>
  <c r="G50" i="3"/>
  <c r="I57" i="3"/>
  <c r="F80" i="3"/>
  <c r="F149" i="3"/>
  <c r="G78" i="3"/>
  <c r="J53" i="3"/>
  <c r="G147" i="3"/>
  <c r="G149" i="3"/>
  <c r="F54" i="3"/>
  <c r="I166" i="3"/>
  <c r="I101" i="3"/>
  <c r="G40" i="3"/>
  <c r="J165" i="3"/>
  <c r="F106" i="3"/>
  <c r="G143" i="3"/>
  <c r="G144" i="3"/>
  <c r="G103" i="3"/>
  <c r="J144" i="3"/>
  <c r="J65" i="3"/>
  <c r="I152" i="3"/>
  <c r="G138" i="3"/>
  <c r="F108" i="3"/>
  <c r="F55" i="3"/>
  <c r="F132" i="3"/>
  <c r="F161" i="3"/>
  <c r="I139" i="3"/>
  <c r="I45" i="3"/>
  <c r="J127" i="3"/>
  <c r="I93" i="3"/>
  <c r="G153" i="3"/>
  <c r="I44" i="3"/>
  <c r="F145" i="3"/>
  <c r="I149" i="3"/>
  <c r="F112" i="3"/>
  <c r="G82" i="3"/>
  <c r="J137" i="3"/>
  <c r="G151" i="3"/>
  <c r="G70" i="3"/>
  <c r="G141" i="3"/>
  <c r="I107" i="3"/>
  <c r="F68" i="3"/>
  <c r="J142" i="3"/>
  <c r="J120" i="3"/>
  <c r="J78" i="3"/>
  <c r="J63" i="3"/>
  <c r="G170" i="3"/>
  <c r="I60" i="3"/>
  <c r="F142" i="3"/>
  <c r="J88" i="3"/>
  <c r="I143" i="3"/>
  <c r="J169" i="3"/>
  <c r="F113" i="3"/>
  <c r="I110" i="3"/>
  <c r="G116" i="3"/>
  <c r="J145" i="3"/>
  <c r="G106" i="3"/>
  <c r="J155" i="3"/>
  <c r="F87" i="3"/>
  <c r="J166" i="3"/>
  <c r="J92" i="3"/>
  <c r="G88" i="3"/>
  <c r="G136" i="3"/>
  <c r="I132" i="3"/>
  <c r="J84" i="3"/>
  <c r="I59" i="3"/>
  <c r="G83" i="3"/>
  <c r="F157" i="3"/>
  <c r="F118" i="3"/>
  <c r="I41" i="3"/>
  <c r="G101" i="3"/>
  <c r="I147" i="3"/>
  <c r="J85" i="3"/>
  <c r="J48" i="3"/>
  <c r="F122" i="3"/>
  <c r="J150" i="3"/>
  <c r="G129" i="3"/>
  <c r="G46" i="3"/>
  <c r="F50" i="3"/>
  <c r="J49" i="3"/>
  <c r="G135" i="3"/>
  <c r="I58" i="3"/>
  <c r="G37" i="3"/>
  <c r="F75" i="3"/>
  <c r="G52" i="3"/>
  <c r="G114" i="3"/>
  <c r="F36" i="3"/>
  <c r="J44" i="3"/>
  <c r="G39" i="3"/>
  <c r="J104" i="3"/>
  <c r="G110" i="3"/>
  <c r="I126" i="3"/>
  <c r="I154" i="3"/>
  <c r="I151" i="3"/>
  <c r="F34" i="3"/>
  <c r="G53" i="3"/>
  <c r="I112" i="3"/>
  <c r="G139" i="3"/>
  <c r="J105" i="3"/>
  <c r="G142" i="3"/>
  <c r="G152" i="3"/>
  <c r="I63" i="3"/>
  <c r="J60" i="3"/>
  <c r="G79" i="3"/>
  <c r="J164" i="3"/>
  <c r="J87" i="3"/>
  <c r="J90" i="3"/>
  <c r="F96" i="3"/>
  <c r="G61" i="3"/>
  <c r="F35" i="3"/>
  <c r="I136" i="3"/>
  <c r="J74" i="3"/>
  <c r="J86" i="3"/>
  <c r="J153" i="3"/>
  <c r="G166" i="3"/>
  <c r="G80" i="3"/>
  <c r="F102" i="3"/>
  <c r="J112" i="3"/>
  <c r="G41" i="3"/>
  <c r="I35" i="3"/>
  <c r="I150" i="3"/>
  <c r="F120" i="3"/>
  <c r="G68" i="3"/>
  <c r="I130" i="3"/>
  <c r="F114" i="3"/>
  <c r="J70" i="3"/>
  <c r="J129" i="3"/>
  <c r="G47" i="3"/>
  <c r="I82" i="3"/>
  <c r="G156" i="3"/>
  <c r="F147" i="3"/>
  <c r="I170" i="3"/>
  <c r="J106" i="3"/>
  <c r="J71" i="3"/>
  <c r="F110" i="3"/>
  <c r="I102" i="3"/>
  <c r="F89" i="3"/>
  <c r="J154" i="3"/>
  <c r="F128" i="3"/>
  <c r="J39" i="3"/>
  <c r="J66" i="3"/>
  <c r="G161" i="3"/>
  <c r="F125" i="3"/>
  <c r="F154" i="3"/>
  <c r="G45" i="3"/>
  <c r="F135" i="3"/>
  <c r="G99" i="3"/>
  <c r="G162" i="3"/>
  <c r="J157" i="3"/>
  <c r="G126" i="3"/>
  <c r="F41" i="3"/>
  <c r="I73" i="3"/>
  <c r="J115" i="3"/>
  <c r="I36" i="3"/>
  <c r="F72" i="3"/>
  <c r="F138" i="3"/>
  <c r="J50" i="3"/>
  <c r="G132" i="3"/>
  <c r="G107" i="3"/>
  <c r="G51" i="3"/>
  <c r="I161" i="3"/>
  <c r="F105" i="3"/>
  <c r="I88" i="3"/>
  <c r="F86" i="3"/>
  <c r="F117" i="3"/>
  <c r="J99" i="3"/>
  <c r="F82" i="3"/>
  <c r="F58" i="3"/>
  <c r="J156" i="3"/>
  <c r="F57" i="3"/>
  <c r="F70" i="3"/>
  <c r="I98" i="3"/>
  <c r="G155" i="3"/>
  <c r="F129" i="3"/>
  <c r="G121" i="3"/>
  <c r="I48" i="3"/>
  <c r="I113" i="3"/>
  <c r="I142" i="3"/>
  <c r="F160" i="3"/>
  <c r="F170" i="3"/>
  <c r="F140" i="3"/>
  <c r="I141" i="3"/>
  <c r="G105" i="3"/>
  <c r="F63" i="3"/>
  <c r="F77" i="3"/>
  <c r="G96" i="3"/>
  <c r="J139" i="3"/>
  <c r="J54" i="3"/>
  <c r="I117" i="3"/>
  <c r="F163" i="3"/>
  <c r="I120" i="3"/>
  <c r="I155" i="3"/>
  <c r="F98" i="3"/>
  <c r="F104" i="3"/>
  <c r="J38" i="3"/>
  <c r="J138" i="3"/>
  <c r="I85" i="3"/>
  <c r="F56" i="3"/>
  <c r="G133" i="3"/>
  <c r="G145" i="3"/>
  <c r="J79" i="3"/>
  <c r="J110" i="3"/>
  <c r="I77" i="3"/>
  <c r="F69" i="3"/>
  <c r="I137" i="3"/>
  <c r="I76" i="3"/>
  <c r="G160" i="3"/>
  <c r="J67" i="3"/>
  <c r="G150" i="3"/>
  <c r="I67" i="3"/>
  <c r="J114" i="3"/>
  <c r="J47" i="3"/>
  <c r="F111" i="3"/>
  <c r="F169" i="3"/>
  <c r="I129" i="3"/>
  <c r="F144" i="3"/>
  <c r="I168" i="3"/>
  <c r="I159" i="3"/>
  <c r="I125" i="3"/>
  <c r="J73" i="3"/>
  <c r="G127" i="3"/>
  <c r="I169" i="3"/>
  <c r="J170" i="3"/>
  <c r="I111" i="3"/>
  <c r="G58" i="3"/>
  <c r="I50" i="3"/>
  <c r="I127" i="3"/>
  <c r="I47" i="3"/>
  <c r="F66" i="3"/>
  <c r="I46" i="3"/>
  <c r="I87" i="3"/>
  <c r="F71" i="3"/>
  <c r="F109" i="3"/>
  <c r="F59" i="3"/>
  <c r="J111" i="3"/>
  <c r="F166" i="3"/>
  <c r="J118" i="3"/>
  <c r="G67" i="3"/>
  <c r="F39" i="3"/>
  <c r="J102" i="3"/>
  <c r="J116" i="3"/>
  <c r="G36" i="3"/>
  <c r="I86" i="3"/>
  <c r="F37" i="3"/>
  <c r="G165" i="3"/>
  <c r="J146" i="3"/>
  <c r="J95" i="3"/>
  <c r="I91" i="3"/>
  <c r="I40" i="3"/>
  <c r="I79" i="3"/>
  <c r="F158" i="3"/>
  <c r="I34" i="3"/>
  <c r="G122" i="3"/>
  <c r="G112" i="3"/>
  <c r="G125" i="3"/>
  <c r="F40" i="3"/>
  <c r="I90" i="3"/>
  <c r="F152" i="3"/>
  <c r="I68" i="3"/>
  <c r="J128" i="3"/>
  <c r="G97" i="3"/>
  <c r="F91" i="3"/>
  <c r="G59" i="3"/>
  <c r="G71" i="3"/>
  <c r="J34" i="3"/>
  <c r="I53" i="3"/>
  <c r="F115" i="3"/>
  <c r="F103" i="3"/>
  <c r="G148" i="3"/>
  <c r="J61" i="3"/>
  <c r="J134" i="3"/>
  <c r="F88" i="3"/>
  <c r="F151" i="3"/>
  <c r="I108" i="3"/>
  <c r="F95" i="3"/>
  <c r="G154" i="3"/>
  <c r="I157" i="3"/>
  <c r="I165" i="3"/>
  <c r="J117" i="3"/>
  <c r="J163" i="3"/>
  <c r="J36" i="3"/>
  <c r="F93" i="3"/>
  <c r="F146" i="3"/>
  <c r="J168" i="3"/>
  <c r="F164" i="3"/>
  <c r="F148" i="3"/>
  <c r="I80" i="3"/>
  <c r="G158" i="3"/>
  <c r="J159" i="3"/>
  <c r="J108" i="3"/>
  <c r="I42" i="3"/>
  <c r="F116" i="3"/>
  <c r="I56" i="3"/>
  <c r="J82" i="3"/>
  <c r="I162" i="3"/>
  <c r="F85" i="3"/>
  <c r="I100" i="3"/>
  <c r="I103" i="3"/>
  <c r="F168" i="3"/>
  <c r="F121" i="3"/>
  <c r="I95" i="3"/>
  <c r="J124" i="3"/>
  <c r="I138" i="3"/>
  <c r="J125" i="3"/>
  <c r="F73" i="3"/>
  <c r="J97" i="3"/>
  <c r="I75" i="3"/>
  <c r="J141" i="3"/>
  <c r="G69" i="3"/>
  <c r="I92" i="3"/>
  <c r="I70" i="3"/>
  <c r="I145" i="3"/>
  <c r="J51" i="3"/>
  <c r="J68" i="3"/>
  <c r="I128" i="3"/>
  <c r="G91" i="3"/>
  <c r="I106" i="3"/>
  <c r="G72" i="3"/>
  <c r="I153" i="3"/>
  <c r="J147" i="3"/>
  <c r="F107" i="3"/>
  <c r="J69" i="3"/>
  <c r="G86" i="3"/>
  <c r="G43" i="3"/>
  <c r="G95" i="3"/>
  <c r="J37" i="3"/>
  <c r="F52" i="3"/>
  <c r="G100" i="3"/>
  <c r="G140" i="3"/>
  <c r="G57" i="3"/>
  <c r="I74" i="3"/>
  <c r="J35" i="3"/>
  <c r="F65" i="3"/>
  <c r="J126" i="3"/>
  <c r="F79" i="3"/>
  <c r="G117" i="3"/>
  <c r="F156" i="3"/>
  <c r="J83" i="3"/>
  <c r="J40" i="3"/>
  <c r="G113" i="3"/>
  <c r="J76" i="3"/>
  <c r="G42" i="3"/>
  <c r="F155" i="3"/>
  <c r="G55" i="3"/>
  <c r="J56" i="3"/>
  <c r="J109" i="3"/>
  <c r="I134" i="3"/>
  <c r="I84" i="3"/>
  <c r="I89" i="3"/>
  <c r="J151" i="3"/>
  <c r="F78" i="3"/>
  <c r="I105" i="3"/>
  <c r="J43" i="3"/>
  <c r="F84" i="3"/>
  <c r="G35" i="3"/>
  <c r="J140" i="3"/>
  <c r="I64" i="3"/>
  <c r="J101" i="3"/>
  <c r="J91" i="3"/>
  <c r="I81" i="3"/>
  <c r="I78" i="3"/>
  <c r="F150" i="3"/>
  <c r="F74" i="3"/>
  <c r="F62" i="3"/>
  <c r="I121" i="3"/>
  <c r="J148" i="3"/>
  <c r="G104" i="3"/>
  <c r="I83" i="3"/>
  <c r="J121" i="3"/>
  <c r="G90" i="3"/>
  <c r="F139" i="3"/>
  <c r="G168" i="3"/>
  <c r="G34" i="3"/>
  <c r="I160" i="3"/>
  <c r="F90" i="3"/>
  <c r="I38" i="3"/>
  <c r="G74" i="3"/>
  <c r="G130" i="3"/>
  <c r="I148" i="3"/>
  <c r="J93" i="3"/>
  <c r="G92" i="3"/>
  <c r="G134" i="3"/>
  <c r="G87" i="3"/>
  <c r="J103" i="3"/>
  <c r="I114" i="3"/>
  <c r="J41" i="3"/>
  <c r="G65" i="3"/>
  <c r="F67" i="3"/>
  <c r="I122" i="3"/>
  <c r="G77" i="3"/>
  <c r="G157" i="3"/>
  <c r="G89" i="3"/>
  <c r="J135" i="3"/>
  <c r="J123" i="3"/>
  <c r="J46" i="3"/>
  <c r="J45" i="3"/>
  <c r="G119" i="3"/>
  <c r="I55" i="3"/>
  <c r="G109" i="3"/>
  <c r="I54" i="3"/>
  <c r="J162" i="3"/>
  <c r="F131" i="3"/>
  <c r="I146" i="3"/>
  <c r="G118" i="3"/>
  <c r="G48" i="3"/>
  <c r="F100" i="3"/>
  <c r="I167" i="3"/>
  <c r="J158" i="3"/>
  <c r="G54" i="3"/>
  <c r="I118" i="3"/>
  <c r="J132" i="3"/>
  <c r="F43" i="3"/>
  <c r="F162" i="3"/>
  <c r="J55" i="3"/>
  <c r="F94" i="3"/>
  <c r="J57" i="3"/>
  <c r="J149" i="3"/>
  <c r="G124" i="3"/>
  <c r="F38" i="3"/>
  <c r="G73" i="3"/>
  <c r="J80" i="3"/>
  <c r="G64" i="3"/>
  <c r="J75" i="3"/>
  <c r="G169" i="3"/>
  <c r="I61" i="3"/>
  <c r="F126" i="3"/>
  <c r="G146" i="3"/>
  <c r="G102" i="3"/>
  <c r="G164" i="3"/>
  <c r="G108" i="3"/>
  <c r="F134" i="3"/>
  <c r="I158" i="3"/>
  <c r="G62" i="3"/>
  <c r="F99" i="3"/>
  <c r="I66" i="3"/>
  <c r="J62" i="3"/>
  <c r="I65" i="3"/>
  <c r="I43" i="3"/>
  <c r="I37" i="3"/>
  <c r="I163" i="3"/>
  <c r="G44" i="3"/>
  <c r="J100" i="3"/>
  <c r="J122" i="3"/>
  <c r="J64" i="3"/>
  <c r="G123" i="3"/>
  <c r="J59" i="3"/>
  <c r="I116" i="3"/>
  <c r="G85" i="3"/>
  <c r="F76" i="3"/>
  <c r="J113" i="3"/>
  <c r="J136" i="3"/>
  <c r="J52" i="3"/>
  <c r="G120" i="3"/>
  <c r="I119" i="3"/>
  <c r="F97" i="3"/>
  <c r="J96" i="3"/>
  <c r="F81" i="3"/>
  <c r="F124" i="3"/>
  <c r="G159" i="3"/>
  <c r="W171" i="3" l="1"/>
  <c r="T171" i="3"/>
  <c r="T85" i="3"/>
  <c r="T44" i="3"/>
  <c r="T43" i="3"/>
  <c r="T160" i="3"/>
  <c r="T78" i="3"/>
  <c r="T165" i="3"/>
  <c r="T69" i="3"/>
  <c r="T89" i="3"/>
  <c r="T108" i="3"/>
  <c r="T96" i="3"/>
  <c r="T107" i="3"/>
  <c r="T142" i="3"/>
  <c r="T153" i="3"/>
  <c r="T45" i="3"/>
  <c r="T90" i="3"/>
  <c r="W125" i="3"/>
  <c r="W105" i="3"/>
  <c r="T154" i="3"/>
  <c r="W80" i="3"/>
  <c r="W41" i="3"/>
  <c r="T166" i="3"/>
  <c r="T113" i="3"/>
  <c r="W42" i="3"/>
  <c r="W88" i="3"/>
  <c r="W134" i="3"/>
  <c r="T80" i="3"/>
  <c r="T144" i="3"/>
  <c r="T91" i="3"/>
  <c r="T155" i="3"/>
  <c r="H165" i="3"/>
  <c r="T62" i="3"/>
  <c r="T126" i="3"/>
  <c r="T73" i="3"/>
  <c r="T137" i="3"/>
  <c r="T92" i="3"/>
  <c r="T156" i="3"/>
  <c r="T63" i="3"/>
  <c r="T127" i="3"/>
  <c r="T149" i="3"/>
  <c r="T74" i="3"/>
  <c r="T138" i="3"/>
  <c r="W50" i="3"/>
  <c r="W114" i="3"/>
  <c r="W71" i="3"/>
  <c r="W77" i="3"/>
  <c r="W141" i="3"/>
  <c r="W96" i="3"/>
  <c r="W160" i="3"/>
  <c r="W43" i="3"/>
  <c r="W107" i="3"/>
  <c r="W95" i="3"/>
  <c r="W78" i="3"/>
  <c r="W142" i="3"/>
  <c r="W57" i="3"/>
  <c r="W121" i="3"/>
  <c r="W79" i="3"/>
  <c r="W68" i="3"/>
  <c r="W132" i="3"/>
  <c r="W34" i="3"/>
  <c r="W144" i="3"/>
  <c r="W126" i="3"/>
  <c r="T141" i="3"/>
  <c r="T49" i="3"/>
  <c r="T77" i="3"/>
  <c r="T132" i="3"/>
  <c r="T167" i="3"/>
  <c r="W133" i="3"/>
  <c r="W99" i="3"/>
  <c r="W113" i="3"/>
  <c r="H170" i="3"/>
  <c r="T93" i="3"/>
  <c r="T104" i="3"/>
  <c r="T168" i="3"/>
  <c r="T51" i="3"/>
  <c r="T115" i="3"/>
  <c r="T38" i="3"/>
  <c r="T86" i="3"/>
  <c r="T150" i="3"/>
  <c r="T109" i="3"/>
  <c r="T97" i="3"/>
  <c r="T161" i="3"/>
  <c r="T52" i="3"/>
  <c r="T116" i="3"/>
  <c r="T117" i="3"/>
  <c r="T87" i="3"/>
  <c r="T151" i="3"/>
  <c r="T98" i="3"/>
  <c r="T162" i="3"/>
  <c r="W58" i="3"/>
  <c r="W122" i="3"/>
  <c r="W135" i="3"/>
  <c r="W85" i="3"/>
  <c r="W149" i="3"/>
  <c r="W104" i="3"/>
  <c r="W168" i="3"/>
  <c r="W51" i="3"/>
  <c r="W115" i="3"/>
  <c r="W119" i="3"/>
  <c r="W86" i="3"/>
  <c r="W150" i="3"/>
  <c r="W65" i="3"/>
  <c r="W129" i="3"/>
  <c r="W111" i="3"/>
  <c r="W76" i="3"/>
  <c r="W140" i="3"/>
  <c r="T79" i="3"/>
  <c r="W98" i="3"/>
  <c r="W91" i="3"/>
  <c r="T102" i="3"/>
  <c r="T68" i="3"/>
  <c r="T39" i="3"/>
  <c r="T50" i="3"/>
  <c r="W170" i="3"/>
  <c r="N170" i="3"/>
  <c r="X171" i="3" s="1"/>
  <c r="W70" i="3"/>
  <c r="T40" i="3"/>
  <c r="T139" i="3"/>
  <c r="T76" i="3"/>
  <c r="T140" i="3"/>
  <c r="T47" i="3"/>
  <c r="T111" i="3"/>
  <c r="T53" i="3"/>
  <c r="T58" i="3"/>
  <c r="T122" i="3"/>
  <c r="W66" i="3"/>
  <c r="W130" i="3"/>
  <c r="W151" i="3"/>
  <c r="W93" i="3"/>
  <c r="W157" i="3"/>
  <c r="W112" i="3"/>
  <c r="W55" i="3"/>
  <c r="W59" i="3"/>
  <c r="W123" i="3"/>
  <c r="W143" i="3"/>
  <c r="W94" i="3"/>
  <c r="W158" i="3"/>
  <c r="W73" i="3"/>
  <c r="W137" i="3"/>
  <c r="W159" i="3"/>
  <c r="W84" i="3"/>
  <c r="W148" i="3"/>
  <c r="T56" i="3"/>
  <c r="W106" i="3"/>
  <c r="W163" i="3"/>
  <c r="W60" i="3"/>
  <c r="T110" i="3"/>
  <c r="T121" i="3"/>
  <c r="T88" i="3"/>
  <c r="T163" i="3"/>
  <c r="T61" i="3"/>
  <c r="T135" i="3"/>
  <c r="T170" i="3"/>
  <c r="W131" i="3"/>
  <c r="W156" i="3"/>
  <c r="T143" i="3"/>
  <c r="W61" i="3"/>
  <c r="W155" i="3"/>
  <c r="T120" i="3"/>
  <c r="T67" i="3"/>
  <c r="T114" i="3"/>
  <c r="W69" i="3"/>
  <c r="W35" i="3"/>
  <c r="W49" i="3"/>
  <c r="W39" i="3"/>
  <c r="W124" i="3"/>
  <c r="T64" i="3"/>
  <c r="T128" i="3"/>
  <c r="T46" i="3"/>
  <c r="T37" i="3"/>
  <c r="T70" i="3"/>
  <c r="T100" i="3"/>
  <c r="T164" i="3"/>
  <c r="T146" i="3"/>
  <c r="W138" i="3"/>
  <c r="W101" i="3"/>
  <c r="W120" i="3"/>
  <c r="W67" i="3"/>
  <c r="W102" i="3"/>
  <c r="W145" i="3"/>
  <c r="T48" i="3"/>
  <c r="T112" i="3"/>
  <c r="T101" i="3"/>
  <c r="T59" i="3"/>
  <c r="T123" i="3"/>
  <c r="T94" i="3"/>
  <c r="T158" i="3"/>
  <c r="T41" i="3"/>
  <c r="T105" i="3"/>
  <c r="T169" i="3"/>
  <c r="T60" i="3"/>
  <c r="T124" i="3"/>
  <c r="T157" i="3"/>
  <c r="T95" i="3"/>
  <c r="T159" i="3"/>
  <c r="T42" i="3"/>
  <c r="T106" i="3"/>
  <c r="W87" i="3"/>
  <c r="W82" i="3"/>
  <c r="W146" i="3"/>
  <c r="W45" i="3"/>
  <c r="W109" i="3"/>
  <c r="W103" i="3"/>
  <c r="W128" i="3"/>
  <c r="W40" i="3"/>
  <c r="W75" i="3"/>
  <c r="W139" i="3"/>
  <c r="W46" i="3"/>
  <c r="W110" i="3"/>
  <c r="W47" i="3"/>
  <c r="W89" i="3"/>
  <c r="W153" i="3"/>
  <c r="W36" i="3"/>
  <c r="W100" i="3"/>
  <c r="W164" i="3"/>
  <c r="W162" i="3"/>
  <c r="W72" i="3"/>
  <c r="W62" i="3"/>
  <c r="W169" i="3"/>
  <c r="W52" i="3"/>
  <c r="W116" i="3"/>
  <c r="T131" i="3"/>
  <c r="T103" i="3"/>
  <c r="W152" i="3"/>
  <c r="T75" i="3"/>
  <c r="T57" i="3"/>
  <c r="T133" i="3"/>
  <c r="T152" i="3"/>
  <c r="T99" i="3"/>
  <c r="T134" i="3"/>
  <c r="T81" i="3"/>
  <c r="T145" i="3"/>
  <c r="T71" i="3"/>
  <c r="T34" i="3"/>
  <c r="T82" i="3"/>
  <c r="W74" i="3"/>
  <c r="W37" i="3"/>
  <c r="W165" i="3"/>
  <c r="W127" i="3"/>
  <c r="W38" i="3"/>
  <c r="W166" i="3"/>
  <c r="W81" i="3"/>
  <c r="W56" i="3"/>
  <c r="W92" i="3"/>
  <c r="T72" i="3"/>
  <c r="H88" i="3"/>
  <c r="T136" i="3"/>
  <c r="T35" i="3"/>
  <c r="T83" i="3"/>
  <c r="T147" i="3"/>
  <c r="T54" i="3"/>
  <c r="T118" i="3"/>
  <c r="T65" i="3"/>
  <c r="T129" i="3"/>
  <c r="T36" i="3"/>
  <c r="T84" i="3"/>
  <c r="T148" i="3"/>
  <c r="T55" i="3"/>
  <c r="T119" i="3"/>
  <c r="T125" i="3"/>
  <c r="T66" i="3"/>
  <c r="T130" i="3"/>
  <c r="W167" i="3"/>
  <c r="W90" i="3"/>
  <c r="W154" i="3"/>
  <c r="W53" i="3"/>
  <c r="W117" i="3"/>
  <c r="W48" i="3"/>
  <c r="W136" i="3"/>
  <c r="W64" i="3"/>
  <c r="W83" i="3"/>
  <c r="W147" i="3"/>
  <c r="W54" i="3"/>
  <c r="W118" i="3"/>
  <c r="W63" i="3"/>
  <c r="W97" i="3"/>
  <c r="W161" i="3"/>
  <c r="W44" i="3"/>
  <c r="W108" i="3"/>
  <c r="U16" i="3"/>
  <c r="U24" i="3"/>
  <c r="U13" i="3"/>
  <c r="V13" i="3" s="1"/>
  <c r="U11" i="3"/>
  <c r="V11" i="3" s="1"/>
  <c r="U27" i="3"/>
  <c r="U19" i="3"/>
  <c r="X6" i="3"/>
  <c r="Y6" i="3" s="1"/>
  <c r="X4" i="3"/>
  <c r="Y4" i="3" s="1"/>
  <c r="U15" i="3"/>
  <c r="U33" i="3"/>
  <c r="U23" i="3"/>
  <c r="U28" i="3"/>
  <c r="X7" i="3"/>
  <c r="Y7" i="3" s="1"/>
  <c r="X13" i="3"/>
  <c r="Y13" i="3" s="1"/>
  <c r="P13" i="3"/>
  <c r="X11" i="3"/>
  <c r="Y11" i="3" s="1"/>
  <c r="P11" i="3"/>
  <c r="X9" i="3"/>
  <c r="Y9" i="3" s="1"/>
  <c r="P9" i="3"/>
  <c r="P15" i="3"/>
  <c r="X15" i="3"/>
  <c r="X21" i="3"/>
  <c r="P21" i="3"/>
  <c r="P19" i="3"/>
  <c r="X19" i="3"/>
  <c r="X17" i="3"/>
  <c r="P17" i="3"/>
  <c r="U20" i="3"/>
  <c r="P23" i="3"/>
  <c r="X23" i="3"/>
  <c r="X29" i="3"/>
  <c r="P29" i="3"/>
  <c r="P27" i="3"/>
  <c r="X27" i="3"/>
  <c r="X25" i="3"/>
  <c r="P25" i="3"/>
  <c r="P31" i="3"/>
  <c r="X31" i="3"/>
  <c r="U17" i="3"/>
  <c r="P10" i="3"/>
  <c r="X10" i="3"/>
  <c r="Y10" i="3" s="1"/>
  <c r="P16" i="3"/>
  <c r="X16" i="3"/>
  <c r="X14" i="3"/>
  <c r="Y14" i="3" s="1"/>
  <c r="P14" i="3"/>
  <c r="X12" i="3"/>
  <c r="Y12" i="3" s="1"/>
  <c r="P12" i="3"/>
  <c r="U25" i="3"/>
  <c r="U29" i="3"/>
  <c r="X8" i="3"/>
  <c r="Y8" i="3" s="1"/>
  <c r="X18" i="3"/>
  <c r="P18" i="3"/>
  <c r="P24" i="3"/>
  <c r="X24" i="3"/>
  <c r="P22" i="3"/>
  <c r="X22" i="3"/>
  <c r="P20" i="3"/>
  <c r="X20" i="3"/>
  <c r="U12" i="3"/>
  <c r="V12" i="3" s="1"/>
  <c r="U10" i="3"/>
  <c r="V10" i="3" s="1"/>
  <c r="U30" i="3"/>
  <c r="X26" i="3"/>
  <c r="P26" i="3"/>
  <c r="P32" i="3"/>
  <c r="X32" i="3"/>
  <c r="X30" i="3"/>
  <c r="P30" i="3"/>
  <c r="X28" i="3"/>
  <c r="P28" i="3"/>
  <c r="U14" i="3"/>
  <c r="V14" i="3" s="1"/>
  <c r="U18" i="3"/>
  <c r="U31" i="3"/>
  <c r="X5" i="3"/>
  <c r="Y5" i="3" s="1"/>
  <c r="X33" i="3"/>
  <c r="P33" i="3"/>
  <c r="U21" i="3"/>
  <c r="U22" i="3"/>
  <c r="U26" i="3"/>
  <c r="U32" i="3"/>
  <c r="M69" i="3"/>
  <c r="M93" i="3"/>
  <c r="M48" i="3"/>
  <c r="M56" i="3"/>
  <c r="M64" i="3"/>
  <c r="M72" i="3"/>
  <c r="M80" i="3"/>
  <c r="M88" i="3"/>
  <c r="M96" i="3"/>
  <c r="M104" i="3"/>
  <c r="M112" i="3"/>
  <c r="M120" i="3"/>
  <c r="M128" i="3"/>
  <c r="M136" i="3"/>
  <c r="M144" i="3"/>
  <c r="M152" i="3"/>
  <c r="M160" i="3"/>
  <c r="M168" i="3"/>
  <c r="M101" i="3"/>
  <c r="M141" i="3"/>
  <c r="M40" i="3"/>
  <c r="M35" i="3"/>
  <c r="M43" i="3"/>
  <c r="M51" i="3"/>
  <c r="M59" i="3"/>
  <c r="M67" i="3"/>
  <c r="M75" i="3"/>
  <c r="M83" i="3"/>
  <c r="M91" i="3"/>
  <c r="M99" i="3"/>
  <c r="M107" i="3"/>
  <c r="M115" i="3"/>
  <c r="M123" i="3"/>
  <c r="M131" i="3"/>
  <c r="M139" i="3"/>
  <c r="M147" i="3"/>
  <c r="M155" i="3"/>
  <c r="M163" i="3"/>
  <c r="M165" i="3"/>
  <c r="M38" i="3"/>
  <c r="M46" i="3"/>
  <c r="M54" i="3"/>
  <c r="M62" i="3"/>
  <c r="M70" i="3"/>
  <c r="M78" i="3"/>
  <c r="M86" i="3"/>
  <c r="M94" i="3"/>
  <c r="M102" i="3"/>
  <c r="M110" i="3"/>
  <c r="M118" i="3"/>
  <c r="M126" i="3"/>
  <c r="M134" i="3"/>
  <c r="M142" i="3"/>
  <c r="M150" i="3"/>
  <c r="M158" i="3"/>
  <c r="M166" i="3"/>
  <c r="M37" i="3"/>
  <c r="M61" i="3"/>
  <c r="M85" i="3"/>
  <c r="H85" i="3"/>
  <c r="M109" i="3"/>
  <c r="M41" i="3"/>
  <c r="M49" i="3"/>
  <c r="M57" i="3"/>
  <c r="M65" i="3"/>
  <c r="M73" i="3"/>
  <c r="M81" i="3"/>
  <c r="M89" i="3"/>
  <c r="M97" i="3"/>
  <c r="M105" i="3"/>
  <c r="M113" i="3"/>
  <c r="M121" i="3"/>
  <c r="M129" i="3"/>
  <c r="M137" i="3"/>
  <c r="M145" i="3"/>
  <c r="M153" i="3"/>
  <c r="M161" i="3"/>
  <c r="M169" i="3"/>
  <c r="M77" i="3"/>
  <c r="M133" i="3"/>
  <c r="M36" i="3"/>
  <c r="M44" i="3"/>
  <c r="M52" i="3"/>
  <c r="M60" i="3"/>
  <c r="M68" i="3"/>
  <c r="M76" i="3"/>
  <c r="M84" i="3"/>
  <c r="M92" i="3"/>
  <c r="M100" i="3"/>
  <c r="M108" i="3"/>
  <c r="M116" i="3"/>
  <c r="M124" i="3"/>
  <c r="M132" i="3"/>
  <c r="M140" i="3"/>
  <c r="M148" i="3"/>
  <c r="M156" i="3"/>
  <c r="M164" i="3"/>
  <c r="M45" i="3"/>
  <c r="M117" i="3"/>
  <c r="M157" i="3"/>
  <c r="M39" i="3"/>
  <c r="M47" i="3"/>
  <c r="M55" i="3"/>
  <c r="M63" i="3"/>
  <c r="M71" i="3"/>
  <c r="M79" i="3"/>
  <c r="M87" i="3"/>
  <c r="M95" i="3"/>
  <c r="M103" i="3"/>
  <c r="M111" i="3"/>
  <c r="M119" i="3"/>
  <c r="M127" i="3"/>
  <c r="M135" i="3"/>
  <c r="M143" i="3"/>
  <c r="M151" i="3"/>
  <c r="M159" i="3"/>
  <c r="M167" i="3"/>
  <c r="M53" i="3"/>
  <c r="M125" i="3"/>
  <c r="M149" i="3"/>
  <c r="M34" i="3"/>
  <c r="U34" i="3" s="1"/>
  <c r="M42" i="3"/>
  <c r="M50" i="3"/>
  <c r="M58" i="3"/>
  <c r="M66" i="3"/>
  <c r="M74" i="3"/>
  <c r="M82" i="3"/>
  <c r="M90" i="3"/>
  <c r="M98" i="3"/>
  <c r="M106" i="3"/>
  <c r="M114" i="3"/>
  <c r="M122" i="3"/>
  <c r="M130" i="3"/>
  <c r="M138" i="3"/>
  <c r="M146" i="3"/>
  <c r="M154" i="3"/>
  <c r="M162" i="3"/>
  <c r="M170" i="3"/>
  <c r="U171" i="3" s="1"/>
  <c r="N87" i="3"/>
  <c r="N167" i="3"/>
  <c r="N34" i="3"/>
  <c r="N42" i="3"/>
  <c r="N50" i="3"/>
  <c r="N58" i="3"/>
  <c r="N66" i="3"/>
  <c r="N74" i="3"/>
  <c r="N82" i="3"/>
  <c r="N90" i="3"/>
  <c r="N98" i="3"/>
  <c r="N106" i="3"/>
  <c r="N114" i="3"/>
  <c r="N122" i="3"/>
  <c r="N130" i="3"/>
  <c r="N138" i="3"/>
  <c r="N146" i="3"/>
  <c r="N154" i="3"/>
  <c r="N162" i="3"/>
  <c r="N71" i="3"/>
  <c r="N135" i="3"/>
  <c r="N151" i="3"/>
  <c r="N37" i="3"/>
  <c r="N45" i="3"/>
  <c r="N53" i="3"/>
  <c r="N61" i="3"/>
  <c r="N69" i="3"/>
  <c r="N77" i="3"/>
  <c r="N85" i="3"/>
  <c r="N93" i="3"/>
  <c r="N101" i="3"/>
  <c r="N109" i="3"/>
  <c r="N117" i="3"/>
  <c r="N125" i="3"/>
  <c r="N133" i="3"/>
  <c r="N141" i="3"/>
  <c r="N149" i="3"/>
  <c r="N157" i="3"/>
  <c r="N165" i="3"/>
  <c r="N103" i="3"/>
  <c r="N48" i="3"/>
  <c r="N80" i="3"/>
  <c r="N88" i="3"/>
  <c r="N96" i="3"/>
  <c r="N104" i="3"/>
  <c r="N112" i="3"/>
  <c r="N120" i="3"/>
  <c r="N128" i="3"/>
  <c r="N136" i="3"/>
  <c r="N144" i="3"/>
  <c r="N152" i="3"/>
  <c r="N160" i="3"/>
  <c r="N168" i="3"/>
  <c r="N55" i="3"/>
  <c r="N127" i="3"/>
  <c r="N40" i="3"/>
  <c r="N64" i="3"/>
  <c r="N72" i="3"/>
  <c r="N35" i="3"/>
  <c r="N43" i="3"/>
  <c r="N51" i="3"/>
  <c r="N59" i="3"/>
  <c r="N67" i="3"/>
  <c r="N75" i="3"/>
  <c r="N83" i="3"/>
  <c r="N91" i="3"/>
  <c r="N99" i="3"/>
  <c r="N107" i="3"/>
  <c r="N115" i="3"/>
  <c r="N123" i="3"/>
  <c r="N131" i="3"/>
  <c r="N139" i="3"/>
  <c r="N147" i="3"/>
  <c r="N155" i="3"/>
  <c r="N163" i="3"/>
  <c r="N95" i="3"/>
  <c r="N119" i="3"/>
  <c r="N143" i="3"/>
  <c r="N38" i="3"/>
  <c r="N46" i="3"/>
  <c r="N54" i="3"/>
  <c r="N62" i="3"/>
  <c r="N70" i="3"/>
  <c r="N78" i="3"/>
  <c r="N86" i="3"/>
  <c r="N94" i="3"/>
  <c r="N102" i="3"/>
  <c r="N110" i="3"/>
  <c r="N118" i="3"/>
  <c r="N126" i="3"/>
  <c r="N134" i="3"/>
  <c r="X134" i="3" s="1"/>
  <c r="N142" i="3"/>
  <c r="N150" i="3"/>
  <c r="N158" i="3"/>
  <c r="X158" i="3" s="1"/>
  <c r="N166" i="3"/>
  <c r="N47" i="3"/>
  <c r="N63" i="3"/>
  <c r="N41" i="3"/>
  <c r="N49" i="3"/>
  <c r="N57" i="3"/>
  <c r="N65" i="3"/>
  <c r="N73" i="3"/>
  <c r="N81" i="3"/>
  <c r="N89" i="3"/>
  <c r="N97" i="3"/>
  <c r="N105" i="3"/>
  <c r="N113" i="3"/>
  <c r="N121" i="3"/>
  <c r="N129" i="3"/>
  <c r="N137" i="3"/>
  <c r="N145" i="3"/>
  <c r="N153" i="3"/>
  <c r="N161" i="3"/>
  <c r="N169" i="3"/>
  <c r="N39" i="3"/>
  <c r="N79" i="3"/>
  <c r="N111" i="3"/>
  <c r="N159" i="3"/>
  <c r="N56" i="3"/>
  <c r="N36" i="3"/>
  <c r="N44" i="3"/>
  <c r="N52" i="3"/>
  <c r="N60" i="3"/>
  <c r="N68" i="3"/>
  <c r="N76" i="3"/>
  <c r="N84" i="3"/>
  <c r="N92" i="3"/>
  <c r="N100" i="3"/>
  <c r="N108" i="3"/>
  <c r="N116" i="3"/>
  <c r="N124" i="3"/>
  <c r="N132" i="3"/>
  <c r="N140" i="3"/>
  <c r="N148" i="3"/>
  <c r="N156" i="3"/>
  <c r="N164" i="3"/>
  <c r="H93" i="3"/>
  <c r="H96" i="3"/>
  <c r="H104" i="3"/>
  <c r="H112" i="3"/>
  <c r="H120" i="3"/>
  <c r="H128" i="3"/>
  <c r="H136" i="3"/>
  <c r="H144" i="3"/>
  <c r="H152" i="3"/>
  <c r="H160" i="3"/>
  <c r="H168" i="3"/>
  <c r="H101" i="3"/>
  <c r="H141" i="3"/>
  <c r="H91" i="3"/>
  <c r="H99" i="3"/>
  <c r="H107" i="3"/>
  <c r="H115" i="3"/>
  <c r="H123" i="3"/>
  <c r="H131" i="3"/>
  <c r="H139" i="3"/>
  <c r="H147" i="3"/>
  <c r="H155" i="3"/>
  <c r="H163" i="3"/>
  <c r="H86" i="3"/>
  <c r="H94" i="3"/>
  <c r="H102" i="3"/>
  <c r="H110" i="3"/>
  <c r="H118" i="3"/>
  <c r="H126" i="3"/>
  <c r="H134" i="3"/>
  <c r="H142" i="3"/>
  <c r="H150" i="3"/>
  <c r="H158" i="3"/>
  <c r="H166" i="3"/>
  <c r="H109" i="3"/>
  <c r="H89" i="3"/>
  <c r="H97" i="3"/>
  <c r="H105" i="3"/>
  <c r="H113" i="3"/>
  <c r="H121" i="3"/>
  <c r="H129" i="3"/>
  <c r="H137" i="3"/>
  <c r="H145" i="3"/>
  <c r="H153" i="3"/>
  <c r="H161" i="3"/>
  <c r="H169" i="3"/>
  <c r="H133" i="3"/>
  <c r="H92" i="3"/>
  <c r="H100" i="3"/>
  <c r="H108" i="3"/>
  <c r="H116" i="3"/>
  <c r="H124" i="3"/>
  <c r="H132" i="3"/>
  <c r="H140" i="3"/>
  <c r="H148" i="3"/>
  <c r="H156" i="3"/>
  <c r="H164" i="3"/>
  <c r="H117" i="3"/>
  <c r="H157" i="3"/>
  <c r="H87" i="3"/>
  <c r="H95" i="3"/>
  <c r="H103" i="3"/>
  <c r="H111" i="3"/>
  <c r="H119" i="3"/>
  <c r="H127" i="3"/>
  <c r="H135" i="3"/>
  <c r="H143" i="3"/>
  <c r="H151" i="3"/>
  <c r="H159" i="3"/>
  <c r="H167" i="3"/>
  <c r="H125" i="3"/>
  <c r="H149" i="3"/>
  <c r="H90" i="3"/>
  <c r="H98" i="3"/>
  <c r="H106" i="3"/>
  <c r="H114" i="3"/>
  <c r="H122" i="3"/>
  <c r="H130" i="3"/>
  <c r="H138" i="3"/>
  <c r="H146" i="3"/>
  <c r="H154" i="3"/>
  <c r="H162" i="3"/>
  <c r="X102" i="3" l="1"/>
  <c r="Y102" i="3" s="1"/>
  <c r="X166" i="3"/>
  <c r="X86" i="3"/>
  <c r="Y86" i="3" s="1"/>
  <c r="R171" i="3"/>
  <c r="V171" i="3"/>
  <c r="Y171" i="3"/>
  <c r="X110" i="3"/>
  <c r="Y110" i="3" s="1"/>
  <c r="P131" i="3"/>
  <c r="X94" i="3"/>
  <c r="V15" i="3"/>
  <c r="R86" i="3"/>
  <c r="S86" i="3" s="1"/>
  <c r="X118" i="3"/>
  <c r="V27" i="3"/>
  <c r="V16" i="3"/>
  <c r="V19" i="3"/>
  <c r="V28" i="3"/>
  <c r="V23" i="3"/>
  <c r="V33" i="3"/>
  <c r="U170" i="3"/>
  <c r="V24" i="3"/>
  <c r="P165" i="3"/>
  <c r="P101" i="3"/>
  <c r="P109" i="3"/>
  <c r="P91" i="3"/>
  <c r="X84" i="3"/>
  <c r="Y166" i="3"/>
  <c r="V34" i="3"/>
  <c r="V31" i="3"/>
  <c r="AB32" i="3"/>
  <c r="Y22" i="3"/>
  <c r="V25" i="3"/>
  <c r="AB10" i="3"/>
  <c r="AC10" i="3" s="1"/>
  <c r="Y25" i="3"/>
  <c r="V20" i="3"/>
  <c r="AB15" i="3"/>
  <c r="Y158" i="3"/>
  <c r="P115" i="3"/>
  <c r="P149" i="3"/>
  <c r="V26" i="3"/>
  <c r="Y26" i="3"/>
  <c r="Y24" i="3"/>
  <c r="Y17" i="3"/>
  <c r="P141" i="3"/>
  <c r="U86" i="3"/>
  <c r="V22" i="3"/>
  <c r="AB28" i="3"/>
  <c r="V30" i="3"/>
  <c r="AB24" i="3"/>
  <c r="Y31" i="3"/>
  <c r="Y19" i="3"/>
  <c r="V18" i="3"/>
  <c r="Y134" i="3"/>
  <c r="V21" i="3"/>
  <c r="Y28" i="3"/>
  <c r="AB18" i="3"/>
  <c r="AB31" i="3"/>
  <c r="Y29" i="3"/>
  <c r="AB19" i="3"/>
  <c r="AB30" i="3"/>
  <c r="Y18" i="3"/>
  <c r="Y16" i="3"/>
  <c r="Y23" i="3"/>
  <c r="AB21" i="3"/>
  <c r="AB13" i="3"/>
  <c r="AC13" i="3" s="1"/>
  <c r="AB12" i="3"/>
  <c r="AC12" i="3" s="1"/>
  <c r="Y27" i="3"/>
  <c r="Y33" i="3"/>
  <c r="Y30" i="3"/>
  <c r="Y20" i="3"/>
  <c r="Y21" i="3"/>
  <c r="V32" i="3"/>
  <c r="V17" i="3"/>
  <c r="Y32" i="3"/>
  <c r="AB20" i="3"/>
  <c r="V29" i="3"/>
  <c r="Y15" i="3"/>
  <c r="X36" i="3"/>
  <c r="P36" i="3"/>
  <c r="P47" i="3"/>
  <c r="X47" i="3"/>
  <c r="P56" i="3"/>
  <c r="X56" i="3"/>
  <c r="X37" i="3"/>
  <c r="P37" i="3"/>
  <c r="U71" i="3"/>
  <c r="U59" i="3"/>
  <c r="U69" i="3"/>
  <c r="X65" i="3"/>
  <c r="P65" i="3"/>
  <c r="P79" i="3"/>
  <c r="X79" i="3"/>
  <c r="X52" i="3"/>
  <c r="P52" i="3"/>
  <c r="X41" i="3"/>
  <c r="P41" i="3"/>
  <c r="X62" i="3"/>
  <c r="P62" i="3"/>
  <c r="P72" i="3"/>
  <c r="X72" i="3"/>
  <c r="X80" i="3"/>
  <c r="X61" i="3"/>
  <c r="P61" i="3"/>
  <c r="U58" i="3"/>
  <c r="U60" i="3"/>
  <c r="U70" i="3"/>
  <c r="U83" i="3"/>
  <c r="U56" i="3"/>
  <c r="AB33" i="3"/>
  <c r="AB27" i="3"/>
  <c r="U65" i="3"/>
  <c r="U46" i="3"/>
  <c r="P77" i="3"/>
  <c r="X77" i="3"/>
  <c r="X42" i="3"/>
  <c r="P42" i="3"/>
  <c r="U74" i="3"/>
  <c r="U53" i="3"/>
  <c r="U47" i="3"/>
  <c r="U76" i="3"/>
  <c r="U72" i="3"/>
  <c r="X44" i="3"/>
  <c r="P44" i="3"/>
  <c r="P63" i="3"/>
  <c r="X63" i="3"/>
  <c r="X54" i="3"/>
  <c r="P54" i="3"/>
  <c r="P83" i="3"/>
  <c r="X83" i="3"/>
  <c r="P64" i="3"/>
  <c r="X64" i="3"/>
  <c r="P48" i="3"/>
  <c r="X48" i="3"/>
  <c r="X53" i="3"/>
  <c r="P53" i="3"/>
  <c r="X82" i="3"/>
  <c r="U50" i="3"/>
  <c r="U52" i="3"/>
  <c r="U81" i="3"/>
  <c r="U85" i="3"/>
  <c r="U62" i="3"/>
  <c r="U75" i="3"/>
  <c r="U48" i="3"/>
  <c r="AB14" i="3"/>
  <c r="AC14" i="3" s="1"/>
  <c r="AB29" i="3"/>
  <c r="AB11" i="3"/>
  <c r="AC11" i="3" s="1"/>
  <c r="P46" i="3"/>
  <c r="X46" i="3"/>
  <c r="P75" i="3"/>
  <c r="X75" i="3"/>
  <c r="P40" i="3"/>
  <c r="X40" i="3"/>
  <c r="X45" i="3"/>
  <c r="P45" i="3"/>
  <c r="X74" i="3"/>
  <c r="P74" i="3"/>
  <c r="U42" i="3"/>
  <c r="U79" i="3"/>
  <c r="U45" i="3"/>
  <c r="U44" i="3"/>
  <c r="U73" i="3"/>
  <c r="U61" i="3"/>
  <c r="U54" i="3"/>
  <c r="U67" i="3"/>
  <c r="X73" i="3"/>
  <c r="P73" i="3"/>
  <c r="P123" i="3"/>
  <c r="P59" i="3"/>
  <c r="X59" i="3"/>
  <c r="P55" i="3"/>
  <c r="X55" i="3"/>
  <c r="X58" i="3"/>
  <c r="P58" i="3"/>
  <c r="U63" i="3"/>
  <c r="U57" i="3"/>
  <c r="U38" i="3"/>
  <c r="U51" i="3"/>
  <c r="AB26" i="3"/>
  <c r="AB22" i="3"/>
  <c r="AB16" i="3"/>
  <c r="AB23" i="3"/>
  <c r="P51" i="3"/>
  <c r="X51" i="3"/>
  <c r="X85" i="3"/>
  <c r="X50" i="3"/>
  <c r="P50" i="3"/>
  <c r="U82" i="3"/>
  <c r="U55" i="3"/>
  <c r="U84" i="3"/>
  <c r="U77" i="3"/>
  <c r="U49" i="3"/>
  <c r="U43" i="3"/>
  <c r="U80" i="3"/>
  <c r="AB25" i="3"/>
  <c r="P81" i="3"/>
  <c r="X81" i="3"/>
  <c r="P67" i="3"/>
  <c r="X67" i="3"/>
  <c r="U37" i="3"/>
  <c r="X68" i="3"/>
  <c r="P68" i="3"/>
  <c r="P71" i="3"/>
  <c r="X71" i="3"/>
  <c r="P38" i="3"/>
  <c r="X38" i="3"/>
  <c r="X66" i="3"/>
  <c r="P66" i="3"/>
  <c r="U36" i="3"/>
  <c r="X76" i="3"/>
  <c r="P76" i="3"/>
  <c r="X57" i="3"/>
  <c r="P57" i="3"/>
  <c r="P78" i="3"/>
  <c r="X78" i="3"/>
  <c r="P43" i="3"/>
  <c r="X43" i="3"/>
  <c r="U41" i="3"/>
  <c r="U35" i="3"/>
  <c r="X60" i="3"/>
  <c r="P60" i="3"/>
  <c r="P39" i="3"/>
  <c r="X39" i="3"/>
  <c r="X49" i="3"/>
  <c r="P49" i="3"/>
  <c r="P70" i="3"/>
  <c r="X70" i="3"/>
  <c r="P99" i="3"/>
  <c r="P35" i="3"/>
  <c r="X35" i="3"/>
  <c r="X69" i="3"/>
  <c r="P69" i="3"/>
  <c r="X34" i="3"/>
  <c r="P34" i="3"/>
  <c r="U66" i="3"/>
  <c r="U39" i="3"/>
  <c r="U68" i="3"/>
  <c r="U78" i="3"/>
  <c r="U40" i="3"/>
  <c r="U64" i="3"/>
  <c r="AB17" i="3"/>
  <c r="P85" i="3"/>
  <c r="P80" i="3"/>
  <c r="P125" i="3"/>
  <c r="O86" i="3"/>
  <c r="P117" i="3"/>
  <c r="X154" i="3"/>
  <c r="O85" i="3"/>
  <c r="P84" i="3"/>
  <c r="P93" i="3"/>
  <c r="R130" i="3"/>
  <c r="O130" i="3"/>
  <c r="R105" i="3"/>
  <c r="O105" i="3"/>
  <c r="X168" i="3"/>
  <c r="P168" i="3"/>
  <c r="U127" i="3"/>
  <c r="U133" i="3"/>
  <c r="U115" i="3"/>
  <c r="U88" i="3"/>
  <c r="R122" i="3"/>
  <c r="O122" i="3"/>
  <c r="R159" i="3"/>
  <c r="O159" i="3"/>
  <c r="R95" i="3"/>
  <c r="O95" i="3"/>
  <c r="R132" i="3"/>
  <c r="O132" i="3"/>
  <c r="R161" i="3"/>
  <c r="O161" i="3"/>
  <c r="R97" i="3"/>
  <c r="O97" i="3"/>
  <c r="R126" i="3"/>
  <c r="O126" i="3"/>
  <c r="R155" i="3"/>
  <c r="O155" i="3"/>
  <c r="R91" i="3"/>
  <c r="O91" i="3"/>
  <c r="R128" i="3"/>
  <c r="O128" i="3"/>
  <c r="X133" i="3"/>
  <c r="X132" i="3"/>
  <c r="P132" i="3"/>
  <c r="X121" i="3"/>
  <c r="P121" i="3"/>
  <c r="X142" i="3"/>
  <c r="P142" i="3"/>
  <c r="X95" i="3"/>
  <c r="P95" i="3"/>
  <c r="X107" i="3"/>
  <c r="P107" i="3"/>
  <c r="X160" i="3"/>
  <c r="P160" i="3"/>
  <c r="X96" i="3"/>
  <c r="P96" i="3"/>
  <c r="X115" i="3"/>
  <c r="X114" i="3"/>
  <c r="P114" i="3"/>
  <c r="U146" i="3"/>
  <c r="U125" i="3"/>
  <c r="U119" i="3"/>
  <c r="U148" i="3"/>
  <c r="U113" i="3"/>
  <c r="P158" i="3"/>
  <c r="U158" i="3"/>
  <c r="P94" i="3"/>
  <c r="U94" i="3"/>
  <c r="U165" i="3"/>
  <c r="U107" i="3"/>
  <c r="U144" i="3"/>
  <c r="R134" i="3"/>
  <c r="O134" i="3"/>
  <c r="X150" i="3"/>
  <c r="P150" i="3"/>
  <c r="X104" i="3"/>
  <c r="P104" i="3"/>
  <c r="U121" i="3"/>
  <c r="U152" i="3"/>
  <c r="R114" i="3"/>
  <c r="O114" i="3"/>
  <c r="R151" i="3"/>
  <c r="O151" i="3"/>
  <c r="R87" i="3"/>
  <c r="O87" i="3"/>
  <c r="R124" i="3"/>
  <c r="O124" i="3"/>
  <c r="R153" i="3"/>
  <c r="O153" i="3"/>
  <c r="R89" i="3"/>
  <c r="O89" i="3"/>
  <c r="R118" i="3"/>
  <c r="O118" i="3"/>
  <c r="R147" i="3"/>
  <c r="O147" i="3"/>
  <c r="R141" i="3"/>
  <c r="O141" i="3"/>
  <c r="R120" i="3"/>
  <c r="O120" i="3"/>
  <c r="X125" i="3"/>
  <c r="X124" i="3"/>
  <c r="P124" i="3"/>
  <c r="X113" i="3"/>
  <c r="P113" i="3"/>
  <c r="X163" i="3"/>
  <c r="P163" i="3"/>
  <c r="X152" i="3"/>
  <c r="P152" i="3"/>
  <c r="X88" i="3"/>
  <c r="P88" i="3"/>
  <c r="P133" i="3"/>
  <c r="P170" i="3"/>
  <c r="X170" i="3"/>
  <c r="X106" i="3"/>
  <c r="P106" i="3"/>
  <c r="P138" i="3"/>
  <c r="U138" i="3"/>
  <c r="U111" i="3"/>
  <c r="U140" i="3"/>
  <c r="U169" i="3"/>
  <c r="U105" i="3"/>
  <c r="U150" i="3"/>
  <c r="P86" i="3"/>
  <c r="U163" i="3"/>
  <c r="U99" i="3"/>
  <c r="U136" i="3"/>
  <c r="R169" i="3"/>
  <c r="O169" i="3"/>
  <c r="X141" i="3"/>
  <c r="X140" i="3"/>
  <c r="P140" i="3"/>
  <c r="P154" i="3"/>
  <c r="U154" i="3"/>
  <c r="U156" i="3"/>
  <c r="R170" i="3"/>
  <c r="O170" i="3"/>
  <c r="R106" i="3"/>
  <c r="O106" i="3"/>
  <c r="R143" i="3"/>
  <c r="O143" i="3"/>
  <c r="R157" i="3"/>
  <c r="O157" i="3"/>
  <c r="R116" i="3"/>
  <c r="O116" i="3"/>
  <c r="R145" i="3"/>
  <c r="O145" i="3"/>
  <c r="R109" i="3"/>
  <c r="O109" i="3"/>
  <c r="R110" i="3"/>
  <c r="O110" i="3"/>
  <c r="R139" i="3"/>
  <c r="O139" i="3"/>
  <c r="R101" i="3"/>
  <c r="O101" i="3"/>
  <c r="R112" i="3"/>
  <c r="O112" i="3"/>
  <c r="X117" i="3"/>
  <c r="X116" i="3"/>
  <c r="P116" i="3"/>
  <c r="X169" i="3"/>
  <c r="P169" i="3"/>
  <c r="X105" i="3"/>
  <c r="P105" i="3"/>
  <c r="X126" i="3"/>
  <c r="P126" i="3"/>
  <c r="X155" i="3"/>
  <c r="P155" i="3"/>
  <c r="X144" i="3"/>
  <c r="P144" i="3"/>
  <c r="X162" i="3"/>
  <c r="X99" i="3"/>
  <c r="X98" i="3"/>
  <c r="P130" i="3"/>
  <c r="U130" i="3"/>
  <c r="U167" i="3"/>
  <c r="U103" i="3"/>
  <c r="U132" i="3"/>
  <c r="U161" i="3"/>
  <c r="U97" i="3"/>
  <c r="U109" i="3"/>
  <c r="U142" i="3"/>
  <c r="U155" i="3"/>
  <c r="U91" i="3"/>
  <c r="U128" i="3"/>
  <c r="X129" i="3"/>
  <c r="P129" i="3"/>
  <c r="U92" i="3"/>
  <c r="R117" i="3"/>
  <c r="O117" i="3"/>
  <c r="R168" i="3"/>
  <c r="O168" i="3"/>
  <c r="X161" i="3"/>
  <c r="P161" i="3"/>
  <c r="X97" i="3"/>
  <c r="P97" i="3"/>
  <c r="X147" i="3"/>
  <c r="P147" i="3"/>
  <c r="X136" i="3"/>
  <c r="P136" i="3"/>
  <c r="X91" i="3"/>
  <c r="X90" i="3"/>
  <c r="X167" i="3"/>
  <c r="P167" i="3"/>
  <c r="P122" i="3"/>
  <c r="U122" i="3"/>
  <c r="U159" i="3"/>
  <c r="U95" i="3"/>
  <c r="U157" i="3"/>
  <c r="U124" i="3"/>
  <c r="U153" i="3"/>
  <c r="U89" i="3"/>
  <c r="P134" i="3"/>
  <c r="U134" i="3"/>
  <c r="U147" i="3"/>
  <c r="U141" i="3"/>
  <c r="U120" i="3"/>
  <c r="R167" i="3"/>
  <c r="O167" i="3"/>
  <c r="R163" i="3"/>
  <c r="O163" i="3"/>
  <c r="P90" i="3"/>
  <c r="U90" i="3"/>
  <c r="P102" i="3"/>
  <c r="U102" i="3"/>
  <c r="R162" i="3"/>
  <c r="O162" i="3"/>
  <c r="R108" i="3"/>
  <c r="O108" i="3"/>
  <c r="R102" i="3"/>
  <c r="O102" i="3"/>
  <c r="X109" i="3"/>
  <c r="X108" i="3"/>
  <c r="P108" i="3"/>
  <c r="R154" i="3"/>
  <c r="O154" i="3"/>
  <c r="R90" i="3"/>
  <c r="O90" i="3"/>
  <c r="R127" i="3"/>
  <c r="O127" i="3"/>
  <c r="R164" i="3"/>
  <c r="O164" i="3"/>
  <c r="R100" i="3"/>
  <c r="O100" i="3"/>
  <c r="R129" i="3"/>
  <c r="O129" i="3"/>
  <c r="R158" i="3"/>
  <c r="O158" i="3"/>
  <c r="R94" i="3"/>
  <c r="O94" i="3"/>
  <c r="R123" i="3"/>
  <c r="O123" i="3"/>
  <c r="R160" i="3"/>
  <c r="O160" i="3"/>
  <c r="R96" i="3"/>
  <c r="O96" i="3"/>
  <c r="X165" i="3"/>
  <c r="X164" i="3"/>
  <c r="P164" i="3"/>
  <c r="X101" i="3"/>
  <c r="X100" i="3"/>
  <c r="P100" i="3"/>
  <c r="X153" i="3"/>
  <c r="P153" i="3"/>
  <c r="X89" i="3"/>
  <c r="P89" i="3"/>
  <c r="X139" i="3"/>
  <c r="P139" i="3"/>
  <c r="X128" i="3"/>
  <c r="P128" i="3"/>
  <c r="X103" i="3"/>
  <c r="P103" i="3"/>
  <c r="X146" i="3"/>
  <c r="P146" i="3"/>
  <c r="P82" i="3"/>
  <c r="X87" i="3"/>
  <c r="P87" i="3"/>
  <c r="U114" i="3"/>
  <c r="U151" i="3"/>
  <c r="U87" i="3"/>
  <c r="U117" i="3"/>
  <c r="U116" i="3"/>
  <c r="U145" i="3"/>
  <c r="U126" i="3"/>
  <c r="U139" i="3"/>
  <c r="U101" i="3"/>
  <c r="U112" i="3"/>
  <c r="R140" i="3"/>
  <c r="O140" i="3"/>
  <c r="R99" i="3"/>
  <c r="O99" i="3"/>
  <c r="X111" i="3"/>
  <c r="P111" i="3"/>
  <c r="X119" i="3"/>
  <c r="P119" i="3"/>
  <c r="X123" i="3"/>
  <c r="X122" i="3"/>
  <c r="U149" i="3"/>
  <c r="P166" i="3"/>
  <c r="U166" i="3"/>
  <c r="R135" i="3"/>
  <c r="O135" i="3"/>
  <c r="R166" i="3"/>
  <c r="O166" i="3"/>
  <c r="R104" i="3"/>
  <c r="O104" i="3"/>
  <c r="R146" i="3"/>
  <c r="O146" i="3"/>
  <c r="R149" i="3"/>
  <c r="O149" i="3"/>
  <c r="R119" i="3"/>
  <c r="O119" i="3"/>
  <c r="R156" i="3"/>
  <c r="O156" i="3"/>
  <c r="R92" i="3"/>
  <c r="O92" i="3"/>
  <c r="R121" i="3"/>
  <c r="O121" i="3"/>
  <c r="R150" i="3"/>
  <c r="O150" i="3"/>
  <c r="R115" i="3"/>
  <c r="O115" i="3"/>
  <c r="R152" i="3"/>
  <c r="O152" i="3"/>
  <c r="R88" i="3"/>
  <c r="O88" i="3"/>
  <c r="X157" i="3"/>
  <c r="X156" i="3"/>
  <c r="P156" i="3"/>
  <c r="X93" i="3"/>
  <c r="X92" i="3"/>
  <c r="P92" i="3"/>
  <c r="X145" i="3"/>
  <c r="P145" i="3"/>
  <c r="X127" i="3"/>
  <c r="P127" i="3"/>
  <c r="X120" i="3"/>
  <c r="P120" i="3"/>
  <c r="X138" i="3"/>
  <c r="U106" i="3"/>
  <c r="U143" i="3"/>
  <c r="U108" i="3"/>
  <c r="U137" i="3"/>
  <c r="P118" i="3"/>
  <c r="U118" i="3"/>
  <c r="U131" i="3"/>
  <c r="U168" i="3"/>
  <c r="U104" i="3"/>
  <c r="U93" i="3"/>
  <c r="R103" i="3"/>
  <c r="O103" i="3"/>
  <c r="R136" i="3"/>
  <c r="O136" i="3"/>
  <c r="X135" i="3"/>
  <c r="P135" i="3"/>
  <c r="R98" i="3"/>
  <c r="O98" i="3"/>
  <c r="R137" i="3"/>
  <c r="O137" i="3"/>
  <c r="R131" i="3"/>
  <c r="O131" i="3"/>
  <c r="R138" i="3"/>
  <c r="O138" i="3"/>
  <c r="R125" i="3"/>
  <c r="O125" i="3"/>
  <c r="R111" i="3"/>
  <c r="O111" i="3"/>
  <c r="R148" i="3"/>
  <c r="O148" i="3"/>
  <c r="R133" i="3"/>
  <c r="O133" i="3"/>
  <c r="R113" i="3"/>
  <c r="O113" i="3"/>
  <c r="R142" i="3"/>
  <c r="O142" i="3"/>
  <c r="R165" i="3"/>
  <c r="O165" i="3"/>
  <c r="R107" i="3"/>
  <c r="O107" i="3"/>
  <c r="R144" i="3"/>
  <c r="O144" i="3"/>
  <c r="R93" i="3"/>
  <c r="O93" i="3"/>
  <c r="X149" i="3"/>
  <c r="X148" i="3"/>
  <c r="P148" i="3"/>
  <c r="X159" i="3"/>
  <c r="P159" i="3"/>
  <c r="X137" i="3"/>
  <c r="P137" i="3"/>
  <c r="X143" i="3"/>
  <c r="P143" i="3"/>
  <c r="X112" i="3"/>
  <c r="P112" i="3"/>
  <c r="P157" i="3"/>
  <c r="X151" i="3"/>
  <c r="P151" i="3"/>
  <c r="X131" i="3"/>
  <c r="X130" i="3"/>
  <c r="P162" i="3"/>
  <c r="U162" i="3"/>
  <c r="P98" i="3"/>
  <c r="U98" i="3"/>
  <c r="U135" i="3"/>
  <c r="U164" i="3"/>
  <c r="U100" i="3"/>
  <c r="U129" i="3"/>
  <c r="P110" i="3"/>
  <c r="U110" i="3"/>
  <c r="U123" i="3"/>
  <c r="U160" i="3"/>
  <c r="U96" i="3"/>
  <c r="S171" i="3" l="1"/>
  <c r="Z171" i="3"/>
  <c r="AA171" i="3" s="1"/>
  <c r="AB171" i="3"/>
  <c r="AC171" i="3" s="1"/>
  <c r="Y94" i="3"/>
  <c r="Y118" i="3"/>
  <c r="S93" i="3"/>
  <c r="S142" i="3"/>
  <c r="S111" i="3"/>
  <c r="S137" i="3"/>
  <c r="S103" i="3"/>
  <c r="S150" i="3"/>
  <c r="S119" i="3"/>
  <c r="S166" i="3"/>
  <c r="S123" i="3"/>
  <c r="S100" i="3"/>
  <c r="S154" i="3"/>
  <c r="S112" i="3"/>
  <c r="S109" i="3"/>
  <c r="S143" i="3"/>
  <c r="S144" i="3"/>
  <c r="S113" i="3"/>
  <c r="S125" i="3"/>
  <c r="S98" i="3"/>
  <c r="S140" i="3"/>
  <c r="S162" i="3"/>
  <c r="S163" i="3"/>
  <c r="S168" i="3"/>
  <c r="S147" i="3"/>
  <c r="S124" i="3"/>
  <c r="S134" i="3"/>
  <c r="S126" i="3"/>
  <c r="S95" i="3"/>
  <c r="S105" i="3"/>
  <c r="S88" i="3"/>
  <c r="S121" i="3"/>
  <c r="S149" i="3"/>
  <c r="S135" i="3"/>
  <c r="S94" i="3"/>
  <c r="S164" i="3"/>
  <c r="S101" i="3"/>
  <c r="S145" i="3"/>
  <c r="S106" i="3"/>
  <c r="S107" i="3"/>
  <c r="S133" i="3"/>
  <c r="S138" i="3"/>
  <c r="S167" i="3"/>
  <c r="S117" i="3"/>
  <c r="S118" i="3"/>
  <c r="S87" i="3"/>
  <c r="S128" i="3"/>
  <c r="S97" i="3"/>
  <c r="S159" i="3"/>
  <c r="S130" i="3"/>
  <c r="S152" i="3"/>
  <c r="S92" i="3"/>
  <c r="S146" i="3"/>
  <c r="S96" i="3"/>
  <c r="S158" i="3"/>
  <c r="S127" i="3"/>
  <c r="S139" i="3"/>
  <c r="S116" i="3"/>
  <c r="S165" i="3"/>
  <c r="S148" i="3"/>
  <c r="S131" i="3"/>
  <c r="S136" i="3"/>
  <c r="S102" i="3"/>
  <c r="S120" i="3"/>
  <c r="S89" i="3"/>
  <c r="S151" i="3"/>
  <c r="S91" i="3"/>
  <c r="S161" i="3"/>
  <c r="S122" i="3"/>
  <c r="S115" i="3"/>
  <c r="S156" i="3"/>
  <c r="S104" i="3"/>
  <c r="S160" i="3"/>
  <c r="S129" i="3"/>
  <c r="S90" i="3"/>
  <c r="S110" i="3"/>
  <c r="S157" i="3"/>
  <c r="S169" i="3"/>
  <c r="S99" i="3"/>
  <c r="S108" i="3"/>
  <c r="S141" i="3"/>
  <c r="S153" i="3"/>
  <c r="S114" i="3"/>
  <c r="S155" i="3"/>
  <c r="S132" i="3"/>
  <c r="S170" i="3"/>
  <c r="AC25" i="3"/>
  <c r="AC26" i="3"/>
  <c r="AC24" i="3"/>
  <c r="Y84" i="3"/>
  <c r="AC30" i="3"/>
  <c r="AC28" i="3"/>
  <c r="AC17" i="3"/>
  <c r="AC20" i="3"/>
  <c r="AC19" i="3"/>
  <c r="AB109" i="3"/>
  <c r="AC23" i="3"/>
  <c r="AC29" i="3"/>
  <c r="AC32" i="3"/>
  <c r="AC16" i="3"/>
  <c r="AC27" i="3"/>
  <c r="AC31" i="3"/>
  <c r="AC22" i="3"/>
  <c r="AC33" i="3"/>
  <c r="AC21" i="3"/>
  <c r="AC18" i="3"/>
  <c r="AC15" i="3"/>
  <c r="AB115" i="3"/>
  <c r="AB165" i="3"/>
  <c r="AB123" i="3"/>
  <c r="AB131" i="3"/>
  <c r="V98" i="3"/>
  <c r="V164" i="3"/>
  <c r="AB162" i="3"/>
  <c r="Y148" i="3"/>
  <c r="Z148" i="3"/>
  <c r="AA148" i="3" s="1"/>
  <c r="Z131" i="3"/>
  <c r="AA131" i="3" s="1"/>
  <c r="V104" i="3"/>
  <c r="Y157" i="3"/>
  <c r="Y122" i="3"/>
  <c r="AB82" i="3"/>
  <c r="Y101" i="3"/>
  <c r="Z154" i="3"/>
  <c r="AA154" i="3" s="1"/>
  <c r="AB91" i="3"/>
  <c r="V141" i="3"/>
  <c r="Y91" i="3"/>
  <c r="Y161" i="3"/>
  <c r="Y129" i="3"/>
  <c r="V142" i="3"/>
  <c r="V132" i="3"/>
  <c r="Y98" i="3"/>
  <c r="Y126" i="3"/>
  <c r="Y150" i="3"/>
  <c r="V165" i="3"/>
  <c r="V113" i="3"/>
  <c r="V146" i="3"/>
  <c r="AB132" i="3"/>
  <c r="V88" i="3"/>
  <c r="Y168" i="3"/>
  <c r="Y154" i="3"/>
  <c r="V68" i="3"/>
  <c r="AB69" i="3"/>
  <c r="Y49" i="3"/>
  <c r="V35" i="3"/>
  <c r="AB57" i="3"/>
  <c r="Y38" i="3"/>
  <c r="Y67" i="3"/>
  <c r="V43" i="3"/>
  <c r="V55" i="3"/>
  <c r="AB51" i="3"/>
  <c r="Y58" i="3"/>
  <c r="V67" i="3"/>
  <c r="V44" i="3"/>
  <c r="Y46" i="3"/>
  <c r="Y64" i="3"/>
  <c r="V53" i="3"/>
  <c r="V46" i="3"/>
  <c r="V83" i="3"/>
  <c r="Y41" i="3"/>
  <c r="Y65" i="3"/>
  <c r="Y37" i="3"/>
  <c r="V110" i="3"/>
  <c r="Y130" i="3"/>
  <c r="AB143" i="3"/>
  <c r="Y149" i="3"/>
  <c r="Z136" i="3"/>
  <c r="AA136" i="3" s="1"/>
  <c r="V137" i="3"/>
  <c r="V170" i="3"/>
  <c r="AB145" i="3"/>
  <c r="Z88" i="3"/>
  <c r="AA88" i="3" s="1"/>
  <c r="Z121" i="3"/>
  <c r="AA121" i="3" s="1"/>
  <c r="Z135" i="3"/>
  <c r="AA135" i="3" s="1"/>
  <c r="Y123" i="3"/>
  <c r="V126" i="3"/>
  <c r="V87" i="3"/>
  <c r="Y139" i="3"/>
  <c r="V153" i="3"/>
  <c r="V159" i="3"/>
  <c r="Y99" i="3"/>
  <c r="AB105" i="3"/>
  <c r="V154" i="3"/>
  <c r="V136" i="3"/>
  <c r="V150" i="3"/>
  <c r="V111" i="3"/>
  <c r="Y113" i="3"/>
  <c r="Y107" i="3"/>
  <c r="Y132" i="3"/>
  <c r="Y69" i="3"/>
  <c r="Y39" i="3"/>
  <c r="Y57" i="3"/>
  <c r="AB38" i="3"/>
  <c r="AB67" i="3"/>
  <c r="V38" i="3"/>
  <c r="Y55" i="3"/>
  <c r="Y74" i="3"/>
  <c r="V62" i="3"/>
  <c r="V50" i="3"/>
  <c r="AB64" i="3"/>
  <c r="Y44" i="3"/>
  <c r="Y61" i="3"/>
  <c r="V69" i="3"/>
  <c r="Y56" i="3"/>
  <c r="AB110" i="3"/>
  <c r="V135" i="3"/>
  <c r="Y131" i="3"/>
  <c r="Y143" i="3"/>
  <c r="Z142" i="3"/>
  <c r="AA142" i="3" s="1"/>
  <c r="V168" i="3"/>
  <c r="Y138" i="3"/>
  <c r="Y145" i="3"/>
  <c r="Y146" i="3"/>
  <c r="AB89" i="3"/>
  <c r="Y164" i="3"/>
  <c r="AB108" i="3"/>
  <c r="V147" i="3"/>
  <c r="Y136" i="3"/>
  <c r="V128" i="3"/>
  <c r="V109" i="3"/>
  <c r="V103" i="3"/>
  <c r="Y162" i="3"/>
  <c r="Y105" i="3"/>
  <c r="Z106" i="3"/>
  <c r="AA106" i="3" s="1"/>
  <c r="AB124" i="3"/>
  <c r="V152" i="3"/>
  <c r="V94" i="3"/>
  <c r="V148" i="3"/>
  <c r="Y114" i="3"/>
  <c r="Y133" i="3"/>
  <c r="V115" i="3"/>
  <c r="Z86" i="3"/>
  <c r="AA86" i="3" s="1"/>
  <c r="V64" i="3"/>
  <c r="V39" i="3"/>
  <c r="Y35" i="3"/>
  <c r="AB39" i="3"/>
  <c r="V41" i="3"/>
  <c r="Y71" i="3"/>
  <c r="Y81" i="3"/>
  <c r="V49" i="3"/>
  <c r="V82" i="3"/>
  <c r="AB55" i="3"/>
  <c r="V54" i="3"/>
  <c r="V45" i="3"/>
  <c r="AB45" i="3"/>
  <c r="Y83" i="3"/>
  <c r="V72" i="3"/>
  <c r="V74" i="3"/>
  <c r="V65" i="3"/>
  <c r="V70" i="3"/>
  <c r="Y80" i="3"/>
  <c r="Y52" i="3"/>
  <c r="V96" i="3"/>
  <c r="AB151" i="3"/>
  <c r="AB137" i="3"/>
  <c r="Z103" i="3"/>
  <c r="AA103" i="3" s="1"/>
  <c r="V108" i="3"/>
  <c r="AB92" i="3"/>
  <c r="Z152" i="3"/>
  <c r="AA152" i="3" s="1"/>
  <c r="Z92" i="3"/>
  <c r="AA92" i="3" s="1"/>
  <c r="Z146" i="3"/>
  <c r="AA146" i="3" s="1"/>
  <c r="Y119" i="3"/>
  <c r="V112" i="3"/>
  <c r="V145" i="3"/>
  <c r="V151" i="3"/>
  <c r="Y89" i="3"/>
  <c r="Y165" i="3"/>
  <c r="Y108" i="3"/>
  <c r="V124" i="3"/>
  <c r="V122" i="3"/>
  <c r="AB169" i="3"/>
  <c r="V99" i="3"/>
  <c r="V105" i="3"/>
  <c r="V138" i="3"/>
  <c r="Y88" i="3"/>
  <c r="Y124" i="3"/>
  <c r="Z87" i="3"/>
  <c r="AA87" i="3" s="1"/>
  <c r="AB94" i="3"/>
  <c r="Y115" i="3"/>
  <c r="Y95" i="3"/>
  <c r="Y76" i="3"/>
  <c r="AB71" i="3"/>
  <c r="V57" i="3"/>
  <c r="Y59" i="3"/>
  <c r="Y45" i="3"/>
  <c r="V85" i="3"/>
  <c r="Y82" i="3"/>
  <c r="Y72" i="3"/>
  <c r="V59" i="3"/>
  <c r="Y47" i="3"/>
  <c r="Z125" i="3"/>
  <c r="AA125" i="3" s="1"/>
  <c r="Z98" i="3"/>
  <c r="AA98" i="3" s="1"/>
  <c r="V131" i="3"/>
  <c r="Y92" i="3"/>
  <c r="V166" i="3"/>
  <c r="Z96" i="3"/>
  <c r="AA96" i="3" s="1"/>
  <c r="Z127" i="3"/>
  <c r="AA127" i="3" s="1"/>
  <c r="Y109" i="3"/>
  <c r="V102" i="3"/>
  <c r="V134" i="3"/>
  <c r="Y147" i="3"/>
  <c r="V91" i="3"/>
  <c r="V97" i="3"/>
  <c r="V167" i="3"/>
  <c r="Y144" i="3"/>
  <c r="Y169" i="3"/>
  <c r="Y140" i="3"/>
  <c r="Y125" i="3"/>
  <c r="V121" i="3"/>
  <c r="V144" i="3"/>
  <c r="V119" i="3"/>
  <c r="AB142" i="3"/>
  <c r="V133" i="3"/>
  <c r="AB80" i="3"/>
  <c r="V40" i="3"/>
  <c r="V66" i="3"/>
  <c r="Y60" i="3"/>
  <c r="Y43" i="3"/>
  <c r="V36" i="3"/>
  <c r="V77" i="3"/>
  <c r="AB59" i="3"/>
  <c r="V61" i="3"/>
  <c r="V79" i="3"/>
  <c r="Y40" i="3"/>
  <c r="V76" i="3"/>
  <c r="AB42" i="3"/>
  <c r="V60" i="3"/>
  <c r="Y137" i="3"/>
  <c r="V160" i="3"/>
  <c r="AB98" i="3"/>
  <c r="AB157" i="3"/>
  <c r="V143" i="3"/>
  <c r="Y120" i="3"/>
  <c r="Y93" i="3"/>
  <c r="Z115" i="3"/>
  <c r="AA115" i="3" s="1"/>
  <c r="Z156" i="3"/>
  <c r="AA156" i="3" s="1"/>
  <c r="AB166" i="3"/>
  <c r="Y111" i="3"/>
  <c r="V101" i="3"/>
  <c r="V116" i="3"/>
  <c r="V114" i="3"/>
  <c r="Y103" i="3"/>
  <c r="Y153" i="3"/>
  <c r="Z102" i="3"/>
  <c r="AA102" i="3" s="1"/>
  <c r="AB102" i="3"/>
  <c r="AB134" i="3"/>
  <c r="V157" i="3"/>
  <c r="AB97" i="3"/>
  <c r="AB116" i="3"/>
  <c r="Y141" i="3"/>
  <c r="V163" i="3"/>
  <c r="V169" i="3"/>
  <c r="Y152" i="3"/>
  <c r="V158" i="3"/>
  <c r="Y96" i="3"/>
  <c r="Y142" i="3"/>
  <c r="Y70" i="3"/>
  <c r="AB43" i="3"/>
  <c r="Y68" i="3"/>
  <c r="Y50" i="3"/>
  <c r="V63" i="3"/>
  <c r="V48" i="3"/>
  <c r="V81" i="3"/>
  <c r="Y53" i="3"/>
  <c r="Y54" i="3"/>
  <c r="Y42" i="3"/>
  <c r="AB62" i="3"/>
  <c r="Y79" i="3"/>
  <c r="V71" i="3"/>
  <c r="V86" i="3"/>
  <c r="Y151" i="3"/>
  <c r="V100" i="3"/>
  <c r="AB112" i="3"/>
  <c r="Y159" i="3"/>
  <c r="Z107" i="3"/>
  <c r="AA107" i="3" s="1"/>
  <c r="Z133" i="3"/>
  <c r="AA133" i="3" s="1"/>
  <c r="V93" i="3"/>
  <c r="V118" i="3"/>
  <c r="AB127" i="3"/>
  <c r="AB156" i="3"/>
  <c r="Z160" i="3"/>
  <c r="AA160" i="3" s="1"/>
  <c r="Z129" i="3"/>
  <c r="AA129" i="3" s="1"/>
  <c r="Z90" i="3"/>
  <c r="AA90" i="3" s="1"/>
  <c r="V120" i="3"/>
  <c r="Y167" i="3"/>
  <c r="Y97" i="3"/>
  <c r="V92" i="3"/>
  <c r="V155" i="3"/>
  <c r="V161" i="3"/>
  <c r="V130" i="3"/>
  <c r="Y155" i="3"/>
  <c r="Y116" i="3"/>
  <c r="Y106" i="3"/>
  <c r="Y104" i="3"/>
  <c r="V107" i="3"/>
  <c r="V125" i="3"/>
  <c r="V127" i="3"/>
  <c r="AB84" i="3"/>
  <c r="V78" i="3"/>
  <c r="AB34" i="3"/>
  <c r="Y78" i="3"/>
  <c r="AB66" i="3"/>
  <c r="V37" i="3"/>
  <c r="V80" i="3"/>
  <c r="V84" i="3"/>
  <c r="Y85" i="3"/>
  <c r="AB73" i="3"/>
  <c r="V73" i="3"/>
  <c r="V42" i="3"/>
  <c r="Y75" i="3"/>
  <c r="Y48" i="3"/>
  <c r="Y63" i="3"/>
  <c r="V47" i="3"/>
  <c r="Y77" i="3"/>
  <c r="V56" i="3"/>
  <c r="V58" i="3"/>
  <c r="Y62" i="3"/>
  <c r="Y36" i="3"/>
  <c r="V129" i="3"/>
  <c r="V123" i="3"/>
  <c r="V162" i="3"/>
  <c r="Y112" i="3"/>
  <c r="AB148" i="3"/>
  <c r="Y135" i="3"/>
  <c r="AB118" i="3"/>
  <c r="V106" i="3"/>
  <c r="Y127" i="3"/>
  <c r="Y156" i="3"/>
  <c r="Z119" i="3"/>
  <c r="AA119" i="3" s="1"/>
  <c r="V149" i="3"/>
  <c r="V139" i="3"/>
  <c r="V117" i="3"/>
  <c r="Y87" i="3"/>
  <c r="Y128" i="3"/>
  <c r="Y100" i="3"/>
  <c r="V90" i="3"/>
  <c r="V89" i="3"/>
  <c r="V95" i="3"/>
  <c r="Y90" i="3"/>
  <c r="AB161" i="3"/>
  <c r="Y117" i="3"/>
  <c r="V156" i="3"/>
  <c r="V140" i="3"/>
  <c r="Y170" i="3"/>
  <c r="Y163" i="3"/>
  <c r="AB150" i="3"/>
  <c r="Y160" i="3"/>
  <c r="Y121" i="3"/>
  <c r="Y34" i="3"/>
  <c r="AB49" i="3"/>
  <c r="AB78" i="3"/>
  <c r="Y66" i="3"/>
  <c r="Y51" i="3"/>
  <c r="V51" i="3"/>
  <c r="AB58" i="3"/>
  <c r="Y73" i="3"/>
  <c r="AB75" i="3"/>
  <c r="V75" i="3"/>
  <c r="V52" i="3"/>
  <c r="AB48" i="3"/>
  <c r="AB37" i="3"/>
  <c r="AB83" i="3"/>
  <c r="AB117" i="3"/>
  <c r="AB126" i="3"/>
  <c r="AB86" i="3"/>
  <c r="AB35" i="3"/>
  <c r="AB60" i="3"/>
  <c r="AB68" i="3"/>
  <c r="AB74" i="3"/>
  <c r="AB53" i="3"/>
  <c r="AB54" i="3"/>
  <c r="AB47" i="3"/>
  <c r="Z111" i="3"/>
  <c r="AA111" i="3" s="1"/>
  <c r="AB81" i="3"/>
  <c r="AB46" i="3"/>
  <c r="AB41" i="3"/>
  <c r="AB36" i="3"/>
  <c r="AB76" i="3"/>
  <c r="AB50" i="3"/>
  <c r="AB61" i="3"/>
  <c r="AB79" i="3"/>
  <c r="Z158" i="3"/>
  <c r="AA158" i="3" s="1"/>
  <c r="AB70" i="3"/>
  <c r="AB63" i="3"/>
  <c r="AB77" i="3"/>
  <c r="AB52" i="3"/>
  <c r="AB65" i="3"/>
  <c r="AB125" i="3"/>
  <c r="AB44" i="3"/>
  <c r="Z138" i="3"/>
  <c r="AA138" i="3" s="1"/>
  <c r="AB135" i="3"/>
  <c r="Z170" i="3"/>
  <c r="AA170" i="3" s="1"/>
  <c r="AB40" i="3"/>
  <c r="AB85" i="3"/>
  <c r="AB72" i="3"/>
  <c r="AB56" i="3"/>
  <c r="Z149" i="3"/>
  <c r="AA149" i="3" s="1"/>
  <c r="AB163" i="3"/>
  <c r="AB158" i="3"/>
  <c r="Z167" i="3"/>
  <c r="AA167" i="3" s="1"/>
  <c r="Z112" i="3"/>
  <c r="AA112" i="3" s="1"/>
  <c r="Z109" i="3"/>
  <c r="AA109" i="3" s="1"/>
  <c r="Z143" i="3"/>
  <c r="AA143" i="3" s="1"/>
  <c r="AB120" i="3"/>
  <c r="AB103" i="3"/>
  <c r="Z117" i="3"/>
  <c r="AA117" i="3" s="1"/>
  <c r="AB133" i="3"/>
  <c r="AB96" i="3"/>
  <c r="Z165" i="3"/>
  <c r="AA165" i="3" s="1"/>
  <c r="Z140" i="3"/>
  <c r="AA140" i="3" s="1"/>
  <c r="AB139" i="3"/>
  <c r="AC139" i="3" s="1"/>
  <c r="Z91" i="3"/>
  <c r="AA91" i="3" s="1"/>
  <c r="Z161" i="3"/>
  <c r="AA161" i="3" s="1"/>
  <c r="Z122" i="3"/>
  <c r="AA122" i="3" s="1"/>
  <c r="AB93" i="3"/>
  <c r="Z144" i="3"/>
  <c r="AA144" i="3" s="1"/>
  <c r="Z113" i="3"/>
  <c r="AA113" i="3" s="1"/>
  <c r="AB111" i="3"/>
  <c r="AB154" i="3"/>
  <c r="AB153" i="3"/>
  <c r="AB147" i="3"/>
  <c r="AB170" i="3"/>
  <c r="Z141" i="3"/>
  <c r="AA141" i="3" s="1"/>
  <c r="Z153" i="3"/>
  <c r="AA153" i="3" s="1"/>
  <c r="Z114" i="3"/>
  <c r="AA114" i="3" s="1"/>
  <c r="AB160" i="3"/>
  <c r="AB122" i="3"/>
  <c r="AB121" i="3"/>
  <c r="AB159" i="3"/>
  <c r="Z104" i="3"/>
  <c r="AA104" i="3" s="1"/>
  <c r="AB167" i="3"/>
  <c r="AB144" i="3"/>
  <c r="Z101" i="3"/>
  <c r="AA101" i="3" s="1"/>
  <c r="Z145" i="3"/>
  <c r="AA145" i="3" s="1"/>
  <c r="AB113" i="3"/>
  <c r="Z155" i="3"/>
  <c r="AA155" i="3" s="1"/>
  <c r="Z132" i="3"/>
  <c r="AA132" i="3" s="1"/>
  <c r="AB168" i="3"/>
  <c r="Z99" i="3"/>
  <c r="AA99" i="3" s="1"/>
  <c r="AB87" i="3"/>
  <c r="AB128" i="3"/>
  <c r="AB101" i="3"/>
  <c r="AB100" i="3"/>
  <c r="AB149" i="3"/>
  <c r="AB88" i="3"/>
  <c r="Z147" i="3"/>
  <c r="AA147" i="3" s="1"/>
  <c r="Z124" i="3"/>
  <c r="AA124" i="3" s="1"/>
  <c r="Z134" i="3"/>
  <c r="AA134" i="3" s="1"/>
  <c r="AB114" i="3"/>
  <c r="AB107" i="3"/>
  <c r="Z150" i="3"/>
  <c r="AA150" i="3" s="1"/>
  <c r="Z166" i="3"/>
  <c r="AA166" i="3" s="1"/>
  <c r="Z108" i="3"/>
  <c r="AA108" i="3" s="1"/>
  <c r="Z139" i="3"/>
  <c r="AA139" i="3" s="1"/>
  <c r="Z116" i="3"/>
  <c r="AA116" i="3" s="1"/>
  <c r="AB140" i="3"/>
  <c r="Z126" i="3"/>
  <c r="AA126" i="3" s="1"/>
  <c r="Z95" i="3"/>
  <c r="AA95" i="3" s="1"/>
  <c r="Z105" i="3"/>
  <c r="AA105" i="3" s="1"/>
  <c r="Z123" i="3"/>
  <c r="AA123" i="3" s="1"/>
  <c r="Z100" i="3"/>
  <c r="AA100" i="3" s="1"/>
  <c r="AB90" i="3"/>
  <c r="AB129" i="3"/>
  <c r="AB130" i="3"/>
  <c r="AB155" i="3"/>
  <c r="AB138" i="3"/>
  <c r="AB152" i="3"/>
  <c r="Z118" i="3"/>
  <c r="AA118" i="3" s="1"/>
  <c r="AB95" i="3"/>
  <c r="AB146" i="3"/>
  <c r="AB164" i="3"/>
  <c r="Z162" i="3"/>
  <c r="AA162" i="3" s="1"/>
  <c r="Z163" i="3"/>
  <c r="AA163" i="3" s="1"/>
  <c r="Z110" i="3"/>
  <c r="AA110" i="3" s="1"/>
  <c r="Z157" i="3"/>
  <c r="AA157" i="3" s="1"/>
  <c r="AB106" i="3"/>
  <c r="AB141" i="3"/>
  <c r="Z128" i="3"/>
  <c r="AA128" i="3" s="1"/>
  <c r="Z97" i="3"/>
  <c r="AA97" i="3" s="1"/>
  <c r="Z159" i="3"/>
  <c r="AA159" i="3" s="1"/>
  <c r="Z130" i="3"/>
  <c r="AA130" i="3" s="1"/>
  <c r="Z93" i="3"/>
  <c r="AA93" i="3" s="1"/>
  <c r="Z137" i="3"/>
  <c r="AA137" i="3" s="1"/>
  <c r="AB119" i="3"/>
  <c r="Z94" i="3"/>
  <c r="AA94" i="3" s="1"/>
  <c r="Z164" i="3"/>
  <c r="AA164" i="3" s="1"/>
  <c r="AB136" i="3"/>
  <c r="Z168" i="3"/>
  <c r="AA168" i="3" s="1"/>
  <c r="Z169" i="3"/>
  <c r="AA169" i="3" s="1"/>
  <c r="AB99" i="3"/>
  <c r="Z120" i="3"/>
  <c r="AA120" i="3" s="1"/>
  <c r="Z89" i="3"/>
  <c r="AA89" i="3" s="1"/>
  <c r="Z151" i="3"/>
  <c r="AA151" i="3" s="1"/>
  <c r="AB104" i="3"/>
  <c r="D340" i="9"/>
  <c r="C340" i="9"/>
  <c r="B340" i="9" s="1"/>
  <c r="A340" i="9"/>
  <c r="D339" i="9"/>
  <c r="C339" i="9"/>
  <c r="B339" i="9" s="1"/>
  <c r="A339" i="9"/>
  <c r="D338" i="9"/>
  <c r="C338" i="9"/>
  <c r="B338" i="9" s="1"/>
  <c r="A338" i="9"/>
  <c r="D337" i="9"/>
  <c r="C337" i="9"/>
  <c r="B337" i="9" s="1"/>
  <c r="A337" i="9"/>
  <c r="D336" i="9"/>
  <c r="C336" i="9"/>
  <c r="B336" i="9" s="1"/>
  <c r="A336" i="9"/>
  <c r="D335" i="9"/>
  <c r="C335" i="9"/>
  <c r="B335" i="9" s="1"/>
  <c r="A335" i="9"/>
  <c r="D334" i="9"/>
  <c r="C334" i="9"/>
  <c r="B334" i="9" s="1"/>
  <c r="A334" i="9"/>
  <c r="D333" i="9"/>
  <c r="C333" i="9"/>
  <c r="B333" i="9" s="1"/>
  <c r="A333" i="9"/>
  <c r="D332" i="9"/>
  <c r="C332" i="9"/>
  <c r="B332" i="9" s="1"/>
  <c r="A332" i="9"/>
  <c r="D331" i="9"/>
  <c r="C331" i="9"/>
  <c r="B331" i="9" s="1"/>
  <c r="A331" i="9"/>
  <c r="D330" i="9"/>
  <c r="C330" i="9"/>
  <c r="B330" i="9" s="1"/>
  <c r="A330" i="9"/>
  <c r="D329" i="9"/>
  <c r="C329" i="9"/>
  <c r="B329" i="9" s="1"/>
  <c r="A329" i="9"/>
  <c r="D328" i="9"/>
  <c r="C328" i="9"/>
  <c r="B328" i="9" s="1"/>
  <c r="A328" i="9"/>
  <c r="D327" i="9"/>
  <c r="C327" i="9"/>
  <c r="B327" i="9" s="1"/>
  <c r="A327" i="9"/>
  <c r="D326" i="9"/>
  <c r="C326" i="9"/>
  <c r="B326" i="9" s="1"/>
  <c r="A326" i="9"/>
  <c r="D325" i="9"/>
  <c r="C325" i="9"/>
  <c r="B325" i="9" s="1"/>
  <c r="A325" i="9"/>
  <c r="D324" i="9"/>
  <c r="C324" i="9"/>
  <c r="B324" i="9" s="1"/>
  <c r="A324" i="9"/>
  <c r="D323" i="9"/>
  <c r="C323" i="9"/>
  <c r="B323" i="9" s="1"/>
  <c r="A323" i="9"/>
  <c r="D322" i="9"/>
  <c r="C322" i="9"/>
  <c r="B322" i="9" s="1"/>
  <c r="A322" i="9"/>
  <c r="D321" i="9"/>
  <c r="C321" i="9"/>
  <c r="B321" i="9" s="1"/>
  <c r="A321" i="9"/>
  <c r="D320" i="9"/>
  <c r="C320" i="9"/>
  <c r="B320" i="9" s="1"/>
  <c r="A320" i="9"/>
  <c r="D319" i="9"/>
  <c r="C319" i="9"/>
  <c r="B319" i="9" s="1"/>
  <c r="A319" i="9"/>
  <c r="D318" i="9"/>
  <c r="C318" i="9"/>
  <c r="B318" i="9" s="1"/>
  <c r="A318" i="9"/>
  <c r="D317" i="9"/>
  <c r="C317" i="9"/>
  <c r="B317" i="9" s="1"/>
  <c r="A317" i="9"/>
  <c r="D316" i="9"/>
  <c r="C316" i="9"/>
  <c r="B316" i="9" s="1"/>
  <c r="A316" i="9"/>
  <c r="D315" i="9"/>
  <c r="C315" i="9"/>
  <c r="B315" i="9" s="1"/>
  <c r="A315" i="9"/>
  <c r="D314" i="9"/>
  <c r="C314" i="9"/>
  <c r="B314" i="9" s="1"/>
  <c r="A314" i="9"/>
  <c r="D313" i="9"/>
  <c r="C313" i="9"/>
  <c r="B313" i="9" s="1"/>
  <c r="A313" i="9"/>
  <c r="D312" i="9"/>
  <c r="C312" i="9"/>
  <c r="B312" i="9" s="1"/>
  <c r="A312" i="9"/>
  <c r="D311" i="9"/>
  <c r="C311" i="9"/>
  <c r="B311" i="9" s="1"/>
  <c r="A311" i="9"/>
  <c r="D310" i="9"/>
  <c r="C310" i="9"/>
  <c r="B310" i="9" s="1"/>
  <c r="A310" i="9"/>
  <c r="D309" i="9"/>
  <c r="C309" i="9"/>
  <c r="B309" i="9" s="1"/>
  <c r="A309" i="9"/>
  <c r="D308" i="9"/>
  <c r="C308" i="9"/>
  <c r="B308" i="9" s="1"/>
  <c r="A308" i="9"/>
  <c r="D307" i="9"/>
  <c r="C307" i="9"/>
  <c r="B307" i="9" s="1"/>
  <c r="A307" i="9"/>
  <c r="D306" i="9"/>
  <c r="C306" i="9"/>
  <c r="B306" i="9" s="1"/>
  <c r="A306" i="9"/>
  <c r="D305" i="9"/>
  <c r="C305" i="9"/>
  <c r="B305" i="9" s="1"/>
  <c r="A305" i="9"/>
  <c r="D304" i="9"/>
  <c r="C304" i="9"/>
  <c r="B304" i="9" s="1"/>
  <c r="A304" i="9"/>
  <c r="D303" i="9"/>
  <c r="C303" i="9"/>
  <c r="B303" i="9" s="1"/>
  <c r="A303" i="9"/>
  <c r="D302" i="9"/>
  <c r="C302" i="9"/>
  <c r="B302" i="9" s="1"/>
  <c r="A302" i="9"/>
  <c r="D301" i="9"/>
  <c r="C301" i="9"/>
  <c r="B301" i="9" s="1"/>
  <c r="A301" i="9"/>
  <c r="D300" i="9"/>
  <c r="C300" i="9"/>
  <c r="B300" i="9" s="1"/>
  <c r="A300" i="9"/>
  <c r="D299" i="9"/>
  <c r="C299" i="9"/>
  <c r="B299" i="9" s="1"/>
  <c r="A299" i="9"/>
  <c r="D298" i="9"/>
  <c r="C298" i="9"/>
  <c r="B298" i="9" s="1"/>
  <c r="A298" i="9"/>
  <c r="D297" i="9"/>
  <c r="C297" i="9"/>
  <c r="B297" i="9" s="1"/>
  <c r="A297" i="9"/>
  <c r="D296" i="9"/>
  <c r="C296" i="9"/>
  <c r="B296" i="9" s="1"/>
  <c r="A296" i="9"/>
  <c r="D295" i="9"/>
  <c r="C295" i="9"/>
  <c r="B295" i="9" s="1"/>
  <c r="A295" i="9"/>
  <c r="D294" i="9"/>
  <c r="C294" i="9"/>
  <c r="B294" i="9" s="1"/>
  <c r="A294" i="9"/>
  <c r="D293" i="9"/>
  <c r="C293" i="9"/>
  <c r="B293" i="9" s="1"/>
  <c r="A293" i="9"/>
  <c r="D292" i="9"/>
  <c r="C292" i="9"/>
  <c r="B292" i="9" s="1"/>
  <c r="A292" i="9"/>
  <c r="D291" i="9"/>
  <c r="C291" i="9"/>
  <c r="B291" i="9" s="1"/>
  <c r="A291" i="9"/>
  <c r="D290" i="9"/>
  <c r="C290" i="9"/>
  <c r="B290" i="9" s="1"/>
  <c r="A290" i="9"/>
  <c r="D289" i="9"/>
  <c r="C289" i="9"/>
  <c r="B289" i="9" s="1"/>
  <c r="A289" i="9"/>
  <c r="D288" i="9"/>
  <c r="C288" i="9"/>
  <c r="B288" i="9" s="1"/>
  <c r="A288" i="9"/>
  <c r="D287" i="9"/>
  <c r="C287" i="9"/>
  <c r="B287" i="9" s="1"/>
  <c r="A287" i="9"/>
  <c r="D286" i="9"/>
  <c r="C286" i="9"/>
  <c r="B286" i="9" s="1"/>
  <c r="A286" i="9"/>
  <c r="D285" i="9"/>
  <c r="C285" i="9"/>
  <c r="B285" i="9" s="1"/>
  <c r="A285" i="9"/>
  <c r="D284" i="9"/>
  <c r="C284" i="9"/>
  <c r="B284" i="9" s="1"/>
  <c r="A284" i="9"/>
  <c r="D283" i="9"/>
  <c r="C283" i="9"/>
  <c r="B283" i="9" s="1"/>
  <c r="A283" i="9"/>
  <c r="D282" i="9"/>
  <c r="C282" i="9"/>
  <c r="B282" i="9" s="1"/>
  <c r="A282" i="9"/>
  <c r="D281" i="9"/>
  <c r="C281" i="9"/>
  <c r="B281" i="9" s="1"/>
  <c r="A281" i="9"/>
  <c r="D280" i="9"/>
  <c r="C280" i="9"/>
  <c r="B280" i="9" s="1"/>
  <c r="A280" i="9"/>
  <c r="D279" i="9"/>
  <c r="C279" i="9"/>
  <c r="B279" i="9" s="1"/>
  <c r="A279" i="9"/>
  <c r="D278" i="9"/>
  <c r="C278" i="9"/>
  <c r="B278" i="9" s="1"/>
  <c r="A278" i="9"/>
  <c r="D277" i="9"/>
  <c r="C277" i="9"/>
  <c r="B277" i="9" s="1"/>
  <c r="A277" i="9"/>
  <c r="D276" i="9"/>
  <c r="C276" i="9"/>
  <c r="B276" i="9" s="1"/>
  <c r="A276" i="9"/>
  <c r="D275" i="9"/>
  <c r="C275" i="9"/>
  <c r="B275" i="9" s="1"/>
  <c r="A275" i="9"/>
  <c r="D274" i="9"/>
  <c r="C274" i="9"/>
  <c r="B274" i="9" s="1"/>
  <c r="A274" i="9"/>
  <c r="D273" i="9"/>
  <c r="C273" i="9"/>
  <c r="B273" i="9" s="1"/>
  <c r="A273" i="9"/>
  <c r="D272" i="9"/>
  <c r="C272" i="9"/>
  <c r="B272" i="9" s="1"/>
  <c r="A272" i="9"/>
  <c r="D271" i="9"/>
  <c r="C271" i="9"/>
  <c r="B271" i="9" s="1"/>
  <c r="A271" i="9"/>
  <c r="D270" i="9"/>
  <c r="C270" i="9"/>
  <c r="B270" i="9" s="1"/>
  <c r="A270" i="9"/>
  <c r="D269" i="9"/>
  <c r="C269" i="9"/>
  <c r="B269" i="9" s="1"/>
  <c r="A269" i="9"/>
  <c r="D268" i="9"/>
  <c r="C268" i="9"/>
  <c r="B268" i="9" s="1"/>
  <c r="A268" i="9"/>
  <c r="D267" i="9"/>
  <c r="C267" i="9"/>
  <c r="B267" i="9" s="1"/>
  <c r="A267" i="9"/>
  <c r="D266" i="9"/>
  <c r="C266" i="9"/>
  <c r="B266" i="9" s="1"/>
  <c r="A266" i="9"/>
  <c r="D265" i="9"/>
  <c r="C265" i="9"/>
  <c r="B265" i="9" s="1"/>
  <c r="A265" i="9"/>
  <c r="D264" i="9"/>
  <c r="C264" i="9"/>
  <c r="B264" i="9" s="1"/>
  <c r="A264" i="9"/>
  <c r="D263" i="9"/>
  <c r="C263" i="9"/>
  <c r="B263" i="9" s="1"/>
  <c r="A263" i="9"/>
  <c r="D262" i="9"/>
  <c r="C262" i="9"/>
  <c r="B262" i="9" s="1"/>
  <c r="A262" i="9"/>
  <c r="D261" i="9"/>
  <c r="C261" i="9"/>
  <c r="B261" i="9" s="1"/>
  <c r="A261" i="9"/>
  <c r="D260" i="9"/>
  <c r="C260" i="9"/>
  <c r="B260" i="9" s="1"/>
  <c r="A260" i="9"/>
  <c r="D259" i="9"/>
  <c r="C259" i="9"/>
  <c r="B259" i="9" s="1"/>
  <c r="A259" i="9"/>
  <c r="D258" i="9"/>
  <c r="C258" i="9"/>
  <c r="B258" i="9" s="1"/>
  <c r="A258" i="9"/>
  <c r="D257" i="9"/>
  <c r="C257" i="9"/>
  <c r="B257" i="9" s="1"/>
  <c r="A257" i="9"/>
  <c r="D256" i="9"/>
  <c r="C256" i="9"/>
  <c r="B256" i="9" s="1"/>
  <c r="A256" i="9"/>
  <c r="D255" i="9"/>
  <c r="C255" i="9"/>
  <c r="B255" i="9" s="1"/>
  <c r="A255" i="9"/>
  <c r="D254" i="9"/>
  <c r="C254" i="9"/>
  <c r="B254" i="9" s="1"/>
  <c r="A254" i="9"/>
  <c r="D253" i="9"/>
  <c r="C253" i="9"/>
  <c r="B253" i="9" s="1"/>
  <c r="A253" i="9"/>
  <c r="D252" i="9"/>
  <c r="C252" i="9"/>
  <c r="B252" i="9" s="1"/>
  <c r="A252" i="9"/>
  <c r="D251" i="9"/>
  <c r="C251" i="9"/>
  <c r="B251" i="9" s="1"/>
  <c r="A251" i="9"/>
  <c r="D250" i="9"/>
  <c r="C250" i="9"/>
  <c r="B250" i="9" s="1"/>
  <c r="A250" i="9"/>
  <c r="D249" i="9"/>
  <c r="C249" i="9"/>
  <c r="B249" i="9" s="1"/>
  <c r="A249" i="9"/>
  <c r="D248" i="9"/>
  <c r="C248" i="9"/>
  <c r="B248" i="9" s="1"/>
  <c r="A248" i="9"/>
  <c r="D247" i="9"/>
  <c r="C247" i="9"/>
  <c r="B247" i="9" s="1"/>
  <c r="A247" i="9"/>
  <c r="D246" i="9"/>
  <c r="C246" i="9"/>
  <c r="B246" i="9" s="1"/>
  <c r="A246" i="9"/>
  <c r="D245" i="9"/>
  <c r="C245" i="9"/>
  <c r="B245" i="9" s="1"/>
  <c r="A245" i="9"/>
  <c r="D244" i="9"/>
  <c r="C244" i="9"/>
  <c r="B244" i="9" s="1"/>
  <c r="A244" i="9"/>
  <c r="D243" i="9"/>
  <c r="C243" i="9"/>
  <c r="B243" i="9" s="1"/>
  <c r="A243" i="9"/>
  <c r="D242" i="9"/>
  <c r="C242" i="9"/>
  <c r="B242" i="9" s="1"/>
  <c r="A242" i="9"/>
  <c r="D241" i="9"/>
  <c r="C241" i="9"/>
  <c r="B241" i="9" s="1"/>
  <c r="A241" i="9"/>
  <c r="D240" i="9"/>
  <c r="C240" i="9"/>
  <c r="B240" i="9" s="1"/>
  <c r="A240" i="9"/>
  <c r="D239" i="9"/>
  <c r="C239" i="9"/>
  <c r="B239" i="9" s="1"/>
  <c r="A239" i="9"/>
  <c r="D238" i="9"/>
  <c r="C238" i="9"/>
  <c r="B238" i="9" s="1"/>
  <c r="A238" i="9"/>
  <c r="D237" i="9"/>
  <c r="C237" i="9"/>
  <c r="B237" i="9" s="1"/>
  <c r="A237" i="9"/>
  <c r="D236" i="9"/>
  <c r="C236" i="9"/>
  <c r="B236" i="9" s="1"/>
  <c r="A236" i="9"/>
  <c r="D235" i="9"/>
  <c r="C235" i="9"/>
  <c r="B235" i="9" s="1"/>
  <c r="A235" i="9"/>
  <c r="D234" i="9"/>
  <c r="C234" i="9"/>
  <c r="B234" i="9" s="1"/>
  <c r="A234" i="9"/>
  <c r="D233" i="9"/>
  <c r="C233" i="9"/>
  <c r="B233" i="9" s="1"/>
  <c r="A233" i="9"/>
  <c r="D232" i="9"/>
  <c r="C232" i="9"/>
  <c r="B232" i="9" s="1"/>
  <c r="A232" i="9"/>
  <c r="D231" i="9"/>
  <c r="C231" i="9"/>
  <c r="B231" i="9" s="1"/>
  <c r="A231" i="9"/>
  <c r="D230" i="9"/>
  <c r="C230" i="9"/>
  <c r="B230" i="9" s="1"/>
  <c r="A230" i="9"/>
  <c r="D229" i="9"/>
  <c r="C229" i="9"/>
  <c r="B229" i="9" s="1"/>
  <c r="A229" i="9"/>
  <c r="D228" i="9"/>
  <c r="C228" i="9"/>
  <c r="B228" i="9" s="1"/>
  <c r="A228" i="9"/>
  <c r="D227" i="9"/>
  <c r="C227" i="9"/>
  <c r="B227" i="9" s="1"/>
  <c r="A227" i="9"/>
  <c r="D226" i="9"/>
  <c r="C226" i="9"/>
  <c r="B226" i="9" s="1"/>
  <c r="A226" i="9"/>
  <c r="D225" i="9"/>
  <c r="C225" i="9"/>
  <c r="B225" i="9" s="1"/>
  <c r="A225" i="9"/>
  <c r="D224" i="9"/>
  <c r="C224" i="9"/>
  <c r="B224" i="9" s="1"/>
  <c r="A224" i="9"/>
  <c r="D223" i="9"/>
  <c r="C223" i="9"/>
  <c r="B223" i="9" s="1"/>
  <c r="A223" i="9"/>
  <c r="D222" i="9"/>
  <c r="C222" i="9"/>
  <c r="B222" i="9" s="1"/>
  <c r="A222" i="9"/>
  <c r="D221" i="9"/>
  <c r="C221" i="9"/>
  <c r="B221" i="9" s="1"/>
  <c r="A221" i="9"/>
  <c r="D220" i="9"/>
  <c r="C220" i="9"/>
  <c r="B220" i="9" s="1"/>
  <c r="A220" i="9"/>
  <c r="D219" i="9"/>
  <c r="C219" i="9"/>
  <c r="B219" i="9" s="1"/>
  <c r="A219" i="9"/>
  <c r="D218" i="9"/>
  <c r="C218" i="9"/>
  <c r="B218" i="9" s="1"/>
  <c r="A218" i="9"/>
  <c r="D217" i="9"/>
  <c r="C217" i="9"/>
  <c r="B217" i="9" s="1"/>
  <c r="A217" i="9"/>
  <c r="D216" i="9"/>
  <c r="C216" i="9"/>
  <c r="B216" i="9" s="1"/>
  <c r="A216" i="9"/>
  <c r="D215" i="9"/>
  <c r="C215" i="9"/>
  <c r="B215" i="9" s="1"/>
  <c r="A215" i="9"/>
  <c r="D214" i="9"/>
  <c r="C214" i="9"/>
  <c r="B214" i="9" s="1"/>
  <c r="A214" i="9"/>
  <c r="D213" i="9"/>
  <c r="C213" i="9"/>
  <c r="B213" i="9" s="1"/>
  <c r="A213" i="9"/>
  <c r="D212" i="9"/>
  <c r="C212" i="9"/>
  <c r="B212" i="9" s="1"/>
  <c r="A212" i="9"/>
  <c r="D211" i="9"/>
  <c r="C211" i="9"/>
  <c r="B211" i="9" s="1"/>
  <c r="A211" i="9"/>
  <c r="D210" i="9"/>
  <c r="C210" i="9"/>
  <c r="B210" i="9" s="1"/>
  <c r="A210" i="9"/>
  <c r="D209" i="9"/>
  <c r="C209" i="9"/>
  <c r="B209" i="9" s="1"/>
  <c r="A209" i="9"/>
  <c r="D208" i="9"/>
  <c r="C208" i="9"/>
  <c r="B208" i="9" s="1"/>
  <c r="A208" i="9"/>
  <c r="D207" i="9"/>
  <c r="C207" i="9"/>
  <c r="B207" i="9" s="1"/>
  <c r="A207" i="9"/>
  <c r="D206" i="9"/>
  <c r="C206" i="9"/>
  <c r="B206" i="9" s="1"/>
  <c r="A206" i="9"/>
  <c r="D205" i="9"/>
  <c r="C205" i="9"/>
  <c r="B205" i="9" s="1"/>
  <c r="A205" i="9"/>
  <c r="D204" i="9"/>
  <c r="C204" i="9"/>
  <c r="B204" i="9" s="1"/>
  <c r="A204" i="9"/>
  <c r="D203" i="9"/>
  <c r="C203" i="9"/>
  <c r="B203" i="9" s="1"/>
  <c r="A203" i="9"/>
  <c r="D202" i="9"/>
  <c r="C202" i="9"/>
  <c r="B202" i="9" s="1"/>
  <c r="A202" i="9"/>
  <c r="D201" i="9"/>
  <c r="C201" i="9"/>
  <c r="B201" i="9" s="1"/>
  <c r="A201" i="9"/>
  <c r="D200" i="9"/>
  <c r="C200" i="9"/>
  <c r="B200" i="9" s="1"/>
  <c r="A200" i="9"/>
  <c r="D199" i="9"/>
  <c r="C199" i="9"/>
  <c r="B199" i="9" s="1"/>
  <c r="A199" i="9"/>
  <c r="D198" i="9"/>
  <c r="C198" i="9"/>
  <c r="B198" i="9" s="1"/>
  <c r="A198" i="9"/>
  <c r="D197" i="9"/>
  <c r="C197" i="9"/>
  <c r="B197" i="9" s="1"/>
  <c r="A197" i="9"/>
  <c r="D196" i="9"/>
  <c r="C196" i="9"/>
  <c r="B196" i="9" s="1"/>
  <c r="A196" i="9"/>
  <c r="D195" i="9"/>
  <c r="C195" i="9"/>
  <c r="B195" i="9" s="1"/>
  <c r="A195" i="9"/>
  <c r="D194" i="9"/>
  <c r="C194" i="9"/>
  <c r="B194" i="9" s="1"/>
  <c r="A194" i="9"/>
  <c r="D193" i="9"/>
  <c r="C193" i="9"/>
  <c r="B193" i="9" s="1"/>
  <c r="A193" i="9"/>
  <c r="D192" i="9"/>
  <c r="C192" i="9"/>
  <c r="B192" i="9" s="1"/>
  <c r="A192" i="9"/>
  <c r="D191" i="9"/>
  <c r="C191" i="9"/>
  <c r="B191" i="9" s="1"/>
  <c r="A191" i="9"/>
  <c r="D190" i="9"/>
  <c r="C190" i="9"/>
  <c r="B190" i="9" s="1"/>
  <c r="A190" i="9"/>
  <c r="D189" i="9"/>
  <c r="C189" i="9"/>
  <c r="B189" i="9" s="1"/>
  <c r="A189" i="9"/>
  <c r="D188" i="9"/>
  <c r="C188" i="9"/>
  <c r="B188" i="9" s="1"/>
  <c r="A188" i="9"/>
  <c r="D187" i="9"/>
  <c r="C187" i="9"/>
  <c r="B187" i="9" s="1"/>
  <c r="A187" i="9"/>
  <c r="D186" i="9"/>
  <c r="C186" i="9"/>
  <c r="B186" i="9" s="1"/>
  <c r="A186" i="9"/>
  <c r="D185" i="9"/>
  <c r="C185" i="9"/>
  <c r="B185" i="9" s="1"/>
  <c r="A185" i="9"/>
  <c r="D184" i="9"/>
  <c r="C184" i="9"/>
  <c r="B184" i="9" s="1"/>
  <c r="A184" i="9"/>
  <c r="D183" i="9"/>
  <c r="C183" i="9"/>
  <c r="B183" i="9" s="1"/>
  <c r="A183" i="9"/>
  <c r="D182" i="9"/>
  <c r="C182" i="9"/>
  <c r="B182" i="9" s="1"/>
  <c r="A182" i="9"/>
  <c r="D181" i="9"/>
  <c r="C181" i="9"/>
  <c r="B181" i="9" s="1"/>
  <c r="A181" i="9"/>
  <c r="D180" i="9"/>
  <c r="C180" i="9"/>
  <c r="B180" i="9" s="1"/>
  <c r="A180" i="9"/>
  <c r="D179" i="9"/>
  <c r="C179" i="9"/>
  <c r="B179" i="9" s="1"/>
  <c r="A179" i="9"/>
  <c r="D178" i="9"/>
  <c r="C178" i="9"/>
  <c r="B178" i="9" s="1"/>
  <c r="A178" i="9"/>
  <c r="D177" i="9"/>
  <c r="C177" i="9"/>
  <c r="B177" i="9" s="1"/>
  <c r="A177" i="9"/>
  <c r="D176" i="9"/>
  <c r="C176" i="9"/>
  <c r="B176" i="9" s="1"/>
  <c r="A176" i="9"/>
  <c r="D175" i="9"/>
  <c r="C175" i="9"/>
  <c r="B175" i="9" s="1"/>
  <c r="A175" i="9"/>
  <c r="D174" i="9"/>
  <c r="C174" i="9"/>
  <c r="B174" i="9" s="1"/>
  <c r="A174" i="9"/>
  <c r="D173" i="9"/>
  <c r="C173" i="9"/>
  <c r="B173" i="9" s="1"/>
  <c r="A173" i="9"/>
  <c r="D172" i="9"/>
  <c r="C172" i="9"/>
  <c r="B172" i="9" s="1"/>
  <c r="A172" i="9"/>
  <c r="D171" i="9"/>
  <c r="C171" i="9"/>
  <c r="B171" i="9" s="1"/>
  <c r="A171" i="9"/>
  <c r="D170" i="9"/>
  <c r="C170" i="9"/>
  <c r="B170" i="9" s="1"/>
  <c r="A170" i="9"/>
  <c r="D169" i="9"/>
  <c r="C169" i="9"/>
  <c r="B169" i="9" s="1"/>
  <c r="A169" i="9"/>
  <c r="D168" i="9"/>
  <c r="C168" i="9"/>
  <c r="B168" i="9" s="1"/>
  <c r="A168" i="9"/>
  <c r="D167" i="9"/>
  <c r="C167" i="9"/>
  <c r="B167" i="9" s="1"/>
  <c r="A167" i="9"/>
  <c r="D166" i="9"/>
  <c r="C166" i="9"/>
  <c r="B166" i="9" s="1"/>
  <c r="A166" i="9"/>
  <c r="D165" i="9"/>
  <c r="C165" i="9"/>
  <c r="B165" i="9" s="1"/>
  <c r="A165" i="9"/>
  <c r="D164" i="9"/>
  <c r="C164" i="9"/>
  <c r="B164" i="9" s="1"/>
  <c r="A164" i="9"/>
  <c r="D163" i="9"/>
  <c r="C163" i="9"/>
  <c r="B163" i="9" s="1"/>
  <c r="A163" i="9"/>
  <c r="D162" i="9"/>
  <c r="C162" i="9"/>
  <c r="B162" i="9" s="1"/>
  <c r="A162" i="9"/>
  <c r="D161" i="9"/>
  <c r="C161" i="9"/>
  <c r="B161" i="9" s="1"/>
  <c r="A161" i="9"/>
  <c r="D160" i="9"/>
  <c r="C160" i="9"/>
  <c r="B160" i="9" s="1"/>
  <c r="A160" i="9"/>
  <c r="D159" i="9"/>
  <c r="C159" i="9"/>
  <c r="B159" i="9" s="1"/>
  <c r="A159" i="9"/>
  <c r="D158" i="9"/>
  <c r="C158" i="9"/>
  <c r="B158" i="9" s="1"/>
  <c r="A158" i="9"/>
  <c r="D157" i="9"/>
  <c r="C157" i="9"/>
  <c r="B157" i="9" s="1"/>
  <c r="A157" i="9"/>
  <c r="D156" i="9"/>
  <c r="C156" i="9"/>
  <c r="B156" i="9" s="1"/>
  <c r="A156" i="9"/>
  <c r="D155" i="9"/>
  <c r="C155" i="9"/>
  <c r="B155" i="9" s="1"/>
  <c r="A155" i="9"/>
  <c r="D154" i="9"/>
  <c r="C154" i="9"/>
  <c r="B154" i="9" s="1"/>
  <c r="A154" i="9"/>
  <c r="D153" i="9"/>
  <c r="C153" i="9"/>
  <c r="B153" i="9" s="1"/>
  <c r="A153" i="9"/>
  <c r="D152" i="9"/>
  <c r="C152" i="9"/>
  <c r="B152" i="9" s="1"/>
  <c r="A152" i="9"/>
  <c r="D151" i="9"/>
  <c r="C151" i="9"/>
  <c r="B151" i="9" s="1"/>
  <c r="A151" i="9"/>
  <c r="D150" i="9"/>
  <c r="C150" i="9"/>
  <c r="B150" i="9" s="1"/>
  <c r="A150" i="9"/>
  <c r="D149" i="9"/>
  <c r="C149" i="9"/>
  <c r="B149" i="9" s="1"/>
  <c r="A149" i="9"/>
  <c r="D148" i="9"/>
  <c r="C148" i="9"/>
  <c r="B148" i="9" s="1"/>
  <c r="A148" i="9"/>
  <c r="D147" i="9"/>
  <c r="C147" i="9"/>
  <c r="B147" i="9" s="1"/>
  <c r="A147" i="9"/>
  <c r="D146" i="9"/>
  <c r="C146" i="9"/>
  <c r="B146" i="9" s="1"/>
  <c r="A146" i="9"/>
  <c r="D145" i="9"/>
  <c r="C145" i="9"/>
  <c r="B145" i="9" s="1"/>
  <c r="A145" i="9"/>
  <c r="D144" i="9"/>
  <c r="C144" i="9"/>
  <c r="B144" i="9" s="1"/>
  <c r="A144" i="9"/>
  <c r="D143" i="9"/>
  <c r="C143" i="9"/>
  <c r="B143" i="9" s="1"/>
  <c r="A143" i="9"/>
  <c r="D142" i="9"/>
  <c r="C142" i="9"/>
  <c r="B142" i="9" s="1"/>
  <c r="A142" i="9"/>
  <c r="D141" i="9"/>
  <c r="C141" i="9"/>
  <c r="B141" i="9" s="1"/>
  <c r="A141" i="9"/>
  <c r="D140" i="9"/>
  <c r="C140" i="9"/>
  <c r="B140" i="9" s="1"/>
  <c r="A140" i="9"/>
  <c r="D139" i="9"/>
  <c r="C139" i="9"/>
  <c r="B139" i="9" s="1"/>
  <c r="A139" i="9"/>
  <c r="D138" i="9"/>
  <c r="C138" i="9"/>
  <c r="B138" i="9" s="1"/>
  <c r="A138" i="9"/>
  <c r="D137" i="9"/>
  <c r="C137" i="9"/>
  <c r="B137" i="9" s="1"/>
  <c r="A137" i="9"/>
  <c r="D136" i="9"/>
  <c r="C136" i="9"/>
  <c r="B136" i="9" s="1"/>
  <c r="A136" i="9"/>
  <c r="D135" i="9"/>
  <c r="C135" i="9"/>
  <c r="B135" i="9" s="1"/>
  <c r="A135" i="9"/>
  <c r="D134" i="9"/>
  <c r="C134" i="9"/>
  <c r="B134" i="9" s="1"/>
  <c r="A134" i="9"/>
  <c r="D133" i="9"/>
  <c r="C133" i="9"/>
  <c r="B133" i="9" s="1"/>
  <c r="A133" i="9"/>
  <c r="D132" i="9"/>
  <c r="C132" i="9"/>
  <c r="B132" i="9" s="1"/>
  <c r="A132" i="9"/>
  <c r="D131" i="9"/>
  <c r="C131" i="9"/>
  <c r="B131" i="9" s="1"/>
  <c r="A131" i="9"/>
  <c r="D130" i="9"/>
  <c r="C130" i="9"/>
  <c r="B130" i="9" s="1"/>
  <c r="A130" i="9"/>
  <c r="D129" i="9"/>
  <c r="C129" i="9"/>
  <c r="B129" i="9" s="1"/>
  <c r="A129" i="9"/>
  <c r="D128" i="9"/>
  <c r="C128" i="9"/>
  <c r="B128" i="9" s="1"/>
  <c r="A128" i="9"/>
  <c r="D127" i="9"/>
  <c r="C127" i="9"/>
  <c r="B127" i="9" s="1"/>
  <c r="A127" i="9"/>
  <c r="D126" i="9"/>
  <c r="C126" i="9"/>
  <c r="B126" i="9" s="1"/>
  <c r="A126" i="9"/>
  <c r="D125" i="9"/>
  <c r="C125" i="9"/>
  <c r="B125" i="9" s="1"/>
  <c r="A125" i="9"/>
  <c r="D124" i="9"/>
  <c r="C124" i="9"/>
  <c r="B124" i="9" s="1"/>
  <c r="A124" i="9"/>
  <c r="D123" i="9"/>
  <c r="C123" i="9"/>
  <c r="B123" i="9" s="1"/>
  <c r="A123" i="9"/>
  <c r="D122" i="9"/>
  <c r="C122" i="9"/>
  <c r="B122" i="9" s="1"/>
  <c r="A122" i="9"/>
  <c r="D121" i="9"/>
  <c r="C121" i="9"/>
  <c r="B121" i="9" s="1"/>
  <c r="A121" i="9"/>
  <c r="D120" i="9"/>
  <c r="C120" i="9"/>
  <c r="B120" i="9" s="1"/>
  <c r="A120" i="9"/>
  <c r="D119" i="9"/>
  <c r="C119" i="9"/>
  <c r="B119" i="9" s="1"/>
  <c r="A119" i="9"/>
  <c r="D118" i="9"/>
  <c r="C118" i="9"/>
  <c r="B118" i="9" s="1"/>
  <c r="A118" i="9"/>
  <c r="D117" i="9"/>
  <c r="C117" i="9"/>
  <c r="B117" i="9" s="1"/>
  <c r="A117" i="9"/>
  <c r="D116" i="9"/>
  <c r="C116" i="9"/>
  <c r="B116" i="9" s="1"/>
  <c r="A116" i="9"/>
  <c r="D115" i="9"/>
  <c r="C115" i="9"/>
  <c r="B115" i="9" s="1"/>
  <c r="A115" i="9"/>
  <c r="D114" i="9"/>
  <c r="C114" i="9"/>
  <c r="B114" i="9" s="1"/>
  <c r="A114" i="9"/>
  <c r="D113" i="9"/>
  <c r="C113" i="9"/>
  <c r="B113" i="9" s="1"/>
  <c r="A113" i="9"/>
  <c r="D112" i="9"/>
  <c r="C112" i="9"/>
  <c r="B112" i="9" s="1"/>
  <c r="A112" i="9"/>
  <c r="D111" i="9"/>
  <c r="C111" i="9"/>
  <c r="B111" i="9" s="1"/>
  <c r="A111" i="9"/>
  <c r="D110" i="9"/>
  <c r="C110" i="9"/>
  <c r="B110" i="9" s="1"/>
  <c r="A110" i="9"/>
  <c r="D109" i="9"/>
  <c r="C109" i="9"/>
  <c r="B109" i="9" s="1"/>
  <c r="A109" i="9"/>
  <c r="D108" i="9"/>
  <c r="C108" i="9"/>
  <c r="B108" i="9" s="1"/>
  <c r="A108" i="9"/>
  <c r="D107" i="9"/>
  <c r="C107" i="9"/>
  <c r="B107" i="9" s="1"/>
  <c r="A107" i="9"/>
  <c r="D106" i="9"/>
  <c r="C106" i="9"/>
  <c r="B106" i="9" s="1"/>
  <c r="A106" i="9"/>
  <c r="D105" i="9"/>
  <c r="C105" i="9"/>
  <c r="B105" i="9" s="1"/>
  <c r="A105" i="9"/>
  <c r="D104" i="9"/>
  <c r="C104" i="9"/>
  <c r="B104" i="9" s="1"/>
  <c r="A104" i="9"/>
  <c r="D103" i="9"/>
  <c r="C103" i="9"/>
  <c r="B103" i="9" s="1"/>
  <c r="A103" i="9"/>
  <c r="D102" i="9"/>
  <c r="C102" i="9"/>
  <c r="B102" i="9" s="1"/>
  <c r="A102" i="9"/>
  <c r="D101" i="9"/>
  <c r="C101" i="9"/>
  <c r="B101" i="9" s="1"/>
  <c r="A101" i="9"/>
  <c r="D100" i="9"/>
  <c r="C100" i="9"/>
  <c r="B100" i="9" s="1"/>
  <c r="A100" i="9"/>
  <c r="D99" i="9"/>
  <c r="C99" i="9"/>
  <c r="B99" i="9" s="1"/>
  <c r="A99" i="9"/>
  <c r="D98" i="9"/>
  <c r="C98" i="9"/>
  <c r="B98" i="9" s="1"/>
  <c r="A98" i="9"/>
  <c r="D97" i="9"/>
  <c r="C97" i="9"/>
  <c r="B97" i="9" s="1"/>
  <c r="A97" i="9"/>
  <c r="D96" i="9"/>
  <c r="C96" i="9"/>
  <c r="B96" i="9" s="1"/>
  <c r="A96" i="9"/>
  <c r="D95" i="9"/>
  <c r="C95" i="9"/>
  <c r="B95" i="9" s="1"/>
  <c r="A95" i="9"/>
  <c r="D94" i="9"/>
  <c r="C94" i="9"/>
  <c r="B94" i="9" s="1"/>
  <c r="A94" i="9"/>
  <c r="D93" i="9"/>
  <c r="C93" i="9"/>
  <c r="B93" i="9" s="1"/>
  <c r="A93" i="9"/>
  <c r="D92" i="9"/>
  <c r="C92" i="9"/>
  <c r="B92" i="9" s="1"/>
  <c r="A92" i="9"/>
  <c r="D91" i="9"/>
  <c r="C91" i="9"/>
  <c r="B91" i="9" s="1"/>
  <c r="A91" i="9"/>
  <c r="D90" i="9"/>
  <c r="C90" i="9"/>
  <c r="B90" i="9" s="1"/>
  <c r="A90" i="9"/>
  <c r="D89" i="9"/>
  <c r="C89" i="9"/>
  <c r="B89" i="9" s="1"/>
  <c r="A89" i="9"/>
  <c r="D88" i="9"/>
  <c r="C88" i="9"/>
  <c r="B88" i="9" s="1"/>
  <c r="A88" i="9"/>
  <c r="D87" i="9"/>
  <c r="C87" i="9"/>
  <c r="B87" i="9" s="1"/>
  <c r="A87" i="9"/>
  <c r="D86" i="9"/>
  <c r="C86" i="9"/>
  <c r="B86" i="9" s="1"/>
  <c r="A86" i="9"/>
  <c r="D85" i="9"/>
  <c r="C85" i="9"/>
  <c r="B85" i="9" s="1"/>
  <c r="A85" i="9"/>
  <c r="D84" i="9"/>
  <c r="C84" i="9"/>
  <c r="B84" i="9" s="1"/>
  <c r="A84" i="9"/>
  <c r="D83" i="9"/>
  <c r="C83" i="9"/>
  <c r="B83" i="9" s="1"/>
  <c r="A83" i="9"/>
  <c r="D82" i="9"/>
  <c r="C82" i="9"/>
  <c r="B82" i="9" s="1"/>
  <c r="A82" i="9"/>
  <c r="D81" i="9"/>
  <c r="C81" i="9"/>
  <c r="B81" i="9" s="1"/>
  <c r="A81" i="9"/>
  <c r="D80" i="9"/>
  <c r="C80" i="9"/>
  <c r="B80" i="9" s="1"/>
  <c r="A80" i="9"/>
  <c r="D79" i="9"/>
  <c r="C79" i="9"/>
  <c r="B79" i="9" s="1"/>
  <c r="A79" i="9"/>
  <c r="D78" i="9"/>
  <c r="C78" i="9"/>
  <c r="B78" i="9" s="1"/>
  <c r="A78" i="9"/>
  <c r="D77" i="9"/>
  <c r="C77" i="9"/>
  <c r="B77" i="9" s="1"/>
  <c r="A77" i="9"/>
  <c r="D76" i="9"/>
  <c r="C76" i="9"/>
  <c r="B76" i="9" s="1"/>
  <c r="A76" i="9"/>
  <c r="D75" i="9"/>
  <c r="C75" i="9"/>
  <c r="B75" i="9" s="1"/>
  <c r="A75" i="9"/>
  <c r="D74" i="9"/>
  <c r="C74" i="9"/>
  <c r="B74" i="9" s="1"/>
  <c r="A74" i="9"/>
  <c r="D73" i="9"/>
  <c r="C73" i="9"/>
  <c r="B73" i="9" s="1"/>
  <c r="A73" i="9"/>
  <c r="D72" i="9"/>
  <c r="C72" i="9"/>
  <c r="B72" i="9" s="1"/>
  <c r="A72" i="9"/>
  <c r="D71" i="9"/>
  <c r="C71" i="9"/>
  <c r="B71" i="9" s="1"/>
  <c r="A71" i="9"/>
  <c r="D70" i="9"/>
  <c r="C70" i="9"/>
  <c r="B70" i="9" s="1"/>
  <c r="A70" i="9"/>
  <c r="D69" i="9"/>
  <c r="C69" i="9"/>
  <c r="B69" i="9" s="1"/>
  <c r="A69" i="9"/>
  <c r="D68" i="9"/>
  <c r="C68" i="9"/>
  <c r="B68" i="9" s="1"/>
  <c r="A68" i="9"/>
  <c r="D67" i="9"/>
  <c r="C67" i="9"/>
  <c r="B67" i="9" s="1"/>
  <c r="A67" i="9"/>
  <c r="D66" i="9"/>
  <c r="C66" i="9"/>
  <c r="B66" i="9" s="1"/>
  <c r="A66" i="9"/>
  <c r="D65" i="9"/>
  <c r="C65" i="9"/>
  <c r="B65" i="9" s="1"/>
  <c r="A65" i="9"/>
  <c r="D64" i="9"/>
  <c r="C64" i="9"/>
  <c r="B64" i="9" s="1"/>
  <c r="A64" i="9"/>
  <c r="D63" i="9"/>
  <c r="C63" i="9"/>
  <c r="B63" i="9" s="1"/>
  <c r="A63" i="9"/>
  <c r="D62" i="9"/>
  <c r="C62" i="9"/>
  <c r="B62" i="9" s="1"/>
  <c r="A62" i="9"/>
  <c r="D61" i="9"/>
  <c r="C61" i="9"/>
  <c r="B61" i="9" s="1"/>
  <c r="A61" i="9"/>
  <c r="D60" i="9"/>
  <c r="C60" i="9"/>
  <c r="B60" i="9" s="1"/>
  <c r="A60" i="9"/>
  <c r="D59" i="9"/>
  <c r="C59" i="9"/>
  <c r="B59" i="9" s="1"/>
  <c r="A59" i="9"/>
  <c r="D58" i="9"/>
  <c r="C58" i="9"/>
  <c r="B58" i="9" s="1"/>
  <c r="A58" i="9"/>
  <c r="D57" i="9"/>
  <c r="C57" i="9"/>
  <c r="B57" i="9" s="1"/>
  <c r="A57" i="9"/>
  <c r="D56" i="9"/>
  <c r="C56" i="9"/>
  <c r="B56" i="9" s="1"/>
  <c r="A56" i="9"/>
  <c r="D55" i="9"/>
  <c r="C55" i="9"/>
  <c r="B55" i="9" s="1"/>
  <c r="A55" i="9"/>
  <c r="D54" i="9"/>
  <c r="C54" i="9"/>
  <c r="B54" i="9" s="1"/>
  <c r="A54" i="9"/>
  <c r="D53" i="9"/>
  <c r="C53" i="9"/>
  <c r="B53" i="9" s="1"/>
  <c r="A53" i="9"/>
  <c r="D52" i="9"/>
  <c r="C52" i="9"/>
  <c r="B52" i="9" s="1"/>
  <c r="A52" i="9"/>
  <c r="D51" i="9"/>
  <c r="C51" i="9"/>
  <c r="B51" i="9" s="1"/>
  <c r="A51" i="9"/>
  <c r="D50" i="9"/>
  <c r="C50" i="9"/>
  <c r="B50" i="9" s="1"/>
  <c r="A50" i="9"/>
  <c r="D49" i="9"/>
  <c r="C49" i="9"/>
  <c r="B49" i="9" s="1"/>
  <c r="A49" i="9"/>
  <c r="D48" i="9"/>
  <c r="C48" i="9"/>
  <c r="B48" i="9" s="1"/>
  <c r="A48" i="9"/>
  <c r="D47" i="9"/>
  <c r="C47" i="9"/>
  <c r="B47" i="9" s="1"/>
  <c r="A47" i="9"/>
  <c r="D46" i="9"/>
  <c r="C46" i="9"/>
  <c r="B46" i="9" s="1"/>
  <c r="A46" i="9"/>
  <c r="D45" i="9"/>
  <c r="C45" i="9"/>
  <c r="B45" i="9" s="1"/>
  <c r="A45" i="9"/>
  <c r="D44" i="9"/>
  <c r="C44" i="9"/>
  <c r="B44" i="9" s="1"/>
  <c r="A44" i="9"/>
  <c r="D43" i="9"/>
  <c r="C43" i="9"/>
  <c r="B43" i="9" s="1"/>
  <c r="A43" i="9"/>
  <c r="D42" i="9"/>
  <c r="C42" i="9"/>
  <c r="B42" i="9" s="1"/>
  <c r="A42" i="9"/>
  <c r="D41" i="9"/>
  <c r="C41" i="9"/>
  <c r="B41" i="9" s="1"/>
  <c r="A41" i="9"/>
  <c r="D40" i="9"/>
  <c r="C40" i="9"/>
  <c r="B40" i="9" s="1"/>
  <c r="A40" i="9"/>
  <c r="D39" i="9"/>
  <c r="C39" i="9"/>
  <c r="B39" i="9" s="1"/>
  <c r="A39" i="9"/>
  <c r="D38" i="9"/>
  <c r="C38" i="9"/>
  <c r="B38" i="9" s="1"/>
  <c r="A38" i="9"/>
  <c r="D37" i="9"/>
  <c r="C37" i="9"/>
  <c r="B37" i="9" s="1"/>
  <c r="A37" i="9"/>
  <c r="D36" i="9"/>
  <c r="C36" i="9"/>
  <c r="B36" i="9" s="1"/>
  <c r="A36" i="9"/>
  <c r="D35" i="9"/>
  <c r="C35" i="9"/>
  <c r="B35" i="9" s="1"/>
  <c r="A35" i="9"/>
  <c r="D34" i="9"/>
  <c r="C34" i="9"/>
  <c r="B34" i="9" s="1"/>
  <c r="A34" i="9"/>
  <c r="D33" i="9"/>
  <c r="C33" i="9"/>
  <c r="B33" i="9" s="1"/>
  <c r="A33" i="9"/>
  <c r="D32" i="9"/>
  <c r="C32" i="9"/>
  <c r="B32" i="9" s="1"/>
  <c r="A32" i="9"/>
  <c r="D31" i="9"/>
  <c r="C31" i="9"/>
  <c r="B31" i="9" s="1"/>
  <c r="A31" i="9"/>
  <c r="D30" i="9"/>
  <c r="C30" i="9"/>
  <c r="B30" i="9" s="1"/>
  <c r="A30" i="9"/>
  <c r="D29" i="9"/>
  <c r="C29" i="9"/>
  <c r="B29" i="9" s="1"/>
  <c r="A29" i="9"/>
  <c r="D28" i="9"/>
  <c r="C28" i="9"/>
  <c r="B28" i="9" s="1"/>
  <c r="A28" i="9"/>
  <c r="D27" i="9"/>
  <c r="C27" i="9"/>
  <c r="B27" i="9" s="1"/>
  <c r="A27" i="9"/>
  <c r="D26" i="9"/>
  <c r="C26" i="9"/>
  <c r="B26" i="9" s="1"/>
  <c r="A26" i="9"/>
  <c r="D25" i="9"/>
  <c r="C25" i="9"/>
  <c r="B25" i="9" s="1"/>
  <c r="A25" i="9"/>
  <c r="D24" i="9"/>
  <c r="C24" i="9"/>
  <c r="B24" i="9" s="1"/>
  <c r="A24" i="9"/>
  <c r="D23" i="9"/>
  <c r="C23" i="9"/>
  <c r="B23" i="9" s="1"/>
  <c r="A23" i="9"/>
  <c r="D22" i="9"/>
  <c r="C22" i="9"/>
  <c r="B22" i="9" s="1"/>
  <c r="A22" i="9"/>
  <c r="D21" i="9"/>
  <c r="C21" i="9"/>
  <c r="B21" i="9" s="1"/>
  <c r="A21" i="9"/>
  <c r="D20" i="9"/>
  <c r="C20" i="9"/>
  <c r="B20" i="9" s="1"/>
  <c r="A20" i="9"/>
  <c r="D19" i="9"/>
  <c r="C19" i="9"/>
  <c r="B19" i="9" s="1"/>
  <c r="A19" i="9"/>
  <c r="D18" i="9"/>
  <c r="C18" i="9"/>
  <c r="B18" i="9" s="1"/>
  <c r="A18" i="9"/>
  <c r="D17" i="9"/>
  <c r="C17" i="9"/>
  <c r="B17" i="9" s="1"/>
  <c r="A17" i="9"/>
  <c r="D16" i="9"/>
  <c r="C16" i="9"/>
  <c r="B16" i="9" s="1"/>
  <c r="A16" i="9"/>
  <c r="D15" i="9"/>
  <c r="C15" i="9"/>
  <c r="B15" i="9" s="1"/>
  <c r="A15" i="9"/>
  <c r="D14" i="9"/>
  <c r="C14" i="9"/>
  <c r="B14" i="9" s="1"/>
  <c r="A14" i="9"/>
  <c r="D13" i="9"/>
  <c r="C13" i="9"/>
  <c r="B13" i="9" s="1"/>
  <c r="A13" i="9"/>
  <c r="D12" i="9"/>
  <c r="C12" i="9"/>
  <c r="B12" i="9" s="1"/>
  <c r="A12" i="9"/>
  <c r="D11" i="9"/>
  <c r="C11" i="9"/>
  <c r="B11" i="9" s="1"/>
  <c r="A11" i="9"/>
  <c r="D10" i="9"/>
  <c r="C10" i="9"/>
  <c r="B10" i="9" s="1"/>
  <c r="A10" i="9"/>
  <c r="D9" i="9"/>
  <c r="C9" i="9"/>
  <c r="B9" i="9" s="1"/>
  <c r="A9" i="9"/>
  <c r="D8" i="9"/>
  <c r="C8" i="9"/>
  <c r="B8" i="9" s="1"/>
  <c r="A8" i="9"/>
  <c r="D7" i="9"/>
  <c r="C7" i="9"/>
  <c r="B7" i="9" s="1"/>
  <c r="A7" i="9"/>
  <c r="D6" i="9"/>
  <c r="C6" i="9"/>
  <c r="B6" i="9" s="1"/>
  <c r="A6" i="9"/>
  <c r="D5" i="9"/>
  <c r="C5" i="9"/>
  <c r="B5" i="9" s="1"/>
  <c r="A5" i="9"/>
  <c r="AC101" i="3" l="1"/>
  <c r="AC55" i="3"/>
  <c r="AC89" i="3"/>
  <c r="AC143" i="3"/>
  <c r="AC51" i="3"/>
  <c r="AC69" i="3"/>
  <c r="AC155" i="3"/>
  <c r="AC114" i="3"/>
  <c r="AC128" i="3"/>
  <c r="AC79" i="3"/>
  <c r="AC46" i="3"/>
  <c r="AC68" i="3"/>
  <c r="AC49" i="3"/>
  <c r="AC116" i="3"/>
  <c r="AC71" i="3"/>
  <c r="AC130" i="3"/>
  <c r="AC140" i="3"/>
  <c r="AC87" i="3"/>
  <c r="AC144" i="3"/>
  <c r="AC96" i="3"/>
  <c r="AC61" i="3"/>
  <c r="AC81" i="3"/>
  <c r="AC60" i="3"/>
  <c r="AC75" i="3"/>
  <c r="AC34" i="3"/>
  <c r="AC156" i="3"/>
  <c r="AC97" i="3"/>
  <c r="AC137" i="3"/>
  <c r="AC110" i="3"/>
  <c r="AC145" i="3"/>
  <c r="AC91" i="3"/>
  <c r="AC107" i="3"/>
  <c r="AC160" i="3"/>
  <c r="AC111" i="3"/>
  <c r="AC74" i="3"/>
  <c r="AC93" i="3"/>
  <c r="AC80" i="3"/>
  <c r="AC124" i="3"/>
  <c r="AC105" i="3"/>
  <c r="AC104" i="3"/>
  <c r="AC58" i="3"/>
  <c r="AC127" i="3"/>
  <c r="AC134" i="3"/>
  <c r="AC78" i="3"/>
  <c r="AC98" i="3"/>
  <c r="AC85" i="3"/>
  <c r="AC73" i="3"/>
  <c r="AC167" i="3"/>
  <c r="AC133" i="3"/>
  <c r="AC151" i="3"/>
  <c r="AC90" i="3"/>
  <c r="AC86" i="3"/>
  <c r="AC141" i="3"/>
  <c r="AC95" i="3"/>
  <c r="AC88" i="3"/>
  <c r="AC159" i="3"/>
  <c r="AC147" i="3"/>
  <c r="AC103" i="3"/>
  <c r="AC135" i="3"/>
  <c r="AC77" i="3"/>
  <c r="AC47" i="3"/>
  <c r="AC126" i="3"/>
  <c r="AC37" i="3"/>
  <c r="AC118" i="3"/>
  <c r="AC84" i="3"/>
  <c r="AC112" i="3"/>
  <c r="AC42" i="3"/>
  <c r="AC169" i="3"/>
  <c r="AC92" i="3"/>
  <c r="AC45" i="3"/>
  <c r="AC108" i="3"/>
  <c r="AC57" i="3"/>
  <c r="AC132" i="3"/>
  <c r="AC161" i="3"/>
  <c r="AC119" i="3"/>
  <c r="AC106" i="3"/>
  <c r="AC149" i="3"/>
  <c r="AC121" i="3"/>
  <c r="AC153" i="3"/>
  <c r="AC120" i="3"/>
  <c r="AC56" i="3"/>
  <c r="AC63" i="3"/>
  <c r="AC54" i="3"/>
  <c r="AC117" i="3"/>
  <c r="AC48" i="3"/>
  <c r="AC150" i="3"/>
  <c r="AC62" i="3"/>
  <c r="AC102" i="3"/>
  <c r="AC142" i="3"/>
  <c r="AC94" i="3"/>
  <c r="AC67" i="3"/>
  <c r="AC131" i="3"/>
  <c r="AC165" i="3"/>
  <c r="AC99" i="3"/>
  <c r="AC138" i="3"/>
  <c r="AC125" i="3"/>
  <c r="AC41" i="3"/>
  <c r="AC83" i="3"/>
  <c r="AC148" i="3"/>
  <c r="AC64" i="3"/>
  <c r="AC162" i="3"/>
  <c r="AC136" i="3"/>
  <c r="AC164" i="3"/>
  <c r="AC129" i="3"/>
  <c r="AC158" i="3"/>
  <c r="AC40" i="3"/>
  <c r="AC65" i="3"/>
  <c r="AC50" i="3"/>
  <c r="AC35" i="3"/>
  <c r="AC59" i="3"/>
  <c r="AC146" i="3"/>
  <c r="AC168" i="3"/>
  <c r="AC170" i="3"/>
  <c r="AC163" i="3"/>
  <c r="AC52" i="3"/>
  <c r="AC76" i="3"/>
  <c r="AC152" i="3"/>
  <c r="AC100" i="3"/>
  <c r="AC113" i="3"/>
  <c r="AC122" i="3"/>
  <c r="AC154" i="3"/>
  <c r="AC72" i="3"/>
  <c r="AC44" i="3"/>
  <c r="AC70" i="3"/>
  <c r="AC36" i="3"/>
  <c r="AC53" i="3"/>
  <c r="AC66" i="3"/>
  <c r="AC43" i="3"/>
  <c r="AC166" i="3"/>
  <c r="AC157" i="3"/>
  <c r="AC39" i="3"/>
  <c r="AC38" i="3"/>
  <c r="AC82" i="3"/>
  <c r="AC123" i="3"/>
  <c r="AC115" i="3"/>
  <c r="AC109" i="3"/>
  <c r="A128" i="8" l="1"/>
  <c r="C128" i="8"/>
  <c r="B128" i="8" s="1"/>
  <c r="D128" i="8"/>
  <c r="A129" i="8"/>
  <c r="C129" i="8"/>
  <c r="B129" i="8" s="1"/>
  <c r="D129" i="8"/>
  <c r="A130" i="8"/>
  <c r="C130" i="8"/>
  <c r="B130" i="8" s="1"/>
  <c r="D130" i="8"/>
  <c r="A131" i="8"/>
  <c r="C131" i="8"/>
  <c r="B131" i="8" s="1"/>
  <c r="D131" i="8"/>
  <c r="A132" i="8"/>
  <c r="C132" i="8"/>
  <c r="B132" i="8" s="1"/>
  <c r="D132" i="8"/>
  <c r="A133" i="8"/>
  <c r="C133" i="8"/>
  <c r="B133" i="8" s="1"/>
  <c r="D133" i="8"/>
  <c r="A134" i="8"/>
  <c r="C134" i="8"/>
  <c r="B134" i="8" s="1"/>
  <c r="D134" i="8"/>
  <c r="A135" i="8"/>
  <c r="C135" i="8"/>
  <c r="B135" i="8" s="1"/>
  <c r="D135" i="8"/>
  <c r="A136" i="8"/>
  <c r="C136" i="8"/>
  <c r="B136" i="8" s="1"/>
  <c r="D136" i="8"/>
  <c r="A137" i="8"/>
  <c r="C137" i="8"/>
  <c r="B137" i="8" s="1"/>
  <c r="D137" i="8"/>
  <c r="A138" i="8"/>
  <c r="C138" i="8"/>
  <c r="B138" i="8" s="1"/>
  <c r="D138" i="8"/>
  <c r="A139" i="8"/>
  <c r="C139" i="8"/>
  <c r="B139" i="8" s="1"/>
  <c r="D139" i="8"/>
  <c r="D127" i="8"/>
  <c r="C127" i="8"/>
  <c r="B127" i="8" s="1"/>
  <c r="A127" i="8"/>
  <c r="D126" i="8"/>
  <c r="C126" i="8"/>
  <c r="B126" i="8" s="1"/>
  <c r="A126" i="8"/>
  <c r="D125" i="8"/>
  <c r="C125" i="8"/>
  <c r="B125" i="8" s="1"/>
  <c r="A125" i="8"/>
  <c r="D124" i="8"/>
  <c r="C124" i="8"/>
  <c r="B124" i="8" s="1"/>
  <c r="A124" i="8"/>
  <c r="D123" i="8"/>
  <c r="C123" i="8"/>
  <c r="B123" i="8" s="1"/>
  <c r="A123" i="8"/>
  <c r="D122" i="8"/>
  <c r="C122" i="8"/>
  <c r="B122" i="8" s="1"/>
  <c r="A122" i="8"/>
  <c r="D121" i="8"/>
  <c r="C121" i="8"/>
  <c r="B121" i="8" s="1"/>
  <c r="A121" i="8"/>
  <c r="D120" i="8"/>
  <c r="C120" i="8"/>
  <c r="B120" i="8" s="1"/>
  <c r="A120" i="8"/>
  <c r="D119" i="8"/>
  <c r="C119" i="8"/>
  <c r="B119" i="8" s="1"/>
  <c r="A119" i="8"/>
  <c r="D118" i="8"/>
  <c r="C118" i="8"/>
  <c r="B118" i="8" s="1"/>
  <c r="A118" i="8"/>
  <c r="D117" i="8"/>
  <c r="C117" i="8"/>
  <c r="B117" i="8" s="1"/>
  <c r="A117" i="8"/>
  <c r="D116" i="8"/>
  <c r="C116" i="8"/>
  <c r="B116" i="8" s="1"/>
  <c r="A116" i="8"/>
  <c r="D115" i="8"/>
  <c r="C115" i="8"/>
  <c r="B115" i="8" s="1"/>
  <c r="A115" i="8"/>
  <c r="D114" i="8"/>
  <c r="C114" i="8"/>
  <c r="B114" i="8" s="1"/>
  <c r="A114" i="8"/>
  <c r="D113" i="8"/>
  <c r="C113" i="8"/>
  <c r="B113" i="8" s="1"/>
  <c r="A113" i="8"/>
  <c r="D112" i="8"/>
  <c r="C112" i="8"/>
  <c r="B112" i="8" s="1"/>
  <c r="A112" i="8"/>
  <c r="D111" i="8"/>
  <c r="C111" i="8"/>
  <c r="B111" i="8" s="1"/>
  <c r="A111" i="8"/>
  <c r="D110" i="8"/>
  <c r="C110" i="8"/>
  <c r="B110" i="8" s="1"/>
  <c r="A110" i="8"/>
  <c r="D109" i="8"/>
  <c r="C109" i="8"/>
  <c r="B109" i="8" s="1"/>
  <c r="A109" i="8"/>
  <c r="D108" i="8"/>
  <c r="C108" i="8"/>
  <c r="B108" i="8" s="1"/>
  <c r="A108" i="8"/>
  <c r="D107" i="8"/>
  <c r="C107" i="8"/>
  <c r="B107" i="8" s="1"/>
  <c r="A107" i="8"/>
  <c r="D106" i="8"/>
  <c r="C106" i="8"/>
  <c r="B106" i="8" s="1"/>
  <c r="A106" i="8"/>
  <c r="D105" i="8"/>
  <c r="C105" i="8"/>
  <c r="B105" i="8" s="1"/>
  <c r="A105" i="8"/>
  <c r="D104" i="8"/>
  <c r="C104" i="8"/>
  <c r="B104" i="8" s="1"/>
  <c r="A104" i="8"/>
  <c r="D103" i="8"/>
  <c r="C103" i="8"/>
  <c r="B103" i="8" s="1"/>
  <c r="A103" i="8"/>
  <c r="D102" i="8"/>
  <c r="C102" i="8"/>
  <c r="B102" i="8" s="1"/>
  <c r="A102" i="8"/>
  <c r="D101" i="8"/>
  <c r="C101" i="8"/>
  <c r="B101" i="8" s="1"/>
  <c r="A101" i="8"/>
  <c r="D100" i="8"/>
  <c r="C100" i="8"/>
  <c r="B100" i="8" s="1"/>
  <c r="A100" i="8"/>
  <c r="D99" i="8"/>
  <c r="C99" i="8"/>
  <c r="B99" i="8" s="1"/>
  <c r="A99" i="8"/>
  <c r="D98" i="8"/>
  <c r="C98" i="8"/>
  <c r="B98" i="8" s="1"/>
  <c r="A98" i="8"/>
  <c r="D97" i="8"/>
  <c r="C97" i="8"/>
  <c r="B97" i="8" s="1"/>
  <c r="A97" i="8"/>
  <c r="D96" i="8"/>
  <c r="C96" i="8"/>
  <c r="B96" i="8" s="1"/>
  <c r="A96" i="8"/>
  <c r="D95" i="8"/>
  <c r="C95" i="8"/>
  <c r="B95" i="8" s="1"/>
  <c r="A95" i="8"/>
  <c r="D94" i="8"/>
  <c r="C94" i="8"/>
  <c r="B94" i="8" s="1"/>
  <c r="A94" i="8"/>
  <c r="D93" i="8"/>
  <c r="C93" i="8"/>
  <c r="B93" i="8" s="1"/>
  <c r="A93" i="8"/>
  <c r="D92" i="8"/>
  <c r="C92" i="8"/>
  <c r="B92" i="8" s="1"/>
  <c r="A92" i="8"/>
  <c r="D91" i="8"/>
  <c r="C91" i="8"/>
  <c r="B91" i="8" s="1"/>
  <c r="A91" i="8"/>
  <c r="D90" i="8"/>
  <c r="C90" i="8"/>
  <c r="B90" i="8" s="1"/>
  <c r="A90" i="8"/>
  <c r="D89" i="8"/>
  <c r="C89" i="8"/>
  <c r="B89" i="8" s="1"/>
  <c r="A89" i="8"/>
  <c r="D88" i="8"/>
  <c r="C88" i="8"/>
  <c r="B88" i="8" s="1"/>
  <c r="A88" i="8"/>
  <c r="D87" i="8"/>
  <c r="C87" i="8"/>
  <c r="B87" i="8" s="1"/>
  <c r="A87" i="8"/>
  <c r="D86" i="8"/>
  <c r="C86" i="8"/>
  <c r="B86" i="8" s="1"/>
  <c r="A86" i="8"/>
  <c r="D85" i="8"/>
  <c r="C85" i="8"/>
  <c r="B85" i="8" s="1"/>
  <c r="A85" i="8"/>
  <c r="D84" i="8"/>
  <c r="C84" i="8"/>
  <c r="B84" i="8" s="1"/>
  <c r="A84" i="8"/>
  <c r="D83" i="8"/>
  <c r="C83" i="8"/>
  <c r="B83" i="8" s="1"/>
  <c r="A83" i="8"/>
  <c r="D82" i="8"/>
  <c r="C82" i="8"/>
  <c r="B82" i="8" s="1"/>
  <c r="A82" i="8"/>
  <c r="D81" i="8"/>
  <c r="C81" i="8"/>
  <c r="B81" i="8" s="1"/>
  <c r="A81" i="8"/>
  <c r="D80" i="8"/>
  <c r="C80" i="8"/>
  <c r="B80" i="8" s="1"/>
  <c r="A80" i="8"/>
  <c r="D79" i="8"/>
  <c r="C79" i="8"/>
  <c r="B79" i="8" s="1"/>
  <c r="A79" i="8"/>
  <c r="D78" i="8"/>
  <c r="C78" i="8"/>
  <c r="B78" i="8" s="1"/>
  <c r="A78" i="8"/>
  <c r="D77" i="8"/>
  <c r="C77" i="8"/>
  <c r="B77" i="8" s="1"/>
  <c r="A77" i="8"/>
  <c r="D76" i="8"/>
  <c r="C76" i="8"/>
  <c r="B76" i="8" s="1"/>
  <c r="A76" i="8"/>
  <c r="D75" i="8"/>
  <c r="C75" i="8"/>
  <c r="B75" i="8" s="1"/>
  <c r="A75" i="8"/>
  <c r="D74" i="8"/>
  <c r="C74" i="8"/>
  <c r="B74" i="8" s="1"/>
  <c r="A74" i="8"/>
  <c r="D73" i="8"/>
  <c r="C73" i="8"/>
  <c r="B73" i="8" s="1"/>
  <c r="A73" i="8"/>
  <c r="D72" i="8"/>
  <c r="C72" i="8"/>
  <c r="B72" i="8" s="1"/>
  <c r="A72" i="8"/>
  <c r="D71" i="8"/>
  <c r="C71" i="8"/>
  <c r="B71" i="8" s="1"/>
  <c r="A71" i="8"/>
  <c r="D70" i="8"/>
  <c r="C70" i="8"/>
  <c r="B70" i="8" s="1"/>
  <c r="A70" i="8"/>
  <c r="D69" i="8"/>
  <c r="C69" i="8"/>
  <c r="B69" i="8" s="1"/>
  <c r="A69" i="8"/>
  <c r="D68" i="8"/>
  <c r="C68" i="8"/>
  <c r="B68" i="8" s="1"/>
  <c r="A68" i="8"/>
  <c r="D67" i="8"/>
  <c r="C67" i="8"/>
  <c r="B67" i="8" s="1"/>
  <c r="A67" i="8"/>
  <c r="D66" i="8"/>
  <c r="C66" i="8"/>
  <c r="B66" i="8" s="1"/>
  <c r="A66" i="8"/>
  <c r="D65" i="8"/>
  <c r="C65" i="8"/>
  <c r="B65" i="8" s="1"/>
  <c r="A65" i="8"/>
  <c r="D64" i="8"/>
  <c r="C64" i="8"/>
  <c r="B64" i="8" s="1"/>
  <c r="A64" i="8"/>
  <c r="D63" i="8"/>
  <c r="C63" i="8"/>
  <c r="B63" i="8" s="1"/>
  <c r="A63" i="8"/>
  <c r="D62" i="8"/>
  <c r="C62" i="8"/>
  <c r="B62" i="8" s="1"/>
  <c r="A62" i="8"/>
  <c r="D61" i="8"/>
  <c r="C61" i="8"/>
  <c r="B61" i="8" s="1"/>
  <c r="A61" i="8"/>
  <c r="D60" i="8"/>
  <c r="C60" i="8"/>
  <c r="B60" i="8" s="1"/>
  <c r="A60" i="8"/>
  <c r="D59" i="8"/>
  <c r="C59" i="8"/>
  <c r="B59" i="8" s="1"/>
  <c r="A59" i="8"/>
  <c r="D58" i="8"/>
  <c r="C58" i="8"/>
  <c r="B58" i="8" s="1"/>
  <c r="A58" i="8"/>
  <c r="D57" i="8"/>
  <c r="C57" i="8"/>
  <c r="B57" i="8" s="1"/>
  <c r="A57" i="8"/>
  <c r="D56" i="8"/>
  <c r="C56" i="8"/>
  <c r="B56" i="8" s="1"/>
  <c r="A56" i="8"/>
  <c r="D55" i="8"/>
  <c r="C55" i="8"/>
  <c r="B55" i="8" s="1"/>
  <c r="A55" i="8"/>
  <c r="D54" i="8"/>
  <c r="C54" i="8"/>
  <c r="B54" i="8" s="1"/>
  <c r="A54" i="8"/>
  <c r="D53" i="8"/>
  <c r="C53" i="8"/>
  <c r="B53" i="8" s="1"/>
  <c r="A53" i="8"/>
  <c r="D52" i="8"/>
  <c r="C52" i="8"/>
  <c r="B52" i="8" s="1"/>
  <c r="A52" i="8"/>
  <c r="D51" i="8"/>
  <c r="C51" i="8"/>
  <c r="B51" i="8" s="1"/>
  <c r="A51" i="8"/>
  <c r="D50" i="8"/>
  <c r="C50" i="8"/>
  <c r="B50" i="8" s="1"/>
  <c r="A50" i="8"/>
  <c r="D49" i="8"/>
  <c r="C49" i="8"/>
  <c r="B49" i="8" s="1"/>
  <c r="A49" i="8"/>
  <c r="D48" i="8"/>
  <c r="C48" i="8"/>
  <c r="B48" i="8" s="1"/>
  <c r="A48" i="8"/>
  <c r="D47" i="8"/>
  <c r="C47" i="8"/>
  <c r="B47" i="8" s="1"/>
  <c r="A47" i="8"/>
  <c r="D46" i="8"/>
  <c r="C46" i="8"/>
  <c r="B46" i="8" s="1"/>
  <c r="A46" i="8"/>
  <c r="D45" i="8"/>
  <c r="C45" i="8"/>
  <c r="B45" i="8" s="1"/>
  <c r="A45" i="8"/>
  <c r="D44" i="8"/>
  <c r="C44" i="8"/>
  <c r="B44" i="8" s="1"/>
  <c r="A44" i="8"/>
  <c r="D43" i="8"/>
  <c r="C43" i="8"/>
  <c r="B43" i="8" s="1"/>
  <c r="A43" i="8"/>
  <c r="D42" i="8"/>
  <c r="C42" i="8"/>
  <c r="B42" i="8" s="1"/>
  <c r="A42" i="8"/>
  <c r="D41" i="8"/>
  <c r="C41" i="8"/>
  <c r="B41" i="8" s="1"/>
  <c r="A41" i="8"/>
  <c r="D40" i="8"/>
  <c r="C40" i="8"/>
  <c r="B40" i="8" s="1"/>
  <c r="A40" i="8"/>
  <c r="D39" i="8"/>
  <c r="C39" i="8"/>
  <c r="B39" i="8" s="1"/>
  <c r="A39" i="8"/>
  <c r="D38" i="8"/>
  <c r="C38" i="8"/>
  <c r="B38" i="8" s="1"/>
  <c r="A38" i="8"/>
  <c r="D37" i="8"/>
  <c r="C37" i="8"/>
  <c r="B37" i="8" s="1"/>
  <c r="A37" i="8"/>
  <c r="D36" i="8"/>
  <c r="C36" i="8"/>
  <c r="B36" i="8" s="1"/>
  <c r="A36" i="8"/>
  <c r="D35" i="8"/>
  <c r="C35" i="8"/>
  <c r="B35" i="8" s="1"/>
  <c r="A35" i="8"/>
  <c r="D34" i="8"/>
  <c r="C34" i="8"/>
  <c r="B34" i="8" s="1"/>
  <c r="A34" i="8"/>
  <c r="D33" i="8"/>
  <c r="C33" i="8"/>
  <c r="B33" i="8" s="1"/>
  <c r="A33" i="8"/>
  <c r="D32" i="8"/>
  <c r="C32" i="8"/>
  <c r="B32" i="8" s="1"/>
  <c r="A32" i="8"/>
  <c r="D31" i="8"/>
  <c r="C31" i="8"/>
  <c r="B31" i="8" s="1"/>
  <c r="A31" i="8"/>
  <c r="D30" i="8"/>
  <c r="C30" i="8"/>
  <c r="B30" i="8" s="1"/>
  <c r="A30" i="8"/>
  <c r="D29" i="8"/>
  <c r="C29" i="8"/>
  <c r="B29" i="8" s="1"/>
  <c r="A29" i="8"/>
  <c r="D28" i="8"/>
  <c r="C28" i="8"/>
  <c r="B28" i="8" s="1"/>
  <c r="A28" i="8"/>
  <c r="D27" i="8"/>
  <c r="C27" i="8"/>
  <c r="B27" i="8" s="1"/>
  <c r="A27" i="8"/>
  <c r="D26" i="8"/>
  <c r="C26" i="8"/>
  <c r="B26" i="8" s="1"/>
  <c r="A26" i="8"/>
  <c r="D25" i="8"/>
  <c r="C25" i="8"/>
  <c r="B25" i="8" s="1"/>
  <c r="A25" i="8"/>
  <c r="D24" i="8"/>
  <c r="C24" i="8"/>
  <c r="B24" i="8" s="1"/>
  <c r="A24" i="8"/>
  <c r="D23" i="8"/>
  <c r="C23" i="8"/>
  <c r="B23" i="8" s="1"/>
  <c r="A23" i="8"/>
  <c r="D22" i="8"/>
  <c r="C22" i="8"/>
  <c r="B22" i="8" s="1"/>
  <c r="A22" i="8"/>
  <c r="D21" i="8"/>
  <c r="C21" i="8"/>
  <c r="B21" i="8" s="1"/>
  <c r="A21" i="8"/>
  <c r="D20" i="8"/>
  <c r="C20" i="8"/>
  <c r="B20" i="8" s="1"/>
  <c r="A20" i="8"/>
  <c r="D19" i="8"/>
  <c r="C19" i="8"/>
  <c r="B19" i="8" s="1"/>
  <c r="A19" i="8"/>
  <c r="D18" i="8"/>
  <c r="C18" i="8"/>
  <c r="B18" i="8" s="1"/>
  <c r="A18" i="8"/>
  <c r="D17" i="8"/>
  <c r="C17" i="8"/>
  <c r="B17" i="8" s="1"/>
  <c r="A17" i="8"/>
  <c r="D16" i="8"/>
  <c r="C16" i="8"/>
  <c r="B16" i="8" s="1"/>
  <c r="A16" i="8"/>
  <c r="D15" i="8"/>
  <c r="C15" i="8"/>
  <c r="B15" i="8" s="1"/>
  <c r="A15" i="8"/>
  <c r="D14" i="8"/>
  <c r="C14" i="8"/>
  <c r="B14" i="8" s="1"/>
  <c r="A14" i="8"/>
  <c r="D13" i="8"/>
  <c r="C13" i="8"/>
  <c r="B13" i="8" s="1"/>
  <c r="A13" i="8"/>
  <c r="D12" i="8"/>
  <c r="C12" i="8"/>
  <c r="B12" i="8" s="1"/>
  <c r="A12" i="8"/>
  <c r="D11" i="8"/>
  <c r="C11" i="8"/>
  <c r="B11" i="8" s="1"/>
  <c r="A11" i="8"/>
  <c r="D10" i="8"/>
  <c r="C10" i="8"/>
  <c r="B10" i="8" s="1"/>
  <c r="A10" i="8"/>
  <c r="D9" i="8"/>
  <c r="C9" i="8"/>
  <c r="B9" i="8" s="1"/>
  <c r="A9" i="8"/>
  <c r="D8" i="8"/>
  <c r="C8" i="8"/>
  <c r="B8" i="8" s="1"/>
  <c r="A8" i="8"/>
  <c r="D7" i="8"/>
  <c r="C7" i="8"/>
  <c r="B7" i="8" s="1"/>
  <c r="A7" i="8"/>
  <c r="D6" i="8"/>
  <c r="C6" i="8"/>
  <c r="B6" i="8" s="1"/>
  <c r="A6" i="8"/>
  <c r="D5" i="8"/>
  <c r="C5" i="8"/>
  <c r="B5" i="8" s="1"/>
  <c r="A5" i="8"/>
  <c r="D4" i="8"/>
  <c r="C4" i="8"/>
  <c r="B4" i="8" s="1"/>
  <c r="A4" i="8"/>
  <c r="D3" i="8"/>
  <c r="C3" i="8"/>
  <c r="B3" i="8" s="1"/>
  <c r="A3" i="8"/>
  <c r="J33" i="8"/>
  <c r="F134" i="8"/>
  <c r="F45" i="8"/>
  <c r="J102" i="8"/>
  <c r="J31" i="8"/>
  <c r="J18" i="8"/>
  <c r="J8" i="8"/>
  <c r="F50" i="8"/>
  <c r="J130" i="8"/>
  <c r="J125" i="8"/>
  <c r="J61" i="8"/>
  <c r="F57" i="8"/>
  <c r="J76" i="8"/>
  <c r="F35" i="8"/>
  <c r="J136" i="8"/>
  <c r="F70" i="8"/>
  <c r="F117" i="8"/>
  <c r="F53" i="8"/>
  <c r="J20" i="8"/>
  <c r="F22" i="8"/>
  <c r="F55" i="8"/>
  <c r="J10" i="8"/>
  <c r="F47" i="8"/>
  <c r="F136" i="8"/>
  <c r="F87" i="8"/>
  <c r="F104" i="8"/>
  <c r="F38" i="8"/>
  <c r="J131" i="8"/>
  <c r="J118" i="8"/>
  <c r="J107" i="8"/>
  <c r="F120" i="8"/>
  <c r="J124" i="8"/>
  <c r="F4" i="8"/>
  <c r="F123" i="8"/>
  <c r="F92" i="8"/>
  <c r="F73" i="8"/>
  <c r="F84" i="8"/>
  <c r="F5" i="8"/>
  <c r="F44" i="8"/>
  <c r="J25" i="8"/>
  <c r="J45" i="8"/>
  <c r="J138" i="8"/>
  <c r="F34" i="8"/>
  <c r="J4" i="8"/>
  <c r="F71" i="8"/>
  <c r="F74" i="8"/>
  <c r="F108" i="8"/>
  <c r="J67" i="8"/>
  <c r="F126" i="8"/>
  <c r="F33" i="8"/>
  <c r="J74" i="8"/>
  <c r="J69" i="8"/>
  <c r="J80" i="8"/>
  <c r="F95" i="8"/>
  <c r="F19" i="8"/>
  <c r="F139" i="8"/>
  <c r="J114" i="8"/>
  <c r="F78" i="8"/>
  <c r="F101" i="8"/>
  <c r="J53" i="8"/>
  <c r="F61" i="8"/>
  <c r="J59" i="8"/>
  <c r="F128" i="8"/>
  <c r="F118" i="8"/>
  <c r="F75" i="8"/>
  <c r="F23" i="8"/>
  <c r="J111" i="8"/>
  <c r="F40" i="8"/>
  <c r="F111" i="8"/>
  <c r="F138" i="8"/>
  <c r="J104" i="8"/>
  <c r="F15" i="8"/>
  <c r="J54" i="8"/>
  <c r="J91" i="8"/>
  <c r="J48" i="8"/>
  <c r="F67" i="8"/>
  <c r="F93" i="8"/>
  <c r="J68" i="8"/>
  <c r="J37" i="8"/>
  <c r="F88" i="8"/>
  <c r="J83" i="8"/>
  <c r="J41" i="8"/>
  <c r="J123" i="8"/>
  <c r="J17" i="8"/>
  <c r="F10" i="8"/>
  <c r="J29" i="8"/>
  <c r="F82" i="8"/>
  <c r="J34" i="8"/>
  <c r="J66" i="8"/>
  <c r="F102" i="8"/>
  <c r="J3" i="8"/>
  <c r="J135" i="8"/>
  <c r="F129" i="8"/>
  <c r="F12" i="8"/>
  <c r="J109" i="8"/>
  <c r="J97" i="8"/>
  <c r="F32" i="8"/>
  <c r="J26" i="8"/>
  <c r="F132" i="8"/>
  <c r="F121" i="8"/>
  <c r="F48" i="8"/>
  <c r="J7" i="8"/>
  <c r="J128" i="8"/>
  <c r="F89" i="8"/>
  <c r="J129" i="8"/>
  <c r="F14" i="8"/>
  <c r="J27" i="8"/>
  <c r="F99" i="8"/>
  <c r="F21" i="8"/>
  <c r="F52" i="8"/>
  <c r="J56" i="8"/>
  <c r="J64" i="8"/>
  <c r="F60" i="8"/>
  <c r="F16" i="8"/>
  <c r="J40" i="8"/>
  <c r="J79" i="8"/>
  <c r="J35" i="8"/>
  <c r="J72" i="8"/>
  <c r="J13" i="8"/>
  <c r="F29" i="8"/>
  <c r="J51" i="8"/>
  <c r="J23" i="8"/>
  <c r="F64" i="8"/>
  <c r="J98" i="8"/>
  <c r="F133" i="8"/>
  <c r="F58" i="8"/>
  <c r="J132" i="8"/>
  <c r="F59" i="8"/>
  <c r="J19" i="8"/>
  <c r="J30" i="8"/>
  <c r="J42" i="8"/>
  <c r="F20" i="8"/>
  <c r="J139" i="8"/>
  <c r="F56" i="8"/>
  <c r="J58" i="8"/>
  <c r="J5" i="8"/>
  <c r="J44" i="8"/>
  <c r="J47" i="8"/>
  <c r="J99" i="8"/>
  <c r="F13" i="8"/>
  <c r="J71" i="8"/>
  <c r="J49" i="8"/>
  <c r="J105" i="8"/>
  <c r="J119" i="8"/>
  <c r="F80" i="8"/>
  <c r="J9" i="8"/>
  <c r="J15" i="8"/>
  <c r="J108" i="8"/>
  <c r="F106" i="8"/>
  <c r="F6" i="8"/>
  <c r="J85" i="8"/>
  <c r="J46" i="8"/>
  <c r="F96" i="8"/>
  <c r="F69" i="8"/>
  <c r="F114" i="8"/>
  <c r="J60" i="8"/>
  <c r="F62" i="8"/>
  <c r="J6" i="8"/>
  <c r="F90" i="8"/>
  <c r="F63" i="8"/>
  <c r="F9" i="8"/>
  <c r="J112" i="8"/>
  <c r="F119" i="8"/>
  <c r="J121" i="8"/>
  <c r="F113" i="8"/>
  <c r="F11" i="8"/>
  <c r="J96" i="8"/>
  <c r="F36" i="8"/>
  <c r="J133" i="8"/>
  <c r="F43" i="8"/>
  <c r="J117" i="8"/>
  <c r="F91" i="8"/>
  <c r="F39" i="8"/>
  <c r="F42" i="8"/>
  <c r="F137" i="8"/>
  <c r="F131" i="8"/>
  <c r="J94" i="8"/>
  <c r="F25" i="8"/>
  <c r="J134" i="8"/>
  <c r="F68" i="8"/>
  <c r="J73" i="8"/>
  <c r="J16" i="8"/>
  <c r="J95" i="8"/>
  <c r="F109" i="8"/>
  <c r="F77" i="8"/>
  <c r="J106" i="8"/>
  <c r="F51" i="8"/>
  <c r="J21" i="8"/>
  <c r="F83" i="8"/>
  <c r="J86" i="8"/>
  <c r="J116" i="8"/>
  <c r="J137" i="8"/>
  <c r="J101" i="8"/>
  <c r="F100" i="8"/>
  <c r="J32" i="8"/>
  <c r="F66" i="8"/>
  <c r="J28" i="8"/>
  <c r="F49" i="8"/>
  <c r="J12" i="8"/>
  <c r="F122" i="8"/>
  <c r="J89" i="8"/>
  <c r="F94" i="8"/>
  <c r="J93" i="8"/>
  <c r="J38" i="8"/>
  <c r="F107" i="8"/>
  <c r="J55" i="8"/>
  <c r="J24" i="8"/>
  <c r="F81" i="8"/>
  <c r="J14" i="8"/>
  <c r="F37" i="8"/>
  <c r="F3" i="8"/>
  <c r="J63" i="8"/>
  <c r="J57" i="8"/>
  <c r="F86" i="8"/>
  <c r="F124" i="8"/>
  <c r="J122" i="8"/>
  <c r="F65" i="8"/>
  <c r="J50" i="8"/>
  <c r="F135" i="8"/>
  <c r="F28" i="8"/>
  <c r="F98" i="8"/>
  <c r="F46" i="8"/>
  <c r="F72" i="8"/>
  <c r="F112" i="8"/>
  <c r="F105" i="8"/>
  <c r="F125" i="8"/>
  <c r="J36" i="8"/>
  <c r="F97" i="8"/>
  <c r="J39" i="8"/>
  <c r="J70" i="8"/>
  <c r="F17" i="8"/>
  <c r="F130" i="8"/>
  <c r="J110" i="8"/>
  <c r="F85" i="8"/>
  <c r="J84" i="8"/>
  <c r="F41" i="8"/>
  <c r="F31" i="8"/>
  <c r="F76" i="8"/>
  <c r="J90" i="8"/>
  <c r="J43" i="8"/>
  <c r="J78" i="8"/>
  <c r="J127" i="8"/>
  <c r="F127" i="8"/>
  <c r="J22" i="8"/>
  <c r="F116" i="8"/>
  <c r="J81" i="8"/>
  <c r="F30" i="8"/>
  <c r="J113" i="8"/>
  <c r="F115" i="8"/>
  <c r="F7" i="8"/>
  <c r="J103" i="8"/>
  <c r="J65" i="8"/>
  <c r="J126" i="8"/>
  <c r="F54" i="8"/>
  <c r="F27" i="8"/>
  <c r="J75" i="8"/>
  <c r="J11" i="8"/>
  <c r="J92" i="8"/>
  <c r="J120" i="8"/>
  <c r="F110" i="8"/>
  <c r="J87" i="8"/>
  <c r="J77" i="8"/>
  <c r="F26" i="8"/>
  <c r="F24" i="8"/>
  <c r="F103" i="8"/>
  <c r="J62" i="8"/>
  <c r="J82" i="8"/>
  <c r="J88" i="8"/>
  <c r="J100" i="8"/>
  <c r="F18" i="8"/>
  <c r="J115" i="8"/>
  <c r="F8" i="8"/>
  <c r="F79" i="8"/>
  <c r="J52" i="8"/>
  <c r="H145" i="9"/>
  <c r="O206" i="9"/>
  <c r="R201" i="9"/>
  <c r="H298" i="9"/>
  <c r="R181" i="9"/>
  <c r="H116" i="9"/>
  <c r="I84" i="9"/>
  <c r="R174" i="9"/>
  <c r="I244" i="9"/>
  <c r="R161" i="9"/>
  <c r="O261" i="9"/>
  <c r="R116" i="9"/>
  <c r="I51" i="9"/>
  <c r="N143" i="9"/>
  <c r="N112" i="9"/>
  <c r="R19" i="9"/>
  <c r="I33" i="9"/>
  <c r="H136" i="9"/>
  <c r="N305" i="9"/>
  <c r="O96" i="9"/>
  <c r="I110" i="9"/>
  <c r="N167" i="9"/>
  <c r="I79" i="9"/>
  <c r="O198" i="9"/>
  <c r="O134" i="9"/>
  <c r="I196" i="9"/>
  <c r="O262" i="9"/>
  <c r="N36" i="9"/>
  <c r="R191" i="9"/>
  <c r="I256" i="9"/>
  <c r="H273" i="9"/>
  <c r="O281" i="9"/>
  <c r="H114" i="9"/>
  <c r="R30" i="9"/>
  <c r="N339" i="9"/>
  <c r="I48" i="9"/>
  <c r="N179" i="9"/>
  <c r="H98" i="9"/>
  <c r="I200" i="9"/>
  <c r="N177" i="9"/>
  <c r="H189" i="9"/>
  <c r="I330" i="9"/>
  <c r="O337" i="9"/>
  <c r="O273" i="9"/>
  <c r="R85" i="9"/>
  <c r="H78" i="9"/>
  <c r="I210" i="9"/>
  <c r="I125" i="9"/>
  <c r="I29" i="9"/>
  <c r="H297" i="9"/>
  <c r="R80" i="9"/>
  <c r="R31" i="9"/>
  <c r="H201" i="9"/>
  <c r="O311" i="9"/>
  <c r="R239" i="9"/>
  <c r="H193" i="9"/>
  <c r="I155" i="9"/>
  <c r="O246" i="9"/>
  <c r="I207" i="9"/>
  <c r="H183" i="9"/>
  <c r="O176" i="9"/>
  <c r="R88" i="9"/>
  <c r="O232" i="9"/>
  <c r="O116" i="9"/>
  <c r="R52" i="9"/>
  <c r="H127" i="9"/>
  <c r="O180" i="9"/>
  <c r="O55" i="9"/>
  <c r="H314" i="9"/>
  <c r="I204" i="9"/>
  <c r="O119" i="9"/>
  <c r="H86" i="9"/>
  <c r="N173" i="9"/>
  <c r="I261" i="9"/>
  <c r="N138" i="9"/>
  <c r="H99" i="9"/>
  <c r="I150" i="9"/>
  <c r="R220" i="9"/>
  <c r="N262" i="9"/>
  <c r="O37" i="9"/>
  <c r="I185" i="9"/>
  <c r="I9" i="9"/>
  <c r="R202" i="9"/>
  <c r="H300" i="9"/>
  <c r="N297" i="9"/>
  <c r="H97" i="9"/>
  <c r="R25" i="9"/>
  <c r="H259" i="9"/>
  <c r="N220" i="9"/>
  <c r="O67" i="9"/>
  <c r="R320" i="9"/>
  <c r="I182" i="9"/>
  <c r="N336" i="9"/>
  <c r="N182" i="9"/>
  <c r="N160" i="9"/>
  <c r="I242" i="9"/>
  <c r="O258" i="9"/>
  <c r="R27" i="9"/>
  <c r="O35" i="9"/>
  <c r="R89" i="9"/>
  <c r="R81" i="9"/>
  <c r="H141" i="9"/>
  <c r="H257" i="9"/>
  <c r="R145" i="9"/>
  <c r="H330" i="9"/>
  <c r="H207" i="9"/>
  <c r="O43" i="9"/>
  <c r="N295" i="9"/>
  <c r="N334" i="9"/>
  <c r="I281" i="9"/>
  <c r="H267" i="9"/>
  <c r="I206" i="9"/>
  <c r="I67" i="9"/>
  <c r="R168" i="9"/>
  <c r="I12" i="9"/>
  <c r="N251" i="9"/>
  <c r="I128" i="9"/>
  <c r="H31" i="9"/>
  <c r="H246" i="9"/>
  <c r="O259" i="9"/>
  <c r="H143" i="9"/>
  <c r="H220" i="9"/>
  <c r="R160" i="9"/>
  <c r="R96" i="9"/>
  <c r="H266" i="9"/>
  <c r="R224" i="9"/>
  <c r="I255" i="9"/>
  <c r="R263" i="9"/>
  <c r="O199" i="9"/>
  <c r="R298" i="9"/>
  <c r="H40" i="9"/>
  <c r="O248" i="9"/>
  <c r="H64" i="9"/>
  <c r="O72" i="9"/>
  <c r="O69" i="9"/>
  <c r="R306" i="9"/>
  <c r="I259" i="9"/>
  <c r="R108" i="9"/>
  <c r="N315" i="9"/>
  <c r="R309" i="9"/>
  <c r="R292" i="9"/>
  <c r="I334" i="9"/>
  <c r="O157" i="9"/>
  <c r="O184" i="9"/>
  <c r="H68" i="9"/>
  <c r="O189" i="9"/>
  <c r="O239" i="9"/>
  <c r="H159" i="9"/>
  <c r="R250" i="9"/>
  <c r="N27" i="9"/>
  <c r="I46" i="9"/>
  <c r="I14" i="9"/>
  <c r="H307" i="9"/>
  <c r="N37" i="9"/>
  <c r="O17" i="9"/>
  <c r="I170" i="9"/>
  <c r="I86" i="9"/>
  <c r="N316" i="9"/>
  <c r="R150" i="9"/>
  <c r="I265" i="9"/>
  <c r="I45" i="9"/>
  <c r="H174" i="9"/>
  <c r="I42" i="9"/>
  <c r="I321" i="9"/>
  <c r="R288" i="9"/>
  <c r="I162" i="9"/>
  <c r="N122" i="9"/>
  <c r="I179" i="9"/>
  <c r="H54" i="9"/>
  <c r="N57" i="9"/>
  <c r="N10" i="9"/>
  <c r="N237" i="9"/>
  <c r="N248" i="9"/>
  <c r="O235" i="9"/>
  <c r="O223" i="9"/>
  <c r="O159" i="9"/>
  <c r="O218" i="9"/>
  <c r="O295" i="9"/>
  <c r="R34" i="9"/>
  <c r="O211" i="9"/>
  <c r="R147" i="9"/>
  <c r="I72" i="9"/>
  <c r="O275" i="9"/>
  <c r="I273" i="9"/>
  <c r="I126" i="9"/>
  <c r="O24" i="9"/>
  <c r="N296" i="9"/>
  <c r="O202" i="9"/>
  <c r="O74" i="9"/>
  <c r="R338" i="9"/>
  <c r="N116" i="9"/>
  <c r="R7" i="9"/>
  <c r="N216" i="9"/>
  <c r="N96" i="9"/>
  <c r="H203" i="9"/>
  <c r="O23" i="9"/>
  <c r="I267" i="9"/>
  <c r="O126" i="9"/>
  <c r="I73" i="9"/>
  <c r="N320" i="9"/>
  <c r="N246" i="9"/>
  <c r="N120" i="9"/>
  <c r="I197" i="9"/>
  <c r="I106" i="9"/>
  <c r="N260" i="9"/>
  <c r="R86" i="9"/>
  <c r="N159" i="9"/>
  <c r="O19" i="9"/>
  <c r="I201" i="9"/>
  <c r="R257" i="9"/>
  <c r="R193" i="9"/>
  <c r="H317" i="9"/>
  <c r="R321" i="9"/>
  <c r="R194" i="9"/>
  <c r="N133" i="9"/>
  <c r="N92" i="9"/>
  <c r="O287" i="9"/>
  <c r="H20" i="9"/>
  <c r="I153" i="9"/>
  <c r="O7" i="9"/>
  <c r="H329" i="9"/>
  <c r="H292" i="9"/>
  <c r="N329" i="9"/>
  <c r="R248" i="9"/>
  <c r="I199" i="9"/>
  <c r="O59" i="9"/>
  <c r="O241" i="9"/>
  <c r="R304" i="9"/>
  <c r="N88" i="9"/>
  <c r="N77" i="9"/>
  <c r="N263" i="9"/>
  <c r="N128" i="9"/>
  <c r="H144" i="9"/>
  <c r="I249" i="9"/>
  <c r="O274" i="9"/>
  <c r="I90" i="9"/>
  <c r="N230" i="9"/>
  <c r="O6" i="9"/>
  <c r="N101" i="9"/>
  <c r="O227" i="9"/>
  <c r="N298" i="9"/>
  <c r="N169" i="9"/>
  <c r="N304" i="9"/>
  <c r="I8" i="9"/>
  <c r="R10" i="9"/>
  <c r="R104" i="9"/>
  <c r="N127" i="9"/>
  <c r="R119" i="9"/>
  <c r="H301" i="9"/>
  <c r="N48" i="9"/>
  <c r="H22" i="9"/>
  <c r="N270" i="9"/>
  <c r="N285" i="9"/>
  <c r="R122" i="9"/>
  <c r="O319" i="9"/>
  <c r="R16" i="9"/>
  <c r="N255" i="9"/>
  <c r="N135" i="9"/>
  <c r="N235" i="9"/>
  <c r="I211" i="9"/>
  <c r="N267" i="9"/>
  <c r="N97" i="9"/>
  <c r="H79" i="9"/>
  <c r="H7" i="9"/>
  <c r="H222" i="9"/>
  <c r="O233" i="9"/>
  <c r="H119" i="9"/>
  <c r="O213" i="9"/>
  <c r="O149" i="9"/>
  <c r="H340" i="9"/>
  <c r="R277" i="9"/>
  <c r="H103" i="9"/>
  <c r="H12" i="9"/>
  <c r="R293" i="9"/>
  <c r="H226" i="9"/>
  <c r="R18" i="9"/>
  <c r="H260" i="9"/>
  <c r="O175" i="9"/>
  <c r="N32" i="9"/>
  <c r="O12" i="9"/>
  <c r="I337" i="9"/>
  <c r="O313" i="9"/>
  <c r="O64" i="9"/>
  <c r="O54" i="9"/>
  <c r="H157" i="9"/>
  <c r="O166" i="9"/>
  <c r="I96" i="9"/>
  <c r="H337" i="9"/>
  <c r="N337" i="9"/>
  <c r="I132" i="9"/>
  <c r="O254" i="9"/>
  <c r="R249" i="9"/>
  <c r="H8" i="9"/>
  <c r="H227" i="9"/>
  <c r="I301" i="9"/>
  <c r="N79" i="9"/>
  <c r="H231" i="9"/>
  <c r="R241" i="9"/>
  <c r="O309" i="9"/>
  <c r="I175" i="9"/>
  <c r="R305" i="9"/>
  <c r="H306" i="9"/>
  <c r="O53" i="9"/>
  <c r="R6" i="9"/>
  <c r="I212" i="9"/>
  <c r="I290" i="9"/>
  <c r="H36" i="9"/>
  <c r="O334" i="9"/>
  <c r="I194" i="9"/>
  <c r="R271" i="9"/>
  <c r="I312" i="9"/>
  <c r="O306" i="9"/>
  <c r="R105" i="9"/>
  <c r="R278" i="9"/>
  <c r="O214" i="9"/>
  <c r="H45" i="9"/>
  <c r="N137" i="9"/>
  <c r="I61" i="9"/>
  <c r="N106" i="9"/>
  <c r="R84" i="9"/>
  <c r="I268" i="9"/>
  <c r="R195" i="9"/>
  <c r="H149" i="9"/>
  <c r="R284" i="9"/>
  <c r="I89" i="9"/>
  <c r="N273" i="9"/>
  <c r="N226" i="9"/>
  <c r="O88" i="9"/>
  <c r="I68" i="9"/>
  <c r="N294" i="9"/>
  <c r="N232" i="9"/>
  <c r="R252" i="9"/>
  <c r="H219" i="9"/>
  <c r="R62" i="9"/>
  <c r="I262" i="9"/>
  <c r="O249" i="9"/>
  <c r="O170" i="9"/>
  <c r="H248" i="9"/>
  <c r="N191" i="9"/>
  <c r="N71" i="9"/>
  <c r="O8" i="9"/>
  <c r="O99" i="9"/>
  <c r="I105" i="9"/>
  <c r="O163" i="9"/>
  <c r="N46" i="9"/>
  <c r="I77" i="9"/>
  <c r="N175" i="9"/>
  <c r="N222" i="9"/>
  <c r="R49" i="9"/>
  <c r="H147" i="9"/>
  <c r="H334" i="9"/>
  <c r="O115" i="9"/>
  <c r="O251" i="9"/>
  <c r="H74" i="9"/>
  <c r="R200" i="9"/>
  <c r="R331" i="9"/>
  <c r="I176" i="9"/>
  <c r="H251" i="9"/>
  <c r="R210" i="9"/>
  <c r="R156" i="9"/>
  <c r="R57" i="9"/>
  <c r="I323" i="9"/>
  <c r="O141" i="9"/>
  <c r="R136" i="9"/>
  <c r="H158" i="9"/>
  <c r="H171" i="9"/>
  <c r="N140" i="9"/>
  <c r="O286" i="9"/>
  <c r="H169" i="9"/>
  <c r="R64" i="9"/>
  <c r="R227" i="9"/>
  <c r="R98" i="9"/>
  <c r="I286" i="9"/>
  <c r="H274" i="9"/>
  <c r="R128" i="9"/>
  <c r="I65" i="9"/>
  <c r="H5" i="9"/>
  <c r="O303" i="9"/>
  <c r="N158" i="9"/>
  <c r="O231" i="9"/>
  <c r="H95" i="9"/>
  <c r="R234" i="9"/>
  <c r="H293" i="9"/>
  <c r="H202" i="9"/>
  <c r="I184" i="9"/>
  <c r="R91" i="9"/>
  <c r="H288" i="9"/>
  <c r="R101" i="9"/>
  <c r="H285" i="9"/>
  <c r="I142" i="9"/>
  <c r="O165" i="9"/>
  <c r="I82" i="9"/>
  <c r="I173" i="9"/>
  <c r="I164" i="9"/>
  <c r="I257" i="9"/>
  <c r="I78" i="9"/>
  <c r="O216" i="9"/>
  <c r="H200" i="9"/>
  <c r="N151" i="9"/>
  <c r="H164" i="9"/>
  <c r="N301" i="9"/>
  <c r="N119" i="9"/>
  <c r="O279" i="9"/>
  <c r="R207" i="9"/>
  <c r="O314" i="9"/>
  <c r="N187" i="9"/>
  <c r="N49" i="9"/>
  <c r="N217" i="9"/>
  <c r="I114" i="9"/>
  <c r="N325" i="9"/>
  <c r="R143" i="9"/>
  <c r="I203" i="9"/>
  <c r="O123" i="9"/>
  <c r="O118" i="9"/>
  <c r="O322" i="9"/>
  <c r="R169" i="9"/>
  <c r="H180" i="9"/>
  <c r="R261" i="9"/>
  <c r="R256" i="9"/>
  <c r="H277" i="9"/>
  <c r="R21" i="9"/>
  <c r="H256" i="9"/>
  <c r="R282" i="9"/>
  <c r="I94" i="9"/>
  <c r="N322" i="9"/>
  <c r="N41" i="9"/>
  <c r="I71" i="9"/>
  <c r="N223" i="9"/>
  <c r="O191" i="9"/>
  <c r="I172" i="9"/>
  <c r="R154" i="9"/>
  <c r="R179" i="9"/>
  <c r="I156" i="9"/>
  <c r="I92" i="9"/>
  <c r="R109" i="9"/>
  <c r="I85" i="9"/>
  <c r="N276" i="9"/>
  <c r="O138" i="9"/>
  <c r="O247" i="9"/>
  <c r="H38" i="9"/>
  <c r="N184" i="9"/>
  <c r="O47" i="9"/>
  <c r="R121" i="9"/>
  <c r="I6" i="9"/>
  <c r="R67" i="9"/>
  <c r="R94" i="9"/>
  <c r="I47" i="9"/>
  <c r="N338" i="9"/>
  <c r="N130" i="9"/>
  <c r="N11" i="9"/>
  <c r="I88" i="9"/>
  <c r="H322" i="9"/>
  <c r="R315" i="9"/>
  <c r="R225" i="9"/>
  <c r="H58" i="9"/>
  <c r="H61" i="9"/>
  <c r="I11" i="9"/>
  <c r="O327" i="9"/>
  <c r="H27" i="9"/>
  <c r="I180" i="9"/>
  <c r="O27" i="9"/>
  <c r="H155" i="9"/>
  <c r="N194" i="9"/>
  <c r="I157" i="9"/>
  <c r="R280" i="9"/>
  <c r="R216" i="9"/>
  <c r="O91" i="9"/>
  <c r="H150" i="9"/>
  <c r="N293" i="9"/>
  <c r="N335" i="9"/>
  <c r="I158" i="9"/>
  <c r="H108" i="9"/>
  <c r="H65" i="9"/>
  <c r="R242" i="9"/>
  <c r="N12" i="9"/>
  <c r="N54" i="9"/>
  <c r="N51" i="9"/>
  <c r="I317" i="9"/>
  <c r="N34" i="9"/>
  <c r="O100" i="9"/>
  <c r="N212" i="9"/>
  <c r="N69" i="9"/>
  <c r="N268" i="9"/>
  <c r="N333" i="9"/>
  <c r="N75" i="9"/>
  <c r="N314" i="9"/>
  <c r="N33" i="9"/>
  <c r="I177" i="9"/>
  <c r="I83" i="9"/>
  <c r="N186" i="9"/>
  <c r="O9" i="9"/>
  <c r="I205" i="9"/>
  <c r="N85" i="9"/>
  <c r="I140" i="9"/>
  <c r="H331" i="9"/>
  <c r="I320" i="9"/>
  <c r="O32" i="9"/>
  <c r="N319" i="9"/>
  <c r="N164" i="9"/>
  <c r="N199" i="9"/>
  <c r="N323" i="9"/>
  <c r="O267" i="9"/>
  <c r="I284" i="9"/>
  <c r="I24" i="9"/>
  <c r="I144" i="9"/>
  <c r="I228" i="9"/>
  <c r="H225" i="9"/>
  <c r="I295" i="9"/>
  <c r="N284" i="9"/>
  <c r="H269" i="9"/>
  <c r="O167" i="9"/>
  <c r="N139" i="9"/>
  <c r="H151" i="9"/>
  <c r="O305" i="9"/>
  <c r="R255" i="9"/>
  <c r="I41" i="9"/>
  <c r="O34" i="9"/>
  <c r="O256" i="9"/>
  <c r="N215" i="9"/>
  <c r="R29" i="9"/>
  <c r="R285" i="9"/>
  <c r="I30" i="9"/>
  <c r="O136" i="9"/>
  <c r="I174" i="9"/>
  <c r="R11" i="9"/>
  <c r="O83" i="9"/>
  <c r="H197" i="9"/>
  <c r="I25" i="9"/>
  <c r="O147" i="9"/>
  <c r="O13" i="9"/>
  <c r="H294" i="9"/>
  <c r="R316" i="9"/>
  <c r="R183" i="9"/>
  <c r="H76" i="9"/>
  <c r="H73" i="9"/>
  <c r="H247" i="9"/>
  <c r="O294" i="9"/>
  <c r="I23" i="9"/>
  <c r="O237" i="9"/>
  <c r="O240" i="9"/>
  <c r="R294" i="9"/>
  <c r="I215" i="9"/>
  <c r="N44" i="9"/>
  <c r="O28" i="9"/>
  <c r="O16" i="9"/>
  <c r="R45" i="9"/>
  <c r="I35" i="9"/>
  <c r="O76" i="9"/>
  <c r="N174" i="9"/>
  <c r="O253" i="9"/>
  <c r="N264" i="9"/>
  <c r="R77" i="9"/>
  <c r="I120" i="9"/>
  <c r="R75" i="9"/>
  <c r="I49" i="9"/>
  <c r="N236" i="9"/>
  <c r="R152" i="9"/>
  <c r="I225" i="9"/>
  <c r="R163" i="9"/>
  <c r="R99" i="9"/>
  <c r="H188" i="9"/>
  <c r="R259" i="9"/>
  <c r="N259" i="9"/>
  <c r="N29" i="9"/>
  <c r="R76" i="9"/>
  <c r="I141" i="9"/>
  <c r="H204" i="9"/>
  <c r="R140" i="9"/>
  <c r="H92" i="9"/>
  <c r="O220" i="9"/>
  <c r="H286" i="9"/>
  <c r="R182" i="9"/>
  <c r="I20" i="9"/>
  <c r="H166" i="9"/>
  <c r="R222" i="9"/>
  <c r="H26" i="9"/>
  <c r="I171" i="9"/>
  <c r="R115" i="9"/>
  <c r="R118" i="9"/>
  <c r="I52" i="9"/>
  <c r="I333" i="9"/>
  <c r="I186" i="9"/>
  <c r="N99" i="9"/>
  <c r="H302" i="9"/>
  <c r="R176" i="9"/>
  <c r="O137" i="9"/>
  <c r="R272" i="9"/>
  <c r="R83" i="9"/>
  <c r="O10" i="9"/>
  <c r="N181" i="9"/>
  <c r="N242" i="9"/>
  <c r="N67" i="9"/>
  <c r="N203" i="9"/>
  <c r="O168" i="9"/>
  <c r="R213" i="9"/>
  <c r="H84" i="9"/>
  <c r="I55" i="9"/>
  <c r="I169" i="9"/>
  <c r="R43" i="9"/>
  <c r="R132" i="9"/>
  <c r="R68" i="9"/>
  <c r="H255" i="9"/>
  <c r="R196" i="9"/>
  <c r="N9" i="9"/>
  <c r="R40" i="9"/>
  <c r="H24" i="9"/>
  <c r="H319" i="9"/>
  <c r="I166" i="9"/>
  <c r="R71" i="9"/>
  <c r="R185" i="9"/>
  <c r="I37" i="9"/>
  <c r="O177" i="9"/>
  <c r="H39" i="9"/>
  <c r="H304" i="9"/>
  <c r="I129" i="9"/>
  <c r="R172" i="9"/>
  <c r="R5" i="9"/>
  <c r="O153" i="9"/>
  <c r="H170" i="9"/>
  <c r="H50" i="9"/>
  <c r="N257" i="9"/>
  <c r="H261" i="9"/>
  <c r="N306" i="9"/>
  <c r="O30" i="9"/>
  <c r="O148" i="9"/>
  <c r="I253" i="9"/>
  <c r="N111" i="9"/>
  <c r="H15" i="9"/>
  <c r="I159" i="9"/>
  <c r="O323" i="9"/>
  <c r="O70" i="9"/>
  <c r="I299" i="9"/>
  <c r="O29" i="9"/>
  <c r="O302" i="9"/>
  <c r="O238" i="9"/>
  <c r="H242" i="9"/>
  <c r="O225" i="9"/>
  <c r="O120" i="9"/>
  <c r="N156" i="9"/>
  <c r="I81" i="9"/>
  <c r="N206" i="9"/>
  <c r="I263" i="9"/>
  <c r="O317" i="9"/>
  <c r="O320" i="9"/>
  <c r="I134" i="9"/>
  <c r="H249" i="9"/>
  <c r="H113" i="9"/>
  <c r="R33" i="9"/>
  <c r="I15" i="9"/>
  <c r="O42" i="9"/>
  <c r="I70" i="9"/>
  <c r="O84" i="9"/>
  <c r="I292" i="9"/>
  <c r="H109" i="9"/>
  <c r="H122" i="9"/>
  <c r="I7" i="9"/>
  <c r="O340" i="9"/>
  <c r="I338" i="9"/>
  <c r="O103" i="9"/>
  <c r="O106" i="9"/>
  <c r="I26" i="9"/>
  <c r="N145" i="9"/>
  <c r="H228" i="9"/>
  <c r="I80" i="9"/>
  <c r="I54" i="9"/>
  <c r="O113" i="9"/>
  <c r="O98" i="9"/>
  <c r="R72" i="9"/>
  <c r="N155" i="9"/>
  <c r="N38" i="9"/>
  <c r="H11" i="9"/>
  <c r="O255" i="9"/>
  <c r="N258" i="9"/>
  <c r="N328" i="9"/>
  <c r="H118" i="9"/>
  <c r="N21" i="9"/>
  <c r="N193" i="9"/>
  <c r="O52" i="9"/>
  <c r="H275" i="9"/>
  <c r="R129" i="9"/>
  <c r="H81" i="9"/>
  <c r="N109" i="9"/>
  <c r="H30" i="9"/>
  <c r="R329" i="9"/>
  <c r="I99" i="9"/>
  <c r="O328" i="9"/>
  <c r="N5" i="9"/>
  <c r="H131" i="9"/>
  <c r="I311" i="9"/>
  <c r="N180" i="9"/>
  <c r="H43" i="9"/>
  <c r="O48" i="9"/>
  <c r="O179" i="9"/>
  <c r="O105" i="9"/>
  <c r="R173" i="9"/>
  <c r="O289" i="9"/>
  <c r="H146" i="9"/>
  <c r="I116" i="9"/>
  <c r="O203" i="9"/>
  <c r="H72" i="9"/>
  <c r="H284" i="9"/>
  <c r="O197" i="9"/>
  <c r="O25" i="9"/>
  <c r="O178" i="9"/>
  <c r="R55" i="9"/>
  <c r="I251" i="9"/>
  <c r="H326" i="9"/>
  <c r="N195" i="9"/>
  <c r="H190" i="9"/>
  <c r="I241" i="9"/>
  <c r="R66" i="9"/>
  <c r="H138" i="9"/>
  <c r="R339" i="9"/>
  <c r="R240" i="9"/>
  <c r="R51" i="9"/>
  <c r="N250" i="9"/>
  <c r="H37" i="9"/>
  <c r="O331" i="9"/>
  <c r="O181" i="9"/>
  <c r="I319" i="9"/>
  <c r="N290" i="9"/>
  <c r="O124" i="9"/>
  <c r="R333" i="9"/>
  <c r="H318" i="9"/>
  <c r="O182" i="9"/>
  <c r="O185" i="9"/>
  <c r="I270" i="9"/>
  <c r="N13" i="9"/>
  <c r="H105" i="9"/>
  <c r="N83" i="9"/>
  <c r="I190" i="9"/>
  <c r="I213" i="9"/>
  <c r="N228" i="9"/>
  <c r="R92" i="9"/>
  <c r="I332" i="9"/>
  <c r="N331" i="9"/>
  <c r="N313" i="9"/>
  <c r="O65" i="9"/>
  <c r="I280" i="9"/>
  <c r="O129" i="9"/>
  <c r="N303" i="9"/>
  <c r="H179" i="9"/>
  <c r="N280" i="9"/>
  <c r="N269" i="9"/>
  <c r="N340" i="9"/>
  <c r="R142" i="9"/>
  <c r="R78" i="9"/>
  <c r="H177" i="9"/>
  <c r="R206" i="9"/>
  <c r="N171" i="9"/>
  <c r="N165" i="9"/>
  <c r="N176" i="9"/>
  <c r="H117" i="9"/>
  <c r="H21" i="9"/>
  <c r="H152" i="9"/>
  <c r="O79" i="9"/>
  <c r="R300" i="9"/>
  <c r="I306" i="9"/>
  <c r="R103" i="9"/>
  <c r="H25" i="9"/>
  <c r="I40" i="9"/>
  <c r="O112" i="9"/>
  <c r="I238" i="9"/>
  <c r="H239" i="9"/>
  <c r="H168" i="9"/>
  <c r="N244" i="9"/>
  <c r="N84" i="9"/>
  <c r="O22" i="9"/>
  <c r="H324" i="9"/>
  <c r="R162" i="9"/>
  <c r="N42" i="9"/>
  <c r="R233" i="9"/>
  <c r="R340" i="9"/>
  <c r="I307" i="9"/>
  <c r="I56" i="9"/>
  <c r="R328" i="9"/>
  <c r="N225" i="9"/>
  <c r="I181" i="9"/>
  <c r="I250" i="9"/>
  <c r="I187" i="9"/>
  <c r="R238" i="9"/>
  <c r="R302" i="9"/>
  <c r="O269" i="9"/>
  <c r="O335" i="9"/>
  <c r="I308" i="9"/>
  <c r="R9" i="9"/>
  <c r="O308" i="9"/>
  <c r="N286" i="9"/>
  <c r="R69" i="9"/>
  <c r="O104" i="9"/>
  <c r="H309" i="9"/>
  <c r="O51" i="9"/>
  <c r="O304" i="9"/>
  <c r="I139" i="9"/>
  <c r="R287" i="9"/>
  <c r="I269" i="9"/>
  <c r="O151" i="9"/>
  <c r="N62" i="9"/>
  <c r="H316" i="9"/>
  <c r="O31" i="9"/>
  <c r="N78" i="9"/>
  <c r="I152" i="9"/>
  <c r="H276" i="9"/>
  <c r="I161" i="9"/>
  <c r="O272" i="9"/>
  <c r="H328" i="9"/>
  <c r="H235" i="9"/>
  <c r="H208" i="9"/>
  <c r="N6" i="9"/>
  <c r="H80" i="9"/>
  <c r="H167" i="9"/>
  <c r="N118" i="9"/>
  <c r="O73" i="9"/>
  <c r="R297" i="9"/>
  <c r="R141" i="9"/>
  <c r="I163" i="9"/>
  <c r="R117" i="9"/>
  <c r="R120" i="9"/>
  <c r="H115" i="9"/>
  <c r="R131" i="9"/>
  <c r="H137" i="9"/>
  <c r="I329" i="9"/>
  <c r="R303" i="9"/>
  <c r="N19" i="9"/>
  <c r="N70" i="9"/>
  <c r="H153" i="9"/>
  <c r="H194" i="9"/>
  <c r="N52" i="9"/>
  <c r="R44" i="9"/>
  <c r="N271" i="9"/>
  <c r="H35" i="9"/>
  <c r="N168" i="9"/>
  <c r="N114" i="9"/>
  <c r="R188" i="9"/>
  <c r="N200" i="9"/>
  <c r="H209" i="9"/>
  <c r="H33" i="9"/>
  <c r="R209" i="9"/>
  <c r="H336" i="9"/>
  <c r="I50" i="9"/>
  <c r="H110" i="9"/>
  <c r="R311" i="9"/>
  <c r="I57" i="9"/>
  <c r="N252" i="9"/>
  <c r="O150" i="9"/>
  <c r="I233" i="9"/>
  <c r="N136" i="9"/>
  <c r="I318" i="9"/>
  <c r="O186" i="9"/>
  <c r="O68" i="9"/>
  <c r="R166" i="9"/>
  <c r="I218" i="9"/>
  <c r="N302" i="9"/>
  <c r="H271" i="9"/>
  <c r="R307" i="9"/>
  <c r="I327" i="9"/>
  <c r="R208" i="9"/>
  <c r="R336" i="9"/>
  <c r="R41" i="9"/>
  <c r="H107" i="9"/>
  <c r="N227" i="9"/>
  <c r="H175" i="9"/>
  <c r="O299" i="9"/>
  <c r="O66" i="9"/>
  <c r="R149" i="9"/>
  <c r="H308" i="9"/>
  <c r="O277" i="9"/>
  <c r="R17" i="9"/>
  <c r="I165" i="9"/>
  <c r="R175" i="9"/>
  <c r="I340" i="9"/>
  <c r="R100" i="9"/>
  <c r="I288" i="9"/>
  <c r="I304" i="9"/>
  <c r="H186" i="9"/>
  <c r="R236" i="9"/>
  <c r="I22" i="9"/>
  <c r="R73" i="9"/>
  <c r="N310" i="9"/>
  <c r="N299" i="9"/>
  <c r="O209" i="9"/>
  <c r="O145" i="9"/>
  <c r="H236" i="9"/>
  <c r="R273" i="9"/>
  <c r="I324" i="9"/>
  <c r="N219" i="9"/>
  <c r="R204" i="9"/>
  <c r="N281" i="9"/>
  <c r="O15" i="9"/>
  <c r="O86" i="9"/>
  <c r="H303" i="9"/>
  <c r="R184" i="9"/>
  <c r="O315" i="9"/>
  <c r="I198" i="9"/>
  <c r="O205" i="9"/>
  <c r="N275" i="9"/>
  <c r="N221" i="9"/>
  <c r="I145" i="9"/>
  <c r="H102" i="9"/>
  <c r="O229" i="9"/>
  <c r="H162" i="9"/>
  <c r="R217" i="9"/>
  <c r="H101" i="9"/>
  <c r="I293" i="9"/>
  <c r="H184" i="9"/>
  <c r="O270" i="9"/>
  <c r="I5" i="9"/>
  <c r="H296" i="9"/>
  <c r="O296" i="9"/>
  <c r="H295" i="9"/>
  <c r="N66" i="9"/>
  <c r="N317" i="9"/>
  <c r="I336" i="9"/>
  <c r="R148" i="9"/>
  <c r="R58" i="9"/>
  <c r="I130" i="9"/>
  <c r="I10" i="9"/>
  <c r="H214" i="9"/>
  <c r="I221" i="9"/>
  <c r="H66" i="9"/>
  <c r="O293" i="9"/>
  <c r="H312" i="9"/>
  <c r="R151" i="9"/>
  <c r="O154" i="9"/>
  <c r="R215" i="9"/>
  <c r="O201" i="9"/>
  <c r="H104" i="9"/>
  <c r="R61" i="9"/>
  <c r="I27" i="9"/>
  <c r="H339" i="9"/>
  <c r="I127" i="9"/>
  <c r="R170" i="9"/>
  <c r="H13" i="9"/>
  <c r="R337" i="9"/>
  <c r="R15" i="9"/>
  <c r="R295" i="9"/>
  <c r="H17" i="9"/>
  <c r="H163" i="9"/>
  <c r="O276" i="9"/>
  <c r="O135" i="9"/>
  <c r="H121" i="9"/>
  <c r="R324" i="9"/>
  <c r="R63" i="9"/>
  <c r="H299" i="9"/>
  <c r="N311" i="9"/>
  <c r="H139" i="9"/>
  <c r="R79" i="9"/>
  <c r="H315" i="9"/>
  <c r="N31" i="9"/>
  <c r="R130" i="9"/>
  <c r="I121" i="9"/>
  <c r="N166" i="9"/>
  <c r="N110" i="9"/>
  <c r="N23" i="9"/>
  <c r="N94" i="9"/>
  <c r="H14" i="9"/>
  <c r="R102" i="9"/>
  <c r="R97" i="9"/>
  <c r="N81" i="9"/>
  <c r="I243" i="9"/>
  <c r="N65" i="9"/>
  <c r="H156" i="9"/>
  <c r="N17" i="9"/>
  <c r="H77" i="9"/>
  <c r="I214" i="9"/>
  <c r="R308" i="9"/>
  <c r="R313" i="9"/>
  <c r="I222" i="9"/>
  <c r="N239" i="9"/>
  <c r="I224" i="9"/>
  <c r="N153" i="9"/>
  <c r="R95" i="9"/>
  <c r="H265" i="9"/>
  <c r="O336" i="9"/>
  <c r="R211" i="9"/>
  <c r="I232" i="9"/>
  <c r="I335" i="9"/>
  <c r="O321" i="9"/>
  <c r="O257" i="9"/>
  <c r="I303" i="9"/>
  <c r="R235" i="9"/>
  <c r="O171" i="9"/>
  <c r="I143" i="9"/>
  <c r="R299" i="9"/>
  <c r="R87" i="9"/>
  <c r="H172" i="9"/>
  <c r="O183" i="9"/>
  <c r="O169" i="9"/>
  <c r="H18" i="9"/>
  <c r="H229" i="9"/>
  <c r="R153" i="9"/>
  <c r="I167" i="9"/>
  <c r="I260" i="9"/>
  <c r="N142" i="9"/>
  <c r="H199" i="9"/>
  <c r="I316" i="9"/>
  <c r="H133" i="9"/>
  <c r="N80" i="9"/>
  <c r="N205" i="9"/>
  <c r="H67" i="9"/>
  <c r="N141" i="9"/>
  <c r="I277" i="9"/>
  <c r="O200" i="9"/>
  <c r="H241" i="9"/>
  <c r="H62" i="9"/>
  <c r="O217" i="9"/>
  <c r="H128" i="9"/>
  <c r="N231" i="9"/>
  <c r="N170" i="9"/>
  <c r="N95" i="9"/>
  <c r="N76" i="9"/>
  <c r="R124" i="9"/>
  <c r="R60" i="9"/>
  <c r="H191" i="9"/>
  <c r="O188" i="9"/>
  <c r="N196" i="9"/>
  <c r="I237" i="9"/>
  <c r="I208" i="9"/>
  <c r="O285" i="9"/>
  <c r="H123" i="9"/>
  <c r="H196" i="9"/>
  <c r="N149" i="9"/>
  <c r="H217" i="9"/>
  <c r="O228" i="9"/>
  <c r="R110" i="9"/>
  <c r="I278" i="9"/>
  <c r="H254" i="9"/>
  <c r="H120" i="9"/>
  <c r="H187" i="9"/>
  <c r="H140" i="9"/>
  <c r="N204" i="9"/>
  <c r="H41" i="9"/>
  <c r="N90" i="9"/>
  <c r="H282" i="9"/>
  <c r="O252" i="9"/>
  <c r="I219" i="9"/>
  <c r="R332" i="9"/>
  <c r="R268" i="9"/>
  <c r="R135" i="9"/>
  <c r="H89" i="9"/>
  <c r="H9" i="9"/>
  <c r="O132" i="9"/>
  <c r="O144" i="9"/>
  <c r="O80" i="9"/>
  <c r="H106" i="9"/>
  <c r="O208" i="9"/>
  <c r="N72" i="9"/>
  <c r="N61" i="9"/>
  <c r="H46" i="9"/>
  <c r="O33" i="9"/>
  <c r="R177" i="9"/>
  <c r="H124" i="9"/>
  <c r="I136" i="9"/>
  <c r="N245" i="9"/>
  <c r="O310" i="9"/>
  <c r="H181" i="9"/>
  <c r="H279" i="9"/>
  <c r="H160" i="9"/>
  <c r="R14" i="9"/>
  <c r="I13" i="9"/>
  <c r="R286" i="9"/>
  <c r="H205" i="9"/>
  <c r="N324" i="9"/>
  <c r="R32" i="9"/>
  <c r="O46" i="9"/>
  <c r="I266" i="9"/>
  <c r="H83" i="9"/>
  <c r="O110" i="9"/>
  <c r="I246" i="9"/>
  <c r="I107" i="9"/>
  <c r="O174" i="9"/>
  <c r="I31" i="9"/>
  <c r="N50" i="9"/>
  <c r="R283" i="9"/>
  <c r="R219" i="9"/>
  <c r="I138" i="9"/>
  <c r="N321" i="9"/>
  <c r="I32" i="9"/>
  <c r="I17" i="9"/>
  <c r="N172" i="9"/>
  <c r="R144" i="9"/>
  <c r="I193" i="9"/>
  <c r="R157" i="9"/>
  <c r="R93" i="9"/>
  <c r="I289" i="9"/>
  <c r="R221" i="9"/>
  <c r="O97" i="9"/>
  <c r="R36" i="9"/>
  <c r="H44" i="9"/>
  <c r="I315" i="9"/>
  <c r="R281" i="9"/>
  <c r="I58" i="9"/>
  <c r="I108" i="9"/>
  <c r="N247" i="9"/>
  <c r="H29" i="9"/>
  <c r="N123" i="9"/>
  <c r="I109" i="9"/>
  <c r="H52" i="9"/>
  <c r="R90" i="9"/>
  <c r="R171" i="9"/>
  <c r="H60" i="9"/>
  <c r="I28" i="9"/>
  <c r="I223" i="9"/>
  <c r="R46" i="9"/>
  <c r="O49" i="9"/>
  <c r="H93" i="9"/>
  <c r="R167" i="9"/>
  <c r="R47" i="9"/>
  <c r="H250" i="9"/>
  <c r="I76" i="9"/>
  <c r="O330" i="9"/>
  <c r="N256" i="9"/>
  <c r="I275" i="9"/>
  <c r="N108" i="9"/>
  <c r="R335" i="9"/>
  <c r="N274" i="9"/>
  <c r="R165" i="9"/>
  <c r="O101" i="9"/>
  <c r="I59" i="9"/>
  <c r="R229" i="9"/>
  <c r="O5" i="9"/>
  <c r="N282" i="9"/>
  <c r="H173" i="9"/>
  <c r="I331" i="9"/>
  <c r="N60" i="9"/>
  <c r="R134" i="9"/>
  <c r="I137" i="9"/>
  <c r="N59" i="9"/>
  <c r="O18" i="9"/>
  <c r="I60" i="9"/>
  <c r="H16" i="9"/>
  <c r="I309" i="9"/>
  <c r="I258" i="9"/>
  <c r="I160" i="9"/>
  <c r="H32" i="9"/>
  <c r="N105" i="9"/>
  <c r="R146" i="9"/>
  <c r="H327" i="9"/>
  <c r="H305" i="9"/>
  <c r="N265" i="9"/>
  <c r="O173" i="9"/>
  <c r="I103" i="9"/>
  <c r="R301" i="9"/>
  <c r="I195" i="9"/>
  <c r="N58" i="9"/>
  <c r="N300" i="9"/>
  <c r="N154" i="9"/>
  <c r="I74" i="9"/>
  <c r="O58" i="9"/>
  <c r="H320" i="9"/>
  <c r="H23" i="9"/>
  <c r="O122" i="9"/>
  <c r="O39" i="9"/>
  <c r="N183" i="9"/>
  <c r="H56" i="9"/>
  <c r="I104" i="9"/>
  <c r="I230" i="9"/>
  <c r="O71" i="9"/>
  <c r="I66" i="9"/>
  <c r="R296" i="9"/>
  <c r="R232" i="9"/>
  <c r="O107" i="9"/>
  <c r="H310" i="9"/>
  <c r="R319" i="9"/>
  <c r="N190" i="9"/>
  <c r="H126" i="9"/>
  <c r="H221" i="9"/>
  <c r="H338" i="9"/>
  <c r="R290" i="9"/>
  <c r="O226" i="9"/>
  <c r="O85" i="9"/>
  <c r="H49" i="9"/>
  <c r="R20" i="9"/>
  <c r="N318" i="9"/>
  <c r="R212" i="9"/>
  <c r="O94" i="9"/>
  <c r="I229" i="9"/>
  <c r="H94" i="9"/>
  <c r="R158" i="9"/>
  <c r="R22" i="9"/>
  <c r="I191" i="9"/>
  <c r="N233" i="9"/>
  <c r="O26" i="9"/>
  <c r="O82" i="9"/>
  <c r="R223" i="9"/>
  <c r="H270" i="9"/>
  <c r="N249" i="9"/>
  <c r="O332" i="9"/>
  <c r="O14" i="9"/>
  <c r="H90" i="9"/>
  <c r="O312" i="9"/>
  <c r="I64" i="9"/>
  <c r="R123" i="9"/>
  <c r="R266" i="9"/>
  <c r="O324" i="9"/>
  <c r="O318" i="9"/>
  <c r="I325" i="9"/>
  <c r="O292" i="9"/>
  <c r="N198" i="9"/>
  <c r="R237" i="9"/>
  <c r="H34" i="9"/>
  <c r="I19" i="9"/>
  <c r="H245" i="9"/>
  <c r="O284" i="9"/>
  <c r="O143" i="9"/>
  <c r="H185" i="9"/>
  <c r="N56" i="9"/>
  <c r="R270" i="9"/>
  <c r="O92" i="9"/>
  <c r="H237" i="9"/>
  <c r="I300" i="9"/>
  <c r="O156" i="9"/>
  <c r="O11" i="9"/>
  <c r="I339" i="9"/>
  <c r="N207" i="9"/>
  <c r="O172" i="9"/>
  <c r="H291" i="9"/>
  <c r="O40" i="9"/>
  <c r="O127" i="9"/>
  <c r="O38" i="9"/>
  <c r="R325" i="9"/>
  <c r="H253" i="9"/>
  <c r="H142" i="9"/>
  <c r="N192" i="9"/>
  <c r="N144" i="9"/>
  <c r="R192" i="9"/>
  <c r="O36" i="9"/>
  <c r="N14" i="9"/>
  <c r="R35" i="9"/>
  <c r="H6" i="9"/>
  <c r="N283" i="9"/>
  <c r="O212" i="9"/>
  <c r="R253" i="9"/>
  <c r="R189" i="9"/>
  <c r="I98" i="9"/>
  <c r="R317" i="9"/>
  <c r="H258" i="9"/>
  <c r="H135" i="9"/>
  <c r="O45" i="9"/>
  <c r="N307" i="9"/>
  <c r="O164" i="9"/>
  <c r="I297" i="9"/>
  <c r="I118" i="9"/>
  <c r="O222" i="9"/>
  <c r="I18" i="9"/>
  <c r="N253" i="9"/>
  <c r="N107" i="9"/>
  <c r="N218" i="9"/>
  <c r="N53" i="9"/>
  <c r="N35" i="9"/>
  <c r="I151" i="9"/>
  <c r="N254" i="9"/>
  <c r="O114" i="9"/>
  <c r="N16" i="9"/>
  <c r="H154" i="9"/>
  <c r="N24" i="9"/>
  <c r="H75" i="9"/>
  <c r="I252" i="9"/>
  <c r="O128" i="9"/>
  <c r="O291" i="9"/>
  <c r="O121" i="9"/>
  <c r="H278" i="9"/>
  <c r="O192" i="9"/>
  <c r="I148" i="9"/>
  <c r="H69" i="9"/>
  <c r="I100" i="9"/>
  <c r="N39" i="9"/>
  <c r="R114" i="9"/>
  <c r="I314" i="9"/>
  <c r="O242" i="9"/>
  <c r="I220" i="9"/>
  <c r="I216" i="9"/>
  <c r="N82" i="9"/>
  <c r="N332" i="9"/>
  <c r="N126" i="9"/>
  <c r="N121" i="9"/>
  <c r="R127" i="9"/>
  <c r="R327" i="9"/>
  <c r="R247" i="9"/>
  <c r="H290" i="9"/>
  <c r="I283" i="9"/>
  <c r="R262" i="9"/>
  <c r="R198" i="9"/>
  <c r="H51" i="9"/>
  <c r="R326" i="9"/>
  <c r="N115" i="9"/>
  <c r="O300" i="9"/>
  <c r="O236" i="9"/>
  <c r="O95" i="9"/>
  <c r="H134" i="9"/>
  <c r="R314" i="9"/>
  <c r="O250" i="9"/>
  <c r="O109" i="9"/>
  <c r="H238" i="9"/>
  <c r="O41" i="9"/>
  <c r="O56" i="9"/>
  <c r="R74" i="9"/>
  <c r="I117" i="9"/>
  <c r="H148" i="9"/>
  <c r="R138" i="9"/>
  <c r="N162" i="9"/>
  <c r="N15" i="9"/>
  <c r="I135" i="9"/>
  <c r="N55" i="9"/>
  <c r="O89" i="9"/>
  <c r="R269" i="9"/>
  <c r="R231" i="9"/>
  <c r="H63" i="9"/>
  <c r="R226" i="9"/>
  <c r="R246" i="9"/>
  <c r="I239" i="9"/>
  <c r="H215" i="9"/>
  <c r="O245" i="9"/>
  <c r="I234" i="9"/>
  <c r="H59" i="9"/>
  <c r="H223" i="9"/>
  <c r="O298" i="9"/>
  <c r="I282" i="9"/>
  <c r="O93" i="9"/>
  <c r="I310" i="9"/>
  <c r="H178" i="9"/>
  <c r="H268" i="9"/>
  <c r="R254" i="9"/>
  <c r="N20" i="9"/>
  <c r="H71" i="9"/>
  <c r="R318" i="9"/>
  <c r="I248" i="9"/>
  <c r="H112" i="9"/>
  <c r="R312" i="9"/>
  <c r="N229" i="9"/>
  <c r="I101" i="9"/>
  <c r="N124" i="9"/>
  <c r="N68" i="9"/>
  <c r="I285" i="9"/>
  <c r="O90" i="9"/>
  <c r="H192" i="9"/>
  <c r="O139" i="9"/>
  <c r="O142" i="9"/>
  <c r="I291" i="9"/>
  <c r="N209" i="9"/>
  <c r="R251" i="9"/>
  <c r="H335" i="9"/>
  <c r="I271" i="9"/>
  <c r="R245" i="9"/>
  <c r="R26" i="9"/>
  <c r="O162" i="9"/>
  <c r="I131" i="9"/>
  <c r="O117" i="9"/>
  <c r="R112" i="9"/>
  <c r="O78" i="9"/>
  <c r="N240" i="9"/>
  <c r="R125" i="9"/>
  <c r="O57" i="9"/>
  <c r="H240" i="9"/>
  <c r="I43" i="9"/>
  <c r="N163" i="9"/>
  <c r="I209" i="9"/>
  <c r="N234" i="9"/>
  <c r="O265" i="9"/>
  <c r="I227" i="9"/>
  <c r="H195" i="9"/>
  <c r="N129" i="9"/>
  <c r="N73" i="9"/>
  <c r="N30" i="9"/>
  <c r="N100" i="9"/>
  <c r="O243" i="9"/>
  <c r="O44" i="9"/>
  <c r="I274" i="9"/>
  <c r="H313" i="9"/>
  <c r="O108" i="9"/>
  <c r="H48" i="9"/>
  <c r="R203" i="9"/>
  <c r="R139" i="9"/>
  <c r="H252" i="9"/>
  <c r="R267" i="9"/>
  <c r="O195" i="9"/>
  <c r="N132" i="9"/>
  <c r="R334" i="9"/>
  <c r="O81" i="9"/>
  <c r="H272" i="9"/>
  <c r="N202" i="9"/>
  <c r="N185" i="9"/>
  <c r="N210" i="9"/>
  <c r="H85" i="9"/>
  <c r="R276" i="9"/>
  <c r="I294" i="9"/>
  <c r="N214" i="9"/>
  <c r="R159" i="9"/>
  <c r="R39" i="9"/>
  <c r="O158" i="9"/>
  <c r="I322" i="9"/>
  <c r="R48" i="9"/>
  <c r="N152" i="9"/>
  <c r="N45" i="9"/>
  <c r="N327" i="9"/>
  <c r="N22" i="9"/>
  <c r="R133" i="9"/>
  <c r="H129" i="9"/>
  <c r="I97" i="9"/>
  <c r="H198" i="9"/>
  <c r="H125" i="9"/>
  <c r="N150" i="9"/>
  <c r="O196" i="9"/>
  <c r="N64" i="9"/>
  <c r="N131" i="9"/>
  <c r="I75" i="9"/>
  <c r="R107" i="9"/>
  <c r="O102" i="9"/>
  <c r="R178" i="9"/>
  <c r="N312" i="9"/>
  <c r="O152" i="9"/>
  <c r="N63" i="9"/>
  <c r="N287" i="9"/>
  <c r="H243" i="9"/>
  <c r="R13" i="9"/>
  <c r="N288" i="9"/>
  <c r="R82" i="9"/>
  <c r="O260" i="9"/>
  <c r="I272" i="9"/>
  <c r="R205" i="9"/>
  <c r="I276" i="9"/>
  <c r="H244" i="9"/>
  <c r="R230" i="9"/>
  <c r="N125" i="9"/>
  <c r="N261" i="9"/>
  <c r="I305" i="9"/>
  <c r="H281" i="9"/>
  <c r="R164" i="9"/>
  <c r="R113" i="9"/>
  <c r="I245" i="9"/>
  <c r="H264" i="9"/>
  <c r="H161" i="9"/>
  <c r="O131" i="9"/>
  <c r="N243" i="9"/>
  <c r="H218" i="9"/>
  <c r="R244" i="9"/>
  <c r="I91" i="9"/>
  <c r="N272" i="9"/>
  <c r="R106" i="9"/>
  <c r="R264" i="9"/>
  <c r="H176" i="9"/>
  <c r="O75" i="9"/>
  <c r="R289" i="9"/>
  <c r="O194" i="9"/>
  <c r="N113" i="9"/>
  <c r="H321" i="9"/>
  <c r="R258" i="9"/>
  <c r="I95" i="9"/>
  <c r="R53" i="9"/>
  <c r="H165" i="9"/>
  <c r="N104" i="9"/>
  <c r="O244" i="9"/>
  <c r="H91" i="9"/>
  <c r="O62" i="9"/>
  <c r="I235" i="9"/>
  <c r="H211" i="9"/>
  <c r="R56" i="9"/>
  <c r="O326" i="9"/>
  <c r="I279" i="9"/>
  <c r="N292" i="9"/>
  <c r="R50" i="9"/>
  <c r="O146" i="9"/>
  <c r="I149" i="9"/>
  <c r="R274" i="9"/>
  <c r="I115" i="9"/>
  <c r="I189" i="9"/>
  <c r="I178" i="9"/>
  <c r="N308" i="9"/>
  <c r="H182" i="9"/>
  <c r="O280" i="9"/>
  <c r="R155" i="9"/>
  <c r="H96" i="9"/>
  <c r="R137" i="9"/>
  <c r="N8" i="9"/>
  <c r="O190" i="9"/>
  <c r="H332" i="9"/>
  <c r="H287" i="9"/>
  <c r="O204" i="9"/>
  <c r="N289" i="9"/>
  <c r="O316" i="9"/>
  <c r="H280" i="9"/>
  <c r="O111" i="9"/>
  <c r="O60" i="9"/>
  <c r="N157" i="9"/>
  <c r="H47" i="9"/>
  <c r="N98" i="9"/>
  <c r="I119" i="9"/>
  <c r="O140" i="9"/>
  <c r="I87" i="9"/>
  <c r="H262" i="9"/>
  <c r="H42" i="9"/>
  <c r="I102" i="9"/>
  <c r="I147" i="9"/>
  <c r="R197" i="9"/>
  <c r="N117" i="9"/>
  <c r="O219" i="9"/>
  <c r="I254" i="9"/>
  <c r="N43" i="9"/>
  <c r="R180" i="9"/>
  <c r="N238" i="9"/>
  <c r="O221" i="9"/>
  <c r="H10" i="9"/>
  <c r="I231" i="9"/>
  <c r="R310" i="9"/>
  <c r="H132" i="9"/>
  <c r="I328" i="9"/>
  <c r="R218" i="9"/>
  <c r="O333" i="9"/>
  <c r="I202" i="9"/>
  <c r="I36" i="9"/>
  <c r="R187" i="9"/>
  <c r="R190" i="9"/>
  <c r="I302" i="9"/>
  <c r="N40" i="9"/>
  <c r="R38" i="9"/>
  <c r="O215" i="9"/>
  <c r="I16" i="9"/>
  <c r="R12" i="9"/>
  <c r="O325" i="9"/>
  <c r="H57" i="9"/>
  <c r="R28" i="9"/>
  <c r="I326" i="9"/>
  <c r="O210" i="9"/>
  <c r="H111" i="9"/>
  <c r="H28" i="9"/>
  <c r="R323" i="9"/>
  <c r="H234" i="9"/>
  <c r="R37" i="9"/>
  <c r="I122" i="9"/>
  <c r="O224" i="9"/>
  <c r="O160" i="9"/>
  <c r="H325" i="9"/>
  <c r="O288" i="9"/>
  <c r="O50" i="9"/>
  <c r="O207" i="9"/>
  <c r="O20" i="9"/>
  <c r="N178" i="9"/>
  <c r="N326" i="9"/>
  <c r="N211" i="9"/>
  <c r="I168" i="9"/>
  <c r="N134" i="9"/>
  <c r="R186" i="9"/>
  <c r="O161" i="9"/>
  <c r="O271" i="9"/>
  <c r="I236" i="9"/>
  <c r="R279" i="9"/>
  <c r="H53" i="9"/>
  <c r="H55" i="9"/>
  <c r="O230" i="9"/>
  <c r="I111" i="9"/>
  <c r="H87" i="9"/>
  <c r="O133" i="9"/>
  <c r="O268" i="9"/>
  <c r="H70" i="9"/>
  <c r="O63" i="9"/>
  <c r="R322" i="9"/>
  <c r="O282" i="9"/>
  <c r="I154" i="9"/>
  <c r="O77" i="9"/>
  <c r="I38" i="9"/>
  <c r="R42" i="9"/>
  <c r="I123" i="9"/>
  <c r="H289" i="9"/>
  <c r="R243" i="9"/>
  <c r="H233" i="9"/>
  <c r="H100" i="9"/>
  <c r="I247" i="9"/>
  <c r="R126" i="9"/>
  <c r="I226" i="9"/>
  <c r="N224" i="9"/>
  <c r="N213" i="9"/>
  <c r="R111" i="9"/>
  <c r="O130" i="9"/>
  <c r="H19" i="9"/>
  <c r="H212" i="9"/>
  <c r="O263" i="9"/>
  <c r="R199" i="9"/>
  <c r="O290" i="9"/>
  <c r="R23" i="9"/>
  <c r="O278" i="9"/>
  <c r="R214" i="9"/>
  <c r="H82" i="9"/>
  <c r="N201" i="9"/>
  <c r="I69" i="9"/>
  <c r="H216" i="9"/>
  <c r="N7" i="9"/>
  <c r="R70" i="9"/>
  <c r="H230" i="9"/>
  <c r="R330" i="9"/>
  <c r="O266" i="9"/>
  <c r="O125" i="9"/>
  <c r="I240" i="9"/>
  <c r="R8" i="9"/>
  <c r="R24" i="9"/>
  <c r="H311" i="9"/>
  <c r="H206" i="9"/>
  <c r="O329" i="9"/>
  <c r="N87" i="9"/>
  <c r="O307" i="9"/>
  <c r="I298" i="9"/>
  <c r="N28" i="9"/>
  <c r="I53" i="9"/>
  <c r="H283" i="9"/>
  <c r="H232" i="9"/>
  <c r="O87" i="9"/>
  <c r="O301" i="9"/>
  <c r="O338" i="9"/>
  <c r="N330" i="9"/>
  <c r="O234" i="9"/>
  <c r="R54" i="9"/>
  <c r="N309" i="9"/>
  <c r="O297" i="9"/>
  <c r="R228" i="9"/>
  <c r="N291" i="9"/>
  <c r="R265" i="9"/>
  <c r="H213" i="9"/>
  <c r="R275" i="9"/>
  <c r="N188" i="9"/>
  <c r="I183" i="9"/>
  <c r="N189" i="9"/>
  <c r="O187" i="9"/>
  <c r="I124" i="9"/>
  <c r="N277" i="9"/>
  <c r="I21" i="9"/>
  <c r="H210" i="9"/>
  <c r="N102" i="9"/>
  <c r="R59" i="9"/>
  <c r="N91" i="9"/>
  <c r="I192" i="9"/>
  <c r="H224" i="9"/>
  <c r="N146" i="9"/>
  <c r="N161" i="9"/>
  <c r="N93" i="9"/>
  <c r="N103" i="9"/>
  <c r="H323" i="9"/>
  <c r="I93" i="9"/>
  <c r="I217" i="9"/>
  <c r="N241" i="9"/>
  <c r="I287" i="9"/>
  <c r="H88" i="9"/>
  <c r="I313" i="9"/>
  <c r="N266" i="9"/>
  <c r="I112" i="9"/>
  <c r="I44" i="9"/>
  <c r="N208" i="9"/>
  <c r="O155" i="9"/>
  <c r="N148" i="9"/>
  <c r="N86" i="9"/>
  <c r="N18" i="9"/>
  <c r="O193" i="9"/>
  <c r="N25" i="9"/>
  <c r="N279" i="9"/>
  <c r="N26" i="9"/>
  <c r="I63" i="9"/>
  <c r="N197" i="9"/>
  <c r="I34" i="9"/>
  <c r="H130" i="9"/>
  <c r="O283" i="9"/>
  <c r="I146" i="9"/>
  <c r="O339" i="9"/>
  <c r="I133" i="9"/>
  <c r="O21" i="9"/>
  <c r="N278" i="9"/>
  <c r="I39" i="9"/>
  <c r="R291" i="9"/>
  <c r="I264" i="9"/>
  <c r="I188" i="9"/>
  <c r="R65" i="9"/>
  <c r="H333" i="9"/>
  <c r="N47" i="9"/>
  <c r="N74" i="9"/>
  <c r="N89" i="9"/>
  <c r="R260" i="9"/>
  <c r="H263" i="9"/>
  <c r="O61" i="9"/>
  <c r="I296" i="9"/>
  <c r="N147" i="9"/>
  <c r="I62" i="9"/>
  <c r="I113" i="9"/>
  <c r="O264" i="9"/>
  <c r="J329" i="9"/>
  <c r="L317" i="9"/>
  <c r="L155" i="9"/>
  <c r="J295" i="9"/>
  <c r="L107" i="9"/>
  <c r="J56" i="9"/>
  <c r="E238" i="9"/>
  <c r="L319" i="9"/>
  <c r="L120" i="9"/>
  <c r="E50" i="9"/>
  <c r="L159" i="9"/>
  <c r="E30" i="9"/>
  <c r="L45" i="9"/>
  <c r="L227" i="9"/>
  <c r="J258" i="9"/>
  <c r="L252" i="9"/>
  <c r="L318" i="9"/>
  <c r="E335" i="9"/>
  <c r="J311" i="9"/>
  <c r="E101" i="9"/>
  <c r="E244" i="9"/>
  <c r="E34" i="9"/>
  <c r="E338" i="9"/>
  <c r="E88" i="9"/>
  <c r="E333" i="9"/>
  <c r="L215" i="9"/>
  <c r="E5" i="9"/>
  <c r="J188" i="9"/>
  <c r="J128" i="9"/>
  <c r="L102" i="9"/>
  <c r="L169" i="9"/>
  <c r="E56" i="9"/>
  <c r="L20" i="9"/>
  <c r="L281" i="9"/>
  <c r="J234" i="9"/>
  <c r="E187" i="9"/>
  <c r="J98" i="9"/>
  <c r="E159" i="9"/>
  <c r="J33" i="9"/>
  <c r="E136" i="9"/>
  <c r="E316" i="9"/>
  <c r="L87" i="9"/>
  <c r="J314" i="9"/>
  <c r="J29" i="9"/>
  <c r="E304" i="9"/>
  <c r="L210" i="9"/>
  <c r="J333" i="9"/>
  <c r="J127" i="9"/>
  <c r="L246" i="9"/>
  <c r="L179" i="9"/>
  <c r="E60" i="9"/>
  <c r="E164" i="9"/>
  <c r="L232" i="9"/>
  <c r="J339" i="9"/>
  <c r="L240" i="9"/>
  <c r="L195" i="9"/>
  <c r="E193" i="9"/>
  <c r="E184" i="9"/>
  <c r="J184" i="9"/>
  <c r="L206" i="9"/>
  <c r="L103" i="9"/>
  <c r="J337" i="9"/>
  <c r="L44" i="9"/>
  <c r="L288" i="9"/>
  <c r="E98" i="9"/>
  <c r="E46" i="9"/>
  <c r="J147" i="9"/>
  <c r="L262" i="9"/>
  <c r="E246" i="9"/>
  <c r="E179" i="9"/>
  <c r="L228" i="9"/>
  <c r="E15" i="9"/>
  <c r="J110" i="9"/>
  <c r="E242" i="9"/>
  <c r="J109" i="9"/>
  <c r="E228" i="9"/>
  <c r="E324" i="9"/>
  <c r="J250" i="9"/>
  <c r="L150" i="9"/>
  <c r="L141" i="9"/>
  <c r="L142" i="9"/>
  <c r="J21" i="9"/>
  <c r="E271" i="9"/>
  <c r="L92" i="9"/>
  <c r="J174" i="9"/>
  <c r="E302" i="9"/>
  <c r="E237" i="9"/>
  <c r="J285" i="9"/>
  <c r="J185" i="9"/>
  <c r="E42" i="9"/>
  <c r="L39" i="9"/>
  <c r="E99" i="9"/>
  <c r="E280" i="9"/>
  <c r="E152" i="9"/>
  <c r="E129" i="9"/>
  <c r="E285" i="9"/>
  <c r="J61" i="9"/>
  <c r="L131" i="9"/>
  <c r="L332" i="9"/>
  <c r="E167" i="9"/>
  <c r="L63" i="9"/>
  <c r="L243" i="9"/>
  <c r="L166" i="9"/>
  <c r="E243" i="9"/>
  <c r="J202" i="9"/>
  <c r="L69" i="9"/>
  <c r="E255" i="9"/>
  <c r="J15" i="9"/>
  <c r="E282" i="9"/>
  <c r="L73" i="9"/>
  <c r="L194" i="9"/>
  <c r="J43" i="9"/>
  <c r="L180" i="9"/>
  <c r="L168" i="9"/>
  <c r="E283" i="9"/>
  <c r="J80" i="9"/>
  <c r="E279" i="9"/>
  <c r="L239" i="9"/>
  <c r="E183" i="9"/>
  <c r="J226" i="9"/>
  <c r="E151" i="9"/>
  <c r="E312" i="9"/>
  <c r="L106" i="9"/>
  <c r="E24" i="9"/>
  <c r="E124" i="9"/>
  <c r="L25" i="9"/>
  <c r="J50" i="9"/>
  <c r="J254" i="9"/>
  <c r="J292" i="9"/>
  <c r="E93" i="9"/>
  <c r="E217" i="9"/>
  <c r="E122" i="9"/>
  <c r="E65" i="9"/>
  <c r="L312" i="9"/>
  <c r="J69" i="9"/>
  <c r="J240" i="9"/>
  <c r="L143" i="9"/>
  <c r="L327" i="9"/>
  <c r="E239" i="9"/>
  <c r="L190" i="9"/>
  <c r="J129" i="9"/>
  <c r="E71" i="9"/>
  <c r="E26" i="9"/>
  <c r="E250" i="9"/>
  <c r="L33" i="9"/>
  <c r="J178" i="9"/>
  <c r="E126" i="9"/>
  <c r="L218" i="9"/>
  <c r="E9" i="9"/>
  <c r="L298" i="9"/>
  <c r="L21" i="9"/>
  <c r="J293" i="9"/>
  <c r="J248" i="9"/>
  <c r="J262" i="9"/>
  <c r="L163" i="9"/>
  <c r="L337" i="9"/>
  <c r="J64" i="9"/>
  <c r="E140" i="9"/>
  <c r="J71" i="9"/>
  <c r="E80" i="9"/>
  <c r="L32" i="9"/>
  <c r="E55" i="9"/>
  <c r="J138" i="9"/>
  <c r="E267" i="9"/>
  <c r="J141" i="9"/>
  <c r="L117" i="9"/>
  <c r="E131" i="9"/>
  <c r="L74" i="9"/>
  <c r="L16" i="9"/>
  <c r="E231" i="9"/>
  <c r="J163" i="9"/>
  <c r="L282" i="9"/>
  <c r="L339" i="9"/>
  <c r="L112" i="9"/>
  <c r="E128" i="9"/>
  <c r="J17" i="9"/>
  <c r="E308" i="9"/>
  <c r="J300" i="9"/>
  <c r="E198" i="9"/>
  <c r="J236" i="9"/>
  <c r="E20" i="9"/>
  <c r="J157" i="9"/>
  <c r="E207" i="9"/>
  <c r="E81" i="9"/>
  <c r="J299" i="9"/>
  <c r="L118" i="9"/>
  <c r="E94" i="9"/>
  <c r="J213" i="9"/>
  <c r="E200" i="9"/>
  <c r="L208" i="9"/>
  <c r="E235" i="9"/>
  <c r="L336" i="9"/>
  <c r="L220" i="9"/>
  <c r="E189" i="9"/>
  <c r="L231" i="9"/>
  <c r="L134" i="9"/>
  <c r="L188" i="9"/>
  <c r="J323" i="9"/>
  <c r="L132" i="9"/>
  <c r="J318" i="9"/>
  <c r="J286" i="9"/>
  <c r="L175" i="9"/>
  <c r="L300" i="9"/>
  <c r="E319" i="9"/>
  <c r="L293" i="9"/>
  <c r="L164" i="9"/>
  <c r="E307" i="9"/>
  <c r="L271" i="9"/>
  <c r="J336" i="9"/>
  <c r="J26" i="9"/>
  <c r="L269" i="9"/>
  <c r="J198" i="9"/>
  <c r="L152" i="9"/>
  <c r="L247" i="9"/>
  <c r="J5" i="9"/>
  <c r="L81" i="9"/>
  <c r="E303" i="9"/>
  <c r="J140" i="9"/>
  <c r="L76" i="9"/>
  <c r="L124" i="9"/>
  <c r="L198" i="9"/>
  <c r="L279" i="9"/>
  <c r="E174" i="9"/>
  <c r="E86" i="9"/>
  <c r="J12" i="9"/>
  <c r="E96" i="9"/>
  <c r="J107" i="9"/>
  <c r="J206" i="9"/>
  <c r="E286" i="9"/>
  <c r="E216" i="9"/>
  <c r="J74" i="9"/>
  <c r="J208" i="9"/>
  <c r="L157" i="9"/>
  <c r="L26" i="9"/>
  <c r="L99" i="9"/>
  <c r="L8" i="9"/>
  <c r="J291" i="9"/>
  <c r="E169" i="9"/>
  <c r="J89" i="9"/>
  <c r="J175" i="9"/>
  <c r="L187" i="9"/>
  <c r="L326" i="9"/>
  <c r="L216" i="9"/>
  <c r="E251" i="9"/>
  <c r="E78" i="9"/>
  <c r="J87" i="9"/>
  <c r="J322" i="9"/>
  <c r="E73" i="9"/>
  <c r="J316" i="9"/>
  <c r="E16" i="9"/>
  <c r="E275" i="9"/>
  <c r="J52" i="9"/>
  <c r="J227" i="9"/>
  <c r="J90" i="9"/>
  <c r="E208" i="9"/>
  <c r="J177" i="9"/>
  <c r="L338" i="9"/>
  <c r="E7" i="9"/>
  <c r="E295" i="9"/>
  <c r="E317" i="9"/>
  <c r="E311" i="9"/>
  <c r="L41" i="9"/>
  <c r="J197" i="9"/>
  <c r="L284" i="9"/>
  <c r="J66" i="9"/>
  <c r="J282" i="9"/>
  <c r="E225" i="9"/>
  <c r="L128" i="9"/>
  <c r="J331" i="9"/>
  <c r="L272" i="9"/>
  <c r="L224" i="9"/>
  <c r="L78" i="9"/>
  <c r="E8" i="9"/>
  <c r="L14" i="9"/>
  <c r="J321" i="9"/>
  <c r="L71" i="9"/>
  <c r="L90" i="9"/>
  <c r="L113" i="9"/>
  <c r="L276" i="9"/>
  <c r="E165" i="9"/>
  <c r="J102" i="9"/>
  <c r="E262" i="9"/>
  <c r="L47" i="9"/>
  <c r="E67" i="9"/>
  <c r="J304" i="9"/>
  <c r="E327" i="9"/>
  <c r="J53" i="9"/>
  <c r="J239" i="9"/>
  <c r="L183" i="9"/>
  <c r="L95" i="9"/>
  <c r="L273" i="9"/>
  <c r="E284" i="9"/>
  <c r="J247" i="9"/>
  <c r="L253" i="9"/>
  <c r="J25" i="9"/>
  <c r="L62" i="9"/>
  <c r="E199" i="9"/>
  <c r="L209" i="9"/>
  <c r="J223" i="9"/>
  <c r="L205" i="9"/>
  <c r="J63" i="9"/>
  <c r="E289" i="9"/>
  <c r="L19" i="9"/>
  <c r="L28" i="9"/>
  <c r="L30" i="9"/>
  <c r="L270" i="9"/>
  <c r="L291" i="9"/>
  <c r="L10" i="9"/>
  <c r="J196" i="9"/>
  <c r="E328" i="9"/>
  <c r="J217" i="9"/>
  <c r="E47" i="9"/>
  <c r="L111" i="9"/>
  <c r="E44" i="9"/>
  <c r="J171" i="9"/>
  <c r="J113" i="9"/>
  <c r="J93" i="9"/>
  <c r="L66" i="9"/>
  <c r="L174" i="9"/>
  <c r="E332" i="9"/>
  <c r="J41" i="9"/>
  <c r="E160" i="9"/>
  <c r="L241" i="9"/>
  <c r="L38" i="9"/>
  <c r="J170" i="9"/>
  <c r="L153" i="9"/>
  <c r="J186" i="9"/>
  <c r="J259" i="9"/>
  <c r="E325" i="9"/>
  <c r="J73" i="9"/>
  <c r="L84" i="9"/>
  <c r="J325" i="9"/>
  <c r="J108" i="9"/>
  <c r="L311" i="9"/>
  <c r="E298" i="9"/>
  <c r="J289" i="9"/>
  <c r="L91" i="9"/>
  <c r="L306" i="9"/>
  <c r="L296" i="9"/>
  <c r="L23" i="9"/>
  <c r="J65" i="9"/>
  <c r="E218" i="9"/>
  <c r="J153" i="9"/>
  <c r="L36" i="9"/>
  <c r="L234" i="9"/>
  <c r="L196" i="9"/>
  <c r="J130" i="9"/>
  <c r="E234" i="9"/>
  <c r="J92" i="9"/>
  <c r="J215" i="9"/>
  <c r="E87" i="9"/>
  <c r="J229" i="9"/>
  <c r="E300" i="9"/>
  <c r="L148" i="9"/>
  <c r="E264" i="9"/>
  <c r="J335" i="9"/>
  <c r="L244" i="9"/>
  <c r="E261" i="9"/>
  <c r="L116" i="9"/>
  <c r="L154" i="9"/>
  <c r="E108" i="9"/>
  <c r="J235" i="9"/>
  <c r="E31" i="9"/>
  <c r="E150" i="9"/>
  <c r="J270" i="9"/>
  <c r="E138" i="9"/>
  <c r="J203" i="9"/>
  <c r="L286" i="9"/>
  <c r="L127" i="9"/>
  <c r="L98" i="9"/>
  <c r="J30" i="9"/>
  <c r="L268" i="9"/>
  <c r="L54" i="9"/>
  <c r="J232" i="9"/>
  <c r="L70" i="9"/>
  <c r="E337" i="9"/>
  <c r="L249" i="9"/>
  <c r="E29" i="9"/>
  <c r="J119" i="9"/>
  <c r="J263" i="9"/>
  <c r="J11" i="9"/>
  <c r="L68" i="9"/>
  <c r="L219" i="9"/>
  <c r="J253" i="9"/>
  <c r="E112" i="9"/>
  <c r="J306" i="9"/>
  <c r="J151" i="9"/>
  <c r="E287" i="9"/>
  <c r="E68" i="9"/>
  <c r="E263" i="9"/>
  <c r="L139" i="9"/>
  <c r="L245" i="9"/>
  <c r="J36" i="9"/>
  <c r="E340" i="9"/>
  <c r="J72" i="9"/>
  <c r="L302" i="9"/>
  <c r="J120" i="9"/>
  <c r="E83" i="9"/>
  <c r="J272" i="9"/>
  <c r="L290" i="9"/>
  <c r="J251" i="9"/>
  <c r="E118" i="9"/>
  <c r="L202" i="9"/>
  <c r="J146" i="9"/>
  <c r="J271" i="9"/>
  <c r="E305" i="9"/>
  <c r="L261" i="9"/>
  <c r="J142" i="9"/>
  <c r="J241" i="9"/>
  <c r="L207" i="9"/>
  <c r="E51" i="9"/>
  <c r="L18" i="9"/>
  <c r="E40" i="9"/>
  <c r="E194" i="9"/>
  <c r="J28" i="9"/>
  <c r="L320" i="9"/>
  <c r="L235" i="9"/>
  <c r="E297" i="9"/>
  <c r="E188" i="9"/>
  <c r="E192" i="9"/>
  <c r="J276" i="9"/>
  <c r="E110" i="9"/>
  <c r="E38" i="9"/>
  <c r="E25" i="9"/>
  <c r="J82" i="9"/>
  <c r="E273" i="9"/>
  <c r="L297" i="9"/>
  <c r="J19" i="9"/>
  <c r="E323" i="9"/>
  <c r="L5" i="9"/>
  <c r="E85" i="9"/>
  <c r="E23" i="9"/>
  <c r="E206" i="9"/>
  <c r="L313" i="9"/>
  <c r="L34" i="9"/>
  <c r="E139" i="9"/>
  <c r="J173" i="9"/>
  <c r="J27" i="9"/>
  <c r="J144" i="9"/>
  <c r="E296" i="9"/>
  <c r="E173" i="9"/>
  <c r="L156" i="9"/>
  <c r="L53" i="9"/>
  <c r="E330" i="9"/>
  <c r="E205" i="9"/>
  <c r="J230" i="9"/>
  <c r="L335" i="9"/>
  <c r="L222" i="9"/>
  <c r="J114" i="9"/>
  <c r="J164" i="9"/>
  <c r="J34" i="9"/>
  <c r="E209" i="9"/>
  <c r="L137" i="9"/>
  <c r="E204" i="9"/>
  <c r="J112" i="9"/>
  <c r="J274" i="9"/>
  <c r="J222" i="9"/>
  <c r="L31" i="9"/>
  <c r="E291" i="9"/>
  <c r="E37" i="9"/>
  <c r="J219" i="9"/>
  <c r="E290" i="9"/>
  <c r="E186" i="9"/>
  <c r="E220" i="9"/>
  <c r="J266" i="9"/>
  <c r="J309" i="9"/>
  <c r="J273" i="9"/>
  <c r="E66" i="9"/>
  <c r="J135" i="9"/>
  <c r="J76" i="9"/>
  <c r="E182" i="9"/>
  <c r="J211" i="9"/>
  <c r="E274" i="9"/>
  <c r="L40" i="9"/>
  <c r="L248" i="9"/>
  <c r="J287" i="9"/>
  <c r="L197" i="9"/>
  <c r="J207" i="9"/>
  <c r="E253" i="9"/>
  <c r="E339" i="9"/>
  <c r="E121" i="9"/>
  <c r="J45" i="9"/>
  <c r="J97" i="9"/>
  <c r="E63" i="9"/>
  <c r="E281" i="9"/>
  <c r="J159" i="9"/>
  <c r="E11" i="9"/>
  <c r="E294" i="9"/>
  <c r="E254" i="9"/>
  <c r="E109" i="9"/>
  <c r="E306" i="9"/>
  <c r="J279" i="9"/>
  <c r="J96" i="9"/>
  <c r="L242" i="9"/>
  <c r="L221" i="9"/>
  <c r="E201" i="9"/>
  <c r="L108" i="9"/>
  <c r="L171" i="9"/>
  <c r="L49" i="9"/>
  <c r="E82" i="9"/>
  <c r="J48" i="9"/>
  <c r="J243" i="9"/>
  <c r="E54" i="9"/>
  <c r="J55" i="9"/>
  <c r="E158" i="9"/>
  <c r="L189" i="9"/>
  <c r="J23" i="9"/>
  <c r="J238" i="9"/>
  <c r="L233" i="9"/>
  <c r="E288" i="9"/>
  <c r="L264" i="9"/>
  <c r="E211" i="9"/>
  <c r="E248" i="9"/>
  <c r="E270" i="9"/>
  <c r="E202" i="9"/>
  <c r="E142" i="9"/>
  <c r="E57" i="9"/>
  <c r="J280" i="9"/>
  <c r="J334" i="9"/>
  <c r="J9" i="9"/>
  <c r="E272" i="9"/>
  <c r="L48" i="9"/>
  <c r="L258" i="9"/>
  <c r="E292" i="9"/>
  <c r="J123" i="9"/>
  <c r="J7" i="9"/>
  <c r="J209" i="9"/>
  <c r="E230" i="9"/>
  <c r="J256" i="9"/>
  <c r="L43" i="9"/>
  <c r="J315" i="9"/>
  <c r="E149" i="9"/>
  <c r="E210" i="9"/>
  <c r="J158" i="9"/>
  <c r="L146" i="9"/>
  <c r="J13" i="9"/>
  <c r="E32" i="9"/>
  <c r="J264" i="9"/>
  <c r="E176" i="9"/>
  <c r="E185" i="9"/>
  <c r="E276" i="9"/>
  <c r="E213" i="9"/>
  <c r="J245" i="9"/>
  <c r="E310" i="9"/>
  <c r="J308" i="9"/>
  <c r="J182" i="9"/>
  <c r="J284" i="9"/>
  <c r="L295" i="9"/>
  <c r="L255" i="9"/>
  <c r="J20" i="9"/>
  <c r="L193" i="9"/>
  <c r="J200" i="9"/>
  <c r="E52" i="9"/>
  <c r="E27" i="9"/>
  <c r="J8" i="9"/>
  <c r="J220" i="9"/>
  <c r="E125" i="9"/>
  <c r="E49" i="9"/>
  <c r="L310" i="9"/>
  <c r="J134" i="9"/>
  <c r="J296" i="9"/>
  <c r="L56" i="9"/>
  <c r="J312" i="9"/>
  <c r="L314" i="9"/>
  <c r="L121" i="9"/>
  <c r="L283" i="9"/>
  <c r="E107" i="9"/>
  <c r="L79" i="9"/>
  <c r="E156" i="9"/>
  <c r="L114" i="9"/>
  <c r="L125" i="9"/>
  <c r="L305" i="9"/>
  <c r="J58" i="9"/>
  <c r="J91" i="9"/>
  <c r="E41" i="9"/>
  <c r="E247" i="9"/>
  <c r="E172" i="9"/>
  <c r="E157" i="9"/>
  <c r="L309" i="9"/>
  <c r="J94" i="9"/>
  <c r="L133" i="9"/>
  <c r="L260" i="9"/>
  <c r="E227" i="9"/>
  <c r="J214" i="9"/>
  <c r="J95" i="9"/>
  <c r="L75" i="9"/>
  <c r="J115" i="9"/>
  <c r="E195" i="9"/>
  <c r="J24" i="9"/>
  <c r="J86" i="9"/>
  <c r="J303" i="9"/>
  <c r="E268" i="9"/>
  <c r="E117" i="9"/>
  <c r="E113" i="9"/>
  <c r="L178" i="9"/>
  <c r="L199" i="9"/>
  <c r="E134" i="9"/>
  <c r="L328" i="9"/>
  <c r="E116" i="9"/>
  <c r="J246" i="9"/>
  <c r="E214" i="9"/>
  <c r="J84" i="9"/>
  <c r="J225" i="9"/>
  <c r="L6" i="9"/>
  <c r="J78" i="9"/>
  <c r="E256" i="9"/>
  <c r="J189" i="9"/>
  <c r="L61" i="9"/>
  <c r="E35" i="9"/>
  <c r="L29" i="9"/>
  <c r="E28" i="9"/>
  <c r="J166" i="9"/>
  <c r="E181" i="9"/>
  <c r="E105" i="9"/>
  <c r="L59" i="9"/>
  <c r="L201" i="9"/>
  <c r="L323" i="9"/>
  <c r="J261" i="9"/>
  <c r="L122" i="9"/>
  <c r="L172" i="9"/>
  <c r="J39" i="9"/>
  <c r="E91" i="9"/>
  <c r="J79" i="9"/>
  <c r="J242" i="9"/>
  <c r="J167" i="9"/>
  <c r="L147" i="9"/>
  <c r="J199" i="9"/>
  <c r="J181" i="9"/>
  <c r="L304" i="9"/>
  <c r="J139" i="9"/>
  <c r="L256" i="9"/>
  <c r="L170" i="9"/>
  <c r="L15" i="9"/>
  <c r="E19" i="9"/>
  <c r="L85" i="9"/>
  <c r="J62" i="9"/>
  <c r="E232" i="9"/>
  <c r="L217" i="9"/>
  <c r="L37" i="9"/>
  <c r="E111" i="9"/>
  <c r="L308" i="9"/>
  <c r="E259" i="9"/>
  <c r="E320" i="9"/>
  <c r="E336" i="9"/>
  <c r="E114" i="9"/>
  <c r="L292" i="9"/>
  <c r="E301" i="9"/>
  <c r="E92" i="9"/>
  <c r="J37" i="9"/>
  <c r="L229" i="9"/>
  <c r="E90" i="9"/>
  <c r="J155" i="9"/>
  <c r="E241" i="9"/>
  <c r="J44" i="9"/>
  <c r="E215" i="9"/>
  <c r="J10" i="9"/>
  <c r="E14" i="9"/>
  <c r="J297" i="9"/>
  <c r="J68" i="9"/>
  <c r="L277" i="9"/>
  <c r="E318" i="9"/>
  <c r="E326" i="9"/>
  <c r="L331" i="9"/>
  <c r="J35" i="9"/>
  <c r="J148" i="9"/>
  <c r="J85" i="9"/>
  <c r="L151" i="9"/>
  <c r="L165" i="9"/>
  <c r="E153" i="9"/>
  <c r="E266" i="9"/>
  <c r="L182" i="9"/>
  <c r="J267" i="9"/>
  <c r="J99" i="9"/>
  <c r="L176" i="9"/>
  <c r="E334" i="9"/>
  <c r="E137" i="9"/>
  <c r="L109" i="9"/>
  <c r="E168" i="9"/>
  <c r="J338" i="9"/>
  <c r="L58" i="9"/>
  <c r="E240" i="9"/>
  <c r="L192" i="9"/>
  <c r="E329" i="9"/>
  <c r="L130" i="9"/>
  <c r="J18" i="9"/>
  <c r="L315" i="9"/>
  <c r="J105" i="9"/>
  <c r="J252" i="9"/>
  <c r="J328" i="9"/>
  <c r="J340" i="9"/>
  <c r="J332" i="9"/>
  <c r="L67" i="9"/>
  <c r="L27" i="9"/>
  <c r="L214" i="9"/>
  <c r="L186" i="9"/>
  <c r="J195" i="9"/>
  <c r="L226" i="9"/>
  <c r="J152" i="9"/>
  <c r="L203" i="9"/>
  <c r="L225" i="9"/>
  <c r="J187" i="9"/>
  <c r="J210" i="9"/>
  <c r="E224" i="9"/>
  <c r="E331" i="9"/>
  <c r="J59" i="9"/>
  <c r="L177" i="9"/>
  <c r="E59" i="9"/>
  <c r="L138" i="9"/>
  <c r="E258" i="9"/>
  <c r="E97" i="9"/>
  <c r="J218" i="9"/>
  <c r="E226" i="9"/>
  <c r="J277" i="9"/>
  <c r="L237" i="9"/>
  <c r="E103" i="9"/>
  <c r="E102" i="9"/>
  <c r="L211" i="9"/>
  <c r="J212" i="9"/>
  <c r="E135" i="9"/>
  <c r="L334" i="9"/>
  <c r="L265" i="9"/>
  <c r="J117" i="9"/>
  <c r="E175" i="9"/>
  <c r="J42" i="9"/>
  <c r="L274" i="9"/>
  <c r="J193" i="9"/>
  <c r="E17" i="9"/>
  <c r="J310" i="9"/>
  <c r="E72" i="9"/>
  <c r="J32" i="9"/>
  <c r="J231" i="9"/>
  <c r="J161" i="9"/>
  <c r="E321" i="9"/>
  <c r="L82" i="9"/>
  <c r="J281" i="9"/>
  <c r="J302" i="9"/>
  <c r="E95" i="9"/>
  <c r="E104" i="9"/>
  <c r="E162" i="9"/>
  <c r="E120" i="9"/>
  <c r="L254" i="9"/>
  <c r="E166" i="9"/>
  <c r="L35" i="9"/>
  <c r="J131" i="9"/>
  <c r="J149" i="9"/>
  <c r="E53" i="9"/>
  <c r="L100" i="9"/>
  <c r="J326" i="9"/>
  <c r="E170" i="9"/>
  <c r="E36" i="9"/>
  <c r="J260" i="9"/>
  <c r="E221" i="9"/>
  <c r="J103" i="9"/>
  <c r="J169" i="9"/>
  <c r="J6" i="9"/>
  <c r="J75" i="9"/>
  <c r="J137" i="9"/>
  <c r="L126" i="9"/>
  <c r="L173" i="9"/>
  <c r="E322" i="9"/>
  <c r="J176" i="9"/>
  <c r="E145" i="9"/>
  <c r="L250" i="9"/>
  <c r="E260" i="9"/>
  <c r="E18" i="9"/>
  <c r="J136" i="9"/>
  <c r="J67" i="9"/>
  <c r="L46" i="9"/>
  <c r="L266" i="9"/>
  <c r="J168" i="9"/>
  <c r="L83" i="9"/>
  <c r="J216" i="9"/>
  <c r="J40" i="9"/>
  <c r="L325" i="9"/>
  <c r="E123" i="9"/>
  <c r="J194" i="9"/>
  <c r="L330" i="9"/>
  <c r="J143" i="9"/>
  <c r="E163" i="9"/>
  <c r="L301" i="9"/>
  <c r="L340" i="9"/>
  <c r="J244" i="9"/>
  <c r="E6" i="9"/>
  <c r="E277" i="9"/>
  <c r="L17" i="9"/>
  <c r="E69" i="9"/>
  <c r="L294" i="9"/>
  <c r="J126" i="9"/>
  <c r="J14" i="9"/>
  <c r="J179" i="9"/>
  <c r="E62" i="9"/>
  <c r="J47" i="9"/>
  <c r="J190" i="9"/>
  <c r="E143" i="9"/>
  <c r="J111" i="9"/>
  <c r="E161" i="9"/>
  <c r="J204" i="9"/>
  <c r="L24" i="9"/>
  <c r="L263" i="9"/>
  <c r="L77" i="9"/>
  <c r="L57" i="9"/>
  <c r="J255" i="9"/>
  <c r="E115" i="9"/>
  <c r="L185" i="9"/>
  <c r="E196" i="9"/>
  <c r="J317" i="9"/>
  <c r="L158" i="9"/>
  <c r="J133" i="9"/>
  <c r="J205" i="9"/>
  <c r="L303" i="9"/>
  <c r="L123" i="9"/>
  <c r="L7" i="9"/>
  <c r="J57" i="9"/>
  <c r="J49" i="9"/>
  <c r="L238" i="9"/>
  <c r="E119" i="9"/>
  <c r="J116" i="9"/>
  <c r="J31" i="9"/>
  <c r="J104" i="9"/>
  <c r="L299" i="9"/>
  <c r="L129" i="9"/>
  <c r="E76" i="9"/>
  <c r="E265" i="9"/>
  <c r="L322" i="9"/>
  <c r="E21" i="9"/>
  <c r="J265" i="9"/>
  <c r="L64" i="9"/>
  <c r="J307" i="9"/>
  <c r="E180" i="9"/>
  <c r="E269" i="9"/>
  <c r="E130" i="9"/>
  <c r="E313" i="9"/>
  <c r="J132" i="9"/>
  <c r="L162" i="9"/>
  <c r="L321" i="9"/>
  <c r="E309" i="9"/>
  <c r="L287" i="9"/>
  <c r="E12" i="9"/>
  <c r="L51" i="9"/>
  <c r="E10" i="9"/>
  <c r="J294" i="9"/>
  <c r="L230" i="9"/>
  <c r="J298" i="9"/>
  <c r="E146" i="9"/>
  <c r="J154" i="9"/>
  <c r="J70" i="9"/>
  <c r="J81" i="9"/>
  <c r="L316" i="9"/>
  <c r="J60" i="9"/>
  <c r="J324" i="9"/>
  <c r="L93" i="9"/>
  <c r="J16" i="9"/>
  <c r="L333" i="9"/>
  <c r="J38" i="9"/>
  <c r="L105" i="9"/>
  <c r="L212" i="9"/>
  <c r="J269" i="9"/>
  <c r="J228" i="9"/>
  <c r="E133" i="9"/>
  <c r="J88" i="9"/>
  <c r="J283" i="9"/>
  <c r="E249" i="9"/>
  <c r="L167" i="9"/>
  <c r="J275" i="9"/>
  <c r="J183" i="9"/>
  <c r="L267" i="9"/>
  <c r="L104" i="9"/>
  <c r="E236" i="9"/>
  <c r="J288" i="9"/>
  <c r="J118" i="9"/>
  <c r="J51" i="9"/>
  <c r="E144" i="9"/>
  <c r="E64" i="9"/>
  <c r="E222" i="9"/>
  <c r="J257" i="9"/>
  <c r="L144" i="9"/>
  <c r="E314" i="9"/>
  <c r="J46" i="9"/>
  <c r="J305" i="9"/>
  <c r="J54" i="9"/>
  <c r="L97" i="9"/>
  <c r="E77" i="9"/>
  <c r="E100" i="9"/>
  <c r="J160" i="9"/>
  <c r="L285" i="9"/>
  <c r="J106" i="9"/>
  <c r="J268" i="9"/>
  <c r="E233" i="9"/>
  <c r="L184" i="9"/>
  <c r="E178" i="9"/>
  <c r="L149" i="9"/>
  <c r="E127" i="9"/>
  <c r="L181" i="9"/>
  <c r="L236" i="9"/>
  <c r="E106" i="9"/>
  <c r="E197" i="9"/>
  <c r="J224" i="9"/>
  <c r="E219" i="9"/>
  <c r="L11" i="9"/>
  <c r="L9" i="9"/>
  <c r="E39" i="9"/>
  <c r="L160" i="9"/>
  <c r="L80" i="9"/>
  <c r="E70" i="9"/>
  <c r="J145" i="9"/>
  <c r="E212" i="9"/>
  <c r="L89" i="9"/>
  <c r="L12" i="9"/>
  <c r="E33" i="9"/>
  <c r="J233" i="9"/>
  <c r="L289" i="9"/>
  <c r="J301" i="9"/>
  <c r="J121" i="9"/>
  <c r="E84" i="9"/>
  <c r="E148" i="9"/>
  <c r="L94" i="9"/>
  <c r="J124" i="9"/>
  <c r="J180" i="9"/>
  <c r="L50" i="9"/>
  <c r="L191" i="9"/>
  <c r="J100" i="9"/>
  <c r="L329" i="9"/>
  <c r="E293" i="9"/>
  <c r="L60" i="9"/>
  <c r="J172" i="9"/>
  <c r="J237" i="9"/>
  <c r="J290" i="9"/>
  <c r="L86" i="9"/>
  <c r="E154" i="9"/>
  <c r="E177" i="9"/>
  <c r="L307" i="9"/>
  <c r="J22" i="9"/>
  <c r="L251" i="9"/>
  <c r="L101" i="9"/>
  <c r="E13" i="9"/>
  <c r="E61" i="9"/>
  <c r="L88" i="9"/>
  <c r="J191" i="9"/>
  <c r="E89" i="9"/>
  <c r="L145" i="9"/>
  <c r="E190" i="9"/>
  <c r="E278" i="9"/>
  <c r="J122" i="9"/>
  <c r="J101" i="9"/>
  <c r="J77" i="9"/>
  <c r="L96" i="9"/>
  <c r="J192" i="9"/>
  <c r="L200" i="9"/>
  <c r="L72" i="9"/>
  <c r="E79" i="9"/>
  <c r="L140" i="9"/>
  <c r="J319" i="9"/>
  <c r="E191" i="9"/>
  <c r="J162" i="9"/>
  <c r="E58" i="9"/>
  <c r="J221" i="9"/>
  <c r="E75" i="9"/>
  <c r="E257" i="9"/>
  <c r="J156" i="9"/>
  <c r="L119" i="9"/>
  <c r="L213" i="9"/>
  <c r="J249" i="9"/>
  <c r="E252" i="9"/>
  <c r="L22" i="9"/>
  <c r="L161" i="9"/>
  <c r="L204" i="9"/>
  <c r="E203" i="9"/>
  <c r="J330" i="9"/>
  <c r="J125" i="9"/>
  <c r="L275" i="9"/>
  <c r="E245" i="9"/>
  <c r="E43" i="9"/>
  <c r="E223" i="9"/>
  <c r="E48" i="9"/>
  <c r="L115" i="9"/>
  <c r="L278" i="9"/>
  <c r="E299" i="9"/>
  <c r="E229" i="9"/>
  <c r="L55" i="9"/>
  <c r="L324" i="9"/>
  <c r="L223" i="9"/>
  <c r="J278" i="9"/>
  <c r="E155" i="9"/>
  <c r="E141" i="9"/>
  <c r="L52" i="9"/>
  <c r="J83" i="9"/>
  <c r="L13" i="9"/>
  <c r="E171" i="9"/>
  <c r="L42" i="9"/>
  <c r="J201" i="9"/>
  <c r="J165" i="9"/>
  <c r="L136" i="9"/>
  <c r="J313" i="9"/>
  <c r="L257" i="9"/>
  <c r="E45" i="9"/>
  <c r="L135" i="9"/>
  <c r="L280" i="9"/>
  <c r="E22" i="9"/>
  <c r="J150" i="9"/>
  <c r="E147" i="9"/>
  <c r="L259" i="9"/>
  <c r="E132" i="9"/>
  <c r="E315" i="9"/>
  <c r="E74" i="9"/>
  <c r="J327" i="9"/>
  <c r="L110" i="9"/>
  <c r="J320" i="9"/>
  <c r="L65" i="9"/>
  <c r="G274" i="9"/>
  <c r="G126" i="9"/>
  <c r="G73" i="9"/>
  <c r="G110" i="9"/>
  <c r="G48" i="9"/>
  <c r="G157" i="9"/>
  <c r="G34" i="9"/>
  <c r="G65" i="9"/>
  <c r="G273" i="9"/>
  <c r="G253" i="9"/>
  <c r="G339" i="9"/>
  <c r="G90" i="9"/>
  <c r="G272" i="9"/>
  <c r="G181" i="9"/>
  <c r="G43" i="9"/>
  <c r="G324" i="9"/>
  <c r="G148" i="9"/>
  <c r="G122" i="9"/>
  <c r="G301" i="9"/>
  <c r="G200" i="9"/>
  <c r="G242" i="9"/>
  <c r="G297" i="9"/>
  <c r="G123" i="9"/>
  <c r="G328" i="9"/>
  <c r="G30" i="9"/>
  <c r="G152" i="9"/>
  <c r="G23" i="9"/>
  <c r="G71" i="9"/>
  <c r="G40" i="9"/>
  <c r="G251" i="9"/>
  <c r="G41" i="9"/>
  <c r="G247" i="9"/>
  <c r="G17" i="9"/>
  <c r="G86" i="9"/>
  <c r="G95" i="9"/>
  <c r="G289" i="9"/>
  <c r="G308" i="9"/>
  <c r="G47" i="9"/>
  <c r="G139" i="9"/>
  <c r="G235" i="9"/>
  <c r="G307" i="9"/>
  <c r="G134" i="9"/>
  <c r="G276" i="9"/>
  <c r="G12" i="9"/>
  <c r="G21" i="9"/>
  <c r="G327" i="9"/>
  <c r="G280" i="9"/>
  <c r="G217" i="9"/>
  <c r="G233" i="9"/>
  <c r="G175" i="9"/>
  <c r="G57" i="9"/>
  <c r="G224" i="9"/>
  <c r="G88" i="9"/>
  <c r="G305" i="9"/>
  <c r="G27" i="9"/>
  <c r="G60" i="9"/>
  <c r="G61" i="9"/>
  <c r="G269" i="9"/>
  <c r="G140" i="9"/>
  <c r="G214" i="9"/>
  <c r="G58" i="9"/>
  <c r="G266" i="9"/>
  <c r="G197" i="9"/>
  <c r="G26" i="9"/>
  <c r="G138" i="9"/>
  <c r="G246" i="9"/>
  <c r="G186" i="9"/>
  <c r="G292" i="9"/>
  <c r="G166" i="9"/>
  <c r="G80" i="9"/>
  <c r="G239" i="9"/>
  <c r="G150" i="9"/>
  <c r="G277" i="9"/>
  <c r="G290" i="9"/>
  <c r="G209" i="9"/>
  <c r="G236" i="9"/>
  <c r="G333" i="9"/>
  <c r="G142" i="9"/>
  <c r="G131" i="9"/>
  <c r="G265" i="9"/>
  <c r="G32" i="9"/>
  <c r="G93" i="9"/>
  <c r="G227" i="9"/>
  <c r="G268" i="9"/>
  <c r="G299" i="9"/>
  <c r="G135" i="9"/>
  <c r="G206" i="9"/>
  <c r="G203" i="9"/>
  <c r="G279" i="9"/>
  <c r="G335" i="9"/>
  <c r="G55" i="9"/>
  <c r="G144" i="9"/>
  <c r="G306" i="9"/>
  <c r="G231" i="9"/>
  <c r="G226" i="9"/>
  <c r="G194" i="9"/>
  <c r="G318" i="9"/>
  <c r="G128" i="9"/>
  <c r="G149" i="9"/>
  <c r="G156" i="9"/>
  <c r="G298" i="9"/>
  <c r="G119" i="9"/>
  <c r="G204" i="9"/>
  <c r="G113" i="9"/>
  <c r="G118" i="9"/>
  <c r="G25" i="9"/>
  <c r="G129" i="9"/>
  <c r="G282" i="9"/>
  <c r="G159" i="9"/>
  <c r="G76" i="9"/>
  <c r="G336" i="9"/>
  <c r="G31" i="9"/>
  <c r="G180" i="9"/>
  <c r="G314" i="9"/>
  <c r="G64" i="9"/>
  <c r="G151" i="9"/>
  <c r="G164" i="9"/>
  <c r="G267" i="9"/>
  <c r="G98" i="9"/>
  <c r="G326" i="9"/>
  <c r="G182" i="9"/>
  <c r="G51" i="9"/>
  <c r="G104" i="9"/>
  <c r="G338" i="9"/>
  <c r="G82" i="9"/>
  <c r="G84" i="9"/>
  <c r="G331" i="9"/>
  <c r="G223" i="9"/>
  <c r="G329" i="9"/>
  <c r="G44" i="9"/>
  <c r="G184" i="9"/>
  <c r="G28" i="9"/>
  <c r="G163" i="9"/>
  <c r="G337" i="9"/>
  <c r="AG47" i="9" l="1"/>
  <c r="AG18" i="9"/>
  <c r="AR217" i="9"/>
  <c r="AR21" i="9"/>
  <c r="AR160" i="9"/>
  <c r="P264" i="9"/>
  <c r="P338" i="9"/>
  <c r="Q338" i="9" s="1"/>
  <c r="AR258" i="9"/>
  <c r="AR93" i="9"/>
  <c r="P301" i="9"/>
  <c r="AG291" i="9"/>
  <c r="P87" i="9"/>
  <c r="AR309" i="9"/>
  <c r="S65" i="9"/>
  <c r="P283" i="9"/>
  <c r="U283" i="9" s="1"/>
  <c r="AG148" i="9"/>
  <c r="AR124" i="9"/>
  <c r="AG63" i="9"/>
  <c r="AR188" i="9"/>
  <c r="P155" i="9"/>
  <c r="AG103" i="9"/>
  <c r="P187" i="9"/>
  <c r="U187" i="9" s="1"/>
  <c r="AG309" i="9"/>
  <c r="P152" i="9"/>
  <c r="U152" i="9" s="1"/>
  <c r="AR63" i="9"/>
  <c r="AR60" i="9"/>
  <c r="S178" i="9"/>
  <c r="AR310" i="9"/>
  <c r="AR62" i="9"/>
  <c r="AR137" i="9"/>
  <c r="AR240" i="9"/>
  <c r="P102" i="9"/>
  <c r="U102" i="9" s="1"/>
  <c r="P93" i="9"/>
  <c r="AG93" i="9"/>
  <c r="S134" i="9"/>
  <c r="P125" i="9"/>
  <c r="AR113" i="9"/>
  <c r="AR53" i="9"/>
  <c r="S107" i="9"/>
  <c r="AR282" i="9"/>
  <c r="AR264" i="9"/>
  <c r="AG60" i="9"/>
  <c r="P266" i="9"/>
  <c r="AR44" i="9"/>
  <c r="AR75" i="9"/>
  <c r="P298" i="9"/>
  <c r="AR331" i="9"/>
  <c r="S330" i="9"/>
  <c r="AR296" i="9"/>
  <c r="S291" i="9"/>
  <c r="P196" i="9"/>
  <c r="S54" i="9"/>
  <c r="S70" i="9"/>
  <c r="P61" i="9"/>
  <c r="AR39" i="9"/>
  <c r="AR112" i="9"/>
  <c r="P234" i="9"/>
  <c r="AG278" i="9"/>
  <c r="AR234" i="9"/>
  <c r="AR69" i="9"/>
  <c r="P245" i="9"/>
  <c r="AR192" i="9"/>
  <c r="S229" i="9"/>
  <c r="AG201" i="9"/>
  <c r="S228" i="9"/>
  <c r="AR97" i="9"/>
  <c r="S260" i="9"/>
  <c r="AR59" i="9"/>
  <c r="AR239" i="9"/>
  <c r="P101" i="9"/>
  <c r="S214" i="9"/>
  <c r="AG189" i="9"/>
  <c r="S133" i="9"/>
  <c r="S246" i="9"/>
  <c r="AG89" i="9"/>
  <c r="S165" i="9"/>
  <c r="T165" i="9" s="1"/>
  <c r="P278" i="9"/>
  <c r="AR183" i="9"/>
  <c r="AR313" i="9"/>
  <c r="S59" i="9"/>
  <c r="S226" i="9"/>
  <c r="AR298" i="9"/>
  <c r="P290" i="9"/>
  <c r="AR133" i="9"/>
  <c r="S199" i="9"/>
  <c r="S275" i="9"/>
  <c r="S231" i="9"/>
  <c r="P307" i="9"/>
  <c r="U307" i="9" s="1"/>
  <c r="P263" i="9"/>
  <c r="P339" i="9"/>
  <c r="S48" i="9"/>
  <c r="S335" i="9"/>
  <c r="AR322" i="9"/>
  <c r="AR146" i="9"/>
  <c r="P193" i="9"/>
  <c r="P158" i="9"/>
  <c r="Q158" i="9" s="1"/>
  <c r="S269" i="9"/>
  <c r="AG102" i="9"/>
  <c r="AR275" i="9"/>
  <c r="P130" i="9"/>
  <c r="Q38" i="3"/>
  <c r="S159" i="9"/>
  <c r="P89" i="9"/>
  <c r="AG214" i="9"/>
  <c r="S266" i="9"/>
  <c r="P330" i="9"/>
  <c r="Q330" i="9" s="1"/>
  <c r="S111" i="9"/>
  <c r="AR294" i="9"/>
  <c r="AR34" i="9"/>
  <c r="S123" i="9"/>
  <c r="AR76" i="9"/>
  <c r="AR287" i="9"/>
  <c r="S155" i="9"/>
  <c r="S276" i="9"/>
  <c r="AG55" i="9"/>
  <c r="AR64" i="9"/>
  <c r="S265" i="9"/>
  <c r="P280" i="9"/>
  <c r="P297" i="9"/>
  <c r="P312" i="9"/>
  <c r="S47" i="9"/>
  <c r="P329" i="9"/>
  <c r="AR135" i="9"/>
  <c r="S167" i="9"/>
  <c r="AR226" i="9"/>
  <c r="AG185" i="9"/>
  <c r="P332" i="9"/>
  <c r="S126" i="9"/>
  <c r="AR151" i="9"/>
  <c r="P49" i="9"/>
  <c r="AR247" i="9"/>
  <c r="AR16" i="9"/>
  <c r="AG308" i="9"/>
  <c r="P81" i="9"/>
  <c r="AG35" i="9"/>
  <c r="S46" i="9"/>
  <c r="AR178" i="9"/>
  <c r="S334" i="9"/>
  <c r="AG132" i="9"/>
  <c r="P215" i="9"/>
  <c r="AR189" i="9"/>
  <c r="AR115" i="9"/>
  <c r="P195" i="9"/>
  <c r="AR223" i="9"/>
  <c r="S243" i="9"/>
  <c r="S274" i="9"/>
  <c r="S267" i="9"/>
  <c r="S138" i="9"/>
  <c r="AR28" i="9"/>
  <c r="AG53" i="9"/>
  <c r="S223" i="9"/>
  <c r="AR123" i="9"/>
  <c r="AR149" i="9"/>
  <c r="S139" i="9"/>
  <c r="AR117" i="9"/>
  <c r="P82" i="9"/>
  <c r="S171" i="9"/>
  <c r="S42" i="9"/>
  <c r="P146" i="9"/>
  <c r="S203" i="9"/>
  <c r="S74" i="9"/>
  <c r="S90" i="9"/>
  <c r="S50" i="9"/>
  <c r="P56" i="9"/>
  <c r="AG253" i="9"/>
  <c r="AR38" i="9"/>
  <c r="AR302" i="9"/>
  <c r="P108" i="9"/>
  <c r="AR18" i="9"/>
  <c r="P77" i="9"/>
  <c r="S190" i="9"/>
  <c r="AG292" i="9"/>
  <c r="P109" i="9"/>
  <c r="P222" i="9"/>
  <c r="AR191" i="9"/>
  <c r="AR154" i="9"/>
  <c r="S187" i="9"/>
  <c r="AR279" i="9"/>
  <c r="AR274" i="9"/>
  <c r="P250" i="9"/>
  <c r="AR118" i="9"/>
  <c r="AR109" i="9"/>
  <c r="P282" i="9"/>
  <c r="AR36" i="9"/>
  <c r="P44" i="9"/>
  <c r="S314" i="9"/>
  <c r="AR297" i="9"/>
  <c r="S322" i="9"/>
  <c r="P326" i="9"/>
  <c r="P243" i="9"/>
  <c r="P164" i="9"/>
  <c r="AR202" i="9"/>
  <c r="S56" i="9"/>
  <c r="P45" i="9"/>
  <c r="S158" i="9"/>
  <c r="P63" i="9"/>
  <c r="P333" i="9"/>
  <c r="P95" i="9"/>
  <c r="S218" i="9"/>
  <c r="AR235" i="9"/>
  <c r="P236" i="9"/>
  <c r="AR229" i="9"/>
  <c r="P268" i="9"/>
  <c r="AR328" i="9"/>
  <c r="P62" i="9"/>
  <c r="P300" i="9"/>
  <c r="P94" i="9"/>
  <c r="AR108" i="9"/>
  <c r="P133" i="9"/>
  <c r="S310" i="9"/>
  <c r="S326" i="9"/>
  <c r="S317" i="9"/>
  <c r="S212" i="9"/>
  <c r="AR231" i="9"/>
  <c r="P244" i="9"/>
  <c r="AR98" i="9"/>
  <c r="AR111" i="9"/>
  <c r="S198" i="9"/>
  <c r="S189" i="9"/>
  <c r="AR58" i="9"/>
  <c r="P230" i="9"/>
  <c r="P221" i="9"/>
  <c r="S262" i="9"/>
  <c r="S253" i="9"/>
  <c r="AR227" i="9"/>
  <c r="AR283" i="9"/>
  <c r="S180" i="9"/>
  <c r="S53" i="9"/>
  <c r="P212" i="9"/>
  <c r="P85" i="9"/>
  <c r="AR95" i="9"/>
  <c r="S247" i="9"/>
  <c r="P226" i="9"/>
  <c r="S279" i="9"/>
  <c r="S258" i="9"/>
  <c r="S327" i="9"/>
  <c r="S290" i="9"/>
  <c r="AR236" i="9"/>
  <c r="S127" i="9"/>
  <c r="S281" i="9"/>
  <c r="P271" i="9"/>
  <c r="AR315" i="9"/>
  <c r="P161" i="9"/>
  <c r="AR254" i="9"/>
  <c r="P265" i="9"/>
  <c r="P219" i="9"/>
  <c r="AG190" i="9"/>
  <c r="P97" i="9"/>
  <c r="S192" i="9"/>
  <c r="S319" i="9"/>
  <c r="S186" i="9"/>
  <c r="S197" i="9"/>
  <c r="AR209" i="9"/>
  <c r="AG144" i="9"/>
  <c r="P194" i="9"/>
  <c r="AR147" i="9"/>
  <c r="S289" i="9"/>
  <c r="AR43" i="9"/>
  <c r="AG332" i="9"/>
  <c r="S221" i="9"/>
  <c r="P75" i="9"/>
  <c r="P107" i="9"/>
  <c r="AR289" i="9"/>
  <c r="AR168" i="9"/>
  <c r="AR102" i="9"/>
  <c r="P57" i="9"/>
  <c r="S232" i="9"/>
  <c r="S93" i="9"/>
  <c r="S264" i="9"/>
  <c r="S125" i="9"/>
  <c r="S296" i="9"/>
  <c r="S157" i="9"/>
  <c r="S106" i="9"/>
  <c r="S325" i="9"/>
  <c r="AR66" i="9"/>
  <c r="AG240" i="9"/>
  <c r="AG272" i="9"/>
  <c r="P78" i="9"/>
  <c r="AR216" i="9"/>
  <c r="P71" i="9"/>
  <c r="AR193" i="9"/>
  <c r="AR87" i="9"/>
  <c r="AR91" i="9"/>
  <c r="S112" i="9"/>
  <c r="AR230" i="9"/>
  <c r="S144" i="9"/>
  <c r="S244" i="9"/>
  <c r="P117" i="9"/>
  <c r="AR104" i="9"/>
  <c r="AG178" i="9"/>
  <c r="AR131" i="9"/>
  <c r="AR17" i="9"/>
  <c r="AG243" i="9"/>
  <c r="P162" i="9"/>
  <c r="AR220" i="9"/>
  <c r="P127" i="9"/>
  <c r="AR32" i="9"/>
  <c r="P131" i="9"/>
  <c r="S245" i="9"/>
  <c r="P242" i="9"/>
  <c r="P122" i="9"/>
  <c r="AG321" i="9"/>
  <c r="P140" i="9"/>
  <c r="AR271" i="9"/>
  <c r="P172" i="9"/>
  <c r="AR138" i="9"/>
  <c r="P207" i="9"/>
  <c r="AR119" i="9"/>
  <c r="AR314" i="9"/>
  <c r="AG207" i="9"/>
  <c r="S219" i="9"/>
  <c r="P50" i="9"/>
  <c r="AR245" i="9"/>
  <c r="S251" i="9"/>
  <c r="S114" i="9"/>
  <c r="P58" i="9"/>
  <c r="S283" i="9"/>
  <c r="S113" i="9"/>
  <c r="AR339" i="9"/>
  <c r="AR74" i="9"/>
  <c r="S164" i="9"/>
  <c r="AR291" i="9"/>
  <c r="AR100" i="9"/>
  <c r="P156" i="9"/>
  <c r="AR31" i="9"/>
  <c r="P288" i="9"/>
  <c r="P142" i="9"/>
  <c r="AR300" i="9"/>
  <c r="P174" i="9"/>
  <c r="P139" i="9"/>
  <c r="AR148" i="9"/>
  <c r="AG154" i="9"/>
  <c r="AR107" i="9"/>
  <c r="P160" i="9"/>
  <c r="P60" i="9"/>
  <c r="P192" i="9"/>
  <c r="P92" i="9"/>
  <c r="AR246" i="9"/>
  <c r="P224" i="9"/>
  <c r="P90" i="9"/>
  <c r="S270" i="9"/>
  <c r="AR122" i="9"/>
  <c r="AR285" i="9"/>
  <c r="P121" i="9"/>
  <c r="P110" i="9"/>
  <c r="P111" i="9"/>
  <c r="P291" i="9"/>
  <c r="P143" i="9"/>
  <c r="S323" i="9"/>
  <c r="AR305" i="9"/>
  <c r="P128" i="9"/>
  <c r="P284" i="9"/>
  <c r="AR266" i="9"/>
  <c r="P316" i="9"/>
  <c r="AR101" i="9"/>
  <c r="AR252" i="9"/>
  <c r="P46" i="9"/>
  <c r="AG125" i="9"/>
  <c r="AR195" i="9"/>
  <c r="S230" i="9"/>
  <c r="S312" i="9"/>
  <c r="S301" i="9"/>
  <c r="AR19" i="9"/>
  <c r="AR103" i="9"/>
  <c r="P204" i="9"/>
  <c r="AR276" i="9"/>
  <c r="AR248" i="9"/>
  <c r="AG24" i="9"/>
  <c r="P173" i="9"/>
  <c r="S286" i="9"/>
  <c r="S205" i="9"/>
  <c r="S318" i="9"/>
  <c r="S237" i="9"/>
  <c r="AR318" i="9"/>
  <c r="AR272" i="9"/>
  <c r="AR13" i="9"/>
  <c r="P210" i="9"/>
  <c r="AR233" i="9"/>
  <c r="P260" i="9"/>
  <c r="S118" i="9"/>
  <c r="P292" i="9"/>
  <c r="P150" i="9"/>
  <c r="AR326" i="9"/>
  <c r="S115" i="9"/>
  <c r="W115" i="9" s="1"/>
  <c r="S82" i="9"/>
  <c r="AG252" i="9"/>
  <c r="P114" i="9"/>
  <c r="AR171" i="9"/>
  <c r="AG245" i="9"/>
  <c r="S146" i="9"/>
  <c r="AR57" i="9"/>
  <c r="S311" i="9"/>
  <c r="T311" i="9" s="1"/>
  <c r="AR325" i="9"/>
  <c r="P318" i="9"/>
  <c r="AR50" i="9"/>
  <c r="P190" i="9"/>
  <c r="AG288" i="9"/>
  <c r="S222" i="9"/>
  <c r="S254" i="9"/>
  <c r="S162" i="9"/>
  <c r="W162" i="9" s="1"/>
  <c r="AR136" i="9"/>
  <c r="AG8" i="9"/>
  <c r="S151" i="9"/>
  <c r="W151" i="9" s="1"/>
  <c r="AR20" i="9"/>
  <c r="S177" i="9"/>
  <c r="S209" i="9"/>
  <c r="P324" i="9"/>
  <c r="S182" i="9"/>
  <c r="T182" i="9" s="1"/>
  <c r="P293" i="9"/>
  <c r="S55" i="9"/>
  <c r="P325" i="9"/>
  <c r="S87" i="9"/>
  <c r="P178" i="9"/>
  <c r="S137" i="9"/>
  <c r="P197" i="9"/>
  <c r="P310" i="9"/>
  <c r="S299" i="9"/>
  <c r="AR221" i="9"/>
  <c r="S188" i="9"/>
  <c r="W188" i="9" s="1"/>
  <c r="P320" i="9"/>
  <c r="P220" i="9"/>
  <c r="AR143" i="9"/>
  <c r="P317" i="9"/>
  <c r="AG61" i="9"/>
  <c r="P171" i="9"/>
  <c r="AR10" i="9"/>
  <c r="P203" i="9"/>
  <c r="AR263" i="9"/>
  <c r="AG72" i="9"/>
  <c r="S235" i="9"/>
  <c r="AR130" i="9"/>
  <c r="AR303" i="9"/>
  <c r="S58" i="9"/>
  <c r="S148" i="9"/>
  <c r="AR116" i="9"/>
  <c r="S140" i="9"/>
  <c r="P208" i="9"/>
  <c r="AR336" i="9"/>
  <c r="AR81" i="9"/>
  <c r="AR238" i="9"/>
  <c r="AR141" i="9"/>
  <c r="P80" i="9"/>
  <c r="P257" i="9"/>
  <c r="S44" i="9"/>
  <c r="P112" i="9"/>
  <c r="P289" i="9"/>
  <c r="S76" i="9"/>
  <c r="P144" i="9"/>
  <c r="P321" i="9"/>
  <c r="AR40" i="9"/>
  <c r="S173" i="9"/>
  <c r="W173" i="9" s="1"/>
  <c r="P132" i="9"/>
  <c r="AR335" i="9"/>
  <c r="P105" i="9"/>
  <c r="P120" i="9"/>
  <c r="AR232" i="9"/>
  <c r="S103" i="9"/>
  <c r="P179" i="9"/>
  <c r="AG29" i="9"/>
  <c r="S135" i="9"/>
  <c r="S211" i="9"/>
  <c r="AR306" i="9"/>
  <c r="P48" i="9"/>
  <c r="P225" i="9"/>
  <c r="U225" i="9" s="1"/>
  <c r="S268" i="9"/>
  <c r="P336" i="9"/>
  <c r="AG66" i="9"/>
  <c r="AG19" i="9"/>
  <c r="S300" i="9"/>
  <c r="S332" i="9"/>
  <c r="S95" i="9"/>
  <c r="P296" i="9"/>
  <c r="S303" i="9"/>
  <c r="P79" i="9"/>
  <c r="S259" i="9"/>
  <c r="W259" i="9" s="1"/>
  <c r="AR219" i="9"/>
  <c r="AR329" i="9"/>
  <c r="AG180" i="9"/>
  <c r="P252" i="9"/>
  <c r="AR5" i="9"/>
  <c r="AR311" i="9"/>
  <c r="P238" i="9"/>
  <c r="S99" i="9"/>
  <c r="T99" i="9" s="1"/>
  <c r="P270" i="9"/>
  <c r="S131" i="9"/>
  <c r="P302" i="9"/>
  <c r="S163" i="9"/>
  <c r="AR224" i="9"/>
  <c r="N6" i="8"/>
  <c r="AR299" i="9"/>
  <c r="AR225" i="9"/>
  <c r="AR293" i="9"/>
  <c r="S120" i="9"/>
  <c r="P70" i="9"/>
  <c r="S152" i="9"/>
  <c r="S117" i="9"/>
  <c r="W117" i="9" s="1"/>
  <c r="P323" i="9"/>
  <c r="AR163" i="9"/>
  <c r="AR49" i="9"/>
  <c r="AR222" i="9"/>
  <c r="P328" i="9"/>
  <c r="AR159" i="9"/>
  <c r="S75" i="9"/>
  <c r="S313" i="9"/>
  <c r="T313" i="9" s="1"/>
  <c r="S217" i="9"/>
  <c r="Q37" i="3"/>
  <c r="S308" i="9"/>
  <c r="W308" i="9" s="1"/>
  <c r="AR214" i="9"/>
  <c r="S141" i="9"/>
  <c r="AR99" i="9"/>
  <c r="AG111" i="9"/>
  <c r="AR120" i="9"/>
  <c r="S297" i="9"/>
  <c r="S329" i="9"/>
  <c r="S77" i="9"/>
  <c r="W77" i="9" s="1"/>
  <c r="P229" i="9"/>
  <c r="AR253" i="9"/>
  <c r="AG171" i="9"/>
  <c r="P148" i="9"/>
  <c r="P253" i="9"/>
  <c r="U253" i="9" s="1"/>
  <c r="P73" i="9"/>
  <c r="P76" i="9"/>
  <c r="AR145" i="9"/>
  <c r="S206" i="9"/>
  <c r="AR35" i="9"/>
  <c r="AR278" i="9"/>
  <c r="S78" i="9"/>
  <c r="S45" i="9"/>
  <c r="S110" i="9"/>
  <c r="S142" i="9"/>
  <c r="P228" i="9"/>
  <c r="AG65" i="9"/>
  <c r="P205" i="9"/>
  <c r="N5" i="8"/>
  <c r="AR243" i="9"/>
  <c r="AG81" i="9"/>
  <c r="AR198" i="9"/>
  <c r="S97" i="9"/>
  <c r="P315" i="9"/>
  <c r="S129" i="9"/>
  <c r="S102" i="9"/>
  <c r="S184" i="9"/>
  <c r="AR215" i="9"/>
  <c r="P86" i="9"/>
  <c r="P52" i="9"/>
  <c r="P153" i="9"/>
  <c r="S294" i="9"/>
  <c r="P285" i="9"/>
  <c r="P129" i="9"/>
  <c r="AG21" i="9"/>
  <c r="S172" i="9"/>
  <c r="P240" i="9"/>
  <c r="S204" i="9"/>
  <c r="P272" i="9"/>
  <c r="P237" i="9"/>
  <c r="AR208" i="9"/>
  <c r="AR161" i="9"/>
  <c r="AR280" i="9"/>
  <c r="AR23" i="9"/>
  <c r="AR237" i="9"/>
  <c r="P65" i="9"/>
  <c r="AG258" i="9"/>
  <c r="P294" i="9"/>
  <c r="AG196" i="9"/>
  <c r="AR324" i="9"/>
  <c r="AR152" i="9"/>
  <c r="AG313" i="9"/>
  <c r="AG78" i="9"/>
  <c r="P255" i="9"/>
  <c r="AR129" i="9"/>
  <c r="P188" i="9"/>
  <c r="S273" i="9"/>
  <c r="AR332" i="9"/>
  <c r="S60" i="9"/>
  <c r="P145" i="9"/>
  <c r="S92" i="9"/>
  <c r="T92" i="9" s="1"/>
  <c r="P177" i="9"/>
  <c r="S124" i="9"/>
  <c r="P209" i="9"/>
  <c r="AG155" i="9"/>
  <c r="AR37" i="9"/>
  <c r="AR213" i="9"/>
  <c r="S72" i="9"/>
  <c r="S185" i="9"/>
  <c r="W185" i="9" s="1"/>
  <c r="AR121" i="9"/>
  <c r="P151" i="9"/>
  <c r="P98" i="9"/>
  <c r="U98" i="9" s="1"/>
  <c r="S183" i="9"/>
  <c r="S130" i="9"/>
  <c r="AR269" i="9"/>
  <c r="AR190" i="9"/>
  <c r="P113" i="9"/>
  <c r="U113" i="9" s="1"/>
  <c r="S316" i="9"/>
  <c r="AR54" i="9"/>
  <c r="S73" i="9"/>
  <c r="W73" i="9" s="1"/>
  <c r="AR80" i="9"/>
  <c r="S79" i="9"/>
  <c r="S287" i="9"/>
  <c r="S71" i="9"/>
  <c r="P147" i="9"/>
  <c r="AR22" i="9"/>
  <c r="AR139" i="9"/>
  <c r="AR166" i="9"/>
  <c r="AR25" i="9"/>
  <c r="S236" i="9"/>
  <c r="P304" i="9"/>
  <c r="P51" i="9"/>
  <c r="P83" i="9"/>
  <c r="AR304" i="9"/>
  <c r="AR270" i="9"/>
  <c r="S196" i="9"/>
  <c r="W196" i="9" s="1"/>
  <c r="AR174" i="9"/>
  <c r="AR288" i="9"/>
  <c r="P104" i="9"/>
  <c r="P185" i="9"/>
  <c r="P136" i="9"/>
  <c r="P217" i="9"/>
  <c r="S69" i="9"/>
  <c r="P182" i="9"/>
  <c r="AR26" i="9"/>
  <c r="S68" i="9"/>
  <c r="S100" i="9"/>
  <c r="S132" i="9"/>
  <c r="AR30" i="9"/>
  <c r="P106" i="9"/>
  <c r="S43" i="9"/>
  <c r="P200" i="9"/>
  <c r="S63" i="9"/>
  <c r="S175" i="9"/>
  <c r="S333" i="9"/>
  <c r="S285" i="9"/>
  <c r="AR277" i="9"/>
  <c r="AG141" i="9"/>
  <c r="S324" i="9"/>
  <c r="AR165" i="9"/>
  <c r="P124" i="9"/>
  <c r="AR169" i="9"/>
  <c r="P256" i="9"/>
  <c r="P277" i="9"/>
  <c r="P103" i="9"/>
  <c r="U103" i="9" s="1"/>
  <c r="AR55" i="9"/>
  <c r="AG205" i="9"/>
  <c r="P135" i="9"/>
  <c r="AR319" i="9"/>
  <c r="AR338" i="9"/>
  <c r="P276" i="9"/>
  <c r="S149" i="9"/>
  <c r="AG323" i="9"/>
  <c r="P308" i="9"/>
  <c r="P181" i="9"/>
  <c r="P340" i="9"/>
  <c r="U340" i="9" s="1"/>
  <c r="S213" i="9"/>
  <c r="P66" i="9"/>
  <c r="N7" i="8"/>
  <c r="AG97" i="9"/>
  <c r="AR7" i="9"/>
  <c r="AG267" i="9"/>
  <c r="AR41" i="9"/>
  <c r="P299" i="9"/>
  <c r="P170" i="9"/>
  <c r="AR308" i="9"/>
  <c r="P331" i="9"/>
  <c r="S202" i="9"/>
  <c r="P168" i="9"/>
  <c r="U168" i="9" s="1"/>
  <c r="P249" i="9"/>
  <c r="S255" i="9"/>
  <c r="AR316" i="9"/>
  <c r="AR9" i="9"/>
  <c r="S295" i="9"/>
  <c r="AR262" i="9"/>
  <c r="P335" i="9"/>
  <c r="AR185" i="9"/>
  <c r="AG203" i="9"/>
  <c r="S62" i="9"/>
  <c r="AR211" i="9"/>
  <c r="AP163" i="9"/>
  <c r="AN44" i="9"/>
  <c r="AP44" i="9"/>
  <c r="AP226" i="9"/>
  <c r="AP251" i="9"/>
  <c r="AP90" i="9"/>
  <c r="AP335" i="9"/>
  <c r="AP209" i="9"/>
  <c r="AP82" i="9"/>
  <c r="AP184" i="9"/>
  <c r="AN26" i="9"/>
  <c r="AP26" i="9"/>
  <c r="AP180" i="9"/>
  <c r="AP181" i="9"/>
  <c r="AN181" i="9"/>
  <c r="AP331" i="9"/>
  <c r="AP253" i="9"/>
  <c r="AP224" i="9"/>
  <c r="AN224" i="9"/>
  <c r="AP336" i="9"/>
  <c r="AN336" i="9"/>
  <c r="AP32" i="9"/>
  <c r="AN32" i="9"/>
  <c r="AP329" i="9"/>
  <c r="AN329" i="9"/>
  <c r="AP265" i="9"/>
  <c r="AP223" i="9"/>
  <c r="AN31" i="9"/>
  <c r="AP31" i="9"/>
  <c r="AP55" i="9"/>
  <c r="AP140" i="9"/>
  <c r="AN140" i="9"/>
  <c r="AP279" i="9"/>
  <c r="AP246" i="9"/>
  <c r="AP272" i="9"/>
  <c r="AP197" i="9"/>
  <c r="AP314" i="9"/>
  <c r="AP144" i="9"/>
  <c r="AP57" i="9"/>
  <c r="AP324" i="9"/>
  <c r="AN290" i="9"/>
  <c r="AP290" i="9"/>
  <c r="AP138" i="9"/>
  <c r="AP151" i="9"/>
  <c r="AN151" i="9"/>
  <c r="AN306" i="9"/>
  <c r="AP306" i="9"/>
  <c r="AP231" i="9"/>
  <c r="AP333" i="9"/>
  <c r="AP28" i="9"/>
  <c r="AN28" i="9"/>
  <c r="AN236" i="9"/>
  <c r="AP236" i="9"/>
  <c r="AN269" i="9"/>
  <c r="AP269" i="9"/>
  <c r="AN266" i="9"/>
  <c r="AP266" i="9"/>
  <c r="AP142" i="9"/>
  <c r="AP64" i="9"/>
  <c r="AP58" i="9"/>
  <c r="AN58" i="9"/>
  <c r="AP131" i="9"/>
  <c r="AP214" i="9"/>
  <c r="AP84" i="9"/>
  <c r="AP217" i="9"/>
  <c r="AN280" i="9"/>
  <c r="AP280" i="9"/>
  <c r="AN299" i="9"/>
  <c r="AP299" i="9"/>
  <c r="L52" i="8"/>
  <c r="K52" i="8" s="1"/>
  <c r="M52" i="8"/>
  <c r="N52" i="8"/>
  <c r="Y106" i="9"/>
  <c r="M106" i="9"/>
  <c r="AC106" i="9"/>
  <c r="Y200" i="9"/>
  <c r="M200" i="9"/>
  <c r="AA200" i="9" s="1"/>
  <c r="AC200" i="9"/>
  <c r="Q264" i="9"/>
  <c r="U264" i="9"/>
  <c r="U338" i="9"/>
  <c r="AB88" i="9"/>
  <c r="K88" i="9"/>
  <c r="AB38" i="9"/>
  <c r="U38" i="9"/>
  <c r="K38" i="9"/>
  <c r="AG197" i="9"/>
  <c r="AG86" i="9"/>
  <c r="AG277" i="9"/>
  <c r="AB79" i="9"/>
  <c r="K79" i="9"/>
  <c r="AQ243" i="9"/>
  <c r="U301" i="9"/>
  <c r="Q301" i="9"/>
  <c r="AP337" i="9"/>
  <c r="AN337" i="9"/>
  <c r="AQ333" i="9"/>
  <c r="AO334" i="9"/>
  <c r="H79" i="8"/>
  <c r="Q110" i="3"/>
  <c r="I79" i="8"/>
  <c r="AC65" i="9"/>
  <c r="Y65" i="9"/>
  <c r="M65" i="9"/>
  <c r="AN339" i="9"/>
  <c r="AP339" i="9"/>
  <c r="AC14" i="9"/>
  <c r="W14" i="9"/>
  <c r="Y14" i="9"/>
  <c r="M14" i="9"/>
  <c r="AA14" i="9" s="1"/>
  <c r="AG287" i="9"/>
  <c r="U87" i="9"/>
  <c r="Q87" i="9"/>
  <c r="AB136" i="9"/>
  <c r="K136" i="9"/>
  <c r="W65" i="9"/>
  <c r="T65" i="9"/>
  <c r="AQ323" i="9"/>
  <c r="AB235" i="9"/>
  <c r="K235" i="9"/>
  <c r="AO207" i="9"/>
  <c r="AQ206" i="9"/>
  <c r="AQ232" i="9"/>
  <c r="AB277" i="9"/>
  <c r="K277" i="9"/>
  <c r="K89" i="9"/>
  <c r="AB89" i="9"/>
  <c r="AQ311" i="9"/>
  <c r="U155" i="9"/>
  <c r="Q155" i="9"/>
  <c r="AB202" i="9"/>
  <c r="K202" i="9"/>
  <c r="AQ178" i="9"/>
  <c r="AQ16" i="9"/>
  <c r="AB199" i="9"/>
  <c r="K199" i="9"/>
  <c r="AC304" i="9"/>
  <c r="Y304" i="9"/>
  <c r="M304" i="9"/>
  <c r="AA304" i="9" s="1"/>
  <c r="AB228" i="9"/>
  <c r="K228" i="9"/>
  <c r="Q39" i="3"/>
  <c r="I8" i="8"/>
  <c r="H8" i="8"/>
  <c r="L115" i="8"/>
  <c r="K115" i="8" s="1"/>
  <c r="N115" i="8"/>
  <c r="M115" i="8"/>
  <c r="I18" i="8"/>
  <c r="Q49" i="3"/>
  <c r="H18" i="8"/>
  <c r="M100" i="8"/>
  <c r="N100" i="8"/>
  <c r="L100" i="8"/>
  <c r="K100" i="8" s="1"/>
  <c r="M88" i="8"/>
  <c r="N88" i="8"/>
  <c r="L88" i="8"/>
  <c r="AC9" i="9"/>
  <c r="W9" i="9"/>
  <c r="M9" i="9"/>
  <c r="Y9" i="9"/>
  <c r="AP164" i="9"/>
  <c r="AN164" i="9"/>
  <c r="AP233" i="9"/>
  <c r="AC97" i="9"/>
  <c r="Y97" i="9"/>
  <c r="M97" i="9"/>
  <c r="AG312" i="9"/>
  <c r="AP150" i="9"/>
  <c r="AN150" i="9"/>
  <c r="Y294" i="9"/>
  <c r="AC294" i="9"/>
  <c r="M294" i="9"/>
  <c r="AA294" i="9" s="1"/>
  <c r="AC37" i="9"/>
  <c r="W37" i="9"/>
  <c r="M37" i="9"/>
  <c r="Y37" i="9"/>
  <c r="AG59" i="9"/>
  <c r="AQ283" i="9"/>
  <c r="W178" i="9"/>
  <c r="T178" i="9"/>
  <c r="AG26" i="9"/>
  <c r="AG208" i="9"/>
  <c r="U93" i="9"/>
  <c r="Q93" i="9"/>
  <c r="AB16" i="9"/>
  <c r="U16" i="9"/>
  <c r="K16" i="9"/>
  <c r="W134" i="9"/>
  <c r="T134" i="9"/>
  <c r="U125" i="9"/>
  <c r="Q125" i="9"/>
  <c r="W107" i="9"/>
  <c r="T107" i="9"/>
  <c r="AG147" i="9"/>
  <c r="Q266" i="9"/>
  <c r="U266" i="9"/>
  <c r="AB156" i="9"/>
  <c r="K156" i="9"/>
  <c r="U298" i="9"/>
  <c r="Q298" i="9"/>
  <c r="AG161" i="9"/>
  <c r="K176" i="9"/>
  <c r="AB176" i="9"/>
  <c r="W330" i="9"/>
  <c r="T330" i="9"/>
  <c r="M78" i="9"/>
  <c r="AC78" i="9"/>
  <c r="Y78" i="9"/>
  <c r="Y173" i="9"/>
  <c r="M173" i="9"/>
  <c r="AC173" i="9"/>
  <c r="AG131" i="9"/>
  <c r="AQ223" i="9"/>
  <c r="AO224" i="9"/>
  <c r="T291" i="9"/>
  <c r="W291" i="9"/>
  <c r="AQ173" i="9"/>
  <c r="AQ230" i="9"/>
  <c r="L82" i="8"/>
  <c r="K82" i="8" s="1"/>
  <c r="N82" i="8"/>
  <c r="M82" i="8"/>
  <c r="M62" i="8"/>
  <c r="N62" i="8"/>
  <c r="L62" i="8"/>
  <c r="K62" i="8" s="1"/>
  <c r="H103" i="8"/>
  <c r="Q134" i="3"/>
  <c r="I103" i="8"/>
  <c r="Q55" i="3"/>
  <c r="H24" i="8"/>
  <c r="I24" i="8"/>
  <c r="H26" i="8"/>
  <c r="I26" i="8"/>
  <c r="Q57" i="3"/>
  <c r="AC85" i="9"/>
  <c r="Y85" i="9"/>
  <c r="M85" i="9"/>
  <c r="AP113" i="9"/>
  <c r="AP43" i="9"/>
  <c r="AG64" i="9"/>
  <c r="AC51" i="9"/>
  <c r="Y51" i="9"/>
  <c r="M51" i="9"/>
  <c r="AG279" i="9"/>
  <c r="M92" i="9"/>
  <c r="AA92" i="9" s="1"/>
  <c r="AC92" i="9"/>
  <c r="Y92" i="9"/>
  <c r="AG146" i="9"/>
  <c r="Q196" i="9"/>
  <c r="U196" i="9"/>
  <c r="AQ59" i="9"/>
  <c r="W54" i="9"/>
  <c r="T54" i="9"/>
  <c r="W70" i="9"/>
  <c r="T70" i="9"/>
  <c r="U61" i="9"/>
  <c r="Q61" i="9"/>
  <c r="AG150" i="9"/>
  <c r="AG241" i="9"/>
  <c r="AG7" i="9"/>
  <c r="AB242" i="9"/>
  <c r="K242" i="9"/>
  <c r="AQ125" i="9"/>
  <c r="U234" i="9"/>
  <c r="Q234" i="9"/>
  <c r="AB151" i="9"/>
  <c r="K151" i="9"/>
  <c r="AQ216" i="9"/>
  <c r="AQ263" i="9"/>
  <c r="AB48" i="9"/>
  <c r="K48" i="9"/>
  <c r="AQ130" i="9"/>
  <c r="AB167" i="9"/>
  <c r="K167" i="9"/>
  <c r="AG282" i="9"/>
  <c r="AQ224" i="9"/>
  <c r="AO225" i="9"/>
  <c r="M77" i="8"/>
  <c r="N77" i="8"/>
  <c r="L77" i="8"/>
  <c r="K77" i="8" s="1"/>
  <c r="L87" i="8"/>
  <c r="K87" i="8" s="1"/>
  <c r="N87" i="8"/>
  <c r="M87" i="8"/>
  <c r="AC108" i="9"/>
  <c r="Y108" i="9"/>
  <c r="M108" i="9"/>
  <c r="AA108" i="9" s="1"/>
  <c r="AC224" i="9"/>
  <c r="Y224" i="9"/>
  <c r="M224" i="9"/>
  <c r="AA224" i="9" s="1"/>
  <c r="AB62" i="9"/>
  <c r="K62" i="9"/>
  <c r="AB137" i="9"/>
  <c r="K137" i="9"/>
  <c r="AQ198" i="9"/>
  <c r="U245" i="9"/>
  <c r="Q245" i="9"/>
  <c r="T229" i="9"/>
  <c r="W229" i="9"/>
  <c r="W228" i="9"/>
  <c r="T228" i="9"/>
  <c r="AQ215" i="9"/>
  <c r="W260" i="9"/>
  <c r="T260" i="9"/>
  <c r="AQ82" i="9"/>
  <c r="AO83" i="9"/>
  <c r="AB126" i="9"/>
  <c r="K126" i="9"/>
  <c r="AO130" i="9"/>
  <c r="AQ129" i="9"/>
  <c r="AG266" i="9"/>
  <c r="AG91" i="9"/>
  <c r="U101" i="9"/>
  <c r="Q101" i="9"/>
  <c r="W214" i="9"/>
  <c r="T214" i="9"/>
  <c r="W133" i="9"/>
  <c r="T133" i="9"/>
  <c r="T246" i="9"/>
  <c r="W246" i="9"/>
  <c r="W165" i="9"/>
  <c r="Q278" i="9"/>
  <c r="U278" i="9"/>
  <c r="AB269" i="9"/>
  <c r="K269" i="9"/>
  <c r="AG25" i="9"/>
  <c r="I110" i="8"/>
  <c r="Q141" i="3"/>
  <c r="H110" i="8"/>
  <c r="M120" i="8"/>
  <c r="N120" i="8"/>
  <c r="L120" i="8"/>
  <c r="M92" i="8"/>
  <c r="N92" i="8"/>
  <c r="L92" i="8"/>
  <c r="K92" i="8" s="1"/>
  <c r="AB54" i="9"/>
  <c r="K54" i="9"/>
  <c r="M272" i="9"/>
  <c r="AC272" i="9"/>
  <c r="Y272" i="9"/>
  <c r="AG28" i="9"/>
  <c r="K190" i="9"/>
  <c r="AB190" i="9"/>
  <c r="AB139" i="9"/>
  <c r="K139" i="9"/>
  <c r="L11" i="8"/>
  <c r="M11" i="8"/>
  <c r="N11" i="8"/>
  <c r="N75" i="8"/>
  <c r="M75" i="8"/>
  <c r="L75" i="8"/>
  <c r="K75" i="8" s="1"/>
  <c r="H27" i="8"/>
  <c r="Q58" i="3"/>
  <c r="I27" i="8"/>
  <c r="H54" i="8"/>
  <c r="I54" i="8"/>
  <c r="Q85" i="3"/>
  <c r="AP273" i="9"/>
  <c r="AN273" i="9"/>
  <c r="AG22" i="9"/>
  <c r="K103" i="9"/>
  <c r="AB103" i="9"/>
  <c r="W13" i="9"/>
  <c r="Y13" i="9"/>
  <c r="M13" i="9"/>
  <c r="AA13" i="9" s="1"/>
  <c r="AC13" i="9"/>
  <c r="AC119" i="9"/>
  <c r="Y119" i="9"/>
  <c r="M119" i="9"/>
  <c r="AG274" i="9"/>
  <c r="AC239" i="9"/>
  <c r="Y239" i="9"/>
  <c r="M239" i="9"/>
  <c r="AA239" i="9" s="1"/>
  <c r="AC250" i="9"/>
  <c r="Y250" i="9"/>
  <c r="M250" i="9"/>
  <c r="AA250" i="9" s="1"/>
  <c r="M212" i="9"/>
  <c r="AC212" i="9"/>
  <c r="Y212" i="9"/>
  <c r="W59" i="9"/>
  <c r="T59" i="9"/>
  <c r="AB159" i="9"/>
  <c r="K159" i="9"/>
  <c r="AG188" i="9"/>
  <c r="K226" i="9"/>
  <c r="AB226" i="9"/>
  <c r="AG327" i="9"/>
  <c r="T226" i="9"/>
  <c r="W226" i="9"/>
  <c r="Q290" i="9"/>
  <c r="U290" i="9"/>
  <c r="Y105" i="9"/>
  <c r="M105" i="9"/>
  <c r="AC105" i="9"/>
  <c r="AG45" i="9"/>
  <c r="AQ63" i="9"/>
  <c r="AQ88" i="9"/>
  <c r="AO89" i="9"/>
  <c r="W199" i="9"/>
  <c r="T199" i="9"/>
  <c r="T275" i="9"/>
  <c r="W275" i="9"/>
  <c r="AG330" i="9"/>
  <c r="AG152" i="9"/>
  <c r="T231" i="9"/>
  <c r="W231" i="9"/>
  <c r="U263" i="9"/>
  <c r="Q263" i="9"/>
  <c r="U339" i="9"/>
  <c r="Q339" i="9"/>
  <c r="L126" i="8"/>
  <c r="K126" i="8" s="1"/>
  <c r="M126" i="8"/>
  <c r="N126" i="8"/>
  <c r="T48" i="9"/>
  <c r="W48" i="9"/>
  <c r="AP104" i="9"/>
  <c r="M333" i="9"/>
  <c r="AC333" i="9"/>
  <c r="Y333" i="9"/>
  <c r="W335" i="9"/>
  <c r="T335" i="9"/>
  <c r="AQ212" i="9"/>
  <c r="AQ213" i="9"/>
  <c r="AN129" i="9"/>
  <c r="AP129" i="9"/>
  <c r="AB306" i="9"/>
  <c r="K306" i="9"/>
  <c r="AG108" i="9"/>
  <c r="AQ19" i="9"/>
  <c r="U193" i="9"/>
  <c r="Q193" i="9"/>
  <c r="T269" i="9"/>
  <c r="W269" i="9"/>
  <c r="U130" i="9"/>
  <c r="Q130" i="9"/>
  <c r="M65" i="8"/>
  <c r="N65" i="8"/>
  <c r="L65" i="8"/>
  <c r="K65" i="8" s="1"/>
  <c r="AP239" i="9"/>
  <c r="AG87" i="9"/>
  <c r="AG74" i="9"/>
  <c r="N103" i="8"/>
  <c r="L103" i="8"/>
  <c r="K103" i="8" s="1"/>
  <c r="M103" i="8"/>
  <c r="AP175" i="9"/>
  <c r="T159" i="9"/>
  <c r="W159" i="9"/>
  <c r="U89" i="9"/>
  <c r="Q89" i="9"/>
  <c r="Q146" i="3"/>
  <c r="H115" i="8"/>
  <c r="I115" i="8"/>
  <c r="N113" i="8"/>
  <c r="L113" i="8"/>
  <c r="K113" i="8" s="1"/>
  <c r="M113" i="8"/>
  <c r="AG256" i="9"/>
  <c r="AP65" i="9"/>
  <c r="AN65" i="9"/>
  <c r="M126" i="9"/>
  <c r="AC126" i="9"/>
  <c r="Y126" i="9"/>
  <c r="AP12" i="9"/>
  <c r="AC147" i="9"/>
  <c r="Y147" i="9"/>
  <c r="M147" i="9"/>
  <c r="AA147" i="9" s="1"/>
  <c r="W266" i="9"/>
  <c r="T266" i="9"/>
  <c r="U330" i="9"/>
  <c r="W111" i="9"/>
  <c r="T111" i="9"/>
  <c r="AB321" i="9"/>
  <c r="K321" i="9"/>
  <c r="AQ96" i="9"/>
  <c r="W123" i="9"/>
  <c r="T123" i="9"/>
  <c r="K305" i="9"/>
  <c r="AB305" i="9"/>
  <c r="W155" i="9"/>
  <c r="T155" i="9"/>
  <c r="T276" i="9"/>
  <c r="W276" i="9"/>
  <c r="AQ210" i="9"/>
  <c r="AQ250" i="9"/>
  <c r="AG213" i="9"/>
  <c r="T265" i="9"/>
  <c r="W265" i="9"/>
  <c r="Q280" i="9"/>
  <c r="U280" i="9"/>
  <c r="AQ85" i="9"/>
  <c r="U297" i="9"/>
  <c r="Q297" i="9"/>
  <c r="Q312" i="9"/>
  <c r="U312" i="9"/>
  <c r="T47" i="9"/>
  <c r="W47" i="9"/>
  <c r="AG224" i="9"/>
  <c r="U329" i="9"/>
  <c r="Q329" i="9"/>
  <c r="AO183" i="9"/>
  <c r="AQ182" i="9"/>
  <c r="AG210" i="9"/>
  <c r="AB96" i="9"/>
  <c r="K96" i="9"/>
  <c r="AQ90" i="9"/>
  <c r="AO91" i="9"/>
  <c r="W167" i="9"/>
  <c r="T167" i="9"/>
  <c r="Q61" i="3"/>
  <c r="I30" i="8"/>
  <c r="H30" i="8"/>
  <c r="M81" i="8"/>
  <c r="N81" i="8"/>
  <c r="L81" i="8"/>
  <c r="K81" i="8" s="1"/>
  <c r="H116" i="8"/>
  <c r="I116" i="8"/>
  <c r="Q147" i="3"/>
  <c r="M22" i="8"/>
  <c r="N22" i="8"/>
  <c r="L22" i="8"/>
  <c r="K22" i="8" s="1"/>
  <c r="H127" i="8"/>
  <c r="Q158" i="3"/>
  <c r="I127" i="8"/>
  <c r="AB255" i="9"/>
  <c r="K255" i="9"/>
  <c r="AP76" i="9"/>
  <c r="AP71" i="9"/>
  <c r="AP206" i="9"/>
  <c r="AC127" i="9"/>
  <c r="Y127" i="9"/>
  <c r="M127" i="9"/>
  <c r="K278" i="9"/>
  <c r="AB278" i="9"/>
  <c r="K331" i="9"/>
  <c r="AB331" i="9"/>
  <c r="AP282" i="9"/>
  <c r="Y170" i="9"/>
  <c r="M170" i="9"/>
  <c r="AC170" i="9"/>
  <c r="AG202" i="9"/>
  <c r="AB322" i="9"/>
  <c r="K322" i="9"/>
  <c r="U332" i="9"/>
  <c r="Q332" i="9"/>
  <c r="AO94" i="9"/>
  <c r="AQ93" i="9"/>
  <c r="W126" i="9"/>
  <c r="T126" i="9"/>
  <c r="K60" i="9"/>
  <c r="AB60" i="9"/>
  <c r="AB55" i="9"/>
  <c r="K55" i="9"/>
  <c r="AQ272" i="9"/>
  <c r="AO273" i="9"/>
  <c r="AG15" i="9"/>
  <c r="AG249" i="9"/>
  <c r="Q49" i="9"/>
  <c r="U49" i="9"/>
  <c r="Q81" i="9"/>
  <c r="U81" i="9"/>
  <c r="AQ270" i="9"/>
  <c r="W46" i="9"/>
  <c r="T46" i="9"/>
  <c r="AQ100" i="9"/>
  <c r="AB263" i="9"/>
  <c r="K263" i="9"/>
  <c r="W334" i="9"/>
  <c r="T334" i="9"/>
  <c r="AG162" i="9"/>
  <c r="AB149" i="9"/>
  <c r="K149" i="9"/>
  <c r="AB221" i="9"/>
  <c r="K221" i="9"/>
  <c r="AB282" i="9"/>
  <c r="K282" i="9"/>
  <c r="AB47" i="9"/>
  <c r="K47" i="9"/>
  <c r="AP110" i="9"/>
  <c r="AC96" i="9"/>
  <c r="Y96" i="9"/>
  <c r="M96" i="9"/>
  <c r="AQ233" i="9"/>
  <c r="AO234" i="9"/>
  <c r="U215" i="9"/>
  <c r="Q215" i="9"/>
  <c r="AB298" i="9"/>
  <c r="K298" i="9"/>
  <c r="N127" i="8"/>
  <c r="M127" i="8"/>
  <c r="L127" i="8"/>
  <c r="K127" i="8" s="1"/>
  <c r="L78" i="8"/>
  <c r="M78" i="8"/>
  <c r="N78" i="8"/>
  <c r="L43" i="8"/>
  <c r="K43" i="8" s="1"/>
  <c r="M43" i="8"/>
  <c r="N43" i="8"/>
  <c r="L90" i="8"/>
  <c r="K90" i="8" s="1"/>
  <c r="M90" i="8"/>
  <c r="N90" i="8"/>
  <c r="AC264" i="9"/>
  <c r="Y264" i="9"/>
  <c r="M264" i="9"/>
  <c r="M194" i="9"/>
  <c r="AC194" i="9"/>
  <c r="Y194" i="9"/>
  <c r="AN48" i="9"/>
  <c r="AP48" i="9"/>
  <c r="Y332" i="9"/>
  <c r="M332" i="9"/>
  <c r="AC332" i="9"/>
  <c r="AB244" i="9"/>
  <c r="K244" i="9"/>
  <c r="AP80" i="9"/>
  <c r="AP159" i="9"/>
  <c r="U195" i="9"/>
  <c r="Q195" i="9"/>
  <c r="M52" i="9"/>
  <c r="AA52" i="9" s="1"/>
  <c r="AC52" i="9"/>
  <c r="Y52" i="9"/>
  <c r="AD52" i="9" s="1"/>
  <c r="K279" i="9"/>
  <c r="AB279" i="9"/>
  <c r="AB101" i="9"/>
  <c r="K101" i="9"/>
  <c r="W243" i="9"/>
  <c r="T243" i="9"/>
  <c r="T274" i="9"/>
  <c r="W274" i="9"/>
  <c r="W267" i="9"/>
  <c r="T267" i="9"/>
  <c r="W138" i="9"/>
  <c r="T138" i="9"/>
  <c r="M286" i="9"/>
  <c r="AA286" i="9" s="1"/>
  <c r="AC286" i="9"/>
  <c r="Y286" i="9"/>
  <c r="AB257" i="9"/>
  <c r="K257" i="9"/>
  <c r="AO290" i="9"/>
  <c r="AQ289" i="9"/>
  <c r="AG40" i="9"/>
  <c r="AQ252" i="9"/>
  <c r="AQ148" i="9"/>
  <c r="AO149" i="9"/>
  <c r="W223" i="9"/>
  <c r="T223" i="9"/>
  <c r="AO61" i="9"/>
  <c r="AQ60" i="9"/>
  <c r="AV60" i="9" s="1"/>
  <c r="U23" i="9"/>
  <c r="K23" i="9"/>
  <c r="AB23" i="9"/>
  <c r="W139" i="9"/>
  <c r="T139" i="9"/>
  <c r="U82" i="9"/>
  <c r="Q82" i="9"/>
  <c r="W171" i="9"/>
  <c r="T171" i="9"/>
  <c r="W42" i="9"/>
  <c r="T42" i="9"/>
  <c r="AB119" i="9"/>
  <c r="K119" i="9"/>
  <c r="Q146" i="9"/>
  <c r="U146" i="9"/>
  <c r="W203" i="9"/>
  <c r="T203" i="9"/>
  <c r="T74" i="9"/>
  <c r="W74" i="9"/>
  <c r="AG218" i="9"/>
  <c r="AC216" i="9"/>
  <c r="Y216" i="9"/>
  <c r="M216" i="9"/>
  <c r="W90" i="9"/>
  <c r="T90" i="9"/>
  <c r="W11" i="9"/>
  <c r="Y11" i="9"/>
  <c r="M11" i="9"/>
  <c r="AC11" i="9"/>
  <c r="K66" i="9"/>
  <c r="AB66" i="9"/>
  <c r="W50" i="9"/>
  <c r="T50" i="9"/>
  <c r="AO49" i="9"/>
  <c r="AQ48" i="9"/>
  <c r="U56" i="9"/>
  <c r="Q56" i="9"/>
  <c r="H76" i="8"/>
  <c r="I76" i="8"/>
  <c r="Q107" i="3"/>
  <c r="I31" i="8"/>
  <c r="H31" i="8"/>
  <c r="Q62" i="3"/>
  <c r="Q72" i="3"/>
  <c r="H41" i="8"/>
  <c r="I41" i="8"/>
  <c r="L84" i="8"/>
  <c r="M84" i="8"/>
  <c r="N84" i="8"/>
  <c r="Q116" i="3"/>
  <c r="I85" i="8"/>
  <c r="H85" i="8"/>
  <c r="AB15" i="9"/>
  <c r="U15" i="9"/>
  <c r="K15" i="9"/>
  <c r="AP23" i="9"/>
  <c r="AG107" i="9"/>
  <c r="AP40" i="9"/>
  <c r="Y338" i="9"/>
  <c r="AC338" i="9"/>
  <c r="M338" i="9"/>
  <c r="AB185" i="9"/>
  <c r="K185" i="9"/>
  <c r="U21" i="9"/>
  <c r="K21" i="9"/>
  <c r="AB21" i="9"/>
  <c r="Q108" i="9"/>
  <c r="U108" i="9"/>
  <c r="AQ238" i="9"/>
  <c r="AG233" i="9"/>
  <c r="AQ52" i="9"/>
  <c r="Q77" i="9"/>
  <c r="U77" i="9"/>
  <c r="W190" i="9"/>
  <c r="T190" i="9"/>
  <c r="AQ313" i="9"/>
  <c r="U109" i="9"/>
  <c r="Q109" i="9"/>
  <c r="U222" i="9"/>
  <c r="Q222" i="9"/>
  <c r="AB210" i="9"/>
  <c r="K210" i="9"/>
  <c r="W187" i="9"/>
  <c r="T187" i="9"/>
  <c r="U250" i="9"/>
  <c r="Q250" i="9"/>
  <c r="AB179" i="9"/>
  <c r="K179" i="9"/>
  <c r="Q282" i="9"/>
  <c r="U282" i="9"/>
  <c r="Q44" i="9"/>
  <c r="U44" i="9"/>
  <c r="W314" i="9"/>
  <c r="T314" i="9"/>
  <c r="AG123" i="9"/>
  <c r="W322" i="9"/>
  <c r="T322" i="9"/>
  <c r="U326" i="9"/>
  <c r="Q326" i="9"/>
  <c r="Q243" i="9"/>
  <c r="U243" i="9"/>
  <c r="M268" i="9"/>
  <c r="AC268" i="9"/>
  <c r="Y268" i="9"/>
  <c r="U164" i="9"/>
  <c r="Q164" i="9"/>
  <c r="M110" i="8"/>
  <c r="N110" i="8"/>
  <c r="L110" i="8"/>
  <c r="K110" i="8" s="1"/>
  <c r="I130" i="8"/>
  <c r="Q161" i="3"/>
  <c r="H130" i="8"/>
  <c r="H17" i="8"/>
  <c r="I17" i="8"/>
  <c r="Q48" i="3"/>
  <c r="L70" i="8"/>
  <c r="M70" i="8"/>
  <c r="N70" i="8"/>
  <c r="N39" i="8"/>
  <c r="M39" i="8"/>
  <c r="L39" i="8"/>
  <c r="K39" i="8" s="1"/>
  <c r="AP152" i="9"/>
  <c r="AN152" i="9"/>
  <c r="AC154" i="9"/>
  <c r="Y154" i="9"/>
  <c r="M154" i="9"/>
  <c r="AB80" i="9"/>
  <c r="K80" i="9"/>
  <c r="AE80" i="9" s="1"/>
  <c r="Y189" i="9"/>
  <c r="M189" i="9"/>
  <c r="AC189" i="9"/>
  <c r="AC256" i="9"/>
  <c r="Y256" i="9"/>
  <c r="M256" i="9"/>
  <c r="AA256" i="9" s="1"/>
  <c r="Y70" i="9"/>
  <c r="M70" i="9"/>
  <c r="AA70" i="9" s="1"/>
  <c r="AC70" i="9"/>
  <c r="AG307" i="9"/>
  <c r="AC326" i="9"/>
  <c r="Y326" i="9"/>
  <c r="M326" i="9"/>
  <c r="AA326" i="9" s="1"/>
  <c r="S363" i="9" s="1"/>
  <c r="K291" i="9"/>
  <c r="AB291" i="9"/>
  <c r="U39" i="9"/>
  <c r="K39" i="9"/>
  <c r="AB39" i="9"/>
  <c r="T56" i="9"/>
  <c r="W56" i="9"/>
  <c r="AB177" i="9"/>
  <c r="K177" i="9"/>
  <c r="AE177" i="9" s="1"/>
  <c r="AQ134" i="9"/>
  <c r="AO135" i="9"/>
  <c r="Q45" i="9"/>
  <c r="U45" i="9"/>
  <c r="W158" i="9"/>
  <c r="T158" i="9"/>
  <c r="K14" i="9"/>
  <c r="AB14" i="9"/>
  <c r="U14" i="9"/>
  <c r="U63" i="9"/>
  <c r="Q63" i="9"/>
  <c r="U333" i="9"/>
  <c r="Q333" i="9"/>
  <c r="AQ211" i="9"/>
  <c r="AB150" i="9"/>
  <c r="K150" i="9"/>
  <c r="Q95" i="9"/>
  <c r="U95" i="9"/>
  <c r="AQ94" i="9"/>
  <c r="AQ29" i="9"/>
  <c r="AQ70" i="9"/>
  <c r="W218" i="9"/>
  <c r="T218" i="9"/>
  <c r="U236" i="9"/>
  <c r="Q236" i="9"/>
  <c r="AO136" i="9"/>
  <c r="AT136" i="9" s="1"/>
  <c r="AQ135" i="9"/>
  <c r="AG247" i="9"/>
  <c r="U268" i="9"/>
  <c r="Q268" i="9"/>
  <c r="Q62" i="9"/>
  <c r="U62" i="9"/>
  <c r="U300" i="9"/>
  <c r="Q300" i="9"/>
  <c r="AQ258" i="9"/>
  <c r="Q94" i="9"/>
  <c r="U94" i="9"/>
  <c r="H97" i="8"/>
  <c r="I97" i="8"/>
  <c r="Q128" i="3"/>
  <c r="K253" i="9"/>
  <c r="AB253" i="9"/>
  <c r="AQ132" i="9"/>
  <c r="AB243" i="9"/>
  <c r="K243" i="9"/>
  <c r="AG100" i="9"/>
  <c r="AG115" i="9"/>
  <c r="AB87" i="9"/>
  <c r="K87" i="9"/>
  <c r="Y61" i="9"/>
  <c r="M61" i="9"/>
  <c r="AC61" i="9"/>
  <c r="U133" i="9"/>
  <c r="Q133" i="9"/>
  <c r="W310" i="9"/>
  <c r="T310" i="9"/>
  <c r="AQ91" i="9"/>
  <c r="AG30" i="9"/>
  <c r="W326" i="9"/>
  <c r="T326" i="9"/>
  <c r="W317" i="9"/>
  <c r="T317" i="9"/>
  <c r="W212" i="9"/>
  <c r="T212" i="9"/>
  <c r="AB131" i="9"/>
  <c r="K131" i="9"/>
  <c r="AQ87" i="9"/>
  <c r="Q244" i="9"/>
  <c r="U244" i="9"/>
  <c r="AG73" i="9"/>
  <c r="AQ51" i="9"/>
  <c r="AO52" i="9"/>
  <c r="AQ10" i="9"/>
  <c r="AG104" i="9"/>
  <c r="AB232" i="9"/>
  <c r="K232" i="9"/>
  <c r="T198" i="9"/>
  <c r="W198" i="9"/>
  <c r="W189" i="9"/>
  <c r="T189" i="9"/>
  <c r="AG318" i="9"/>
  <c r="U230" i="9"/>
  <c r="Q230" i="9"/>
  <c r="U221" i="9"/>
  <c r="Q221" i="9"/>
  <c r="T262" i="9"/>
  <c r="W262" i="9"/>
  <c r="T253" i="9"/>
  <c r="W253" i="9"/>
  <c r="K122" i="9"/>
  <c r="AB122" i="9"/>
  <c r="Y8" i="9"/>
  <c r="W8" i="9"/>
  <c r="M8" i="9"/>
  <c r="AC8" i="9"/>
  <c r="N36" i="8"/>
  <c r="M36" i="8"/>
  <c r="L36" i="8"/>
  <c r="K36" i="8" s="1"/>
  <c r="Q156" i="3"/>
  <c r="H125" i="8"/>
  <c r="I125" i="8"/>
  <c r="Q136" i="3"/>
  <c r="H105" i="8"/>
  <c r="I105" i="8"/>
  <c r="AG129" i="9"/>
  <c r="AC131" i="9"/>
  <c r="Y131" i="9"/>
  <c r="M131" i="9"/>
  <c r="AA131" i="9" s="1"/>
  <c r="W29" i="9"/>
  <c r="Y29" i="9"/>
  <c r="M29" i="9"/>
  <c r="AC29" i="9"/>
  <c r="AB285" i="9"/>
  <c r="K285" i="9"/>
  <c r="AB189" i="9"/>
  <c r="K189" i="9"/>
  <c r="Q143" i="3"/>
  <c r="I112" i="8"/>
  <c r="H112" i="8"/>
  <c r="H72" i="8"/>
  <c r="I72" i="8"/>
  <c r="Q103" i="3"/>
  <c r="Q77" i="3"/>
  <c r="H46" i="8"/>
  <c r="I46" i="8"/>
  <c r="Q129" i="3"/>
  <c r="I98" i="8"/>
  <c r="H98" i="8"/>
  <c r="Q59" i="3"/>
  <c r="H28" i="8"/>
  <c r="I28" i="8"/>
  <c r="AC142" i="9"/>
  <c r="Y142" i="9"/>
  <c r="M142" i="9"/>
  <c r="AC172" i="9"/>
  <c r="Y172" i="9"/>
  <c r="M172" i="9"/>
  <c r="AA172" i="9" s="1"/>
  <c r="Y284" i="9"/>
  <c r="M284" i="9"/>
  <c r="AA284" i="9" s="1"/>
  <c r="AC284" i="9"/>
  <c r="AB218" i="9"/>
  <c r="K218" i="9"/>
  <c r="AQ195" i="9"/>
  <c r="Y138" i="9"/>
  <c r="M138" i="9"/>
  <c r="AC138" i="9"/>
  <c r="AB203" i="9"/>
  <c r="K203" i="9"/>
  <c r="AE203" i="9" s="1"/>
  <c r="AC321" i="9"/>
  <c r="Y321" i="9"/>
  <c r="M321" i="9"/>
  <c r="AB233" i="9"/>
  <c r="K233" i="9"/>
  <c r="AG238" i="9"/>
  <c r="AQ165" i="9"/>
  <c r="AQ49" i="9"/>
  <c r="Y223" i="9"/>
  <c r="M223" i="9"/>
  <c r="AC223" i="9"/>
  <c r="AQ55" i="9"/>
  <c r="AO56" i="9"/>
  <c r="T180" i="9"/>
  <c r="W180" i="9"/>
  <c r="W53" i="9"/>
  <c r="T53" i="9"/>
  <c r="M185" i="9"/>
  <c r="AC185" i="9"/>
  <c r="Y185" i="9"/>
  <c r="AQ290" i="9"/>
  <c r="AO291" i="9"/>
  <c r="Q212" i="9"/>
  <c r="U212" i="9"/>
  <c r="U85" i="9"/>
  <c r="Q85" i="9"/>
  <c r="Y145" i="9"/>
  <c r="M145" i="9"/>
  <c r="AA145" i="9" s="1"/>
  <c r="AC145" i="9"/>
  <c r="AQ53" i="9"/>
  <c r="AB319" i="9"/>
  <c r="K319" i="9"/>
  <c r="AC285" i="9"/>
  <c r="Y285" i="9"/>
  <c r="M285" i="9"/>
  <c r="AA285" i="9" s="1"/>
  <c r="T247" i="9"/>
  <c r="W247" i="9"/>
  <c r="U226" i="9"/>
  <c r="Q226" i="9"/>
  <c r="W279" i="9"/>
  <c r="T279" i="9"/>
  <c r="AG43" i="9"/>
  <c r="W258" i="9"/>
  <c r="T258" i="9"/>
  <c r="M49" i="9"/>
  <c r="Y49" i="9"/>
  <c r="AC49" i="9"/>
  <c r="W327" i="9"/>
  <c r="T327" i="9"/>
  <c r="AG283" i="9"/>
  <c r="T290" i="9"/>
  <c r="W290" i="9"/>
  <c r="AC116" i="9"/>
  <c r="Y116" i="9"/>
  <c r="M116" i="9"/>
  <c r="AA116" i="9" s="1"/>
  <c r="Q166" i="3"/>
  <c r="H135" i="8"/>
  <c r="I135" i="8"/>
  <c r="AP203" i="9"/>
  <c r="Y54" i="9"/>
  <c r="M54" i="9"/>
  <c r="AC54" i="9"/>
  <c r="W127" i="9"/>
  <c r="T127" i="9"/>
  <c r="AQ6" i="9"/>
  <c r="AQ338" i="9"/>
  <c r="AO339" i="9"/>
  <c r="T281" i="9"/>
  <c r="W281" i="9"/>
  <c r="U271" i="9"/>
  <c r="Q271" i="9"/>
  <c r="M316" i="9"/>
  <c r="AA316" i="9" s="1"/>
  <c r="AC316" i="9"/>
  <c r="Y316" i="9"/>
  <c r="M50" i="8"/>
  <c r="L50" i="8"/>
  <c r="K50" i="8" s="1"/>
  <c r="N50" i="8"/>
  <c r="AB90" i="9"/>
  <c r="K90" i="9"/>
  <c r="AG121" i="9"/>
  <c r="AQ221" i="9"/>
  <c r="AV221" i="9" s="1"/>
  <c r="U161" i="9"/>
  <c r="Q161" i="9"/>
  <c r="AQ321" i="9"/>
  <c r="U265" i="9"/>
  <c r="Q265" i="9"/>
  <c r="AB61" i="9"/>
  <c r="K61" i="9"/>
  <c r="AE61" i="9" s="1"/>
  <c r="AG14" i="9"/>
  <c r="AQ126" i="9"/>
  <c r="AV126" i="9" s="1"/>
  <c r="AO127" i="9"/>
  <c r="AQ44" i="9"/>
  <c r="AO45" i="9"/>
  <c r="AC122" i="9"/>
  <c r="Y122" i="9"/>
  <c r="M122" i="9"/>
  <c r="AA122" i="9" s="1"/>
  <c r="I65" i="8"/>
  <c r="Q96" i="3"/>
  <c r="H65" i="8"/>
  <c r="N122" i="8"/>
  <c r="L122" i="8"/>
  <c r="M122" i="8"/>
  <c r="Y166" i="9"/>
  <c r="M166" i="9"/>
  <c r="AA166" i="9" s="1"/>
  <c r="AC166" i="9"/>
  <c r="AG126" i="9"/>
  <c r="AA126" i="9"/>
  <c r="M162" i="9"/>
  <c r="AA162" i="9" s="1"/>
  <c r="AC162" i="9"/>
  <c r="Y162" i="9"/>
  <c r="AB10" i="9"/>
  <c r="U10" i="9"/>
  <c r="K10" i="9"/>
  <c r="U219" i="9"/>
  <c r="Q219" i="9"/>
  <c r="Q155" i="3"/>
  <c r="I124" i="8"/>
  <c r="H124" i="8"/>
  <c r="AG234" i="9"/>
  <c r="Q117" i="3"/>
  <c r="I86" i="8"/>
  <c r="H86" i="8"/>
  <c r="U97" i="9"/>
  <c r="Q97" i="9"/>
  <c r="AB197" i="9"/>
  <c r="K197" i="9"/>
  <c r="AB70" i="9"/>
  <c r="K70" i="9"/>
  <c r="M57" i="8"/>
  <c r="L57" i="8"/>
  <c r="N57" i="8"/>
  <c r="N63" i="8"/>
  <c r="L63" i="8"/>
  <c r="K63" i="8" s="1"/>
  <c r="M63" i="8"/>
  <c r="AP134" i="9"/>
  <c r="AP123" i="9"/>
  <c r="AN123" i="9"/>
  <c r="AC219" i="9"/>
  <c r="Y219" i="9"/>
  <c r="M219" i="9"/>
  <c r="AG117" i="9"/>
  <c r="AP21" i="9"/>
  <c r="AC230" i="9"/>
  <c r="Y230" i="9"/>
  <c r="M230" i="9"/>
  <c r="AA230" i="9" s="1"/>
  <c r="W192" i="9"/>
  <c r="T192" i="9"/>
  <c r="T319" i="9"/>
  <c r="W319" i="9"/>
  <c r="K97" i="9"/>
  <c r="AB97" i="9"/>
  <c r="AN277" i="9"/>
  <c r="AS277" i="9" s="1"/>
  <c r="AP277" i="9"/>
  <c r="H37" i="8"/>
  <c r="Q68" i="3"/>
  <c r="I37" i="8"/>
  <c r="K169" i="9"/>
  <c r="AB169" i="9"/>
  <c r="N14" i="8"/>
  <c r="L14" i="8"/>
  <c r="K14" i="8" s="1"/>
  <c r="M14" i="8"/>
  <c r="AP126" i="9"/>
  <c r="AU126" i="9" s="1"/>
  <c r="AP51" i="9"/>
  <c r="T186" i="9"/>
  <c r="W186" i="9"/>
  <c r="T197" i="9"/>
  <c r="W197" i="9"/>
  <c r="AG113" i="9"/>
  <c r="AB166" i="9"/>
  <c r="K166" i="9"/>
  <c r="Q112" i="3"/>
  <c r="H81" i="8"/>
  <c r="I81" i="8"/>
  <c r="N24" i="8"/>
  <c r="M24" i="8"/>
  <c r="L24" i="8"/>
  <c r="K24" i="8" s="1"/>
  <c r="N55" i="8"/>
  <c r="L55" i="8"/>
  <c r="K55" i="8" s="1"/>
  <c r="M55" i="8"/>
  <c r="Q138" i="3"/>
  <c r="I107" i="8"/>
  <c r="H107" i="8"/>
  <c r="AN157" i="9"/>
  <c r="AP157" i="9"/>
  <c r="AG163" i="9"/>
  <c r="AP276" i="9"/>
  <c r="AB44" i="9"/>
  <c r="K44" i="9"/>
  <c r="AP118" i="9"/>
  <c r="Y99" i="9"/>
  <c r="M99" i="9"/>
  <c r="AA99" i="9" s="1"/>
  <c r="AC99" i="9"/>
  <c r="AB268" i="9"/>
  <c r="K268" i="9"/>
  <c r="U194" i="9"/>
  <c r="Q194" i="9"/>
  <c r="K227" i="9"/>
  <c r="AE227" i="9" s="1"/>
  <c r="AB227" i="9"/>
  <c r="AP30" i="9"/>
  <c r="AP135" i="9"/>
  <c r="AN135" i="9"/>
  <c r="M324" i="9"/>
  <c r="AA324" i="9" s="1"/>
  <c r="S361" i="9" s="1"/>
  <c r="AC324" i="9"/>
  <c r="Y324" i="9"/>
  <c r="W289" i="9"/>
  <c r="T289" i="9"/>
  <c r="AG192" i="9"/>
  <c r="AQ310" i="9"/>
  <c r="W221" i="9"/>
  <c r="T221" i="9"/>
  <c r="AG134" i="9"/>
  <c r="K46" i="9"/>
  <c r="AB46" i="9"/>
  <c r="U75" i="9"/>
  <c r="Q75" i="9"/>
  <c r="AQ240" i="9"/>
  <c r="AG82" i="9"/>
  <c r="U107" i="9"/>
  <c r="Q107" i="9"/>
  <c r="AQ176" i="9"/>
  <c r="Q57" i="9"/>
  <c r="U57" i="9"/>
  <c r="AB316" i="9"/>
  <c r="K316" i="9"/>
  <c r="AQ142" i="9"/>
  <c r="AO143" i="9"/>
  <c r="T232" i="9"/>
  <c r="W232" i="9"/>
  <c r="T93" i="9"/>
  <c r="W93" i="9"/>
  <c r="AG211" i="9"/>
  <c r="AQ42" i="9"/>
  <c r="W264" i="9"/>
  <c r="T264" i="9"/>
  <c r="W125" i="9"/>
  <c r="T125" i="9"/>
  <c r="AB192" i="9"/>
  <c r="K192" i="9"/>
  <c r="AQ253" i="9"/>
  <c r="AO254" i="9"/>
  <c r="W296" i="9"/>
  <c r="T296" i="9"/>
  <c r="W157" i="9"/>
  <c r="T157" i="9"/>
  <c r="AC233" i="9"/>
  <c r="Y233" i="9"/>
  <c r="M233" i="9"/>
  <c r="AA233" i="9" s="1"/>
  <c r="AC41" i="9"/>
  <c r="Y41" i="9"/>
  <c r="W41" i="9"/>
  <c r="M41" i="9"/>
  <c r="T106" i="9"/>
  <c r="W106" i="9"/>
  <c r="AB294" i="9"/>
  <c r="K294" i="9"/>
  <c r="W325" i="9"/>
  <c r="T325" i="9"/>
  <c r="AB45" i="9"/>
  <c r="K45" i="9"/>
  <c r="L38" i="8"/>
  <c r="K38" i="8" s="1"/>
  <c r="M38" i="8"/>
  <c r="N38" i="8"/>
  <c r="N93" i="8"/>
  <c r="L93" i="8"/>
  <c r="M93" i="8"/>
  <c r="Q125" i="3"/>
  <c r="H94" i="8"/>
  <c r="I94" i="8"/>
  <c r="N89" i="8"/>
  <c r="L89" i="8"/>
  <c r="M89" i="8"/>
  <c r="H122" i="8"/>
  <c r="I122" i="8"/>
  <c r="Q153" i="3"/>
  <c r="K132" i="9"/>
  <c r="AB132" i="9"/>
  <c r="AN274" i="9"/>
  <c r="AP274" i="9"/>
  <c r="AC68" i="9"/>
  <c r="Y68" i="9"/>
  <c r="M68" i="9"/>
  <c r="AA68" i="9" s="1"/>
  <c r="AP34" i="9"/>
  <c r="AB154" i="9"/>
  <c r="K154" i="9"/>
  <c r="AC144" i="9"/>
  <c r="Y144" i="9"/>
  <c r="M144" i="9"/>
  <c r="AB326" i="9"/>
  <c r="K326" i="9"/>
  <c r="AC244" i="9"/>
  <c r="Y244" i="9"/>
  <c r="M244" i="9"/>
  <c r="AC128" i="9"/>
  <c r="Y128" i="9"/>
  <c r="AD128" i="9" s="1"/>
  <c r="M128" i="9"/>
  <c r="AA128" i="9" s="1"/>
  <c r="AQ262" i="9"/>
  <c r="U78" i="9"/>
  <c r="Q78" i="9"/>
  <c r="U71" i="9"/>
  <c r="Q71" i="9"/>
  <c r="AG326" i="9"/>
  <c r="W112" i="9"/>
  <c r="T112" i="9"/>
  <c r="AB260" i="9"/>
  <c r="K260" i="9"/>
  <c r="AB160" i="9"/>
  <c r="K160" i="9"/>
  <c r="W144" i="9"/>
  <c r="T144" i="9"/>
  <c r="AC168" i="9"/>
  <c r="Y168" i="9"/>
  <c r="M168" i="9"/>
  <c r="AA168" i="9" s="1"/>
  <c r="W244" i="9"/>
  <c r="T244" i="9"/>
  <c r="U117" i="9"/>
  <c r="Q117" i="9"/>
  <c r="M221" i="9"/>
  <c r="AA221" i="9" s="1"/>
  <c r="AC221" i="9"/>
  <c r="Y221" i="9"/>
  <c r="AG172" i="9"/>
  <c r="AB83" i="9"/>
  <c r="K83" i="9"/>
  <c r="AQ218" i="9"/>
  <c r="AB30" i="9"/>
  <c r="U30" i="9"/>
  <c r="K30" i="9"/>
  <c r="AB270" i="9"/>
  <c r="K270" i="9"/>
  <c r="AQ56" i="9"/>
  <c r="AC140" i="9"/>
  <c r="Y140" i="9"/>
  <c r="M140" i="9"/>
  <c r="AA140" i="9" s="1"/>
  <c r="U162" i="9"/>
  <c r="Q162" i="9"/>
  <c r="Q127" i="9"/>
  <c r="U127" i="9"/>
  <c r="AG183" i="9"/>
  <c r="L12" i="8"/>
  <c r="K12" i="8" s="1"/>
  <c r="M12" i="8"/>
  <c r="N12" i="8"/>
  <c r="Q80" i="3"/>
  <c r="H49" i="8"/>
  <c r="I49" i="8"/>
  <c r="N28" i="8"/>
  <c r="M28" i="8"/>
  <c r="L28" i="8"/>
  <c r="K28" i="8" s="1"/>
  <c r="I66" i="8"/>
  <c r="Q97" i="3"/>
  <c r="H66" i="8"/>
  <c r="AC211" i="9"/>
  <c r="Y211" i="9"/>
  <c r="M211" i="9"/>
  <c r="AA211" i="9" s="1"/>
  <c r="AP327" i="9"/>
  <c r="AN327" i="9"/>
  <c r="AC249" i="9"/>
  <c r="Y249" i="9"/>
  <c r="M249" i="9"/>
  <c r="AA249" i="9" s="1"/>
  <c r="AQ291" i="9"/>
  <c r="AP182" i="9"/>
  <c r="AN182" i="9"/>
  <c r="AB238" i="9"/>
  <c r="K238" i="9"/>
  <c r="U131" i="9"/>
  <c r="Q131" i="9"/>
  <c r="W245" i="9"/>
  <c r="T245" i="9"/>
  <c r="U242" i="9"/>
  <c r="Q242" i="9"/>
  <c r="U122" i="9"/>
  <c r="Q122" i="9"/>
  <c r="AB11" i="9"/>
  <c r="U11" i="9"/>
  <c r="K11" i="9"/>
  <c r="U140" i="9"/>
  <c r="Q140" i="9"/>
  <c r="AQ161" i="9"/>
  <c r="U172" i="9"/>
  <c r="Q172" i="9"/>
  <c r="AO24" i="9"/>
  <c r="AQ23" i="9"/>
  <c r="Q207" i="9"/>
  <c r="U207" i="9"/>
  <c r="AQ264" i="9"/>
  <c r="AQ335" i="9"/>
  <c r="AO336" i="9"/>
  <c r="AQ320" i="9"/>
  <c r="W219" i="9"/>
  <c r="T219" i="9"/>
  <c r="U50" i="9"/>
  <c r="Q50" i="9"/>
  <c r="AB6" i="9"/>
  <c r="U6" i="9"/>
  <c r="K6" i="9"/>
  <c r="W251" i="9"/>
  <c r="T251" i="9"/>
  <c r="W114" i="9"/>
  <c r="T114" i="9"/>
  <c r="Q58" i="9"/>
  <c r="U58" i="9"/>
  <c r="W283" i="9"/>
  <c r="T283" i="9"/>
  <c r="AC180" i="9"/>
  <c r="Y180" i="9"/>
  <c r="M180" i="9"/>
  <c r="AC73" i="9"/>
  <c r="Y73" i="9"/>
  <c r="M73" i="9"/>
  <c r="AA73" i="9" s="1"/>
  <c r="T113" i="9"/>
  <c r="W113" i="9"/>
  <c r="AG209" i="9"/>
  <c r="AG39" i="9"/>
  <c r="AG50" i="9"/>
  <c r="M32" i="8"/>
  <c r="L32" i="8"/>
  <c r="K32" i="8" s="1"/>
  <c r="N32" i="8"/>
  <c r="Q131" i="3"/>
  <c r="H100" i="8"/>
  <c r="I100" i="8"/>
  <c r="M101" i="8"/>
  <c r="N101" i="8"/>
  <c r="L101" i="8"/>
  <c r="K101" i="8" s="1"/>
  <c r="N137" i="8"/>
  <c r="M137" i="8"/>
  <c r="L137" i="8"/>
  <c r="K137" i="8" s="1"/>
  <c r="M116" i="8"/>
  <c r="L116" i="8"/>
  <c r="K116" i="8" s="1"/>
  <c r="N116" i="8"/>
  <c r="AP297" i="9"/>
  <c r="Y55" i="9"/>
  <c r="AD55" i="9" s="1"/>
  <c r="M55" i="9"/>
  <c r="AC55" i="9"/>
  <c r="Y93" i="9"/>
  <c r="AD93" i="9" s="1"/>
  <c r="AC93" i="9"/>
  <c r="M93" i="9"/>
  <c r="AC15" i="9"/>
  <c r="Y15" i="9"/>
  <c r="M15" i="9"/>
  <c r="AA15" i="9" s="1"/>
  <c r="W15" i="9"/>
  <c r="AC323" i="9"/>
  <c r="Y323" i="9"/>
  <c r="M323" i="9"/>
  <c r="M243" i="9"/>
  <c r="Y243" i="9"/>
  <c r="AC243" i="9"/>
  <c r="AP25" i="9"/>
  <c r="AP242" i="9"/>
  <c r="AU242" i="9" s="1"/>
  <c r="K75" i="9"/>
  <c r="AB75" i="9"/>
  <c r="AG98" i="9"/>
  <c r="W164" i="9"/>
  <c r="T164" i="9"/>
  <c r="Q156" i="9"/>
  <c r="U156" i="9"/>
  <c r="Q288" i="9"/>
  <c r="U288" i="9"/>
  <c r="AQ47" i="9"/>
  <c r="AO48" i="9"/>
  <c r="Q142" i="9"/>
  <c r="U142" i="9"/>
  <c r="AQ69" i="9"/>
  <c r="U174" i="9"/>
  <c r="Q174" i="9"/>
  <c r="AQ325" i="9"/>
  <c r="AG157" i="9"/>
  <c r="U139" i="9"/>
  <c r="Q139" i="9"/>
  <c r="AQ237" i="9"/>
  <c r="U160" i="9"/>
  <c r="Q160" i="9"/>
  <c r="U60" i="9"/>
  <c r="Q60" i="9"/>
  <c r="AB106" i="9"/>
  <c r="K106" i="9"/>
  <c r="AQ192" i="9"/>
  <c r="U192" i="9"/>
  <c r="Q192" i="9"/>
  <c r="U92" i="9"/>
  <c r="Q92" i="9"/>
  <c r="U224" i="9"/>
  <c r="Q224" i="9"/>
  <c r="AP338" i="9"/>
  <c r="AN338" i="9"/>
  <c r="M69" i="9"/>
  <c r="AC69" i="9"/>
  <c r="Y69" i="9"/>
  <c r="Q90" i="9"/>
  <c r="U90" i="9"/>
  <c r="AQ278" i="9"/>
  <c r="AV278" i="9" s="1"/>
  <c r="W270" i="9"/>
  <c r="T270" i="9"/>
  <c r="AG300" i="9"/>
  <c r="AB187" i="9"/>
  <c r="K187" i="9"/>
  <c r="L86" i="8"/>
  <c r="K86" i="8" s="1"/>
  <c r="N86" i="8"/>
  <c r="M86" i="8"/>
  <c r="H83" i="8"/>
  <c r="Q114" i="3"/>
  <c r="I83" i="8"/>
  <c r="N21" i="8"/>
  <c r="L21" i="8"/>
  <c r="K21" i="8" s="1"/>
  <c r="M21" i="8"/>
  <c r="Q82" i="3"/>
  <c r="H51" i="8"/>
  <c r="I51" i="8"/>
  <c r="AP307" i="9"/>
  <c r="AN307" i="9"/>
  <c r="Y141" i="9"/>
  <c r="M141" i="9"/>
  <c r="AC141" i="9"/>
  <c r="M72" i="9"/>
  <c r="AC72" i="9"/>
  <c r="Y72" i="9"/>
  <c r="AB52" i="9"/>
  <c r="K52" i="9"/>
  <c r="AP73" i="9"/>
  <c r="AG56" i="9"/>
  <c r="AC187" i="9"/>
  <c r="Y187" i="9"/>
  <c r="M187" i="9"/>
  <c r="AA187" i="9" s="1"/>
  <c r="AP235" i="9"/>
  <c r="AU235" i="9" s="1"/>
  <c r="AB324" i="9"/>
  <c r="K324" i="9"/>
  <c r="AQ281" i="9"/>
  <c r="Q121" i="9"/>
  <c r="U121" i="9"/>
  <c r="AQ185" i="9"/>
  <c r="K59" i="9"/>
  <c r="AB59" i="9"/>
  <c r="Q110" i="9"/>
  <c r="U110" i="9"/>
  <c r="AQ234" i="9"/>
  <c r="U111" i="9"/>
  <c r="Q111" i="9"/>
  <c r="AG68" i="9"/>
  <c r="Q291" i="9"/>
  <c r="U291" i="9"/>
  <c r="U143" i="9"/>
  <c r="Q143" i="9"/>
  <c r="AQ83" i="9"/>
  <c r="T323" i="9"/>
  <c r="W323" i="9"/>
  <c r="AQ280" i="9"/>
  <c r="AO281" i="9"/>
  <c r="AG124" i="9"/>
  <c r="U128" i="9"/>
  <c r="Q128" i="9"/>
  <c r="U284" i="9"/>
  <c r="Q284" i="9"/>
  <c r="AG58" i="9"/>
  <c r="AQ28" i="9"/>
  <c r="AO29" i="9"/>
  <c r="Q316" i="9"/>
  <c r="U316" i="9"/>
  <c r="AG261" i="9"/>
  <c r="Y340" i="9"/>
  <c r="AC341" i="9"/>
  <c r="M340" i="9"/>
  <c r="AA340" i="9" s="1"/>
  <c r="AC340" i="9"/>
  <c r="AB224" i="9"/>
  <c r="K224" i="9"/>
  <c r="Q46" i="9"/>
  <c r="U46" i="9"/>
  <c r="AQ111" i="9"/>
  <c r="L106" i="8"/>
  <c r="K106" i="8" s="1"/>
  <c r="N106" i="8"/>
  <c r="M106" i="8"/>
  <c r="AG229" i="9"/>
  <c r="AB181" i="9"/>
  <c r="K181" i="9"/>
  <c r="AC287" i="9"/>
  <c r="Y287" i="9"/>
  <c r="M287" i="9"/>
  <c r="AA287" i="9" s="1"/>
  <c r="AB261" i="9"/>
  <c r="K261" i="9"/>
  <c r="AE261" i="9" s="1"/>
  <c r="W230" i="9"/>
  <c r="T230" i="9"/>
  <c r="W312" i="9"/>
  <c r="T312" i="9"/>
  <c r="AQ245" i="9"/>
  <c r="T301" i="9"/>
  <c r="W301" i="9"/>
  <c r="AG324" i="9"/>
  <c r="AG289" i="9"/>
  <c r="AQ244" i="9"/>
  <c r="AQ112" i="9"/>
  <c r="AQ75" i="9"/>
  <c r="AQ205" i="9"/>
  <c r="AB43" i="9"/>
  <c r="K43" i="9"/>
  <c r="U204" i="9"/>
  <c r="Q204" i="9"/>
  <c r="AO35" i="9"/>
  <c r="AQ34" i="9"/>
  <c r="Q173" i="9"/>
  <c r="U173" i="9"/>
  <c r="T286" i="9"/>
  <c r="W286" i="9"/>
  <c r="K162" i="9"/>
  <c r="AB162" i="9"/>
  <c r="AQ287" i="9"/>
  <c r="T205" i="9"/>
  <c r="W205" i="9"/>
  <c r="W318" i="9"/>
  <c r="T318" i="9"/>
  <c r="AB170" i="9"/>
  <c r="K170" i="9"/>
  <c r="AQ154" i="9"/>
  <c r="T237" i="9"/>
  <c r="W237" i="9"/>
  <c r="AG265" i="9"/>
  <c r="H77" i="8"/>
  <c r="I77" i="8"/>
  <c r="Q108" i="3"/>
  <c r="Q140" i="3"/>
  <c r="I109" i="8"/>
  <c r="H109" i="8"/>
  <c r="N95" i="8"/>
  <c r="L95" i="8"/>
  <c r="K95" i="8" s="1"/>
  <c r="M95" i="8"/>
  <c r="M63" i="9"/>
  <c r="AC63" i="9"/>
  <c r="Y63" i="9"/>
  <c r="AC242" i="9"/>
  <c r="Y242" i="9"/>
  <c r="M242" i="9"/>
  <c r="AA242" i="9" s="1"/>
  <c r="AG198" i="9"/>
  <c r="AC129" i="9"/>
  <c r="Y129" i="9"/>
  <c r="M129" i="9"/>
  <c r="AA129" i="9" s="1"/>
  <c r="AB174" i="9"/>
  <c r="K174" i="9"/>
  <c r="M16" i="8"/>
  <c r="L16" i="8"/>
  <c r="N16" i="8"/>
  <c r="N73" i="8"/>
  <c r="L73" i="8"/>
  <c r="K73" i="8" s="1"/>
  <c r="M73" i="8"/>
  <c r="Q99" i="3"/>
  <c r="H68" i="8"/>
  <c r="I68" i="8"/>
  <c r="N134" i="8"/>
  <c r="L134" i="8"/>
  <c r="K134" i="8" s="1"/>
  <c r="M134" i="8"/>
  <c r="Q56" i="3"/>
  <c r="I25" i="8"/>
  <c r="H25" i="8"/>
  <c r="M98" i="9"/>
  <c r="AA98" i="9" s="1"/>
  <c r="AC98" i="9"/>
  <c r="Y98" i="9"/>
  <c r="AG136" i="9"/>
  <c r="Y39" i="9"/>
  <c r="M39" i="9"/>
  <c r="AA39" i="9" s="1"/>
  <c r="AC39" i="9"/>
  <c r="W39" i="9"/>
  <c r="Y57" i="9"/>
  <c r="M57" i="9"/>
  <c r="AC57" i="9"/>
  <c r="K318" i="9"/>
  <c r="AB318" i="9"/>
  <c r="AC17" i="9"/>
  <c r="Y17" i="9"/>
  <c r="W17" i="9"/>
  <c r="M17" i="9"/>
  <c r="AA17" i="9" s="1"/>
  <c r="Y217" i="9"/>
  <c r="M217" i="9"/>
  <c r="AC217" i="9"/>
  <c r="AB153" i="9"/>
  <c r="K153" i="9"/>
  <c r="AC59" i="9"/>
  <c r="Y59" i="9"/>
  <c r="M59" i="9"/>
  <c r="AA59" i="9" s="1"/>
  <c r="AB77" i="9"/>
  <c r="K77" i="9"/>
  <c r="AQ305" i="9"/>
  <c r="AO306" i="9"/>
  <c r="U210" i="9"/>
  <c r="Q210" i="9"/>
  <c r="Q260" i="9"/>
  <c r="U260" i="9"/>
  <c r="AQ71" i="9"/>
  <c r="AO72" i="9"/>
  <c r="W118" i="9"/>
  <c r="T118" i="9"/>
  <c r="AG16" i="9"/>
  <c r="Q292" i="9"/>
  <c r="U292" i="9"/>
  <c r="AQ327" i="9"/>
  <c r="AO328" i="9"/>
  <c r="U150" i="9"/>
  <c r="Q150" i="9"/>
  <c r="AB219" i="9"/>
  <c r="K219" i="9"/>
  <c r="AE219" i="9" s="1"/>
  <c r="K78" i="9"/>
  <c r="AB78" i="9"/>
  <c r="K81" i="9"/>
  <c r="AB81" i="9"/>
  <c r="W82" i="9"/>
  <c r="T82" i="9"/>
  <c r="AG42" i="9"/>
  <c r="AG20" i="9"/>
  <c r="U114" i="9"/>
  <c r="Q114" i="9"/>
  <c r="W146" i="9"/>
  <c r="T146" i="9"/>
  <c r="AP298" i="9"/>
  <c r="AU298" i="9" s="1"/>
  <c r="AN298" i="9"/>
  <c r="AS298" i="9" s="1"/>
  <c r="AC191" i="9"/>
  <c r="Y191" i="9"/>
  <c r="M191" i="9"/>
  <c r="AA191" i="9" s="1"/>
  <c r="AB335" i="9"/>
  <c r="K335" i="9"/>
  <c r="AQ332" i="9"/>
  <c r="L94" i="8"/>
  <c r="K94" i="8" s="1"/>
  <c r="M94" i="8"/>
  <c r="N94" i="8"/>
  <c r="AP328" i="9"/>
  <c r="AN328" i="9"/>
  <c r="Y26" i="9"/>
  <c r="M26" i="9"/>
  <c r="AA26" i="9" s="1"/>
  <c r="AC26" i="9"/>
  <c r="W26" i="9"/>
  <c r="AG105" i="9"/>
  <c r="AA105" i="9"/>
  <c r="AQ160" i="9"/>
  <c r="I131" i="8"/>
  <c r="H131" i="8"/>
  <c r="Q162" i="3"/>
  <c r="AP86" i="9"/>
  <c r="AC201" i="9"/>
  <c r="Y201" i="9"/>
  <c r="M201" i="9"/>
  <c r="W38" i="9"/>
  <c r="Y38" i="9"/>
  <c r="AD38" i="9" s="1"/>
  <c r="M38" i="9"/>
  <c r="AA38" i="9" s="1"/>
  <c r="AC38" i="9"/>
  <c r="Y171" i="9"/>
  <c r="M171" i="9"/>
  <c r="AC171" i="9"/>
  <c r="AO111" i="9"/>
  <c r="AQ110" i="9"/>
  <c r="U318" i="9"/>
  <c r="Q318" i="9"/>
  <c r="K175" i="9"/>
  <c r="AB175" i="9"/>
  <c r="AQ26" i="9"/>
  <c r="AO27" i="9"/>
  <c r="AB250" i="9"/>
  <c r="K250" i="9"/>
  <c r="AQ279" i="9"/>
  <c r="AV279" i="9" s="1"/>
  <c r="AO280" i="9"/>
  <c r="AQ57" i="9"/>
  <c r="AO58" i="9"/>
  <c r="AB252" i="9"/>
  <c r="K252" i="9"/>
  <c r="U190" i="9"/>
  <c r="Q190" i="9"/>
  <c r="W222" i="9"/>
  <c r="T222" i="9"/>
  <c r="W254" i="9"/>
  <c r="T254" i="9"/>
  <c r="M186" i="9"/>
  <c r="AA186" i="9" s="1"/>
  <c r="AC186" i="9"/>
  <c r="Y186" i="9"/>
  <c r="AD186" i="9" s="1"/>
  <c r="T162" i="9"/>
  <c r="AG254" i="9"/>
  <c r="H137" i="8"/>
  <c r="I137" i="8"/>
  <c r="Q168" i="3"/>
  <c r="AP98" i="9"/>
  <c r="M301" i="9"/>
  <c r="AA301" i="9" s="1"/>
  <c r="AC301" i="9"/>
  <c r="Y301" i="9"/>
  <c r="AP268" i="9"/>
  <c r="AU268" i="9" s="1"/>
  <c r="AN268" i="9"/>
  <c r="Y124" i="9"/>
  <c r="M124" i="9"/>
  <c r="AA124" i="9" s="1"/>
  <c r="AC124" i="9"/>
  <c r="AC229" i="9"/>
  <c r="Y229" i="9"/>
  <c r="M229" i="9"/>
  <c r="AA229" i="9" s="1"/>
  <c r="Y150" i="9"/>
  <c r="M150" i="9"/>
  <c r="AA150" i="9" s="1"/>
  <c r="AC150" i="9"/>
  <c r="AO167" i="9"/>
  <c r="AQ166" i="9"/>
  <c r="AQ124" i="9"/>
  <c r="T151" i="9"/>
  <c r="AQ336" i="9"/>
  <c r="AO337" i="9"/>
  <c r="AQ324" i="9"/>
  <c r="AO325" i="9"/>
  <c r="AO269" i="9"/>
  <c r="AT269" i="9" s="1"/>
  <c r="AQ268" i="9"/>
  <c r="W177" i="9"/>
  <c r="T177" i="9"/>
  <c r="M177" i="9"/>
  <c r="AA177" i="9" s="1"/>
  <c r="AC177" i="9"/>
  <c r="Y177" i="9"/>
  <c r="AQ312" i="9"/>
  <c r="W209" i="9"/>
  <c r="T209" i="9"/>
  <c r="U324" i="9"/>
  <c r="Q324" i="9"/>
  <c r="AQ32" i="9"/>
  <c r="AO33" i="9"/>
  <c r="AQ181" i="9"/>
  <c r="AO182" i="9"/>
  <c r="U293" i="9"/>
  <c r="Q293" i="9"/>
  <c r="AQ33" i="9"/>
  <c r="W55" i="9"/>
  <c r="T55" i="9"/>
  <c r="U325" i="9"/>
  <c r="Q325" i="9"/>
  <c r="AQ286" i="9"/>
  <c r="AC157" i="9"/>
  <c r="Y157" i="9"/>
  <c r="M157" i="9"/>
  <c r="AA157" i="9" s="1"/>
  <c r="W87" i="9"/>
  <c r="T87" i="9"/>
  <c r="U22" i="9"/>
  <c r="K22" i="9"/>
  <c r="AB22" i="9"/>
  <c r="AQ209" i="9"/>
  <c r="AO210" i="9"/>
  <c r="Y91" i="9"/>
  <c r="M91" i="9"/>
  <c r="AA91" i="9" s="1"/>
  <c r="AC91" i="9"/>
  <c r="U178" i="9"/>
  <c r="Q178" i="9"/>
  <c r="W137" i="9"/>
  <c r="T137" i="9"/>
  <c r="AQ46" i="9"/>
  <c r="AB155" i="9"/>
  <c r="K155" i="9"/>
  <c r="AE155" i="9" s="1"/>
  <c r="AQ66" i="9"/>
  <c r="AV66" i="9" s="1"/>
  <c r="H42" i="8"/>
  <c r="I42" i="8"/>
  <c r="Q73" i="3"/>
  <c r="I39" i="8"/>
  <c r="H39" i="8"/>
  <c r="Q70" i="3"/>
  <c r="Q122" i="3"/>
  <c r="I91" i="8"/>
  <c r="H91" i="8"/>
  <c r="L117" i="8"/>
  <c r="K117" i="8" s="1"/>
  <c r="M117" i="8"/>
  <c r="N117" i="8"/>
  <c r="Y241" i="9"/>
  <c r="M241" i="9"/>
  <c r="AA241" i="9" s="1"/>
  <c r="AC241" i="9"/>
  <c r="AC115" i="9"/>
  <c r="Y115" i="9"/>
  <c r="M115" i="9"/>
  <c r="AA115" i="9" s="1"/>
  <c r="AC308" i="9"/>
  <c r="Y308" i="9"/>
  <c r="M308" i="9"/>
  <c r="AP227" i="9"/>
  <c r="AN227" i="9"/>
  <c r="M100" i="9"/>
  <c r="AA100" i="9" s="1"/>
  <c r="AC100" i="9"/>
  <c r="Y100" i="9"/>
  <c r="M132" i="9"/>
  <c r="AC132" i="9"/>
  <c r="Y132" i="9"/>
  <c r="AC280" i="9"/>
  <c r="Y280" i="9"/>
  <c r="M280" i="9"/>
  <c r="AA280" i="9" s="1"/>
  <c r="AN308" i="9"/>
  <c r="AP308" i="9"/>
  <c r="AB302" i="9"/>
  <c r="K302" i="9"/>
  <c r="AG200" i="9"/>
  <c r="AG84" i="9"/>
  <c r="Q197" i="9"/>
  <c r="U197" i="9"/>
  <c r="U310" i="9"/>
  <c r="Q310" i="9"/>
  <c r="W299" i="9"/>
  <c r="T299" i="9"/>
  <c r="AQ284" i="9"/>
  <c r="U320" i="9"/>
  <c r="Q320" i="9"/>
  <c r="U220" i="9"/>
  <c r="Q220" i="9"/>
  <c r="AB191" i="9"/>
  <c r="K191" i="9"/>
  <c r="AQ214" i="9"/>
  <c r="AO215" i="9"/>
  <c r="AG114" i="9"/>
  <c r="AQ72" i="9"/>
  <c r="U317" i="9"/>
  <c r="Q317" i="9"/>
  <c r="AB168" i="9"/>
  <c r="K168" i="9"/>
  <c r="AE168" i="9" s="1"/>
  <c r="Q171" i="9"/>
  <c r="U171" i="9"/>
  <c r="AG168" i="9"/>
  <c r="AB105" i="9"/>
  <c r="K105" i="9"/>
  <c r="U203" i="9"/>
  <c r="Q203" i="9"/>
  <c r="AB49" i="9"/>
  <c r="K49" i="9"/>
  <c r="W235" i="9"/>
  <c r="T235" i="9"/>
  <c r="AC103" i="9"/>
  <c r="Y103" i="9"/>
  <c r="M103" i="9"/>
  <c r="AB290" i="9"/>
  <c r="K290" i="9"/>
  <c r="AQ92" i="9"/>
  <c r="K208" i="9"/>
  <c r="AB208" i="9"/>
  <c r="W58" i="9"/>
  <c r="T58" i="9"/>
  <c r="Q74" i="3"/>
  <c r="I43" i="8"/>
  <c r="H43" i="8"/>
  <c r="M133" i="8"/>
  <c r="N133" i="8"/>
  <c r="L133" i="8"/>
  <c r="K133" i="8" s="1"/>
  <c r="I36" i="8"/>
  <c r="H36" i="8"/>
  <c r="Q67" i="3"/>
  <c r="L96" i="8"/>
  <c r="K96" i="8" s="1"/>
  <c r="M96" i="8"/>
  <c r="N96" i="8"/>
  <c r="Y53" i="9"/>
  <c r="AD53" i="9" s="1"/>
  <c r="M53" i="9"/>
  <c r="AC53" i="9"/>
  <c r="M35" i="9"/>
  <c r="W35" i="9"/>
  <c r="Y35" i="9"/>
  <c r="AC35" i="9"/>
  <c r="K84" i="9"/>
  <c r="AB84" i="9"/>
  <c r="AC262" i="9"/>
  <c r="M262" i="9"/>
  <c r="Y262" i="9"/>
  <c r="K332" i="9"/>
  <c r="AB332" i="9"/>
  <c r="AG244" i="9"/>
  <c r="AA244" i="9"/>
  <c r="AC267" i="9"/>
  <c r="Y267" i="9"/>
  <c r="M267" i="9"/>
  <c r="AP139" i="9"/>
  <c r="AU139" i="9" s="1"/>
  <c r="AN139" i="9"/>
  <c r="AC135" i="9"/>
  <c r="Y135" i="9"/>
  <c r="M135" i="9"/>
  <c r="T148" i="9"/>
  <c r="W148" i="9"/>
  <c r="AQ168" i="9"/>
  <c r="AG206" i="9"/>
  <c r="W140" i="9"/>
  <c r="T140" i="9"/>
  <c r="U208" i="9"/>
  <c r="Q208" i="9"/>
  <c r="AQ35" i="9"/>
  <c r="AQ239" i="9"/>
  <c r="AO240" i="9"/>
  <c r="W31" i="9"/>
  <c r="Y31" i="9"/>
  <c r="M31" i="9"/>
  <c r="AA31" i="9" s="1"/>
  <c r="AC31" i="9"/>
  <c r="AQ204" i="9"/>
  <c r="AO205" i="9"/>
  <c r="AQ106" i="9"/>
  <c r="AC248" i="9"/>
  <c r="Y248" i="9"/>
  <c r="M248" i="9"/>
  <c r="AA248" i="9" s="1"/>
  <c r="AG317" i="9"/>
  <c r="AG271" i="9"/>
  <c r="AQ146" i="9"/>
  <c r="AB125" i="9"/>
  <c r="K125" i="9"/>
  <c r="U80" i="9"/>
  <c r="Q80" i="9"/>
  <c r="U257" i="9"/>
  <c r="Q257" i="9"/>
  <c r="AB135" i="9"/>
  <c r="K135" i="9"/>
  <c r="T44" i="9"/>
  <c r="W44" i="9"/>
  <c r="U112" i="9"/>
  <c r="Q112" i="9"/>
  <c r="U289" i="9"/>
  <c r="Q289" i="9"/>
  <c r="W76" i="9"/>
  <c r="T76" i="9"/>
  <c r="U144" i="9"/>
  <c r="Q144" i="9"/>
  <c r="U321" i="9"/>
  <c r="Q321" i="9"/>
  <c r="Y234" i="9"/>
  <c r="M234" i="9"/>
  <c r="AA234" i="9" s="1"/>
  <c r="AC234" i="9"/>
  <c r="AG52" i="9"/>
  <c r="AG156" i="9"/>
  <c r="AC50" i="9"/>
  <c r="Y50" i="9"/>
  <c r="M50" i="9"/>
  <c r="AA50" i="9" s="1"/>
  <c r="U132" i="9"/>
  <c r="Q132" i="9"/>
  <c r="Q42" i="3"/>
  <c r="H11" i="8"/>
  <c r="I11" i="8"/>
  <c r="Q144" i="3"/>
  <c r="H113" i="8"/>
  <c r="I113" i="8"/>
  <c r="M121" i="8"/>
  <c r="L121" i="8"/>
  <c r="K121" i="8" s="1"/>
  <c r="N121" i="8"/>
  <c r="H119" i="8"/>
  <c r="Q150" i="3"/>
  <c r="I119" i="8"/>
  <c r="AP149" i="9"/>
  <c r="AU149" i="9" s="1"/>
  <c r="AN149" i="9"/>
  <c r="AS149" i="9" s="1"/>
  <c r="AC167" i="9"/>
  <c r="Y167" i="9"/>
  <c r="M167" i="9"/>
  <c r="AA167" i="9" s="1"/>
  <c r="AP166" i="9"/>
  <c r="K110" i="9"/>
  <c r="AB110" i="9"/>
  <c r="AQ194" i="9"/>
  <c r="AO195" i="9"/>
  <c r="AQ25" i="9"/>
  <c r="AO26" i="9"/>
  <c r="AB333" i="9"/>
  <c r="K333" i="9"/>
  <c r="Y83" i="9"/>
  <c r="M83" i="9"/>
  <c r="AA83" i="9" s="1"/>
  <c r="AC83" i="9"/>
  <c r="AC156" i="9"/>
  <c r="Y156" i="9"/>
  <c r="M156" i="9"/>
  <c r="AA156" i="9" s="1"/>
  <c r="AQ9" i="9"/>
  <c r="AP292" i="9"/>
  <c r="AC214" i="9"/>
  <c r="Y214" i="9"/>
  <c r="M214" i="9"/>
  <c r="AQ153" i="9"/>
  <c r="K115" i="9"/>
  <c r="AB115" i="9"/>
  <c r="U105" i="9"/>
  <c r="Q105" i="9"/>
  <c r="U120" i="9"/>
  <c r="Q120" i="9"/>
  <c r="U41" i="9"/>
  <c r="K41" i="9"/>
  <c r="AB41" i="9"/>
  <c r="AQ89" i="9"/>
  <c r="AV89" i="9" s="1"/>
  <c r="AB147" i="9"/>
  <c r="K147" i="9"/>
  <c r="AG70" i="9"/>
  <c r="W103" i="9"/>
  <c r="T103" i="9"/>
  <c r="U179" i="9"/>
  <c r="Q179" i="9"/>
  <c r="AB34" i="9"/>
  <c r="U34" i="9"/>
  <c r="K34" i="9"/>
  <c r="W135" i="9"/>
  <c r="T135" i="9"/>
  <c r="W211" i="9"/>
  <c r="T211" i="9"/>
  <c r="Y328" i="9"/>
  <c r="M328" i="9"/>
  <c r="AA328" i="9" s="1"/>
  <c r="S365" i="9" s="1"/>
  <c r="AC328" i="9"/>
  <c r="AB303" i="9"/>
  <c r="K303" i="9"/>
  <c r="Q48" i="9"/>
  <c r="U48" i="9"/>
  <c r="W268" i="9"/>
  <c r="T268" i="9"/>
  <c r="U336" i="9"/>
  <c r="Q336" i="9"/>
  <c r="W300" i="9"/>
  <c r="T300" i="9"/>
  <c r="AO44" i="9"/>
  <c r="AQ43" i="9"/>
  <c r="AV43" i="9" s="1"/>
  <c r="M293" i="9"/>
  <c r="AC293" i="9"/>
  <c r="Y293" i="9"/>
  <c r="AG259" i="9"/>
  <c r="W332" i="9"/>
  <c r="T332" i="9"/>
  <c r="AQ265" i="9"/>
  <c r="AO266" i="9"/>
  <c r="AQ295" i="9"/>
  <c r="L112" i="8"/>
  <c r="M112" i="8"/>
  <c r="N112" i="8"/>
  <c r="AC81" i="9"/>
  <c r="Y81" i="9"/>
  <c r="M81" i="9"/>
  <c r="AB108" i="9"/>
  <c r="K108" i="9"/>
  <c r="M58" i="9"/>
  <c r="AA58" i="9" s="1"/>
  <c r="AC58" i="9"/>
  <c r="Y58" i="9"/>
  <c r="AD58" i="9" s="1"/>
  <c r="K94" i="9"/>
  <c r="AB94" i="9"/>
  <c r="W95" i="9"/>
  <c r="T95" i="9"/>
  <c r="U296" i="9"/>
  <c r="Q296" i="9"/>
  <c r="W303" i="9"/>
  <c r="T303" i="9"/>
  <c r="U79" i="9"/>
  <c r="Q79" i="9"/>
  <c r="U26" i="9"/>
  <c r="K26" i="9"/>
  <c r="AB26" i="9"/>
  <c r="AG153" i="9"/>
  <c r="AQ296" i="9"/>
  <c r="AO153" i="9"/>
  <c r="AQ152" i="9"/>
  <c r="AQ242" i="9"/>
  <c r="AO243" i="9"/>
  <c r="AQ188" i="9"/>
  <c r="U252" i="9"/>
  <c r="Q252" i="9"/>
  <c r="AB51" i="9"/>
  <c r="K51" i="9"/>
  <c r="AQ137" i="9"/>
  <c r="AO22" i="9"/>
  <c r="AQ21" i="9"/>
  <c r="U238" i="9"/>
  <c r="Q238" i="9"/>
  <c r="W99" i="9"/>
  <c r="AQ282" i="9"/>
  <c r="AO283" i="9"/>
  <c r="Q270" i="9"/>
  <c r="U270" i="9"/>
  <c r="W131" i="9"/>
  <c r="T131" i="9"/>
  <c r="AQ117" i="9"/>
  <c r="AB18" i="9"/>
  <c r="U18" i="9"/>
  <c r="K18" i="9"/>
  <c r="Q302" i="9"/>
  <c r="U302" i="9"/>
  <c r="W163" i="9"/>
  <c r="T163" i="9"/>
  <c r="AP47" i="9"/>
  <c r="Q40" i="3"/>
  <c r="H9" i="8"/>
  <c r="I9" i="8"/>
  <c r="Q94" i="3"/>
  <c r="I63" i="8"/>
  <c r="H63" i="8"/>
  <c r="Q121" i="3"/>
  <c r="H90" i="8"/>
  <c r="I90" i="8"/>
  <c r="M260" i="9"/>
  <c r="AA260" i="9" s="1"/>
  <c r="AC260" i="9"/>
  <c r="Y260" i="9"/>
  <c r="AB164" i="9"/>
  <c r="K164" i="9"/>
  <c r="K323" i="9"/>
  <c r="AB323" i="9"/>
  <c r="K74" i="9"/>
  <c r="AB74" i="9"/>
  <c r="Q93" i="3"/>
  <c r="H62" i="8"/>
  <c r="I62" i="8"/>
  <c r="M60" i="8"/>
  <c r="N60" i="8"/>
  <c r="L60" i="8"/>
  <c r="K60" i="8" s="1"/>
  <c r="Q145" i="3"/>
  <c r="H114" i="8"/>
  <c r="I114" i="8"/>
  <c r="Q100" i="3"/>
  <c r="H69" i="8"/>
  <c r="I69" i="8"/>
  <c r="AB259" i="9"/>
  <c r="K259" i="9"/>
  <c r="AB57" i="9"/>
  <c r="K57" i="9"/>
  <c r="AP289" i="9"/>
  <c r="AQ184" i="9"/>
  <c r="AO185" i="9"/>
  <c r="AT185" i="9" s="1"/>
  <c r="M206" i="9"/>
  <c r="AA206" i="9" s="1"/>
  <c r="AC206" i="9"/>
  <c r="Y206" i="9"/>
  <c r="AC75" i="9"/>
  <c r="Y75" i="9"/>
  <c r="M75" i="9"/>
  <c r="AA75" i="9" s="1"/>
  <c r="Y24" i="9"/>
  <c r="W24" i="9"/>
  <c r="M24" i="9"/>
  <c r="AC24" i="9"/>
  <c r="AQ115" i="9"/>
  <c r="AG176" i="9"/>
  <c r="AB222" i="9"/>
  <c r="K222" i="9"/>
  <c r="AE222" i="9" s="1"/>
  <c r="K152" i="9"/>
  <c r="AE152" i="9" s="1"/>
  <c r="AB152" i="9"/>
  <c r="T120" i="9"/>
  <c r="W120" i="9"/>
  <c r="AB289" i="9"/>
  <c r="K289" i="9"/>
  <c r="AQ131" i="9"/>
  <c r="AV131" i="9" s="1"/>
  <c r="AO132" i="9"/>
  <c r="AT132" i="9" s="1"/>
  <c r="U70" i="9"/>
  <c r="Q70" i="9"/>
  <c r="T152" i="9"/>
  <c r="W152" i="9"/>
  <c r="Y225" i="9"/>
  <c r="AD225" i="9" s="1"/>
  <c r="M225" i="9"/>
  <c r="AA225" i="9" s="1"/>
  <c r="AM225" i="9" s="1"/>
  <c r="AC225" i="9"/>
  <c r="AG239" i="9"/>
  <c r="AQ101" i="9"/>
  <c r="AB5" i="9"/>
  <c r="AT5" i="9" s="1"/>
  <c r="U5" i="9"/>
  <c r="K5" i="9"/>
  <c r="AG5" i="9"/>
  <c r="U323" i="9"/>
  <c r="Q323" i="9"/>
  <c r="AG236" i="9"/>
  <c r="AG90" i="9"/>
  <c r="AB215" i="9"/>
  <c r="K215" i="9"/>
  <c r="AG165" i="9"/>
  <c r="AB216" i="9"/>
  <c r="K216" i="9"/>
  <c r="K338" i="9"/>
  <c r="AB338" i="9"/>
  <c r="H96" i="8"/>
  <c r="Q127" i="3"/>
  <c r="I96" i="8"/>
  <c r="L46" i="8"/>
  <c r="K46" i="8" s="1"/>
  <c r="M46" i="8"/>
  <c r="N46" i="8"/>
  <c r="AB65" i="9"/>
  <c r="K65" i="9"/>
  <c r="AC195" i="9"/>
  <c r="Y195" i="9"/>
  <c r="AD195" i="9" s="1"/>
  <c r="M195" i="9"/>
  <c r="U328" i="9"/>
  <c r="Q328" i="9"/>
  <c r="W75" i="9"/>
  <c r="T75" i="9"/>
  <c r="AO42" i="9"/>
  <c r="AQ41" i="9"/>
  <c r="W313" i="9"/>
  <c r="W217" i="9"/>
  <c r="T217" i="9"/>
  <c r="M85" i="8"/>
  <c r="N85" i="8"/>
  <c r="L85" i="8"/>
  <c r="K85" i="8" s="1"/>
  <c r="M86" i="9"/>
  <c r="AA86" i="9" s="1"/>
  <c r="AC86" i="9"/>
  <c r="Y86" i="9"/>
  <c r="AB231" i="9"/>
  <c r="K231" i="9"/>
  <c r="AQ15" i="9"/>
  <c r="Q137" i="3"/>
  <c r="H106" i="8"/>
  <c r="I106" i="8"/>
  <c r="AC76" i="9"/>
  <c r="Y76" i="9"/>
  <c r="M76" i="9"/>
  <c r="AA76" i="9" s="1"/>
  <c r="AC104" i="9"/>
  <c r="Y104" i="9"/>
  <c r="AD104" i="9" s="1"/>
  <c r="M104" i="9"/>
  <c r="AA104" i="9" s="1"/>
  <c r="AC130" i="9"/>
  <c r="Y130" i="9"/>
  <c r="M130" i="9"/>
  <c r="AA130" i="9" s="1"/>
  <c r="AP17" i="9"/>
  <c r="AP95" i="9"/>
  <c r="AG204" i="9"/>
  <c r="W141" i="9"/>
  <c r="T141" i="9"/>
  <c r="AB104" i="9"/>
  <c r="K104" i="9"/>
  <c r="AE104" i="9" s="1"/>
  <c r="AQ140" i="9"/>
  <c r="AO141" i="9"/>
  <c r="AQ77" i="9"/>
  <c r="AQ162" i="9"/>
  <c r="W297" i="9"/>
  <c r="T297" i="9"/>
  <c r="T329" i="9"/>
  <c r="W329" i="9"/>
  <c r="T77" i="9"/>
  <c r="AB109" i="9"/>
  <c r="K109" i="9"/>
  <c r="U229" i="9"/>
  <c r="Q229" i="9"/>
  <c r="N108" i="8"/>
  <c r="L108" i="8"/>
  <c r="K108" i="8" s="1"/>
  <c r="M108" i="8"/>
  <c r="L15" i="8"/>
  <c r="K15" i="8" s="1"/>
  <c r="M15" i="8"/>
  <c r="N15" i="8"/>
  <c r="M9" i="8"/>
  <c r="N9" i="8"/>
  <c r="L9" i="8"/>
  <c r="K9" i="8" s="1"/>
  <c r="AG264" i="9"/>
  <c r="AA264" i="9"/>
  <c r="M40" i="9"/>
  <c r="AA40" i="9" s="1"/>
  <c r="AC40" i="9"/>
  <c r="Y40" i="9"/>
  <c r="W40" i="9"/>
  <c r="AB281" i="9"/>
  <c r="K281" i="9"/>
  <c r="M299" i="9"/>
  <c r="AA299" i="9" s="1"/>
  <c r="AC299" i="9"/>
  <c r="Y299" i="9"/>
  <c r="AB325" i="9"/>
  <c r="K325" i="9"/>
  <c r="AB310" i="9"/>
  <c r="K310" i="9"/>
  <c r="Q111" i="3"/>
  <c r="I80" i="8"/>
  <c r="H80" i="8"/>
  <c r="K92" i="9"/>
  <c r="AB92" i="9"/>
  <c r="N119" i="8"/>
  <c r="L119" i="8"/>
  <c r="K119" i="8" s="1"/>
  <c r="M119" i="8"/>
  <c r="N105" i="8"/>
  <c r="L105" i="8"/>
  <c r="M105" i="8"/>
  <c r="K336" i="9"/>
  <c r="AB336" i="9"/>
  <c r="U148" i="9"/>
  <c r="Q148" i="9"/>
  <c r="Q253" i="9"/>
  <c r="AQ187" i="9"/>
  <c r="AG17" i="9"/>
  <c r="AQ102" i="9"/>
  <c r="U73" i="9"/>
  <c r="Q73" i="9"/>
  <c r="M49" i="8"/>
  <c r="N49" i="8"/>
  <c r="L49" i="8"/>
  <c r="K49" i="8" s="1"/>
  <c r="N71" i="8"/>
  <c r="M71" i="8"/>
  <c r="L71" i="8"/>
  <c r="I13" i="8"/>
  <c r="H13" i="8"/>
  <c r="Q44" i="3"/>
  <c r="N99" i="8"/>
  <c r="L99" i="8"/>
  <c r="K99" i="8" s="1"/>
  <c r="M99" i="8"/>
  <c r="M254" i="9"/>
  <c r="AA254" i="9" s="1"/>
  <c r="AC254" i="9"/>
  <c r="Y254" i="9"/>
  <c r="AC199" i="9"/>
  <c r="Y199" i="9"/>
  <c r="M199" i="9"/>
  <c r="AA199" i="9" s="1"/>
  <c r="AG118" i="9"/>
  <c r="M315" i="9"/>
  <c r="AA315" i="9" s="1"/>
  <c r="AC315" i="9"/>
  <c r="Y315" i="9"/>
  <c r="M275" i="9"/>
  <c r="AA275" i="9" s="1"/>
  <c r="AC275" i="9"/>
  <c r="Y275" i="9"/>
  <c r="AG174" i="9"/>
  <c r="AP60" i="9"/>
  <c r="AU60" i="9" s="1"/>
  <c r="AB273" i="9"/>
  <c r="K273" i="9"/>
  <c r="AC23" i="9"/>
  <c r="W23" i="9"/>
  <c r="Y23" i="9"/>
  <c r="M23" i="9"/>
  <c r="AA23" i="9" s="1"/>
  <c r="M240" i="9"/>
  <c r="AC240" i="9"/>
  <c r="Y240" i="9"/>
  <c r="AD240" i="9" s="1"/>
  <c r="AC210" i="9"/>
  <c r="Y210" i="9"/>
  <c r="M210" i="9"/>
  <c r="AA210" i="9" s="1"/>
  <c r="U32" i="9"/>
  <c r="K32" i="9"/>
  <c r="AB32" i="9"/>
  <c r="Q76" i="9"/>
  <c r="U76" i="9"/>
  <c r="AQ120" i="9"/>
  <c r="AO157" i="9"/>
  <c r="AQ156" i="9"/>
  <c r="K140" i="9"/>
  <c r="AE140" i="9" s="1"/>
  <c r="AB140" i="9"/>
  <c r="T206" i="9"/>
  <c r="W206" i="9"/>
  <c r="AB237" i="9"/>
  <c r="K237" i="9"/>
  <c r="AG306" i="9"/>
  <c r="AQ254" i="9"/>
  <c r="AG221" i="9"/>
  <c r="AB86" i="9"/>
  <c r="K86" i="9"/>
  <c r="AQ177" i="9"/>
  <c r="AQ30" i="9"/>
  <c r="AO31" i="9"/>
  <c r="AB114" i="9"/>
  <c r="K114" i="9"/>
  <c r="AG275" i="9"/>
  <c r="AQ167" i="9"/>
  <c r="AV167" i="9" s="1"/>
  <c r="W78" i="9"/>
  <c r="T78" i="9"/>
  <c r="AG109" i="9"/>
  <c r="AB186" i="9"/>
  <c r="K186" i="9"/>
  <c r="AE186" i="9" s="1"/>
  <c r="W45" i="9"/>
  <c r="T45" i="9"/>
  <c r="W110" i="9"/>
  <c r="T110" i="9"/>
  <c r="AB118" i="9"/>
  <c r="K118" i="9"/>
  <c r="W142" i="9"/>
  <c r="T142" i="9"/>
  <c r="AP156" i="9"/>
  <c r="M300" i="9"/>
  <c r="AA300" i="9" s="1"/>
  <c r="AC300" i="9"/>
  <c r="Y300" i="9"/>
  <c r="U228" i="9"/>
  <c r="Q228" i="9"/>
  <c r="U205" i="9"/>
  <c r="Q205" i="9"/>
  <c r="AO81" i="9"/>
  <c r="AQ80" i="9"/>
  <c r="AV80" i="9" s="1"/>
  <c r="AG340" i="9"/>
  <c r="AG341" i="9"/>
  <c r="AB274" i="9"/>
  <c r="K274" i="9"/>
  <c r="L47" i="8"/>
  <c r="K47" i="8" s="1"/>
  <c r="M47" i="8"/>
  <c r="N47" i="8"/>
  <c r="L44" i="8"/>
  <c r="K44" i="8" s="1"/>
  <c r="M44" i="8"/>
  <c r="N44" i="8"/>
  <c r="N58" i="8"/>
  <c r="M58" i="8"/>
  <c r="L58" i="8"/>
  <c r="K58" i="8" s="1"/>
  <c r="AN61" i="9"/>
  <c r="AP61" i="9"/>
  <c r="M247" i="9"/>
  <c r="AA247" i="9" s="1"/>
  <c r="AC247" i="9"/>
  <c r="Y247" i="9"/>
  <c r="AC84" i="9"/>
  <c r="Y84" i="9"/>
  <c r="M84" i="9"/>
  <c r="AA84" i="9" s="1"/>
  <c r="AC133" i="9"/>
  <c r="Y133" i="9"/>
  <c r="M133" i="9"/>
  <c r="AA133" i="9" s="1"/>
  <c r="AC7" i="9"/>
  <c r="W7" i="9"/>
  <c r="Y7" i="9"/>
  <c r="M7" i="9"/>
  <c r="AA7" i="9" s="1"/>
  <c r="AB143" i="9"/>
  <c r="K143" i="9"/>
  <c r="AN204" i="9"/>
  <c r="AP204" i="9"/>
  <c r="U31" i="9"/>
  <c r="K31" i="9"/>
  <c r="AB31" i="9"/>
  <c r="AP27" i="9"/>
  <c r="AN27" i="9"/>
  <c r="AB33" i="9"/>
  <c r="U33" i="9"/>
  <c r="K33" i="9"/>
  <c r="AQ217" i="9"/>
  <c r="AO218" i="9"/>
  <c r="AT218" i="9" s="1"/>
  <c r="AG6" i="9"/>
  <c r="AB339" i="9"/>
  <c r="K339" i="9"/>
  <c r="AQ81" i="9"/>
  <c r="AQ261" i="9"/>
  <c r="AG44" i="9"/>
  <c r="AG149" i="9"/>
  <c r="W97" i="9"/>
  <c r="T97" i="9"/>
  <c r="U315" i="9"/>
  <c r="Q315" i="9"/>
  <c r="AQ208" i="9"/>
  <c r="AB161" i="9"/>
  <c r="K161" i="9"/>
  <c r="W129" i="9"/>
  <c r="T129" i="9"/>
  <c r="AG257" i="9"/>
  <c r="AQ196" i="9"/>
  <c r="W102" i="9"/>
  <c r="T102" i="9"/>
  <c r="W184" i="9"/>
  <c r="T184" i="9"/>
  <c r="AQ235" i="9"/>
  <c r="AV235" i="9" s="1"/>
  <c r="AO236" i="9"/>
  <c r="AG269" i="9"/>
  <c r="AQ50" i="9"/>
  <c r="AQ14" i="9"/>
  <c r="AQ303" i="9"/>
  <c r="AV303" i="9" s="1"/>
  <c r="AB184" i="9"/>
  <c r="K184" i="9"/>
  <c r="AG280" i="9"/>
  <c r="AQ275" i="9"/>
  <c r="AQ170" i="9"/>
  <c r="Y188" i="9"/>
  <c r="M188" i="9"/>
  <c r="AA188" i="9" s="1"/>
  <c r="AC188" i="9"/>
  <c r="M6" i="9"/>
  <c r="AA6" i="9" s="1"/>
  <c r="AC6" i="9"/>
  <c r="W6" i="9"/>
  <c r="Y6" i="9"/>
  <c r="AG94" i="9"/>
  <c r="U86" i="9"/>
  <c r="Q86" i="9"/>
  <c r="K24" i="9"/>
  <c r="AB24" i="9"/>
  <c r="U24" i="9"/>
  <c r="AQ179" i="9"/>
  <c r="AV179" i="9" s="1"/>
  <c r="U52" i="9"/>
  <c r="Q52" i="9"/>
  <c r="U153" i="9"/>
  <c r="Q153" i="9"/>
  <c r="Q87" i="3"/>
  <c r="I56" i="8"/>
  <c r="H56" i="8"/>
  <c r="N139" i="8"/>
  <c r="L140" i="8"/>
  <c r="K140" i="8" s="1"/>
  <c r="M140" i="8"/>
  <c r="L139" i="8"/>
  <c r="K139" i="8" s="1"/>
  <c r="M139" i="8"/>
  <c r="Q51" i="3"/>
  <c r="H20" i="8"/>
  <c r="I20" i="8"/>
  <c r="AG303" i="9"/>
  <c r="AG193" i="9"/>
  <c r="AQ123" i="9"/>
  <c r="AO124" i="9"/>
  <c r="AP326" i="9"/>
  <c r="AP186" i="9"/>
  <c r="M152" i="9"/>
  <c r="AA152" i="9" s="1"/>
  <c r="AC152" i="9"/>
  <c r="Y152" i="9"/>
  <c r="AB112" i="9"/>
  <c r="K112" i="9"/>
  <c r="W294" i="9"/>
  <c r="T294" i="9"/>
  <c r="U285" i="9"/>
  <c r="Q285" i="9"/>
  <c r="AG23" i="9"/>
  <c r="AG281" i="9"/>
  <c r="AQ328" i="9"/>
  <c r="AO329" i="9"/>
  <c r="U129" i="9"/>
  <c r="Q129" i="9"/>
  <c r="W172" i="9"/>
  <c r="T172" i="9"/>
  <c r="Q240" i="9"/>
  <c r="U240" i="9"/>
  <c r="M88" i="9"/>
  <c r="AC88" i="9"/>
  <c r="Y88" i="9"/>
  <c r="W204" i="9"/>
  <c r="T204" i="9"/>
  <c r="Q272" i="9"/>
  <c r="U272" i="9"/>
  <c r="AC232" i="9"/>
  <c r="Y232" i="9"/>
  <c r="M232" i="9"/>
  <c r="AO119" i="9"/>
  <c r="AT119" i="9" s="1"/>
  <c r="AQ118" i="9"/>
  <c r="AB204" i="9"/>
  <c r="K204" i="9"/>
  <c r="U237" i="9"/>
  <c r="Q237" i="9"/>
  <c r="AG328" i="9"/>
  <c r="AB330" i="9"/>
  <c r="K330" i="9"/>
  <c r="AB107" i="9"/>
  <c r="K107" i="9"/>
  <c r="AE107" i="9" s="1"/>
  <c r="AG219" i="9"/>
  <c r="AA219" i="9"/>
  <c r="AO277" i="9"/>
  <c r="AQ276" i="9"/>
  <c r="U65" i="9"/>
  <c r="Q65" i="9"/>
  <c r="Q294" i="9"/>
  <c r="U294" i="9"/>
  <c r="N42" i="8"/>
  <c r="M42" i="8"/>
  <c r="L42" i="8"/>
  <c r="K42" i="8" s="1"/>
  <c r="M30" i="8"/>
  <c r="N30" i="8"/>
  <c r="L30" i="8"/>
  <c r="K30" i="8" s="1"/>
  <c r="L19" i="8"/>
  <c r="K19" i="8" s="1"/>
  <c r="M19" i="8"/>
  <c r="N19" i="8"/>
  <c r="I59" i="8"/>
  <c r="H59" i="8"/>
  <c r="Q90" i="3"/>
  <c r="AP200" i="9"/>
  <c r="AG110" i="9"/>
  <c r="AC279" i="9"/>
  <c r="M279" i="9"/>
  <c r="AA279" i="9" s="1"/>
  <c r="Y279" i="9"/>
  <c r="AC222" i="9"/>
  <c r="Y222" i="9"/>
  <c r="M222" i="9"/>
  <c r="AA222" i="9" s="1"/>
  <c r="Y174" i="9"/>
  <c r="AD174" i="9" s="1"/>
  <c r="AC174" i="9"/>
  <c r="M174" i="9"/>
  <c r="AA174" i="9" s="1"/>
  <c r="M226" i="9"/>
  <c r="AA226" i="9" s="1"/>
  <c r="AC226" i="9"/>
  <c r="Y226" i="9"/>
  <c r="AC178" i="9"/>
  <c r="Y178" i="9"/>
  <c r="M178" i="9"/>
  <c r="AG331" i="9"/>
  <c r="Q255" i="9"/>
  <c r="U255" i="9"/>
  <c r="AO248" i="9"/>
  <c r="AQ247" i="9"/>
  <c r="U188" i="9"/>
  <c r="Q188" i="9"/>
  <c r="AB246" i="9"/>
  <c r="K246" i="9"/>
  <c r="T273" i="9"/>
  <c r="W273" i="9"/>
  <c r="AQ11" i="9"/>
  <c r="AQ304" i="9"/>
  <c r="AC309" i="9"/>
  <c r="Y309" i="9"/>
  <c r="M309" i="9"/>
  <c r="AQ191" i="9"/>
  <c r="AC236" i="9"/>
  <c r="Y236" i="9"/>
  <c r="M236" i="9"/>
  <c r="AA236" i="9" s="1"/>
  <c r="AQ236" i="9"/>
  <c r="AO237" i="9"/>
  <c r="AB198" i="9"/>
  <c r="K198" i="9"/>
  <c r="AQ39" i="9"/>
  <c r="AB98" i="9"/>
  <c r="K98" i="9"/>
  <c r="W60" i="9"/>
  <c r="T60" i="9"/>
  <c r="AB211" i="9"/>
  <c r="K211" i="9"/>
  <c r="U145" i="9"/>
  <c r="Q145" i="9"/>
  <c r="W92" i="9"/>
  <c r="AG38" i="9"/>
  <c r="U177" i="9"/>
  <c r="Q177" i="9"/>
  <c r="K165" i="9"/>
  <c r="AE165" i="9" s="1"/>
  <c r="AB165" i="9"/>
  <c r="T124" i="9"/>
  <c r="W124" i="9"/>
  <c r="AG166" i="9"/>
  <c r="Q209" i="9"/>
  <c r="U209" i="9"/>
  <c r="M296" i="9"/>
  <c r="AC296" i="9"/>
  <c r="Y296" i="9"/>
  <c r="AO74" i="9"/>
  <c r="AQ73" i="9"/>
  <c r="AB309" i="9"/>
  <c r="K309" i="9"/>
  <c r="AQ316" i="9"/>
  <c r="N132" i="8"/>
  <c r="L132" i="8"/>
  <c r="K132" i="8" s="1"/>
  <c r="M132" i="8"/>
  <c r="Q89" i="3"/>
  <c r="H58" i="8"/>
  <c r="I58" i="8"/>
  <c r="Q164" i="3"/>
  <c r="I133" i="8"/>
  <c r="H133" i="8"/>
  <c r="N98" i="8"/>
  <c r="L98" i="8"/>
  <c r="K98" i="8" s="1"/>
  <c r="M98" i="8"/>
  <c r="AB207" i="9"/>
  <c r="K207" i="9"/>
  <c r="AC101" i="9"/>
  <c r="Y101" i="9"/>
  <c r="M101" i="9"/>
  <c r="AA101" i="9" s="1"/>
  <c r="AM101" i="9" s="1"/>
  <c r="W36" i="9"/>
  <c r="Y36" i="9"/>
  <c r="M36" i="9"/>
  <c r="AC36" i="9"/>
  <c r="M307" i="9"/>
  <c r="AA307" i="9" s="1"/>
  <c r="AC307" i="9"/>
  <c r="Y307" i="9"/>
  <c r="AG228" i="9"/>
  <c r="AC237" i="9"/>
  <c r="Y237" i="9"/>
  <c r="M237" i="9"/>
  <c r="AA237" i="9" s="1"/>
  <c r="AC136" i="9"/>
  <c r="Y136" i="9"/>
  <c r="M136" i="9"/>
  <c r="AA136" i="9" s="1"/>
  <c r="AB180" i="9"/>
  <c r="K180" i="9"/>
  <c r="AE180" i="9" s="1"/>
  <c r="AC148" i="9"/>
  <c r="Y148" i="9"/>
  <c r="M148" i="9"/>
  <c r="M228" i="9"/>
  <c r="AA228" i="9" s="1"/>
  <c r="AC228" i="9"/>
  <c r="Y228" i="9"/>
  <c r="AG299" i="9"/>
  <c r="AG62" i="9"/>
  <c r="T72" i="9"/>
  <c r="W72" i="9"/>
  <c r="T185" i="9"/>
  <c r="AO77" i="9"/>
  <c r="AQ76" i="9"/>
  <c r="AG76" i="9"/>
  <c r="M82" i="9"/>
  <c r="AA82" i="9" s="1"/>
  <c r="AC82" i="9"/>
  <c r="Y82" i="9"/>
  <c r="U151" i="9"/>
  <c r="Q151" i="9"/>
  <c r="AB40" i="9"/>
  <c r="U40" i="9"/>
  <c r="K40" i="9"/>
  <c r="Q98" i="9"/>
  <c r="Y335" i="9"/>
  <c r="M335" i="9"/>
  <c r="AC335" i="9"/>
  <c r="W183" i="9"/>
  <c r="T183" i="9"/>
  <c r="AB307" i="9"/>
  <c r="K307" i="9"/>
  <c r="AE307" i="9" s="1"/>
  <c r="W130" i="9"/>
  <c r="T130" i="9"/>
  <c r="AG310" i="9"/>
  <c r="Y153" i="9"/>
  <c r="M153" i="9"/>
  <c r="AA153" i="9" s="1"/>
  <c r="AC153" i="9"/>
  <c r="W316" i="9"/>
  <c r="T316" i="9"/>
  <c r="AG31" i="9"/>
  <c r="AB340" i="9"/>
  <c r="AB341" i="9"/>
  <c r="K340" i="9"/>
  <c r="AG83" i="9"/>
  <c r="AC175" i="9"/>
  <c r="Y175" i="9"/>
  <c r="M175" i="9"/>
  <c r="AA175" i="9" s="1"/>
  <c r="AQ294" i="9"/>
  <c r="AQ315" i="9"/>
  <c r="T73" i="9"/>
  <c r="Q95" i="3"/>
  <c r="H64" i="8"/>
  <c r="I64" i="8"/>
  <c r="AC269" i="9"/>
  <c r="Y269" i="9"/>
  <c r="M269" i="9"/>
  <c r="AA269" i="9" s="1"/>
  <c r="AC329" i="9"/>
  <c r="Y329" i="9"/>
  <c r="M329" i="9"/>
  <c r="AC203" i="9"/>
  <c r="Y203" i="9"/>
  <c r="M203" i="9"/>
  <c r="W79" i="9"/>
  <c r="T79" i="9"/>
  <c r="W287" i="9"/>
  <c r="T287" i="9"/>
  <c r="AQ105" i="9"/>
  <c r="AB73" i="9"/>
  <c r="K73" i="9"/>
  <c r="W71" i="9"/>
  <c r="T71" i="9"/>
  <c r="U147" i="9"/>
  <c r="Q147" i="9"/>
  <c r="AB225" i="9"/>
  <c r="K225" i="9"/>
  <c r="AE225" i="9" s="1"/>
  <c r="AQ139" i="9"/>
  <c r="AO140" i="9"/>
  <c r="AQ228" i="9"/>
  <c r="AV228" i="9" s="1"/>
  <c r="AC197" i="9"/>
  <c r="Y197" i="9"/>
  <c r="M197" i="9"/>
  <c r="AA197" i="9" s="1"/>
  <c r="AG311" i="9"/>
  <c r="W236" i="9"/>
  <c r="T236" i="9"/>
  <c r="U304" i="9"/>
  <c r="Q304" i="9"/>
  <c r="AB95" i="9"/>
  <c r="K95" i="9"/>
  <c r="AB172" i="9"/>
  <c r="K172" i="9"/>
  <c r="AQ319" i="9"/>
  <c r="AQ197" i="9"/>
  <c r="AO198" i="9"/>
  <c r="AO187" i="9"/>
  <c r="AQ186" i="9"/>
  <c r="Q51" i="9"/>
  <c r="U51" i="9"/>
  <c r="AB29" i="9"/>
  <c r="U29" i="9"/>
  <c r="K29" i="9"/>
  <c r="AQ24" i="9"/>
  <c r="Q83" i="9"/>
  <c r="U83" i="9"/>
  <c r="AG95" i="9"/>
  <c r="AC251" i="9"/>
  <c r="Y251" i="9"/>
  <c r="M251" i="9"/>
  <c r="AA251" i="9" s="1"/>
  <c r="L23" i="8"/>
  <c r="K23" i="8" s="1"/>
  <c r="N23" i="8"/>
  <c r="M23" i="8"/>
  <c r="L51" i="8"/>
  <c r="K51" i="8" s="1"/>
  <c r="M51" i="8"/>
  <c r="N51" i="8"/>
  <c r="Q60" i="3"/>
  <c r="H29" i="8"/>
  <c r="I29" i="8"/>
  <c r="AC66" i="9"/>
  <c r="Y66" i="9"/>
  <c r="AD66" i="9" s="1"/>
  <c r="M66" i="9"/>
  <c r="K194" i="9"/>
  <c r="AB194" i="9"/>
  <c r="M288" i="9"/>
  <c r="AC288" i="9"/>
  <c r="Y288" i="9"/>
  <c r="L13" i="8"/>
  <c r="K13" i="8" s="1"/>
  <c r="N13" i="8"/>
  <c r="M13" i="8"/>
  <c r="N72" i="8"/>
  <c r="L72" i="8"/>
  <c r="K72" i="8" s="1"/>
  <c r="M72" i="8"/>
  <c r="N35" i="8"/>
  <c r="L35" i="8"/>
  <c r="K35" i="8" s="1"/>
  <c r="M35" i="8"/>
  <c r="L79" i="8"/>
  <c r="K79" i="8" s="1"/>
  <c r="M79" i="8"/>
  <c r="N79" i="8"/>
  <c r="AG170" i="9"/>
  <c r="AA170" i="9"/>
  <c r="AC322" i="9"/>
  <c r="Y322" i="9"/>
  <c r="AD322" i="9" s="1"/>
  <c r="M322" i="9"/>
  <c r="AA322" i="9" s="1"/>
  <c r="S359" i="9" s="1"/>
  <c r="AC27" i="9"/>
  <c r="W27" i="9"/>
  <c r="Y27" i="9"/>
  <c r="M27" i="9"/>
  <c r="AA27" i="9" s="1"/>
  <c r="AN119" i="9"/>
  <c r="AS119" i="9" s="1"/>
  <c r="AP119" i="9"/>
  <c r="AU119" i="9" s="1"/>
  <c r="AG13" i="9"/>
  <c r="AB183" i="9"/>
  <c r="K183" i="9"/>
  <c r="AG9" i="9"/>
  <c r="AA9" i="9"/>
  <c r="AG231" i="9"/>
  <c r="AQ309" i="9"/>
  <c r="T196" i="9"/>
  <c r="AO129" i="9"/>
  <c r="AQ128" i="9"/>
  <c r="K130" i="9"/>
  <c r="AB130" i="9"/>
  <c r="U104" i="9"/>
  <c r="Q104" i="9"/>
  <c r="U185" i="9"/>
  <c r="Q185" i="9"/>
  <c r="AG145" i="9"/>
  <c r="AQ255" i="9"/>
  <c r="AV255" i="9" s="1"/>
  <c r="U136" i="9"/>
  <c r="Q136" i="9"/>
  <c r="Q217" i="9"/>
  <c r="U217" i="9"/>
  <c r="AB12" i="9"/>
  <c r="U12" i="9"/>
  <c r="K12" i="9"/>
  <c r="AB266" i="9"/>
  <c r="K266" i="9"/>
  <c r="W69" i="9"/>
  <c r="T69" i="9"/>
  <c r="U182" i="9"/>
  <c r="Q182" i="9"/>
  <c r="W68" i="9"/>
  <c r="T68" i="9"/>
  <c r="AQ62" i="9"/>
  <c r="AV62" i="9" s="1"/>
  <c r="W100" i="9"/>
  <c r="T100" i="9"/>
  <c r="AB328" i="9"/>
  <c r="K328" i="9"/>
  <c r="AO319" i="9"/>
  <c r="AQ318" i="9"/>
  <c r="T132" i="9"/>
  <c r="W132" i="9"/>
  <c r="AQ241" i="9"/>
  <c r="AQ299" i="9"/>
  <c r="AO300" i="9"/>
  <c r="AR340" i="9"/>
  <c r="AR341" i="9"/>
  <c r="AP301" i="9"/>
  <c r="M179" i="9"/>
  <c r="AA179" i="9" s="1"/>
  <c r="AC179" i="9"/>
  <c r="Y179" i="9"/>
  <c r="U106" i="9"/>
  <c r="Q106" i="9"/>
  <c r="T43" i="9"/>
  <c r="W43" i="9"/>
  <c r="U200" i="9"/>
  <c r="Q200" i="9"/>
  <c r="W63" i="9"/>
  <c r="T63" i="9"/>
  <c r="W175" i="9"/>
  <c r="T175" i="9"/>
  <c r="N40" i="8"/>
  <c r="L40" i="8"/>
  <c r="K40" i="8" s="1"/>
  <c r="M40" i="8"/>
  <c r="W333" i="9"/>
  <c r="T333" i="9"/>
  <c r="Q47" i="3"/>
  <c r="I16" i="8"/>
  <c r="H16" i="8"/>
  <c r="AC109" i="9"/>
  <c r="Y109" i="9"/>
  <c r="M109" i="9"/>
  <c r="AA109" i="9" s="1"/>
  <c r="W285" i="9"/>
  <c r="T285" i="9"/>
  <c r="Q91" i="3"/>
  <c r="I60" i="8"/>
  <c r="H60" i="8"/>
  <c r="AC44" i="9"/>
  <c r="Y44" i="9"/>
  <c r="M44" i="9"/>
  <c r="AA44" i="9" s="1"/>
  <c r="M64" i="8"/>
  <c r="N64" i="8"/>
  <c r="L64" i="8"/>
  <c r="K64" i="8" s="1"/>
  <c r="N56" i="8"/>
  <c r="M56" i="8"/>
  <c r="L56" i="8"/>
  <c r="K56" i="8" s="1"/>
  <c r="H52" i="8"/>
  <c r="I52" i="8"/>
  <c r="Q83" i="3"/>
  <c r="K230" i="9"/>
  <c r="AB230" i="9"/>
  <c r="W324" i="9"/>
  <c r="T324" i="9"/>
  <c r="H21" i="8"/>
  <c r="I21" i="8"/>
  <c r="Q52" i="3"/>
  <c r="H99" i="8"/>
  <c r="I99" i="8"/>
  <c r="Q130" i="3"/>
  <c r="N27" i="8"/>
  <c r="L27" i="8"/>
  <c r="K27" i="8" s="1"/>
  <c r="M27" i="8"/>
  <c r="Q45" i="3"/>
  <c r="H14" i="8"/>
  <c r="I14" i="8"/>
  <c r="AC123" i="9"/>
  <c r="Y123" i="9"/>
  <c r="M123" i="9"/>
  <c r="AA123" i="9" s="1"/>
  <c r="Y330" i="9"/>
  <c r="M330" i="9"/>
  <c r="AA330" i="9" s="1"/>
  <c r="AC330" i="9"/>
  <c r="AB214" i="9"/>
  <c r="K214" i="9"/>
  <c r="AB313" i="9"/>
  <c r="K313" i="9"/>
  <c r="AP122" i="9"/>
  <c r="AG215" i="9"/>
  <c r="Y64" i="9"/>
  <c r="M64" i="9"/>
  <c r="AA64" i="9" s="1"/>
  <c r="AC64" i="9"/>
  <c r="AB76" i="9"/>
  <c r="K76" i="9"/>
  <c r="AC67" i="9"/>
  <c r="Y67" i="9"/>
  <c r="M67" i="9"/>
  <c r="AA67" i="9" s="1"/>
  <c r="AC306" i="9"/>
  <c r="Y306" i="9"/>
  <c r="M306" i="9"/>
  <c r="AA306" i="9" s="1"/>
  <c r="U124" i="9"/>
  <c r="Q124" i="9"/>
  <c r="AB314" i="9"/>
  <c r="K314" i="9"/>
  <c r="U256" i="9"/>
  <c r="Q256" i="9"/>
  <c r="AQ67" i="9"/>
  <c r="AQ121" i="9"/>
  <c r="U277" i="9"/>
  <c r="Q277" i="9"/>
  <c r="AG286" i="9"/>
  <c r="AG290" i="9"/>
  <c r="Q103" i="9"/>
  <c r="U135" i="9"/>
  <c r="Q135" i="9"/>
  <c r="AQ308" i="9"/>
  <c r="AO309" i="9"/>
  <c r="AC263" i="9"/>
  <c r="Y263" i="9"/>
  <c r="M263" i="9"/>
  <c r="AA263" i="9" s="1"/>
  <c r="AQ84" i="9"/>
  <c r="AO85" i="9"/>
  <c r="Y310" i="9"/>
  <c r="M310" i="9"/>
  <c r="AA310" i="9" s="1"/>
  <c r="AC310" i="9"/>
  <c r="AG80" i="9"/>
  <c r="Q276" i="9"/>
  <c r="U276" i="9"/>
  <c r="W149" i="9"/>
  <c r="T149" i="9"/>
  <c r="AC160" i="9"/>
  <c r="Y160" i="9"/>
  <c r="M160" i="9"/>
  <c r="AA160" i="9" s="1"/>
  <c r="U308" i="9"/>
  <c r="Q308" i="9"/>
  <c r="Q181" i="9"/>
  <c r="U181" i="9"/>
  <c r="W213" i="9"/>
  <c r="T213" i="9"/>
  <c r="AC46" i="9"/>
  <c r="Y46" i="9"/>
  <c r="M46" i="9"/>
  <c r="AA46" i="9" s="1"/>
  <c r="AB144" i="9"/>
  <c r="K144" i="9"/>
  <c r="AB206" i="9"/>
  <c r="K206" i="9"/>
  <c r="AQ79" i="9"/>
  <c r="AV79" i="9" s="1"/>
  <c r="AQ163" i="9"/>
  <c r="AO164" i="9"/>
  <c r="U66" i="9"/>
  <c r="Q66" i="9"/>
  <c r="AQ97" i="9"/>
  <c r="M129" i="8"/>
  <c r="N129" i="8"/>
  <c r="L129" i="8"/>
  <c r="K129" i="8" s="1"/>
  <c r="H89" i="8"/>
  <c r="Q120" i="3"/>
  <c r="I89" i="8"/>
  <c r="M128" i="8"/>
  <c r="N128" i="8"/>
  <c r="L128" i="8"/>
  <c r="AP267" i="9"/>
  <c r="AN267" i="9"/>
  <c r="Y77" i="9"/>
  <c r="M77" i="9"/>
  <c r="AA77" i="9" s="1"/>
  <c r="AC77" i="9"/>
  <c r="AG297" i="9"/>
  <c r="K195" i="9"/>
  <c r="AB195" i="9"/>
  <c r="AB337" i="9"/>
  <c r="K337" i="9"/>
  <c r="AP148" i="9"/>
  <c r="AB116" i="9"/>
  <c r="K116" i="9"/>
  <c r="AC47" i="9"/>
  <c r="Y47" i="9"/>
  <c r="M47" i="9"/>
  <c r="AB173" i="9"/>
  <c r="K173" i="9"/>
  <c r="AQ248" i="9"/>
  <c r="AQ133" i="9"/>
  <c r="AQ300" i="9"/>
  <c r="AG199" i="9"/>
  <c r="AQ17" i="9"/>
  <c r="AO18" i="9"/>
  <c r="Q299" i="9"/>
  <c r="U299" i="9"/>
  <c r="U170" i="9"/>
  <c r="Q170" i="9"/>
  <c r="AB25" i="9"/>
  <c r="U25" i="9"/>
  <c r="K25" i="9"/>
  <c r="U331" i="9"/>
  <c r="Q331" i="9"/>
  <c r="W202" i="9"/>
  <c r="T202" i="9"/>
  <c r="AG164" i="9"/>
  <c r="AQ122" i="9"/>
  <c r="AO123" i="9"/>
  <c r="U249" i="9"/>
  <c r="Q249" i="9"/>
  <c r="AB300" i="9"/>
  <c r="K300" i="9"/>
  <c r="W255" i="9"/>
  <c r="T255" i="9"/>
  <c r="AG319" i="9"/>
  <c r="T295" i="9"/>
  <c r="W295" i="9"/>
  <c r="AQ175" i="9"/>
  <c r="AO176" i="9"/>
  <c r="Q335" i="9"/>
  <c r="U335" i="9"/>
  <c r="AQ37" i="9"/>
  <c r="AC271" i="9"/>
  <c r="Y271" i="9"/>
  <c r="M271" i="9"/>
  <c r="AA271" i="9" s="1"/>
  <c r="W62" i="9"/>
  <c r="T62" i="9"/>
  <c r="AQ199" i="9"/>
  <c r="AV199" i="9" s="1"/>
  <c r="Q79" i="3"/>
  <c r="H48" i="8"/>
  <c r="I48" i="8"/>
  <c r="Q152" i="3"/>
  <c r="I121" i="8"/>
  <c r="H121" i="8"/>
  <c r="H132" i="8"/>
  <c r="I132" i="8"/>
  <c r="Q163" i="3"/>
  <c r="M26" i="8"/>
  <c r="N26" i="8"/>
  <c r="L26" i="8"/>
  <c r="AP318" i="9"/>
  <c r="AG235" i="9"/>
  <c r="AC192" i="9"/>
  <c r="Y192" i="9"/>
  <c r="AD192" i="9" s="1"/>
  <c r="M192" i="9"/>
  <c r="AA192" i="9" s="1"/>
  <c r="AG67" i="9"/>
  <c r="AC149" i="9"/>
  <c r="Y149" i="9"/>
  <c r="M149" i="9"/>
  <c r="AA149" i="9" s="1"/>
  <c r="AC266" i="9"/>
  <c r="Y266" i="9"/>
  <c r="M266" i="9"/>
  <c r="AA266" i="9" s="1"/>
  <c r="AB265" i="9"/>
  <c r="K265" i="9"/>
  <c r="AP247" i="9"/>
  <c r="AN247" i="9"/>
  <c r="AG227" i="9"/>
  <c r="AG262" i="9"/>
  <c r="AR320" i="9"/>
  <c r="P269" i="9"/>
  <c r="AQ219" i="9"/>
  <c r="AB158" i="9"/>
  <c r="K158" i="9"/>
  <c r="AQ109" i="9"/>
  <c r="AG242" i="9"/>
  <c r="S220" i="9"/>
  <c r="P305" i="9"/>
  <c r="AG142" i="9"/>
  <c r="S252" i="9"/>
  <c r="AG135" i="9"/>
  <c r="S337" i="9"/>
  <c r="AQ107" i="9"/>
  <c r="AQ331" i="9"/>
  <c r="AO332" i="9"/>
  <c r="S302" i="9"/>
  <c r="AG250" i="9"/>
  <c r="AG232" i="9"/>
  <c r="AG255" i="9"/>
  <c r="AR292" i="9"/>
  <c r="AG181" i="9"/>
  <c r="AB71" i="9"/>
  <c r="K71" i="9"/>
  <c r="AB93" i="9"/>
  <c r="K93" i="9"/>
  <c r="AQ151" i="9"/>
  <c r="AV151" i="9" s="1"/>
  <c r="AO152" i="9"/>
  <c r="AB229" i="9"/>
  <c r="K229" i="9"/>
  <c r="AB311" i="9"/>
  <c r="K311" i="9"/>
  <c r="AQ13" i="9"/>
  <c r="K50" i="9"/>
  <c r="AE50" i="9" s="1"/>
  <c r="AB50" i="9"/>
  <c r="AR140" i="9"/>
  <c r="S238" i="9"/>
  <c r="K129" i="9"/>
  <c r="AB129" i="9"/>
  <c r="P84" i="9"/>
  <c r="Q63" i="3"/>
  <c r="H32" i="8"/>
  <c r="I32" i="8"/>
  <c r="L97" i="8"/>
  <c r="K97" i="8" s="1"/>
  <c r="M97" i="8"/>
  <c r="N97" i="8"/>
  <c r="L109" i="8"/>
  <c r="K109" i="8" s="1"/>
  <c r="M109" i="8"/>
  <c r="N109" i="8"/>
  <c r="H12" i="8"/>
  <c r="I12" i="8"/>
  <c r="Q43" i="3"/>
  <c r="AC198" i="9"/>
  <c r="Y198" i="9"/>
  <c r="M198" i="9"/>
  <c r="AA198" i="9" s="1"/>
  <c r="AC165" i="9"/>
  <c r="M165" i="9"/>
  <c r="AA165" i="9" s="1"/>
  <c r="Y165" i="9"/>
  <c r="AC181" i="9"/>
  <c r="Y181" i="9"/>
  <c r="M181" i="9"/>
  <c r="Y311" i="9"/>
  <c r="M311" i="9"/>
  <c r="AA311" i="9" s="1"/>
  <c r="AC311" i="9"/>
  <c r="AC107" i="9"/>
  <c r="M107" i="9"/>
  <c r="AA107" i="9" s="1"/>
  <c r="Y107" i="9"/>
  <c r="AD107" i="9" s="1"/>
  <c r="Y303" i="9"/>
  <c r="AC303" i="9"/>
  <c r="M303" i="9"/>
  <c r="AA303" i="9" s="1"/>
  <c r="AC60" i="9"/>
  <c r="Y60" i="9"/>
  <c r="M60" i="9"/>
  <c r="AG294" i="9"/>
  <c r="P319" i="9"/>
  <c r="AG139" i="9"/>
  <c r="AR260" i="9"/>
  <c r="AR150" i="9"/>
  <c r="AW150" i="9" s="1"/>
  <c r="AG85" i="9"/>
  <c r="S170" i="9"/>
  <c r="S336" i="9"/>
  <c r="K148" i="9"/>
  <c r="AB148" i="9"/>
  <c r="AR187" i="9"/>
  <c r="S51" i="9"/>
  <c r="AB296" i="9"/>
  <c r="K296" i="9"/>
  <c r="AR70" i="9"/>
  <c r="S83" i="9"/>
  <c r="AB63" i="9"/>
  <c r="K63" i="9"/>
  <c r="AE63" i="9" s="1"/>
  <c r="P167" i="9"/>
  <c r="AR167" i="9"/>
  <c r="AQ99" i="9"/>
  <c r="AR127" i="9"/>
  <c r="S208" i="9"/>
  <c r="AR68" i="9"/>
  <c r="AR250" i="9"/>
  <c r="S240" i="9"/>
  <c r="AG138" i="9"/>
  <c r="AB220" i="9"/>
  <c r="K220" i="9"/>
  <c r="P42" i="9"/>
  <c r="S272" i="9"/>
  <c r="AC218" i="9"/>
  <c r="Y218" i="9"/>
  <c r="M218" i="9"/>
  <c r="AA218" i="9" s="1"/>
  <c r="AC253" i="9"/>
  <c r="Y253" i="9"/>
  <c r="M253" i="9"/>
  <c r="AQ269" i="9"/>
  <c r="AV269" i="9" s="1"/>
  <c r="AO270" i="9"/>
  <c r="S153" i="9"/>
  <c r="K102" i="9"/>
  <c r="AB102" i="9"/>
  <c r="AR205" i="9"/>
  <c r="AQ339" i="9"/>
  <c r="AO340" i="9"/>
  <c r="AR327" i="9"/>
  <c r="P88" i="9"/>
  <c r="H129" i="8"/>
  <c r="I129" i="8"/>
  <c r="Q160" i="3"/>
  <c r="L135" i="8"/>
  <c r="K135" i="8" s="1"/>
  <c r="M135" i="8"/>
  <c r="N135" i="8"/>
  <c r="Q133" i="3"/>
  <c r="H102" i="8"/>
  <c r="I102" i="8"/>
  <c r="AC204" i="9"/>
  <c r="Y204" i="9"/>
  <c r="M204" i="9"/>
  <c r="AA204" i="9" s="1"/>
  <c r="AC278" i="9"/>
  <c r="Y278" i="9"/>
  <c r="M278" i="9"/>
  <c r="K17" i="9"/>
  <c r="AB17" i="9"/>
  <c r="U17" i="9"/>
  <c r="K288" i="9"/>
  <c r="AB288" i="9"/>
  <c r="AP128" i="9"/>
  <c r="AC325" i="9"/>
  <c r="Y325" i="9"/>
  <c r="AD325" i="9" s="1"/>
  <c r="M325" i="9"/>
  <c r="Y246" i="9"/>
  <c r="M246" i="9"/>
  <c r="AC246" i="9"/>
  <c r="AC12" i="9"/>
  <c r="W12" i="9"/>
  <c r="Y12" i="9"/>
  <c r="M12" i="9"/>
  <c r="AA12" i="9" s="1"/>
  <c r="S122" i="9"/>
  <c r="P137" i="9"/>
  <c r="AR261" i="9"/>
  <c r="AG186" i="9"/>
  <c r="AG284" i="9"/>
  <c r="AQ229" i="9"/>
  <c r="AG285" i="9"/>
  <c r="AR27" i="9"/>
  <c r="S307" i="9"/>
  <c r="AB295" i="9"/>
  <c r="K295" i="9"/>
  <c r="AR181" i="9"/>
  <c r="AW181" i="9" s="1"/>
  <c r="S339" i="9"/>
  <c r="AG270" i="9"/>
  <c r="AR15" i="9"/>
  <c r="AW15" i="9" s="1"/>
  <c r="S176" i="9"/>
  <c r="AB234" i="9"/>
  <c r="K234" i="9"/>
  <c r="AE234" i="9" s="1"/>
  <c r="AR295" i="9"/>
  <c r="AQ18" i="9"/>
  <c r="AG226" i="9"/>
  <c r="AB121" i="9"/>
  <c r="K121" i="9"/>
  <c r="S61" i="9"/>
  <c r="AQ271" i="9"/>
  <c r="AG173" i="9"/>
  <c r="AA173" i="9"/>
  <c r="AR83" i="9"/>
  <c r="AW83" i="9" s="1"/>
  <c r="AG225" i="9"/>
  <c r="AQ138" i="9"/>
  <c r="AO139" i="9"/>
  <c r="N66" i="8"/>
  <c r="M66" i="8"/>
  <c r="L66" i="8"/>
  <c r="K66" i="8" s="1"/>
  <c r="L34" i="8"/>
  <c r="K34" i="8" s="1"/>
  <c r="N34" i="8"/>
  <c r="M34" i="8"/>
  <c r="AP305" i="9"/>
  <c r="AB287" i="9"/>
  <c r="K287" i="9"/>
  <c r="AO87" i="9"/>
  <c r="AT87" i="9" s="1"/>
  <c r="AQ86" i="9"/>
  <c r="AB193" i="9"/>
  <c r="K193" i="9"/>
  <c r="AC196" i="9"/>
  <c r="Y196" i="9"/>
  <c r="M196" i="9"/>
  <c r="AG302" i="9"/>
  <c r="AG273" i="9"/>
  <c r="S328" i="9"/>
  <c r="P189" i="9"/>
  <c r="P119" i="9"/>
  <c r="AB8" i="9"/>
  <c r="U8" i="9"/>
  <c r="K8" i="9"/>
  <c r="S66" i="9"/>
  <c r="M87" i="9"/>
  <c r="AA87" i="9" s="1"/>
  <c r="AC87" i="9"/>
  <c r="Y87" i="9"/>
  <c r="AR89" i="9"/>
  <c r="AW89" i="9" s="1"/>
  <c r="AQ22" i="9"/>
  <c r="AQ302" i="9"/>
  <c r="Y334" i="9"/>
  <c r="AD334" i="9" s="1"/>
  <c r="M334" i="9"/>
  <c r="AA334" i="9" s="1"/>
  <c r="AC334" i="9"/>
  <c r="AR204" i="9"/>
  <c r="AR177" i="9"/>
  <c r="AQ225" i="9"/>
  <c r="AG119" i="9"/>
  <c r="S284" i="9"/>
  <c r="AG48" i="9"/>
  <c r="AC277" i="9"/>
  <c r="Y277" i="9"/>
  <c r="M277" i="9"/>
  <c r="AA277" i="9" s="1"/>
  <c r="AQ314" i="9"/>
  <c r="AO315" i="9"/>
  <c r="AB113" i="9"/>
  <c r="K113" i="9"/>
  <c r="AQ104" i="9"/>
  <c r="AO105" i="9"/>
  <c r="AT105" i="9" s="1"/>
  <c r="AB67" i="9"/>
  <c r="K67" i="9"/>
  <c r="AE67" i="9" s="1"/>
  <c r="AO150" i="9"/>
  <c r="AQ149" i="9"/>
  <c r="AV149" i="9" s="1"/>
  <c r="AR218" i="9"/>
  <c r="AC48" i="9"/>
  <c r="Y48" i="9"/>
  <c r="M48" i="9"/>
  <c r="AA48" i="9" s="1"/>
  <c r="P55" i="9"/>
  <c r="AG33" i="9"/>
  <c r="AR56" i="9"/>
  <c r="AG301" i="9"/>
  <c r="S195" i="9"/>
  <c r="AO302" i="9"/>
  <c r="AQ301" i="9"/>
  <c r="I82" i="8"/>
  <c r="Q113" i="3"/>
  <c r="H82" i="8"/>
  <c r="N29" i="8"/>
  <c r="L29" i="8"/>
  <c r="K29" i="8" s="1"/>
  <c r="M29" i="8"/>
  <c r="AC155" i="9"/>
  <c r="Y155" i="9"/>
  <c r="AD155" i="9" s="1"/>
  <c r="M155" i="9"/>
  <c r="AG314" i="9"/>
  <c r="AG99" i="9"/>
  <c r="I10" i="8"/>
  <c r="Q41" i="3"/>
  <c r="H10" i="8"/>
  <c r="L17" i="8"/>
  <c r="K17" i="8" s="1"/>
  <c r="M17" i="8"/>
  <c r="N17" i="8"/>
  <c r="M123" i="8"/>
  <c r="N123" i="8"/>
  <c r="L123" i="8"/>
  <c r="K123" i="8" s="1"/>
  <c r="M41" i="8"/>
  <c r="N41" i="8"/>
  <c r="L41" i="8"/>
  <c r="K41" i="8" s="1"/>
  <c r="AC281" i="9"/>
  <c r="Y281" i="9"/>
  <c r="M281" i="9"/>
  <c r="AA281" i="9" s="1"/>
  <c r="Y257" i="9"/>
  <c r="AD257" i="9" s="1"/>
  <c r="M257" i="9"/>
  <c r="AA257" i="9" s="1"/>
  <c r="AC257" i="9"/>
  <c r="AQ164" i="9"/>
  <c r="AO165" i="9"/>
  <c r="K276" i="9"/>
  <c r="AB276" i="9"/>
  <c r="AC252" i="9"/>
  <c r="Y252" i="9"/>
  <c r="M252" i="9"/>
  <c r="AR241" i="9"/>
  <c r="AB251" i="9"/>
  <c r="K251" i="9"/>
  <c r="AC289" i="9"/>
  <c r="Y289" i="9"/>
  <c r="M289" i="9"/>
  <c r="AA289" i="9" s="1"/>
  <c r="AC161" i="9"/>
  <c r="Y161" i="9"/>
  <c r="M161" i="9"/>
  <c r="AA161" i="9" s="1"/>
  <c r="AG151" i="9"/>
  <c r="AC205" i="9"/>
  <c r="Y205" i="9"/>
  <c r="M205" i="9"/>
  <c r="S119" i="9"/>
  <c r="AB286" i="9"/>
  <c r="K286" i="9"/>
  <c r="AQ68" i="9"/>
  <c r="P180" i="9"/>
  <c r="AG75" i="9"/>
  <c r="AR228" i="9"/>
  <c r="AQ200" i="9"/>
  <c r="AO201" i="9"/>
  <c r="AR268" i="9"/>
  <c r="P169" i="9"/>
  <c r="P184" i="9"/>
  <c r="AQ127" i="9"/>
  <c r="P201" i="9"/>
  <c r="P216" i="9"/>
  <c r="K315" i="9"/>
  <c r="AB315" i="9"/>
  <c r="S166" i="9"/>
  <c r="P157" i="9"/>
  <c r="S52" i="9"/>
  <c r="AR307" i="9"/>
  <c r="AR78" i="9"/>
  <c r="S84" i="9"/>
  <c r="AG127" i="9"/>
  <c r="AA127" i="9"/>
  <c r="AQ190" i="9"/>
  <c r="AR334" i="9"/>
  <c r="P116" i="9"/>
  <c r="AG333" i="9"/>
  <c r="AA333" i="9"/>
  <c r="AQ113" i="9"/>
  <c r="AO114" i="9"/>
  <c r="AR257" i="9"/>
  <c r="AW257" i="9" s="1"/>
  <c r="L83" i="8"/>
  <c r="K83" i="8" s="1"/>
  <c r="N83" i="8"/>
  <c r="M83" i="8"/>
  <c r="AB247" i="9"/>
  <c r="K247" i="9"/>
  <c r="AB27" i="9"/>
  <c r="U27" i="9"/>
  <c r="K27" i="9"/>
  <c r="S292" i="9"/>
  <c r="P232" i="9"/>
  <c r="H88" i="8"/>
  <c r="I88" i="8"/>
  <c r="Q119" i="3"/>
  <c r="AR164" i="9"/>
  <c r="AA106" i="9"/>
  <c r="AG106" i="9"/>
  <c r="M112" i="9"/>
  <c r="AA112" i="9" s="1"/>
  <c r="AC112" i="9"/>
  <c r="Y112" i="9"/>
  <c r="M37" i="8"/>
  <c r="N37" i="8"/>
  <c r="L37" i="8"/>
  <c r="K37" i="8" s="1"/>
  <c r="S309" i="9"/>
  <c r="N68" i="8"/>
  <c r="M68" i="8"/>
  <c r="L68" i="8"/>
  <c r="K68" i="8" s="1"/>
  <c r="AC134" i="9"/>
  <c r="Y134" i="9"/>
  <c r="M134" i="9"/>
  <c r="AA134" i="9" s="1"/>
  <c r="Q124" i="3"/>
  <c r="H93" i="8"/>
  <c r="I93" i="8"/>
  <c r="Q98" i="3"/>
  <c r="I67" i="8"/>
  <c r="H67" i="8"/>
  <c r="AB117" i="9"/>
  <c r="K117" i="9"/>
  <c r="S104" i="9"/>
  <c r="AR186" i="9"/>
  <c r="L48" i="8"/>
  <c r="K48" i="8" s="1"/>
  <c r="N48" i="8"/>
  <c r="M48" i="8"/>
  <c r="N91" i="8"/>
  <c r="L91" i="8"/>
  <c r="M91" i="8"/>
  <c r="M54" i="8"/>
  <c r="N54" i="8"/>
  <c r="L54" i="8"/>
  <c r="K54" i="8" s="1"/>
  <c r="H15" i="8"/>
  <c r="I15" i="8"/>
  <c r="Q46" i="3"/>
  <c r="M104" i="8"/>
  <c r="N104" i="8"/>
  <c r="L104" i="8"/>
  <c r="K104" i="8" s="1"/>
  <c r="H138" i="8"/>
  <c r="I138" i="8"/>
  <c r="Q169" i="3"/>
  <c r="AB37" i="9"/>
  <c r="U37" i="9"/>
  <c r="K37" i="9"/>
  <c r="AG315" i="9"/>
  <c r="S88" i="9"/>
  <c r="AG268" i="9"/>
  <c r="AA268" i="9"/>
  <c r="AR333" i="9"/>
  <c r="AR173" i="9"/>
  <c r="AR61" i="9"/>
  <c r="AW61" i="9" s="1"/>
  <c r="AR8" i="9"/>
  <c r="Q142" i="3"/>
  <c r="I111" i="8"/>
  <c r="H111" i="8"/>
  <c r="Q71" i="3"/>
  <c r="H40" i="8"/>
  <c r="I40" i="8"/>
  <c r="N111" i="8"/>
  <c r="L111" i="8"/>
  <c r="K111" i="8" s="1"/>
  <c r="M111" i="8"/>
  <c r="Q54" i="3"/>
  <c r="I23" i="8"/>
  <c r="H23" i="8"/>
  <c r="AR82" i="9"/>
  <c r="AP88" i="9"/>
  <c r="AU88" i="9" s="1"/>
  <c r="K317" i="9"/>
  <c r="AB317" i="9"/>
  <c r="AG195" i="9"/>
  <c r="AC290" i="9"/>
  <c r="Y290" i="9"/>
  <c r="M290" i="9"/>
  <c r="AA290" i="9" s="1"/>
  <c r="AC317" i="9"/>
  <c r="Y317" i="9"/>
  <c r="AD317" i="9" s="1"/>
  <c r="M317" i="9"/>
  <c r="AA317" i="9" s="1"/>
  <c r="S354" i="9" s="1"/>
  <c r="M20" i="9"/>
  <c r="AA20" i="9" s="1"/>
  <c r="AC20" i="9"/>
  <c r="W20" i="9"/>
  <c r="Y20" i="9"/>
  <c r="AC137" i="9"/>
  <c r="Y137" i="9"/>
  <c r="M137" i="9"/>
  <c r="AA137" i="9" s="1"/>
  <c r="Y270" i="9"/>
  <c r="M270" i="9"/>
  <c r="AA270" i="9" s="1"/>
  <c r="AC270" i="9"/>
  <c r="M43" i="9"/>
  <c r="AA43" i="9" s="1"/>
  <c r="AC43" i="9"/>
  <c r="Y43" i="9"/>
  <c r="AB100" i="9"/>
  <c r="K100" i="9"/>
  <c r="S108" i="9"/>
  <c r="P176" i="9"/>
  <c r="AC274" i="9"/>
  <c r="Y274" i="9"/>
  <c r="M274" i="9"/>
  <c r="AA274" i="9" s="1"/>
  <c r="AR144" i="9"/>
  <c r="P165" i="9"/>
  <c r="AG137" i="9"/>
  <c r="M18" i="9"/>
  <c r="W18" i="9"/>
  <c r="AC18" i="9"/>
  <c r="Y18" i="9"/>
  <c r="P183" i="9"/>
  <c r="AR259" i="9"/>
  <c r="AQ183" i="9"/>
  <c r="Y176" i="9"/>
  <c r="M176" i="9"/>
  <c r="AA176" i="9" s="1"/>
  <c r="AC176" i="9"/>
  <c r="S215" i="9"/>
  <c r="AR142" i="9"/>
  <c r="AQ45" i="9"/>
  <c r="P68" i="9"/>
  <c r="S306" i="9"/>
  <c r="AR207" i="9"/>
  <c r="AG69" i="9"/>
  <c r="S340" i="9"/>
  <c r="AQ285" i="9"/>
  <c r="AV285" i="9" s="1"/>
  <c r="P214" i="9"/>
  <c r="Y339" i="9"/>
  <c r="M339" i="9"/>
  <c r="AA339" i="9" s="1"/>
  <c r="AC339" i="9"/>
  <c r="AQ326" i="9"/>
  <c r="AO327" i="9"/>
  <c r="P69" i="9"/>
  <c r="P246" i="9"/>
  <c r="W34" i="9"/>
  <c r="Y34" i="9"/>
  <c r="M34" i="9"/>
  <c r="AA34" i="9" s="1"/>
  <c r="AC34" i="9"/>
  <c r="AQ249" i="9"/>
  <c r="S101" i="9"/>
  <c r="S278" i="9"/>
  <c r="AC190" i="9"/>
  <c r="Y190" i="9"/>
  <c r="M190" i="9"/>
  <c r="AB275" i="9"/>
  <c r="K275" i="9"/>
  <c r="P72" i="9"/>
  <c r="AB171" i="9"/>
  <c r="K171" i="9"/>
  <c r="AR24" i="9"/>
  <c r="AQ288" i="9"/>
  <c r="S105" i="9"/>
  <c r="Q106" i="3"/>
  <c r="I75" i="8"/>
  <c r="H75" i="8"/>
  <c r="Q149" i="3"/>
  <c r="I118" i="8"/>
  <c r="H118" i="8"/>
  <c r="H128" i="8"/>
  <c r="I128" i="8"/>
  <c r="Q159" i="3"/>
  <c r="M59" i="8"/>
  <c r="N59" i="8"/>
  <c r="L59" i="8"/>
  <c r="K59" i="8" s="1"/>
  <c r="AC231" i="9"/>
  <c r="Y231" i="9"/>
  <c r="M231" i="9"/>
  <c r="AA231" i="9" s="1"/>
  <c r="AB127" i="9"/>
  <c r="K127" i="9"/>
  <c r="AE127" i="9" s="1"/>
  <c r="AB245" i="9"/>
  <c r="K245" i="9"/>
  <c r="AE245" i="9" s="1"/>
  <c r="AC158" i="9"/>
  <c r="Y158" i="9"/>
  <c r="M158" i="9"/>
  <c r="AG304" i="9"/>
  <c r="AC164" i="9"/>
  <c r="Y164" i="9"/>
  <c r="M164" i="9"/>
  <c r="AA164" i="9" s="1"/>
  <c r="M80" i="9"/>
  <c r="AA80" i="9" s="1"/>
  <c r="AC80" i="9"/>
  <c r="Y80" i="9"/>
  <c r="K64" i="9"/>
  <c r="AB64" i="9"/>
  <c r="AB111" i="9"/>
  <c r="K111" i="9"/>
  <c r="Y238" i="9"/>
  <c r="M238" i="9"/>
  <c r="AA238" i="9" s="1"/>
  <c r="AC238" i="9"/>
  <c r="K82" i="9"/>
  <c r="AB82" i="9"/>
  <c r="AB35" i="9"/>
  <c r="U35" i="9"/>
  <c r="K35" i="9"/>
  <c r="AR284" i="9"/>
  <c r="AQ64" i="9"/>
  <c r="AO65" i="9"/>
  <c r="AR155" i="9"/>
  <c r="AQ172" i="9"/>
  <c r="S91" i="9"/>
  <c r="P306" i="9"/>
  <c r="AG169" i="9"/>
  <c r="P154" i="9"/>
  <c r="AB272" i="9"/>
  <c r="K272" i="9"/>
  <c r="AQ193" i="9"/>
  <c r="AG212" i="9"/>
  <c r="P186" i="9"/>
  <c r="AR184" i="9"/>
  <c r="AR312" i="9"/>
  <c r="AG298" i="9"/>
  <c r="S233" i="9"/>
  <c r="P248" i="9"/>
  <c r="S239" i="9"/>
  <c r="AB124" i="9"/>
  <c r="K124" i="9"/>
  <c r="AR251" i="9"/>
  <c r="AQ202" i="9"/>
  <c r="S271" i="9"/>
  <c r="AR134" i="9"/>
  <c r="AO41" i="9"/>
  <c r="AQ40" i="9"/>
  <c r="P311" i="9"/>
  <c r="AR52" i="9"/>
  <c r="AQ293" i="9"/>
  <c r="AR194" i="9"/>
  <c r="AC273" i="9"/>
  <c r="Y273" i="9"/>
  <c r="AD273" i="9" s="1"/>
  <c r="M273" i="9"/>
  <c r="AA273" i="9" s="1"/>
  <c r="P267" i="9"/>
  <c r="AQ201" i="9"/>
  <c r="P100" i="9"/>
  <c r="S121" i="9"/>
  <c r="H61" i="8"/>
  <c r="Q92" i="3"/>
  <c r="I61" i="8"/>
  <c r="L53" i="8"/>
  <c r="K53" i="8" s="1"/>
  <c r="M53" i="8"/>
  <c r="N53" i="8"/>
  <c r="Q132" i="3"/>
  <c r="I101" i="8"/>
  <c r="H101" i="8"/>
  <c r="Q109" i="3"/>
  <c r="H78" i="8"/>
  <c r="I78" i="8"/>
  <c r="Y159" i="9"/>
  <c r="M159" i="9"/>
  <c r="AA159" i="9" s="1"/>
  <c r="AC159" i="9"/>
  <c r="M5" i="9"/>
  <c r="AA5" i="9" s="1"/>
  <c r="AM5" i="9" s="1"/>
  <c r="AC5" i="9"/>
  <c r="W5" i="9"/>
  <c r="Y5" i="9"/>
  <c r="AD5" i="9" s="1"/>
  <c r="Y305" i="9"/>
  <c r="AD305" i="9" s="1"/>
  <c r="M305" i="9"/>
  <c r="AC305" i="9"/>
  <c r="AN41" i="9"/>
  <c r="AP41" i="9"/>
  <c r="AC121" i="9"/>
  <c r="Y121" i="9"/>
  <c r="M121" i="9"/>
  <c r="AA121" i="9" s="1"/>
  <c r="AC276" i="9"/>
  <c r="Y276" i="9"/>
  <c r="M276" i="9"/>
  <c r="AA276" i="9" s="1"/>
  <c r="P47" i="9"/>
  <c r="P334" i="9"/>
  <c r="P227" i="9"/>
  <c r="AO204" i="9"/>
  <c r="AQ203" i="9"/>
  <c r="S80" i="9"/>
  <c r="AB205" i="9"/>
  <c r="K205" i="9"/>
  <c r="S234" i="9"/>
  <c r="AQ36" i="9"/>
  <c r="AG96" i="9"/>
  <c r="S298" i="9"/>
  <c r="AQ297" i="9"/>
  <c r="AO298" i="9"/>
  <c r="AT298" i="9" s="1"/>
  <c r="AC169" i="9"/>
  <c r="Y169" i="9"/>
  <c r="M169" i="9"/>
  <c r="AB249" i="9"/>
  <c r="K249" i="9"/>
  <c r="AO96" i="9"/>
  <c r="AQ95" i="9"/>
  <c r="AB258" i="9"/>
  <c r="K258" i="9"/>
  <c r="AE258" i="9" s="1"/>
  <c r="AG216" i="9"/>
  <c r="AA216" i="9"/>
  <c r="P199" i="9"/>
  <c r="AR29" i="9"/>
  <c r="AG34" i="9"/>
  <c r="P231" i="9"/>
  <c r="AR290" i="9"/>
  <c r="AG101" i="9"/>
  <c r="S263" i="9"/>
  <c r="AR125" i="9"/>
  <c r="AB99" i="9"/>
  <c r="K99" i="9"/>
  <c r="AG184" i="9"/>
  <c r="AB299" i="9"/>
  <c r="K299" i="9"/>
  <c r="AE299" i="9" s="1"/>
  <c r="AR212" i="9"/>
  <c r="AB145" i="9"/>
  <c r="K145" i="9"/>
  <c r="AB123" i="9"/>
  <c r="K123" i="9"/>
  <c r="AR255" i="9"/>
  <c r="AW255" i="9" s="1"/>
  <c r="AR210" i="9"/>
  <c r="AR317" i="9"/>
  <c r="L114" i="8"/>
  <c r="K114" i="8" s="1"/>
  <c r="N114" i="8"/>
  <c r="M114" i="8"/>
  <c r="I140" i="8"/>
  <c r="I139" i="8"/>
  <c r="H139" i="8"/>
  <c r="Q170" i="3"/>
  <c r="H140" i="8"/>
  <c r="Q50" i="3"/>
  <c r="I19" i="8"/>
  <c r="H19" i="8"/>
  <c r="Q126" i="3"/>
  <c r="I95" i="8"/>
  <c r="H95" i="8"/>
  <c r="Y313" i="9"/>
  <c r="M313" i="9"/>
  <c r="AC313" i="9"/>
  <c r="AQ38" i="9"/>
  <c r="AG158" i="9"/>
  <c r="AB256" i="9"/>
  <c r="K256" i="9"/>
  <c r="AE256" i="9" s="1"/>
  <c r="AG116" i="9"/>
  <c r="K72" i="9"/>
  <c r="AB72" i="9"/>
  <c r="AG51" i="9"/>
  <c r="AA51" i="9"/>
  <c r="AB284" i="9"/>
  <c r="K284" i="9"/>
  <c r="P303" i="9"/>
  <c r="AB178" i="9"/>
  <c r="K178" i="9"/>
  <c r="AE178" i="9" s="1"/>
  <c r="S338" i="9"/>
  <c r="S224" i="9"/>
  <c r="AQ78" i="9"/>
  <c r="Y220" i="9"/>
  <c r="M220" i="9"/>
  <c r="AA220" i="9" s="1"/>
  <c r="AC220" i="9"/>
  <c r="AQ5" i="9"/>
  <c r="P53" i="9"/>
  <c r="AC95" i="9"/>
  <c r="Y95" i="9"/>
  <c r="M95" i="9"/>
  <c r="AA95" i="9" s="1"/>
  <c r="AB240" i="9"/>
  <c r="K240" i="9"/>
  <c r="AQ266" i="9"/>
  <c r="AO267" i="9"/>
  <c r="S85" i="9"/>
  <c r="AC22" i="9"/>
  <c r="W22" i="9"/>
  <c r="Y22" i="9"/>
  <c r="M22" i="9"/>
  <c r="AA22" i="9" s="1"/>
  <c r="P247" i="9"/>
  <c r="AR65" i="9"/>
  <c r="AQ306" i="9"/>
  <c r="AV306" i="9" s="1"/>
  <c r="AO307" i="9"/>
  <c r="M282" i="9"/>
  <c r="AA282" i="9" s="1"/>
  <c r="AC282" i="9"/>
  <c r="Y282" i="9"/>
  <c r="P74" i="9"/>
  <c r="S96" i="9"/>
  <c r="P273" i="9"/>
  <c r="Y102" i="9"/>
  <c r="M102" i="9"/>
  <c r="AC102" i="9"/>
  <c r="P138" i="9"/>
  <c r="S128" i="9"/>
  <c r="S305" i="9"/>
  <c r="AC327" i="9"/>
  <c r="Y327" i="9"/>
  <c r="AD327" i="9" s="1"/>
  <c r="M327" i="9"/>
  <c r="AA327" i="9" s="1"/>
  <c r="P202" i="9"/>
  <c r="S160" i="9"/>
  <c r="P337" i="9"/>
  <c r="AC94" i="9"/>
  <c r="Y94" i="9"/>
  <c r="M94" i="9"/>
  <c r="AA94" i="9" s="1"/>
  <c r="AB267" i="9"/>
  <c r="K267" i="9"/>
  <c r="AO275" i="9"/>
  <c r="AQ274" i="9"/>
  <c r="AB264" i="9"/>
  <c r="K264" i="9"/>
  <c r="AG230" i="9"/>
  <c r="AG296" i="9"/>
  <c r="AQ220" i="9"/>
  <c r="AR330" i="9"/>
  <c r="N80" i="8"/>
  <c r="M80" i="8"/>
  <c r="L80" i="8"/>
  <c r="K80" i="8" s="1"/>
  <c r="N69" i="8"/>
  <c r="L69" i="8"/>
  <c r="K69" i="8" s="1"/>
  <c r="M69" i="8"/>
  <c r="N74" i="8"/>
  <c r="M74" i="8"/>
  <c r="L74" i="8"/>
  <c r="K74" i="8" s="1"/>
  <c r="H33" i="8"/>
  <c r="I33" i="8"/>
  <c r="Q64" i="3"/>
  <c r="H126" i="8"/>
  <c r="I126" i="8"/>
  <c r="Q157" i="3"/>
  <c r="K212" i="9"/>
  <c r="AB212" i="9"/>
  <c r="AG54" i="9"/>
  <c r="AA54" i="9"/>
  <c r="Y215" i="9"/>
  <c r="M215" i="9"/>
  <c r="AA215" i="9" s="1"/>
  <c r="AC215" i="9"/>
  <c r="AR286" i="9"/>
  <c r="AC331" i="9"/>
  <c r="Y331" i="9"/>
  <c r="M331" i="9"/>
  <c r="AA331" i="9" s="1"/>
  <c r="AP93" i="9"/>
  <c r="AB9" i="9"/>
  <c r="U9" i="9"/>
  <c r="K9" i="9"/>
  <c r="AB200" i="9"/>
  <c r="K200" i="9"/>
  <c r="AE200" i="9" s="1"/>
  <c r="S98" i="9"/>
  <c r="AR175" i="9"/>
  <c r="AC79" i="9"/>
  <c r="Y79" i="9"/>
  <c r="M79" i="9"/>
  <c r="AA79" i="9" s="1"/>
  <c r="AB271" i="9"/>
  <c r="K271" i="9"/>
  <c r="AQ143" i="9"/>
  <c r="AQ189" i="9"/>
  <c r="AG276" i="9"/>
  <c r="S227" i="9"/>
  <c r="P309" i="9"/>
  <c r="AR126" i="9"/>
  <c r="AW126" i="9" s="1"/>
  <c r="P259" i="9"/>
  <c r="AG177" i="9"/>
  <c r="AC111" i="9"/>
  <c r="Y111" i="9"/>
  <c r="M111" i="9"/>
  <c r="AR85" i="9"/>
  <c r="S64" i="9"/>
  <c r="S241" i="9"/>
  <c r="M207" i="9"/>
  <c r="AC207" i="9"/>
  <c r="Y207" i="9"/>
  <c r="AR273" i="9"/>
  <c r="AQ246" i="9"/>
  <c r="AO247" i="9"/>
  <c r="AR200" i="9"/>
  <c r="Y336" i="9"/>
  <c r="M336" i="9"/>
  <c r="AA336" i="9" s="1"/>
  <c r="AC336" i="9"/>
  <c r="K19" i="9"/>
  <c r="AB19" i="9"/>
  <c r="U19" i="9"/>
  <c r="AQ169" i="9"/>
  <c r="AQ231" i="9"/>
  <c r="AO232" i="9"/>
  <c r="AC183" i="9"/>
  <c r="Y183" i="9"/>
  <c r="M183" i="9"/>
  <c r="AA183" i="9" s="1"/>
  <c r="AB69" i="9"/>
  <c r="K69" i="9"/>
  <c r="AQ31" i="9"/>
  <c r="AO32" i="9"/>
  <c r="AO99" i="9"/>
  <c r="AQ98" i="9"/>
  <c r="M67" i="8"/>
  <c r="N67" i="8"/>
  <c r="L67" i="8"/>
  <c r="I108" i="8"/>
  <c r="Q139" i="3"/>
  <c r="H108" i="8"/>
  <c r="AC125" i="9"/>
  <c r="Y125" i="9"/>
  <c r="M125" i="9"/>
  <c r="AC265" i="9"/>
  <c r="Y265" i="9"/>
  <c r="M265" i="9"/>
  <c r="AA265" i="9" s="1"/>
  <c r="K163" i="9"/>
  <c r="AB163" i="9"/>
  <c r="AC45" i="9"/>
  <c r="Y45" i="9"/>
  <c r="M45" i="9"/>
  <c r="AA45" i="9" s="1"/>
  <c r="AG179" i="9"/>
  <c r="AG12" i="9"/>
  <c r="S109" i="9"/>
  <c r="P286" i="9"/>
  <c r="AG79" i="9"/>
  <c r="AR90" i="9"/>
  <c r="P275" i="9"/>
  <c r="AR48" i="9"/>
  <c r="S242" i="9"/>
  <c r="AR92" i="9"/>
  <c r="AG140" i="9"/>
  <c r="AR301" i="9"/>
  <c r="P274" i="9"/>
  <c r="AR72" i="9"/>
  <c r="K138" i="9"/>
  <c r="AB138" i="9"/>
  <c r="AG339" i="9"/>
  <c r="AQ65" i="9"/>
  <c r="AO66" i="9"/>
  <c r="AT66" i="9" s="1"/>
  <c r="AR156" i="9"/>
  <c r="AQ171" i="9"/>
  <c r="AR249" i="9"/>
  <c r="S147" i="9"/>
  <c r="AR128" i="9"/>
  <c r="K334" i="9"/>
  <c r="AB334" i="9"/>
  <c r="AQ108" i="9"/>
  <c r="S179" i="9"/>
  <c r="AB223" i="9"/>
  <c r="K223" i="9"/>
  <c r="AQ144" i="9"/>
  <c r="AO145" i="9"/>
  <c r="P211" i="9"/>
  <c r="M120" i="9"/>
  <c r="AC120" i="9"/>
  <c r="Y120" i="9"/>
  <c r="Q105" i="3"/>
  <c r="H74" i="8"/>
  <c r="I74" i="8"/>
  <c r="Q102" i="3"/>
  <c r="H71" i="8"/>
  <c r="I71" i="8"/>
  <c r="N4" i="8"/>
  <c r="AO228" i="9"/>
  <c r="AT228" i="9" s="1"/>
  <c r="AQ227" i="9"/>
  <c r="AG128" i="9"/>
  <c r="AC314" i="9"/>
  <c r="Y314" i="9"/>
  <c r="M314" i="9"/>
  <c r="AA314" i="9" s="1"/>
  <c r="Y113" i="9"/>
  <c r="M113" i="9"/>
  <c r="AA113" i="9" s="1"/>
  <c r="AC113" i="9"/>
  <c r="M193" i="9"/>
  <c r="AA193" i="9" s="1"/>
  <c r="AC193" i="9"/>
  <c r="Y193" i="9"/>
  <c r="Q65" i="3"/>
  <c r="I34" i="8"/>
  <c r="H34" i="8"/>
  <c r="L138" i="8"/>
  <c r="K138" i="8" s="1"/>
  <c r="N138" i="8"/>
  <c r="M138" i="8"/>
  <c r="N45" i="8"/>
  <c r="M45" i="8"/>
  <c r="L45" i="8"/>
  <c r="K45" i="8" s="1"/>
  <c r="N25" i="8"/>
  <c r="L25" i="8"/>
  <c r="M25" i="8"/>
  <c r="M184" i="9"/>
  <c r="AC184" i="9"/>
  <c r="Y184" i="9"/>
  <c r="AC337" i="9"/>
  <c r="Y337" i="9"/>
  <c r="M337" i="9"/>
  <c r="AA337" i="9" s="1"/>
  <c r="Y182" i="9"/>
  <c r="M182" i="9"/>
  <c r="AA182" i="9" s="1"/>
  <c r="AC182" i="9"/>
  <c r="K248" i="9"/>
  <c r="AB248" i="9"/>
  <c r="AC33" i="9"/>
  <c r="Y33" i="9"/>
  <c r="W33" i="9"/>
  <c r="M33" i="9"/>
  <c r="AA33" i="9" s="1"/>
  <c r="AB241" i="9"/>
  <c r="K241" i="9"/>
  <c r="AC312" i="9"/>
  <c r="Y312" i="9"/>
  <c r="M312" i="9"/>
  <c r="AA312" i="9" s="1"/>
  <c r="AG251" i="9"/>
  <c r="K91" i="9"/>
  <c r="AB91" i="9"/>
  <c r="AQ158" i="9"/>
  <c r="AV158" i="9" s="1"/>
  <c r="AQ8" i="9"/>
  <c r="AV8" i="9" s="1"/>
  <c r="AB239" i="9"/>
  <c r="K239" i="9"/>
  <c r="P295" i="9"/>
  <c r="AR12" i="9"/>
  <c r="AQ114" i="9"/>
  <c r="S154" i="9"/>
  <c r="S136" i="9"/>
  <c r="S249" i="9"/>
  <c r="AG263" i="9"/>
  <c r="P218" i="9"/>
  <c r="S168" i="9"/>
  <c r="P281" i="9"/>
  <c r="AR158" i="9"/>
  <c r="AR172" i="9"/>
  <c r="P141" i="9"/>
  <c r="P254" i="9"/>
  <c r="AG77" i="9"/>
  <c r="P159" i="9"/>
  <c r="AR67" i="9"/>
  <c r="AQ273" i="9"/>
  <c r="AO274" i="9"/>
  <c r="AB128" i="9"/>
  <c r="K128" i="9"/>
  <c r="P191" i="9"/>
  <c r="AR323" i="9"/>
  <c r="AR132" i="9"/>
  <c r="AW132" i="9" s="1"/>
  <c r="AG88" i="9"/>
  <c r="P223" i="9"/>
  <c r="AR206" i="9"/>
  <c r="AR256" i="9"/>
  <c r="Q75" i="3"/>
  <c r="H44" i="8"/>
  <c r="I44" i="8"/>
  <c r="AG223" i="9"/>
  <c r="Q36" i="3"/>
  <c r="AC235" i="9"/>
  <c r="Y235" i="9"/>
  <c r="M235" i="9"/>
  <c r="AA235" i="9" s="1"/>
  <c r="S304" i="9"/>
  <c r="AB146" i="9"/>
  <c r="K146" i="9"/>
  <c r="AP194" i="9"/>
  <c r="Q115" i="3"/>
  <c r="H84" i="8"/>
  <c r="I84" i="8"/>
  <c r="Q104" i="3"/>
  <c r="H73" i="8"/>
  <c r="I73" i="8"/>
  <c r="I92" i="8"/>
  <c r="H92" i="8"/>
  <c r="Q123" i="3"/>
  <c r="Q154" i="3"/>
  <c r="H123" i="8"/>
  <c r="I123" i="8"/>
  <c r="Q35" i="3"/>
  <c r="L124" i="8"/>
  <c r="K124" i="8" s="1"/>
  <c r="M124" i="8"/>
  <c r="N124" i="8"/>
  <c r="P235" i="9"/>
  <c r="Y319" i="9"/>
  <c r="M319" i="9"/>
  <c r="AA319" i="9" s="1"/>
  <c r="S356" i="9" s="1"/>
  <c r="AC319" i="9"/>
  <c r="S191" i="9"/>
  <c r="AG335" i="9"/>
  <c r="AR71" i="9"/>
  <c r="S57" i="9"/>
  <c r="Q151" i="3"/>
  <c r="I120" i="8"/>
  <c r="H120" i="8"/>
  <c r="M107" i="8"/>
  <c r="N107" i="8"/>
  <c r="L107" i="8"/>
  <c r="K107" i="8" s="1"/>
  <c r="L118" i="8"/>
  <c r="K118" i="8" s="1"/>
  <c r="M118" i="8"/>
  <c r="N118" i="8"/>
  <c r="L131" i="8"/>
  <c r="K131" i="8" s="1"/>
  <c r="M131" i="8"/>
  <c r="N131" i="8"/>
  <c r="Q69" i="3"/>
  <c r="H38" i="8"/>
  <c r="I38" i="8"/>
  <c r="AG293" i="9"/>
  <c r="AC30" i="9"/>
  <c r="W30" i="9"/>
  <c r="Y30" i="9"/>
  <c r="M30" i="9"/>
  <c r="AA30" i="9" s="1"/>
  <c r="AG337" i="9"/>
  <c r="AC117" i="9"/>
  <c r="Y117" i="9"/>
  <c r="AD117" i="9" s="1"/>
  <c r="M117" i="9"/>
  <c r="AA117" i="9" s="1"/>
  <c r="K68" i="9"/>
  <c r="AB68" i="9"/>
  <c r="AG36" i="9"/>
  <c r="AB20" i="9"/>
  <c r="U20" i="9"/>
  <c r="K20" i="9"/>
  <c r="AB42" i="9"/>
  <c r="K42" i="9"/>
  <c r="S156" i="9"/>
  <c r="K236" i="9"/>
  <c r="AE236" i="9" s="1"/>
  <c r="AB236" i="9"/>
  <c r="P241" i="9"/>
  <c r="AG248" i="9"/>
  <c r="K312" i="9"/>
  <c r="AE312" i="9" s="1"/>
  <c r="AB312" i="9"/>
  <c r="P262" i="9"/>
  <c r="AQ150" i="9"/>
  <c r="AV150" i="9" s="1"/>
  <c r="AO151" i="9"/>
  <c r="AT151" i="9" s="1"/>
  <c r="AG41" i="9"/>
  <c r="AA41" i="9"/>
  <c r="AB293" i="9"/>
  <c r="K293" i="9"/>
  <c r="AQ337" i="9"/>
  <c r="AO338" i="9"/>
  <c r="P59" i="9"/>
  <c r="AQ267" i="9"/>
  <c r="AO268" i="9"/>
  <c r="AR196" i="9"/>
  <c r="P91" i="9"/>
  <c r="K182" i="9"/>
  <c r="AE182" i="9" s="1"/>
  <c r="AB182" i="9"/>
  <c r="AR96" i="9"/>
  <c r="AR199" i="9"/>
  <c r="AW199" i="9" s="1"/>
  <c r="AB120" i="9"/>
  <c r="K120" i="9"/>
  <c r="AE120" i="9" s="1"/>
  <c r="P134" i="9"/>
  <c r="S216" i="9"/>
  <c r="AG322" i="9"/>
  <c r="AB320" i="9"/>
  <c r="K320" i="9"/>
  <c r="P166" i="9"/>
  <c r="S248" i="9"/>
  <c r="AG237" i="9"/>
  <c r="AB304" i="9"/>
  <c r="K304" i="9"/>
  <c r="P198" i="9"/>
  <c r="S280" i="9"/>
  <c r="AR94" i="9"/>
  <c r="S210" i="9"/>
  <c r="AQ157" i="9"/>
  <c r="AO158" i="9"/>
  <c r="AG329" i="9"/>
  <c r="AG10" i="9"/>
  <c r="AR281" i="9"/>
  <c r="AR79" i="9"/>
  <c r="AW79" i="9" s="1"/>
  <c r="AR157" i="9"/>
  <c r="H104" i="8"/>
  <c r="I104" i="8"/>
  <c r="Q135" i="3"/>
  <c r="Q118" i="3"/>
  <c r="I87" i="8"/>
  <c r="H87" i="8"/>
  <c r="Q167" i="3"/>
  <c r="H136" i="8"/>
  <c r="I136" i="8"/>
  <c r="Q78" i="3"/>
  <c r="I47" i="8"/>
  <c r="H47" i="8"/>
  <c r="M202" i="9"/>
  <c r="AA202" i="9" s="1"/>
  <c r="AC202" i="9"/>
  <c r="Y202" i="9"/>
  <c r="AG334" i="9"/>
  <c r="AG167" i="9"/>
  <c r="AG194" i="9"/>
  <c r="AA194" i="9"/>
  <c r="AC118" i="9"/>
  <c r="Y118" i="9"/>
  <c r="M118" i="9"/>
  <c r="AA118" i="9" s="1"/>
  <c r="AQ251" i="9"/>
  <c r="AO252" i="9"/>
  <c r="AC227" i="9"/>
  <c r="Y227" i="9"/>
  <c r="M227" i="9"/>
  <c r="AA227" i="9" s="1"/>
  <c r="AG57" i="9"/>
  <c r="AG295" i="9"/>
  <c r="AB36" i="9"/>
  <c r="U36" i="9"/>
  <c r="K36" i="9"/>
  <c r="K262" i="9"/>
  <c r="AB262" i="9"/>
  <c r="AR176" i="9"/>
  <c r="AW176" i="9" s="1"/>
  <c r="P54" i="9"/>
  <c r="K141" i="9"/>
  <c r="AB141" i="9"/>
  <c r="P43" i="9"/>
  <c r="AR110" i="9"/>
  <c r="AQ155" i="9"/>
  <c r="S331" i="9"/>
  <c r="P64" i="9"/>
  <c r="AQ292" i="9"/>
  <c r="AO293" i="9"/>
  <c r="AQ54" i="9"/>
  <c r="P96" i="9"/>
  <c r="S282" i="9"/>
  <c r="S200" i="9"/>
  <c r="P313" i="9"/>
  <c r="K209" i="9"/>
  <c r="AB209" i="9"/>
  <c r="AR179" i="9"/>
  <c r="AW179" i="9" s="1"/>
  <c r="AQ207" i="9"/>
  <c r="AG305" i="9"/>
  <c r="K217" i="9"/>
  <c r="AB217" i="9"/>
  <c r="AQ256" i="9"/>
  <c r="AQ74" i="9"/>
  <c r="AB142" i="9"/>
  <c r="K142" i="9"/>
  <c r="AQ330" i="9"/>
  <c r="AQ136" i="9"/>
  <c r="AV136" i="9" s="1"/>
  <c r="AC208" i="9"/>
  <c r="Y208" i="9"/>
  <c r="M208" i="9"/>
  <c r="AA208" i="9" s="1"/>
  <c r="P251" i="9"/>
  <c r="AR337" i="9"/>
  <c r="AQ329" i="9"/>
  <c r="AO330" i="9"/>
  <c r="AB301" i="9"/>
  <c r="K301" i="9"/>
  <c r="N10" i="8"/>
  <c r="L10" i="8"/>
  <c r="K10" i="8" s="1"/>
  <c r="M10" i="8"/>
  <c r="Q86" i="3"/>
  <c r="I55" i="8"/>
  <c r="H55" i="8"/>
  <c r="Q53" i="3"/>
  <c r="I22" i="8"/>
  <c r="H22" i="8"/>
  <c r="L20" i="8"/>
  <c r="K20" i="8" s="1"/>
  <c r="M20" i="8"/>
  <c r="N20" i="8"/>
  <c r="AC151" i="9"/>
  <c r="Y151" i="9"/>
  <c r="M151" i="9"/>
  <c r="AA151" i="9" s="1"/>
  <c r="AG122" i="9"/>
  <c r="AR33" i="9"/>
  <c r="Y297" i="9"/>
  <c r="M297" i="9"/>
  <c r="AA297" i="9" s="1"/>
  <c r="AC297" i="9"/>
  <c r="AC110" i="9"/>
  <c r="Y110" i="9"/>
  <c r="M110" i="9"/>
  <c r="AA110" i="9" s="1"/>
  <c r="AM110" i="9" s="1"/>
  <c r="AC114" i="9"/>
  <c r="Y114" i="9"/>
  <c r="M114" i="9"/>
  <c r="AA114" i="9" s="1"/>
  <c r="AB292" i="9"/>
  <c r="K292" i="9"/>
  <c r="AE292" i="9" s="1"/>
  <c r="AB134" i="9"/>
  <c r="K134" i="9"/>
  <c r="AB188" i="9"/>
  <c r="K188" i="9"/>
  <c r="AO278" i="9"/>
  <c r="AT278" i="9" s="1"/>
  <c r="AQ277" i="9"/>
  <c r="P115" i="9"/>
  <c r="AR153" i="9"/>
  <c r="AR162" i="9"/>
  <c r="S145" i="9"/>
  <c r="AR180" i="9"/>
  <c r="AW180" i="9" s="1"/>
  <c r="S256" i="9"/>
  <c r="AQ334" i="9"/>
  <c r="AC320" i="9"/>
  <c r="Y320" i="9"/>
  <c r="M320" i="9"/>
  <c r="AA320" i="9" s="1"/>
  <c r="S357" i="9" s="1"/>
  <c r="AQ20" i="9"/>
  <c r="S288" i="9"/>
  <c r="AQ257" i="9"/>
  <c r="AV257" i="9" s="1"/>
  <c r="M245" i="9"/>
  <c r="AC245" i="9"/>
  <c r="Y245" i="9"/>
  <c r="AD245" i="9" s="1"/>
  <c r="AQ27" i="9"/>
  <c r="AO28" i="9"/>
  <c r="S261" i="9"/>
  <c r="AQ147" i="9"/>
  <c r="AC209" i="9"/>
  <c r="Y209" i="9"/>
  <c r="M209" i="9"/>
  <c r="AA209" i="9" s="1"/>
  <c r="P287" i="9"/>
  <c r="AR321" i="9"/>
  <c r="AQ141" i="9"/>
  <c r="AC90" i="9"/>
  <c r="Y90" i="9"/>
  <c r="M90" i="9"/>
  <c r="AA90" i="9" s="1"/>
  <c r="P327" i="9"/>
  <c r="AQ180" i="9"/>
  <c r="AV180" i="9" s="1"/>
  <c r="AO181" i="9"/>
  <c r="AT181" i="9" s="1"/>
  <c r="S49" i="9"/>
  <c r="AG32" i="9"/>
  <c r="AG92" i="9"/>
  <c r="AR42" i="9"/>
  <c r="S81" i="9"/>
  <c r="M163" i="9"/>
  <c r="AA163" i="9" s="1"/>
  <c r="AC163" i="9"/>
  <c r="Y163" i="9"/>
  <c r="AR11" i="9"/>
  <c r="S169" i="9"/>
  <c r="P175" i="9"/>
  <c r="AG133" i="9"/>
  <c r="AQ174" i="9"/>
  <c r="S89" i="9"/>
  <c r="Q84" i="3"/>
  <c r="H53" i="8"/>
  <c r="I53" i="8"/>
  <c r="H117" i="8"/>
  <c r="Q148" i="3"/>
  <c r="I117" i="8"/>
  <c r="H70" i="8"/>
  <c r="I70" i="8"/>
  <c r="Q101" i="3"/>
  <c r="N136" i="8"/>
  <c r="L136" i="8"/>
  <c r="K136" i="8" s="1"/>
  <c r="M136" i="8"/>
  <c r="M318" i="9"/>
  <c r="AA318" i="9" s="1"/>
  <c r="AC318" i="9"/>
  <c r="Y318" i="9"/>
  <c r="S194" i="9"/>
  <c r="Y259" i="9"/>
  <c r="AC259" i="9"/>
  <c r="M259" i="9"/>
  <c r="AA259" i="9" s="1"/>
  <c r="AG112" i="9"/>
  <c r="Y213" i="9"/>
  <c r="AD213" i="9" s="1"/>
  <c r="M213" i="9"/>
  <c r="AA213" i="9" s="1"/>
  <c r="AC213" i="9"/>
  <c r="AC21" i="9"/>
  <c r="W21" i="9"/>
  <c r="Y21" i="9"/>
  <c r="M21" i="9"/>
  <c r="AC89" i="9"/>
  <c r="M89" i="9"/>
  <c r="Y89" i="9"/>
  <c r="AC16" i="9"/>
  <c r="Y16" i="9"/>
  <c r="W16" i="9"/>
  <c r="M16" i="9"/>
  <c r="AA16" i="9" s="1"/>
  <c r="AR45" i="9"/>
  <c r="AW45" i="9" s="1"/>
  <c r="W32" i="9"/>
  <c r="M32" i="9"/>
  <c r="AC32" i="9"/>
  <c r="Y32" i="9"/>
  <c r="AB329" i="9"/>
  <c r="K329" i="9"/>
  <c r="P322" i="9"/>
  <c r="AQ260" i="9"/>
  <c r="S321" i="9"/>
  <c r="AR265" i="9"/>
  <c r="K254" i="9"/>
  <c r="AE254" i="9" s="1"/>
  <c r="AB254" i="9"/>
  <c r="AG143" i="9"/>
  <c r="AO62" i="9"/>
  <c r="AT62" i="9" s="1"/>
  <c r="AQ61" i="9"/>
  <c r="P118" i="9"/>
  <c r="U13" i="9"/>
  <c r="K13" i="9"/>
  <c r="AB13" i="9"/>
  <c r="AQ317" i="9"/>
  <c r="S150" i="9"/>
  <c r="AR51" i="9"/>
  <c r="AQ58" i="9"/>
  <c r="AO59" i="9"/>
  <c r="AT59" i="9" s="1"/>
  <c r="P123" i="9"/>
  <c r="AG222" i="9"/>
  <c r="AB28" i="9"/>
  <c r="U28" i="9"/>
  <c r="K28" i="9"/>
  <c r="S193" i="9"/>
  <c r="AG316" i="9"/>
  <c r="AB297" i="9"/>
  <c r="K297" i="9"/>
  <c r="AB280" i="9"/>
  <c r="K280" i="9"/>
  <c r="AE280" i="9" s="1"/>
  <c r="S225" i="9"/>
  <c r="AR203" i="9"/>
  <c r="AG175" i="9"/>
  <c r="S257" i="9"/>
  <c r="AR86" i="9"/>
  <c r="Y56" i="9"/>
  <c r="M56" i="9"/>
  <c r="AA56" i="9" s="1"/>
  <c r="AC56" i="9"/>
  <c r="Y139" i="9"/>
  <c r="AD139" i="9" s="1"/>
  <c r="M139" i="9"/>
  <c r="AC139" i="9"/>
  <c r="S315" i="9"/>
  <c r="S143" i="9"/>
  <c r="AR201" i="9"/>
  <c r="AR170" i="9"/>
  <c r="I35" i="8"/>
  <c r="H35" i="8"/>
  <c r="Q66" i="3"/>
  <c r="L76" i="8"/>
  <c r="K76" i="8" s="1"/>
  <c r="M76" i="8"/>
  <c r="N76" i="8"/>
  <c r="Q88" i="3"/>
  <c r="H57" i="8"/>
  <c r="I57" i="8"/>
  <c r="L61" i="8"/>
  <c r="K61" i="8" s="1"/>
  <c r="N61" i="8"/>
  <c r="M61" i="8"/>
  <c r="L125" i="8"/>
  <c r="K125" i="8" s="1"/>
  <c r="N125" i="8"/>
  <c r="M125" i="8"/>
  <c r="M292" i="9"/>
  <c r="AC292" i="9"/>
  <c r="Y292" i="9"/>
  <c r="Y71" i="9"/>
  <c r="AD71" i="9" s="1"/>
  <c r="M71" i="9"/>
  <c r="AA71" i="9" s="1"/>
  <c r="AC71" i="9"/>
  <c r="AC255" i="9"/>
  <c r="Y255" i="9"/>
  <c r="M255" i="9"/>
  <c r="AA255" i="9" s="1"/>
  <c r="AC28" i="9"/>
  <c r="W28" i="9"/>
  <c r="Y28" i="9"/>
  <c r="M28" i="9"/>
  <c r="AA28" i="9" s="1"/>
  <c r="AG159" i="9"/>
  <c r="P258" i="9"/>
  <c r="S116" i="9"/>
  <c r="AQ322" i="9"/>
  <c r="AV322" i="9" s="1"/>
  <c r="AB58" i="9"/>
  <c r="K58" i="9"/>
  <c r="AB157" i="9"/>
  <c r="K157" i="9"/>
  <c r="AE157" i="9" s="1"/>
  <c r="AQ226" i="9"/>
  <c r="AV226" i="9" s="1"/>
  <c r="AO227" i="9"/>
  <c r="S86" i="9"/>
  <c r="AR242" i="9"/>
  <c r="P261" i="9"/>
  <c r="AB196" i="9"/>
  <c r="K196" i="9"/>
  <c r="AB201" i="9"/>
  <c r="K201" i="9"/>
  <c r="AR77" i="9"/>
  <c r="S293" i="9"/>
  <c r="AG260" i="9"/>
  <c r="AA37" i="9"/>
  <c r="AG37" i="9"/>
  <c r="AG160" i="9"/>
  <c r="S161" i="9"/>
  <c r="AB213" i="9"/>
  <c r="K213" i="9"/>
  <c r="AG325" i="9"/>
  <c r="AG46" i="9"/>
  <c r="AO13" i="9"/>
  <c r="AQ12" i="9"/>
  <c r="AR106" i="9"/>
  <c r="AO308" i="9"/>
  <c r="AQ307" i="9"/>
  <c r="AG182" i="9"/>
  <c r="AR244" i="9"/>
  <c r="AW244" i="9" s="1"/>
  <c r="AR88" i="9"/>
  <c r="AW88" i="9" s="1"/>
  <c r="AR114" i="9"/>
  <c r="AB283" i="9"/>
  <c r="K283" i="9"/>
  <c r="AQ103" i="9"/>
  <c r="AV103" i="9" s="1"/>
  <c r="AR197" i="9"/>
  <c r="M130" i="8"/>
  <c r="N130" i="8"/>
  <c r="L130" i="8"/>
  <c r="K130" i="8" s="1"/>
  <c r="H50" i="8"/>
  <c r="I50" i="8"/>
  <c r="Q81" i="3"/>
  <c r="Y42" i="9"/>
  <c r="M42" i="9"/>
  <c r="AA42" i="9" s="1"/>
  <c r="AC42" i="9"/>
  <c r="AG11" i="9"/>
  <c r="AA11" i="9"/>
  <c r="AC291" i="9"/>
  <c r="Y291" i="9"/>
  <c r="M291" i="9"/>
  <c r="AB133" i="9"/>
  <c r="K133" i="9"/>
  <c r="AE133" i="9" s="1"/>
  <c r="M62" i="9"/>
  <c r="AA62" i="9" s="1"/>
  <c r="AC62" i="9"/>
  <c r="Y62" i="9"/>
  <c r="AG120" i="9"/>
  <c r="AR14" i="9"/>
  <c r="AW14" i="9" s="1"/>
  <c r="AG336" i="9"/>
  <c r="S174" i="9"/>
  <c r="AG217" i="9"/>
  <c r="P163" i="9"/>
  <c r="S277" i="9"/>
  <c r="AB7" i="9"/>
  <c r="U7" i="9"/>
  <c r="K7" i="9"/>
  <c r="AR182" i="9"/>
  <c r="AR84" i="9"/>
  <c r="AG49" i="9"/>
  <c r="AA49" i="9"/>
  <c r="AR105" i="9"/>
  <c r="AQ340" i="9"/>
  <c r="AQ341" i="9"/>
  <c r="AP341" i="9"/>
  <c r="AC261" i="9"/>
  <c r="Y261" i="9"/>
  <c r="M261" i="9"/>
  <c r="AA261" i="9" s="1"/>
  <c r="AR46" i="9"/>
  <c r="AW46" i="9" s="1"/>
  <c r="S320" i="9"/>
  <c r="AQ116" i="9"/>
  <c r="Y295" i="9"/>
  <c r="AD295" i="9" s="1"/>
  <c r="M295" i="9"/>
  <c r="AA295" i="9" s="1"/>
  <c r="AC295" i="9"/>
  <c r="Y19" i="9"/>
  <c r="M19" i="9"/>
  <c r="AC19" i="9"/>
  <c r="W19" i="9"/>
  <c r="P149" i="9"/>
  <c r="AB53" i="9"/>
  <c r="K53" i="9"/>
  <c r="P67" i="9"/>
  <c r="S181" i="9"/>
  <c r="AG130" i="9"/>
  <c r="AG187" i="9"/>
  <c r="P99" i="9"/>
  <c r="P213" i="9"/>
  <c r="AC74" i="9"/>
  <c r="Y74" i="9"/>
  <c r="M74" i="9"/>
  <c r="AA74" i="9" s="1"/>
  <c r="M8" i="8"/>
  <c r="L8" i="8"/>
  <c r="K8" i="8" s="1"/>
  <c r="N8" i="8"/>
  <c r="L18" i="8"/>
  <c r="K18" i="8" s="1"/>
  <c r="N18" i="8"/>
  <c r="M18" i="8"/>
  <c r="N31" i="8"/>
  <c r="L31" i="8"/>
  <c r="K31" i="8" s="1"/>
  <c r="M31" i="8"/>
  <c r="AC10" i="9"/>
  <c r="W10" i="9"/>
  <c r="Y10" i="9"/>
  <c r="AD10" i="9" s="1"/>
  <c r="M10" i="9"/>
  <c r="AC298" i="9"/>
  <c r="Y298" i="9"/>
  <c r="M298" i="9"/>
  <c r="AB85" i="9"/>
  <c r="K85" i="9"/>
  <c r="AE85" i="9" s="1"/>
  <c r="Y143" i="9"/>
  <c r="M143" i="9"/>
  <c r="AA143" i="9" s="1"/>
  <c r="AC143" i="9"/>
  <c r="M283" i="9"/>
  <c r="AA283" i="9" s="1"/>
  <c r="AC283" i="9"/>
  <c r="Y283" i="9"/>
  <c r="N102" i="8"/>
  <c r="L102" i="8"/>
  <c r="K102" i="8" s="1"/>
  <c r="M102" i="8"/>
  <c r="H45" i="8"/>
  <c r="Q76" i="3"/>
  <c r="I45" i="8"/>
  <c r="H134" i="8"/>
  <c r="I134" i="8"/>
  <c r="Q165" i="3"/>
  <c r="N33" i="8"/>
  <c r="L33" i="8"/>
  <c r="K33" i="8" s="1"/>
  <c r="M33" i="8"/>
  <c r="AC146" i="9"/>
  <c r="Y146" i="9"/>
  <c r="AD146" i="9" s="1"/>
  <c r="M146" i="9"/>
  <c r="AA146" i="9" s="1"/>
  <c r="AG246" i="9"/>
  <c r="AC258" i="9"/>
  <c r="Y258" i="9"/>
  <c r="M258" i="9"/>
  <c r="AC302" i="9"/>
  <c r="Y302" i="9"/>
  <c r="M302" i="9"/>
  <c r="Y25" i="9"/>
  <c r="W25" i="9"/>
  <c r="M25" i="9"/>
  <c r="AA25" i="9" s="1"/>
  <c r="AC25" i="9"/>
  <c r="AG338" i="9"/>
  <c r="AA338" i="9"/>
  <c r="AB308" i="9"/>
  <c r="K308" i="9"/>
  <c r="AB327" i="9"/>
  <c r="K327" i="9"/>
  <c r="AG320" i="9"/>
  <c r="AG27" i="9"/>
  <c r="AG220" i="9"/>
  <c r="AQ298" i="9"/>
  <c r="AV298" i="9" s="1"/>
  <c r="AO299" i="9"/>
  <c r="AR47" i="9"/>
  <c r="AQ119" i="9"/>
  <c r="AV119" i="9" s="1"/>
  <c r="AO120" i="9"/>
  <c r="AR73" i="9"/>
  <c r="S250" i="9"/>
  <c r="S201" i="9"/>
  <c r="S94" i="9"/>
  <c r="P314" i="9"/>
  <c r="AG71" i="9"/>
  <c r="P233" i="9"/>
  <c r="P126" i="9"/>
  <c r="AO160" i="9"/>
  <c r="AT160" i="9" s="1"/>
  <c r="AQ159" i="9"/>
  <c r="AV159" i="9" s="1"/>
  <c r="AQ259" i="9"/>
  <c r="P206" i="9"/>
  <c r="S67" i="9"/>
  <c r="S207" i="9"/>
  <c r="AG191" i="9"/>
  <c r="AQ222" i="9"/>
  <c r="P239" i="9"/>
  <c r="AB56" i="9"/>
  <c r="K56" i="9"/>
  <c r="AQ145" i="9"/>
  <c r="AR6" i="9"/>
  <c r="P279" i="9"/>
  <c r="AQ7" i="9"/>
  <c r="AR267" i="9"/>
  <c r="G16" i="9"/>
  <c r="G320" i="9"/>
  <c r="G85" i="9"/>
  <c r="G263" i="9"/>
  <c r="G304" i="9"/>
  <c r="G309" i="9"/>
  <c r="G264" i="9"/>
  <c r="G101" i="9"/>
  <c r="G215" i="9"/>
  <c r="G77" i="9"/>
  <c r="G162" i="9"/>
  <c r="G59" i="9"/>
  <c r="G238" i="9"/>
  <c r="G99" i="9"/>
  <c r="G234" i="9"/>
  <c r="G178" i="9"/>
  <c r="G62" i="9"/>
  <c r="G256" i="9"/>
  <c r="G259" i="9"/>
  <c r="G143" i="9"/>
  <c r="G37" i="9"/>
  <c r="G130" i="9"/>
  <c r="G13" i="9"/>
  <c r="G18" i="9"/>
  <c r="G322" i="9"/>
  <c r="G137" i="9"/>
  <c r="G6" i="9"/>
  <c r="G261" i="9"/>
  <c r="G75" i="9"/>
  <c r="G92" i="9"/>
  <c r="G89" i="9"/>
  <c r="G15" i="9"/>
  <c r="G219" i="9"/>
  <c r="G96" i="9"/>
  <c r="G124" i="9"/>
  <c r="G49" i="9"/>
  <c r="G53" i="9"/>
  <c r="G109" i="9"/>
  <c r="G250" i="9"/>
  <c r="G115" i="9"/>
  <c r="G202" i="9"/>
  <c r="G325" i="9"/>
  <c r="G321" i="9"/>
  <c r="G125" i="9"/>
  <c r="G278" i="9"/>
  <c r="G302" i="9"/>
  <c r="G94" i="9"/>
  <c r="G212" i="9"/>
  <c r="G158" i="9"/>
  <c r="G222" i="9"/>
  <c r="G176" i="9"/>
  <c r="G107" i="9"/>
  <c r="G229" i="9"/>
  <c r="G311" i="9"/>
  <c r="G288" i="9"/>
  <c r="G69" i="9"/>
  <c r="G271" i="9"/>
  <c r="G313" i="9"/>
  <c r="G283" i="9"/>
  <c r="G68" i="9"/>
  <c r="G132" i="9"/>
  <c r="G330" i="9"/>
  <c r="G133" i="9"/>
  <c r="G5" i="9"/>
  <c r="G270" i="9"/>
  <c r="G230" i="9"/>
  <c r="G171" i="9"/>
  <c r="G286" i="9"/>
  <c r="G191" i="9"/>
  <c r="G284" i="9"/>
  <c r="G11" i="9"/>
  <c r="G183" i="9"/>
  <c r="G192" i="9"/>
  <c r="G102" i="9"/>
  <c r="G33" i="9"/>
  <c r="G63" i="9"/>
  <c r="G35" i="9"/>
  <c r="G198" i="9"/>
  <c r="G189" i="9"/>
  <c r="G207" i="9"/>
  <c r="G121" i="9"/>
  <c r="G177" i="9"/>
  <c r="G257" i="9"/>
  <c r="G66" i="9"/>
  <c r="G45" i="9"/>
  <c r="G218" i="9"/>
  <c r="G317" i="9"/>
  <c r="G168" i="9"/>
  <c r="G300" i="9"/>
  <c r="G81" i="9"/>
  <c r="G146" i="9"/>
  <c r="G244" i="9"/>
  <c r="G195" i="9"/>
  <c r="G281" i="9"/>
  <c r="G303" i="9"/>
  <c r="G172" i="9"/>
  <c r="G179" i="9"/>
  <c r="G258" i="9"/>
  <c r="G319" i="9"/>
  <c r="G160" i="9"/>
  <c r="G315" i="9"/>
  <c r="G275" i="9"/>
  <c r="G248" i="9"/>
  <c r="G323" i="9"/>
  <c r="G190" i="9"/>
  <c r="G111" i="9"/>
  <c r="G120" i="9"/>
  <c r="G243" i="9"/>
  <c r="G208" i="9"/>
  <c r="G39" i="9"/>
  <c r="G287" i="9"/>
  <c r="G240" i="9"/>
  <c r="G79" i="9"/>
  <c r="G103" i="9"/>
  <c r="G262" i="9"/>
  <c r="G8" i="9"/>
  <c r="G136" i="9"/>
  <c r="G167" i="9"/>
  <c r="G211" i="9"/>
  <c r="G220" i="9"/>
  <c r="G72" i="9"/>
  <c r="G29" i="9"/>
  <c r="G170" i="9"/>
  <c r="G54" i="9"/>
  <c r="G210" i="9"/>
  <c r="G42" i="9"/>
  <c r="G294" i="9"/>
  <c r="G241" i="9"/>
  <c r="G193" i="9"/>
  <c r="G97" i="9"/>
  <c r="G22" i="9"/>
  <c r="G174" i="9"/>
  <c r="G24" i="9"/>
  <c r="G83" i="9"/>
  <c r="G114" i="9"/>
  <c r="G225" i="9"/>
  <c r="G154" i="9"/>
  <c r="G312" i="9"/>
  <c r="G291" i="9"/>
  <c r="G78" i="9"/>
  <c r="G295" i="9"/>
  <c r="G185" i="9"/>
  <c r="G112" i="9"/>
  <c r="G332" i="9"/>
  <c r="G20" i="9"/>
  <c r="G293" i="9"/>
  <c r="G340" i="9"/>
  <c r="G14" i="9"/>
  <c r="G46" i="9"/>
  <c r="G221" i="9"/>
  <c r="G255" i="9"/>
  <c r="G245" i="9"/>
  <c r="G50" i="9"/>
  <c r="G201" i="9"/>
  <c r="G108" i="9"/>
  <c r="G141" i="9"/>
  <c r="G70" i="9"/>
  <c r="G296" i="9"/>
  <c r="G169" i="9"/>
  <c r="G127" i="9"/>
  <c r="G106" i="9"/>
  <c r="G67" i="9"/>
  <c r="G228" i="9"/>
  <c r="G36" i="9"/>
  <c r="G38" i="9"/>
  <c r="G10" i="9"/>
  <c r="G155" i="9"/>
  <c r="G334" i="9"/>
  <c r="G145" i="9"/>
  <c r="G205" i="9"/>
  <c r="G117" i="9"/>
  <c r="G254" i="9"/>
  <c r="G7" i="9"/>
  <c r="G100" i="9"/>
  <c r="G249" i="9"/>
  <c r="G91" i="9"/>
  <c r="G310" i="9"/>
  <c r="G237" i="9"/>
  <c r="G216" i="9"/>
  <c r="G165" i="9"/>
  <c r="G19" i="9"/>
  <c r="G285" i="9"/>
  <c r="G87" i="9"/>
  <c r="G9" i="9"/>
  <c r="G260" i="9"/>
  <c r="G147" i="9"/>
  <c r="G316" i="9"/>
  <c r="G161" i="9"/>
  <c r="G105" i="9"/>
  <c r="G74" i="9"/>
  <c r="G199" i="9"/>
  <c r="G187" i="9"/>
  <c r="G116" i="9"/>
  <c r="G252" i="9"/>
  <c r="G196" i="9"/>
  <c r="G213" i="9"/>
  <c r="G56" i="9"/>
  <c r="G173" i="9"/>
  <c r="G52" i="9"/>
  <c r="G188" i="9"/>
  <c r="G232" i="9"/>
  <c r="G153" i="9"/>
  <c r="AV231" i="9" l="1"/>
  <c r="AV15" i="9"/>
  <c r="AD291" i="9"/>
  <c r="AW114" i="9"/>
  <c r="AV147" i="9"/>
  <c r="AW110" i="9"/>
  <c r="AE239" i="9"/>
  <c r="AD220" i="9"/>
  <c r="AV208" i="9"/>
  <c r="AD276" i="9"/>
  <c r="AV177" i="9"/>
  <c r="AW158" i="9"/>
  <c r="AT150" i="9"/>
  <c r="AW177" i="9"/>
  <c r="AV45" i="9"/>
  <c r="AT302" i="9"/>
  <c r="AV302" i="9"/>
  <c r="AE82" i="9"/>
  <c r="AV22" i="9"/>
  <c r="AW162" i="9"/>
  <c r="AM265" i="9"/>
  <c r="AV114" i="9"/>
  <c r="AW333" i="9"/>
  <c r="AM27" i="9"/>
  <c r="AW106" i="9"/>
  <c r="AT338" i="9"/>
  <c r="AD125" i="9"/>
  <c r="AE304" i="9"/>
  <c r="AV291" i="9"/>
  <c r="AD87" i="9"/>
  <c r="AE329" i="9"/>
  <c r="AV5" i="9"/>
  <c r="AW94" i="9"/>
  <c r="AM220" i="9"/>
  <c r="AW52" i="9"/>
  <c r="AW164" i="9"/>
  <c r="AE142" i="9"/>
  <c r="AV95" i="9"/>
  <c r="AV162" i="9"/>
  <c r="AM87" i="9"/>
  <c r="AM312" i="9"/>
  <c r="AT114" i="9"/>
  <c r="AM92" i="9"/>
  <c r="AV277" i="9"/>
  <c r="AV203" i="9"/>
  <c r="AD74" i="9"/>
  <c r="AE217" i="9"/>
  <c r="AD109" i="9"/>
  <c r="AT277" i="9"/>
  <c r="AE138" i="9"/>
  <c r="AV242" i="9"/>
  <c r="AW242" i="9"/>
  <c r="AW228" i="9"/>
  <c r="AV20" i="9"/>
  <c r="AV38" i="9"/>
  <c r="AW290" i="9"/>
  <c r="AV143" i="9"/>
  <c r="AE267" i="9"/>
  <c r="AV144" i="9"/>
  <c r="AV98" i="9"/>
  <c r="AT330" i="9"/>
  <c r="AV330" i="9"/>
  <c r="AD222" i="9"/>
  <c r="AV116" i="9"/>
  <c r="AD201" i="9"/>
  <c r="AS41" i="9"/>
  <c r="AD132" i="9"/>
  <c r="AT210" i="9"/>
  <c r="AW73" i="9"/>
  <c r="AD169" i="9"/>
  <c r="AT158" i="9"/>
  <c r="AE191" i="9"/>
  <c r="AU277" i="9"/>
  <c r="AE58" i="9"/>
  <c r="AV174" i="9"/>
  <c r="AW6" i="9"/>
  <c r="AV324" i="9"/>
  <c r="AT152" i="9"/>
  <c r="AD102" i="9"/>
  <c r="AT306" i="9"/>
  <c r="AE161" i="9"/>
  <c r="AE150" i="9"/>
  <c r="AE84" i="9"/>
  <c r="AV109" i="9"/>
  <c r="AE146" i="9"/>
  <c r="AD89" i="9"/>
  <c r="AM151" i="9"/>
  <c r="AD258" i="9"/>
  <c r="AW186" i="9"/>
  <c r="AV222" i="9"/>
  <c r="AV74" i="9"/>
  <c r="AT332" i="9"/>
  <c r="AW51" i="9"/>
  <c r="AE247" i="9"/>
  <c r="AW78" i="9"/>
  <c r="AE275" i="9"/>
  <c r="AM235" i="9"/>
  <c r="AV40" i="9"/>
  <c r="AE171" i="9"/>
  <c r="AE55" i="9"/>
  <c r="AT89" i="9"/>
  <c r="AV83" i="9"/>
  <c r="AM175" i="9"/>
  <c r="AD209" i="9"/>
  <c r="AV181" i="9"/>
  <c r="AM230" i="9"/>
  <c r="AE262" i="9"/>
  <c r="AD120" i="9"/>
  <c r="AD94" i="9"/>
  <c r="AT139" i="9"/>
  <c r="AE71" i="9"/>
  <c r="AV106" i="9"/>
  <c r="AT268" i="9"/>
  <c r="AU93" i="9"/>
  <c r="AD282" i="9"/>
  <c r="AV172" i="9"/>
  <c r="AD231" i="9"/>
  <c r="AE251" i="9"/>
  <c r="AT165" i="9"/>
  <c r="AD12" i="9"/>
  <c r="AV75" i="9"/>
  <c r="AD69" i="9"/>
  <c r="AD265" i="9"/>
  <c r="AD263" i="9"/>
  <c r="AM40" i="9"/>
  <c r="AV268" i="9"/>
  <c r="AV259" i="9"/>
  <c r="AV108" i="9"/>
  <c r="AM49" i="9"/>
  <c r="AW170" i="9"/>
  <c r="AD151" i="9"/>
  <c r="AV54" i="9"/>
  <c r="AE76" i="9"/>
  <c r="AD143" i="9"/>
  <c r="AW105" i="9"/>
  <c r="AU194" i="9"/>
  <c r="AW12" i="9"/>
  <c r="AE212" i="9"/>
  <c r="AV326" i="9"/>
  <c r="AM173" i="9"/>
  <c r="AD188" i="9"/>
  <c r="AD302" i="9"/>
  <c r="AV340" i="9"/>
  <c r="AW172" i="9"/>
  <c r="AE327" i="9"/>
  <c r="AM74" i="9"/>
  <c r="AD42" i="9"/>
  <c r="AD193" i="9"/>
  <c r="AD45" i="9"/>
  <c r="AE271" i="9"/>
  <c r="AW268" i="9"/>
  <c r="AV105" i="9"/>
  <c r="AS139" i="9"/>
  <c r="AS268" i="9"/>
  <c r="AD64" i="9"/>
  <c r="AV246" i="9"/>
  <c r="AD60" i="9"/>
  <c r="AT41" i="9"/>
  <c r="AW330" i="9"/>
  <c r="AD297" i="9"/>
  <c r="AU41" i="9"/>
  <c r="AM122" i="9"/>
  <c r="AM248" i="9"/>
  <c r="AV317" i="9"/>
  <c r="AD32" i="9"/>
  <c r="AM237" i="9"/>
  <c r="AD336" i="9"/>
  <c r="AE111" i="9"/>
  <c r="AW250" i="9"/>
  <c r="AT164" i="9"/>
  <c r="AU326" i="9"/>
  <c r="AV14" i="9"/>
  <c r="AT153" i="9"/>
  <c r="AE49" i="9"/>
  <c r="AV23" i="9"/>
  <c r="AE90" i="9"/>
  <c r="AD339" i="9"/>
  <c r="AM127" i="9"/>
  <c r="AV219" i="9"/>
  <c r="AD77" i="9"/>
  <c r="AV318" i="9"/>
  <c r="AV139" i="9"/>
  <c r="AD84" i="9"/>
  <c r="AD171" i="9"/>
  <c r="AD217" i="9"/>
  <c r="AV244" i="9"/>
  <c r="AM15" i="9"/>
  <c r="AE163" i="9"/>
  <c r="AD18" i="9"/>
  <c r="AM106" i="9"/>
  <c r="AD281" i="9"/>
  <c r="AD153" i="9"/>
  <c r="AD148" i="9"/>
  <c r="AV170" i="9"/>
  <c r="AV154" i="9"/>
  <c r="AD82" i="9"/>
  <c r="AV153" i="9"/>
  <c r="AW92" i="9"/>
  <c r="AW153" i="9"/>
  <c r="AD270" i="9"/>
  <c r="AE317" i="9"/>
  <c r="AV164" i="9"/>
  <c r="AW218" i="9"/>
  <c r="AU318" i="9"/>
  <c r="AD40" i="9"/>
  <c r="AT44" i="9"/>
  <c r="AV160" i="9"/>
  <c r="AV185" i="9"/>
  <c r="AV307" i="9"/>
  <c r="AW33" i="9"/>
  <c r="AV266" i="9"/>
  <c r="AW47" i="9"/>
  <c r="AD25" i="9"/>
  <c r="AD261" i="9"/>
  <c r="AD255" i="9"/>
  <c r="AM167" i="9"/>
  <c r="AM41" i="9"/>
  <c r="AE93" i="9"/>
  <c r="AM250" i="9"/>
  <c r="AU159" i="9"/>
  <c r="AM276" i="9"/>
  <c r="AE211" i="9"/>
  <c r="AV193" i="9"/>
  <c r="AW155" i="9"/>
  <c r="AE117" i="9"/>
  <c r="AT307" i="9"/>
  <c r="AD337" i="9"/>
  <c r="AV145" i="9"/>
  <c r="AT74" i="9"/>
  <c r="AW8" i="9"/>
  <c r="AD21" i="9"/>
  <c r="AM282" i="9"/>
  <c r="AE144" i="9"/>
  <c r="AE95" i="9"/>
  <c r="AM45" i="9"/>
  <c r="AV186" i="9"/>
  <c r="AM194" i="9"/>
  <c r="AD175" i="9"/>
  <c r="AD283" i="9"/>
  <c r="AD62" i="9"/>
  <c r="AD28" i="9"/>
  <c r="AW11" i="9"/>
  <c r="AM270" i="9"/>
  <c r="AU305" i="9"/>
  <c r="AV175" i="9"/>
  <c r="AD329" i="9"/>
  <c r="AV305" i="9"/>
  <c r="AD198" i="9"/>
  <c r="AE195" i="9"/>
  <c r="AD309" i="9"/>
  <c r="AV282" i="9"/>
  <c r="AV46" i="9"/>
  <c r="AD141" i="9"/>
  <c r="AW197" i="9"/>
  <c r="AW90" i="9"/>
  <c r="AE123" i="9"/>
  <c r="AV202" i="9"/>
  <c r="AE286" i="9"/>
  <c r="AV314" i="9"/>
  <c r="AD181" i="9"/>
  <c r="AD269" i="9"/>
  <c r="AE81" i="9"/>
  <c r="AV176" i="9"/>
  <c r="AD318" i="9"/>
  <c r="AD218" i="9"/>
  <c r="AV11" i="9"/>
  <c r="AE325" i="9"/>
  <c r="AV77" i="9"/>
  <c r="AE323" i="9"/>
  <c r="AE332" i="9"/>
  <c r="AE170" i="9"/>
  <c r="AW77" i="9"/>
  <c r="AT77" i="9"/>
  <c r="AD86" i="9"/>
  <c r="AD50" i="9"/>
  <c r="AE270" i="9"/>
  <c r="AE53" i="9"/>
  <c r="AE264" i="9"/>
  <c r="AV197" i="9"/>
  <c r="AV81" i="9"/>
  <c r="AT81" i="9"/>
  <c r="AV101" i="9"/>
  <c r="AM71" i="9"/>
  <c r="AD113" i="9"/>
  <c r="AT176" i="9"/>
  <c r="AV137" i="9"/>
  <c r="AW184" i="9"/>
  <c r="AW259" i="9"/>
  <c r="AD178" i="9"/>
  <c r="AE333" i="9"/>
  <c r="AE141" i="9"/>
  <c r="AE68" i="9"/>
  <c r="AD101" i="9"/>
  <c r="AW337" i="9"/>
  <c r="AV337" i="9"/>
  <c r="AE42" i="9"/>
  <c r="AV78" i="9"/>
  <c r="AM51" i="9"/>
  <c r="AW71" i="9"/>
  <c r="AM77" i="9"/>
  <c r="AM283" i="9"/>
  <c r="AD208" i="9"/>
  <c r="AT275" i="9"/>
  <c r="AE72" i="9"/>
  <c r="AD134" i="9"/>
  <c r="AE297" i="9"/>
  <c r="AW286" i="9"/>
  <c r="AD27" i="9"/>
  <c r="AD36" i="9"/>
  <c r="AE336" i="9"/>
  <c r="AT22" i="9"/>
  <c r="AW206" i="9"/>
  <c r="AE99" i="9"/>
  <c r="AW140" i="9"/>
  <c r="AM260" i="9"/>
  <c r="AM301" i="9"/>
  <c r="AM99" i="9"/>
  <c r="AT145" i="9"/>
  <c r="AD127" i="9"/>
  <c r="AT65" i="9"/>
  <c r="AW70" i="9"/>
  <c r="AD310" i="9"/>
  <c r="AT198" i="9"/>
  <c r="AV316" i="9"/>
  <c r="AD98" i="9"/>
  <c r="AM242" i="9"/>
  <c r="AD15" i="9"/>
  <c r="AE97" i="9"/>
  <c r="AU48" i="9"/>
  <c r="AV273" i="9"/>
  <c r="AE56" i="9"/>
  <c r="AM146" i="9"/>
  <c r="AW84" i="9"/>
  <c r="AW321" i="9"/>
  <c r="AD320" i="9"/>
  <c r="AW65" i="9"/>
  <c r="AW307" i="9"/>
  <c r="AD48" i="9"/>
  <c r="AD288" i="9"/>
  <c r="AD167" i="9"/>
  <c r="AE308" i="9"/>
  <c r="AM114" i="9"/>
  <c r="AE209" i="9"/>
  <c r="AM251" i="9"/>
  <c r="AV65" i="9"/>
  <c r="AE113" i="9"/>
  <c r="AV84" i="9"/>
  <c r="AU47" i="9"/>
  <c r="AM234" i="9"/>
  <c r="AE233" i="9"/>
  <c r="AM295" i="9"/>
  <c r="AD56" i="9"/>
  <c r="AE334" i="9"/>
  <c r="AV31" i="9"/>
  <c r="AW125" i="9"/>
  <c r="AV183" i="9"/>
  <c r="AD161" i="9"/>
  <c r="AD311" i="9"/>
  <c r="AV97" i="9"/>
  <c r="AD251" i="9"/>
  <c r="AE204" i="9"/>
  <c r="AV321" i="9"/>
  <c r="AM16" i="9"/>
  <c r="AV155" i="9"/>
  <c r="AD67" i="9"/>
  <c r="AD76" i="9"/>
  <c r="AV21" i="9"/>
  <c r="AT243" i="9"/>
  <c r="AV47" i="9"/>
  <c r="AE320" i="9"/>
  <c r="AE188" i="9"/>
  <c r="AT120" i="9"/>
  <c r="AW265" i="9"/>
  <c r="AE301" i="9"/>
  <c r="AE128" i="9"/>
  <c r="AW273" i="9"/>
  <c r="AE295" i="9"/>
  <c r="AD123" i="9"/>
  <c r="AD179" i="9"/>
  <c r="AV39" i="9"/>
  <c r="AE339" i="9"/>
  <c r="AD202" i="9"/>
  <c r="AM46" i="9"/>
  <c r="AE248" i="9"/>
  <c r="AW249" i="9"/>
  <c r="AE148" i="9"/>
  <c r="AW207" i="9"/>
  <c r="AE102" i="9"/>
  <c r="AU122" i="9"/>
  <c r="AV115" i="9"/>
  <c r="AS48" i="9"/>
  <c r="AE196" i="9"/>
  <c r="AV251" i="9"/>
  <c r="AW256" i="9"/>
  <c r="AW48" i="9"/>
  <c r="AE145" i="9"/>
  <c r="AW194" i="9"/>
  <c r="AV122" i="9"/>
  <c r="AV294" i="9"/>
  <c r="AD237" i="9"/>
  <c r="AE109" i="9"/>
  <c r="AD234" i="9"/>
  <c r="AE160" i="9"/>
  <c r="AT252" i="9"/>
  <c r="AV169" i="9"/>
  <c r="AM42" i="9"/>
  <c r="AW203" i="9"/>
  <c r="AV207" i="9"/>
  <c r="AV267" i="9"/>
  <c r="AE241" i="9"/>
  <c r="AV227" i="9"/>
  <c r="AW72" i="9"/>
  <c r="AW144" i="9"/>
  <c r="AV190" i="9"/>
  <c r="AE193" i="9"/>
  <c r="AE198" i="9"/>
  <c r="AT48" i="9"/>
  <c r="AE132" i="9"/>
  <c r="AV55" i="9"/>
  <c r="AE278" i="9"/>
  <c r="AM222" i="9"/>
  <c r="AT247" i="9"/>
  <c r="AE311" i="9"/>
  <c r="AE303" i="9"/>
  <c r="AU203" i="9"/>
  <c r="AE283" i="9"/>
  <c r="AD16" i="9"/>
  <c r="AD163" i="9"/>
  <c r="AW281" i="9"/>
  <c r="AE91" i="9"/>
  <c r="AD182" i="9"/>
  <c r="AM177" i="9"/>
  <c r="AV189" i="9"/>
  <c r="AD331" i="9"/>
  <c r="AE205" i="9"/>
  <c r="AE64" i="9"/>
  <c r="AD190" i="9"/>
  <c r="AV18" i="9"/>
  <c r="AT340" i="9"/>
  <c r="AM198" i="9"/>
  <c r="AE173" i="9"/>
  <c r="AM109" i="9"/>
  <c r="AT140" i="9"/>
  <c r="AD129" i="9"/>
  <c r="AW267" i="9"/>
  <c r="AM227" i="9"/>
  <c r="AW210" i="9"/>
  <c r="AE229" i="9"/>
  <c r="AT319" i="9"/>
  <c r="AS227" i="9"/>
  <c r="AE243" i="9"/>
  <c r="AV48" i="9"/>
  <c r="AU341" i="9"/>
  <c r="AT227" i="9"/>
  <c r="AV256" i="9"/>
  <c r="AT99" i="9"/>
  <c r="AT232" i="9"/>
  <c r="AW187" i="9"/>
  <c r="AV107" i="9"/>
  <c r="AT18" i="9"/>
  <c r="AW340" i="9"/>
  <c r="AV319" i="9"/>
  <c r="AD136" i="9"/>
  <c r="AU227" i="9"/>
  <c r="AV253" i="9"/>
  <c r="AD290" i="9"/>
  <c r="AD312" i="9"/>
  <c r="AM137" i="9"/>
  <c r="AW173" i="9"/>
  <c r="AT299" i="9"/>
  <c r="AM316" i="9"/>
  <c r="AM118" i="9"/>
  <c r="AE213" i="9"/>
  <c r="AD298" i="9"/>
  <c r="AV27" i="9"/>
  <c r="AW67" i="9"/>
  <c r="AD289" i="9"/>
  <c r="AE201" i="9"/>
  <c r="AV334" i="9"/>
  <c r="AV220" i="9"/>
  <c r="AE89" i="9"/>
  <c r="AM290" i="9"/>
  <c r="AT267" i="9"/>
  <c r="AT13" i="9"/>
  <c r="AW200" i="9"/>
  <c r="AV87" i="9"/>
  <c r="AM318" i="9"/>
  <c r="S355" i="9"/>
  <c r="AV141" i="9"/>
  <c r="AM327" i="9"/>
  <c r="S364" i="9"/>
  <c r="AE272" i="9"/>
  <c r="AM116" i="9"/>
  <c r="AV260" i="9"/>
  <c r="AD110" i="9"/>
  <c r="AM193" i="9"/>
  <c r="AE223" i="9"/>
  <c r="AD79" i="9"/>
  <c r="AD215" i="9"/>
  <c r="AT96" i="9"/>
  <c r="AT204" i="9"/>
  <c r="AD238" i="9"/>
  <c r="AD176" i="9"/>
  <c r="AV104" i="9"/>
  <c r="AD204" i="9"/>
  <c r="AD149" i="9"/>
  <c r="AE337" i="9"/>
  <c r="AM153" i="9"/>
  <c r="AV191" i="9"/>
  <c r="AV261" i="9"/>
  <c r="AD133" i="9"/>
  <c r="AU61" i="9"/>
  <c r="T117" i="9"/>
  <c r="T259" i="9"/>
  <c r="AD19" i="9"/>
  <c r="AV61" i="9"/>
  <c r="AD30" i="9"/>
  <c r="AD235" i="9"/>
  <c r="AT274" i="9"/>
  <c r="AV171" i="9"/>
  <c r="AW29" i="9"/>
  <c r="AD137" i="9"/>
  <c r="AD196" i="9"/>
  <c r="AW261" i="9"/>
  <c r="Q168" i="9"/>
  <c r="AS61" i="9"/>
  <c r="AU156" i="9"/>
  <c r="T308" i="9"/>
  <c r="AU166" i="9"/>
  <c r="T173" i="9"/>
  <c r="AW182" i="9"/>
  <c r="AW156" i="9"/>
  <c r="AD207" i="9"/>
  <c r="AW175" i="9"/>
  <c r="Q340" i="9"/>
  <c r="Q113" i="9"/>
  <c r="AV156" i="9"/>
  <c r="AD100" i="9"/>
  <c r="AV166" i="9"/>
  <c r="T115" i="9"/>
  <c r="AM255" i="9"/>
  <c r="AW96" i="9"/>
  <c r="AV274" i="9"/>
  <c r="AD252" i="9"/>
  <c r="AV225" i="9"/>
  <c r="AT270" i="9"/>
  <c r="AT187" i="9"/>
  <c r="Q225" i="9"/>
  <c r="W182" i="9"/>
  <c r="AT167" i="9"/>
  <c r="AV24" i="9"/>
  <c r="W311" i="9"/>
  <c r="AV288" i="9"/>
  <c r="AE315" i="9"/>
  <c r="AM281" i="9"/>
  <c r="AV229" i="9"/>
  <c r="AD226" i="9"/>
  <c r="AV30" i="9"/>
  <c r="AU289" i="9"/>
  <c r="AM187" i="9"/>
  <c r="AV12" i="9"/>
  <c r="AW86" i="9"/>
  <c r="AD227" i="9"/>
  <c r="AW323" i="9"/>
  <c r="AW24" i="9"/>
  <c r="AW204" i="9"/>
  <c r="AV86" i="9"/>
  <c r="AE220" i="9"/>
  <c r="AE116" i="9"/>
  <c r="T188" i="9"/>
  <c r="AT32" i="9"/>
  <c r="AD158" i="9"/>
  <c r="AW167" i="9"/>
  <c r="AW260" i="9"/>
  <c r="AV331" i="9"/>
  <c r="AD330" i="9"/>
  <c r="AE98" i="9"/>
  <c r="AD300" i="9"/>
  <c r="AV187" i="9"/>
  <c r="AD130" i="9"/>
  <c r="AD287" i="9"/>
  <c r="AN93" i="9"/>
  <c r="AS93" i="9" s="1"/>
  <c r="AP92" i="9"/>
  <c r="AU92" i="9" s="1"/>
  <c r="AN92" i="9"/>
  <c r="AS92" i="9" s="1"/>
  <c r="AO93" i="9"/>
  <c r="AT93" i="9" s="1"/>
  <c r="AO118" i="9"/>
  <c r="AT118" i="9" s="1"/>
  <c r="AP117" i="9"/>
  <c r="AU117" i="9" s="1"/>
  <c r="AN118" i="9"/>
  <c r="AS118" i="9" s="1"/>
  <c r="AP228" i="9"/>
  <c r="AU228" i="9" s="1"/>
  <c r="AN228" i="9"/>
  <c r="AS228" i="9" s="1"/>
  <c r="AO229" i="9"/>
  <c r="AT229" i="9" s="1"/>
  <c r="AP169" i="9"/>
  <c r="AO170" i="9"/>
  <c r="AT170" i="9" s="1"/>
  <c r="AO295" i="9"/>
  <c r="AT295" i="9" s="1"/>
  <c r="AP294" i="9"/>
  <c r="AU294" i="9" s="1"/>
  <c r="AN276" i="9"/>
  <c r="AS276" i="9" s="1"/>
  <c r="AP275" i="9"/>
  <c r="AU275" i="9" s="1"/>
  <c r="AN275" i="9"/>
  <c r="AS275" i="9" s="1"/>
  <c r="AO276" i="9"/>
  <c r="AT276" i="9" s="1"/>
  <c r="AP146" i="9"/>
  <c r="AO147" i="9"/>
  <c r="AT147" i="9" s="1"/>
  <c r="AN283" i="9"/>
  <c r="AS283" i="9" s="1"/>
  <c r="AP283" i="9"/>
  <c r="AU283" i="9" s="1"/>
  <c r="AO284" i="9"/>
  <c r="AT284" i="9" s="1"/>
  <c r="AN76" i="9"/>
  <c r="AS76" i="9" s="1"/>
  <c r="AP75" i="9"/>
  <c r="AU75" i="9" s="1"/>
  <c r="AO76" i="9"/>
  <c r="AT76" i="9" s="1"/>
  <c r="AN24" i="9"/>
  <c r="AO25" i="9"/>
  <c r="AT25" i="9" s="1"/>
  <c r="AP24" i="9"/>
  <c r="AU24" i="9" s="1"/>
  <c r="AN25" i="9"/>
  <c r="AS25" i="9" s="1"/>
  <c r="AN138" i="9"/>
  <c r="AS138" i="9" s="1"/>
  <c r="AP137" i="9"/>
  <c r="AU137" i="9" s="1"/>
  <c r="AO138" i="9"/>
  <c r="AT138" i="9" s="1"/>
  <c r="AN137" i="9"/>
  <c r="AS137" i="9" s="1"/>
  <c r="AP174" i="9"/>
  <c r="AU174" i="9" s="1"/>
  <c r="AN175" i="9"/>
  <c r="AS175" i="9" s="1"/>
  <c r="AO175" i="9"/>
  <c r="AT175" i="9" s="1"/>
  <c r="AN106" i="9"/>
  <c r="AS106" i="9" s="1"/>
  <c r="AP106" i="9"/>
  <c r="AU106" i="9" s="1"/>
  <c r="AO107" i="9"/>
  <c r="AT107" i="9" s="1"/>
  <c r="AO109" i="9"/>
  <c r="AT109" i="9" s="1"/>
  <c r="AP108" i="9"/>
  <c r="AU108" i="9" s="1"/>
  <c r="AP170" i="9"/>
  <c r="AU170" i="9" s="1"/>
  <c r="AO171" i="9"/>
  <c r="AT171" i="9" s="1"/>
  <c r="AN170" i="9"/>
  <c r="AS170" i="9" s="1"/>
  <c r="AP258" i="9"/>
  <c r="AU258" i="9" s="1"/>
  <c r="AN258" i="9"/>
  <c r="AS258" i="9" s="1"/>
  <c r="AO259" i="9"/>
  <c r="AT259" i="9" s="1"/>
  <c r="AO318" i="9"/>
  <c r="AT318" i="9" s="1"/>
  <c r="AP317" i="9"/>
  <c r="AU317" i="9" s="1"/>
  <c r="AN318" i="9"/>
  <c r="AS318" i="9" s="1"/>
  <c r="AO70" i="9"/>
  <c r="AT70" i="9" s="1"/>
  <c r="AP69" i="9"/>
  <c r="AU69" i="9" s="1"/>
  <c r="AN69" i="9"/>
  <c r="AS69" i="9" s="1"/>
  <c r="AP322" i="9"/>
  <c r="AU322" i="9" s="1"/>
  <c r="AO323" i="9"/>
  <c r="AT323" i="9" s="1"/>
  <c r="AP263" i="9"/>
  <c r="AU263" i="9" s="1"/>
  <c r="AO264" i="9"/>
  <c r="AT264" i="9" s="1"/>
  <c r="AN233" i="9"/>
  <c r="AP232" i="9"/>
  <c r="AU232" i="9" s="1"/>
  <c r="AO233" i="9"/>
  <c r="AT233" i="9" s="1"/>
  <c r="AN232" i="9"/>
  <c r="AS232" i="9" s="1"/>
  <c r="AO67" i="9"/>
  <c r="AT67" i="9" s="1"/>
  <c r="AN66" i="9"/>
  <c r="AS66" i="9" s="1"/>
  <c r="AP66" i="9"/>
  <c r="AU66" i="9" s="1"/>
  <c r="AO230" i="9"/>
  <c r="AT230" i="9" s="1"/>
  <c r="AP229" i="9"/>
  <c r="AN229" i="9"/>
  <c r="AS229" i="9" s="1"/>
  <c r="AP130" i="9"/>
  <c r="AU130" i="9" s="1"/>
  <c r="AN130" i="9"/>
  <c r="AS130" i="9" s="1"/>
  <c r="AN131" i="9"/>
  <c r="AS131" i="9" s="1"/>
  <c r="AO131" i="9"/>
  <c r="AT131" i="9" s="1"/>
  <c r="AN22" i="9"/>
  <c r="AS22" i="9" s="1"/>
  <c r="AP22" i="9"/>
  <c r="AU22" i="9" s="1"/>
  <c r="AO23" i="9"/>
  <c r="AT23" i="9" s="1"/>
  <c r="AN23" i="9"/>
  <c r="AS23" i="9" s="1"/>
  <c r="AP105" i="9"/>
  <c r="AU105" i="9" s="1"/>
  <c r="AN105" i="9"/>
  <c r="AS105" i="9" s="1"/>
  <c r="AO106" i="9"/>
  <c r="AT106" i="9" s="1"/>
  <c r="AO256" i="9"/>
  <c r="AT256" i="9" s="1"/>
  <c r="AP255" i="9"/>
  <c r="AU255" i="9" s="1"/>
  <c r="AO212" i="9"/>
  <c r="AT212" i="9" s="1"/>
  <c r="AP211" i="9"/>
  <c r="AP270" i="9"/>
  <c r="AU270" i="9" s="1"/>
  <c r="AN270" i="9"/>
  <c r="AS270" i="9" s="1"/>
  <c r="AO271" i="9"/>
  <c r="AT271" i="9" s="1"/>
  <c r="AO258" i="9"/>
  <c r="AT258" i="9" s="1"/>
  <c r="AP257" i="9"/>
  <c r="AU257" i="9" s="1"/>
  <c r="AN136" i="9"/>
  <c r="AS136" i="9" s="1"/>
  <c r="AP136" i="9"/>
  <c r="AU136" i="9" s="1"/>
  <c r="AO137" i="9"/>
  <c r="AT137" i="9" s="1"/>
  <c r="AO180" i="9"/>
  <c r="AT180" i="9" s="1"/>
  <c r="AP179" i="9"/>
  <c r="AU179" i="9" s="1"/>
  <c r="AN180" i="9"/>
  <c r="AS180" i="9" s="1"/>
  <c r="AO122" i="9"/>
  <c r="AT122" i="9" s="1"/>
  <c r="AN122" i="9"/>
  <c r="AS122" i="9" s="1"/>
  <c r="AN121" i="9"/>
  <c r="AS121" i="9" s="1"/>
  <c r="AP121" i="9"/>
  <c r="AU121" i="9" s="1"/>
  <c r="AP222" i="9"/>
  <c r="AN223" i="9"/>
  <c r="AS223" i="9" s="1"/>
  <c r="AO223" i="9"/>
  <c r="AT223" i="9" s="1"/>
  <c r="AN259" i="9"/>
  <c r="AS259" i="9" s="1"/>
  <c r="AP259" i="9"/>
  <c r="AU259" i="9" s="1"/>
  <c r="AO260" i="9"/>
  <c r="AT260" i="9" s="1"/>
  <c r="AN97" i="9"/>
  <c r="AS97" i="9" s="1"/>
  <c r="AP97" i="9"/>
  <c r="AU97" i="9" s="1"/>
  <c r="AO98" i="9"/>
  <c r="AT98" i="9" s="1"/>
  <c r="AN98" i="9"/>
  <c r="AS98" i="9" s="1"/>
  <c r="AN148" i="9"/>
  <c r="AS148" i="9" s="1"/>
  <c r="AO148" i="9"/>
  <c r="AT148" i="9" s="1"/>
  <c r="AN147" i="9"/>
  <c r="AS147" i="9" s="1"/>
  <c r="AP147" i="9"/>
  <c r="AU147" i="9" s="1"/>
  <c r="AO15" i="9"/>
  <c r="AT15" i="9" s="1"/>
  <c r="AP14" i="9"/>
  <c r="AU14" i="9" s="1"/>
  <c r="AN8" i="9"/>
  <c r="AO9" i="9"/>
  <c r="AT9" i="9" s="1"/>
  <c r="AP8" i="9"/>
  <c r="AU8" i="9" s="1"/>
  <c r="AO125" i="9"/>
  <c r="AT125" i="9" s="1"/>
  <c r="AN124" i="9"/>
  <c r="AS124" i="9" s="1"/>
  <c r="AP124" i="9"/>
  <c r="AU124" i="9" s="1"/>
  <c r="AO241" i="9"/>
  <c r="AT241" i="9" s="1"/>
  <c r="AN240" i="9"/>
  <c r="AS240" i="9" s="1"/>
  <c r="AP240" i="9"/>
  <c r="AO97" i="9"/>
  <c r="AT97" i="9" s="1"/>
  <c r="AN96" i="9"/>
  <c r="AS96" i="9" s="1"/>
  <c r="AP96" i="9"/>
  <c r="AU96" i="9" s="1"/>
  <c r="AN64" i="9"/>
  <c r="AS64" i="9" s="1"/>
  <c r="AP63" i="9"/>
  <c r="AU63" i="9" s="1"/>
  <c r="AO64" i="9"/>
  <c r="AT64" i="9" s="1"/>
  <c r="AO279" i="9"/>
  <c r="AT279" i="9" s="1"/>
  <c r="AN278" i="9"/>
  <c r="AS278" i="9" s="1"/>
  <c r="AN279" i="9"/>
  <c r="AS279" i="9" s="1"/>
  <c r="AP278" i="9"/>
  <c r="AU278" i="9" s="1"/>
  <c r="AN99" i="9"/>
  <c r="AS99" i="9" s="1"/>
  <c r="AP99" i="9"/>
  <c r="AU99" i="9" s="1"/>
  <c r="AO100" i="9"/>
  <c r="AT100" i="9" s="1"/>
  <c r="AO11" i="9"/>
  <c r="AT11" i="9" s="1"/>
  <c r="AP10" i="9"/>
  <c r="AU10" i="9" s="1"/>
  <c r="AO20" i="9"/>
  <c r="AP19" i="9"/>
  <c r="AU19" i="9" s="1"/>
  <c r="AN112" i="9"/>
  <c r="AS112" i="9" s="1"/>
  <c r="AO113" i="9"/>
  <c r="AT113" i="9" s="1"/>
  <c r="AP112" i="9"/>
  <c r="AU112" i="9" s="1"/>
  <c r="AN113" i="9"/>
  <c r="AS113" i="9" s="1"/>
  <c r="AN287" i="9"/>
  <c r="AS287" i="9" s="1"/>
  <c r="AO288" i="9"/>
  <c r="AT288" i="9" s="1"/>
  <c r="AP287" i="9"/>
  <c r="AO134" i="9"/>
  <c r="AT134" i="9" s="1"/>
  <c r="AN134" i="9"/>
  <c r="AS134" i="9" s="1"/>
  <c r="AP133" i="9"/>
  <c r="AU133" i="9" s="1"/>
  <c r="AO193" i="9"/>
  <c r="AT193" i="9" s="1"/>
  <c r="AP192" i="9"/>
  <c r="AU192" i="9" s="1"/>
  <c r="AN326" i="9"/>
  <c r="AS326" i="9" s="1"/>
  <c r="AO326" i="9"/>
  <c r="AT326" i="9" s="1"/>
  <c r="AP325" i="9"/>
  <c r="AU325" i="9" s="1"/>
  <c r="AN325" i="9"/>
  <c r="AS325" i="9" s="1"/>
  <c r="AO163" i="9"/>
  <c r="AT163" i="9" s="1"/>
  <c r="AN163" i="9"/>
  <c r="AS163" i="9" s="1"/>
  <c r="AP162" i="9"/>
  <c r="AU162" i="9" s="1"/>
  <c r="AN242" i="9"/>
  <c r="AS242" i="9" s="1"/>
  <c r="AP241" i="9"/>
  <c r="AU241" i="9" s="1"/>
  <c r="AN241" i="9"/>
  <c r="AS241" i="9" s="1"/>
  <c r="AO242" i="9"/>
  <c r="AT242" i="9" s="1"/>
  <c r="AO238" i="9"/>
  <c r="AT238" i="9" s="1"/>
  <c r="AP237" i="9"/>
  <c r="AU237" i="9" s="1"/>
  <c r="AN237" i="9"/>
  <c r="AS237" i="9" s="1"/>
  <c r="AP78" i="9"/>
  <c r="AU78" i="9" s="1"/>
  <c r="AO79" i="9"/>
  <c r="AT79" i="9" s="1"/>
  <c r="AN78" i="9"/>
  <c r="AS78" i="9" s="1"/>
  <c r="AO244" i="9"/>
  <c r="AT244" i="9" s="1"/>
  <c r="AN243" i="9"/>
  <c r="AS243" i="9" s="1"/>
  <c r="AP243" i="9"/>
  <c r="AU243" i="9" s="1"/>
  <c r="AP219" i="9"/>
  <c r="AU219" i="9" s="1"/>
  <c r="AO220" i="9"/>
  <c r="AT220" i="9" s="1"/>
  <c r="AN184" i="9"/>
  <c r="AS184" i="9" s="1"/>
  <c r="AP183" i="9"/>
  <c r="AU183" i="9" s="1"/>
  <c r="AN183" i="9"/>
  <c r="AS183" i="9" s="1"/>
  <c r="AO184" i="9"/>
  <c r="AT184" i="9" s="1"/>
  <c r="AP202" i="9"/>
  <c r="AU202" i="9" s="1"/>
  <c r="AN203" i="9"/>
  <c r="AS203" i="9" s="1"/>
  <c r="AO203" i="9"/>
  <c r="AT203" i="9" s="1"/>
  <c r="AO78" i="9"/>
  <c r="AT78" i="9" s="1"/>
  <c r="AN77" i="9"/>
  <c r="AS77" i="9" s="1"/>
  <c r="AP77" i="9"/>
  <c r="AU77" i="9" s="1"/>
  <c r="AP310" i="9"/>
  <c r="AU310" i="9" s="1"/>
  <c r="AN310" i="9"/>
  <c r="AS310" i="9" s="1"/>
  <c r="AO311" i="9"/>
  <c r="AO292" i="9"/>
  <c r="AT292" i="9" s="1"/>
  <c r="AN292" i="9"/>
  <c r="AS292" i="9" s="1"/>
  <c r="AP291" i="9"/>
  <c r="AU291" i="9" s="1"/>
  <c r="AN291" i="9"/>
  <c r="AS291" i="9" s="1"/>
  <c r="AP120" i="9"/>
  <c r="AU120" i="9" s="1"/>
  <c r="AO121" i="9"/>
  <c r="AT121" i="9" s="1"/>
  <c r="AN120" i="9"/>
  <c r="AS120" i="9" s="1"/>
  <c r="AP281" i="9"/>
  <c r="AU281" i="9" s="1"/>
  <c r="AN281" i="9"/>
  <c r="AS281" i="9" s="1"/>
  <c r="AN282" i="9"/>
  <c r="AS282" i="9" s="1"/>
  <c r="AO282" i="9"/>
  <c r="AT282" i="9" s="1"/>
  <c r="AP11" i="9"/>
  <c r="AU11" i="9" s="1"/>
  <c r="AN11" i="9"/>
  <c r="AS11" i="9" s="1"/>
  <c r="AO12" i="9"/>
  <c r="AT12" i="9" s="1"/>
  <c r="AN12" i="9"/>
  <c r="AS12" i="9" s="1"/>
  <c r="AO116" i="9"/>
  <c r="AT116" i="9" s="1"/>
  <c r="AN115" i="9"/>
  <c r="AS115" i="9" s="1"/>
  <c r="AP115" i="9"/>
  <c r="AU115" i="9" s="1"/>
  <c r="AO216" i="9"/>
  <c r="AT216" i="9" s="1"/>
  <c r="AP215" i="9"/>
  <c r="AU215" i="9" s="1"/>
  <c r="AN215" i="9"/>
  <c r="AS215" i="9" s="1"/>
  <c r="AN196" i="9"/>
  <c r="AS196" i="9" s="1"/>
  <c r="AO197" i="9"/>
  <c r="AT197" i="9" s="1"/>
  <c r="AP196" i="9"/>
  <c r="AN197" i="9"/>
  <c r="AS197" i="9" s="1"/>
  <c r="AO92" i="9"/>
  <c r="AT92" i="9" s="1"/>
  <c r="AP91" i="9"/>
  <c r="AU91" i="9" s="1"/>
  <c r="AN91" i="9"/>
  <c r="AS91" i="9" s="1"/>
  <c r="AO313" i="9"/>
  <c r="AT313" i="9" s="1"/>
  <c r="AP312" i="9"/>
  <c r="AU312" i="9" s="1"/>
  <c r="AO112" i="9"/>
  <c r="AT112" i="9" s="1"/>
  <c r="AN111" i="9"/>
  <c r="AS111" i="9" s="1"/>
  <c r="AP111" i="9"/>
  <c r="AU111" i="9" s="1"/>
  <c r="AN323" i="9"/>
  <c r="AS323" i="9" s="1"/>
  <c r="AN324" i="9"/>
  <c r="AS324" i="9" s="1"/>
  <c r="AP323" i="9"/>
  <c r="AU323" i="9" s="1"/>
  <c r="AO324" i="9"/>
  <c r="AT324" i="9" s="1"/>
  <c r="AN195" i="9"/>
  <c r="AS195" i="9" s="1"/>
  <c r="AO196" i="9"/>
  <c r="AT196" i="9" s="1"/>
  <c r="AP195" i="9"/>
  <c r="AU195" i="9" s="1"/>
  <c r="AO287" i="9"/>
  <c r="AT287" i="9" s="1"/>
  <c r="AP286" i="9"/>
  <c r="AU286" i="9" s="1"/>
  <c r="AO54" i="9"/>
  <c r="AT54" i="9" s="1"/>
  <c r="AP53" i="9"/>
  <c r="AU53" i="9" s="1"/>
  <c r="AN309" i="9"/>
  <c r="AS309" i="9" s="1"/>
  <c r="AP309" i="9"/>
  <c r="AU309" i="9" s="1"/>
  <c r="AO310" i="9"/>
  <c r="AT310" i="9" s="1"/>
  <c r="AO17" i="9"/>
  <c r="AN17" i="9"/>
  <c r="AS17" i="9" s="1"/>
  <c r="AP16" i="9"/>
  <c r="AU16" i="9" s="1"/>
  <c r="AP7" i="9"/>
  <c r="AU7" i="9" s="1"/>
  <c r="AO8" i="9"/>
  <c r="AT8" i="9" s="1"/>
  <c r="AP114" i="9"/>
  <c r="AU114" i="9" s="1"/>
  <c r="AO115" i="9"/>
  <c r="AT115" i="9" s="1"/>
  <c r="AN114" i="9"/>
  <c r="AS114" i="9" s="1"/>
  <c r="AP248" i="9"/>
  <c r="AN248" i="9"/>
  <c r="AS248" i="9" s="1"/>
  <c r="AO249" i="9"/>
  <c r="AT249" i="9" s="1"/>
  <c r="AO69" i="9"/>
  <c r="AT69" i="9" s="1"/>
  <c r="AP68" i="9"/>
  <c r="AU68" i="9" s="1"/>
  <c r="AO172" i="9"/>
  <c r="AT172" i="9" s="1"/>
  <c r="AP171" i="9"/>
  <c r="AU171" i="9" s="1"/>
  <c r="AN171" i="9"/>
  <c r="AS171" i="9" s="1"/>
  <c r="AM257" i="9"/>
  <c r="AE287" i="9"/>
  <c r="AE115" i="9"/>
  <c r="AV329" i="9"/>
  <c r="AM319" i="9"/>
  <c r="AM128" i="9"/>
  <c r="AE230" i="9"/>
  <c r="AM84" i="9"/>
  <c r="AE306" i="9"/>
  <c r="AV249" i="9"/>
  <c r="AE288" i="9"/>
  <c r="AV168" i="9"/>
  <c r="AD242" i="9"/>
  <c r="AT315" i="9"/>
  <c r="AV118" i="9"/>
  <c r="AU23" i="9"/>
  <c r="AV7" i="9"/>
  <c r="AD292" i="9"/>
  <c r="AW42" i="9"/>
  <c r="AD114" i="9"/>
  <c r="AM117" i="9"/>
  <c r="AW212" i="9"/>
  <c r="AW251" i="9"/>
  <c r="AM226" i="9"/>
  <c r="AM83" i="9"/>
  <c r="AE274" i="9"/>
  <c r="AE290" i="9"/>
  <c r="AD280" i="9"/>
  <c r="AE45" i="9"/>
  <c r="AV96" i="9"/>
  <c r="AE124" i="9"/>
  <c r="AV192" i="9"/>
  <c r="AV218" i="9"/>
  <c r="AD97" i="9"/>
  <c r="AW277" i="9"/>
  <c r="AE279" i="9"/>
  <c r="AD314" i="9"/>
  <c r="AD278" i="9"/>
  <c r="AD47" i="9"/>
  <c r="AD73" i="9"/>
  <c r="AT149" i="9"/>
  <c r="AD286" i="9"/>
  <c r="AM334" i="9"/>
  <c r="AM337" i="9"/>
  <c r="AM331" i="9"/>
  <c r="AV341" i="9"/>
  <c r="Q307" i="9"/>
  <c r="Q152" i="9"/>
  <c r="AM199" i="9"/>
  <c r="U158" i="9"/>
  <c r="Q102" i="9"/>
  <c r="AM130" i="9"/>
  <c r="AS151" i="9"/>
  <c r="AU151" i="9"/>
  <c r="AW190" i="9"/>
  <c r="AO178" i="9"/>
  <c r="AT178" i="9" s="1"/>
  <c r="AO173" i="9"/>
  <c r="AT173" i="9" s="1"/>
  <c r="AO126" i="9"/>
  <c r="AT126" i="9" s="1"/>
  <c r="AN126" i="9"/>
  <c r="AS126" i="9" s="1"/>
  <c r="AO154" i="9"/>
  <c r="AT154" i="9" s="1"/>
  <c r="AO133" i="9"/>
  <c r="AT133" i="9" s="1"/>
  <c r="AN133" i="9"/>
  <c r="AS133" i="9" s="1"/>
  <c r="AN84" i="9"/>
  <c r="AS84" i="9" s="1"/>
  <c r="AO84" i="9"/>
  <c r="AT84" i="9" s="1"/>
  <c r="AO189" i="9"/>
  <c r="AT189" i="9" s="1"/>
  <c r="AO53" i="9"/>
  <c r="AT53" i="9" s="1"/>
  <c r="AN53" i="9"/>
  <c r="AS53" i="9" s="1"/>
  <c r="AO263" i="9"/>
  <c r="AT263" i="9" s="1"/>
  <c r="AN263" i="9"/>
  <c r="AS263" i="9" s="1"/>
  <c r="AO199" i="9"/>
  <c r="AT199" i="9" s="1"/>
  <c r="AN239" i="9"/>
  <c r="AS239" i="9" s="1"/>
  <c r="AO239" i="9"/>
  <c r="AT239" i="9" s="1"/>
  <c r="AO108" i="9"/>
  <c r="AT108" i="9" s="1"/>
  <c r="AN108" i="9"/>
  <c r="AS108" i="9" s="1"/>
  <c r="AO285" i="9"/>
  <c r="AT285" i="9" s="1"/>
  <c r="AN335" i="9"/>
  <c r="AS335" i="9" s="1"/>
  <c r="AO335" i="9"/>
  <c r="AT335" i="9" s="1"/>
  <c r="AN68" i="9"/>
  <c r="AS68" i="9" s="1"/>
  <c r="AO68" i="9"/>
  <c r="AT68" i="9" s="1"/>
  <c r="AO316" i="9"/>
  <c r="AT316" i="9" s="1"/>
  <c r="AO6" i="9"/>
  <c r="AT6" i="9" s="1"/>
  <c r="AO95" i="9"/>
  <c r="AT95" i="9" s="1"/>
  <c r="AN95" i="9"/>
  <c r="AS95" i="9" s="1"/>
  <c r="AO214" i="9"/>
  <c r="AT214" i="9" s="1"/>
  <c r="AN214" i="9"/>
  <c r="AS214" i="9" s="1"/>
  <c r="AN117" i="9"/>
  <c r="AS117" i="9" s="1"/>
  <c r="AO117" i="9"/>
  <c r="AT117" i="9" s="1"/>
  <c r="AO251" i="9"/>
  <c r="AT251" i="9" s="1"/>
  <c r="AN251" i="9"/>
  <c r="AS251" i="9" s="1"/>
  <c r="AO86" i="9"/>
  <c r="AT86" i="9" s="1"/>
  <c r="AN86" i="9"/>
  <c r="AS86" i="9" s="1"/>
  <c r="AN71" i="9"/>
  <c r="AS71" i="9" s="1"/>
  <c r="AO71" i="9"/>
  <c r="AT71" i="9" s="1"/>
  <c r="AO341" i="9"/>
  <c r="AT341" i="9" s="1"/>
  <c r="AO177" i="9"/>
  <c r="AT177" i="9" s="1"/>
  <c r="AO179" i="9"/>
  <c r="AT179" i="9" s="1"/>
  <c r="AN179" i="9"/>
  <c r="AS179" i="9" s="1"/>
  <c r="AO166" i="9"/>
  <c r="AT166" i="9" s="1"/>
  <c r="AN166" i="9"/>
  <c r="AS166" i="9" s="1"/>
  <c r="AN200" i="9"/>
  <c r="AS200" i="9" s="1"/>
  <c r="AO200" i="9"/>
  <c r="AT200" i="9" s="1"/>
  <c r="AO102" i="9"/>
  <c r="AT102" i="9" s="1"/>
  <c r="AN82" i="9"/>
  <c r="AS82" i="9" s="1"/>
  <c r="AO82" i="9"/>
  <c r="AT82" i="9" s="1"/>
  <c r="AN211" i="9"/>
  <c r="AS211" i="9" s="1"/>
  <c r="AO211" i="9"/>
  <c r="AT211" i="9" s="1"/>
  <c r="AN75" i="9"/>
  <c r="AS75" i="9" s="1"/>
  <c r="AO75" i="9"/>
  <c r="AT75" i="9" s="1"/>
  <c r="AO190" i="9"/>
  <c r="AT190" i="9" s="1"/>
  <c r="AN57" i="9"/>
  <c r="AS57" i="9" s="1"/>
  <c r="AO57" i="9"/>
  <c r="AT57" i="9" s="1"/>
  <c r="AO186" i="9"/>
  <c r="AT186" i="9" s="1"/>
  <c r="AN186" i="9"/>
  <c r="AS186" i="9" s="1"/>
  <c r="AO208" i="9"/>
  <c r="AT208" i="9" s="1"/>
  <c r="AO253" i="9"/>
  <c r="AT253" i="9" s="1"/>
  <c r="AN253" i="9"/>
  <c r="AS253" i="9" s="1"/>
  <c r="AO245" i="9"/>
  <c r="AT245" i="9" s="1"/>
  <c r="AN231" i="9"/>
  <c r="AS231" i="9" s="1"/>
  <c r="AO231" i="9"/>
  <c r="AT231" i="9" s="1"/>
  <c r="AN51" i="9"/>
  <c r="AS51" i="9" s="1"/>
  <c r="AO51" i="9"/>
  <c r="AT51" i="9" s="1"/>
  <c r="AN144" i="9"/>
  <c r="AS144" i="9" s="1"/>
  <c r="AO144" i="9"/>
  <c r="AT144" i="9" s="1"/>
  <c r="AO88" i="9"/>
  <c r="AT88" i="9" s="1"/>
  <c r="AN88" i="9"/>
  <c r="AS88" i="9" s="1"/>
  <c r="AN40" i="9"/>
  <c r="AS40" i="9" s="1"/>
  <c r="AO40" i="9"/>
  <c r="AT40" i="9" s="1"/>
  <c r="AO39" i="9"/>
  <c r="AT39" i="9" s="1"/>
  <c r="AO250" i="9"/>
  <c r="AT250" i="9" s="1"/>
  <c r="AO162" i="9"/>
  <c r="AT162" i="9" s="1"/>
  <c r="AN162" i="9"/>
  <c r="AS162" i="9" s="1"/>
  <c r="AN161" i="9"/>
  <c r="AS161" i="9" s="1"/>
  <c r="AP161" i="9"/>
  <c r="AU161" i="9" s="1"/>
  <c r="AN301" i="9"/>
  <c r="AS301" i="9" s="1"/>
  <c r="AP300" i="9"/>
  <c r="AU300" i="9" s="1"/>
  <c r="AN300" i="9"/>
  <c r="AS300" i="9" s="1"/>
  <c r="AO301" i="9"/>
  <c r="AT301" i="9" s="1"/>
  <c r="AN73" i="9"/>
  <c r="AS73" i="9" s="1"/>
  <c r="AO73" i="9"/>
  <c r="AT73" i="9" s="1"/>
  <c r="AP72" i="9"/>
  <c r="AU72" i="9" s="1"/>
  <c r="AN72" i="9"/>
  <c r="AS72" i="9" s="1"/>
  <c r="AO213" i="9"/>
  <c r="AT213" i="9" s="1"/>
  <c r="AN212" i="9"/>
  <c r="AS212" i="9" s="1"/>
  <c r="AP212" i="9"/>
  <c r="AU212" i="9" s="1"/>
  <c r="AN21" i="9"/>
  <c r="AS21" i="9" s="1"/>
  <c r="AN20" i="9"/>
  <c r="AS20" i="9" s="1"/>
  <c r="AP20" i="9"/>
  <c r="AU20" i="9" s="1"/>
  <c r="AO21" i="9"/>
  <c r="AT21" i="9" s="1"/>
  <c r="AN303" i="9"/>
  <c r="AS303" i="9" s="1"/>
  <c r="AO304" i="9"/>
  <c r="AT304" i="9" s="1"/>
  <c r="AP303" i="9"/>
  <c r="AU303" i="9" s="1"/>
  <c r="AN297" i="9"/>
  <c r="AS297" i="9" s="1"/>
  <c r="AN296" i="9"/>
  <c r="AS296" i="9" s="1"/>
  <c r="AP296" i="9"/>
  <c r="AU296" i="9" s="1"/>
  <c r="AO297" i="9"/>
  <c r="AT297" i="9" s="1"/>
  <c r="AO155" i="9"/>
  <c r="AT155" i="9" s="1"/>
  <c r="AN154" i="9"/>
  <c r="AS154" i="9" s="1"/>
  <c r="AP154" i="9"/>
  <c r="AU154" i="9" s="1"/>
  <c r="AO219" i="9"/>
  <c r="AT219" i="9" s="1"/>
  <c r="AN219" i="9"/>
  <c r="AS219" i="9" s="1"/>
  <c r="AP218" i="9"/>
  <c r="AU218" i="9" s="1"/>
  <c r="AN218" i="9"/>
  <c r="AS218" i="9" s="1"/>
  <c r="AN314" i="9"/>
  <c r="AS314" i="9" s="1"/>
  <c r="AP313" i="9"/>
  <c r="AU313" i="9" s="1"/>
  <c r="AO314" i="9"/>
  <c r="AT314" i="9" s="1"/>
  <c r="AN313" i="9"/>
  <c r="AS313" i="9" s="1"/>
  <c r="AO50" i="9"/>
  <c r="AT50" i="9" s="1"/>
  <c r="AN49" i="9"/>
  <c r="AS49" i="9" s="1"/>
  <c r="AP49" i="9"/>
  <c r="AU49" i="9" s="1"/>
  <c r="AP62" i="9"/>
  <c r="AU62" i="9" s="1"/>
  <c r="AN63" i="9"/>
  <c r="AS63" i="9" s="1"/>
  <c r="AN62" i="9"/>
  <c r="AS62" i="9" s="1"/>
  <c r="AO63" i="9"/>
  <c r="AT63" i="9" s="1"/>
  <c r="AP79" i="9"/>
  <c r="AU79" i="9" s="1"/>
  <c r="AN79" i="9"/>
  <c r="AS79" i="9" s="1"/>
  <c r="AN80" i="9"/>
  <c r="AS80" i="9" s="1"/>
  <c r="AO80" i="9"/>
  <c r="AT80" i="9" s="1"/>
  <c r="AN102" i="9"/>
  <c r="AS102" i="9" s="1"/>
  <c r="AP102" i="9"/>
  <c r="AU102" i="9" s="1"/>
  <c r="AO103" i="9"/>
  <c r="AT103" i="9" s="1"/>
  <c r="AN202" i="9"/>
  <c r="AS202" i="9" s="1"/>
  <c r="AP201" i="9"/>
  <c r="AU201" i="9" s="1"/>
  <c r="AN201" i="9"/>
  <c r="AS201" i="9" s="1"/>
  <c r="AO202" i="9"/>
  <c r="AT202" i="9" s="1"/>
  <c r="AN190" i="9"/>
  <c r="AS190" i="9" s="1"/>
  <c r="AP190" i="9"/>
  <c r="AU190" i="9" s="1"/>
  <c r="AO191" i="9"/>
  <c r="AT191" i="9" s="1"/>
  <c r="AN260" i="9"/>
  <c r="AS260" i="9" s="1"/>
  <c r="AP260" i="9"/>
  <c r="AU260" i="9" s="1"/>
  <c r="AO261" i="9"/>
  <c r="AT261" i="9" s="1"/>
  <c r="AP6" i="9"/>
  <c r="AU6" i="9" s="1"/>
  <c r="AN7" i="9"/>
  <c r="AS7" i="9" s="1"/>
  <c r="AN6" i="9"/>
  <c r="AS6" i="9" s="1"/>
  <c r="AO7" i="9"/>
  <c r="AT7" i="9" s="1"/>
  <c r="AP45" i="9"/>
  <c r="AU45" i="9" s="1"/>
  <c r="AN45" i="9"/>
  <c r="AS45" i="9" s="1"/>
  <c r="AO46" i="9"/>
  <c r="AT46" i="9" s="1"/>
  <c r="AO174" i="9"/>
  <c r="AT174" i="9" s="1"/>
  <c r="AN173" i="9"/>
  <c r="AS173" i="9" s="1"/>
  <c r="AP173" i="9"/>
  <c r="AU173" i="9" s="1"/>
  <c r="AN174" i="9"/>
  <c r="AS174" i="9" s="1"/>
  <c r="AO161" i="9"/>
  <c r="AT161" i="9" s="1"/>
  <c r="AP160" i="9"/>
  <c r="AU160" i="9" s="1"/>
  <c r="AN160" i="9"/>
  <c r="AS160" i="9" s="1"/>
  <c r="AO322" i="9"/>
  <c r="AT322" i="9" s="1"/>
  <c r="AP321" i="9"/>
  <c r="AU321" i="9" s="1"/>
  <c r="AN321" i="9"/>
  <c r="AS321" i="9" s="1"/>
  <c r="AN322" i="9"/>
  <c r="AS322" i="9" s="1"/>
  <c r="AN34" i="9"/>
  <c r="AS34" i="9" s="1"/>
  <c r="AP33" i="9"/>
  <c r="AU33" i="9" s="1"/>
  <c r="AN33" i="9"/>
  <c r="AS33" i="9" s="1"/>
  <c r="AO34" i="9"/>
  <c r="AT34" i="9" s="1"/>
  <c r="AP319" i="9"/>
  <c r="AU319" i="9" s="1"/>
  <c r="AN319" i="9"/>
  <c r="AS319" i="9" s="1"/>
  <c r="AO320" i="9"/>
  <c r="AT320" i="9" s="1"/>
  <c r="AN90" i="9"/>
  <c r="AS90" i="9" s="1"/>
  <c r="AO90" i="9"/>
  <c r="AT90" i="9" s="1"/>
  <c r="AP89" i="9"/>
  <c r="AU89" i="9" s="1"/>
  <c r="AN89" i="9"/>
  <c r="AS89" i="9" s="1"/>
  <c r="AN206" i="9"/>
  <c r="AS206" i="9" s="1"/>
  <c r="AO206" i="9"/>
  <c r="AT206" i="9" s="1"/>
  <c r="AP205" i="9"/>
  <c r="AU205" i="9" s="1"/>
  <c r="AN205" i="9"/>
  <c r="AS205" i="9" s="1"/>
  <c r="AO312" i="9"/>
  <c r="AT312" i="9" s="1"/>
  <c r="AN311" i="9"/>
  <c r="AS311" i="9" s="1"/>
  <c r="AP311" i="9"/>
  <c r="AU311" i="9" s="1"/>
  <c r="AN312" i="9"/>
  <c r="AS312" i="9" s="1"/>
  <c r="AP155" i="9"/>
  <c r="AU155" i="9" s="1"/>
  <c r="AN155" i="9"/>
  <c r="AS155" i="9" s="1"/>
  <c r="AN156" i="9"/>
  <c r="AS156" i="9" s="1"/>
  <c r="AO156" i="9"/>
  <c r="AT156" i="9" s="1"/>
  <c r="AP35" i="9"/>
  <c r="AU35" i="9" s="1"/>
  <c r="AN35" i="9"/>
  <c r="AS35" i="9" s="1"/>
  <c r="AO36" i="9"/>
  <c r="AT36" i="9" s="1"/>
  <c r="AP59" i="9"/>
  <c r="AU59" i="9" s="1"/>
  <c r="AN59" i="9"/>
  <c r="AS59" i="9" s="1"/>
  <c r="AO60" i="9"/>
  <c r="AT60" i="9" s="1"/>
  <c r="AN60" i="9"/>
  <c r="AS60" i="9" s="1"/>
  <c r="AN43" i="9"/>
  <c r="AS43" i="9" s="1"/>
  <c r="AN42" i="9"/>
  <c r="AS42" i="9" s="1"/>
  <c r="AO43" i="9"/>
  <c r="AT43" i="9" s="1"/>
  <c r="AP42" i="9"/>
  <c r="AU42" i="9" s="1"/>
  <c r="AN191" i="9"/>
  <c r="AS191" i="9" s="1"/>
  <c r="AP191" i="9"/>
  <c r="AU191" i="9" s="1"/>
  <c r="AO192" i="9"/>
  <c r="AT192" i="9" s="1"/>
  <c r="AN192" i="9"/>
  <c r="AS192" i="9" s="1"/>
  <c r="AN222" i="9"/>
  <c r="AS222" i="9" s="1"/>
  <c r="AN221" i="9"/>
  <c r="AS221" i="9" s="1"/>
  <c r="AO222" i="9"/>
  <c r="AT222" i="9" s="1"/>
  <c r="AP221" i="9"/>
  <c r="AU221" i="9" s="1"/>
  <c r="AN187" i="9"/>
  <c r="AS187" i="9" s="1"/>
  <c r="AP187" i="9"/>
  <c r="AU187" i="9" s="1"/>
  <c r="AO188" i="9"/>
  <c r="AT188" i="9" s="1"/>
  <c r="AO14" i="9"/>
  <c r="AT14" i="9" s="1"/>
  <c r="AN13" i="9"/>
  <c r="AS13" i="9" s="1"/>
  <c r="AN14" i="9"/>
  <c r="AS14" i="9" s="1"/>
  <c r="AP13" i="9"/>
  <c r="AU13" i="9" s="1"/>
  <c r="AP316" i="9"/>
  <c r="AU316" i="9" s="1"/>
  <c r="AN317" i="9"/>
  <c r="AS317" i="9" s="1"/>
  <c r="AO317" i="9"/>
  <c r="AT317" i="9" s="1"/>
  <c r="AN316" i="9"/>
  <c r="AS316" i="9" s="1"/>
  <c r="AN302" i="9"/>
  <c r="AS302" i="9" s="1"/>
  <c r="AP302" i="9"/>
  <c r="AU302" i="9" s="1"/>
  <c r="AO303" i="9"/>
  <c r="AT303" i="9" s="1"/>
  <c r="AO321" i="9"/>
  <c r="AT321" i="9" s="1"/>
  <c r="AP320" i="9"/>
  <c r="AU320" i="9" s="1"/>
  <c r="AN320" i="9"/>
  <c r="AS320" i="9" s="1"/>
  <c r="AN159" i="9"/>
  <c r="AS159" i="9" s="1"/>
  <c r="AN158" i="9"/>
  <c r="AS158" i="9" s="1"/>
  <c r="AP158" i="9"/>
  <c r="AU158" i="9" s="1"/>
  <c r="AO159" i="9"/>
  <c r="AT159" i="9" s="1"/>
  <c r="AP109" i="9"/>
  <c r="AU109" i="9" s="1"/>
  <c r="AN109" i="9"/>
  <c r="AS109" i="9" s="1"/>
  <c r="AN110" i="9"/>
  <c r="AS110" i="9" s="1"/>
  <c r="AO110" i="9"/>
  <c r="AT110" i="9" s="1"/>
  <c r="AP288" i="9"/>
  <c r="AU288" i="9" s="1"/>
  <c r="AN288" i="9"/>
  <c r="AS288" i="9" s="1"/>
  <c r="AN289" i="9"/>
  <c r="AS289" i="9" s="1"/>
  <c r="AO289" i="9"/>
  <c r="AT289" i="9" s="1"/>
  <c r="AP141" i="9"/>
  <c r="AU141" i="9" s="1"/>
  <c r="AN141" i="9"/>
  <c r="AS141" i="9" s="1"/>
  <c r="AN142" i="9"/>
  <c r="AS142" i="9" s="1"/>
  <c r="AO142" i="9"/>
  <c r="AT142" i="9" s="1"/>
  <c r="AP145" i="9"/>
  <c r="AU145" i="9" s="1"/>
  <c r="AN145" i="9"/>
  <c r="AS145" i="9" s="1"/>
  <c r="AN146" i="9"/>
  <c r="AS146" i="9" s="1"/>
  <c r="AO146" i="9"/>
  <c r="AT146" i="9" s="1"/>
  <c r="AN9" i="9"/>
  <c r="AS9" i="9" s="1"/>
  <c r="AN10" i="9"/>
  <c r="AS10" i="9" s="1"/>
  <c r="AO10" i="9"/>
  <c r="AT10" i="9" s="1"/>
  <c r="AP9" i="9"/>
  <c r="AU9" i="9" s="1"/>
  <c r="AO235" i="9"/>
  <c r="AT235" i="9" s="1"/>
  <c r="AN235" i="9"/>
  <c r="AS235" i="9" s="1"/>
  <c r="AP234" i="9"/>
  <c r="AU234" i="9" s="1"/>
  <c r="AN234" i="9"/>
  <c r="AS234" i="9" s="1"/>
  <c r="AN217" i="9"/>
  <c r="AS217" i="9" s="1"/>
  <c r="AO217" i="9"/>
  <c r="AT217" i="9" s="1"/>
  <c r="AN216" i="9"/>
  <c r="AS216" i="9" s="1"/>
  <c r="AP216" i="9"/>
  <c r="AU216" i="9" s="1"/>
  <c r="AO38" i="9"/>
  <c r="AT38" i="9" s="1"/>
  <c r="AN37" i="9"/>
  <c r="AS37" i="9" s="1"/>
  <c r="AP37" i="9"/>
  <c r="AU37" i="9" s="1"/>
  <c r="AN265" i="9"/>
  <c r="AS265" i="9" s="1"/>
  <c r="AO265" i="9"/>
  <c r="AT265" i="9" s="1"/>
  <c r="AN264" i="9"/>
  <c r="AS264" i="9" s="1"/>
  <c r="AP264" i="9"/>
  <c r="AU264" i="9" s="1"/>
  <c r="AP15" i="9"/>
  <c r="AU15" i="9" s="1"/>
  <c r="AN15" i="9"/>
  <c r="AS15" i="9" s="1"/>
  <c r="AO16" i="9"/>
  <c r="AT16" i="9" s="1"/>
  <c r="AN16" i="9"/>
  <c r="AS16" i="9" s="1"/>
  <c r="AN55" i="9"/>
  <c r="AS55" i="9" s="1"/>
  <c r="AP54" i="9"/>
  <c r="AU54" i="9" s="1"/>
  <c r="AN54" i="9"/>
  <c r="AS54" i="9" s="1"/>
  <c r="AO55" i="9"/>
  <c r="AT55" i="9" s="1"/>
  <c r="AP127" i="9"/>
  <c r="AU127" i="9" s="1"/>
  <c r="AN127" i="9"/>
  <c r="AS127" i="9" s="1"/>
  <c r="AN128" i="9"/>
  <c r="AS128" i="9" s="1"/>
  <c r="AO128" i="9"/>
  <c r="AT128" i="9" s="1"/>
  <c r="AN293" i="9"/>
  <c r="AS293" i="9" s="1"/>
  <c r="AP293" i="9"/>
  <c r="AU293" i="9" s="1"/>
  <c r="AO294" i="9"/>
  <c r="AT294" i="9" s="1"/>
  <c r="AN294" i="9"/>
  <c r="AS294" i="9" s="1"/>
  <c r="AN193" i="9"/>
  <c r="AS193" i="9" s="1"/>
  <c r="AP193" i="9"/>
  <c r="AU193" i="9" s="1"/>
  <c r="AO194" i="9"/>
  <c r="AT194" i="9" s="1"/>
  <c r="AN194" i="9"/>
  <c r="AS194" i="9" s="1"/>
  <c r="AP295" i="9"/>
  <c r="AU295" i="9" s="1"/>
  <c r="AN295" i="9"/>
  <c r="AS295" i="9" s="1"/>
  <c r="AO296" i="9"/>
  <c r="AT296" i="9" s="1"/>
  <c r="AP254" i="9"/>
  <c r="AU254" i="9" s="1"/>
  <c r="AN254" i="9"/>
  <c r="AS254" i="9" s="1"/>
  <c r="AN255" i="9"/>
  <c r="AS255" i="9" s="1"/>
  <c r="AO255" i="9"/>
  <c r="AT255" i="9" s="1"/>
  <c r="AP36" i="9"/>
  <c r="AU36" i="9" s="1"/>
  <c r="AN36" i="9"/>
  <c r="AS36" i="9" s="1"/>
  <c r="AO37" i="9"/>
  <c r="AT37" i="9" s="1"/>
  <c r="AN167" i="9"/>
  <c r="AS167" i="9" s="1"/>
  <c r="AP167" i="9"/>
  <c r="AU167" i="9" s="1"/>
  <c r="AO168" i="9"/>
  <c r="AT168" i="9" s="1"/>
  <c r="AO305" i="9"/>
  <c r="AT305" i="9" s="1"/>
  <c r="AP304" i="9"/>
  <c r="AU304" i="9" s="1"/>
  <c r="AN304" i="9"/>
  <c r="AS304" i="9" s="1"/>
  <c r="AN305" i="9"/>
  <c r="AS305" i="9" s="1"/>
  <c r="AN246" i="9"/>
  <c r="AS246" i="9" s="1"/>
  <c r="AO246" i="9"/>
  <c r="AT246" i="9" s="1"/>
  <c r="AP245" i="9"/>
  <c r="AU245" i="9" s="1"/>
  <c r="AN245" i="9"/>
  <c r="AS245" i="9" s="1"/>
  <c r="AN104" i="9"/>
  <c r="AS104" i="9" s="1"/>
  <c r="AP103" i="9"/>
  <c r="AU103" i="9" s="1"/>
  <c r="AN103" i="9"/>
  <c r="AS103" i="9" s="1"/>
  <c r="AO104" i="9"/>
  <c r="AT104" i="9" s="1"/>
  <c r="AP285" i="9"/>
  <c r="AU285" i="9" s="1"/>
  <c r="AN285" i="9"/>
  <c r="AS285" i="9" s="1"/>
  <c r="AN286" i="9"/>
  <c r="AS286" i="9" s="1"/>
  <c r="AO286" i="9"/>
  <c r="AT286" i="9" s="1"/>
  <c r="AN209" i="9"/>
  <c r="AS209" i="9" s="1"/>
  <c r="AP208" i="9"/>
  <c r="AU208" i="9" s="1"/>
  <c r="AN208" i="9"/>
  <c r="AS208" i="9" s="1"/>
  <c r="AO209" i="9"/>
  <c r="AT209" i="9" s="1"/>
  <c r="AO30" i="9"/>
  <c r="AT30" i="9" s="1"/>
  <c r="AN30" i="9"/>
  <c r="AS30" i="9" s="1"/>
  <c r="AP29" i="9"/>
  <c r="AU29" i="9" s="1"/>
  <c r="AN29" i="9"/>
  <c r="AS29" i="9" s="1"/>
  <c r="AN100" i="9"/>
  <c r="AS100" i="9" s="1"/>
  <c r="AP100" i="9"/>
  <c r="AU100" i="9" s="1"/>
  <c r="AO101" i="9"/>
  <c r="AT101" i="9" s="1"/>
  <c r="AP18" i="9"/>
  <c r="AU18" i="9" s="1"/>
  <c r="AN18" i="9"/>
  <c r="AS18" i="9" s="1"/>
  <c r="AN19" i="9"/>
  <c r="AS19" i="9" s="1"/>
  <c r="AO19" i="9"/>
  <c r="AT19" i="9" s="1"/>
  <c r="AN169" i="9"/>
  <c r="AS169" i="9" s="1"/>
  <c r="AP168" i="9"/>
  <c r="AU168" i="9" s="1"/>
  <c r="AN168" i="9"/>
  <c r="AS168" i="9" s="1"/>
  <c r="AO169" i="9"/>
  <c r="AT169" i="9" s="1"/>
  <c r="AN220" i="9"/>
  <c r="AS220" i="9" s="1"/>
  <c r="AP220" i="9"/>
  <c r="AU220" i="9" s="1"/>
  <c r="AO221" i="9"/>
  <c r="AT221" i="9" s="1"/>
  <c r="AN47" i="9"/>
  <c r="AS47" i="9" s="1"/>
  <c r="AO47" i="9"/>
  <c r="AT47" i="9" s="1"/>
  <c r="AP46" i="9"/>
  <c r="AU46" i="9" s="1"/>
  <c r="AN46" i="9"/>
  <c r="AS46" i="9" s="1"/>
  <c r="AO333" i="9"/>
  <c r="AT333" i="9" s="1"/>
  <c r="AN333" i="9"/>
  <c r="AS333" i="9" s="1"/>
  <c r="AP332" i="9"/>
  <c r="AU332" i="9" s="1"/>
  <c r="AN332" i="9"/>
  <c r="AS332" i="9" s="1"/>
  <c r="AN331" i="9"/>
  <c r="AS331" i="9" s="1"/>
  <c r="AN330" i="9"/>
  <c r="AS330" i="9" s="1"/>
  <c r="AP330" i="9"/>
  <c r="AU330" i="9" s="1"/>
  <c r="AO331" i="9"/>
  <c r="AT331" i="9" s="1"/>
  <c r="AN256" i="9"/>
  <c r="AS256" i="9" s="1"/>
  <c r="AN257" i="9"/>
  <c r="AS257" i="9" s="1"/>
  <c r="AP256" i="9"/>
  <c r="AU256" i="9" s="1"/>
  <c r="AO257" i="9"/>
  <c r="AT257" i="9" s="1"/>
  <c r="AN226" i="9"/>
  <c r="AS226" i="9" s="1"/>
  <c r="AP225" i="9"/>
  <c r="AU225" i="9" s="1"/>
  <c r="AN225" i="9"/>
  <c r="AS225" i="9" s="1"/>
  <c r="AO226" i="9"/>
  <c r="AT226" i="9" s="1"/>
  <c r="AN261" i="9"/>
  <c r="AS261" i="9" s="1"/>
  <c r="AP261" i="9"/>
  <c r="AU261" i="9" s="1"/>
  <c r="AO262" i="9"/>
  <c r="AT262" i="9" s="1"/>
  <c r="AN272" i="9"/>
  <c r="AS272" i="9" s="1"/>
  <c r="AP271" i="9"/>
  <c r="AU271" i="9" s="1"/>
  <c r="AN271" i="9"/>
  <c r="AS271" i="9" s="1"/>
  <c r="AO272" i="9"/>
  <c r="AT272" i="9" s="1"/>
  <c r="AM320" i="9"/>
  <c r="AV58" i="9"/>
  <c r="AD259" i="9"/>
  <c r="AT293" i="9"/>
  <c r="AD319" i="9"/>
  <c r="AD95" i="9"/>
  <c r="AW317" i="9"/>
  <c r="AM216" i="9"/>
  <c r="AV36" i="9"/>
  <c r="AD159" i="9"/>
  <c r="AV201" i="9"/>
  <c r="AW312" i="9"/>
  <c r="AD80" i="9"/>
  <c r="AM176" i="9"/>
  <c r="AD20" i="9"/>
  <c r="AW334" i="9"/>
  <c r="AD205" i="9"/>
  <c r="AW27" i="9"/>
  <c r="AW292" i="9"/>
  <c r="AE265" i="9"/>
  <c r="AE314" i="9"/>
  <c r="AS204" i="9"/>
  <c r="AM160" i="9"/>
  <c r="AW201" i="9"/>
  <c r="AV292" i="9"/>
  <c r="AV157" i="9"/>
  <c r="AE293" i="9"/>
  <c r="AD184" i="9"/>
  <c r="AW301" i="9"/>
  <c r="AM183" i="9"/>
  <c r="AD111" i="9"/>
  <c r="AE284" i="9"/>
  <c r="AD313" i="9"/>
  <c r="AV64" i="9"/>
  <c r="AD34" i="9"/>
  <c r="AE276" i="9"/>
  <c r="AM107" i="9"/>
  <c r="AD165" i="9"/>
  <c r="AM271" i="9"/>
  <c r="AV120" i="9"/>
  <c r="AM275" i="9"/>
  <c r="AD183" i="9"/>
  <c r="AW284" i="9"/>
  <c r="AM238" i="9"/>
  <c r="AM80" i="9"/>
  <c r="AV68" i="9"/>
  <c r="AW56" i="9"/>
  <c r="AW205" i="9"/>
  <c r="AM165" i="9"/>
  <c r="AD271" i="9"/>
  <c r="AV133" i="9"/>
  <c r="AE313" i="9"/>
  <c r="AM44" i="9"/>
  <c r="AM236" i="9"/>
  <c r="AV247" i="9"/>
  <c r="AV275" i="9"/>
  <c r="AS27" i="9"/>
  <c r="AM261" i="9"/>
  <c r="AT28" i="9"/>
  <c r="AW157" i="9"/>
  <c r="AW196" i="9"/>
  <c r="AW128" i="9"/>
  <c r="AM339" i="9"/>
  <c r="AD121" i="9"/>
  <c r="AE100" i="9"/>
  <c r="AD246" i="9"/>
  <c r="AE296" i="9"/>
  <c r="AD266" i="9"/>
  <c r="AM6" i="9"/>
  <c r="AM28" i="9"/>
  <c r="AE134" i="9"/>
  <c r="AD118" i="9"/>
  <c r="AM113" i="9"/>
  <c r="AM34" i="9"/>
  <c r="AD164" i="9"/>
  <c r="AM317" i="9"/>
  <c r="AM315" i="9"/>
  <c r="AV113" i="9"/>
  <c r="AT201" i="9"/>
  <c r="AM161" i="9"/>
  <c r="AW241" i="9"/>
  <c r="AM277" i="9"/>
  <c r="AW295" i="9"/>
  <c r="AM311" i="9"/>
  <c r="AV13" i="9"/>
  <c r="AV37" i="9"/>
  <c r="AV121" i="9"/>
  <c r="AM269" i="9"/>
  <c r="AM228" i="9"/>
  <c r="AM338" i="9"/>
  <c r="AM209" i="9"/>
  <c r="AM12" i="9"/>
  <c r="AE240" i="9"/>
  <c r="AV297" i="9"/>
  <c r="AW134" i="9"/>
  <c r="AT327" i="9"/>
  <c r="AW142" i="9"/>
  <c r="AD43" i="9"/>
  <c r="AM134" i="9"/>
  <c r="AV200" i="9"/>
  <c r="AV301" i="9"/>
  <c r="AD277" i="9"/>
  <c r="AW68" i="9"/>
  <c r="AE129" i="9"/>
  <c r="AM304" i="9"/>
  <c r="AM274" i="9"/>
  <c r="AV138" i="9"/>
  <c r="AM284" i="9"/>
  <c r="AS247" i="9"/>
  <c r="AU301" i="9"/>
  <c r="AM174" i="9"/>
  <c r="AT124" i="9"/>
  <c r="AT308" i="9"/>
  <c r="AD90" i="9"/>
  <c r="AD33" i="9"/>
  <c r="AE69" i="9"/>
  <c r="AW85" i="9"/>
  <c r="AD22" i="9"/>
  <c r="AM95" i="9"/>
  <c r="AE249" i="9"/>
  <c r="AV293" i="9"/>
  <c r="AM231" i="9"/>
  <c r="AD274" i="9"/>
  <c r="AM43" i="9"/>
  <c r="AW82" i="9"/>
  <c r="AD112" i="9"/>
  <c r="AV127" i="9"/>
  <c r="AM75" i="9"/>
  <c r="AU128" i="9"/>
  <c r="AW327" i="9"/>
  <c r="AW127" i="9"/>
  <c r="AD303" i="9"/>
  <c r="AD275" i="9"/>
  <c r="AD260" i="9"/>
  <c r="AV146" i="9"/>
  <c r="AT240" i="9"/>
  <c r="AM91" i="9"/>
  <c r="AM229" i="9"/>
  <c r="AD301" i="9"/>
  <c r="AM26" i="9"/>
  <c r="AE162" i="9"/>
  <c r="AV264" i="9"/>
  <c r="AV271" i="9"/>
  <c r="AM285" i="9"/>
  <c r="AV339" i="9"/>
  <c r="AD253" i="9"/>
  <c r="AV99" i="9"/>
  <c r="AE158" i="9"/>
  <c r="AE300" i="9"/>
  <c r="AW341" i="9"/>
  <c r="AE73" i="9"/>
  <c r="AD228" i="9"/>
  <c r="AT248" i="9"/>
  <c r="AV276" i="9"/>
  <c r="AM328" i="9"/>
  <c r="AD152" i="9"/>
  <c r="AV123" i="9"/>
  <c r="AM280" i="9"/>
  <c r="AT236" i="9"/>
  <c r="AU27" i="9"/>
  <c r="AE143" i="9"/>
  <c r="AV254" i="9"/>
  <c r="AD199" i="9"/>
  <c r="AT141" i="9"/>
  <c r="AV41" i="9"/>
  <c r="AD75" i="9"/>
  <c r="AE51" i="9"/>
  <c r="AV152" i="9"/>
  <c r="AE94" i="9"/>
  <c r="AE108" i="9"/>
  <c r="AD293" i="9"/>
  <c r="AV9" i="9"/>
  <c r="AV239" i="9"/>
  <c r="AM200" i="9"/>
  <c r="AD91" i="9"/>
  <c r="AM157" i="9"/>
  <c r="AV124" i="9"/>
  <c r="AD229" i="9"/>
  <c r="AD26" i="9"/>
  <c r="AT72" i="9"/>
  <c r="AE77" i="9"/>
  <c r="AE43" i="9"/>
  <c r="AE106" i="9"/>
  <c r="AM211" i="9"/>
  <c r="AS267" i="9"/>
  <c r="AV163" i="9"/>
  <c r="AV67" i="9"/>
  <c r="AD306" i="9"/>
  <c r="AD44" i="9"/>
  <c r="AE172" i="9"/>
  <c r="AD203" i="9"/>
  <c r="AV315" i="9"/>
  <c r="AD335" i="9"/>
  <c r="AM166" i="9"/>
  <c r="AM38" i="9"/>
  <c r="AD88" i="9"/>
  <c r="AM300" i="9"/>
  <c r="AE273" i="9"/>
  <c r="AV140" i="9"/>
  <c r="AT42" i="9"/>
  <c r="AE65" i="9"/>
  <c r="AE215" i="9"/>
  <c r="AE57" i="9"/>
  <c r="AV295" i="9"/>
  <c r="AT26" i="9"/>
  <c r="AT205" i="9"/>
  <c r="AD157" i="9"/>
  <c r="AV33" i="9"/>
  <c r="AT33" i="9"/>
  <c r="AV110" i="9"/>
  <c r="AT328" i="9"/>
  <c r="AV245" i="9"/>
  <c r="AV280" i="9"/>
  <c r="AV56" i="9"/>
  <c r="AV300" i="9"/>
  <c r="AU267" i="9"/>
  <c r="AD160" i="9"/>
  <c r="AT309" i="9"/>
  <c r="AM286" i="9"/>
  <c r="AM123" i="9"/>
  <c r="AT300" i="9"/>
  <c r="AE266" i="9"/>
  <c r="AV309" i="9"/>
  <c r="AE194" i="9"/>
  <c r="AD307" i="9"/>
  <c r="AV73" i="9"/>
  <c r="AU200" i="9"/>
  <c r="AM219" i="9"/>
  <c r="AT329" i="9"/>
  <c r="AM152" i="9"/>
  <c r="AM188" i="9"/>
  <c r="AE184" i="9"/>
  <c r="AV50" i="9"/>
  <c r="AM7" i="9"/>
  <c r="AE118" i="9"/>
  <c r="AE86" i="9"/>
  <c r="AD315" i="9"/>
  <c r="AD254" i="9"/>
  <c r="AE92" i="9"/>
  <c r="AD299" i="9"/>
  <c r="AE231" i="9"/>
  <c r="AE338" i="9"/>
  <c r="AM239" i="9"/>
  <c r="AD206" i="9"/>
  <c r="AE74" i="9"/>
  <c r="AV296" i="9"/>
  <c r="AT266" i="9"/>
  <c r="AD156" i="9"/>
  <c r="AV25" i="9"/>
  <c r="AV204" i="9"/>
  <c r="AV35" i="9"/>
  <c r="AE208" i="9"/>
  <c r="AD103" i="9"/>
  <c r="AE105" i="9"/>
  <c r="AT215" i="9"/>
  <c r="AE302" i="9"/>
  <c r="AD308" i="9"/>
  <c r="AV209" i="9"/>
  <c r="AV32" i="9"/>
  <c r="AV312" i="9"/>
  <c r="AT325" i="9"/>
  <c r="AE252" i="9"/>
  <c r="AT27" i="9"/>
  <c r="AT111" i="9"/>
  <c r="AS328" i="9"/>
  <c r="AD57" i="9"/>
  <c r="AE174" i="9"/>
  <c r="AV205" i="9"/>
  <c r="AE121" i="9"/>
  <c r="AU247" i="9"/>
  <c r="AD46" i="9"/>
  <c r="AV308" i="9"/>
  <c r="AE214" i="9"/>
  <c r="AV299" i="9"/>
  <c r="AE183" i="9"/>
  <c r="AT237" i="9"/>
  <c r="AE246" i="9"/>
  <c r="AD232" i="9"/>
  <c r="AV328" i="9"/>
  <c r="AU186" i="9"/>
  <c r="AV217" i="9"/>
  <c r="AD7" i="9"/>
  <c r="AV102" i="9"/>
  <c r="AM264" i="9"/>
  <c r="AU95" i="9"/>
  <c r="AE216" i="9"/>
  <c r="AE259" i="9"/>
  <c r="AD81" i="9"/>
  <c r="AV265" i="9"/>
  <c r="AE147" i="9"/>
  <c r="AD214" i="9"/>
  <c r="AT195" i="9"/>
  <c r="AD35" i="9"/>
  <c r="AV214" i="9"/>
  <c r="AV284" i="9"/>
  <c r="AD241" i="9"/>
  <c r="AV286" i="9"/>
  <c r="AD177" i="9"/>
  <c r="AM124" i="9"/>
  <c r="AV26" i="9"/>
  <c r="AM105" i="9"/>
  <c r="AV332" i="9"/>
  <c r="AD59" i="9"/>
  <c r="AM131" i="9"/>
  <c r="AE328" i="9"/>
  <c r="AE130" i="9"/>
  <c r="AD197" i="9"/>
  <c r="AM307" i="9"/>
  <c r="AE207" i="9"/>
  <c r="AD296" i="9"/>
  <c r="AV236" i="9"/>
  <c r="AD247" i="9"/>
  <c r="AE114" i="9"/>
  <c r="AM221" i="9"/>
  <c r="AD23" i="9"/>
  <c r="AV188" i="9"/>
  <c r="AV194" i="9"/>
  <c r="AM50" i="9"/>
  <c r="AM52" i="9"/>
  <c r="AE125" i="9"/>
  <c r="AV92" i="9"/>
  <c r="AM168" i="9"/>
  <c r="AU308" i="9"/>
  <c r="AM115" i="9"/>
  <c r="AT337" i="9"/>
  <c r="AD124" i="9"/>
  <c r="AT58" i="9"/>
  <c r="AE335" i="9"/>
  <c r="AM129" i="9"/>
  <c r="AD63" i="9"/>
  <c r="AE181" i="9"/>
  <c r="AW320" i="9"/>
  <c r="AU148" i="9"/>
  <c r="AT85" i="9"/>
  <c r="AU196" i="9"/>
  <c r="AV241" i="9"/>
  <c r="AV128" i="9"/>
  <c r="AM13" i="9"/>
  <c r="AM76" i="9"/>
  <c r="AV304" i="9"/>
  <c r="AD279" i="9"/>
  <c r="AD6" i="9"/>
  <c r="AT157" i="9"/>
  <c r="AM210" i="9"/>
  <c r="AM17" i="9"/>
  <c r="AE281" i="9"/>
  <c r="AU17" i="9"/>
  <c r="AE289" i="9"/>
  <c r="AE164" i="9"/>
  <c r="AD328" i="9"/>
  <c r="AU292" i="9"/>
  <c r="AD248" i="9"/>
  <c r="AD31" i="9"/>
  <c r="AD267" i="9"/>
  <c r="AD262" i="9"/>
  <c r="AU240" i="9"/>
  <c r="AV72" i="9"/>
  <c r="AS308" i="9"/>
  <c r="AD115" i="9"/>
  <c r="AT182" i="9"/>
  <c r="AV336" i="9"/>
  <c r="AM150" i="9"/>
  <c r="AU98" i="9"/>
  <c r="AV57" i="9"/>
  <c r="AE153" i="9"/>
  <c r="AM39" i="9"/>
  <c r="AV287" i="9"/>
  <c r="AT35" i="9"/>
  <c r="AM266" i="9"/>
  <c r="AM192" i="9"/>
  <c r="AT123" i="9"/>
  <c r="AV17" i="9"/>
  <c r="AV248" i="9"/>
  <c r="AE206" i="9"/>
  <c r="AT129" i="9"/>
  <c r="AM31" i="9"/>
  <c r="AV76" i="9"/>
  <c r="AS8" i="9"/>
  <c r="AE309" i="9"/>
  <c r="AD236" i="9"/>
  <c r="AE330" i="9"/>
  <c r="AM23" i="9"/>
  <c r="AE112" i="9"/>
  <c r="AU229" i="9"/>
  <c r="AV196" i="9"/>
  <c r="AU204" i="9"/>
  <c r="AT31" i="9"/>
  <c r="AE237" i="9"/>
  <c r="AD210" i="9"/>
  <c r="AE310" i="9"/>
  <c r="AD24" i="9"/>
  <c r="AV184" i="9"/>
  <c r="AV117" i="9"/>
  <c r="AT283" i="9"/>
  <c r="AD83" i="9"/>
  <c r="AE110" i="9"/>
  <c r="AE135" i="9"/>
  <c r="AD135" i="9"/>
  <c r="AM100" i="9"/>
  <c r="AD150" i="9"/>
  <c r="AT280" i="9"/>
  <c r="AU86" i="9"/>
  <c r="AV112" i="9"/>
  <c r="AE224" i="9"/>
  <c r="AE268" i="9"/>
  <c r="AU118" i="9"/>
  <c r="AS157" i="9"/>
  <c r="AU123" i="9"/>
  <c r="AD162" i="9"/>
  <c r="AD316" i="9"/>
  <c r="AV338" i="9"/>
  <c r="AD138" i="9"/>
  <c r="AE122" i="9"/>
  <c r="AV51" i="9"/>
  <c r="AV29" i="9"/>
  <c r="AD326" i="9"/>
  <c r="AD256" i="9"/>
  <c r="AD154" i="9"/>
  <c r="AU40" i="9"/>
  <c r="AV233" i="9"/>
  <c r="AU110" i="9"/>
  <c r="AV270" i="9"/>
  <c r="AV272" i="9"/>
  <c r="AT94" i="9"/>
  <c r="AM256" i="9"/>
  <c r="AD105" i="9"/>
  <c r="AU273" i="9"/>
  <c r="AE190" i="9"/>
  <c r="AS233" i="9"/>
  <c r="AV243" i="9"/>
  <c r="AU57" i="9"/>
  <c r="AU246" i="9"/>
  <c r="AU163" i="9"/>
  <c r="AW195" i="9"/>
  <c r="AE175" i="9"/>
  <c r="AD191" i="9"/>
  <c r="AD39" i="9"/>
  <c r="AM68" i="9"/>
  <c r="AV281" i="9"/>
  <c r="AS307" i="9"/>
  <c r="AV69" i="9"/>
  <c r="AM249" i="9"/>
  <c r="AE83" i="9"/>
  <c r="AD168" i="9"/>
  <c r="AE326" i="9"/>
  <c r="AU274" i="9"/>
  <c r="AE44" i="9"/>
  <c r="AU21" i="9"/>
  <c r="AT45" i="9"/>
  <c r="AV6" i="9"/>
  <c r="AV53" i="9"/>
  <c r="AT291" i="9"/>
  <c r="AD172" i="9"/>
  <c r="AE232" i="9"/>
  <c r="AV91" i="9"/>
  <c r="AD61" i="9"/>
  <c r="AV313" i="9"/>
  <c r="AE119" i="9"/>
  <c r="AT61" i="9"/>
  <c r="AU80" i="9"/>
  <c r="AD194" i="9"/>
  <c r="AE263" i="9"/>
  <c r="AU211" i="9"/>
  <c r="AV82" i="9"/>
  <c r="AD294" i="9"/>
  <c r="AV206" i="9"/>
  <c r="AE136" i="9"/>
  <c r="AU142" i="9"/>
  <c r="AS28" i="9"/>
  <c r="AU335" i="9"/>
  <c r="AW318" i="9"/>
  <c r="AW276" i="9"/>
  <c r="AE318" i="9"/>
  <c r="AV34" i="9"/>
  <c r="AM287" i="9"/>
  <c r="AT29" i="9"/>
  <c r="AE324" i="9"/>
  <c r="AU307" i="9"/>
  <c r="AD323" i="9"/>
  <c r="AV161" i="9"/>
  <c r="AD249" i="9"/>
  <c r="AV262" i="9"/>
  <c r="AE154" i="9"/>
  <c r="AS274" i="9"/>
  <c r="AD41" i="9"/>
  <c r="AV240" i="9"/>
  <c r="AU30" i="9"/>
  <c r="AM162" i="9"/>
  <c r="AV44" i="9"/>
  <c r="AV290" i="9"/>
  <c r="AT56" i="9"/>
  <c r="AD321" i="9"/>
  <c r="AV195" i="9"/>
  <c r="AE87" i="9"/>
  <c r="AV94" i="9"/>
  <c r="AS152" i="9"/>
  <c r="AE210" i="9"/>
  <c r="AV238" i="9"/>
  <c r="AD11" i="9"/>
  <c r="AE244" i="9"/>
  <c r="AE47" i="9"/>
  <c r="AV85" i="9"/>
  <c r="AU12" i="9"/>
  <c r="AD239" i="9"/>
  <c r="AD13" i="9"/>
  <c r="AV59" i="9"/>
  <c r="AT207" i="9"/>
  <c r="AU214" i="9"/>
  <c r="AU28" i="9"/>
  <c r="AU144" i="9"/>
  <c r="AW237" i="9"/>
  <c r="AV28" i="9"/>
  <c r="AU146" i="9"/>
  <c r="AE59" i="9"/>
  <c r="AU73" i="9"/>
  <c r="AD180" i="9"/>
  <c r="AE238" i="9"/>
  <c r="AT254" i="9"/>
  <c r="AT143" i="9"/>
  <c r="AT311" i="9"/>
  <c r="AD324" i="9"/>
  <c r="AU276" i="9"/>
  <c r="AU134" i="9"/>
  <c r="AE70" i="9"/>
  <c r="AT127" i="9"/>
  <c r="AD185" i="9"/>
  <c r="AE218" i="9"/>
  <c r="AD29" i="9"/>
  <c r="AV132" i="9"/>
  <c r="AU152" i="9"/>
  <c r="AE185" i="9"/>
  <c r="AT49" i="9"/>
  <c r="AE298" i="9"/>
  <c r="AV210" i="9"/>
  <c r="AE159" i="9"/>
  <c r="AD212" i="9"/>
  <c r="AU222" i="9"/>
  <c r="AV223" i="9"/>
  <c r="AE156" i="9"/>
  <c r="AE235" i="9"/>
  <c r="AU299" i="9"/>
  <c r="AU131" i="9"/>
  <c r="AU266" i="9"/>
  <c r="AU26" i="9"/>
  <c r="AU90" i="9"/>
  <c r="AW5" i="9"/>
  <c r="AE250" i="9"/>
  <c r="AU328" i="9"/>
  <c r="AE78" i="9"/>
  <c r="AV327" i="9"/>
  <c r="AV71" i="9"/>
  <c r="AV111" i="9"/>
  <c r="AT281" i="9"/>
  <c r="AS338" i="9"/>
  <c r="AU25" i="9"/>
  <c r="AS327" i="9"/>
  <c r="AE294" i="9"/>
  <c r="AV42" i="9"/>
  <c r="AV142" i="9"/>
  <c r="AV310" i="9"/>
  <c r="AD285" i="9"/>
  <c r="AD145" i="9"/>
  <c r="AV165" i="9"/>
  <c r="AD142" i="9"/>
  <c r="AV258" i="9"/>
  <c r="AT135" i="9"/>
  <c r="AD189" i="9"/>
  <c r="AE179" i="9"/>
  <c r="AV289" i="9"/>
  <c r="AE282" i="9"/>
  <c r="AV100" i="9"/>
  <c r="AE60" i="9"/>
  <c r="AU206" i="9"/>
  <c r="AD85" i="9"/>
  <c r="AV178" i="9"/>
  <c r="AD200" i="9"/>
  <c r="AS299" i="9"/>
  <c r="AS329" i="9"/>
  <c r="AS26" i="9"/>
  <c r="AW319" i="9"/>
  <c r="AW288" i="9"/>
  <c r="AW269" i="9"/>
  <c r="AW213" i="9"/>
  <c r="AW243" i="9"/>
  <c r="AE52" i="9"/>
  <c r="AU338" i="9"/>
  <c r="AV325" i="9"/>
  <c r="AV320" i="9"/>
  <c r="AT24" i="9"/>
  <c r="AS182" i="9"/>
  <c r="AU327" i="9"/>
  <c r="AU34" i="9"/>
  <c r="AD233" i="9"/>
  <c r="AE192" i="9"/>
  <c r="AE316" i="9"/>
  <c r="AE166" i="9"/>
  <c r="AD219" i="9"/>
  <c r="AE197" i="9"/>
  <c r="AM14" i="9"/>
  <c r="AE189" i="9"/>
  <c r="AE253" i="9"/>
  <c r="AV134" i="9"/>
  <c r="AD268" i="9"/>
  <c r="AV148" i="9"/>
  <c r="AT290" i="9"/>
  <c r="AE101" i="9"/>
  <c r="AD264" i="9"/>
  <c r="AU71" i="9"/>
  <c r="AT91" i="9"/>
  <c r="AV182" i="9"/>
  <c r="AM108" i="9"/>
  <c r="AV213" i="9"/>
  <c r="AE103" i="9"/>
  <c r="AT130" i="9"/>
  <c r="AV215" i="9"/>
  <c r="AE202" i="9"/>
  <c r="AE88" i="9"/>
  <c r="AU280" i="9"/>
  <c r="AU329" i="9"/>
  <c r="AU253" i="9"/>
  <c r="AU184" i="9"/>
  <c r="AW185" i="9"/>
  <c r="AW7" i="9"/>
  <c r="AW165" i="9"/>
  <c r="AW26" i="9"/>
  <c r="AW174" i="9"/>
  <c r="AW99" i="9"/>
  <c r="AV234" i="9"/>
  <c r="AU297" i="9"/>
  <c r="AT336" i="9"/>
  <c r="AU182" i="9"/>
  <c r="AD140" i="9"/>
  <c r="AD144" i="9"/>
  <c r="AE46" i="9"/>
  <c r="AS135" i="9"/>
  <c r="AD99" i="9"/>
  <c r="AD230" i="9"/>
  <c r="AD116" i="9"/>
  <c r="AE319" i="9"/>
  <c r="AD223" i="9"/>
  <c r="AD131" i="9"/>
  <c r="AD8" i="9"/>
  <c r="AV10" i="9"/>
  <c r="AV70" i="9"/>
  <c r="AE291" i="9"/>
  <c r="AD70" i="9"/>
  <c r="AV52" i="9"/>
  <c r="AE257" i="9"/>
  <c r="AE331" i="9"/>
  <c r="AV90" i="9"/>
  <c r="AT183" i="9"/>
  <c r="AM147" i="9"/>
  <c r="AU239" i="9"/>
  <c r="AU104" i="9"/>
  <c r="AE126" i="9"/>
  <c r="AE167" i="9"/>
  <c r="AV230" i="9"/>
  <c r="AE199" i="9"/>
  <c r="AU55" i="9"/>
  <c r="AS32" i="9"/>
  <c r="AU331" i="9"/>
  <c r="AU44" i="9"/>
  <c r="AW291" i="9"/>
  <c r="AD17" i="9"/>
  <c r="AD187" i="9"/>
  <c r="AD72" i="9"/>
  <c r="AE187" i="9"/>
  <c r="AV237" i="9"/>
  <c r="AE75" i="9"/>
  <c r="AD243" i="9"/>
  <c r="AV335" i="9"/>
  <c r="AD211" i="9"/>
  <c r="AD221" i="9"/>
  <c r="AE260" i="9"/>
  <c r="AD244" i="9"/>
  <c r="AD68" i="9"/>
  <c r="AU135" i="9"/>
  <c r="AU157" i="9"/>
  <c r="AU51" i="9"/>
  <c r="AE169" i="9"/>
  <c r="AS123" i="9"/>
  <c r="AD166" i="9"/>
  <c r="AD122" i="9"/>
  <c r="AT339" i="9"/>
  <c r="AD54" i="9"/>
  <c r="AD49" i="9"/>
  <c r="AV49" i="9"/>
  <c r="AD284" i="9"/>
  <c r="AE285" i="9"/>
  <c r="AT52" i="9"/>
  <c r="AE131" i="9"/>
  <c r="AV135" i="9"/>
  <c r="AV211" i="9"/>
  <c r="AD338" i="9"/>
  <c r="AE66" i="9"/>
  <c r="AD216" i="9"/>
  <c r="AV252" i="9"/>
  <c r="AT234" i="9"/>
  <c r="AT273" i="9"/>
  <c r="AV93" i="9"/>
  <c r="AU76" i="9"/>
  <c r="AE96" i="9"/>
  <c r="AV198" i="9"/>
  <c r="AD224" i="9"/>
  <c r="AV216" i="9"/>
  <c r="AU287" i="9"/>
  <c r="AD92" i="9"/>
  <c r="AE228" i="9"/>
  <c r="AD14" i="9"/>
  <c r="AU272" i="9"/>
  <c r="AU31" i="9"/>
  <c r="AS44" i="9"/>
  <c r="AW262" i="9"/>
  <c r="AW168" i="9"/>
  <c r="AW254" i="9"/>
  <c r="AW191" i="9"/>
  <c r="AW149" i="9"/>
  <c r="AW275" i="9"/>
  <c r="AW133" i="9"/>
  <c r="AW59" i="9"/>
  <c r="AW69" i="9"/>
  <c r="AW75" i="9"/>
  <c r="AW113" i="9"/>
  <c r="AW37" i="9"/>
  <c r="AW152" i="9"/>
  <c r="AW23" i="9"/>
  <c r="AW145" i="9"/>
  <c r="AW159" i="9"/>
  <c r="AW232" i="9"/>
  <c r="AW141" i="9"/>
  <c r="AW10" i="9"/>
  <c r="AW171" i="9"/>
  <c r="AW305" i="9"/>
  <c r="AW285" i="9"/>
  <c r="AW138" i="9"/>
  <c r="AW17" i="9"/>
  <c r="AW230" i="9"/>
  <c r="AW289" i="9"/>
  <c r="AW147" i="9"/>
  <c r="AW58" i="9"/>
  <c r="AW109" i="9"/>
  <c r="AW302" i="9"/>
  <c r="AW123" i="9"/>
  <c r="AW287" i="9"/>
  <c r="AW234" i="9"/>
  <c r="AW44" i="9"/>
  <c r="AW62" i="9"/>
  <c r="AD332" i="9"/>
  <c r="AD96" i="9"/>
  <c r="AE221" i="9"/>
  <c r="AE322" i="9"/>
  <c r="AD170" i="9"/>
  <c r="AE255" i="9"/>
  <c r="AD126" i="9"/>
  <c r="AV212" i="9"/>
  <c r="AU169" i="9"/>
  <c r="AD272" i="9"/>
  <c r="AE269" i="9"/>
  <c r="AT83" i="9"/>
  <c r="AE151" i="9"/>
  <c r="AE242" i="9"/>
  <c r="AV173" i="9"/>
  <c r="AS150" i="9"/>
  <c r="AU233" i="9"/>
  <c r="AS280" i="9"/>
  <c r="AS266" i="9"/>
  <c r="AU333" i="9"/>
  <c r="AU138" i="9"/>
  <c r="AS31" i="9"/>
  <c r="AU32" i="9"/>
  <c r="AW308" i="9"/>
  <c r="AW55" i="9"/>
  <c r="AW270" i="9"/>
  <c r="AW25" i="9"/>
  <c r="AW80" i="9"/>
  <c r="AW332" i="9"/>
  <c r="AW324" i="9"/>
  <c r="AW280" i="9"/>
  <c r="AW214" i="9"/>
  <c r="AW238" i="9"/>
  <c r="AW103" i="9"/>
  <c r="AW300" i="9"/>
  <c r="AW245" i="9"/>
  <c r="AW131" i="9"/>
  <c r="AW315" i="9"/>
  <c r="AW283" i="9"/>
  <c r="AW328" i="9"/>
  <c r="AW118" i="9"/>
  <c r="AW38" i="9"/>
  <c r="AW223" i="9"/>
  <c r="AW16" i="9"/>
  <c r="AW76" i="9"/>
  <c r="AW298" i="9"/>
  <c r="AW97" i="9"/>
  <c r="AW310" i="9"/>
  <c r="AW309" i="9"/>
  <c r="AV130" i="9"/>
  <c r="AU43" i="9"/>
  <c r="AE176" i="9"/>
  <c r="AD37" i="9"/>
  <c r="AU150" i="9"/>
  <c r="AS164" i="9"/>
  <c r="AD304" i="9"/>
  <c r="AT17" i="9"/>
  <c r="AE277" i="9"/>
  <c r="AU339" i="9"/>
  <c r="AT334" i="9"/>
  <c r="AE79" i="9"/>
  <c r="AD106" i="9"/>
  <c r="AU217" i="9"/>
  <c r="AS58" i="9"/>
  <c r="AU269" i="9"/>
  <c r="AU290" i="9"/>
  <c r="AU279" i="9"/>
  <c r="AS336" i="9"/>
  <c r="AS181" i="9"/>
  <c r="AU251" i="9"/>
  <c r="AW9" i="9"/>
  <c r="AW304" i="9"/>
  <c r="AW166" i="9"/>
  <c r="AW161" i="9"/>
  <c r="AW222" i="9"/>
  <c r="AW293" i="9"/>
  <c r="AW329" i="9"/>
  <c r="AW306" i="9"/>
  <c r="AW81" i="9"/>
  <c r="AW303" i="9"/>
  <c r="AW221" i="9"/>
  <c r="AW20" i="9"/>
  <c r="AW325" i="9"/>
  <c r="AW233" i="9"/>
  <c r="AW19" i="9"/>
  <c r="AW252" i="9"/>
  <c r="AW122" i="9"/>
  <c r="AW74" i="9"/>
  <c r="AW91" i="9"/>
  <c r="AW227" i="9"/>
  <c r="AW297" i="9"/>
  <c r="AW247" i="9"/>
  <c r="AW226" i="9"/>
  <c r="AW160" i="9"/>
  <c r="AE149" i="9"/>
  <c r="AU282" i="9"/>
  <c r="AU175" i="9"/>
  <c r="AV88" i="9"/>
  <c r="AD250" i="9"/>
  <c r="AD119" i="9"/>
  <c r="AE139" i="9"/>
  <c r="AS24" i="9"/>
  <c r="AE137" i="9"/>
  <c r="AD108" i="9"/>
  <c r="AT225" i="9"/>
  <c r="AE48" i="9"/>
  <c r="AU113" i="9"/>
  <c r="AD173" i="9"/>
  <c r="AV283" i="9"/>
  <c r="AU164" i="9"/>
  <c r="AV16" i="9"/>
  <c r="AV323" i="9"/>
  <c r="AS339" i="9"/>
  <c r="AV333" i="9"/>
  <c r="AU58" i="9"/>
  <c r="AS269" i="9"/>
  <c r="AU231" i="9"/>
  <c r="AS290" i="9"/>
  <c r="AU314" i="9"/>
  <c r="AU223" i="9"/>
  <c r="AU336" i="9"/>
  <c r="AU181" i="9"/>
  <c r="AU82" i="9"/>
  <c r="AW211" i="9"/>
  <c r="AW316" i="9"/>
  <c r="AW30" i="9"/>
  <c r="AW139" i="9"/>
  <c r="AW54" i="9"/>
  <c r="AW278" i="9"/>
  <c r="AW49" i="9"/>
  <c r="AW225" i="9"/>
  <c r="AW219" i="9"/>
  <c r="AW335" i="9"/>
  <c r="AW336" i="9"/>
  <c r="AW130" i="9"/>
  <c r="AW101" i="9"/>
  <c r="AW339" i="9"/>
  <c r="AW271" i="9"/>
  <c r="AW32" i="9"/>
  <c r="AW104" i="9"/>
  <c r="AW87" i="9"/>
  <c r="AW66" i="9"/>
  <c r="AW209" i="9"/>
  <c r="AW111" i="9"/>
  <c r="AW229" i="9"/>
  <c r="AW274" i="9"/>
  <c r="AW115" i="9"/>
  <c r="AW34" i="9"/>
  <c r="AW112" i="9"/>
  <c r="AW296" i="9"/>
  <c r="AW264" i="9"/>
  <c r="AW60" i="9"/>
  <c r="AW188" i="9"/>
  <c r="AW21" i="9"/>
  <c r="AV250" i="9"/>
  <c r="AE321" i="9"/>
  <c r="AS65" i="9"/>
  <c r="AV19" i="9"/>
  <c r="AU129" i="9"/>
  <c r="AD333" i="9"/>
  <c r="AV63" i="9"/>
  <c r="AE226" i="9"/>
  <c r="AE54" i="9"/>
  <c r="AV224" i="9"/>
  <c r="AU248" i="9"/>
  <c r="AD78" i="9"/>
  <c r="AD9" i="9"/>
  <c r="Q187" i="9"/>
  <c r="Q283" i="9"/>
  <c r="AS337" i="9"/>
  <c r="AU64" i="9"/>
  <c r="AU236" i="9"/>
  <c r="AU306" i="9"/>
  <c r="AU324" i="9"/>
  <c r="AS140" i="9"/>
  <c r="AU265" i="9"/>
  <c r="AS224" i="9"/>
  <c r="AU209" i="9"/>
  <c r="AU226" i="9"/>
  <c r="AW41" i="9"/>
  <c r="AW22" i="9"/>
  <c r="AW121" i="9"/>
  <c r="AW129" i="9"/>
  <c r="AW208" i="9"/>
  <c r="AW215" i="9"/>
  <c r="AW198" i="9"/>
  <c r="AW35" i="9"/>
  <c r="AW163" i="9"/>
  <c r="AW299" i="9"/>
  <c r="AW13" i="9"/>
  <c r="AW107" i="9"/>
  <c r="AW31" i="9"/>
  <c r="AW193" i="9"/>
  <c r="AW95" i="9"/>
  <c r="AW98" i="9"/>
  <c r="AW108" i="9"/>
  <c r="AW279" i="9"/>
  <c r="AW28" i="9"/>
  <c r="AW189" i="9"/>
  <c r="AW178" i="9"/>
  <c r="AW151" i="9"/>
  <c r="AW135" i="9"/>
  <c r="AW64" i="9"/>
  <c r="AW146" i="9"/>
  <c r="AW313" i="9"/>
  <c r="AW39" i="9"/>
  <c r="AW282" i="9"/>
  <c r="AW63" i="9"/>
  <c r="AW217" i="9"/>
  <c r="AE305" i="9"/>
  <c r="AD147" i="9"/>
  <c r="AU65" i="9"/>
  <c r="AT20" i="9"/>
  <c r="AS129" i="9"/>
  <c r="AS273" i="9"/>
  <c r="AV129" i="9"/>
  <c r="AE62" i="9"/>
  <c r="AV263" i="9"/>
  <c r="AV125" i="9"/>
  <c r="AD51" i="9"/>
  <c r="AT224" i="9"/>
  <c r="AV311" i="9"/>
  <c r="AV232" i="9"/>
  <c r="AD65" i="9"/>
  <c r="AU337" i="9"/>
  <c r="AU84" i="9"/>
  <c r="AS236" i="9"/>
  <c r="AS306" i="9"/>
  <c r="AU197" i="9"/>
  <c r="AU140" i="9"/>
  <c r="AU224" i="9"/>
  <c r="AU180" i="9"/>
  <c r="AW338" i="9"/>
  <c r="AW169" i="9"/>
  <c r="AW120" i="9"/>
  <c r="AW143" i="9"/>
  <c r="AW136" i="9"/>
  <c r="AW50" i="9"/>
  <c r="AW57" i="9"/>
  <c r="AW326" i="9"/>
  <c r="AW272" i="9"/>
  <c r="AW266" i="9"/>
  <c r="AW314" i="9"/>
  <c r="AW220" i="9"/>
  <c r="AW236" i="9"/>
  <c r="AW235" i="9"/>
  <c r="AW202" i="9"/>
  <c r="AW18" i="9"/>
  <c r="AW117" i="9"/>
  <c r="AW294" i="9"/>
  <c r="AW183" i="9"/>
  <c r="AW192" i="9"/>
  <c r="AW331" i="9"/>
  <c r="AW240" i="9"/>
  <c r="AW124" i="9"/>
  <c r="AW93" i="9"/>
  <c r="AW253" i="9"/>
  <c r="AW224" i="9"/>
  <c r="AW311" i="9"/>
  <c r="AW40" i="9"/>
  <c r="AW116" i="9"/>
  <c r="AW263" i="9"/>
  <c r="AW248" i="9"/>
  <c r="AW246" i="9"/>
  <c r="AW148" i="9"/>
  <c r="AW100" i="9"/>
  <c r="AW119" i="9"/>
  <c r="AW216" i="9"/>
  <c r="AW102" i="9"/>
  <c r="AW43" i="9"/>
  <c r="AW231" i="9"/>
  <c r="AW36" i="9"/>
  <c r="AW154" i="9"/>
  <c r="AW322" i="9"/>
  <c r="AW239" i="9"/>
  <c r="AW53" i="9"/>
  <c r="AW137" i="9"/>
  <c r="AW258" i="9"/>
  <c r="U279" i="9"/>
  <c r="Q279" i="9"/>
  <c r="U239" i="9"/>
  <c r="Q239" i="9"/>
  <c r="W207" i="9"/>
  <c r="T207" i="9"/>
  <c r="W67" i="9"/>
  <c r="T67" i="9"/>
  <c r="Q206" i="9"/>
  <c r="U206" i="9"/>
  <c r="Q126" i="9"/>
  <c r="AH127" i="9" s="1"/>
  <c r="U126" i="9"/>
  <c r="U233" i="9"/>
  <c r="Q233" i="9"/>
  <c r="U314" i="9"/>
  <c r="Q314" i="9"/>
  <c r="T94" i="9"/>
  <c r="W94" i="9"/>
  <c r="W201" i="9"/>
  <c r="T201" i="9"/>
  <c r="T250" i="9"/>
  <c r="AI251" i="9" s="1"/>
  <c r="W250" i="9"/>
  <c r="Z25" i="9"/>
  <c r="X25" i="9"/>
  <c r="AF25" i="9"/>
  <c r="AA302" i="9"/>
  <c r="AM302" i="9" s="1"/>
  <c r="Z302" i="9"/>
  <c r="AF302" i="9"/>
  <c r="AA258" i="9"/>
  <c r="Z258" i="9"/>
  <c r="AF258" i="9"/>
  <c r="Z146" i="9"/>
  <c r="AF146" i="9"/>
  <c r="Q33" i="8"/>
  <c r="P33" i="8"/>
  <c r="O33" i="8" s="1"/>
  <c r="G134" i="8"/>
  <c r="R134" i="8" s="1"/>
  <c r="S134" i="8"/>
  <c r="T134" i="8" s="1"/>
  <c r="G45" i="8"/>
  <c r="R45" i="8" s="1"/>
  <c r="S45" i="8"/>
  <c r="T45" i="8" s="1"/>
  <c r="P102" i="8"/>
  <c r="O102" i="8" s="1"/>
  <c r="Q102" i="8"/>
  <c r="Z283" i="9"/>
  <c r="AF283" i="9"/>
  <c r="AF143" i="9"/>
  <c r="Z143" i="9"/>
  <c r="AA298" i="9"/>
  <c r="AM298" i="9" s="1"/>
  <c r="AF298" i="9"/>
  <c r="Z298" i="9"/>
  <c r="AA10" i="9"/>
  <c r="AM10" i="9" s="1"/>
  <c r="AF10" i="9"/>
  <c r="Z10" i="9"/>
  <c r="X10" i="9"/>
  <c r="P31" i="8"/>
  <c r="O31" i="8" s="1"/>
  <c r="Q31" i="8"/>
  <c r="P18" i="8"/>
  <c r="O18" i="8" s="1"/>
  <c r="Q18" i="8"/>
  <c r="P8" i="8"/>
  <c r="O8" i="8" s="1"/>
  <c r="Q8" i="8"/>
  <c r="Z74" i="9"/>
  <c r="AF74" i="9"/>
  <c r="Q213" i="9"/>
  <c r="U213" i="9"/>
  <c r="Q99" i="9"/>
  <c r="U99" i="9"/>
  <c r="W181" i="9"/>
  <c r="T181" i="9"/>
  <c r="Q67" i="9"/>
  <c r="U67" i="9"/>
  <c r="U149" i="9"/>
  <c r="Q149" i="9"/>
  <c r="AA19" i="9"/>
  <c r="X19" i="9"/>
  <c r="Z19" i="9"/>
  <c r="AF19" i="9"/>
  <c r="AF295" i="9"/>
  <c r="Z295" i="9"/>
  <c r="W320" i="9"/>
  <c r="T320" i="9"/>
  <c r="AF261" i="9"/>
  <c r="Z261" i="9"/>
  <c r="AE7" i="9"/>
  <c r="V7" i="9"/>
  <c r="T277" i="9"/>
  <c r="W277" i="9"/>
  <c r="U163" i="9"/>
  <c r="Q163" i="9"/>
  <c r="W174" i="9"/>
  <c r="T174" i="9"/>
  <c r="AF62" i="9"/>
  <c r="Z62" i="9"/>
  <c r="AA291" i="9"/>
  <c r="AM291" i="9" s="1"/>
  <c r="Z291" i="9"/>
  <c r="AF291" i="9"/>
  <c r="AF42" i="9"/>
  <c r="Z42" i="9"/>
  <c r="S50" i="8"/>
  <c r="T50" i="8" s="1"/>
  <c r="G50" i="8"/>
  <c r="R50" i="8" s="1"/>
  <c r="P130" i="8"/>
  <c r="O130" i="8" s="1"/>
  <c r="Q130" i="8"/>
  <c r="T161" i="9"/>
  <c r="W161" i="9"/>
  <c r="W293" i="9"/>
  <c r="T293" i="9"/>
  <c r="AI294" i="9" s="1"/>
  <c r="Q261" i="9"/>
  <c r="U261" i="9"/>
  <c r="T86" i="9"/>
  <c r="W86" i="9"/>
  <c r="T116" i="9"/>
  <c r="W116" i="9"/>
  <c r="U258" i="9"/>
  <c r="Q258" i="9"/>
  <c r="AF28" i="9"/>
  <c r="X28" i="9"/>
  <c r="Z28" i="9"/>
  <c r="AF255" i="9"/>
  <c r="Z255" i="9"/>
  <c r="AF71" i="9"/>
  <c r="Z71" i="9"/>
  <c r="AA292" i="9"/>
  <c r="AF292" i="9"/>
  <c r="Z292" i="9"/>
  <c r="Q125" i="8"/>
  <c r="P125" i="8"/>
  <c r="O125" i="8" s="1"/>
  <c r="P61" i="8"/>
  <c r="O61" i="8" s="1"/>
  <c r="Q61" i="8"/>
  <c r="G57" i="8"/>
  <c r="S57" i="8"/>
  <c r="Q76" i="8"/>
  <c r="P76" i="8"/>
  <c r="O76" i="8" s="1"/>
  <c r="G35" i="8"/>
  <c r="R35" i="8" s="1"/>
  <c r="S35" i="8"/>
  <c r="T35" i="8" s="1"/>
  <c r="AP198" i="9"/>
  <c r="AU198" i="9" s="1"/>
  <c r="AN198" i="9"/>
  <c r="AS198" i="9" s="1"/>
  <c r="W143" i="9"/>
  <c r="T143" i="9"/>
  <c r="AI144" i="9" s="1"/>
  <c r="W315" i="9"/>
  <c r="T315" i="9"/>
  <c r="AA139" i="9"/>
  <c r="AM140" i="9" s="1"/>
  <c r="AF139" i="9"/>
  <c r="Z139" i="9"/>
  <c r="Z56" i="9"/>
  <c r="AF56" i="9"/>
  <c r="W257" i="9"/>
  <c r="T257" i="9"/>
  <c r="AP199" i="9"/>
  <c r="AU199" i="9" s="1"/>
  <c r="AN199" i="9"/>
  <c r="AS199" i="9" s="1"/>
  <c r="W225" i="9"/>
  <c r="T225" i="9"/>
  <c r="W193" i="9"/>
  <c r="T193" i="9"/>
  <c r="AE28" i="9"/>
  <c r="V28" i="9"/>
  <c r="Q123" i="9"/>
  <c r="U123" i="9"/>
  <c r="AP238" i="9"/>
  <c r="AU238" i="9" s="1"/>
  <c r="AN238" i="9"/>
  <c r="AS238" i="9" s="1"/>
  <c r="W150" i="9"/>
  <c r="T150" i="9"/>
  <c r="AE13" i="9"/>
  <c r="V13" i="9"/>
  <c r="AP153" i="9"/>
  <c r="AU153" i="9" s="1"/>
  <c r="AN153" i="9"/>
  <c r="AS153" i="9" s="1"/>
  <c r="U118" i="9"/>
  <c r="Q118" i="9"/>
  <c r="W321" i="9"/>
  <c r="T321" i="9"/>
  <c r="AP101" i="9"/>
  <c r="AU101" i="9" s="1"/>
  <c r="AN101" i="9"/>
  <c r="AS101" i="9" s="1"/>
  <c r="Q322" i="9"/>
  <c r="U322" i="9"/>
  <c r="AA32" i="9"/>
  <c r="AM32" i="9" s="1"/>
  <c r="X32" i="9"/>
  <c r="Z32" i="9"/>
  <c r="AF32" i="9"/>
  <c r="Z16" i="9"/>
  <c r="AF16" i="9"/>
  <c r="X16" i="9"/>
  <c r="AA89" i="9"/>
  <c r="AM90" i="9" s="1"/>
  <c r="AF89" i="9"/>
  <c r="Z89" i="9"/>
  <c r="AA21" i="9"/>
  <c r="AF21" i="9"/>
  <c r="X21" i="9"/>
  <c r="Z21" i="9"/>
  <c r="Z213" i="9"/>
  <c r="AF213" i="9"/>
  <c r="Z259" i="9"/>
  <c r="AF259" i="9"/>
  <c r="T194" i="9"/>
  <c r="W194" i="9"/>
  <c r="Z318" i="9"/>
  <c r="AF318" i="9"/>
  <c r="Q136" i="8"/>
  <c r="P136" i="8"/>
  <c r="O136" i="8" s="1"/>
  <c r="S70" i="8"/>
  <c r="T70" i="8" s="1"/>
  <c r="G70" i="8"/>
  <c r="S117" i="8"/>
  <c r="T117" i="8" s="1"/>
  <c r="G117" i="8"/>
  <c r="R117" i="8" s="1"/>
  <c r="G53" i="8"/>
  <c r="R53" i="8" s="1"/>
  <c r="S53" i="8"/>
  <c r="T53" i="8" s="1"/>
  <c r="W89" i="9"/>
  <c r="T89" i="9"/>
  <c r="U175" i="9"/>
  <c r="Q175" i="9"/>
  <c r="AN207" i="9"/>
  <c r="AS207" i="9" s="1"/>
  <c r="AP207" i="9"/>
  <c r="AU207" i="9" s="1"/>
  <c r="W169" i="9"/>
  <c r="T169" i="9"/>
  <c r="AF163" i="9"/>
  <c r="Z163" i="9"/>
  <c r="W81" i="9"/>
  <c r="T81" i="9"/>
  <c r="W49" i="9"/>
  <c r="T49" i="9"/>
  <c r="U327" i="9"/>
  <c r="Q327" i="9"/>
  <c r="AF90" i="9"/>
  <c r="Z90" i="9"/>
  <c r="U287" i="9"/>
  <c r="Q287" i="9"/>
  <c r="Z209" i="9"/>
  <c r="AF209" i="9"/>
  <c r="T261" i="9"/>
  <c r="AI262" i="9" s="1"/>
  <c r="W261" i="9"/>
  <c r="AA245" i="9"/>
  <c r="AM245" i="9" s="1"/>
  <c r="AF245" i="9"/>
  <c r="Z245" i="9"/>
  <c r="W288" i="9"/>
  <c r="T288" i="9"/>
  <c r="AI289" i="9" s="1"/>
  <c r="AF320" i="9"/>
  <c r="Z320" i="9"/>
  <c r="W256" i="9"/>
  <c r="T256" i="9"/>
  <c r="T145" i="9"/>
  <c r="W145" i="9"/>
  <c r="U115" i="9"/>
  <c r="Q115" i="9"/>
  <c r="AF114" i="9"/>
  <c r="Z114" i="9"/>
  <c r="Z110" i="9"/>
  <c r="AF110" i="9"/>
  <c r="AF297" i="9"/>
  <c r="Z297" i="9"/>
  <c r="AF151" i="9"/>
  <c r="Z151" i="9"/>
  <c r="P20" i="8"/>
  <c r="O20" i="8" s="1"/>
  <c r="Q20" i="8"/>
  <c r="G22" i="8"/>
  <c r="R22" i="8" s="1"/>
  <c r="S22" i="8"/>
  <c r="T22" i="8" s="1"/>
  <c r="G55" i="8"/>
  <c r="R55" i="8" s="1"/>
  <c r="S55" i="8"/>
  <c r="T55" i="8" s="1"/>
  <c r="P10" i="8"/>
  <c r="O10" i="8" s="1"/>
  <c r="Q10" i="8"/>
  <c r="AP67" i="9"/>
  <c r="AU67" i="9" s="1"/>
  <c r="AN67" i="9"/>
  <c r="AS67" i="9" s="1"/>
  <c r="U251" i="9"/>
  <c r="Q251" i="9"/>
  <c r="AF208" i="9"/>
  <c r="Z208" i="9"/>
  <c r="AP132" i="9"/>
  <c r="AU132" i="9" s="1"/>
  <c r="AN132" i="9"/>
  <c r="AS132" i="9" s="1"/>
  <c r="AP250" i="9"/>
  <c r="AU250" i="9" s="1"/>
  <c r="AN250" i="9"/>
  <c r="AS250" i="9" s="1"/>
  <c r="U313" i="9"/>
  <c r="Q313" i="9"/>
  <c r="W200" i="9"/>
  <c r="T200" i="9"/>
  <c r="W282" i="9"/>
  <c r="T282" i="9"/>
  <c r="AI283" i="9" s="1"/>
  <c r="AP85" i="9"/>
  <c r="AU85" i="9" s="1"/>
  <c r="AN85" i="9"/>
  <c r="AS85" i="9" s="1"/>
  <c r="U96" i="9"/>
  <c r="Q96" i="9"/>
  <c r="U64" i="9"/>
  <c r="Q64" i="9"/>
  <c r="AH65" i="9" s="1"/>
  <c r="T331" i="9"/>
  <c r="W331" i="9"/>
  <c r="U43" i="9"/>
  <c r="Q43" i="9"/>
  <c r="AH44" i="9" s="1"/>
  <c r="AP107" i="9"/>
  <c r="AU107" i="9" s="1"/>
  <c r="AN107" i="9"/>
  <c r="AS107" i="9" s="1"/>
  <c r="Q54" i="9"/>
  <c r="U54" i="9"/>
  <c r="AP252" i="9"/>
  <c r="AU252" i="9" s="1"/>
  <c r="AN252" i="9"/>
  <c r="AS252" i="9" s="1"/>
  <c r="V36" i="9"/>
  <c r="AE36" i="9"/>
  <c r="AF227" i="9"/>
  <c r="Z227" i="9"/>
  <c r="Z118" i="9"/>
  <c r="AF118" i="9"/>
  <c r="AF202" i="9"/>
  <c r="Z202" i="9"/>
  <c r="G47" i="8"/>
  <c r="R47" i="8" s="1"/>
  <c r="S47" i="8"/>
  <c r="T47" i="8" s="1"/>
  <c r="G136" i="8"/>
  <c r="R136" i="8" s="1"/>
  <c r="S136" i="8"/>
  <c r="T136" i="8" s="1"/>
  <c r="G87" i="8"/>
  <c r="R87" i="8" s="1"/>
  <c r="S87" i="8"/>
  <c r="T87" i="8" s="1"/>
  <c r="G104" i="8"/>
  <c r="R104" i="8" s="1"/>
  <c r="S104" i="8"/>
  <c r="T104" i="8" s="1"/>
  <c r="W210" i="9"/>
  <c r="T210" i="9"/>
  <c r="W280" i="9"/>
  <c r="T280" i="9"/>
  <c r="U198" i="9"/>
  <c r="Q198" i="9"/>
  <c r="W248" i="9"/>
  <c r="T248" i="9"/>
  <c r="U166" i="9"/>
  <c r="Q166" i="9"/>
  <c r="W216" i="9"/>
  <c r="T216" i="9"/>
  <c r="U134" i="9"/>
  <c r="Q134" i="9"/>
  <c r="AH135" i="9" s="1"/>
  <c r="AP70" i="9"/>
  <c r="AU70" i="9" s="1"/>
  <c r="AN70" i="9"/>
  <c r="AS70" i="9" s="1"/>
  <c r="AN244" i="9"/>
  <c r="AS244" i="9" s="1"/>
  <c r="AP244" i="9"/>
  <c r="AU244" i="9" s="1"/>
  <c r="Q91" i="9"/>
  <c r="U91" i="9"/>
  <c r="U59" i="9"/>
  <c r="Q59" i="9"/>
  <c r="AH60" i="9" s="1"/>
  <c r="U262" i="9"/>
  <c r="Q262" i="9"/>
  <c r="U241" i="9"/>
  <c r="Q241" i="9"/>
  <c r="AH242" i="9" s="1"/>
  <c r="W156" i="9"/>
  <c r="T156" i="9"/>
  <c r="AE20" i="9"/>
  <c r="V20" i="9"/>
  <c r="AF117" i="9"/>
  <c r="Z117" i="9"/>
  <c r="AP315" i="9"/>
  <c r="AU315" i="9" s="1"/>
  <c r="AN315" i="9"/>
  <c r="AS315" i="9" s="1"/>
  <c r="X30" i="9"/>
  <c r="Z30" i="9"/>
  <c r="AF30" i="9"/>
  <c r="G38" i="8"/>
  <c r="R38" i="8" s="1"/>
  <c r="S38" i="8"/>
  <c r="T38" i="8" s="1"/>
  <c r="P131" i="8"/>
  <c r="O131" i="8" s="1"/>
  <c r="Q131" i="8"/>
  <c r="P118" i="8"/>
  <c r="O118" i="8" s="1"/>
  <c r="Q118" i="8"/>
  <c r="Q107" i="8"/>
  <c r="P107" i="8"/>
  <c r="O107" i="8" s="1"/>
  <c r="G120" i="8"/>
  <c r="S120" i="8"/>
  <c r="T57" i="9"/>
  <c r="AI58" i="9" s="1"/>
  <c r="W57" i="9"/>
  <c r="W191" i="9"/>
  <c r="T191" i="9"/>
  <c r="Z319" i="9"/>
  <c r="AF319" i="9"/>
  <c r="U235" i="9"/>
  <c r="Q235" i="9"/>
  <c r="Q124" i="8"/>
  <c r="P124" i="8"/>
  <c r="O124" i="8" s="1"/>
  <c r="G123" i="8"/>
  <c r="R123" i="8" s="1"/>
  <c r="S123" i="8"/>
  <c r="T123" i="8" s="1"/>
  <c r="G92" i="8"/>
  <c r="R92" i="8" s="1"/>
  <c r="S92" i="8"/>
  <c r="T92" i="8" s="1"/>
  <c r="G73" i="8"/>
  <c r="R73" i="8" s="1"/>
  <c r="S73" i="8"/>
  <c r="T73" i="8" s="1"/>
  <c r="G84" i="8"/>
  <c r="S84" i="8"/>
  <c r="W304" i="9"/>
  <c r="T304" i="9"/>
  <c r="Z235" i="9"/>
  <c r="AF235" i="9"/>
  <c r="G44" i="8"/>
  <c r="R44" i="8" s="1"/>
  <c r="S44" i="8"/>
  <c r="T44" i="8" s="1"/>
  <c r="U223" i="9"/>
  <c r="Q223" i="9"/>
  <c r="U191" i="9"/>
  <c r="Q191" i="9"/>
  <c r="Q159" i="9"/>
  <c r="U159" i="9"/>
  <c r="U254" i="9"/>
  <c r="Q254" i="9"/>
  <c r="U141" i="9"/>
  <c r="Q141" i="9"/>
  <c r="U281" i="9"/>
  <c r="Q281" i="9"/>
  <c r="W168" i="9"/>
  <c r="T168" i="9"/>
  <c r="U218" i="9"/>
  <c r="Q218" i="9"/>
  <c r="T249" i="9"/>
  <c r="W249" i="9"/>
  <c r="W136" i="9"/>
  <c r="T136" i="9"/>
  <c r="T154" i="9"/>
  <c r="W154" i="9"/>
  <c r="Q295" i="9"/>
  <c r="AH296" i="9" s="1"/>
  <c r="U295" i="9"/>
  <c r="AF312" i="9"/>
  <c r="Z312" i="9"/>
  <c r="AF33" i="9"/>
  <c r="Z33" i="9"/>
  <c r="X33" i="9"/>
  <c r="AF182" i="9"/>
  <c r="Z182" i="9"/>
  <c r="AF337" i="9"/>
  <c r="Z337" i="9"/>
  <c r="AA184" i="9"/>
  <c r="AM184" i="9" s="1"/>
  <c r="AF184" i="9"/>
  <c r="Z184" i="9"/>
  <c r="K25" i="8"/>
  <c r="Q25" i="8"/>
  <c r="P25" i="8"/>
  <c r="O25" i="8" s="1"/>
  <c r="P45" i="8"/>
  <c r="O45" i="8" s="1"/>
  <c r="Q45" i="8"/>
  <c r="Q138" i="8"/>
  <c r="P138" i="8"/>
  <c r="O138" i="8" s="1"/>
  <c r="G34" i="8"/>
  <c r="R34" i="8" s="1"/>
  <c r="S34" i="8"/>
  <c r="T34" i="8" s="1"/>
  <c r="Z193" i="9"/>
  <c r="AF193" i="9"/>
  <c r="AF113" i="9"/>
  <c r="Z113" i="9"/>
  <c r="AF314" i="9"/>
  <c r="Z314" i="9"/>
  <c r="S71" i="8"/>
  <c r="G71" i="8"/>
  <c r="G74" i="8"/>
  <c r="R74" i="8" s="1"/>
  <c r="S74" i="8"/>
  <c r="T74" i="8" s="1"/>
  <c r="AN341" i="9"/>
  <c r="AS341" i="9" s="1"/>
  <c r="AN340" i="9"/>
  <c r="AS340" i="9" s="1"/>
  <c r="AP340" i="9"/>
  <c r="AU340" i="9" s="1"/>
  <c r="AA120" i="9"/>
  <c r="AM121" i="9" s="1"/>
  <c r="AF120" i="9"/>
  <c r="Z120" i="9"/>
  <c r="U211" i="9"/>
  <c r="Q211" i="9"/>
  <c r="AP81" i="9"/>
  <c r="AU81" i="9" s="1"/>
  <c r="AN81" i="9"/>
  <c r="AS81" i="9" s="1"/>
  <c r="W179" i="9"/>
  <c r="T179" i="9"/>
  <c r="AI180" i="9" s="1"/>
  <c r="W147" i="9"/>
  <c r="T147" i="9"/>
  <c r="Q274" i="9"/>
  <c r="U274" i="9"/>
  <c r="W242" i="9"/>
  <c r="T242" i="9"/>
  <c r="U275" i="9"/>
  <c r="Q275" i="9"/>
  <c r="AH276" i="9" s="1"/>
  <c r="U286" i="9"/>
  <c r="Q286" i="9"/>
  <c r="W109" i="9"/>
  <c r="T109" i="9"/>
  <c r="AP83" i="9"/>
  <c r="AU83" i="9" s="1"/>
  <c r="AN83" i="9"/>
  <c r="AS83" i="9" s="1"/>
  <c r="Z45" i="9"/>
  <c r="AF45" i="9"/>
  <c r="AF265" i="9"/>
  <c r="Z265" i="9"/>
  <c r="AA125" i="9"/>
  <c r="AF125" i="9"/>
  <c r="Z125" i="9"/>
  <c r="G108" i="8"/>
  <c r="R108" i="8" s="1"/>
  <c r="S108" i="8"/>
  <c r="T108" i="8" s="1"/>
  <c r="K67" i="8"/>
  <c r="Q67" i="8"/>
  <c r="P67" i="8"/>
  <c r="O67" i="8" s="1"/>
  <c r="AF183" i="9"/>
  <c r="Z183" i="9"/>
  <c r="AL183" i="9" s="1"/>
  <c r="AE19" i="9"/>
  <c r="V19" i="9"/>
  <c r="Z336" i="9"/>
  <c r="AF336" i="9"/>
  <c r="AA207" i="9"/>
  <c r="AM207" i="9" s="1"/>
  <c r="AF207" i="9"/>
  <c r="Z207" i="9"/>
  <c r="W241" i="9"/>
  <c r="T241" i="9"/>
  <c r="W64" i="9"/>
  <c r="T64" i="9"/>
  <c r="AA111" i="9"/>
  <c r="AM111" i="9" s="1"/>
  <c r="AF111" i="9"/>
  <c r="Z111" i="9"/>
  <c r="U259" i="9"/>
  <c r="Q259" i="9"/>
  <c r="AP230" i="9"/>
  <c r="AU230" i="9" s="1"/>
  <c r="AN230" i="9"/>
  <c r="AS230" i="9" s="1"/>
  <c r="U309" i="9"/>
  <c r="Q309" i="9"/>
  <c r="T227" i="9"/>
  <c r="W227" i="9"/>
  <c r="Z79" i="9"/>
  <c r="AF79" i="9"/>
  <c r="T98" i="9"/>
  <c r="W98" i="9"/>
  <c r="AE9" i="9"/>
  <c r="V9" i="9"/>
  <c r="AF331" i="9"/>
  <c r="Z331" i="9"/>
  <c r="AN188" i="9"/>
  <c r="AS188" i="9" s="1"/>
  <c r="AP188" i="9"/>
  <c r="AU188" i="9" s="1"/>
  <c r="AF215" i="9"/>
  <c r="Z215" i="9"/>
  <c r="G126" i="8"/>
  <c r="R126" i="8" s="1"/>
  <c r="S126" i="8"/>
  <c r="T126" i="8" s="1"/>
  <c r="G33" i="8"/>
  <c r="R33" i="8" s="1"/>
  <c r="S33" i="8"/>
  <c r="T33" i="8" s="1"/>
  <c r="Q74" i="8"/>
  <c r="P74" i="8"/>
  <c r="O74" i="8" s="1"/>
  <c r="Q69" i="8"/>
  <c r="P69" i="8"/>
  <c r="O69" i="8" s="1"/>
  <c r="Q80" i="8"/>
  <c r="P80" i="8"/>
  <c r="O80" i="8" s="1"/>
  <c r="AF94" i="9"/>
  <c r="Z94" i="9"/>
  <c r="U337" i="9"/>
  <c r="Q337" i="9"/>
  <c r="T160" i="9"/>
  <c r="W160" i="9"/>
  <c r="U202" i="9"/>
  <c r="Q202" i="9"/>
  <c r="AH203" i="9" s="1"/>
  <c r="AF327" i="9"/>
  <c r="Z327" i="9"/>
  <c r="T305" i="9"/>
  <c r="W305" i="9"/>
  <c r="W128" i="9"/>
  <c r="T128" i="9"/>
  <c r="U138" i="9"/>
  <c r="Q138" i="9"/>
  <c r="AH139" i="9" s="1"/>
  <c r="AA102" i="9"/>
  <c r="AM102" i="9" s="1"/>
  <c r="AF102" i="9"/>
  <c r="Z102" i="9"/>
  <c r="Q273" i="9"/>
  <c r="U273" i="9"/>
  <c r="W96" i="9"/>
  <c r="T96" i="9"/>
  <c r="U74" i="9"/>
  <c r="Q74" i="9"/>
  <c r="AF282" i="9"/>
  <c r="Z282" i="9"/>
  <c r="U247" i="9"/>
  <c r="Q247" i="9"/>
  <c r="X22" i="9"/>
  <c r="Z22" i="9"/>
  <c r="AF22" i="9"/>
  <c r="W85" i="9"/>
  <c r="T85" i="9"/>
  <c r="AF95" i="9"/>
  <c r="Z95" i="9"/>
  <c r="U53" i="9"/>
  <c r="Q53" i="9"/>
  <c r="AF220" i="9"/>
  <c r="Z220" i="9"/>
  <c r="W224" i="9"/>
  <c r="T224" i="9"/>
  <c r="T338" i="9"/>
  <c r="W338" i="9"/>
  <c r="Q303" i="9"/>
  <c r="U303" i="9"/>
  <c r="AP50" i="9"/>
  <c r="AU50" i="9" s="1"/>
  <c r="AN50" i="9"/>
  <c r="AS50" i="9" s="1"/>
  <c r="AA313" i="9"/>
  <c r="AM313" i="9" s="1"/>
  <c r="Z313" i="9"/>
  <c r="AF313" i="9"/>
  <c r="G95" i="8"/>
  <c r="R95" i="8" s="1"/>
  <c r="S95" i="8"/>
  <c r="T95" i="8" s="1"/>
  <c r="G19" i="8"/>
  <c r="R19" i="8" s="1"/>
  <c r="S19" i="8"/>
  <c r="T19" i="8" s="1"/>
  <c r="G140" i="8"/>
  <c r="R140" i="8" s="1"/>
  <c r="S140" i="8"/>
  <c r="T140" i="8" s="1"/>
  <c r="G139" i="8"/>
  <c r="R139" i="8" s="1"/>
  <c r="S139" i="8"/>
  <c r="T139" i="8" s="1"/>
  <c r="P114" i="8"/>
  <c r="O114" i="8" s="1"/>
  <c r="Q114" i="8"/>
  <c r="T263" i="9"/>
  <c r="W263" i="9"/>
  <c r="U231" i="9"/>
  <c r="Q231" i="9"/>
  <c r="AP5" i="9"/>
  <c r="AU5" i="9" s="1"/>
  <c r="AN5" i="9"/>
  <c r="AS5" i="9" s="1"/>
  <c r="U199" i="9"/>
  <c r="Q199" i="9"/>
  <c r="AH200" i="9" s="1"/>
  <c r="AN176" i="9"/>
  <c r="AS176" i="9" s="1"/>
  <c r="AP176" i="9"/>
  <c r="AU176" i="9" s="1"/>
  <c r="AA169" i="9"/>
  <c r="AM169" i="9" s="1"/>
  <c r="AF169" i="9"/>
  <c r="Z169" i="9"/>
  <c r="T298" i="9"/>
  <c r="W298" i="9"/>
  <c r="T234" i="9"/>
  <c r="W234" i="9"/>
  <c r="AN94" i="9"/>
  <c r="AS94" i="9" s="1"/>
  <c r="AP94" i="9"/>
  <c r="AU94" i="9" s="1"/>
  <c r="W80" i="9"/>
  <c r="T80" i="9"/>
  <c r="AP143" i="9"/>
  <c r="AU143" i="9" s="1"/>
  <c r="AN143" i="9"/>
  <c r="AS143" i="9" s="1"/>
  <c r="Q227" i="9"/>
  <c r="U227" i="9"/>
  <c r="U334" i="9"/>
  <c r="Q334" i="9"/>
  <c r="AP178" i="9"/>
  <c r="AU178" i="9" s="1"/>
  <c r="AN178" i="9"/>
  <c r="AS178" i="9" s="1"/>
  <c r="U47" i="9"/>
  <c r="Q47" i="9"/>
  <c r="AH48" i="9" s="1"/>
  <c r="AN189" i="9"/>
  <c r="AS189" i="9" s="1"/>
  <c r="AP189" i="9"/>
  <c r="AU189" i="9" s="1"/>
  <c r="AF276" i="9"/>
  <c r="Z276" i="9"/>
  <c r="AF121" i="9"/>
  <c r="Z121" i="9"/>
  <c r="AL121" i="9" s="1"/>
  <c r="AA305" i="9"/>
  <c r="AM305" i="9" s="1"/>
  <c r="AF305" i="9"/>
  <c r="Z305" i="9"/>
  <c r="AF5" i="9"/>
  <c r="X5" i="9"/>
  <c r="AK5" i="9" s="1"/>
  <c r="Z5" i="9"/>
  <c r="AL5" i="9" s="1"/>
  <c r="AF159" i="9"/>
  <c r="Z159" i="9"/>
  <c r="S78" i="8"/>
  <c r="G78" i="8"/>
  <c r="G101" i="8"/>
  <c r="R101" i="8" s="1"/>
  <c r="S101" i="8"/>
  <c r="T101" i="8" s="1"/>
  <c r="Q53" i="8"/>
  <c r="P53" i="8"/>
  <c r="O53" i="8" s="1"/>
  <c r="G61" i="8"/>
  <c r="R61" i="8" s="1"/>
  <c r="S61" i="8"/>
  <c r="T61" i="8" s="1"/>
  <c r="W121" i="9"/>
  <c r="T121" i="9"/>
  <c r="U100" i="9"/>
  <c r="Q100" i="9"/>
  <c r="U267" i="9"/>
  <c r="Q267" i="9"/>
  <c r="AH268" i="9" s="1"/>
  <c r="AF273" i="9"/>
  <c r="Z273" i="9"/>
  <c r="AP52" i="9"/>
  <c r="AU52" i="9" s="1"/>
  <c r="AN52" i="9"/>
  <c r="AS52" i="9" s="1"/>
  <c r="U311" i="9"/>
  <c r="Q311" i="9"/>
  <c r="W271" i="9"/>
  <c r="T271" i="9"/>
  <c r="W239" i="9"/>
  <c r="T239" i="9"/>
  <c r="Q248" i="9"/>
  <c r="AH249" i="9" s="1"/>
  <c r="U248" i="9"/>
  <c r="W233" i="9"/>
  <c r="T233" i="9"/>
  <c r="Q186" i="9"/>
  <c r="U186" i="9"/>
  <c r="U154" i="9"/>
  <c r="Q154" i="9"/>
  <c r="U306" i="9"/>
  <c r="Q306" i="9"/>
  <c r="T91" i="9"/>
  <c r="AI92" i="9" s="1"/>
  <c r="W91" i="9"/>
  <c r="AP56" i="9"/>
  <c r="AU56" i="9" s="1"/>
  <c r="AN56" i="9"/>
  <c r="AS56" i="9" s="1"/>
  <c r="V35" i="9"/>
  <c r="AE35" i="9"/>
  <c r="AP185" i="9"/>
  <c r="AU185" i="9" s="1"/>
  <c r="AN185" i="9"/>
  <c r="AS185" i="9" s="1"/>
  <c r="AF238" i="9"/>
  <c r="Z238" i="9"/>
  <c r="AF80" i="9"/>
  <c r="Z80" i="9"/>
  <c r="AF164" i="9"/>
  <c r="Z164" i="9"/>
  <c r="AA158" i="9"/>
  <c r="AM158" i="9" s="1"/>
  <c r="AF158" i="9"/>
  <c r="Z158" i="9"/>
  <c r="Z231" i="9"/>
  <c r="AF231" i="9"/>
  <c r="Q59" i="8"/>
  <c r="P59" i="8"/>
  <c r="O59" i="8" s="1"/>
  <c r="S128" i="8"/>
  <c r="G128" i="8"/>
  <c r="G118" i="8"/>
  <c r="R118" i="8" s="1"/>
  <c r="S118" i="8"/>
  <c r="T118" i="8" s="1"/>
  <c r="G75" i="8"/>
  <c r="R75" i="8" s="1"/>
  <c r="S75" i="8"/>
  <c r="T75" i="8" s="1"/>
  <c r="W105" i="9"/>
  <c r="T105" i="9"/>
  <c r="AP165" i="9"/>
  <c r="AU165" i="9" s="1"/>
  <c r="AN165" i="9"/>
  <c r="AS165" i="9" s="1"/>
  <c r="U72" i="9"/>
  <c r="Q72" i="9"/>
  <c r="AA190" i="9"/>
  <c r="AF190" i="9"/>
  <c r="Z190" i="9"/>
  <c r="W278" i="9"/>
  <c r="T278" i="9"/>
  <c r="AI279" i="9" s="1"/>
  <c r="W101" i="9"/>
  <c r="T101" i="9"/>
  <c r="AI102" i="9" s="1"/>
  <c r="AF34" i="9"/>
  <c r="Z34" i="9"/>
  <c r="X34" i="9"/>
  <c r="U246" i="9"/>
  <c r="Q246" i="9"/>
  <c r="U69" i="9"/>
  <c r="Q69" i="9"/>
  <c r="AH70" i="9" s="1"/>
  <c r="Z339" i="9"/>
  <c r="AF339" i="9"/>
  <c r="U214" i="9"/>
  <c r="Q214" i="9"/>
  <c r="W340" i="9"/>
  <c r="T340" i="9"/>
  <c r="W306" i="9"/>
  <c r="T306" i="9"/>
  <c r="U68" i="9"/>
  <c r="Q68" i="9"/>
  <c r="AP284" i="9"/>
  <c r="AU284" i="9" s="1"/>
  <c r="AN284" i="9"/>
  <c r="AS284" i="9" s="1"/>
  <c r="W215" i="9"/>
  <c r="T215" i="9"/>
  <c r="AF176" i="9"/>
  <c r="Z176" i="9"/>
  <c r="U183" i="9"/>
  <c r="Q183" i="9"/>
  <c r="AA18" i="9"/>
  <c r="AM18" i="9" s="1"/>
  <c r="AF18" i="9"/>
  <c r="Z18" i="9"/>
  <c r="X18" i="9"/>
  <c r="U165" i="9"/>
  <c r="Q165" i="9"/>
  <c r="AF274" i="9"/>
  <c r="Z274" i="9"/>
  <c r="Q176" i="9"/>
  <c r="U176" i="9"/>
  <c r="W108" i="9"/>
  <c r="T108" i="9"/>
  <c r="AF43" i="9"/>
  <c r="Z43" i="9"/>
  <c r="Z270" i="9"/>
  <c r="AF270" i="9"/>
  <c r="AF137" i="9"/>
  <c r="Z137" i="9"/>
  <c r="AF20" i="9"/>
  <c r="X20" i="9"/>
  <c r="Z20" i="9"/>
  <c r="AL20" i="9" s="1"/>
  <c r="AF317" i="9"/>
  <c r="Z317" i="9"/>
  <c r="Z290" i="9"/>
  <c r="AF290" i="9"/>
  <c r="AP177" i="9"/>
  <c r="AU177" i="9" s="1"/>
  <c r="AN177" i="9"/>
  <c r="AS177" i="9" s="1"/>
  <c r="G23" i="8"/>
  <c r="R23" i="8" s="1"/>
  <c r="S23" i="8"/>
  <c r="T23" i="8" s="1"/>
  <c r="P111" i="8"/>
  <c r="O111" i="8" s="1"/>
  <c r="Q111" i="8"/>
  <c r="G40" i="8"/>
  <c r="R40" i="8" s="1"/>
  <c r="S40" i="8"/>
  <c r="T40" i="8" s="1"/>
  <c r="G111" i="8"/>
  <c r="R111" i="8" s="1"/>
  <c r="S111" i="8"/>
  <c r="T111" i="8" s="1"/>
  <c r="W88" i="9"/>
  <c r="T88" i="9"/>
  <c r="AE37" i="9"/>
  <c r="V37" i="9"/>
  <c r="G138" i="8"/>
  <c r="R138" i="8" s="1"/>
  <c r="S138" i="8"/>
  <c r="T138" i="8" s="1"/>
  <c r="Q104" i="8"/>
  <c r="P104" i="8"/>
  <c r="O104" i="8" s="1"/>
  <c r="G15" i="8"/>
  <c r="R15" i="8" s="1"/>
  <c r="S15" i="8"/>
  <c r="T15" i="8" s="1"/>
  <c r="Q54" i="8"/>
  <c r="P54" i="8"/>
  <c r="O54" i="8" s="1"/>
  <c r="K91" i="8"/>
  <c r="Q91" i="8"/>
  <c r="P91" i="8"/>
  <c r="O91" i="8" s="1"/>
  <c r="Q48" i="8"/>
  <c r="P48" i="8"/>
  <c r="O48" i="8" s="1"/>
  <c r="W104" i="9"/>
  <c r="T104" i="9"/>
  <c r="G67" i="8"/>
  <c r="R67" i="8" s="1"/>
  <c r="S67" i="8"/>
  <c r="T67" i="8" s="1"/>
  <c r="S93" i="8"/>
  <c r="G93" i="8"/>
  <c r="AF134" i="9"/>
  <c r="Z134" i="9"/>
  <c r="P68" i="8"/>
  <c r="O68" i="8" s="1"/>
  <c r="Q68" i="8"/>
  <c r="W309" i="9"/>
  <c r="T309" i="9"/>
  <c r="Q37" i="8"/>
  <c r="P37" i="8"/>
  <c r="O37" i="8" s="1"/>
  <c r="Z112" i="9"/>
  <c r="AF112" i="9"/>
  <c r="G88" i="8"/>
  <c r="S88" i="8"/>
  <c r="Q232" i="9"/>
  <c r="U232" i="9"/>
  <c r="W292" i="9"/>
  <c r="T292" i="9"/>
  <c r="AE27" i="9"/>
  <c r="V27" i="9"/>
  <c r="P83" i="8"/>
  <c r="O83" i="8" s="1"/>
  <c r="Q83" i="8"/>
  <c r="U116" i="9"/>
  <c r="Q116" i="9"/>
  <c r="W84" i="9"/>
  <c r="T84" i="9"/>
  <c r="W52" i="9"/>
  <c r="T52" i="9"/>
  <c r="U157" i="9"/>
  <c r="Q157" i="9"/>
  <c r="W166" i="9"/>
  <c r="T166" i="9"/>
  <c r="U216" i="9"/>
  <c r="Q216" i="9"/>
  <c r="U201" i="9"/>
  <c r="Q201" i="9"/>
  <c r="U184" i="9"/>
  <c r="Q184" i="9"/>
  <c r="AH185" i="9" s="1"/>
  <c r="U169" i="9"/>
  <c r="Q169" i="9"/>
  <c r="U180" i="9"/>
  <c r="Q180" i="9"/>
  <c r="W119" i="9"/>
  <c r="T119" i="9"/>
  <c r="AA205" i="9"/>
  <c r="AM205" i="9" s="1"/>
  <c r="Z205" i="9"/>
  <c r="AF205" i="9"/>
  <c r="AF161" i="9"/>
  <c r="Z161" i="9"/>
  <c r="AF289" i="9"/>
  <c r="Z289" i="9"/>
  <c r="AA252" i="9"/>
  <c r="AM252" i="9" s="1"/>
  <c r="AF252" i="9"/>
  <c r="Z252" i="9"/>
  <c r="Z257" i="9"/>
  <c r="AF257" i="9"/>
  <c r="AF281" i="9"/>
  <c r="Z281" i="9"/>
  <c r="P41" i="8"/>
  <c r="O41" i="8" s="1"/>
  <c r="Q41" i="8"/>
  <c r="Q123" i="8"/>
  <c r="P123" i="8"/>
  <c r="O123" i="8" s="1"/>
  <c r="Q17" i="8"/>
  <c r="P17" i="8"/>
  <c r="O17" i="8" s="1"/>
  <c r="G10" i="8"/>
  <c r="R10" i="8" s="1"/>
  <c r="S10" i="8"/>
  <c r="T10" i="8" s="1"/>
  <c r="AA155" i="9"/>
  <c r="Z155" i="9"/>
  <c r="AF155" i="9"/>
  <c r="P29" i="8"/>
  <c r="O29" i="8" s="1"/>
  <c r="Q29" i="8"/>
  <c r="S82" i="8"/>
  <c r="T82" i="8" s="1"/>
  <c r="G82" i="8"/>
  <c r="R82" i="8" s="1"/>
  <c r="T195" i="9"/>
  <c r="W195" i="9"/>
  <c r="U55" i="9"/>
  <c r="Q55" i="9"/>
  <c r="AF48" i="9"/>
  <c r="Z48" i="9"/>
  <c r="AF277" i="9"/>
  <c r="Z277" i="9"/>
  <c r="AN87" i="9"/>
  <c r="AS87" i="9" s="1"/>
  <c r="AP87" i="9"/>
  <c r="AU87" i="9" s="1"/>
  <c r="T284" i="9"/>
  <c r="AI285" i="9" s="1"/>
  <c r="W284" i="9"/>
  <c r="Z334" i="9"/>
  <c r="AF334" i="9"/>
  <c r="AF87" i="9"/>
  <c r="Z87" i="9"/>
  <c r="W66" i="9"/>
  <c r="T66" i="9"/>
  <c r="AE8" i="9"/>
  <c r="V8" i="9"/>
  <c r="Q119" i="9"/>
  <c r="AH120" i="9" s="1"/>
  <c r="U119" i="9"/>
  <c r="U189" i="9"/>
  <c r="Q189" i="9"/>
  <c r="AH190" i="9" s="1"/>
  <c r="W328" i="9"/>
  <c r="T328" i="9"/>
  <c r="AI329" i="9" s="1"/>
  <c r="AA196" i="9"/>
  <c r="AF196" i="9"/>
  <c r="Z196" i="9"/>
  <c r="Q34" i="8"/>
  <c r="P34" i="8"/>
  <c r="O34" i="8" s="1"/>
  <c r="P66" i="8"/>
  <c r="O66" i="8" s="1"/>
  <c r="Q66" i="8"/>
  <c r="T61" i="9"/>
  <c r="AI62" i="9" s="1"/>
  <c r="W61" i="9"/>
  <c r="AP39" i="9"/>
  <c r="AU39" i="9" s="1"/>
  <c r="AN39" i="9"/>
  <c r="AS39" i="9" s="1"/>
  <c r="W176" i="9"/>
  <c r="T176" i="9"/>
  <c r="W339" i="9"/>
  <c r="T339" i="9"/>
  <c r="AP249" i="9"/>
  <c r="AU249" i="9" s="1"/>
  <c r="AN249" i="9"/>
  <c r="AS249" i="9" s="1"/>
  <c r="T307" i="9"/>
  <c r="W307" i="9"/>
  <c r="AP213" i="9"/>
  <c r="AU213" i="9" s="1"/>
  <c r="AN213" i="9"/>
  <c r="AS213" i="9" s="1"/>
  <c r="Q137" i="9"/>
  <c r="U137" i="9"/>
  <c r="W122" i="9"/>
  <c r="T122" i="9"/>
  <c r="X12" i="9"/>
  <c r="Z12" i="9"/>
  <c r="AF12" i="9"/>
  <c r="AA246" i="9"/>
  <c r="Z246" i="9"/>
  <c r="AF246" i="9"/>
  <c r="AA325" i="9"/>
  <c r="Z325" i="9"/>
  <c r="AF325" i="9"/>
  <c r="AN116" i="9"/>
  <c r="AS116" i="9" s="1"/>
  <c r="AP116" i="9"/>
  <c r="AU116" i="9" s="1"/>
  <c r="AE17" i="9"/>
  <c r="V17" i="9"/>
  <c r="AA278" i="9"/>
  <c r="AM278" i="9" s="1"/>
  <c r="AF278" i="9"/>
  <c r="Z278" i="9"/>
  <c r="Z204" i="9"/>
  <c r="AF204" i="9"/>
  <c r="G102" i="8"/>
  <c r="R102" i="8" s="1"/>
  <c r="S102" i="8"/>
  <c r="T102" i="8" s="1"/>
  <c r="P135" i="8"/>
  <c r="O135" i="8" s="1"/>
  <c r="Q135" i="8"/>
  <c r="G129" i="8"/>
  <c r="R129" i="8" s="1"/>
  <c r="S129" i="8"/>
  <c r="T129" i="8" s="1"/>
  <c r="Q88" i="9"/>
  <c r="U88" i="9"/>
  <c r="W153" i="9"/>
  <c r="T153" i="9"/>
  <c r="AA253" i="9"/>
  <c r="AF253" i="9"/>
  <c r="Z253" i="9"/>
  <c r="AF218" i="9"/>
  <c r="Z218" i="9"/>
  <c r="W272" i="9"/>
  <c r="T272" i="9"/>
  <c r="AI273" i="9" s="1"/>
  <c r="U42" i="9"/>
  <c r="Q42" i="9"/>
  <c r="W240" i="9"/>
  <c r="T240" i="9"/>
  <c r="T208" i="9"/>
  <c r="W208" i="9"/>
  <c r="AN172" i="9"/>
  <c r="AS172" i="9" s="1"/>
  <c r="AP172" i="9"/>
  <c r="AU172" i="9" s="1"/>
  <c r="U167" i="9"/>
  <c r="Q167" i="9"/>
  <c r="AP210" i="9"/>
  <c r="AU210" i="9" s="1"/>
  <c r="AN210" i="9"/>
  <c r="AS210" i="9" s="1"/>
  <c r="W83" i="9"/>
  <c r="T83" i="9"/>
  <c r="AP334" i="9"/>
  <c r="AU334" i="9" s="1"/>
  <c r="AN334" i="9"/>
  <c r="AS334" i="9" s="1"/>
  <c r="W51" i="9"/>
  <c r="T51" i="9"/>
  <c r="AP38" i="9"/>
  <c r="AU38" i="9" s="1"/>
  <c r="AN38" i="9"/>
  <c r="AS38" i="9" s="1"/>
  <c r="W336" i="9"/>
  <c r="T336" i="9"/>
  <c r="W170" i="9"/>
  <c r="T170" i="9"/>
  <c r="Q319" i="9"/>
  <c r="U319" i="9"/>
  <c r="AA60" i="9"/>
  <c r="AM60" i="9" s="1"/>
  <c r="Z60" i="9"/>
  <c r="AF60" i="9"/>
  <c r="AF303" i="9"/>
  <c r="Z303" i="9"/>
  <c r="AF107" i="9"/>
  <c r="Z107" i="9"/>
  <c r="AF311" i="9"/>
  <c r="Z311" i="9"/>
  <c r="AA181" i="9"/>
  <c r="Z181" i="9"/>
  <c r="AF181" i="9"/>
  <c r="AF165" i="9"/>
  <c r="Z165" i="9"/>
  <c r="Z198" i="9"/>
  <c r="AF198" i="9"/>
  <c r="G12" i="8"/>
  <c r="R12" i="8" s="1"/>
  <c r="S12" i="8"/>
  <c r="T12" i="8" s="1"/>
  <c r="Q109" i="8"/>
  <c r="P109" i="8"/>
  <c r="O109" i="8" s="1"/>
  <c r="Q97" i="8"/>
  <c r="P97" i="8"/>
  <c r="O97" i="8" s="1"/>
  <c r="S32" i="8"/>
  <c r="T32" i="8" s="1"/>
  <c r="G32" i="8"/>
  <c r="R32" i="8" s="1"/>
  <c r="U84" i="9"/>
  <c r="Q84" i="9"/>
  <c r="AH85" i="9" s="1"/>
  <c r="W238" i="9"/>
  <c r="T238" i="9"/>
  <c r="W302" i="9"/>
  <c r="T302" i="9"/>
  <c r="AN262" i="9"/>
  <c r="AS262" i="9" s="1"/>
  <c r="AP262" i="9"/>
  <c r="AU262" i="9" s="1"/>
  <c r="W337" i="9"/>
  <c r="T337" i="9"/>
  <c r="W252" i="9"/>
  <c r="T252" i="9"/>
  <c r="Q305" i="9"/>
  <c r="U305" i="9"/>
  <c r="AP125" i="9"/>
  <c r="AU125" i="9" s="1"/>
  <c r="AN125" i="9"/>
  <c r="AS125" i="9" s="1"/>
  <c r="T220" i="9"/>
  <c r="W220" i="9"/>
  <c r="U269" i="9"/>
  <c r="Q269" i="9"/>
  <c r="AP74" i="9"/>
  <c r="AU74" i="9" s="1"/>
  <c r="AN74" i="9"/>
  <c r="AS74" i="9" s="1"/>
  <c r="Z266" i="9"/>
  <c r="AF266" i="9"/>
  <c r="AF149" i="9"/>
  <c r="Z149" i="9"/>
  <c r="AF192" i="9"/>
  <c r="Z192" i="9"/>
  <c r="K26" i="8"/>
  <c r="Q26" i="8"/>
  <c r="P26" i="8"/>
  <c r="O26" i="8" s="1"/>
  <c r="S132" i="8"/>
  <c r="T132" i="8" s="1"/>
  <c r="G132" i="8"/>
  <c r="R132" i="8" s="1"/>
  <c r="S121" i="8"/>
  <c r="T121" i="8" s="1"/>
  <c r="G121" i="8"/>
  <c r="R121" i="8" s="1"/>
  <c r="S48" i="8"/>
  <c r="T48" i="8" s="1"/>
  <c r="G48" i="8"/>
  <c r="R48" i="8" s="1"/>
  <c r="X62" i="9"/>
  <c r="AF271" i="9"/>
  <c r="Z271" i="9"/>
  <c r="AH335" i="9"/>
  <c r="V335" i="9"/>
  <c r="AI295" i="9"/>
  <c r="X295" i="9"/>
  <c r="AI255" i="9"/>
  <c r="X255" i="9"/>
  <c r="V249" i="9"/>
  <c r="AH168" i="9"/>
  <c r="V168" i="9"/>
  <c r="AI202" i="9"/>
  <c r="X202" i="9"/>
  <c r="AH331" i="9"/>
  <c r="V331" i="9"/>
  <c r="AE25" i="9"/>
  <c r="V25" i="9"/>
  <c r="AH170" i="9"/>
  <c r="V170" i="9"/>
  <c r="AH299" i="9"/>
  <c r="V299" i="9"/>
  <c r="AA47" i="9"/>
  <c r="AM47" i="9" s="1"/>
  <c r="AF47" i="9"/>
  <c r="Z47" i="9"/>
  <c r="AF77" i="9"/>
  <c r="Z77" i="9"/>
  <c r="K128" i="8"/>
  <c r="T128" i="8"/>
  <c r="Q128" i="8"/>
  <c r="P128" i="8"/>
  <c r="O128" i="8" s="1"/>
  <c r="G89" i="8"/>
  <c r="S89" i="8"/>
  <c r="Q129" i="8"/>
  <c r="P129" i="8"/>
  <c r="O129" i="8" s="1"/>
  <c r="AH66" i="9"/>
  <c r="V66" i="9"/>
  <c r="Z46" i="9"/>
  <c r="AF46" i="9"/>
  <c r="X213" i="9"/>
  <c r="AI213" i="9"/>
  <c r="AH340" i="9"/>
  <c r="V340" i="9"/>
  <c r="AH341" i="9"/>
  <c r="V181" i="9"/>
  <c r="AH181" i="9"/>
  <c r="AH308" i="9"/>
  <c r="V308" i="9"/>
  <c r="Z160" i="9"/>
  <c r="AF160" i="9"/>
  <c r="AI149" i="9"/>
  <c r="X149" i="9"/>
  <c r="V276" i="9"/>
  <c r="AF310" i="9"/>
  <c r="Z310" i="9"/>
  <c r="AF263" i="9"/>
  <c r="Z263" i="9"/>
  <c r="V135" i="9"/>
  <c r="AH103" i="9"/>
  <c r="V103" i="9"/>
  <c r="AH277" i="9"/>
  <c r="V277" i="9"/>
  <c r="AH256" i="9"/>
  <c r="V256" i="9"/>
  <c r="AH124" i="9"/>
  <c r="V124" i="9"/>
  <c r="Z306" i="9"/>
  <c r="AF306" i="9"/>
  <c r="AF67" i="9"/>
  <c r="Z67" i="9"/>
  <c r="AF64" i="9"/>
  <c r="Z64" i="9"/>
  <c r="AF330" i="9"/>
  <c r="Z330" i="9"/>
  <c r="AF123" i="9"/>
  <c r="Z123" i="9"/>
  <c r="S14" i="8"/>
  <c r="T14" i="8" s="1"/>
  <c r="G14" i="8"/>
  <c r="R14" i="8" s="1"/>
  <c r="P27" i="8"/>
  <c r="O27" i="8" s="1"/>
  <c r="Q27" i="8"/>
  <c r="G99" i="8"/>
  <c r="R99" i="8" s="1"/>
  <c r="S99" i="8"/>
  <c r="T99" i="8" s="1"/>
  <c r="G21" i="8"/>
  <c r="R21" i="8" s="1"/>
  <c r="S21" i="8"/>
  <c r="T21" i="8" s="1"/>
  <c r="X324" i="9"/>
  <c r="AI324" i="9"/>
  <c r="G52" i="8"/>
  <c r="R52" i="8" s="1"/>
  <c r="S52" i="8"/>
  <c r="T52" i="8" s="1"/>
  <c r="Q56" i="8"/>
  <c r="P56" i="8"/>
  <c r="O56" i="8" s="1"/>
  <c r="P64" i="8"/>
  <c r="O64" i="8" s="1"/>
  <c r="Q64" i="8"/>
  <c r="AF44" i="9"/>
  <c r="Z44" i="9"/>
  <c r="G60" i="8"/>
  <c r="R60" i="8" s="1"/>
  <c r="S60" i="8"/>
  <c r="T60" i="8" s="1"/>
  <c r="X285" i="9"/>
  <c r="Z109" i="9"/>
  <c r="AF109" i="9"/>
  <c r="S16" i="8"/>
  <c r="T16" i="8" s="1"/>
  <c r="G16" i="8"/>
  <c r="X333" i="9"/>
  <c r="AI333" i="9"/>
  <c r="Q40" i="8"/>
  <c r="P40" i="8"/>
  <c r="O40" i="8" s="1"/>
  <c r="AI175" i="9"/>
  <c r="X175" i="9"/>
  <c r="AI63" i="9"/>
  <c r="X63" i="9"/>
  <c r="V200" i="9"/>
  <c r="X43" i="9"/>
  <c r="AI43" i="9"/>
  <c r="V106" i="9"/>
  <c r="AH106" i="9"/>
  <c r="AF179" i="9"/>
  <c r="Z179" i="9"/>
  <c r="AI132" i="9"/>
  <c r="X132" i="9"/>
  <c r="X100" i="9"/>
  <c r="AI100" i="9"/>
  <c r="AI68" i="9"/>
  <c r="X68" i="9"/>
  <c r="V182" i="9"/>
  <c r="AH182" i="9"/>
  <c r="AI69" i="9"/>
  <c r="X69" i="9"/>
  <c r="AE12" i="9"/>
  <c r="V12" i="9"/>
  <c r="V217" i="9"/>
  <c r="AH217" i="9"/>
  <c r="AH136" i="9"/>
  <c r="V136" i="9"/>
  <c r="V185" i="9"/>
  <c r="AH104" i="9"/>
  <c r="V104" i="9"/>
  <c r="X196" i="9"/>
  <c r="AI196" i="9"/>
  <c r="Z27" i="9"/>
  <c r="X27" i="9"/>
  <c r="AF27" i="9"/>
  <c r="AF322" i="9"/>
  <c r="Z322" i="9"/>
  <c r="Q79" i="8"/>
  <c r="P79" i="8"/>
  <c r="O79" i="8" s="1"/>
  <c r="P35" i="8"/>
  <c r="O35" i="8" s="1"/>
  <c r="Q35" i="8"/>
  <c r="P72" i="8"/>
  <c r="O72" i="8" s="1"/>
  <c r="Q72" i="8"/>
  <c r="Q13" i="8"/>
  <c r="P13" i="8"/>
  <c r="O13" i="8" s="1"/>
  <c r="AA288" i="9"/>
  <c r="AM288" i="9" s="1"/>
  <c r="AF288" i="9"/>
  <c r="Z288" i="9"/>
  <c r="AA66" i="9"/>
  <c r="AF66" i="9"/>
  <c r="Z66" i="9"/>
  <c r="G29" i="8"/>
  <c r="R29" i="8" s="1"/>
  <c r="S29" i="8"/>
  <c r="T29" i="8" s="1"/>
  <c r="P51" i="8"/>
  <c r="O51" i="8" s="1"/>
  <c r="Q51" i="8"/>
  <c r="Q23" i="8"/>
  <c r="P23" i="8"/>
  <c r="O23" i="8" s="1"/>
  <c r="Z251" i="9"/>
  <c r="AF251" i="9"/>
  <c r="AH83" i="9"/>
  <c r="V83" i="9"/>
  <c r="V29" i="9"/>
  <c r="AE29" i="9"/>
  <c r="AH51" i="9"/>
  <c r="V51" i="9"/>
  <c r="AH304" i="9"/>
  <c r="V304" i="9"/>
  <c r="AI236" i="9"/>
  <c r="X236" i="9"/>
  <c r="AF197" i="9"/>
  <c r="Z197" i="9"/>
  <c r="AH147" i="9"/>
  <c r="V147" i="9"/>
  <c r="X71" i="9"/>
  <c r="AI71" i="9"/>
  <c r="AI287" i="9"/>
  <c r="X287" i="9"/>
  <c r="AI79" i="9"/>
  <c r="X79" i="9"/>
  <c r="AA203" i="9"/>
  <c r="Z203" i="9"/>
  <c r="AF203" i="9"/>
  <c r="AA329" i="9"/>
  <c r="AF329" i="9"/>
  <c r="Z329" i="9"/>
  <c r="AF269" i="9"/>
  <c r="Z269" i="9"/>
  <c r="S64" i="8"/>
  <c r="T64" i="8" s="1"/>
  <c r="G64" i="8"/>
  <c r="R64" i="8" s="1"/>
  <c r="AI73" i="9"/>
  <c r="X73" i="9"/>
  <c r="AF175" i="9"/>
  <c r="Z175" i="9"/>
  <c r="AE340" i="9"/>
  <c r="AE341" i="9"/>
  <c r="AI316" i="9"/>
  <c r="X316" i="9"/>
  <c r="Z153" i="9"/>
  <c r="AF153" i="9"/>
  <c r="AH113" i="9"/>
  <c r="V113" i="9"/>
  <c r="X130" i="9"/>
  <c r="AI130" i="9"/>
  <c r="AI183" i="9"/>
  <c r="X183" i="9"/>
  <c r="AA335" i="9"/>
  <c r="Z335" i="9"/>
  <c r="AF335" i="9"/>
  <c r="V98" i="9"/>
  <c r="AH98" i="9"/>
  <c r="AE40" i="9"/>
  <c r="V40" i="9"/>
  <c r="V151" i="9"/>
  <c r="AH151" i="9"/>
  <c r="Z82" i="9"/>
  <c r="AF82" i="9"/>
  <c r="AI185" i="9"/>
  <c r="X185" i="9"/>
  <c r="AI72" i="9"/>
  <c r="X72" i="9"/>
  <c r="AF228" i="9"/>
  <c r="Z228" i="9"/>
  <c r="AA148" i="9"/>
  <c r="AM148" i="9" s="1"/>
  <c r="AF148" i="9"/>
  <c r="Z148" i="9"/>
  <c r="AF136" i="9"/>
  <c r="Z136" i="9"/>
  <c r="AF237" i="9"/>
  <c r="Z237" i="9"/>
  <c r="Z307" i="9"/>
  <c r="AF307" i="9"/>
  <c r="AA36" i="9"/>
  <c r="Z36" i="9"/>
  <c r="AF36" i="9"/>
  <c r="X36" i="9"/>
  <c r="AF101" i="9"/>
  <c r="Z101" i="9"/>
  <c r="Q98" i="8"/>
  <c r="P98" i="8"/>
  <c r="O98" i="8" s="1"/>
  <c r="T133" i="8"/>
  <c r="G133" i="8"/>
  <c r="R133" i="8" s="1"/>
  <c r="S58" i="8"/>
  <c r="T58" i="8" s="1"/>
  <c r="G58" i="8"/>
  <c r="R58" i="8" s="1"/>
  <c r="Q132" i="8"/>
  <c r="P132" i="8"/>
  <c r="O132" i="8" s="1"/>
  <c r="AA296" i="9"/>
  <c r="AF296" i="9"/>
  <c r="Z296" i="9"/>
  <c r="AH209" i="9"/>
  <c r="V209" i="9"/>
  <c r="AI124" i="9"/>
  <c r="X124" i="9"/>
  <c r="V177" i="9"/>
  <c r="AH177" i="9"/>
  <c r="X92" i="9"/>
  <c r="AH145" i="9"/>
  <c r="V145" i="9"/>
  <c r="X60" i="9"/>
  <c r="AI60" i="9"/>
  <c r="AF236" i="9"/>
  <c r="Z236" i="9"/>
  <c r="AA309" i="9"/>
  <c r="AM310" i="9" s="1"/>
  <c r="Z309" i="9"/>
  <c r="AF309" i="9"/>
  <c r="X273" i="9"/>
  <c r="AH188" i="9"/>
  <c r="V188" i="9"/>
  <c r="AH255" i="9"/>
  <c r="V255" i="9"/>
  <c r="AA178" i="9"/>
  <c r="AM178" i="9" s="1"/>
  <c r="AF178" i="9"/>
  <c r="Z178" i="9"/>
  <c r="Z226" i="9"/>
  <c r="AF226" i="9"/>
  <c r="AF174" i="9"/>
  <c r="Z174" i="9"/>
  <c r="AF222" i="9"/>
  <c r="Z222" i="9"/>
  <c r="AF279" i="9"/>
  <c r="Z279" i="9"/>
  <c r="G59" i="8"/>
  <c r="R59" i="8" s="1"/>
  <c r="S59" i="8"/>
  <c r="T59" i="8" s="1"/>
  <c r="Q19" i="8"/>
  <c r="P19" i="8"/>
  <c r="O19" i="8" s="1"/>
  <c r="P30" i="8"/>
  <c r="O30" i="8" s="1"/>
  <c r="Q30" i="8"/>
  <c r="Q42" i="8"/>
  <c r="P42" i="8"/>
  <c r="O42" i="8" s="1"/>
  <c r="AH294" i="9"/>
  <c r="V294" i="9"/>
  <c r="V65" i="9"/>
  <c r="V237" i="9"/>
  <c r="AH237" i="9"/>
  <c r="AA232" i="9"/>
  <c r="AF232" i="9"/>
  <c r="Z232" i="9"/>
  <c r="V272" i="9"/>
  <c r="AH272" i="9"/>
  <c r="AI204" i="9"/>
  <c r="X204" i="9"/>
  <c r="AA88" i="9"/>
  <c r="AM88" i="9" s="1"/>
  <c r="Z88" i="9"/>
  <c r="AL88" i="9" s="1"/>
  <c r="AF88" i="9"/>
  <c r="AH240" i="9"/>
  <c r="V240" i="9"/>
  <c r="AI172" i="9"/>
  <c r="X172" i="9"/>
  <c r="AH129" i="9"/>
  <c r="V129" i="9"/>
  <c r="AH285" i="9"/>
  <c r="V285" i="9"/>
  <c r="X294" i="9"/>
  <c r="AF152" i="9"/>
  <c r="Z152" i="9"/>
  <c r="G20" i="8"/>
  <c r="R20" i="8" s="1"/>
  <c r="S20" i="8"/>
  <c r="T20" i="8" s="1"/>
  <c r="P140" i="8"/>
  <c r="O140" i="8" s="1"/>
  <c r="Q140" i="8"/>
  <c r="Q139" i="8"/>
  <c r="P139" i="8"/>
  <c r="O139" i="8" s="1"/>
  <c r="G56" i="8"/>
  <c r="R56" i="8" s="1"/>
  <c r="S56" i="8"/>
  <c r="T56" i="8" s="1"/>
  <c r="AH153" i="9"/>
  <c r="V153" i="9"/>
  <c r="AH52" i="9"/>
  <c r="V52" i="9"/>
  <c r="V24" i="9"/>
  <c r="AE24" i="9"/>
  <c r="AH86" i="9"/>
  <c r="V86" i="9"/>
  <c r="X6" i="9"/>
  <c r="Z6" i="9"/>
  <c r="AF6" i="9"/>
  <c r="AF188" i="9"/>
  <c r="Z188" i="9"/>
  <c r="AI184" i="9"/>
  <c r="X184" i="9"/>
  <c r="X102" i="9"/>
  <c r="AI129" i="9"/>
  <c r="X129" i="9"/>
  <c r="AH315" i="9"/>
  <c r="V315" i="9"/>
  <c r="X97" i="9"/>
  <c r="AI97" i="9"/>
  <c r="V33" i="9"/>
  <c r="AE33" i="9"/>
  <c r="AE31" i="9"/>
  <c r="V31" i="9"/>
  <c r="X7" i="9"/>
  <c r="Z7" i="9"/>
  <c r="AF7" i="9"/>
  <c r="Z133" i="9"/>
  <c r="AF133" i="9"/>
  <c r="AF84" i="9"/>
  <c r="Z84" i="9"/>
  <c r="AF247" i="9"/>
  <c r="Z247" i="9"/>
  <c r="P58" i="8"/>
  <c r="O58" i="8" s="1"/>
  <c r="Q58" i="8"/>
  <c r="Q44" i="8"/>
  <c r="P44" i="8"/>
  <c r="O44" i="8" s="1"/>
  <c r="Q47" i="8"/>
  <c r="P47" i="8"/>
  <c r="O47" i="8" s="1"/>
  <c r="AM340" i="9"/>
  <c r="AM341" i="9"/>
  <c r="AH205" i="9"/>
  <c r="V205" i="9"/>
  <c r="V228" i="9"/>
  <c r="AH228" i="9"/>
  <c r="Z300" i="9"/>
  <c r="AF300" i="9"/>
  <c r="AI142" i="9"/>
  <c r="X142" i="9"/>
  <c r="AI110" i="9"/>
  <c r="X110" i="9"/>
  <c r="AI45" i="9"/>
  <c r="X45" i="9"/>
  <c r="AI78" i="9"/>
  <c r="X78" i="9"/>
  <c r="AI206" i="9"/>
  <c r="X206" i="9"/>
  <c r="AH76" i="9"/>
  <c r="V76" i="9"/>
  <c r="AE32" i="9"/>
  <c r="V32" i="9"/>
  <c r="AF210" i="9"/>
  <c r="Z210" i="9"/>
  <c r="AA240" i="9"/>
  <c r="AF240" i="9"/>
  <c r="Z240" i="9"/>
  <c r="AF23" i="9"/>
  <c r="X23" i="9"/>
  <c r="Z23" i="9"/>
  <c r="Z275" i="9"/>
  <c r="AF275" i="9"/>
  <c r="AF315" i="9"/>
  <c r="Z315" i="9"/>
  <c r="AF199" i="9"/>
  <c r="Z199" i="9"/>
  <c r="AF254" i="9"/>
  <c r="Z254" i="9"/>
  <c r="P99" i="8"/>
  <c r="O99" i="8" s="1"/>
  <c r="Q99" i="8"/>
  <c r="G13" i="8"/>
  <c r="R13" i="8" s="1"/>
  <c r="S13" i="8"/>
  <c r="T13" i="8" s="1"/>
  <c r="T71" i="8"/>
  <c r="K71" i="8"/>
  <c r="P71" i="8"/>
  <c r="O71" i="8" s="1"/>
  <c r="Q71" i="8"/>
  <c r="Q49" i="8"/>
  <c r="P49" i="8"/>
  <c r="O49" i="8" s="1"/>
  <c r="AH73" i="9"/>
  <c r="V73" i="9"/>
  <c r="V253" i="9"/>
  <c r="AH253" i="9"/>
  <c r="AH148" i="9"/>
  <c r="V148" i="9"/>
  <c r="K105" i="8"/>
  <c r="Q105" i="8"/>
  <c r="P105" i="8"/>
  <c r="O105" i="8" s="1"/>
  <c r="P119" i="8"/>
  <c r="O119" i="8" s="1"/>
  <c r="Q119" i="8"/>
  <c r="G80" i="8"/>
  <c r="R80" i="8" s="1"/>
  <c r="S80" i="8"/>
  <c r="T80" i="8" s="1"/>
  <c r="AF299" i="9"/>
  <c r="Z299" i="9"/>
  <c r="AF40" i="9"/>
  <c r="X40" i="9"/>
  <c r="Z40" i="9"/>
  <c r="Q9" i="8"/>
  <c r="P9" i="8"/>
  <c r="O9" i="8" s="1"/>
  <c r="Q15" i="8"/>
  <c r="P15" i="8"/>
  <c r="O15" i="8" s="1"/>
  <c r="Q108" i="8"/>
  <c r="P108" i="8"/>
  <c r="O108" i="8" s="1"/>
  <c r="AH229" i="9"/>
  <c r="V229" i="9"/>
  <c r="X77" i="9"/>
  <c r="AI77" i="9"/>
  <c r="X329" i="9"/>
  <c r="AI297" i="9"/>
  <c r="X297" i="9"/>
  <c r="AI141" i="9"/>
  <c r="X141" i="9"/>
  <c r="AF130" i="9"/>
  <c r="Z130" i="9"/>
  <c r="AF104" i="9"/>
  <c r="Z104" i="9"/>
  <c r="Z76" i="9"/>
  <c r="AF76" i="9"/>
  <c r="G106" i="8"/>
  <c r="R106" i="8" s="1"/>
  <c r="S106" i="8"/>
  <c r="T106" i="8" s="1"/>
  <c r="AI308" i="9"/>
  <c r="X308" i="9"/>
  <c r="Z86" i="9"/>
  <c r="AF86" i="9"/>
  <c r="Q85" i="8"/>
  <c r="P85" i="8"/>
  <c r="O85" i="8" s="1"/>
  <c r="AI217" i="9"/>
  <c r="X217" i="9"/>
  <c r="AI313" i="9"/>
  <c r="X313" i="9"/>
  <c r="AI75" i="9"/>
  <c r="X75" i="9"/>
  <c r="V328" i="9"/>
  <c r="AH328" i="9"/>
  <c r="AA195" i="9"/>
  <c r="AM195" i="9" s="1"/>
  <c r="Z195" i="9"/>
  <c r="AF195" i="9"/>
  <c r="P46" i="8"/>
  <c r="O46" i="8" s="1"/>
  <c r="Q46" i="8"/>
  <c r="S96" i="8"/>
  <c r="T96" i="8" s="1"/>
  <c r="G96" i="8"/>
  <c r="R96" i="8" s="1"/>
  <c r="V323" i="9"/>
  <c r="AH323" i="9"/>
  <c r="AE5" i="9"/>
  <c r="V5" i="9"/>
  <c r="AJ5" i="9" s="1"/>
  <c r="AI117" i="9"/>
  <c r="X117" i="9"/>
  <c r="AF225" i="9"/>
  <c r="Z225" i="9"/>
  <c r="X152" i="9"/>
  <c r="AI152" i="9"/>
  <c r="V70" i="9"/>
  <c r="X120" i="9"/>
  <c r="AI120" i="9"/>
  <c r="AA24" i="9"/>
  <c r="AM24" i="9" s="1"/>
  <c r="X24" i="9"/>
  <c r="Z24" i="9"/>
  <c r="AF24" i="9"/>
  <c r="AF75" i="9"/>
  <c r="Z75" i="9"/>
  <c r="AF206" i="9"/>
  <c r="Z206" i="9"/>
  <c r="G69" i="8"/>
  <c r="R69" i="8" s="1"/>
  <c r="S69" i="8"/>
  <c r="T69" i="8" s="1"/>
  <c r="G114" i="8"/>
  <c r="R114" i="8" s="1"/>
  <c r="S114" i="8"/>
  <c r="T114" i="8" s="1"/>
  <c r="Q60" i="8"/>
  <c r="P60" i="8"/>
  <c r="O60" i="8" s="1"/>
  <c r="G62" i="8"/>
  <c r="R62" i="8" s="1"/>
  <c r="S62" i="8"/>
  <c r="T62" i="8" s="1"/>
  <c r="Z260" i="9"/>
  <c r="AF260" i="9"/>
  <c r="S90" i="8"/>
  <c r="T90" i="8" s="1"/>
  <c r="G90" i="8"/>
  <c r="R90" i="8" s="1"/>
  <c r="G63" i="8"/>
  <c r="R63" i="8" s="1"/>
  <c r="S63" i="8"/>
  <c r="T63" i="8" s="1"/>
  <c r="G9" i="8"/>
  <c r="R9" i="8" s="1"/>
  <c r="S9" i="8"/>
  <c r="T9" i="8" s="1"/>
  <c r="AI163" i="9"/>
  <c r="X163" i="9"/>
  <c r="AH302" i="9"/>
  <c r="V302" i="9"/>
  <c r="V18" i="9"/>
  <c r="AE18" i="9"/>
  <c r="X131" i="9"/>
  <c r="AI131" i="9"/>
  <c r="AH270" i="9"/>
  <c r="V270" i="9"/>
  <c r="AI99" i="9"/>
  <c r="X99" i="9"/>
  <c r="V238" i="9"/>
  <c r="AH238" i="9"/>
  <c r="V252" i="9"/>
  <c r="AH252" i="9"/>
  <c r="AI259" i="9"/>
  <c r="X259" i="9"/>
  <c r="AE26" i="9"/>
  <c r="V26" i="9"/>
  <c r="AH79" i="9"/>
  <c r="V79" i="9"/>
  <c r="X303" i="9"/>
  <c r="AI303" i="9"/>
  <c r="V296" i="9"/>
  <c r="X95" i="9"/>
  <c r="AI95" i="9"/>
  <c r="AF58" i="9"/>
  <c r="Z58" i="9"/>
  <c r="AA81" i="9"/>
  <c r="AM81" i="9" s="1"/>
  <c r="Z81" i="9"/>
  <c r="AF81" i="9"/>
  <c r="P112" i="8"/>
  <c r="O112" i="8" s="1"/>
  <c r="Q112" i="8"/>
  <c r="K112" i="8"/>
  <c r="AI332" i="9"/>
  <c r="X332" i="9"/>
  <c r="AA293" i="9"/>
  <c r="AF293" i="9"/>
  <c r="Z293" i="9"/>
  <c r="X300" i="9"/>
  <c r="AI300" i="9"/>
  <c r="V336" i="9"/>
  <c r="AH336" i="9"/>
  <c r="AI268" i="9"/>
  <c r="X268" i="9"/>
  <c r="AH225" i="9"/>
  <c r="V225" i="9"/>
  <c r="V48" i="9"/>
  <c r="AF328" i="9"/>
  <c r="Z328" i="9"/>
  <c r="AI211" i="9"/>
  <c r="X211" i="9"/>
  <c r="AI135" i="9"/>
  <c r="X135" i="9"/>
  <c r="AE34" i="9"/>
  <c r="V34" i="9"/>
  <c r="AH179" i="9"/>
  <c r="V179" i="9"/>
  <c r="AI103" i="9"/>
  <c r="X103" i="9"/>
  <c r="V41" i="9"/>
  <c r="AE41" i="9"/>
  <c r="V120" i="9"/>
  <c r="AH105" i="9"/>
  <c r="V105" i="9"/>
  <c r="AA214" i="9"/>
  <c r="AM214" i="9" s="1"/>
  <c r="AF214" i="9"/>
  <c r="Z214" i="9"/>
  <c r="AF156" i="9"/>
  <c r="Z156" i="9"/>
  <c r="AF83" i="9"/>
  <c r="Z83" i="9"/>
  <c r="AL83" i="9" s="1"/>
  <c r="AF167" i="9"/>
  <c r="Z167" i="9"/>
  <c r="S119" i="8"/>
  <c r="T119" i="8" s="1"/>
  <c r="G119" i="8"/>
  <c r="R119" i="8" s="1"/>
  <c r="P121" i="8"/>
  <c r="O121" i="8" s="1"/>
  <c r="Q121" i="8"/>
  <c r="S113" i="8"/>
  <c r="T113" i="8" s="1"/>
  <c r="G113" i="8"/>
  <c r="R113" i="8" s="1"/>
  <c r="G11" i="8"/>
  <c r="S11" i="8"/>
  <c r="AH132" i="9"/>
  <c r="V132" i="9"/>
  <c r="AF50" i="9"/>
  <c r="Z50" i="9"/>
  <c r="AI173" i="9"/>
  <c r="X173" i="9"/>
  <c r="AF234" i="9"/>
  <c r="Z234" i="9"/>
  <c r="AH321" i="9"/>
  <c r="V321" i="9"/>
  <c r="AH144" i="9"/>
  <c r="V144" i="9"/>
  <c r="AI76" i="9"/>
  <c r="X76" i="9"/>
  <c r="V289" i="9"/>
  <c r="AH289" i="9"/>
  <c r="AH112" i="9"/>
  <c r="V112" i="9"/>
  <c r="X44" i="9"/>
  <c r="AI44" i="9"/>
  <c r="V257" i="9"/>
  <c r="AH257" i="9"/>
  <c r="AH80" i="9"/>
  <c r="V80" i="9"/>
  <c r="Z248" i="9"/>
  <c r="AF248" i="9"/>
  <c r="AF31" i="9"/>
  <c r="X31" i="9"/>
  <c r="Z31" i="9"/>
  <c r="V208" i="9"/>
  <c r="AH208" i="9"/>
  <c r="X140" i="9"/>
  <c r="AI140" i="9"/>
  <c r="AI148" i="9"/>
  <c r="X148" i="9"/>
  <c r="AA135" i="9"/>
  <c r="AF135" i="9"/>
  <c r="Z135" i="9"/>
  <c r="AA267" i="9"/>
  <c r="AF267" i="9"/>
  <c r="Z267" i="9"/>
  <c r="AA262" i="9"/>
  <c r="AM262" i="9" s="1"/>
  <c r="AF262" i="9"/>
  <c r="Z262" i="9"/>
  <c r="AA35" i="9"/>
  <c r="AM35" i="9" s="1"/>
  <c r="AF35" i="9"/>
  <c r="X35" i="9"/>
  <c r="Z35" i="9"/>
  <c r="AA53" i="9"/>
  <c r="AF53" i="9"/>
  <c r="Z53" i="9"/>
  <c r="P96" i="8"/>
  <c r="O96" i="8" s="1"/>
  <c r="Q96" i="8"/>
  <c r="G36" i="8"/>
  <c r="R36" i="8" s="1"/>
  <c r="S36" i="8"/>
  <c r="T36" i="8" s="1"/>
  <c r="Q133" i="8"/>
  <c r="P133" i="8"/>
  <c r="O133" i="8" s="1"/>
  <c r="S43" i="8"/>
  <c r="T43" i="8" s="1"/>
  <c r="G43" i="8"/>
  <c r="R43" i="8" s="1"/>
  <c r="X58" i="9"/>
  <c r="AA103" i="9"/>
  <c r="Z103" i="9"/>
  <c r="AF103" i="9"/>
  <c r="AI235" i="9"/>
  <c r="X235" i="9"/>
  <c r="V203" i="9"/>
  <c r="AH171" i="9"/>
  <c r="V171" i="9"/>
  <c r="AH317" i="9"/>
  <c r="V317" i="9"/>
  <c r="V220" i="9"/>
  <c r="AH220" i="9"/>
  <c r="AH320" i="9"/>
  <c r="V320" i="9"/>
  <c r="X188" i="9"/>
  <c r="AI188" i="9"/>
  <c r="AI299" i="9"/>
  <c r="X299" i="9"/>
  <c r="AH310" i="9"/>
  <c r="V310" i="9"/>
  <c r="AH197" i="9"/>
  <c r="V197" i="9"/>
  <c r="AF280" i="9"/>
  <c r="Z280" i="9"/>
  <c r="AA132" i="9"/>
  <c r="AF132" i="9"/>
  <c r="Z132" i="9"/>
  <c r="AF100" i="9"/>
  <c r="Z100" i="9"/>
  <c r="AA308" i="9"/>
  <c r="AM308" i="9" s="1"/>
  <c r="AF308" i="9"/>
  <c r="Z308" i="9"/>
  <c r="Z115" i="9"/>
  <c r="AF115" i="9"/>
  <c r="Z241" i="9"/>
  <c r="AF241" i="9"/>
  <c r="Q117" i="8"/>
  <c r="P117" i="8"/>
  <c r="O117" i="8" s="1"/>
  <c r="G91" i="8"/>
  <c r="R91" i="8" s="1"/>
  <c r="S91" i="8"/>
  <c r="T91" i="8" s="1"/>
  <c r="G39" i="8"/>
  <c r="R39" i="8" s="1"/>
  <c r="S39" i="8"/>
  <c r="T39" i="8" s="1"/>
  <c r="G42" i="8"/>
  <c r="R42" i="8" s="1"/>
  <c r="S42" i="8"/>
  <c r="T42" i="8" s="1"/>
  <c r="AI137" i="9"/>
  <c r="X137" i="9"/>
  <c r="V178" i="9"/>
  <c r="AH178" i="9"/>
  <c r="Z91" i="9"/>
  <c r="AF91" i="9"/>
  <c r="V22" i="9"/>
  <c r="AE22" i="9"/>
  <c r="X87" i="9"/>
  <c r="AI87" i="9"/>
  <c r="AF157" i="9"/>
  <c r="Z157" i="9"/>
  <c r="AL157" i="9" s="1"/>
  <c r="AH325" i="9"/>
  <c r="V325" i="9"/>
  <c r="AI55" i="9"/>
  <c r="X55" i="9"/>
  <c r="V293" i="9"/>
  <c r="AH293" i="9"/>
  <c r="AI182" i="9"/>
  <c r="X182" i="9"/>
  <c r="AH324" i="9"/>
  <c r="V324" i="9"/>
  <c r="AI209" i="9"/>
  <c r="X209" i="9"/>
  <c r="AF177" i="9"/>
  <c r="Z177" i="9"/>
  <c r="AL177" i="9" s="1"/>
  <c r="AI177" i="9"/>
  <c r="X177" i="9"/>
  <c r="AI151" i="9"/>
  <c r="X151" i="9"/>
  <c r="AF150" i="9"/>
  <c r="Z150" i="9"/>
  <c r="AF229" i="9"/>
  <c r="Z229" i="9"/>
  <c r="AF124" i="9"/>
  <c r="Z124" i="9"/>
  <c r="AF301" i="9"/>
  <c r="Z301" i="9"/>
  <c r="G137" i="8"/>
  <c r="R137" i="8" s="1"/>
  <c r="S137" i="8"/>
  <c r="T137" i="8" s="1"/>
  <c r="AI162" i="9"/>
  <c r="X162" i="9"/>
  <c r="Z186" i="9"/>
  <c r="AF186" i="9"/>
  <c r="AI254" i="9"/>
  <c r="X254" i="9"/>
  <c r="AI222" i="9"/>
  <c r="X222" i="9"/>
  <c r="V190" i="9"/>
  <c r="AH318" i="9"/>
  <c r="V318" i="9"/>
  <c r="AA171" i="9"/>
  <c r="Z171" i="9"/>
  <c r="AF171" i="9"/>
  <c r="AF38" i="9"/>
  <c r="Z38" i="9"/>
  <c r="X38" i="9"/>
  <c r="AA201" i="9"/>
  <c r="AM201" i="9" s="1"/>
  <c r="AF201" i="9"/>
  <c r="Z201" i="9"/>
  <c r="S131" i="8"/>
  <c r="T131" i="8" s="1"/>
  <c r="G131" i="8"/>
  <c r="R131" i="8" s="1"/>
  <c r="X26" i="9"/>
  <c r="AF26" i="9"/>
  <c r="Z26" i="9"/>
  <c r="P94" i="8"/>
  <c r="O94" i="8" s="1"/>
  <c r="Q94" i="8"/>
  <c r="AI311" i="9"/>
  <c r="X311" i="9"/>
  <c r="AF191" i="9"/>
  <c r="Z191" i="9"/>
  <c r="AL191" i="9" s="1"/>
  <c r="AI146" i="9"/>
  <c r="X146" i="9"/>
  <c r="AH114" i="9"/>
  <c r="V114" i="9"/>
  <c r="AI82" i="9"/>
  <c r="X82" i="9"/>
  <c r="X115" i="9"/>
  <c r="AI115" i="9"/>
  <c r="V150" i="9"/>
  <c r="AH150" i="9"/>
  <c r="AH292" i="9"/>
  <c r="V292" i="9"/>
  <c r="AI118" i="9"/>
  <c r="X118" i="9"/>
  <c r="AH260" i="9"/>
  <c r="V260" i="9"/>
  <c r="AH210" i="9"/>
  <c r="V210" i="9"/>
  <c r="AJ210" i="9" s="1"/>
  <c r="Z59" i="9"/>
  <c r="AF59" i="9"/>
  <c r="AA217" i="9"/>
  <c r="AF217" i="9"/>
  <c r="Z217" i="9"/>
  <c r="AF17" i="9"/>
  <c r="Z17" i="9"/>
  <c r="X17" i="9"/>
  <c r="AK17" i="9" s="1"/>
  <c r="AA57" i="9"/>
  <c r="AM57" i="9" s="1"/>
  <c r="AF57" i="9"/>
  <c r="Z57" i="9"/>
  <c r="Z39" i="9"/>
  <c r="AF39" i="9"/>
  <c r="X39" i="9"/>
  <c r="AF98" i="9"/>
  <c r="Z98" i="9"/>
  <c r="G25" i="8"/>
  <c r="S25" i="8"/>
  <c r="T25" i="8" s="1"/>
  <c r="P134" i="8"/>
  <c r="O134" i="8" s="1"/>
  <c r="Q134" i="8"/>
  <c r="G68" i="8"/>
  <c r="R68" i="8" s="1"/>
  <c r="S68" i="8"/>
  <c r="T68" i="8" s="1"/>
  <c r="P73" i="8"/>
  <c r="O73" i="8" s="1"/>
  <c r="Q73" i="8"/>
  <c r="Q16" i="8"/>
  <c r="P16" i="8"/>
  <c r="O16" i="8" s="1"/>
  <c r="K16" i="8"/>
  <c r="Z129" i="9"/>
  <c r="AF129" i="9"/>
  <c r="AF242" i="9"/>
  <c r="Z242" i="9"/>
  <c r="AA63" i="9"/>
  <c r="AM63" i="9" s="1"/>
  <c r="AF63" i="9"/>
  <c r="Z63" i="9"/>
  <c r="P95" i="8"/>
  <c r="O95" i="8" s="1"/>
  <c r="Q95" i="8"/>
  <c r="S109" i="8"/>
  <c r="T109" i="8" s="1"/>
  <c r="G109" i="8"/>
  <c r="R109" i="8" s="1"/>
  <c r="S77" i="8"/>
  <c r="T77" i="8" s="1"/>
  <c r="G77" i="8"/>
  <c r="R77" i="8" s="1"/>
  <c r="AI237" i="9"/>
  <c r="X237" i="9"/>
  <c r="X318" i="9"/>
  <c r="AI318" i="9"/>
  <c r="X205" i="9"/>
  <c r="AI205" i="9"/>
  <c r="AI286" i="9"/>
  <c r="X286" i="9"/>
  <c r="AH173" i="9"/>
  <c r="V173" i="9"/>
  <c r="AH204" i="9"/>
  <c r="V204" i="9"/>
  <c r="AI301" i="9"/>
  <c r="X301" i="9"/>
  <c r="X312" i="9"/>
  <c r="AI312" i="9"/>
  <c r="AI230" i="9"/>
  <c r="X230" i="9"/>
  <c r="AF287" i="9"/>
  <c r="Z287" i="9"/>
  <c r="Q106" i="8"/>
  <c r="P106" i="8"/>
  <c r="O106" i="8" s="1"/>
  <c r="AH46" i="9"/>
  <c r="V46" i="9"/>
  <c r="AF340" i="9"/>
  <c r="Z340" i="9"/>
  <c r="AF341" i="9"/>
  <c r="AD340" i="9"/>
  <c r="AD341" i="9"/>
  <c r="AH316" i="9"/>
  <c r="V316" i="9"/>
  <c r="AH284" i="9"/>
  <c r="V284" i="9"/>
  <c r="V128" i="9"/>
  <c r="AH128" i="9"/>
  <c r="AI323" i="9"/>
  <c r="X323" i="9"/>
  <c r="AH143" i="9"/>
  <c r="V143" i="9"/>
  <c r="V291" i="9"/>
  <c r="AH291" i="9"/>
  <c r="AH111" i="9"/>
  <c r="V111" i="9"/>
  <c r="AH110" i="9"/>
  <c r="V110" i="9"/>
  <c r="AH121" i="9"/>
  <c r="V121" i="9"/>
  <c r="Z187" i="9"/>
  <c r="AF187" i="9"/>
  <c r="AA72" i="9"/>
  <c r="AF72" i="9"/>
  <c r="Z72" i="9"/>
  <c r="AA141" i="9"/>
  <c r="AM141" i="9" s="1"/>
  <c r="Z141" i="9"/>
  <c r="AF141" i="9"/>
  <c r="S51" i="8"/>
  <c r="T51" i="8" s="1"/>
  <c r="G51" i="8"/>
  <c r="R51" i="8" s="1"/>
  <c r="Q21" i="8"/>
  <c r="P21" i="8"/>
  <c r="O21" i="8" s="1"/>
  <c r="G83" i="8"/>
  <c r="R83" i="8" s="1"/>
  <c r="S83" i="8"/>
  <c r="T83" i="8" s="1"/>
  <c r="P86" i="8"/>
  <c r="O86" i="8" s="1"/>
  <c r="Q86" i="8"/>
  <c r="AI270" i="9"/>
  <c r="X270" i="9"/>
  <c r="AH90" i="9"/>
  <c r="V90" i="9"/>
  <c r="AA69" i="9"/>
  <c r="Z69" i="9"/>
  <c r="AF69" i="9"/>
  <c r="AH224" i="9"/>
  <c r="V224" i="9"/>
  <c r="AH92" i="9"/>
  <c r="V92" i="9"/>
  <c r="V192" i="9"/>
  <c r="AH192" i="9"/>
  <c r="V60" i="9"/>
  <c r="AH160" i="9"/>
  <c r="V160" i="9"/>
  <c r="V139" i="9"/>
  <c r="AH174" i="9"/>
  <c r="V174" i="9"/>
  <c r="AJ174" i="9" s="1"/>
  <c r="AH142" i="9"/>
  <c r="V142" i="9"/>
  <c r="AH288" i="9"/>
  <c r="V288" i="9"/>
  <c r="AH156" i="9"/>
  <c r="V156" i="9"/>
  <c r="AI164" i="9"/>
  <c r="X164" i="9"/>
  <c r="AA243" i="9"/>
  <c r="AM243" i="9" s="1"/>
  <c r="Z243" i="9"/>
  <c r="AF243" i="9"/>
  <c r="AA323" i="9"/>
  <c r="AF323" i="9"/>
  <c r="Z323" i="9"/>
  <c r="X15" i="9"/>
  <c r="Z15" i="9"/>
  <c r="AF15" i="9"/>
  <c r="AA93" i="9"/>
  <c r="AM93" i="9" s="1"/>
  <c r="AF93" i="9"/>
  <c r="Z93" i="9"/>
  <c r="AA55" i="9"/>
  <c r="Z55" i="9"/>
  <c r="AF55" i="9"/>
  <c r="Q116" i="8"/>
  <c r="P116" i="8"/>
  <c r="O116" i="8" s="1"/>
  <c r="P137" i="8"/>
  <c r="O137" i="8" s="1"/>
  <c r="Q137" i="8"/>
  <c r="Q101" i="8"/>
  <c r="P101" i="8"/>
  <c r="O101" i="8" s="1"/>
  <c r="G100" i="8"/>
  <c r="R100" i="8" s="1"/>
  <c r="S100" i="8"/>
  <c r="T100" i="8" s="1"/>
  <c r="Q32" i="8"/>
  <c r="P32" i="8"/>
  <c r="O32" i="8" s="1"/>
  <c r="X113" i="9"/>
  <c r="AI113" i="9"/>
  <c r="Z73" i="9"/>
  <c r="AF73" i="9"/>
  <c r="AA180" i="9"/>
  <c r="AM180" i="9" s="1"/>
  <c r="AF180" i="9"/>
  <c r="Z180" i="9"/>
  <c r="X283" i="9"/>
  <c r="V58" i="9"/>
  <c r="AH58" i="9"/>
  <c r="AI114" i="9"/>
  <c r="X114" i="9"/>
  <c r="X251" i="9"/>
  <c r="V6" i="9"/>
  <c r="AE6" i="9"/>
  <c r="AH50" i="9"/>
  <c r="V50" i="9"/>
  <c r="AI219" i="9"/>
  <c r="X219" i="9"/>
  <c r="V207" i="9"/>
  <c r="AH207" i="9"/>
  <c r="V172" i="9"/>
  <c r="AH172" i="9"/>
  <c r="V140" i="9"/>
  <c r="AH140" i="9"/>
  <c r="AE11" i="9"/>
  <c r="V11" i="9"/>
  <c r="AH122" i="9"/>
  <c r="V122" i="9"/>
  <c r="V242" i="9"/>
  <c r="X245" i="9"/>
  <c r="AI245" i="9"/>
  <c r="AH131" i="9"/>
  <c r="V131" i="9"/>
  <c r="Z249" i="9"/>
  <c r="AF249" i="9"/>
  <c r="AF211" i="9"/>
  <c r="Z211" i="9"/>
  <c r="AL211" i="9" s="1"/>
  <c r="S66" i="8"/>
  <c r="T66" i="8" s="1"/>
  <c r="G66" i="8"/>
  <c r="R66" i="8" s="1"/>
  <c r="P28" i="8"/>
  <c r="O28" i="8" s="1"/>
  <c r="Q28" i="8"/>
  <c r="G49" i="8"/>
  <c r="R49" i="8" s="1"/>
  <c r="S49" i="8"/>
  <c r="T49" i="8" s="1"/>
  <c r="Q12" i="8"/>
  <c r="P12" i="8"/>
  <c r="O12" i="8" s="1"/>
  <c r="V127" i="9"/>
  <c r="V162" i="9"/>
  <c r="AH162" i="9"/>
  <c r="AF140" i="9"/>
  <c r="Z140" i="9"/>
  <c r="AE30" i="9"/>
  <c r="V30" i="9"/>
  <c r="AJ30" i="9" s="1"/>
  <c r="AF221" i="9"/>
  <c r="Z221" i="9"/>
  <c r="AH117" i="9"/>
  <c r="V117" i="9"/>
  <c r="X244" i="9"/>
  <c r="AI244" i="9"/>
  <c r="Z168" i="9"/>
  <c r="AF168" i="9"/>
  <c r="X144" i="9"/>
  <c r="AI112" i="9"/>
  <c r="X112" i="9"/>
  <c r="V71" i="9"/>
  <c r="AH71" i="9"/>
  <c r="AH78" i="9"/>
  <c r="V78" i="9"/>
  <c r="AF128" i="9"/>
  <c r="Z128" i="9"/>
  <c r="Z244" i="9"/>
  <c r="AF244" i="9"/>
  <c r="AA144" i="9"/>
  <c r="AM144" i="9" s="1"/>
  <c r="AF144" i="9"/>
  <c r="Z144" i="9"/>
  <c r="AF68" i="9"/>
  <c r="Z68" i="9"/>
  <c r="G122" i="8"/>
  <c r="S122" i="8"/>
  <c r="K89" i="8"/>
  <c r="R89" i="8" s="1"/>
  <c r="T89" i="8"/>
  <c r="P89" i="8"/>
  <c r="O89" i="8" s="1"/>
  <c r="Q89" i="8"/>
  <c r="G94" i="8"/>
  <c r="R94" i="8" s="1"/>
  <c r="S94" i="8"/>
  <c r="T94" i="8" s="1"/>
  <c r="T93" i="8"/>
  <c r="K93" i="8"/>
  <c r="Q93" i="8"/>
  <c r="P93" i="8"/>
  <c r="O93" i="8" s="1"/>
  <c r="P38" i="8"/>
  <c r="O38" i="8" s="1"/>
  <c r="Q38" i="8"/>
  <c r="AI325" i="9"/>
  <c r="X325" i="9"/>
  <c r="AI106" i="9"/>
  <c r="X106" i="9"/>
  <c r="AF41" i="9"/>
  <c r="Z41" i="9"/>
  <c r="X41" i="9"/>
  <c r="AF233" i="9"/>
  <c r="Z233" i="9"/>
  <c r="X157" i="9"/>
  <c r="AI157" i="9"/>
  <c r="AI296" i="9"/>
  <c r="X296" i="9"/>
  <c r="AI125" i="9"/>
  <c r="X125" i="9"/>
  <c r="AI264" i="9"/>
  <c r="X264" i="9"/>
  <c r="AI93" i="9"/>
  <c r="X93" i="9"/>
  <c r="AI232" i="9"/>
  <c r="X232" i="9"/>
  <c r="V57" i="9"/>
  <c r="AH57" i="9"/>
  <c r="V107" i="9"/>
  <c r="AH107" i="9"/>
  <c r="AH75" i="9"/>
  <c r="V75" i="9"/>
  <c r="AI221" i="9"/>
  <c r="X221" i="9"/>
  <c r="X289" i="9"/>
  <c r="Z324" i="9"/>
  <c r="AF324" i="9"/>
  <c r="V194" i="9"/>
  <c r="AH194" i="9"/>
  <c r="Z99" i="9"/>
  <c r="AF99" i="9"/>
  <c r="AM164" i="9"/>
  <c r="AM163" i="9"/>
  <c r="S107" i="8"/>
  <c r="T107" i="8" s="1"/>
  <c r="G107" i="8"/>
  <c r="R107" i="8" s="1"/>
  <c r="Q55" i="8"/>
  <c r="P55" i="8"/>
  <c r="O55" i="8" s="1"/>
  <c r="P24" i="8"/>
  <c r="O24" i="8" s="1"/>
  <c r="Q24" i="8"/>
  <c r="S81" i="8"/>
  <c r="T81" i="8" s="1"/>
  <c r="G81" i="8"/>
  <c r="R81" i="8" s="1"/>
  <c r="AI197" i="9"/>
  <c r="X197" i="9"/>
  <c r="X186" i="9"/>
  <c r="AI186" i="9"/>
  <c r="Q14" i="8"/>
  <c r="P14" i="8"/>
  <c r="O14" i="8" s="1"/>
  <c r="G37" i="8"/>
  <c r="R37" i="8" s="1"/>
  <c r="S37" i="8"/>
  <c r="T37" i="8" s="1"/>
  <c r="X319" i="9"/>
  <c r="AI319" i="9"/>
  <c r="AI192" i="9"/>
  <c r="X192" i="9"/>
  <c r="AF230" i="9"/>
  <c r="Z230" i="9"/>
  <c r="Z219" i="9"/>
  <c r="AF219" i="9"/>
  <c r="P63" i="8"/>
  <c r="O63" i="8" s="1"/>
  <c r="Q63" i="8"/>
  <c r="P57" i="8"/>
  <c r="O57" i="8" s="1"/>
  <c r="Q57" i="8"/>
  <c r="K57" i="8"/>
  <c r="T57" i="8"/>
  <c r="AH97" i="9"/>
  <c r="V97" i="9"/>
  <c r="S86" i="8"/>
  <c r="T86" i="8" s="1"/>
  <c r="G86" i="8"/>
  <c r="R86" i="8" s="1"/>
  <c r="S124" i="8"/>
  <c r="T124" i="8" s="1"/>
  <c r="G124" i="8"/>
  <c r="R124" i="8" s="1"/>
  <c r="AH219" i="9"/>
  <c r="V219" i="9"/>
  <c r="AE10" i="9"/>
  <c r="V10" i="9"/>
  <c r="AF162" i="9"/>
  <c r="Z162" i="9"/>
  <c r="AF166" i="9"/>
  <c r="Z166" i="9"/>
  <c r="K122" i="8"/>
  <c r="T122" i="8"/>
  <c r="P122" i="8"/>
  <c r="O122" i="8" s="1"/>
  <c r="Q122" i="8"/>
  <c r="S65" i="8"/>
  <c r="T65" i="8" s="1"/>
  <c r="G65" i="8"/>
  <c r="R65" i="8" s="1"/>
  <c r="Z122" i="9"/>
  <c r="AF122" i="9"/>
  <c r="AH265" i="9"/>
  <c r="V265" i="9"/>
  <c r="AH161" i="9"/>
  <c r="V161" i="9"/>
  <c r="P50" i="8"/>
  <c r="O50" i="8" s="1"/>
  <c r="Q50" i="8"/>
  <c r="AF316" i="9"/>
  <c r="Z316" i="9"/>
  <c r="AH271" i="9"/>
  <c r="V271" i="9"/>
  <c r="AI281" i="9"/>
  <c r="X281" i="9"/>
  <c r="AI127" i="9"/>
  <c r="X127" i="9"/>
  <c r="AF54" i="9"/>
  <c r="Z54" i="9"/>
  <c r="G135" i="8"/>
  <c r="R135" i="8" s="1"/>
  <c r="S135" i="8"/>
  <c r="T135" i="8" s="1"/>
  <c r="AF116" i="9"/>
  <c r="Z116" i="9"/>
  <c r="AI290" i="9"/>
  <c r="X290" i="9"/>
  <c r="X327" i="9"/>
  <c r="AI327" i="9"/>
  <c r="AF49" i="9"/>
  <c r="Z49" i="9"/>
  <c r="AL49" i="9" s="1"/>
  <c r="AI258" i="9"/>
  <c r="X258" i="9"/>
  <c r="X279" i="9"/>
  <c r="AH226" i="9"/>
  <c r="V226" i="9"/>
  <c r="AI247" i="9"/>
  <c r="X247" i="9"/>
  <c r="AF285" i="9"/>
  <c r="Z285" i="9"/>
  <c r="AF145" i="9"/>
  <c r="Z145" i="9"/>
  <c r="V85" i="9"/>
  <c r="AH212" i="9"/>
  <c r="V212" i="9"/>
  <c r="AA185" i="9"/>
  <c r="AF185" i="9"/>
  <c r="Z185" i="9"/>
  <c r="X53" i="9"/>
  <c r="AI53" i="9"/>
  <c r="X180" i="9"/>
  <c r="AA223" i="9"/>
  <c r="AF223" i="9"/>
  <c r="Z223" i="9"/>
  <c r="AA321" i="9"/>
  <c r="S358" i="9" s="1"/>
  <c r="AF321" i="9"/>
  <c r="Z321" i="9"/>
  <c r="AA138" i="9"/>
  <c r="AM138" i="9" s="1"/>
  <c r="AF138" i="9"/>
  <c r="Z138" i="9"/>
  <c r="Z284" i="9"/>
  <c r="AF284" i="9"/>
  <c r="AF172" i="9"/>
  <c r="Z172" i="9"/>
  <c r="AA142" i="9"/>
  <c r="AF142" i="9"/>
  <c r="Z142" i="9"/>
  <c r="S28" i="8"/>
  <c r="T28" i="8" s="1"/>
  <c r="G28" i="8"/>
  <c r="R28" i="8" s="1"/>
  <c r="G98" i="8"/>
  <c r="R98" i="8" s="1"/>
  <c r="S98" i="8"/>
  <c r="T98" i="8" s="1"/>
  <c r="S46" i="8"/>
  <c r="T46" i="8" s="1"/>
  <c r="G46" i="8"/>
  <c r="R46" i="8" s="1"/>
  <c r="G72" i="8"/>
  <c r="R72" i="8" s="1"/>
  <c r="S72" i="8"/>
  <c r="T72" i="8" s="1"/>
  <c r="G112" i="8"/>
  <c r="S112" i="8"/>
  <c r="T112" i="8" s="1"/>
  <c r="AA29" i="9"/>
  <c r="Z29" i="9"/>
  <c r="AF29" i="9"/>
  <c r="X29" i="9"/>
  <c r="AF131" i="9"/>
  <c r="Z131" i="9"/>
  <c r="G105" i="8"/>
  <c r="S105" i="8"/>
  <c r="T105" i="8" s="1"/>
  <c r="S125" i="8"/>
  <c r="T125" i="8" s="1"/>
  <c r="G125" i="8"/>
  <c r="R125" i="8" s="1"/>
  <c r="Q36" i="8"/>
  <c r="P36" i="8"/>
  <c r="O36" i="8" s="1"/>
  <c r="AA8" i="9"/>
  <c r="Z8" i="9"/>
  <c r="AF8" i="9"/>
  <c r="X8" i="9"/>
  <c r="AI253" i="9"/>
  <c r="X253" i="9"/>
  <c r="X262" i="9"/>
  <c r="AH221" i="9"/>
  <c r="V221" i="9"/>
  <c r="AH230" i="9"/>
  <c r="V230" i="9"/>
  <c r="AI189" i="9"/>
  <c r="X189" i="9"/>
  <c r="AI198" i="9"/>
  <c r="X198" i="9"/>
  <c r="AH244" i="9"/>
  <c r="V244" i="9"/>
  <c r="X212" i="9"/>
  <c r="AI212" i="9"/>
  <c r="X317" i="9"/>
  <c r="AI317" i="9"/>
  <c r="X326" i="9"/>
  <c r="AI326" i="9"/>
  <c r="AI310" i="9"/>
  <c r="X310" i="9"/>
  <c r="AH133" i="9"/>
  <c r="V133" i="9"/>
  <c r="AA61" i="9"/>
  <c r="Z61" i="9"/>
  <c r="AF61" i="9"/>
  <c r="G97" i="8"/>
  <c r="R97" i="8" s="1"/>
  <c r="S97" i="8"/>
  <c r="T97" i="8" s="1"/>
  <c r="V94" i="9"/>
  <c r="AH94" i="9"/>
  <c r="V300" i="9"/>
  <c r="AJ300" i="9" s="1"/>
  <c r="AH300" i="9"/>
  <c r="AH62" i="9"/>
  <c r="V62" i="9"/>
  <c r="V268" i="9"/>
  <c r="AH236" i="9"/>
  <c r="V236" i="9"/>
  <c r="AI218" i="9"/>
  <c r="X218" i="9"/>
  <c r="AH95" i="9"/>
  <c r="V95" i="9"/>
  <c r="AH333" i="9"/>
  <c r="V333" i="9"/>
  <c r="V63" i="9"/>
  <c r="AH63" i="9"/>
  <c r="AE14" i="9"/>
  <c r="V14" i="9"/>
  <c r="AJ14" i="9" s="1"/>
  <c r="X158" i="9"/>
  <c r="AI158" i="9"/>
  <c r="AH45" i="9"/>
  <c r="V45" i="9"/>
  <c r="AI56" i="9"/>
  <c r="X56" i="9"/>
  <c r="AE39" i="9"/>
  <c r="V39" i="9"/>
  <c r="AF326" i="9"/>
  <c r="Z326" i="9"/>
  <c r="AF70" i="9"/>
  <c r="Z70" i="9"/>
  <c r="Z256" i="9"/>
  <c r="AF256" i="9"/>
  <c r="AA189" i="9"/>
  <c r="AM189" i="9" s="1"/>
  <c r="AF189" i="9"/>
  <c r="Z189" i="9"/>
  <c r="AA154" i="9"/>
  <c r="AM154" i="9" s="1"/>
  <c r="Z154" i="9"/>
  <c r="AF154" i="9"/>
  <c r="Q39" i="8"/>
  <c r="P39" i="8"/>
  <c r="O39" i="8" s="1"/>
  <c r="P70" i="8"/>
  <c r="O70" i="8" s="1"/>
  <c r="Q70" i="8"/>
  <c r="K70" i="8"/>
  <c r="S17" i="8"/>
  <c r="T17" i="8" s="1"/>
  <c r="G17" i="8"/>
  <c r="R17" i="8" s="1"/>
  <c r="S130" i="8"/>
  <c r="T130" i="8" s="1"/>
  <c r="G130" i="8"/>
  <c r="R130" i="8" s="1"/>
  <c r="Q110" i="8"/>
  <c r="P110" i="8"/>
  <c r="O110" i="8" s="1"/>
  <c r="V164" i="9"/>
  <c r="AH164" i="9"/>
  <c r="AF268" i="9"/>
  <c r="Z268" i="9"/>
  <c r="AH243" i="9"/>
  <c r="V243" i="9"/>
  <c r="V326" i="9"/>
  <c r="AH326" i="9"/>
  <c r="AI322" i="9"/>
  <c r="X322" i="9"/>
  <c r="X314" i="9"/>
  <c r="AI314" i="9"/>
  <c r="V44" i="9"/>
  <c r="V282" i="9"/>
  <c r="AH282" i="9"/>
  <c r="AH250" i="9"/>
  <c r="V250" i="9"/>
  <c r="AI187" i="9"/>
  <c r="X187" i="9"/>
  <c r="V222" i="9"/>
  <c r="AH222" i="9"/>
  <c r="V109" i="9"/>
  <c r="AH109" i="9"/>
  <c r="AI190" i="9"/>
  <c r="X190" i="9"/>
  <c r="AH77" i="9"/>
  <c r="V77" i="9"/>
  <c r="AH108" i="9"/>
  <c r="V108" i="9"/>
  <c r="AE21" i="9"/>
  <c r="V21" i="9"/>
  <c r="Z338" i="9"/>
  <c r="AF338" i="9"/>
  <c r="AE15" i="9"/>
  <c r="V15" i="9"/>
  <c r="G85" i="8"/>
  <c r="R85" i="8" s="1"/>
  <c r="S85" i="8"/>
  <c r="T85" i="8" s="1"/>
  <c r="Q84" i="8"/>
  <c r="P84" i="8"/>
  <c r="O84" i="8" s="1"/>
  <c r="K84" i="8"/>
  <c r="T84" i="8"/>
  <c r="G41" i="8"/>
  <c r="R41" i="8" s="1"/>
  <c r="S41" i="8"/>
  <c r="T41" i="8" s="1"/>
  <c r="G31" i="8"/>
  <c r="R31" i="8" s="1"/>
  <c r="S31" i="8"/>
  <c r="T31" i="8" s="1"/>
  <c r="S76" i="8"/>
  <c r="T76" i="8" s="1"/>
  <c r="G76" i="8"/>
  <c r="R76" i="8" s="1"/>
  <c r="V56" i="9"/>
  <c r="AH56" i="9"/>
  <c r="X50" i="9"/>
  <c r="AI50" i="9"/>
  <c r="X11" i="9"/>
  <c r="Z11" i="9"/>
  <c r="AF11" i="9"/>
  <c r="AI90" i="9"/>
  <c r="X90" i="9"/>
  <c r="AF216" i="9"/>
  <c r="Z216" i="9"/>
  <c r="AI74" i="9"/>
  <c r="X74" i="9"/>
  <c r="AI203" i="9"/>
  <c r="X203" i="9"/>
  <c r="V146" i="9"/>
  <c r="AH146" i="9"/>
  <c r="AI42" i="9"/>
  <c r="X42" i="9"/>
  <c r="AI171" i="9"/>
  <c r="X171" i="9"/>
  <c r="AH82" i="9"/>
  <c r="V82" i="9"/>
  <c r="X139" i="9"/>
  <c r="AI139" i="9"/>
  <c r="AE23" i="9"/>
  <c r="V23" i="9"/>
  <c r="AI223" i="9"/>
  <c r="X223" i="9"/>
  <c r="AF286" i="9"/>
  <c r="Z286" i="9"/>
  <c r="AI138" i="9"/>
  <c r="X138" i="9"/>
  <c r="AI267" i="9"/>
  <c r="X267" i="9"/>
  <c r="AI274" i="9"/>
  <c r="X274" i="9"/>
  <c r="AI243" i="9"/>
  <c r="X243" i="9"/>
  <c r="AF52" i="9"/>
  <c r="Z52" i="9"/>
  <c r="V195" i="9"/>
  <c r="AH195" i="9"/>
  <c r="AA332" i="9"/>
  <c r="AF332" i="9"/>
  <c r="Z332" i="9"/>
  <c r="Z194" i="9"/>
  <c r="AF194" i="9"/>
  <c r="Z264" i="9"/>
  <c r="AF264" i="9"/>
  <c r="P90" i="8"/>
  <c r="O90" i="8" s="1"/>
  <c r="Q90" i="8"/>
  <c r="Q43" i="8"/>
  <c r="P43" i="8"/>
  <c r="O43" i="8" s="1"/>
  <c r="Q78" i="8"/>
  <c r="P78" i="8"/>
  <c r="O78" i="8" s="1"/>
  <c r="K78" i="8"/>
  <c r="T78" i="8"/>
  <c r="Q127" i="8"/>
  <c r="P127" i="8"/>
  <c r="O127" i="8" s="1"/>
  <c r="AH215" i="9"/>
  <c r="V215" i="9"/>
  <c r="AA96" i="9"/>
  <c r="AM96" i="9" s="1"/>
  <c r="Z96" i="9"/>
  <c r="AF96" i="9"/>
  <c r="AI334" i="9"/>
  <c r="X334" i="9"/>
  <c r="X46" i="9"/>
  <c r="AI46" i="9"/>
  <c r="AH81" i="9"/>
  <c r="V81" i="9"/>
  <c r="AH49" i="9"/>
  <c r="V49" i="9"/>
  <c r="AI126" i="9"/>
  <c r="X126" i="9"/>
  <c r="V332" i="9"/>
  <c r="AJ332" i="9" s="1"/>
  <c r="AH332" i="9"/>
  <c r="AF170" i="9"/>
  <c r="Z170" i="9"/>
  <c r="AF127" i="9"/>
  <c r="Z127" i="9"/>
  <c r="G127" i="8"/>
  <c r="R127" i="8" s="1"/>
  <c r="S127" i="8"/>
  <c r="T127" i="8" s="1"/>
  <c r="P22" i="8"/>
  <c r="O22" i="8" s="1"/>
  <c r="Q22" i="8"/>
  <c r="G116" i="8"/>
  <c r="R116" i="8" s="1"/>
  <c r="S116" i="8"/>
  <c r="T116" i="8" s="1"/>
  <c r="Q81" i="8"/>
  <c r="P81" i="8"/>
  <c r="O81" i="8" s="1"/>
  <c r="G30" i="8"/>
  <c r="R30" i="8" s="1"/>
  <c r="S30" i="8"/>
  <c r="T30" i="8" s="1"/>
  <c r="AI167" i="9"/>
  <c r="X167" i="9"/>
  <c r="AH329" i="9"/>
  <c r="V329" i="9"/>
  <c r="AI47" i="9"/>
  <c r="X47" i="9"/>
  <c r="AH312" i="9"/>
  <c r="V312" i="9"/>
  <c r="AH297" i="9"/>
  <c r="V297" i="9"/>
  <c r="AH280" i="9"/>
  <c r="V280" i="9"/>
  <c r="AI265" i="9"/>
  <c r="X265" i="9"/>
  <c r="AI276" i="9"/>
  <c r="X276" i="9"/>
  <c r="AI155" i="9"/>
  <c r="X155" i="9"/>
  <c r="AI123" i="9"/>
  <c r="X123" i="9"/>
  <c r="AI111" i="9"/>
  <c r="X111" i="9"/>
  <c r="AH330" i="9"/>
  <c r="V330" i="9"/>
  <c r="AI266" i="9"/>
  <c r="X266" i="9"/>
  <c r="AF147" i="9"/>
  <c r="Z147" i="9"/>
  <c r="AF126" i="9"/>
  <c r="Z126" i="9"/>
  <c r="Q113" i="8"/>
  <c r="P113" i="8"/>
  <c r="O113" i="8" s="1"/>
  <c r="S115" i="8"/>
  <c r="T115" i="8" s="1"/>
  <c r="G115" i="8"/>
  <c r="R115" i="8" s="1"/>
  <c r="V89" i="9"/>
  <c r="AH89" i="9"/>
  <c r="AI159" i="9"/>
  <c r="X159" i="9"/>
  <c r="P103" i="8"/>
  <c r="O103" i="8" s="1"/>
  <c r="Q103" i="8"/>
  <c r="Q65" i="8"/>
  <c r="P65" i="8"/>
  <c r="O65" i="8" s="1"/>
  <c r="V130" i="9"/>
  <c r="AH130" i="9"/>
  <c r="X269" i="9"/>
  <c r="AI269" i="9"/>
  <c r="AH158" i="9"/>
  <c r="V158" i="9"/>
  <c r="AH193" i="9"/>
  <c r="V193" i="9"/>
  <c r="AI335" i="9"/>
  <c r="X335" i="9"/>
  <c r="AF333" i="9"/>
  <c r="Z333" i="9"/>
  <c r="AI48" i="9"/>
  <c r="X48" i="9"/>
  <c r="P126" i="8"/>
  <c r="O126" i="8" s="1"/>
  <c r="Q126" i="8"/>
  <c r="AH339" i="9"/>
  <c r="V339" i="9"/>
  <c r="AH263" i="9"/>
  <c r="V263" i="9"/>
  <c r="V307" i="9"/>
  <c r="AH307" i="9"/>
  <c r="AI231" i="9"/>
  <c r="X231" i="9"/>
  <c r="AK231" i="9" s="1"/>
  <c r="AI275" i="9"/>
  <c r="X275" i="9"/>
  <c r="X199" i="9"/>
  <c r="AI199" i="9"/>
  <c r="Z105" i="9"/>
  <c r="AF105" i="9"/>
  <c r="V290" i="9"/>
  <c r="AH290" i="9"/>
  <c r="AI226" i="9"/>
  <c r="X226" i="9"/>
  <c r="AI59" i="9"/>
  <c r="X59" i="9"/>
  <c r="AA212" i="9"/>
  <c r="AF212" i="9"/>
  <c r="Z212" i="9"/>
  <c r="AL212" i="9" s="1"/>
  <c r="AF250" i="9"/>
  <c r="Z250" i="9"/>
  <c r="AF239" i="9"/>
  <c r="Z239" i="9"/>
  <c r="AA119" i="9"/>
  <c r="AM119" i="9" s="1"/>
  <c r="AF119" i="9"/>
  <c r="Z119" i="9"/>
  <c r="AF13" i="9"/>
  <c r="X13" i="9"/>
  <c r="Z13" i="9"/>
  <c r="S54" i="8"/>
  <c r="T54" i="8" s="1"/>
  <c r="G54" i="8"/>
  <c r="R54" i="8" s="1"/>
  <c r="S27" i="8"/>
  <c r="T27" i="8" s="1"/>
  <c r="G27" i="8"/>
  <c r="R27" i="8" s="1"/>
  <c r="P75" i="8"/>
  <c r="O75" i="8" s="1"/>
  <c r="Q75" i="8"/>
  <c r="P11" i="8"/>
  <c r="O11" i="8" s="1"/>
  <c r="Q11" i="8"/>
  <c r="T11" i="8"/>
  <c r="K11" i="8"/>
  <c r="AA272" i="9"/>
  <c r="AF272" i="9"/>
  <c r="Z272" i="9"/>
  <c r="P92" i="8"/>
  <c r="O92" i="8" s="1"/>
  <c r="Q92" i="8"/>
  <c r="K120" i="8"/>
  <c r="T120" i="8"/>
  <c r="Q120" i="8"/>
  <c r="P120" i="8"/>
  <c r="O120" i="8" s="1"/>
  <c r="G110" i="8"/>
  <c r="R110" i="8" s="1"/>
  <c r="S110" i="8"/>
  <c r="T110" i="8" s="1"/>
  <c r="AH278" i="9"/>
  <c r="V278" i="9"/>
  <c r="AI165" i="9"/>
  <c r="X165" i="9"/>
  <c r="AI246" i="9"/>
  <c r="X246" i="9"/>
  <c r="AI133" i="9"/>
  <c r="X133" i="9"/>
  <c r="AI214" i="9"/>
  <c r="X214" i="9"/>
  <c r="AH101" i="9"/>
  <c r="V101" i="9"/>
  <c r="X260" i="9"/>
  <c r="AI260" i="9"/>
  <c r="X228" i="9"/>
  <c r="AI228" i="9"/>
  <c r="AI229" i="9"/>
  <c r="X229" i="9"/>
  <c r="AH245" i="9"/>
  <c r="V245" i="9"/>
  <c r="Z224" i="9"/>
  <c r="AF224" i="9"/>
  <c r="Z108" i="9"/>
  <c r="AF108" i="9"/>
  <c r="Q87" i="8"/>
  <c r="P87" i="8"/>
  <c r="O87" i="8" s="1"/>
  <c r="Q77" i="8"/>
  <c r="P77" i="8"/>
  <c r="O77" i="8" s="1"/>
  <c r="AH234" i="9"/>
  <c r="V234" i="9"/>
  <c r="AH61" i="9"/>
  <c r="V61" i="9"/>
  <c r="X70" i="9"/>
  <c r="AI70" i="9"/>
  <c r="AI54" i="9"/>
  <c r="X54" i="9"/>
  <c r="V196" i="9"/>
  <c r="AH196" i="9"/>
  <c r="AF92" i="9"/>
  <c r="Z92" i="9"/>
  <c r="AF51" i="9"/>
  <c r="Z51" i="9"/>
  <c r="AA85" i="9"/>
  <c r="Z85" i="9"/>
  <c r="AF85" i="9"/>
  <c r="G26" i="8"/>
  <c r="S26" i="8"/>
  <c r="T26" i="8" s="1"/>
  <c r="G24" i="8"/>
  <c r="R24" i="8" s="1"/>
  <c r="S24" i="8"/>
  <c r="T24" i="8" s="1"/>
  <c r="S103" i="8"/>
  <c r="T103" i="8" s="1"/>
  <c r="G103" i="8"/>
  <c r="R103" i="8" s="1"/>
  <c r="Q62" i="8"/>
  <c r="P62" i="8"/>
  <c r="O62" i="8" s="1"/>
  <c r="P82" i="8"/>
  <c r="O82" i="8" s="1"/>
  <c r="Q82" i="8"/>
  <c r="AI291" i="9"/>
  <c r="X291" i="9"/>
  <c r="Z173" i="9"/>
  <c r="AF173" i="9"/>
  <c r="AA78" i="9"/>
  <c r="Z78" i="9"/>
  <c r="AF78" i="9"/>
  <c r="X330" i="9"/>
  <c r="AI330" i="9"/>
  <c r="AH298" i="9"/>
  <c r="V298" i="9"/>
  <c r="AJ298" i="9" s="1"/>
  <c r="AH266" i="9"/>
  <c r="V266" i="9"/>
  <c r="X107" i="9"/>
  <c r="AI107" i="9"/>
  <c r="V125" i="9"/>
  <c r="AH125" i="9"/>
  <c r="AI134" i="9"/>
  <c r="X134" i="9"/>
  <c r="AE16" i="9"/>
  <c r="V16" i="9"/>
  <c r="AH93" i="9"/>
  <c r="V93" i="9"/>
  <c r="AH102" i="9"/>
  <c r="V102" i="9"/>
  <c r="X178" i="9"/>
  <c r="AI178" i="9"/>
  <c r="AM59" i="9"/>
  <c r="AF37" i="9"/>
  <c r="X37" i="9"/>
  <c r="Z37" i="9"/>
  <c r="AF294" i="9"/>
  <c r="Z294" i="9"/>
  <c r="AA97" i="9"/>
  <c r="AF97" i="9"/>
  <c r="Z97" i="9"/>
  <c r="AF9" i="9"/>
  <c r="Z9" i="9"/>
  <c r="X9" i="9"/>
  <c r="K88" i="8"/>
  <c r="T88" i="8"/>
  <c r="Q88" i="8"/>
  <c r="P88" i="8"/>
  <c r="O88" i="8" s="1"/>
  <c r="Q100" i="8"/>
  <c r="P100" i="8"/>
  <c r="O100" i="8" s="1"/>
  <c r="G18" i="8"/>
  <c r="R18" i="8" s="1"/>
  <c r="S18" i="8"/>
  <c r="T18" i="8" s="1"/>
  <c r="P115" i="8"/>
  <c r="O115" i="8" s="1"/>
  <c r="Q115" i="8"/>
  <c r="S8" i="8"/>
  <c r="T8" i="8" s="1"/>
  <c r="G8" i="8"/>
  <c r="R8" i="8" s="1"/>
  <c r="AF304" i="9"/>
  <c r="Z304" i="9"/>
  <c r="AH152" i="9"/>
  <c r="V152" i="9"/>
  <c r="AH187" i="9"/>
  <c r="V187" i="9"/>
  <c r="AH155" i="9"/>
  <c r="V155" i="9"/>
  <c r="AH283" i="9"/>
  <c r="V283" i="9"/>
  <c r="X65" i="9"/>
  <c r="AI65" i="9"/>
  <c r="AH87" i="9"/>
  <c r="V87" i="9"/>
  <c r="AJ87" i="9" s="1"/>
  <c r="AF14" i="9"/>
  <c r="X14" i="9"/>
  <c r="Z14" i="9"/>
  <c r="AA65" i="9"/>
  <c r="AM65" i="9" s="1"/>
  <c r="Z65" i="9"/>
  <c r="AF65" i="9"/>
  <c r="G79" i="8"/>
  <c r="R79" i="8" s="1"/>
  <c r="S79" i="8"/>
  <c r="T79" i="8" s="1"/>
  <c r="AH301" i="9"/>
  <c r="V301" i="9"/>
  <c r="AE38" i="9"/>
  <c r="V38" i="9"/>
  <c r="V338" i="9"/>
  <c r="AH338" i="9"/>
  <c r="AH264" i="9"/>
  <c r="V264" i="9"/>
  <c r="AF200" i="9"/>
  <c r="Z200" i="9"/>
  <c r="AF106" i="9"/>
  <c r="Z106" i="9"/>
  <c r="Q52" i="8"/>
  <c r="P52" i="8"/>
  <c r="O52" i="8" s="1"/>
  <c r="AL138" i="9" l="1"/>
  <c r="AL119" i="9"/>
  <c r="AL284" i="9"/>
  <c r="AL65" i="9"/>
  <c r="AK37" i="9"/>
  <c r="AL103" i="9"/>
  <c r="AL194" i="9"/>
  <c r="AL304" i="9"/>
  <c r="AL85" i="9"/>
  <c r="AL13" i="9"/>
  <c r="AL91" i="9"/>
  <c r="AK214" i="9"/>
  <c r="AL29" i="9"/>
  <c r="AL63" i="9"/>
  <c r="AJ8" i="9"/>
  <c r="AK173" i="9"/>
  <c r="AL11" i="9"/>
  <c r="AL24" i="9"/>
  <c r="AL173" i="9"/>
  <c r="AL51" i="9"/>
  <c r="AJ193" i="9"/>
  <c r="AK11" i="9"/>
  <c r="AK178" i="9"/>
  <c r="AL108" i="9"/>
  <c r="AJ250" i="9"/>
  <c r="AK59" i="9"/>
  <c r="AL126" i="9"/>
  <c r="AL140" i="9"/>
  <c r="AL296" i="9"/>
  <c r="AL199" i="9"/>
  <c r="AL256" i="9"/>
  <c r="AK138" i="9"/>
  <c r="AJ93" i="9"/>
  <c r="AL264" i="9"/>
  <c r="AL96" i="9"/>
  <c r="AJ21" i="9"/>
  <c r="AJ38" i="9"/>
  <c r="AK165" i="9"/>
  <c r="AJ243" i="9"/>
  <c r="AJ257" i="9"/>
  <c r="AL306" i="9"/>
  <c r="AK317" i="9"/>
  <c r="AK8" i="9"/>
  <c r="AL316" i="9"/>
  <c r="AL166" i="9"/>
  <c r="AL267" i="9"/>
  <c r="AJ26" i="9"/>
  <c r="AL293" i="9"/>
  <c r="AL228" i="9"/>
  <c r="AL31" i="9"/>
  <c r="AL332" i="9"/>
  <c r="AL219" i="9"/>
  <c r="AK296" i="9"/>
  <c r="AL236" i="9"/>
  <c r="AL170" i="9"/>
  <c r="AK29" i="9"/>
  <c r="AK13" i="9"/>
  <c r="AL214" i="9"/>
  <c r="AL122" i="9"/>
  <c r="AL328" i="9"/>
  <c r="AL301" i="9"/>
  <c r="AK34" i="9"/>
  <c r="AK186" i="9"/>
  <c r="AK63" i="9"/>
  <c r="AL9" i="9"/>
  <c r="AL266" i="9"/>
  <c r="AJ49" i="9"/>
  <c r="AK35" i="9"/>
  <c r="AL72" i="9"/>
  <c r="AJ297" i="9"/>
  <c r="AL230" i="9"/>
  <c r="AJ37" i="9"/>
  <c r="AL259" i="9"/>
  <c r="AM185" i="9"/>
  <c r="AJ61" i="9"/>
  <c r="AK126" i="9"/>
  <c r="AK42" i="9"/>
  <c r="AK265" i="9"/>
  <c r="AL106" i="9"/>
  <c r="AJ196" i="9"/>
  <c r="AJ146" i="9"/>
  <c r="AK56" i="9"/>
  <c r="AK319" i="9"/>
  <c r="AL135" i="9"/>
  <c r="AL22" i="9"/>
  <c r="AL307" i="9"/>
  <c r="AL185" i="9"/>
  <c r="AL262" i="9"/>
  <c r="AK31" i="9"/>
  <c r="AL156" i="9"/>
  <c r="AK26" i="9"/>
  <c r="AL147" i="9"/>
  <c r="AL6" i="9"/>
  <c r="AL39" i="9"/>
  <c r="AJ278" i="9"/>
  <c r="AK223" i="9"/>
  <c r="AK70" i="9"/>
  <c r="AK46" i="9"/>
  <c r="AK187" i="9"/>
  <c r="AL326" i="9"/>
  <c r="AJ329" i="9"/>
  <c r="AK203" i="9"/>
  <c r="AJ161" i="9"/>
  <c r="AM103" i="9"/>
  <c r="AK133" i="9"/>
  <c r="AK334" i="9"/>
  <c r="AL68" i="9"/>
  <c r="AJ122" i="9"/>
  <c r="AL248" i="9"/>
  <c r="AL299" i="9"/>
  <c r="AJ29" i="9"/>
  <c r="AL111" i="9"/>
  <c r="AJ133" i="9"/>
  <c r="AL124" i="9"/>
  <c r="AL250" i="9"/>
  <c r="AK164" i="9"/>
  <c r="AL154" i="9"/>
  <c r="AK314" i="9"/>
  <c r="AK189" i="9"/>
  <c r="AL223" i="9"/>
  <c r="AJ18" i="9"/>
  <c r="AJ271" i="9"/>
  <c r="AL294" i="9"/>
  <c r="AJ102" i="9"/>
  <c r="AL92" i="9"/>
  <c r="AL272" i="9"/>
  <c r="AL216" i="9"/>
  <c r="AK325" i="9"/>
  <c r="AL187" i="9"/>
  <c r="AK291" i="9"/>
  <c r="AK330" i="9"/>
  <c r="AL105" i="9"/>
  <c r="AK218" i="9"/>
  <c r="AL35" i="9"/>
  <c r="AJ336" i="9"/>
  <c r="AL131" i="9"/>
  <c r="AK23" i="9"/>
  <c r="AL8" i="9"/>
  <c r="AL162" i="9"/>
  <c r="AL232" i="9"/>
  <c r="AJ283" i="9"/>
  <c r="AK107" i="9"/>
  <c r="AK260" i="9"/>
  <c r="AL239" i="9"/>
  <c r="AK269" i="9"/>
  <c r="AK125" i="9"/>
  <c r="AK205" i="9"/>
  <c r="AK159" i="9"/>
  <c r="AL241" i="9"/>
  <c r="AJ105" i="9"/>
  <c r="AJ222" i="9"/>
  <c r="AK103" i="9"/>
  <c r="AJ226" i="9"/>
  <c r="AM323" i="9"/>
  <c r="S360" i="9"/>
  <c r="AM325" i="9"/>
  <c r="S362" i="9"/>
  <c r="AK14" i="9"/>
  <c r="AK198" i="9"/>
  <c r="AL172" i="9"/>
  <c r="AL308" i="9"/>
  <c r="AK131" i="9"/>
  <c r="AL244" i="9"/>
  <c r="AJ31" i="9"/>
  <c r="AL48" i="9"/>
  <c r="AL95" i="9"/>
  <c r="AJ20" i="9"/>
  <c r="AK134" i="9"/>
  <c r="AJ330" i="9"/>
  <c r="AJ316" i="9"/>
  <c r="AL67" i="9"/>
  <c r="AL278" i="9"/>
  <c r="AJ179" i="9"/>
  <c r="AJ66" i="9"/>
  <c r="AL80" i="9"/>
  <c r="AL217" i="9"/>
  <c r="AL188" i="9"/>
  <c r="AL285" i="9"/>
  <c r="AL77" i="9"/>
  <c r="AJ171" i="9"/>
  <c r="AK229" i="9"/>
  <c r="AK74" i="9"/>
  <c r="AL180" i="9"/>
  <c r="AK72" i="9"/>
  <c r="AK93" i="9"/>
  <c r="AL205" i="9"/>
  <c r="AL193" i="9"/>
  <c r="AL90" i="9"/>
  <c r="AK312" i="9"/>
  <c r="AL23" i="9"/>
  <c r="AL226" i="9"/>
  <c r="AL46" i="9"/>
  <c r="AL336" i="9"/>
  <c r="AL312" i="9"/>
  <c r="AJ36" i="9"/>
  <c r="AM149" i="9"/>
  <c r="AK112" i="9"/>
  <c r="AL78" i="9"/>
  <c r="AJ16" i="9"/>
  <c r="AJ266" i="9"/>
  <c r="AK54" i="9"/>
  <c r="AJ81" i="9"/>
  <c r="AJ326" i="9"/>
  <c r="AL99" i="9"/>
  <c r="AL221" i="9"/>
  <c r="AJ140" i="9"/>
  <c r="AL287" i="9"/>
  <c r="AJ204" i="9"/>
  <c r="AL129" i="9"/>
  <c r="AL115" i="9"/>
  <c r="AK76" i="9"/>
  <c r="AK24" i="9"/>
  <c r="AL197" i="9"/>
  <c r="AL277" i="9"/>
  <c r="AL161" i="9"/>
  <c r="AK22" i="9"/>
  <c r="AL113" i="9"/>
  <c r="AL337" i="9"/>
  <c r="AL117" i="9"/>
  <c r="AL202" i="9"/>
  <c r="AL151" i="9"/>
  <c r="AL209" i="9"/>
  <c r="AL32" i="9"/>
  <c r="AL56" i="9"/>
  <c r="AL143" i="9"/>
  <c r="AM326" i="9"/>
  <c r="AM64" i="9"/>
  <c r="AL224" i="9"/>
  <c r="AK199" i="9"/>
  <c r="AJ130" i="9"/>
  <c r="AJ108" i="9"/>
  <c r="AJ63" i="9"/>
  <c r="AJ221" i="9"/>
  <c r="AL142" i="9"/>
  <c r="AL54" i="9"/>
  <c r="AL280" i="9"/>
  <c r="AJ148" i="9"/>
  <c r="AL254" i="9"/>
  <c r="AK184" i="9"/>
  <c r="AJ294" i="9"/>
  <c r="AL310" i="9"/>
  <c r="AL290" i="9"/>
  <c r="AM299" i="9"/>
  <c r="AK139" i="9"/>
  <c r="AJ301" i="9"/>
  <c r="AK266" i="9"/>
  <c r="AL70" i="9"/>
  <c r="AJ318" i="9"/>
  <c r="AJ178" i="9"/>
  <c r="AL206" i="9"/>
  <c r="AL36" i="9"/>
  <c r="AL148" i="9"/>
  <c r="AJ113" i="9"/>
  <c r="AL175" i="9"/>
  <c r="AL329" i="9"/>
  <c r="AL322" i="9"/>
  <c r="AL44" i="9"/>
  <c r="AL317" i="9"/>
  <c r="AL270" i="9"/>
  <c r="AL339" i="9"/>
  <c r="AL182" i="9"/>
  <c r="AL208" i="9"/>
  <c r="AL297" i="9"/>
  <c r="AL245" i="9"/>
  <c r="AL74" i="9"/>
  <c r="AL302" i="9"/>
  <c r="AL321" i="9"/>
  <c r="AL168" i="9"/>
  <c r="AL81" i="9"/>
  <c r="AL43" i="9"/>
  <c r="AM244" i="9"/>
  <c r="AL145" i="9"/>
  <c r="AK41" i="9"/>
  <c r="AL26" i="9"/>
  <c r="AK268" i="9"/>
  <c r="AJ253" i="9"/>
  <c r="AL7" i="9"/>
  <c r="AJ52" i="9"/>
  <c r="AJ136" i="9"/>
  <c r="AL179" i="9"/>
  <c r="AL164" i="9"/>
  <c r="AL159" i="9"/>
  <c r="AL169" i="9"/>
  <c r="AL313" i="9"/>
  <c r="AL94" i="9"/>
  <c r="AL331" i="9"/>
  <c r="AK33" i="9"/>
  <c r="AL319" i="9"/>
  <c r="AL292" i="9"/>
  <c r="AM25" i="9"/>
  <c r="AJ264" i="9"/>
  <c r="AK48" i="9"/>
  <c r="AJ23" i="9"/>
  <c r="AJ152" i="9"/>
  <c r="AK9" i="9"/>
  <c r="AJ125" i="9"/>
  <c r="AL189" i="9"/>
  <c r="AL61" i="9"/>
  <c r="AJ10" i="9"/>
  <c r="AJ121" i="9"/>
  <c r="AL17" i="9"/>
  <c r="AL150" i="9"/>
  <c r="AL58" i="9"/>
  <c r="AJ238" i="9"/>
  <c r="AL195" i="9"/>
  <c r="AJ229" i="9"/>
  <c r="AL40" i="9"/>
  <c r="AL315" i="9"/>
  <c r="AK7" i="9"/>
  <c r="AL153" i="9"/>
  <c r="AK27" i="9"/>
  <c r="AL325" i="9"/>
  <c r="AJ27" i="9"/>
  <c r="AL134" i="9"/>
  <c r="AK19" i="9"/>
  <c r="AM263" i="9"/>
  <c r="AM329" i="9"/>
  <c r="AJ94" i="9"/>
  <c r="R84" i="8"/>
  <c r="AM246" i="9"/>
  <c r="R78" i="8"/>
  <c r="R25" i="8"/>
  <c r="AJ58" i="9"/>
  <c r="AK247" i="9"/>
  <c r="AK245" i="9"/>
  <c r="AK115" i="9"/>
  <c r="AJ289" i="9"/>
  <c r="AK152" i="9"/>
  <c r="AJ111" i="9"/>
  <c r="AJ208" i="9"/>
  <c r="AK79" i="9"/>
  <c r="AK327" i="9"/>
  <c r="AJ173" i="9"/>
  <c r="AK300" i="9"/>
  <c r="AK45" i="9"/>
  <c r="AK100" i="9"/>
  <c r="AK255" i="9"/>
  <c r="AJ292" i="9"/>
  <c r="AJ144" i="9"/>
  <c r="AJ272" i="9"/>
  <c r="AJ98" i="9"/>
  <c r="AK287" i="9"/>
  <c r="AK236" i="9"/>
  <c r="AJ83" i="9"/>
  <c r="AK276" i="9"/>
  <c r="AK114" i="9"/>
  <c r="AJ76" i="9"/>
  <c r="AJ205" i="9"/>
  <c r="AJ143" i="9"/>
  <c r="AJ79" i="9"/>
  <c r="AK232" i="9"/>
  <c r="AK141" i="9"/>
  <c r="AM61" i="9"/>
  <c r="AM62" i="9"/>
  <c r="AL200" i="9"/>
  <c r="AL37" i="9"/>
  <c r="AM212" i="9"/>
  <c r="AM213" i="9"/>
  <c r="AJ195" i="9"/>
  <c r="AK190" i="9"/>
  <c r="AJ95" i="9"/>
  <c r="AJ62" i="9"/>
  <c r="AM55" i="9"/>
  <c r="AM56" i="9"/>
  <c r="AL229" i="9"/>
  <c r="AJ197" i="9"/>
  <c r="AJ32" i="9"/>
  <c r="AJ33" i="9"/>
  <c r="AJ86" i="9"/>
  <c r="AL152" i="9"/>
  <c r="AK172" i="9"/>
  <c r="AK36" i="9"/>
  <c r="AL136" i="9"/>
  <c r="AL269" i="9"/>
  <c r="AM69" i="9"/>
  <c r="AM70" i="9"/>
  <c r="AJ290" i="9"/>
  <c r="AK246" i="9"/>
  <c r="AM272" i="9"/>
  <c r="AM273" i="9"/>
  <c r="AL333" i="9"/>
  <c r="AK111" i="9"/>
  <c r="AK47" i="9"/>
  <c r="AL127" i="9"/>
  <c r="AL52" i="9"/>
  <c r="AL338" i="9"/>
  <c r="AK158" i="9"/>
  <c r="AM321" i="9"/>
  <c r="AM322" i="9"/>
  <c r="AL116" i="9"/>
  <c r="AJ131" i="9"/>
  <c r="AJ11" i="9"/>
  <c r="AK219" i="9"/>
  <c r="AL242" i="9"/>
  <c r="AL98" i="9"/>
  <c r="AK38" i="9"/>
  <c r="AL86" i="9"/>
  <c r="AK60" i="9"/>
  <c r="AK43" i="9"/>
  <c r="AM21" i="9"/>
  <c r="AM22" i="9"/>
  <c r="AM258" i="9"/>
  <c r="AM259" i="9"/>
  <c r="AM33" i="9"/>
  <c r="AM293" i="9"/>
  <c r="AM294" i="9"/>
  <c r="AL14" i="9"/>
  <c r="AL97" i="9"/>
  <c r="AM78" i="9"/>
  <c r="AM79" i="9"/>
  <c r="AJ245" i="9"/>
  <c r="AK275" i="9"/>
  <c r="AJ339" i="9"/>
  <c r="AK335" i="9"/>
  <c r="AL286" i="9"/>
  <c r="AJ82" i="9"/>
  <c r="AJ109" i="9"/>
  <c r="AJ230" i="9"/>
  <c r="AJ265" i="9"/>
  <c r="AJ162" i="9"/>
  <c r="AJ22" i="9"/>
  <c r="AL132" i="9"/>
  <c r="AJ220" i="9"/>
  <c r="AL75" i="9"/>
  <c r="AK77" i="9"/>
  <c r="AL240" i="9"/>
  <c r="AJ24" i="9"/>
  <c r="AL125" i="9"/>
  <c r="AM29" i="9"/>
  <c r="AM30" i="9"/>
  <c r="AK212" i="9"/>
  <c r="AM223" i="9"/>
  <c r="AM224" i="9"/>
  <c r="AM267" i="9"/>
  <c r="AM268" i="9"/>
  <c r="R11" i="8"/>
  <c r="R120" i="8"/>
  <c r="AL10" i="9"/>
  <c r="AJ39" i="9"/>
  <c r="AK274" i="9"/>
  <c r="AJ244" i="9"/>
  <c r="AL15" i="9"/>
  <c r="AM132" i="9"/>
  <c r="AM133" i="9"/>
  <c r="AM240" i="9"/>
  <c r="AM241" i="9"/>
  <c r="AM232" i="9"/>
  <c r="AM233" i="9"/>
  <c r="AM296" i="9"/>
  <c r="AM297" i="9"/>
  <c r="AM335" i="9"/>
  <c r="AM336" i="9"/>
  <c r="AK71" i="9"/>
  <c r="AL251" i="9"/>
  <c r="AL303" i="9"/>
  <c r="AL12" i="9"/>
  <c r="AL196" i="9"/>
  <c r="AL334" i="9"/>
  <c r="AL252" i="9"/>
  <c r="AM125" i="9"/>
  <c r="AM126" i="9"/>
  <c r="AM104" i="9"/>
  <c r="AM97" i="9"/>
  <c r="AM98" i="9"/>
  <c r="AM332" i="9"/>
  <c r="AM333" i="9"/>
  <c r="AJ15" i="9"/>
  <c r="AJ77" i="9"/>
  <c r="AL268" i="9"/>
  <c r="AJ45" i="9"/>
  <c r="AJ333" i="9"/>
  <c r="AM8" i="9"/>
  <c r="AM9" i="9"/>
  <c r="AJ194" i="9"/>
  <c r="AM72" i="9"/>
  <c r="AM73" i="9"/>
  <c r="AJ128" i="9"/>
  <c r="AK230" i="9"/>
  <c r="AK237" i="9"/>
  <c r="AL57" i="9"/>
  <c r="AM217" i="9"/>
  <c r="AM218" i="9"/>
  <c r="AL201" i="9"/>
  <c r="AM171" i="9"/>
  <c r="AM172" i="9"/>
  <c r="AK297" i="9"/>
  <c r="AL109" i="9"/>
  <c r="AL273" i="9"/>
  <c r="AL327" i="9"/>
  <c r="AM53" i="9"/>
  <c r="AM54" i="9"/>
  <c r="AM85" i="9"/>
  <c r="AM86" i="9"/>
  <c r="AK267" i="9"/>
  <c r="AM142" i="9"/>
  <c r="AM143" i="9"/>
  <c r="AL55" i="9"/>
  <c r="AL323" i="9"/>
  <c r="AJ156" i="9"/>
  <c r="AK270" i="9"/>
  <c r="AJ284" i="9"/>
  <c r="AJ114" i="9"/>
  <c r="AM135" i="9"/>
  <c r="AM136" i="9"/>
  <c r="AL50" i="9"/>
  <c r="AL174" i="9"/>
  <c r="AK124" i="9"/>
  <c r="AJ40" i="9"/>
  <c r="AM203" i="9"/>
  <c r="AM204" i="9"/>
  <c r="AL288" i="9"/>
  <c r="AJ106" i="9"/>
  <c r="AL181" i="9"/>
  <c r="AM196" i="9"/>
  <c r="AM197" i="9"/>
  <c r="AL155" i="9"/>
  <c r="AJ57" i="9"/>
  <c r="AL41" i="9"/>
  <c r="AJ71" i="9"/>
  <c r="AK244" i="9"/>
  <c r="AL249" i="9"/>
  <c r="AK15" i="9"/>
  <c r="AJ90" i="9"/>
  <c r="AK318" i="9"/>
  <c r="AK118" i="9"/>
  <c r="AK311" i="9"/>
  <c r="AL171" i="9"/>
  <c r="AK254" i="9"/>
  <c r="AJ324" i="9"/>
  <c r="AJ325" i="9"/>
  <c r="AJ317" i="9"/>
  <c r="AK140" i="9"/>
  <c r="AJ80" i="9"/>
  <c r="AL234" i="9"/>
  <c r="AL167" i="9"/>
  <c r="AK313" i="9"/>
  <c r="AL130" i="9"/>
  <c r="AL133" i="9"/>
  <c r="AJ188" i="9"/>
  <c r="AL101" i="9"/>
  <c r="AL237" i="9"/>
  <c r="AJ151" i="9"/>
  <c r="AK183" i="9"/>
  <c r="AL203" i="9"/>
  <c r="AJ147" i="9"/>
  <c r="AJ51" i="9"/>
  <c r="AM66" i="9"/>
  <c r="AL27" i="9"/>
  <c r="AJ182" i="9"/>
  <c r="AK324" i="9"/>
  <c r="AL198" i="9"/>
  <c r="AL107" i="9"/>
  <c r="AL34" i="9"/>
  <c r="AM190" i="9"/>
  <c r="AL231" i="9"/>
  <c r="AL238" i="9"/>
  <c r="AL215" i="9"/>
  <c r="AJ19" i="9"/>
  <c r="AL45" i="9"/>
  <c r="AL114" i="9"/>
  <c r="AL320" i="9"/>
  <c r="AL318" i="9"/>
  <c r="AK21" i="9"/>
  <c r="AL16" i="9"/>
  <c r="AM292" i="9"/>
  <c r="AL42" i="9"/>
  <c r="AM19" i="9"/>
  <c r="AL25" i="9"/>
  <c r="AM202" i="9"/>
  <c r="AM94" i="9"/>
  <c r="AM215" i="9"/>
  <c r="AM11" i="9"/>
  <c r="AM314" i="9"/>
  <c r="AL123" i="9"/>
  <c r="AJ103" i="9"/>
  <c r="AJ299" i="9"/>
  <c r="AK295" i="9"/>
  <c r="R26" i="8"/>
  <c r="AL165" i="9"/>
  <c r="AL257" i="9"/>
  <c r="AL274" i="9"/>
  <c r="AL158" i="9"/>
  <c r="AL305" i="9"/>
  <c r="R57" i="8"/>
  <c r="AL71" i="9"/>
  <c r="AL258" i="9"/>
  <c r="AM170" i="9"/>
  <c r="AM289" i="9"/>
  <c r="AM48" i="9"/>
  <c r="AM306" i="9"/>
  <c r="AM191" i="9"/>
  <c r="R122" i="8"/>
  <c r="AL128" i="9"/>
  <c r="AJ50" i="9"/>
  <c r="AL73" i="9"/>
  <c r="AL93" i="9"/>
  <c r="AJ291" i="9"/>
  <c r="AJ46" i="9"/>
  <c r="AK286" i="9"/>
  <c r="AL59" i="9"/>
  <c r="AL186" i="9"/>
  <c r="AK188" i="9"/>
  <c r="AJ34" i="9"/>
  <c r="R112" i="8"/>
  <c r="AJ302" i="9"/>
  <c r="AK40" i="9"/>
  <c r="AK206" i="9"/>
  <c r="AK142" i="9"/>
  <c r="AL247" i="9"/>
  <c r="AJ285" i="9"/>
  <c r="AL279" i="9"/>
  <c r="AL178" i="9"/>
  <c r="AJ145" i="9"/>
  <c r="AJ209" i="9"/>
  <c r="AK185" i="9"/>
  <c r="AK130" i="9"/>
  <c r="AJ104" i="9"/>
  <c r="AJ12" i="9"/>
  <c r="AL330" i="9"/>
  <c r="AK149" i="9"/>
  <c r="AL192" i="9"/>
  <c r="AL218" i="9"/>
  <c r="AL204" i="9"/>
  <c r="AK12" i="9"/>
  <c r="R88" i="8"/>
  <c r="AL176" i="9"/>
  <c r="R128" i="8"/>
  <c r="AL282" i="9"/>
  <c r="AL102" i="9"/>
  <c r="AL79" i="9"/>
  <c r="AL207" i="9"/>
  <c r="R70" i="8"/>
  <c r="AL89" i="9"/>
  <c r="AK32" i="9"/>
  <c r="AL139" i="9"/>
  <c r="AL255" i="9"/>
  <c r="AL291" i="9"/>
  <c r="AL295" i="9"/>
  <c r="AK10" i="9"/>
  <c r="AM330" i="9"/>
  <c r="AM206" i="9"/>
  <c r="AM145" i="9"/>
  <c r="AM82" i="9"/>
  <c r="AM67" i="9"/>
  <c r="AK326" i="9"/>
  <c r="AK290" i="9"/>
  <c r="AK127" i="9"/>
  <c r="AK197" i="9"/>
  <c r="AL233" i="9"/>
  <c r="AJ78" i="9"/>
  <c r="AK113" i="9"/>
  <c r="AL243" i="9"/>
  <c r="AL141" i="9"/>
  <c r="AK301" i="9"/>
  <c r="AL38" i="9"/>
  <c r="AJ293" i="9"/>
  <c r="AL100" i="9"/>
  <c r="AL53" i="9"/>
  <c r="AK44" i="9"/>
  <c r="AK135" i="9"/>
  <c r="AJ225" i="9"/>
  <c r="AK259" i="9"/>
  <c r="AK163" i="9"/>
  <c r="AL225" i="9"/>
  <c r="AL76" i="9"/>
  <c r="AL210" i="9"/>
  <c r="AK78" i="9"/>
  <c r="AL84" i="9"/>
  <c r="AJ153" i="9"/>
  <c r="AJ129" i="9"/>
  <c r="AL222" i="9"/>
  <c r="AL309" i="9"/>
  <c r="AM36" i="9"/>
  <c r="AK69" i="9"/>
  <c r="AK132" i="9"/>
  <c r="AL64" i="9"/>
  <c r="AJ256" i="9"/>
  <c r="AL263" i="9"/>
  <c r="AJ25" i="9"/>
  <c r="AL271" i="9"/>
  <c r="AL149" i="9"/>
  <c r="AM181" i="9"/>
  <c r="AL60" i="9"/>
  <c r="AL253" i="9"/>
  <c r="AM155" i="9"/>
  <c r="AL289" i="9"/>
  <c r="AL112" i="9"/>
  <c r="AK20" i="9"/>
  <c r="AK18" i="9"/>
  <c r="AJ35" i="9"/>
  <c r="AL265" i="9"/>
  <c r="AL120" i="9"/>
  <c r="R71" i="8"/>
  <c r="AL118" i="9"/>
  <c r="AL163" i="9"/>
  <c r="AM89" i="9"/>
  <c r="AM139" i="9"/>
  <c r="AL28" i="9"/>
  <c r="AL62" i="9"/>
  <c r="AJ7" i="9"/>
  <c r="AL283" i="9"/>
  <c r="AM112" i="9"/>
  <c r="AM37" i="9"/>
  <c r="AM208" i="9"/>
  <c r="AL324" i="9"/>
  <c r="AJ107" i="9"/>
  <c r="AL144" i="9"/>
  <c r="AJ172" i="9"/>
  <c r="AJ6" i="9"/>
  <c r="AL69" i="9"/>
  <c r="AJ110" i="9"/>
  <c r="AK323" i="9"/>
  <c r="AK39" i="9"/>
  <c r="AK222" i="9"/>
  <c r="AK55" i="9"/>
  <c r="AJ112" i="9"/>
  <c r="AJ321" i="9"/>
  <c r="AJ132" i="9"/>
  <c r="AJ41" i="9"/>
  <c r="AL260" i="9"/>
  <c r="AK75" i="9"/>
  <c r="AL104" i="9"/>
  <c r="R105" i="8"/>
  <c r="AL275" i="9"/>
  <c r="AL300" i="9"/>
  <c r="AK6" i="9"/>
  <c r="AK204" i="9"/>
  <c r="AJ237" i="9"/>
  <c r="AM309" i="9"/>
  <c r="AL82" i="9"/>
  <c r="AL335" i="9"/>
  <c r="AK73" i="9"/>
  <c r="AL66" i="9"/>
  <c r="AK333" i="9"/>
  <c r="AL160" i="9"/>
  <c r="AL47" i="9"/>
  <c r="AL311" i="9"/>
  <c r="AL281" i="9"/>
  <c r="R93" i="8"/>
  <c r="AL18" i="9"/>
  <c r="AL190" i="9"/>
  <c r="AL276" i="9"/>
  <c r="AL220" i="9"/>
  <c r="AJ9" i="9"/>
  <c r="AL235" i="9"/>
  <c r="AL30" i="9"/>
  <c r="AL227" i="9"/>
  <c r="AL213" i="9"/>
  <c r="AK16" i="9"/>
  <c r="AK28" i="9"/>
  <c r="AL19" i="9"/>
  <c r="AM324" i="9"/>
  <c r="AM247" i="9"/>
  <c r="AM279" i="9"/>
  <c r="AM156" i="9"/>
  <c r="AM182" i="9"/>
  <c r="AM20" i="9"/>
  <c r="AM303" i="9"/>
  <c r="R16" i="8"/>
  <c r="AJ277" i="9"/>
  <c r="AJ308" i="9"/>
  <c r="AK213" i="9"/>
  <c r="AJ331" i="9"/>
  <c r="AM253" i="9"/>
  <c r="AJ17" i="9"/>
  <c r="AL246" i="9"/>
  <c r="AL87" i="9"/>
  <c r="AL137" i="9"/>
  <c r="AM120" i="9"/>
  <c r="AL314" i="9"/>
  <c r="AL184" i="9"/>
  <c r="AL33" i="9"/>
  <c r="AK30" i="9"/>
  <c r="AL110" i="9"/>
  <c r="AL21" i="9"/>
  <c r="AJ13" i="9"/>
  <c r="AJ28" i="9"/>
  <c r="AL261" i="9"/>
  <c r="AL298" i="9"/>
  <c r="AL146" i="9"/>
  <c r="AK25" i="9"/>
  <c r="AM58" i="9"/>
  <c r="AM179" i="9"/>
  <c r="AM254" i="9"/>
  <c r="AM159" i="9"/>
  <c r="AM186" i="9"/>
  <c r="AL340" i="9"/>
  <c r="AL341" i="9"/>
  <c r="AJ340" i="9"/>
  <c r="AJ341" i="9"/>
  <c r="AH269" i="9"/>
  <c r="V269" i="9"/>
  <c r="AJ269" i="9" s="1"/>
  <c r="AI220" i="9"/>
  <c r="X220" i="9"/>
  <c r="AK220" i="9" s="1"/>
  <c r="V305" i="9"/>
  <c r="AJ305" i="9" s="1"/>
  <c r="AH305" i="9"/>
  <c r="AI252" i="9"/>
  <c r="X252" i="9"/>
  <c r="AK252" i="9" s="1"/>
  <c r="AI337" i="9"/>
  <c r="X337" i="9"/>
  <c r="X302" i="9"/>
  <c r="AK302" i="9" s="1"/>
  <c r="AI302" i="9"/>
  <c r="X238" i="9"/>
  <c r="AK238" i="9" s="1"/>
  <c r="AI238" i="9"/>
  <c r="V84" i="9"/>
  <c r="AJ84" i="9" s="1"/>
  <c r="AH84" i="9"/>
  <c r="AH319" i="9"/>
  <c r="V319" i="9"/>
  <c r="AJ319" i="9" s="1"/>
  <c r="AI170" i="9"/>
  <c r="X170" i="9"/>
  <c r="AI336" i="9"/>
  <c r="X336" i="9"/>
  <c r="AK336" i="9" s="1"/>
  <c r="AI51" i="9"/>
  <c r="X51" i="9"/>
  <c r="AK51" i="9" s="1"/>
  <c r="AI83" i="9"/>
  <c r="X83" i="9"/>
  <c r="AK83" i="9" s="1"/>
  <c r="AH167" i="9"/>
  <c r="V167" i="9"/>
  <c r="AI208" i="9"/>
  <c r="X208" i="9"/>
  <c r="X240" i="9"/>
  <c r="AI240" i="9"/>
  <c r="AH42" i="9"/>
  <c r="V42" i="9"/>
  <c r="AJ42" i="9" s="1"/>
  <c r="X272" i="9"/>
  <c r="AI272" i="9"/>
  <c r="AI153" i="9"/>
  <c r="X153" i="9"/>
  <c r="AK153" i="9" s="1"/>
  <c r="AH88" i="9"/>
  <c r="V88" i="9"/>
  <c r="AJ88" i="9" s="1"/>
  <c r="AI122" i="9"/>
  <c r="X122" i="9"/>
  <c r="AH137" i="9"/>
  <c r="V137" i="9"/>
  <c r="AJ137" i="9" s="1"/>
  <c r="AI307" i="9"/>
  <c r="X307" i="9"/>
  <c r="X339" i="9"/>
  <c r="AI339" i="9"/>
  <c r="X176" i="9"/>
  <c r="AK176" i="9" s="1"/>
  <c r="AI176" i="9"/>
  <c r="X61" i="9"/>
  <c r="AK61" i="9" s="1"/>
  <c r="AI61" i="9"/>
  <c r="AI328" i="9"/>
  <c r="X328" i="9"/>
  <c r="AK328" i="9" s="1"/>
  <c r="AH189" i="9"/>
  <c r="V189" i="9"/>
  <c r="AJ189" i="9" s="1"/>
  <c r="V119" i="9"/>
  <c r="AJ120" i="9" s="1"/>
  <c r="AH119" i="9"/>
  <c r="AI66" i="9"/>
  <c r="X66" i="9"/>
  <c r="AK66" i="9" s="1"/>
  <c r="AI284" i="9"/>
  <c r="X284" i="9"/>
  <c r="AK284" i="9" s="1"/>
  <c r="AH55" i="9"/>
  <c r="V55" i="9"/>
  <c r="AJ56" i="9" s="1"/>
  <c r="X195" i="9"/>
  <c r="AI195" i="9"/>
  <c r="AI119" i="9"/>
  <c r="X119" i="9"/>
  <c r="AK119" i="9" s="1"/>
  <c r="V180" i="9"/>
  <c r="AJ180" i="9" s="1"/>
  <c r="AH180" i="9"/>
  <c r="AH169" i="9"/>
  <c r="V169" i="9"/>
  <c r="AJ169" i="9" s="1"/>
  <c r="AH184" i="9"/>
  <c r="V184" i="9"/>
  <c r="AH201" i="9"/>
  <c r="V201" i="9"/>
  <c r="AJ201" i="9" s="1"/>
  <c r="V216" i="9"/>
  <c r="AJ216" i="9" s="1"/>
  <c r="AH216" i="9"/>
  <c r="AI166" i="9"/>
  <c r="X166" i="9"/>
  <c r="AK166" i="9" s="1"/>
  <c r="AH157" i="9"/>
  <c r="V157" i="9"/>
  <c r="AJ157" i="9" s="1"/>
  <c r="X52" i="9"/>
  <c r="AI52" i="9"/>
  <c r="AI84" i="9"/>
  <c r="X84" i="9"/>
  <c r="AH116" i="9"/>
  <c r="V116" i="9"/>
  <c r="AI292" i="9"/>
  <c r="X292" i="9"/>
  <c r="AK292" i="9" s="1"/>
  <c r="V232" i="9"/>
  <c r="AH232" i="9"/>
  <c r="AI309" i="9"/>
  <c r="X309" i="9"/>
  <c r="AK309" i="9" s="1"/>
  <c r="AI104" i="9"/>
  <c r="X104" i="9"/>
  <c r="AK104" i="9" s="1"/>
  <c r="X88" i="9"/>
  <c r="AK88" i="9" s="1"/>
  <c r="AI88" i="9"/>
  <c r="X108" i="9"/>
  <c r="AK108" i="9" s="1"/>
  <c r="AI108" i="9"/>
  <c r="AH176" i="9"/>
  <c r="V176" i="9"/>
  <c r="AJ177" i="9" s="1"/>
  <c r="V165" i="9"/>
  <c r="AJ165" i="9" s="1"/>
  <c r="AH165" i="9"/>
  <c r="V183" i="9"/>
  <c r="AJ183" i="9" s="1"/>
  <c r="AH183" i="9"/>
  <c r="AI215" i="9"/>
  <c r="X215" i="9"/>
  <c r="AK215" i="9" s="1"/>
  <c r="AH68" i="9"/>
  <c r="V68" i="9"/>
  <c r="X306" i="9"/>
  <c r="AI306" i="9"/>
  <c r="AI340" i="9"/>
  <c r="X340" i="9"/>
  <c r="AI341" i="9"/>
  <c r="V214" i="9"/>
  <c r="AH214" i="9"/>
  <c r="V69" i="9"/>
  <c r="AH69" i="9"/>
  <c r="V246" i="9"/>
  <c r="AJ246" i="9" s="1"/>
  <c r="AH246" i="9"/>
  <c r="AI101" i="9"/>
  <c r="X101" i="9"/>
  <c r="AK101" i="9" s="1"/>
  <c r="X278" i="9"/>
  <c r="AI278" i="9"/>
  <c r="AH72" i="9"/>
  <c r="V72" i="9"/>
  <c r="AJ72" i="9" s="1"/>
  <c r="AI105" i="9"/>
  <c r="X105" i="9"/>
  <c r="AK106" i="9" s="1"/>
  <c r="AI91" i="9"/>
  <c r="X91" i="9"/>
  <c r="AK91" i="9" s="1"/>
  <c r="AH306" i="9"/>
  <c r="V306" i="9"/>
  <c r="AJ306" i="9" s="1"/>
  <c r="V154" i="9"/>
  <c r="AJ154" i="9" s="1"/>
  <c r="AH154" i="9"/>
  <c r="AH186" i="9"/>
  <c r="V186" i="9"/>
  <c r="AJ186" i="9" s="1"/>
  <c r="X233" i="9"/>
  <c r="AK233" i="9" s="1"/>
  <c r="AI233" i="9"/>
  <c r="AH248" i="9"/>
  <c r="V248" i="9"/>
  <c r="AI239" i="9"/>
  <c r="X239" i="9"/>
  <c r="AI271" i="9"/>
  <c r="X271" i="9"/>
  <c r="AK271" i="9" s="1"/>
  <c r="AH311" i="9"/>
  <c r="V311" i="9"/>
  <c r="AJ311" i="9" s="1"/>
  <c r="V267" i="9"/>
  <c r="AJ267" i="9" s="1"/>
  <c r="AH267" i="9"/>
  <c r="AH100" i="9"/>
  <c r="V100" i="9"/>
  <c r="X121" i="9"/>
  <c r="AK121" i="9" s="1"/>
  <c r="AI121" i="9"/>
  <c r="AH47" i="9"/>
  <c r="V47" i="9"/>
  <c r="AJ47" i="9" s="1"/>
  <c r="V334" i="9"/>
  <c r="AJ334" i="9" s="1"/>
  <c r="AH334" i="9"/>
  <c r="AH227" i="9"/>
  <c r="V227" i="9"/>
  <c r="AJ227" i="9" s="1"/>
  <c r="AI80" i="9"/>
  <c r="X80" i="9"/>
  <c r="AK80" i="9" s="1"/>
  <c r="AI234" i="9"/>
  <c r="X234" i="9"/>
  <c r="X298" i="9"/>
  <c r="AK298" i="9" s="1"/>
  <c r="AI298" i="9"/>
  <c r="V199" i="9"/>
  <c r="AJ200" i="9" s="1"/>
  <c r="AH199" i="9"/>
  <c r="AH231" i="9"/>
  <c r="V231" i="9"/>
  <c r="AJ231" i="9" s="1"/>
  <c r="AI263" i="9"/>
  <c r="X263" i="9"/>
  <c r="AK263" i="9" s="1"/>
  <c r="AH303" i="9"/>
  <c r="V303" i="9"/>
  <c r="AJ303" i="9" s="1"/>
  <c r="X338" i="9"/>
  <c r="AI338" i="9"/>
  <c r="AI224" i="9"/>
  <c r="X224" i="9"/>
  <c r="AK224" i="9" s="1"/>
  <c r="AH53" i="9"/>
  <c r="V53" i="9"/>
  <c r="AJ53" i="9" s="1"/>
  <c r="X85" i="9"/>
  <c r="AI85" i="9"/>
  <c r="AH247" i="9"/>
  <c r="V247" i="9"/>
  <c r="AH74" i="9"/>
  <c r="V74" i="9"/>
  <c r="AJ74" i="9" s="1"/>
  <c r="X96" i="9"/>
  <c r="AK96" i="9" s="1"/>
  <c r="AI96" i="9"/>
  <c r="V273" i="9"/>
  <c r="AJ273" i="9" s="1"/>
  <c r="AH273" i="9"/>
  <c r="V138" i="9"/>
  <c r="AH138" i="9"/>
  <c r="AI128" i="9"/>
  <c r="X128" i="9"/>
  <c r="AK128" i="9" s="1"/>
  <c r="X305" i="9"/>
  <c r="AI305" i="9"/>
  <c r="AH202" i="9"/>
  <c r="V202" i="9"/>
  <c r="X160" i="9"/>
  <c r="AK160" i="9" s="1"/>
  <c r="AI160" i="9"/>
  <c r="AH337" i="9"/>
  <c r="V337" i="9"/>
  <c r="AJ337" i="9" s="1"/>
  <c r="AI98" i="9"/>
  <c r="X98" i="9"/>
  <c r="AK98" i="9" s="1"/>
  <c r="AI227" i="9"/>
  <c r="X227" i="9"/>
  <c r="AK227" i="9" s="1"/>
  <c r="AH309" i="9"/>
  <c r="V309" i="9"/>
  <c r="AJ309" i="9" s="1"/>
  <c r="AH259" i="9"/>
  <c r="V259" i="9"/>
  <c r="AJ260" i="9" s="1"/>
  <c r="X64" i="9"/>
  <c r="AK64" i="9" s="1"/>
  <c r="AI64" i="9"/>
  <c r="AI241" i="9"/>
  <c r="X241" i="9"/>
  <c r="AI109" i="9"/>
  <c r="X109" i="9"/>
  <c r="AK110" i="9" s="1"/>
  <c r="AH286" i="9"/>
  <c r="V286" i="9"/>
  <c r="AJ286" i="9" s="1"/>
  <c r="AH275" i="9"/>
  <c r="V275" i="9"/>
  <c r="X242" i="9"/>
  <c r="AK243" i="9" s="1"/>
  <c r="AI242" i="9"/>
  <c r="AH274" i="9"/>
  <c r="V274" i="9"/>
  <c r="AI147" i="9"/>
  <c r="X147" i="9"/>
  <c r="AK147" i="9" s="1"/>
  <c r="AI179" i="9"/>
  <c r="X179" i="9"/>
  <c r="AK179" i="9" s="1"/>
  <c r="AH211" i="9"/>
  <c r="V211" i="9"/>
  <c r="AJ211" i="9" s="1"/>
  <c r="AH295" i="9"/>
  <c r="V295" i="9"/>
  <c r="AJ295" i="9" s="1"/>
  <c r="X154" i="9"/>
  <c r="AI154" i="9"/>
  <c r="X136" i="9"/>
  <c r="AK136" i="9" s="1"/>
  <c r="AI136" i="9"/>
  <c r="AI249" i="9"/>
  <c r="X249" i="9"/>
  <c r="AH218" i="9"/>
  <c r="V218" i="9"/>
  <c r="AJ218" i="9" s="1"/>
  <c r="X168" i="9"/>
  <c r="AK168" i="9" s="1"/>
  <c r="AI168" i="9"/>
  <c r="V281" i="9"/>
  <c r="AJ281" i="9" s="1"/>
  <c r="AH281" i="9"/>
  <c r="AH141" i="9"/>
  <c r="V141" i="9"/>
  <c r="AJ141" i="9" s="1"/>
  <c r="AH254" i="9"/>
  <c r="V254" i="9"/>
  <c r="AJ254" i="9" s="1"/>
  <c r="AH159" i="9"/>
  <c r="V159" i="9"/>
  <c r="AJ159" i="9" s="1"/>
  <c r="V191" i="9"/>
  <c r="AJ191" i="9" s="1"/>
  <c r="AH191" i="9"/>
  <c r="V223" i="9"/>
  <c r="AJ223" i="9" s="1"/>
  <c r="AH223" i="9"/>
  <c r="AI304" i="9"/>
  <c r="X304" i="9"/>
  <c r="AK304" i="9" s="1"/>
  <c r="AH235" i="9"/>
  <c r="V235" i="9"/>
  <c r="AJ235" i="9" s="1"/>
  <c r="X191" i="9"/>
  <c r="AK191" i="9" s="1"/>
  <c r="AI191" i="9"/>
  <c r="AI57" i="9"/>
  <c r="X57" i="9"/>
  <c r="AK57" i="9" s="1"/>
  <c r="AI156" i="9"/>
  <c r="X156" i="9"/>
  <c r="AK156" i="9" s="1"/>
  <c r="AH241" i="9"/>
  <c r="V241" i="9"/>
  <c r="AJ241" i="9" s="1"/>
  <c r="AH262" i="9"/>
  <c r="V262" i="9"/>
  <c r="AJ263" i="9" s="1"/>
  <c r="AH59" i="9"/>
  <c r="V59" i="9"/>
  <c r="AJ59" i="9" s="1"/>
  <c r="AH91" i="9"/>
  <c r="V91" i="9"/>
  <c r="AJ91" i="9" s="1"/>
  <c r="V134" i="9"/>
  <c r="AJ134" i="9" s="1"/>
  <c r="AH134" i="9"/>
  <c r="X216" i="9"/>
  <c r="AI216" i="9"/>
  <c r="AH166" i="9"/>
  <c r="V166" i="9"/>
  <c r="AI248" i="9"/>
  <c r="X248" i="9"/>
  <c r="AK248" i="9" s="1"/>
  <c r="AH198" i="9"/>
  <c r="V198" i="9"/>
  <c r="AJ198" i="9" s="1"/>
  <c r="AI280" i="9"/>
  <c r="X280" i="9"/>
  <c r="AK280" i="9" s="1"/>
  <c r="AI210" i="9"/>
  <c r="X210" i="9"/>
  <c r="AK210" i="9" s="1"/>
  <c r="V54" i="9"/>
  <c r="AH54" i="9"/>
  <c r="AH43" i="9"/>
  <c r="V43" i="9"/>
  <c r="AI331" i="9"/>
  <c r="X331" i="9"/>
  <c r="AK331" i="9" s="1"/>
  <c r="V64" i="9"/>
  <c r="AJ64" i="9" s="1"/>
  <c r="AH64" i="9"/>
  <c r="V96" i="9"/>
  <c r="AJ96" i="9" s="1"/>
  <c r="AH96" i="9"/>
  <c r="AI282" i="9"/>
  <c r="X282" i="9"/>
  <c r="AK282" i="9" s="1"/>
  <c r="AI200" i="9"/>
  <c r="X200" i="9"/>
  <c r="AK200" i="9" s="1"/>
  <c r="V313" i="9"/>
  <c r="AJ313" i="9" s="1"/>
  <c r="AH313" i="9"/>
  <c r="V251" i="9"/>
  <c r="AJ251" i="9" s="1"/>
  <c r="AH251" i="9"/>
  <c r="AH115" i="9"/>
  <c r="V115" i="9"/>
  <c r="AJ115" i="9" s="1"/>
  <c r="AI145" i="9"/>
  <c r="X145" i="9"/>
  <c r="AK145" i="9" s="1"/>
  <c r="X256" i="9"/>
  <c r="AK256" i="9" s="1"/>
  <c r="AI256" i="9"/>
  <c r="AI288" i="9"/>
  <c r="X288" i="9"/>
  <c r="AK288" i="9" s="1"/>
  <c r="AI261" i="9"/>
  <c r="X261" i="9"/>
  <c r="AK261" i="9" s="1"/>
  <c r="V287" i="9"/>
  <c r="AH287" i="9"/>
  <c r="AH327" i="9"/>
  <c r="V327" i="9"/>
  <c r="AJ327" i="9" s="1"/>
  <c r="AI49" i="9"/>
  <c r="X49" i="9"/>
  <c r="AK49" i="9" s="1"/>
  <c r="X81" i="9"/>
  <c r="AI81" i="9"/>
  <c r="AI169" i="9"/>
  <c r="X169" i="9"/>
  <c r="V175" i="9"/>
  <c r="AJ175" i="9" s="1"/>
  <c r="AH175" i="9"/>
  <c r="AI89" i="9"/>
  <c r="X89" i="9"/>
  <c r="X194" i="9"/>
  <c r="AI194" i="9"/>
  <c r="AH322" i="9"/>
  <c r="V322" i="9"/>
  <c r="AJ322" i="9" s="1"/>
  <c r="AI321" i="9"/>
  <c r="X321" i="9"/>
  <c r="V118" i="9"/>
  <c r="AJ118" i="9" s="1"/>
  <c r="AH118" i="9"/>
  <c r="X150" i="9"/>
  <c r="AK150" i="9" s="1"/>
  <c r="AI150" i="9"/>
  <c r="AH123" i="9"/>
  <c r="V123" i="9"/>
  <c r="AJ123" i="9" s="1"/>
  <c r="X193" i="9"/>
  <c r="AK193" i="9" s="1"/>
  <c r="AI193" i="9"/>
  <c r="X225" i="9"/>
  <c r="AI225" i="9"/>
  <c r="AI257" i="9"/>
  <c r="X257" i="9"/>
  <c r="AK258" i="9" s="1"/>
  <c r="AI315" i="9"/>
  <c r="X315" i="9"/>
  <c r="AK315" i="9" s="1"/>
  <c r="X143" i="9"/>
  <c r="AK143" i="9" s="1"/>
  <c r="AI143" i="9"/>
  <c r="AH258" i="9"/>
  <c r="V258" i="9"/>
  <c r="AJ258" i="9" s="1"/>
  <c r="X116" i="9"/>
  <c r="AK116" i="9" s="1"/>
  <c r="AI116" i="9"/>
  <c r="AI86" i="9"/>
  <c r="X86" i="9"/>
  <c r="V261" i="9"/>
  <c r="AJ261" i="9" s="1"/>
  <c r="AH261" i="9"/>
  <c r="AI293" i="9"/>
  <c r="X293" i="9"/>
  <c r="AK294" i="9" s="1"/>
  <c r="AI161" i="9"/>
  <c r="X161" i="9"/>
  <c r="X174" i="9"/>
  <c r="AK174" i="9" s="1"/>
  <c r="AI174" i="9"/>
  <c r="AH163" i="9"/>
  <c r="V163" i="9"/>
  <c r="AJ163" i="9" s="1"/>
  <c r="AI277" i="9"/>
  <c r="X277" i="9"/>
  <c r="AK277" i="9" s="1"/>
  <c r="AI320" i="9"/>
  <c r="X320" i="9"/>
  <c r="AK320" i="9" s="1"/>
  <c r="V149" i="9"/>
  <c r="AJ149" i="9" s="1"/>
  <c r="AH149" i="9"/>
  <c r="AH67" i="9"/>
  <c r="V67" i="9"/>
  <c r="AJ67" i="9" s="1"/>
  <c r="AI181" i="9"/>
  <c r="X181" i="9"/>
  <c r="AK181" i="9" s="1"/>
  <c r="V99" i="9"/>
  <c r="AJ99" i="9" s="1"/>
  <c r="AH99" i="9"/>
  <c r="AH213" i="9"/>
  <c r="V213" i="9"/>
  <c r="AJ213" i="9" s="1"/>
  <c r="AI250" i="9"/>
  <c r="X250" i="9"/>
  <c r="AK250" i="9" s="1"/>
  <c r="X201" i="9"/>
  <c r="AI201" i="9"/>
  <c r="AI94" i="9"/>
  <c r="X94" i="9"/>
  <c r="AK94" i="9" s="1"/>
  <c r="AH314" i="9"/>
  <c r="V314" i="9"/>
  <c r="AH233" i="9"/>
  <c r="V233" i="9"/>
  <c r="AH126" i="9"/>
  <c r="V126" i="9"/>
  <c r="AJ126" i="9" s="1"/>
  <c r="AH206" i="9"/>
  <c r="V206" i="9"/>
  <c r="AJ206" i="9" s="1"/>
  <c r="AI67" i="9"/>
  <c r="X67" i="9"/>
  <c r="AI207" i="9"/>
  <c r="X207" i="9"/>
  <c r="AK207" i="9" s="1"/>
  <c r="V239" i="9"/>
  <c r="AJ239" i="9" s="1"/>
  <c r="AH239" i="9"/>
  <c r="V279" i="9"/>
  <c r="AJ279" i="9" s="1"/>
  <c r="AH279" i="9"/>
  <c r="AJ69" i="9" l="1"/>
  <c r="AK89" i="9"/>
  <c r="AJ233" i="9"/>
  <c r="AJ166" i="9"/>
  <c r="AK161" i="9"/>
  <c r="AJ43" i="9"/>
  <c r="AJ202" i="9"/>
  <c r="AJ248" i="9"/>
  <c r="AJ314" i="9"/>
  <c r="AK67" i="9"/>
  <c r="AK216" i="9"/>
  <c r="AK337" i="9"/>
  <c r="AK305" i="9"/>
  <c r="AK201" i="9"/>
  <c r="AJ54" i="9"/>
  <c r="AJ287" i="9"/>
  <c r="AK122" i="9"/>
  <c r="AK321" i="9"/>
  <c r="AJ275" i="9"/>
  <c r="AJ184" i="9"/>
  <c r="AK86" i="9"/>
  <c r="AK169" i="9"/>
  <c r="AK52" i="9"/>
  <c r="AJ138" i="9"/>
  <c r="AK338" i="9"/>
  <c r="AK307" i="9"/>
  <c r="AJ323" i="9"/>
  <c r="AK249" i="9"/>
  <c r="AK241" i="9"/>
  <c r="AK62" i="9"/>
  <c r="AK85" i="9"/>
  <c r="AK129" i="9"/>
  <c r="AJ232" i="9"/>
  <c r="AJ65" i="9"/>
  <c r="AK144" i="9"/>
  <c r="AJ312" i="9"/>
  <c r="AK81" i="9"/>
  <c r="AK154" i="9"/>
  <c r="AJ85" i="9"/>
  <c r="AK221" i="9"/>
  <c r="AK281" i="9"/>
  <c r="AK146" i="9"/>
  <c r="AK225" i="9"/>
  <c r="AK211" i="9"/>
  <c r="AK242" i="9"/>
  <c r="AK278" i="9"/>
  <c r="AJ214" i="9"/>
  <c r="AJ167" i="9"/>
  <c r="AK170" i="9"/>
  <c r="AK102" i="9"/>
  <c r="AJ242" i="9"/>
  <c r="AK92" i="9"/>
  <c r="AJ150" i="9"/>
  <c r="AJ335" i="9"/>
  <c r="AJ48" i="9"/>
  <c r="AK308" i="9"/>
  <c r="AJ207" i="9"/>
  <c r="AK182" i="9"/>
  <c r="AK310" i="9"/>
  <c r="AJ219" i="9"/>
  <c r="AJ280" i="9"/>
  <c r="AK137" i="9"/>
  <c r="AJ158" i="9"/>
  <c r="AK322" i="9"/>
  <c r="AJ262" i="9"/>
  <c r="AK234" i="9"/>
  <c r="AK272" i="9"/>
  <c r="AJ328" i="9"/>
  <c r="AK264" i="9"/>
  <c r="AJ168" i="9"/>
  <c r="AJ224" i="9"/>
  <c r="AK177" i="9"/>
  <c r="AJ44" i="9"/>
  <c r="AK217" i="9"/>
  <c r="AJ215" i="9"/>
  <c r="AJ70" i="9"/>
  <c r="AK123" i="9"/>
  <c r="AK90" i="9"/>
  <c r="AJ212" i="9"/>
  <c r="AJ187" i="9"/>
  <c r="AK148" i="9"/>
  <c r="AJ170" i="9"/>
  <c r="AJ160" i="9"/>
  <c r="AJ75" i="9"/>
  <c r="AK120" i="9"/>
  <c r="AK82" i="9"/>
  <c r="AK285" i="9"/>
  <c r="AK50" i="9"/>
  <c r="AJ268" i="9"/>
  <c r="AK171" i="9"/>
  <c r="AK329" i="9"/>
  <c r="AK162" i="9"/>
  <c r="AJ307" i="9"/>
  <c r="AJ304" i="9"/>
  <c r="AK58" i="9"/>
  <c r="AK257" i="9"/>
  <c r="AJ259" i="9"/>
  <c r="AK105" i="9"/>
  <c r="AK195" i="9"/>
  <c r="AJ119" i="9"/>
  <c r="AK235" i="9"/>
  <c r="AJ142" i="9"/>
  <c r="AJ73" i="9"/>
  <c r="AJ288" i="9"/>
  <c r="AK192" i="9"/>
  <c r="AK202" i="9"/>
  <c r="AJ252" i="9"/>
  <c r="AK299" i="9"/>
  <c r="AK95" i="9"/>
  <c r="AJ139" i="9"/>
  <c r="AJ282" i="9"/>
  <c r="AJ234" i="9"/>
  <c r="AK196" i="9"/>
  <c r="AK97" i="9"/>
  <c r="AJ116" i="9"/>
  <c r="AJ55" i="9"/>
  <c r="AJ255" i="9"/>
  <c r="AJ310" i="9"/>
  <c r="AK279" i="9"/>
  <c r="AJ270" i="9"/>
  <c r="AJ135" i="9"/>
  <c r="AK303" i="9"/>
  <c r="AJ217" i="9"/>
  <c r="AJ236" i="9"/>
  <c r="AJ155" i="9"/>
  <c r="AK167" i="9"/>
  <c r="AK117" i="9"/>
  <c r="AK253" i="9"/>
  <c r="AK65" i="9"/>
  <c r="AJ117" i="9"/>
  <c r="AK194" i="9"/>
  <c r="AK293" i="9"/>
  <c r="AJ274" i="9"/>
  <c r="AK109" i="9"/>
  <c r="AJ247" i="9"/>
  <c r="AJ100" i="9"/>
  <c r="AK239" i="9"/>
  <c r="AK306" i="9"/>
  <c r="AK339" i="9"/>
  <c r="AK240" i="9"/>
  <c r="AJ60" i="9"/>
  <c r="AK87" i="9"/>
  <c r="AK53" i="9"/>
  <c r="AJ124" i="9"/>
  <c r="AJ276" i="9"/>
  <c r="AK332" i="9"/>
  <c r="AJ89" i="9"/>
  <c r="AK68" i="9"/>
  <c r="AJ92" i="9"/>
  <c r="AJ181" i="9"/>
  <c r="AK157" i="9"/>
  <c r="AK155" i="9"/>
  <c r="AJ127" i="9"/>
  <c r="AK226" i="9"/>
  <c r="AK273" i="9"/>
  <c r="AJ190" i="9"/>
  <c r="AK289" i="9"/>
  <c r="AJ338" i="9"/>
  <c r="AJ203" i="9"/>
  <c r="AK228" i="9"/>
  <c r="AK251" i="9"/>
  <c r="AJ199" i="9"/>
  <c r="AJ68" i="9"/>
  <c r="AJ176" i="9"/>
  <c r="AK84" i="9"/>
  <c r="AK208" i="9"/>
  <c r="AK209" i="9"/>
  <c r="AJ249" i="9"/>
  <c r="AJ185" i="9"/>
  <c r="AJ296" i="9"/>
  <c r="AK283" i="9"/>
  <c r="AK262" i="9"/>
  <c r="AK99" i="9"/>
  <c r="AK316" i="9"/>
  <c r="AJ228" i="9"/>
  <c r="AK151" i="9"/>
  <c r="AJ192" i="9"/>
  <c r="AK175" i="9"/>
  <c r="AK180" i="9"/>
  <c r="AJ315" i="9"/>
  <c r="AJ101" i="9"/>
  <c r="AJ240" i="9"/>
  <c r="AJ97" i="9"/>
  <c r="AJ164" i="9"/>
  <c r="AJ320" i="9"/>
  <c r="AK340" i="9"/>
  <c r="AK341" i="9"/>
  <c r="AY24" i="6" l="1"/>
  <c r="AV24" i="6"/>
  <c r="AY31" i="6"/>
  <c r="AV31" i="6"/>
  <c r="BH31" i="6"/>
  <c r="AV32" i="6"/>
  <c r="AY32" i="6"/>
  <c r="BH32" i="6"/>
  <c r="AY27" i="6"/>
  <c r="AV27" i="6"/>
  <c r="AV25" i="6"/>
  <c r="AY25" i="6"/>
  <c r="AY33" i="6"/>
  <c r="AV33" i="6"/>
  <c r="BH33" i="6"/>
  <c r="AV30" i="6"/>
  <c r="AY30" i="6"/>
  <c r="BH30" i="6"/>
  <c r="AV26" i="6"/>
  <c r="AY26" i="6"/>
  <c r="AV29" i="6"/>
  <c r="AY29" i="6"/>
  <c r="AY28" i="6"/>
  <c r="AV28" i="6"/>
  <c r="BI32" i="6" l="1"/>
  <c r="BI31" i="6"/>
  <c r="AZ26" i="6"/>
  <c r="AZ25" i="6"/>
  <c r="AZ27" i="6"/>
  <c r="AZ32" i="6"/>
  <c r="AZ24" i="6"/>
  <c r="AZ33" i="6"/>
  <c r="AZ28" i="6"/>
  <c r="BI33" i="6"/>
  <c r="AZ30" i="6"/>
  <c r="AZ29" i="6"/>
  <c r="AZ31" i="6"/>
  <c r="BA25" i="6" l="1"/>
  <c r="BA27" i="6"/>
  <c r="BA33" i="6"/>
  <c r="BA26" i="6"/>
  <c r="BA29" i="6"/>
  <c r="BA28" i="6"/>
  <c r="BA31" i="6"/>
  <c r="BA30" i="6"/>
  <c r="BA32" i="6"/>
  <c r="AY36" i="6" l="1"/>
  <c r="BH36" i="6"/>
  <c r="AV36" i="6"/>
  <c r="AY35" i="6"/>
  <c r="AV35" i="6"/>
  <c r="BH35" i="6"/>
  <c r="AV34" i="6"/>
  <c r="AY34" i="6"/>
  <c r="BH34" i="6"/>
  <c r="BI34" i="6" s="1"/>
  <c r="AZ34" i="6" l="1"/>
  <c r="BA34" i="6" s="1"/>
  <c r="BI35" i="6"/>
  <c r="AZ35" i="6"/>
  <c r="BI36" i="6"/>
  <c r="AZ36" i="6"/>
  <c r="BA35" i="6" l="1"/>
  <c r="BA36" i="6"/>
  <c r="CN44" i="1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3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steelmakers supported by strong downstream but scrap supported by China </t>
        </r>
      </text>
    </comment>
    <comment ref="AK37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mostly by BOFs</t>
        </r>
      </text>
    </comment>
    <comment ref="V38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Weaker downstream and global scrap trade flows will readjust to China buying already</t>
        </r>
      </text>
    </comment>
    <comment ref="AZ38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infrastructure worse in 2022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daily price</t>
        </r>
      </text>
    </comment>
    <comment ref="K1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prices</t>
        </r>
      </text>
    </comment>
    <comment ref="L1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</t>
        </r>
      </text>
    </comment>
    <comment ref="N1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</t>
        </r>
      </text>
    </comment>
    <comment ref="O1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</t>
        </r>
      </text>
    </comment>
    <comment ref="Q1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in SSMF</t>
        </r>
      </text>
    </comment>
    <comment ref="R1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</t>
        </r>
      </text>
    </comment>
    <comment ref="S1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</t>
        </r>
      </text>
    </comment>
    <comment ref="U1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in SSMF</t>
        </r>
      </text>
    </comment>
    <comment ref="V1" authorId="0" shapeId="0" xr:uid="{00000000-0006-0000-06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in SSMF</t>
        </r>
      </text>
    </comment>
    <comment ref="X1" authorId="0" shapeId="0" xr:uid="{00000000-0006-0000-06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in SSMF, daily price now</t>
        </r>
      </text>
    </comment>
    <comment ref="AA1" authorId="0" shapeId="0" xr:uid="{00000000-0006-0000-06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 SRM but not SSMF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publishing in metric tonnes but assessed in long tons, all monthly prices</t>
        </r>
      </text>
    </comment>
    <comment ref="S1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four Chicago prices in SRM and the rest is only in SSMF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 SRM but not SSMF</t>
        </r>
      </text>
    </comment>
    <comment ref="J1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used to be one assessment with Black Sea</t>
        </r>
      </text>
    </comment>
    <comment ref="L1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in SSMF</t>
        </r>
      </text>
    </comment>
    <comment ref="C6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fob New Orleans - SPB price</t>
        </r>
      </text>
    </comment>
  </commentList>
</comments>
</file>

<file path=xl/sharedStrings.xml><?xml version="1.0" encoding="utf-8"?>
<sst xmlns="http://schemas.openxmlformats.org/spreadsheetml/2006/main" count="1597" uniqueCount="662">
  <si>
    <t>All other scrap and metallics prices are derived from the above five.</t>
  </si>
  <si>
    <t>A core price - a fundamental view on the price and spreads to steel.</t>
  </si>
  <si>
    <t>Year</t>
  </si>
  <si>
    <t>Quarter</t>
  </si>
  <si>
    <t>Month</t>
  </si>
  <si>
    <t>Last day</t>
  </si>
  <si>
    <t>Date</t>
  </si>
  <si>
    <t>MB-STE-0416</t>
  </si>
  <si>
    <t>Direction</t>
  </si>
  <si>
    <t>Month-on-month change</t>
  </si>
  <si>
    <t>MB-STE-0119</t>
  </si>
  <si>
    <t>Margin</t>
  </si>
  <si>
    <t>Scrap vs rebar changes</t>
  </si>
  <si>
    <t>Jan 2010</t>
  </si>
  <si>
    <t>Feb 2010</t>
  </si>
  <si>
    <t>Mar 2010</t>
  </si>
  <si>
    <t>Apr 2010</t>
  </si>
  <si>
    <t>May 2010</t>
  </si>
  <si>
    <t>Jun 2010</t>
  </si>
  <si>
    <t>Jul 2010</t>
  </si>
  <si>
    <t>Aug 2010</t>
  </si>
  <si>
    <t>Sep 2010</t>
  </si>
  <si>
    <t>Oct 2010</t>
  </si>
  <si>
    <t>Nov 2010</t>
  </si>
  <si>
    <t>Dec 2010</t>
  </si>
  <si>
    <t>Jan 2011</t>
  </si>
  <si>
    <t>Feb 2011</t>
  </si>
  <si>
    <t>Mar 2011</t>
  </si>
  <si>
    <t>Apr 2011</t>
  </si>
  <si>
    <t>May 2011</t>
  </si>
  <si>
    <t>Jun 2011</t>
  </si>
  <si>
    <t>Jul 2011</t>
  </si>
  <si>
    <t>Aug 2011</t>
  </si>
  <si>
    <t>Sep 2011</t>
  </si>
  <si>
    <t>Oct 2011</t>
  </si>
  <si>
    <t>Nov 2011</t>
  </si>
  <si>
    <t>Dec 2011</t>
  </si>
  <si>
    <t>Jan 2012</t>
  </si>
  <si>
    <t>Feb 2012</t>
  </si>
  <si>
    <t>Mar 2012</t>
  </si>
  <si>
    <t>Apr 2012</t>
  </si>
  <si>
    <t>May 2012</t>
  </si>
  <si>
    <t>Jun 2012</t>
  </si>
  <si>
    <t>Jul 2012</t>
  </si>
  <si>
    <t>Aug 2012</t>
  </si>
  <si>
    <t>Sep 2012</t>
  </si>
  <si>
    <t>Oct 2012</t>
  </si>
  <si>
    <t>Nov 2012</t>
  </si>
  <si>
    <t>Dec 2012</t>
  </si>
  <si>
    <t>Jan 2013</t>
  </si>
  <si>
    <t>Feb 2013</t>
  </si>
  <si>
    <t>Mar 2013</t>
  </si>
  <si>
    <t>Apr 2013</t>
  </si>
  <si>
    <t>May 2013</t>
  </si>
  <si>
    <t>Jun 2013</t>
  </si>
  <si>
    <t>Jul 2013</t>
  </si>
  <si>
    <t>Aug 2013</t>
  </si>
  <si>
    <t>Sep 2013</t>
  </si>
  <si>
    <t>Oct 2013</t>
  </si>
  <si>
    <t>Nov 2013</t>
  </si>
  <si>
    <t>Dec 2013</t>
  </si>
  <si>
    <t>Jan 2014</t>
  </si>
  <si>
    <t>Feb 2014</t>
  </si>
  <si>
    <t>Mar 2014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</si>
  <si>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</si>
  <si>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</si>
  <si>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</si>
  <si>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</si>
  <si>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</si>
  <si>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</si>
  <si>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</si>
  <si>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</si>
  <si>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</si>
  <si>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</si>
  <si>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</si>
  <si>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</si>
  <si>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</si>
  <si>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</si>
  <si>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</si>
  <si>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</si>
  <si>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</si>
  <si>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</si>
  <si>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</si>
  <si>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</si>
  <si>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</si>
  <si>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</si>
  <si>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</si>
  <si>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</si>
  <si>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</si>
  <si>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</si>
  <si>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</si>
  <si>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</si>
  <si>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</si>
  <si>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</si>
  <si>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</si>
  <si>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</si>
  <si>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</si>
  <si>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Jan 2017</t>
  </si>
  <si>
    <t>Feb 2017</t>
  </si>
  <si>
    <t>Mar 2017</t>
  </si>
  <si>
    <t>Apr 2017</t>
  </si>
  <si>
    <t>May 2017</t>
  </si>
  <si>
    <t>Jun 2017</t>
  </si>
  <si>
    <t>Jul 2017</t>
  </si>
  <si>
    <t>Aug 2017</t>
  </si>
  <si>
    <t>Sep 2017</t>
  </si>
  <si>
    <t>Oct 2017</t>
  </si>
  <si>
    <t>Nov 2017</t>
  </si>
  <si>
    <t>Dec 2017</t>
  </si>
  <si>
    <t>Jan 2018</t>
  </si>
  <si>
    <t>Feb 2018</t>
  </si>
  <si>
    <t>Mar 2018</t>
  </si>
  <si>
    <t>Apr 2018</t>
  </si>
  <si>
    <t>May 2018</t>
  </si>
  <si>
    <t>Jun 2018</t>
  </si>
  <si>
    <t>Jul 2018</t>
  </si>
  <si>
    <t>Aug 2018</t>
  </si>
  <si>
    <t>Sep 2018</t>
  </si>
  <si>
    <t>Oct 2018</t>
  </si>
  <si>
    <t>Nov 2018</t>
  </si>
  <si>
    <t>Dec 2018</t>
  </si>
  <si>
    <t>Jan 2019</t>
  </si>
  <si>
    <t>Feb 2019</t>
  </si>
  <si>
    <t>Mar 2019</t>
  </si>
  <si>
    <t>Apr 2019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</si>
  <si>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</si>
  <si>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</si>
  <si>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</si>
  <si>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</si>
  <si>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</si>
  <si>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</si>
  <si>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</si>
  <si>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</si>
  <si>
    <t>Jan 2020</t>
  </si>
  <si>
    <t>Feb 2020</t>
  </si>
  <si>
    <t>Mar 2020</t>
  </si>
  <si>
    <t>Apr 2020</t>
  </si>
  <si>
    <t>May 2020</t>
  </si>
  <si>
    <t>Jun 2020</t>
  </si>
  <si>
    <t>Jul 2020</t>
  </si>
  <si>
    <t>Aug 2020</t>
  </si>
  <si>
    <t>Sep 2020</t>
  </si>
  <si>
    <t>Oct 2020</t>
  </si>
  <si>
    <t>Nov 2020</t>
  </si>
  <si>
    <t>Dec 2020</t>
  </si>
  <si>
    <t>up</t>
  </si>
  <si>
    <t>down</t>
  </si>
  <si>
    <t>rebar</t>
  </si>
  <si>
    <t>scrap</t>
  </si>
  <si>
    <t>margin</t>
  </si>
  <si>
    <t>Not great on a monthly basis</t>
  </si>
  <si>
    <t>Chicago</t>
  </si>
  <si>
    <t>REBAR</t>
  </si>
  <si>
    <t>HRC</t>
  </si>
  <si>
    <t>Rebar</t>
  </si>
  <si>
    <t>Bush</t>
  </si>
  <si>
    <t>HMS #1</t>
  </si>
  <si>
    <t>Steel reinforcing bar (rebar), fob mill US, $/cwt</t>
  </si>
  <si>
    <t>Steel hot-rolled coil index, fob mill US, $/cwt</t>
  </si>
  <si>
    <t>over</t>
  </si>
  <si>
    <t>$/l.ton del.</t>
  </si>
  <si>
    <t>Hundredweight</t>
  </si>
  <si>
    <t>Short ton</t>
  </si>
  <si>
    <t>HMS</t>
  </si>
  <si>
    <t>bush</t>
  </si>
  <si>
    <t>Settlement</t>
  </si>
  <si>
    <t>MB-STE-0228</t>
  </si>
  <si>
    <t>MB-STE-0232</t>
  </si>
  <si>
    <t>MB-STE-0170</t>
  </si>
  <si>
    <t>MB-STE-0184</t>
  </si>
  <si>
    <t>Jan 1993</t>
  </si>
  <si>
    <t>Feb 1993</t>
  </si>
  <si>
    <t>Mar 1993</t>
  </si>
  <si>
    <t>Apr 1993</t>
  </si>
  <si>
    <t>May 1993</t>
  </si>
  <si>
    <t>Jun 1993</t>
  </si>
  <si>
    <t>Jul 1993</t>
  </si>
  <si>
    <t>Aug 1993</t>
  </si>
  <si>
    <t>Sep 1993</t>
  </si>
  <si>
    <t>Oct 1993</t>
  </si>
  <si>
    <t>Nov 1993</t>
  </si>
  <si>
    <t>Dec 1993</t>
  </si>
  <si>
    <t>Jan 1994</t>
  </si>
  <si>
    <t>Feb 1994</t>
  </si>
  <si>
    <t>Mar 1994</t>
  </si>
  <si>
    <t>Apr 1994</t>
  </si>
  <si>
    <t>May 1994</t>
  </si>
  <si>
    <t>Jun 1994</t>
  </si>
  <si>
    <t>Jul 1994</t>
  </si>
  <si>
    <t>Aug 1994</t>
  </si>
  <si>
    <t>Sep 1994</t>
  </si>
  <si>
    <t>Oct 1994</t>
  </si>
  <si>
    <t>Nov 1994</t>
  </si>
  <si>
    <t>Dec 1994</t>
  </si>
  <si>
    <t>Jan 1995</t>
  </si>
  <si>
    <t>Feb 1995</t>
  </si>
  <si>
    <t>Mar 1995</t>
  </si>
  <si>
    <t>Apr 1995</t>
  </si>
  <si>
    <t>May 1995</t>
  </si>
  <si>
    <t>Jun 1995</t>
  </si>
  <si>
    <t>Jul 1995</t>
  </si>
  <si>
    <t>Aug 1995</t>
  </si>
  <si>
    <t>Sep 1995</t>
  </si>
  <si>
    <t>Oct 1995</t>
  </si>
  <si>
    <t>Nov 1995</t>
  </si>
  <si>
    <t>Dec 1995</t>
  </si>
  <si>
    <t>Jan 1996</t>
  </si>
  <si>
    <t>Feb 1996</t>
  </si>
  <si>
    <t>Mar 1996</t>
  </si>
  <si>
    <t>Apr 1996</t>
  </si>
  <si>
    <t>May 1996</t>
  </si>
  <si>
    <t>Jun 1996</t>
  </si>
  <si>
    <t>Jul 1996</t>
  </si>
  <si>
    <t>Aug 1996</t>
  </si>
  <si>
    <t>Sep 1996</t>
  </si>
  <si>
    <t>Oct 1996</t>
  </si>
  <si>
    <t>Nov 1996</t>
  </si>
  <si>
    <t>Dec 1996</t>
  </si>
  <si>
    <t>Jan 1997</t>
  </si>
  <si>
    <t>Feb 1997</t>
  </si>
  <si>
    <t>Mar 1997</t>
  </si>
  <si>
    <t>Apr 1997</t>
  </si>
  <si>
    <t>May 1997</t>
  </si>
  <si>
    <t>Jun 1997</t>
  </si>
  <si>
    <t>Jul 1997</t>
  </si>
  <si>
    <t>Aug 1997</t>
  </si>
  <si>
    <t>Sep 1997</t>
  </si>
  <si>
    <t>Oct 1997</t>
  </si>
  <si>
    <t>Nov 1997</t>
  </si>
  <si>
    <t>Dec 1997</t>
  </si>
  <si>
    <t>Jan 1998</t>
  </si>
  <si>
    <t>Feb 1998</t>
  </si>
  <si>
    <t>Mar 1998</t>
  </si>
  <si>
    <t>Apr 1998</t>
  </si>
  <si>
    <t>May 1998</t>
  </si>
  <si>
    <t>Jun 1998</t>
  </si>
  <si>
    <t>Jul 1998</t>
  </si>
  <si>
    <t>Aug 1998</t>
  </si>
  <si>
    <t>Sep 1998</t>
  </si>
  <si>
    <t>Oct 1998</t>
  </si>
  <si>
    <t>Nov 1998</t>
  </si>
  <si>
    <t>Dec 1998</t>
  </si>
  <si>
    <t>Jan 1999</t>
  </si>
  <si>
    <t>Feb 1999</t>
  </si>
  <si>
    <t>Mar 1999</t>
  </si>
  <si>
    <t>Apr 1999</t>
  </si>
  <si>
    <t>May 1999</t>
  </si>
  <si>
    <t>Jun 1999</t>
  </si>
  <si>
    <t>Jul 1999</t>
  </si>
  <si>
    <t>Aug 1999</t>
  </si>
  <si>
    <t>Sep 1999</t>
  </si>
  <si>
    <t>Oct 1999</t>
  </si>
  <si>
    <t>Nov 1999</t>
  </si>
  <si>
    <t>Dec 1999</t>
  </si>
  <si>
    <t>Jan 2000</t>
  </si>
  <si>
    <t>Feb 2000</t>
  </si>
  <si>
    <t>Mar 2000</t>
  </si>
  <si>
    <t>Apr 2000</t>
  </si>
  <si>
    <t>May 2000</t>
  </si>
  <si>
    <t>Jun 2000</t>
  </si>
  <si>
    <t>Jul 2000</t>
  </si>
  <si>
    <t>Aug 2000</t>
  </si>
  <si>
    <t>Sep 2000</t>
  </si>
  <si>
    <t>Oct 2000</t>
  </si>
  <si>
    <t>Nov 2000</t>
  </si>
  <si>
    <t>Dec 2000</t>
  </si>
  <si>
    <t>Jan 2001</t>
  </si>
  <si>
    <t>Feb 2001</t>
  </si>
  <si>
    <t>Mar 2001</t>
  </si>
  <si>
    <t>Apr 2001</t>
  </si>
  <si>
    <t>May 2001</t>
  </si>
  <si>
    <t>Jun 2001</t>
  </si>
  <si>
    <t>Jul 2001</t>
  </si>
  <si>
    <t>Aug 2001</t>
  </si>
  <si>
    <t>Sep 2001</t>
  </si>
  <si>
    <t>Oct 2001</t>
  </si>
  <si>
    <t>Nov 2001</t>
  </si>
  <si>
    <t>Dec 2001</t>
  </si>
  <si>
    <t>Jan 2002</t>
  </si>
  <si>
    <t>Feb 2002</t>
  </si>
  <si>
    <t>Mar 2002</t>
  </si>
  <si>
    <t>Apr 2002</t>
  </si>
  <si>
    <t>May 2002</t>
  </si>
  <si>
    <t>Jun 2002</t>
  </si>
  <si>
    <t>Jul 2002</t>
  </si>
  <si>
    <t>Aug 2002</t>
  </si>
  <si>
    <t>Sep 2002</t>
  </si>
  <si>
    <t>Oct 2002</t>
  </si>
  <si>
    <t>Nov 2002</t>
  </si>
  <si>
    <t>Dec 2002</t>
  </si>
  <si>
    <t>Jan 2003</t>
  </si>
  <si>
    <t>Feb 2003</t>
  </si>
  <si>
    <t>Mar 2003</t>
  </si>
  <si>
    <t>Apr 2003</t>
  </si>
  <si>
    <t>May 2003</t>
  </si>
  <si>
    <t>Jun 2003</t>
  </si>
  <si>
    <t>Jul 2003</t>
  </si>
  <si>
    <t>Aug 2003</t>
  </si>
  <si>
    <t>Sep 2003</t>
  </si>
  <si>
    <t>Oct 2003</t>
  </si>
  <si>
    <t>Nov 2003</t>
  </si>
  <si>
    <t>Dec 2003</t>
  </si>
  <si>
    <t>Jan 2004</t>
  </si>
  <si>
    <t>Feb 2004</t>
  </si>
  <si>
    <t>Mar 2004</t>
  </si>
  <si>
    <t>Apr 2004</t>
  </si>
  <si>
    <t>May 2004</t>
  </si>
  <si>
    <t>Jun 2004</t>
  </si>
  <si>
    <t>Jul 2004</t>
  </si>
  <si>
    <t>Aug 2004</t>
  </si>
  <si>
    <t>Sep 2004</t>
  </si>
  <si>
    <t>Oct 2004</t>
  </si>
  <si>
    <t>Nov 2004</t>
  </si>
  <si>
    <t>Dec 2004</t>
  </si>
  <si>
    <t>Jan 2005</t>
  </si>
  <si>
    <t>Feb 2005</t>
  </si>
  <si>
    <t>Mar 2005</t>
  </si>
  <si>
    <t>Apr 2005</t>
  </si>
  <si>
    <t>May 2005</t>
  </si>
  <si>
    <t>Jun 2005</t>
  </si>
  <si>
    <t>Jul 2005</t>
  </si>
  <si>
    <t>Aug 2005</t>
  </si>
  <si>
    <t>Sep 2005</t>
  </si>
  <si>
    <t>Oct 2005</t>
  </si>
  <si>
    <t>Nov 2005</t>
  </si>
  <si>
    <t>Dec 2005</t>
  </si>
  <si>
    <t>Jan 2006</t>
  </si>
  <si>
    <t>Feb 2006</t>
  </si>
  <si>
    <t>Mar 2006</t>
  </si>
  <si>
    <t>Apr 2006</t>
  </si>
  <si>
    <t>May 2006</t>
  </si>
  <si>
    <t>Jun 2006</t>
  </si>
  <si>
    <t>Jul 2006</t>
  </si>
  <si>
    <t>Aug 2006</t>
  </si>
  <si>
    <t>Sep 2006</t>
  </si>
  <si>
    <t>Oct 2006</t>
  </si>
  <si>
    <t>Nov 2006</t>
  </si>
  <si>
    <t>Dec 2006</t>
  </si>
  <si>
    <t>Jan 2007</t>
  </si>
  <si>
    <t>Feb 2007</t>
  </si>
  <si>
    <t>Mar 2007</t>
  </si>
  <si>
    <t>Apr 2007</t>
  </si>
  <si>
    <t>May 2007</t>
  </si>
  <si>
    <t>Jun 2007</t>
  </si>
  <si>
    <t>Jul 2007</t>
  </si>
  <si>
    <t>Aug 2007</t>
  </si>
  <si>
    <t>Sep 2007</t>
  </si>
  <si>
    <t>Oct 2007</t>
  </si>
  <si>
    <t>Nov 2007</t>
  </si>
  <si>
    <t>Dec 2007</t>
  </si>
  <si>
    <t>Jan 2008</t>
  </si>
  <si>
    <t>Feb 2008</t>
  </si>
  <si>
    <t>Mar 2008</t>
  </si>
  <si>
    <t>Apr 2008</t>
  </si>
  <si>
    <t>May 2008</t>
  </si>
  <si>
    <t>Jun 2008</t>
  </si>
  <si>
    <t>Jul 2008</t>
  </si>
  <si>
    <t>Aug 2008</t>
  </si>
  <si>
    <t>Sep 2008</t>
  </si>
  <si>
    <t>Oct 2008</t>
  </si>
  <si>
    <t>Nov 2008</t>
  </si>
  <si>
    <t>Dec 2008</t>
  </si>
  <si>
    <t>Jan 2009</t>
  </si>
  <si>
    <t>Feb 2009</t>
  </si>
  <si>
    <t>Mar 2009</t>
  </si>
  <si>
    <t>Apr 2009</t>
  </si>
  <si>
    <t>May 2009</t>
  </si>
  <si>
    <t>Jun 2009</t>
  </si>
  <si>
    <t>Jul 2009</t>
  </si>
  <si>
    <t>Aug 2009</t>
  </si>
  <si>
    <t>Sep 2009</t>
  </si>
  <si>
    <t>Oct 2009</t>
  </si>
  <si>
    <t>Nov 2009</t>
  </si>
  <si>
    <t>Dec 2009</t>
  </si>
  <si>
    <t>USA</t>
  </si>
  <si>
    <t>Pig iron</t>
  </si>
  <si>
    <t>MPI</t>
  </si>
  <si>
    <t>Busheling #1</t>
  </si>
  <si>
    <t>$/tonne cfr Gulf</t>
  </si>
  <si>
    <t>$/tonne</t>
  </si>
  <si>
    <t>metric tonne</t>
  </si>
  <si>
    <t>MB-IRO-0004</t>
  </si>
  <si>
    <t>Turkey</t>
  </si>
  <si>
    <t>HMS #1&amp;2 $/tonne</t>
  </si>
  <si>
    <t>Last day of the month</t>
  </si>
  <si>
    <t>Monthly average</t>
  </si>
  <si>
    <t>Settlement date</t>
  </si>
  <si>
    <t>between</t>
  </si>
  <si>
    <t>settlements</t>
  </si>
  <si>
    <t>and</t>
  </si>
  <si>
    <t>settlement</t>
  </si>
  <si>
    <t>end month</t>
  </si>
  <si>
    <t>month</t>
  </si>
  <si>
    <t>on</t>
  </si>
  <si>
    <t>on average</t>
  </si>
  <si>
    <t>in</t>
  </si>
  <si>
    <t>previous settlement</t>
  </si>
  <si>
    <t>and end of</t>
  </si>
  <si>
    <t>last month</t>
  </si>
  <si>
    <t xml:space="preserve">month </t>
  </si>
  <si>
    <t>on month</t>
  </si>
  <si>
    <t>on the last</t>
  </si>
  <si>
    <t>day</t>
  </si>
  <si>
    <t>stable</t>
  </si>
  <si>
    <t>MB-IRO-0008</t>
  </si>
  <si>
    <t>HCC cfr Jingtang</t>
  </si>
  <si>
    <t>IO62 cfr Qingdao</t>
  </si>
  <si>
    <t>MB-COA-0002</t>
  </si>
  <si>
    <t>HM</t>
  </si>
  <si>
    <t>Scrap</t>
  </si>
  <si>
    <t>FX rate</t>
  </si>
  <si>
    <t>VAT rate</t>
  </si>
  <si>
    <t>MB-STE-0149</t>
  </si>
  <si>
    <t>Scrap usd no tax</t>
  </si>
  <si>
    <t>Rebar usd no tax</t>
  </si>
  <si>
    <t>Scrap delivered</t>
  </si>
  <si>
    <t>Rebar ex-warehouse East</t>
  </si>
  <si>
    <t>MB-STE-0152</t>
  </si>
  <si>
    <t>premium</t>
  </si>
  <si>
    <t>spread</t>
  </si>
  <si>
    <t>Diff over</t>
  </si>
  <si>
    <t>HM premium</t>
  </si>
  <si>
    <t>Rebar margin</t>
  </si>
  <si>
    <t>hms</t>
  </si>
  <si>
    <t>pig iron</t>
  </si>
  <si>
    <t>hrc</t>
  </si>
  <si>
    <t>construction</t>
  </si>
  <si>
    <t>auto</t>
  </si>
  <si>
    <t>China</t>
  </si>
  <si>
    <t>import</t>
  </si>
  <si>
    <t>export</t>
  </si>
  <si>
    <t>steel</t>
  </si>
  <si>
    <t>crude</t>
  </si>
  <si>
    <t>OE</t>
  </si>
  <si>
    <t>domestic</t>
  </si>
  <si>
    <t xml:space="preserve">hrc </t>
  </si>
  <si>
    <t xml:space="preserve">bush </t>
  </si>
  <si>
    <t xml:space="preserve">crude </t>
  </si>
  <si>
    <t>2021 f</t>
  </si>
  <si>
    <t>2022 f</t>
  </si>
  <si>
    <t>pig</t>
  </si>
  <si>
    <t>iron</t>
  </si>
  <si>
    <t>EU</t>
  </si>
  <si>
    <t>Q1-21</t>
  </si>
  <si>
    <t>Q2-21</t>
  </si>
  <si>
    <t>Q3-21</t>
  </si>
  <si>
    <t>Q4-21</t>
  </si>
  <si>
    <t>Q1-22</t>
  </si>
  <si>
    <t>Q2-22</t>
  </si>
  <si>
    <t>Q3-22</t>
  </si>
  <si>
    <t>Q4-22</t>
  </si>
  <si>
    <t>Q1-20</t>
  </si>
  <si>
    <t>Q2-20</t>
  </si>
  <si>
    <t>Q3-20</t>
  </si>
  <si>
    <t>Q4-20</t>
  </si>
  <si>
    <t>Jan 2021</t>
  </si>
  <si>
    <t>metric tonnes</t>
  </si>
  <si>
    <t>History</t>
  </si>
  <si>
    <t>Prices</t>
  </si>
  <si>
    <t>F Jan</t>
  </si>
  <si>
    <t>F Feb</t>
  </si>
  <si>
    <t>F Mar</t>
  </si>
  <si>
    <t>F Apr</t>
  </si>
  <si>
    <t>F May</t>
  </si>
  <si>
    <t>F Jun</t>
  </si>
  <si>
    <t>F Jul</t>
  </si>
  <si>
    <t>F Aug</t>
  </si>
  <si>
    <t>F Sep</t>
  </si>
  <si>
    <t>F Oct</t>
  </si>
  <si>
    <t>F Nov</t>
  </si>
  <si>
    <t>F Dec</t>
  </si>
  <si>
    <t>Turkey import HMS#1&amp;2, $ per tonne cfr</t>
  </si>
  <si>
    <t>US import pig iron, $ per tonne cfr</t>
  </si>
  <si>
    <r>
      <t xml:space="preserve">Chicago domestic HMS#1, $ per </t>
    </r>
    <r>
      <rPr>
        <b/>
        <sz val="11"/>
        <color rgb="FF00B050"/>
        <rFont val="Calibri"/>
        <family val="2"/>
        <scheme val="minor"/>
      </rPr>
      <t>metric</t>
    </r>
    <r>
      <rPr>
        <b/>
        <sz val="11"/>
        <color theme="1"/>
        <rFont val="Calibri"/>
        <family val="2"/>
        <scheme val="minor"/>
      </rPr>
      <t xml:space="preserve"> tonne</t>
    </r>
  </si>
  <si>
    <r>
      <t xml:space="preserve">Chicago domestic busheling#1, $ per </t>
    </r>
    <r>
      <rPr>
        <b/>
        <sz val="11"/>
        <color rgb="FF00B050"/>
        <rFont val="Calibri"/>
        <family val="2"/>
        <scheme val="minor"/>
      </rPr>
      <t>metric</t>
    </r>
    <r>
      <rPr>
        <b/>
        <sz val="11"/>
        <color theme="1"/>
        <rFont val="Calibri"/>
        <family val="2"/>
        <scheme val="minor"/>
      </rPr>
      <t xml:space="preserve"> tonne</t>
    </r>
  </si>
  <si>
    <r>
      <t xml:space="preserve">China domestic scrap, yuan per tonne </t>
    </r>
    <r>
      <rPr>
        <b/>
        <sz val="11"/>
        <color rgb="FF00B050"/>
        <rFont val="Calibri"/>
        <family val="2"/>
        <scheme val="minor"/>
      </rPr>
      <t>incl. VAT</t>
    </r>
  </si>
  <si>
    <r>
      <t xml:space="preserve">Turkey rebar-over-scrap </t>
    </r>
    <r>
      <rPr>
        <b/>
        <sz val="11"/>
        <color rgb="FF0070C0"/>
        <rFont val="Calibri"/>
        <family val="2"/>
        <scheme val="minor"/>
      </rPr>
      <t>margin</t>
    </r>
    <r>
      <rPr>
        <b/>
        <sz val="11"/>
        <color theme="1"/>
        <rFont val="Calibri"/>
        <family val="2"/>
        <scheme val="minor"/>
      </rPr>
      <t>, $ per tonne</t>
    </r>
  </si>
  <si>
    <r>
      <t xml:space="preserve">China rebar-over-scrap </t>
    </r>
    <r>
      <rPr>
        <b/>
        <sz val="11"/>
        <color rgb="FF0070C0"/>
        <rFont val="Calibri"/>
        <family val="2"/>
        <scheme val="minor"/>
      </rPr>
      <t>margin</t>
    </r>
    <r>
      <rPr>
        <b/>
        <sz val="11"/>
        <color theme="1"/>
        <rFont val="Calibri"/>
        <family val="2"/>
        <scheme val="minor"/>
      </rPr>
      <t xml:space="preserve">, $ per tonne </t>
    </r>
    <r>
      <rPr>
        <b/>
        <sz val="11"/>
        <color rgb="FF00B050"/>
        <rFont val="Calibri"/>
        <family val="2"/>
        <scheme val="minor"/>
      </rPr>
      <t>excl. VAT</t>
    </r>
  </si>
  <si>
    <r>
      <t xml:space="preserve">Chicago busheling </t>
    </r>
    <r>
      <rPr>
        <b/>
        <sz val="11"/>
        <color rgb="FF0070C0"/>
        <rFont val="Calibri"/>
        <family val="2"/>
        <scheme val="minor"/>
      </rPr>
      <t>premium</t>
    </r>
    <r>
      <rPr>
        <b/>
        <sz val="11"/>
        <color theme="1"/>
        <rFont val="Calibri"/>
        <family val="2"/>
        <scheme val="minor"/>
      </rPr>
      <t xml:space="preserve">, $ per </t>
    </r>
    <r>
      <rPr>
        <b/>
        <sz val="11"/>
        <color rgb="FF00B050"/>
        <rFont val="Calibri"/>
        <family val="2"/>
        <scheme val="minor"/>
      </rPr>
      <t>metric</t>
    </r>
    <r>
      <rPr>
        <b/>
        <sz val="11"/>
        <color theme="1"/>
        <rFont val="Calibri"/>
        <family val="2"/>
        <scheme val="minor"/>
      </rPr>
      <t xml:space="preserve"> tonne</t>
    </r>
  </si>
  <si>
    <r>
      <t xml:space="preserve">US pig iron </t>
    </r>
    <r>
      <rPr>
        <b/>
        <sz val="11"/>
        <color rgb="FF0070C0"/>
        <rFont val="Calibri"/>
        <family val="2"/>
        <scheme val="minor"/>
      </rPr>
      <t>premium</t>
    </r>
    <r>
      <rPr>
        <b/>
        <sz val="11"/>
        <color theme="1"/>
        <rFont val="Calibri"/>
        <family val="2"/>
        <scheme val="minor"/>
      </rPr>
      <t>, $ per tonne</t>
    </r>
  </si>
  <si>
    <r>
      <t xml:space="preserve">US rebar-over-HMS </t>
    </r>
    <r>
      <rPr>
        <b/>
        <sz val="11"/>
        <color rgb="FF0070C0"/>
        <rFont val="Calibri"/>
        <family val="2"/>
        <scheme val="minor"/>
      </rPr>
      <t>margin</t>
    </r>
    <r>
      <rPr>
        <b/>
        <sz val="11"/>
        <color theme="1"/>
        <rFont val="Calibri"/>
        <family val="2"/>
        <scheme val="minor"/>
      </rPr>
      <t xml:space="preserve">, $ per </t>
    </r>
    <r>
      <rPr>
        <b/>
        <sz val="11"/>
        <color rgb="FF00B050"/>
        <rFont val="Calibri"/>
        <family val="2"/>
        <scheme val="minor"/>
      </rPr>
      <t>metric</t>
    </r>
    <r>
      <rPr>
        <b/>
        <sz val="11"/>
        <color theme="1"/>
        <rFont val="Calibri"/>
        <family val="2"/>
        <scheme val="minor"/>
      </rPr>
      <t xml:space="preserve"> tonne</t>
    </r>
  </si>
  <si>
    <r>
      <t xml:space="preserve">US HRC-over-busheling </t>
    </r>
    <r>
      <rPr>
        <b/>
        <sz val="11"/>
        <color rgb="FF0070C0"/>
        <rFont val="Calibri"/>
        <family val="2"/>
        <scheme val="minor"/>
      </rPr>
      <t>margin</t>
    </r>
    <r>
      <rPr>
        <b/>
        <sz val="11"/>
        <color theme="1"/>
        <rFont val="Calibri"/>
        <family val="2"/>
        <scheme val="minor"/>
      </rPr>
      <t xml:space="preserve">, $ per </t>
    </r>
    <r>
      <rPr>
        <b/>
        <sz val="11"/>
        <color rgb="FF00B050"/>
        <rFont val="Calibri"/>
        <family val="2"/>
        <scheme val="minor"/>
      </rPr>
      <t>metric</t>
    </r>
    <r>
      <rPr>
        <b/>
        <sz val="11"/>
        <color theme="1"/>
        <rFont val="Calibri"/>
        <family val="2"/>
        <scheme val="minor"/>
      </rPr>
      <t xml:space="preserve"> tonne</t>
    </r>
  </si>
  <si>
    <t>yuan</t>
  </si>
  <si>
    <t>usd</t>
  </si>
  <si>
    <t>Premium</t>
  </si>
  <si>
    <t>Pittsburgh</t>
  </si>
  <si>
    <t>Differential</t>
  </si>
  <si>
    <t>Philadelphia</t>
  </si>
  <si>
    <t>Venezuela</t>
  </si>
  <si>
    <t>North Brazil</t>
  </si>
  <si>
    <t>South Brazil</t>
  </si>
  <si>
    <t>Black Sea</t>
  </si>
  <si>
    <t>Baltic Sea</t>
  </si>
  <si>
    <t>Italy</t>
  </si>
  <si>
    <t>Domestic</t>
  </si>
  <si>
    <t>Import</t>
  </si>
  <si>
    <t>Export</t>
  </si>
  <si>
    <t>HMS1</t>
  </si>
  <si>
    <t>HMS2</t>
  </si>
  <si>
    <t>Shredded</t>
  </si>
  <si>
    <t>Cut srtructural</t>
  </si>
  <si>
    <t>Busheling1</t>
  </si>
  <si>
    <t>Bundles1</t>
  </si>
  <si>
    <t>HBI</t>
  </si>
  <si>
    <t>$/t del</t>
  </si>
  <si>
    <t>$/t cfr</t>
  </si>
  <si>
    <t>S/t fob</t>
  </si>
  <si>
    <t>Change for add-in formulas</t>
  </si>
  <si>
    <t>UK</t>
  </si>
  <si>
    <t>Rotterdam</t>
  </si>
  <si>
    <t>Germany</t>
  </si>
  <si>
    <t>India</t>
  </si>
  <si>
    <t>US West Coast</t>
  </si>
  <si>
    <t>Taiwan</t>
  </si>
  <si>
    <t>US East Coast</t>
  </si>
  <si>
    <t>HMS1&amp;2 (80:20)</t>
  </si>
  <si>
    <t>E3</t>
  </si>
  <si>
    <t>E40</t>
  </si>
  <si>
    <t>1&amp;2 Old Steel</t>
  </si>
  <si>
    <t>OA Plate</t>
  </si>
  <si>
    <t>5C</t>
  </si>
  <si>
    <t>$/t fob</t>
  </si>
  <si>
    <t>€/t del</t>
  </si>
  <si>
    <t>£/t del</t>
  </si>
  <si>
    <t>S/t cfr</t>
  </si>
  <si>
    <t>MB-STE-0418</t>
  </si>
  <si>
    <t>MB-STE-0419</t>
  </si>
  <si>
    <t>MB-STE-0425</t>
  </si>
  <si>
    <t>MB-STE-0077</t>
  </si>
  <si>
    <t>MB-STE-0087</t>
  </si>
  <si>
    <t>MB-STE-0100</t>
  </si>
  <si>
    <t>MB-STE-0099</t>
  </si>
  <si>
    <t>MB-STE-0169</t>
  </si>
  <si>
    <t>MB-STE-0414</t>
  </si>
  <si>
    <t>MB-STE-0167</t>
  </si>
  <si>
    <t>MB-STE-0849</t>
  </si>
  <si>
    <t>MB-STE-0420</t>
  </si>
  <si>
    <t>MB-STE-0098</t>
  </si>
  <si>
    <t>MB-STE-0095</t>
  </si>
  <si>
    <t>MB-STS-0012</t>
  </si>
  <si>
    <t>MB-STE-0464</t>
  </si>
  <si>
    <t>MB-STE-0413</t>
  </si>
  <si>
    <t>MB-STE-0421</t>
  </si>
  <si>
    <t>Germany over Italy</t>
  </si>
  <si>
    <t>India over Turkey</t>
  </si>
  <si>
    <t>West over East Coast</t>
  </si>
  <si>
    <t>HMS1&amp;2 (80:20) ex-NEU</t>
  </si>
  <si>
    <t>Differentials</t>
  </si>
  <si>
    <t>MB-STE-0233</t>
  </si>
  <si>
    <t>MB-STE-0230</t>
  </si>
  <si>
    <t>MB-IRO-0005</t>
  </si>
  <si>
    <t>MB-IRO-0006</t>
  </si>
  <si>
    <t>MB-FE-0002</t>
  </si>
  <si>
    <t>MB-FE-0003</t>
  </si>
  <si>
    <t>MB-IRO-0001</t>
  </si>
  <si>
    <t>MB-IRO-0002</t>
  </si>
  <si>
    <t>MB-IRO-0014</t>
  </si>
  <si>
    <t>MB-STE-0303</t>
  </si>
  <si>
    <t>MB-STE-0285</t>
  </si>
  <si>
    <t>MB-STE-0229</t>
  </si>
  <si>
    <t>MB-STE-0236</t>
  </si>
  <si>
    <t>MB-STE-0308</t>
  </si>
  <si>
    <t>MB-STE-0289</t>
  </si>
  <si>
    <t>MB-STE-0304</t>
  </si>
  <si>
    <t>MB-STE-0286</t>
  </si>
  <si>
    <t>MB-STE-0306</t>
  </si>
  <si>
    <t>MB-STE-0288</t>
  </si>
  <si>
    <t>Metric tonnes</t>
  </si>
  <si>
    <t>Metric</t>
  </si>
  <si>
    <t>long tons</t>
  </si>
  <si>
    <t>Feb 2021</t>
  </si>
  <si>
    <t>Step 1</t>
  </si>
  <si>
    <t>At the moment the annual view is formed by the analyst examining related fundamental and price series</t>
  </si>
  <si>
    <t>Can be directional (up, down, stable), relative (up more or less than steel) or absolute (up by a certain amount or %)</t>
  </si>
  <si>
    <t>In future this can be modelled and afterwards adjusted by the analyst where they see appropriate</t>
  </si>
  <si>
    <t>The annual view ideally should not be changed dramatically for the current year but watch out for Oxford Economics quarterly revisions</t>
  </si>
  <si>
    <t>Series to base the annual view on are on the Annual tab along with the notes for core prices</t>
  </si>
  <si>
    <t>By defaul we assume scrap follows steel but the key is to form a view on margins</t>
  </si>
  <si>
    <t>We add one year of forecasts in the beginning of each year and also revise our view for the current year that has just begun</t>
  </si>
  <si>
    <t>Step 2</t>
  </si>
  <si>
    <t>Monthly breakdown</t>
  </si>
  <si>
    <t>Step 3</t>
  </si>
  <si>
    <t>Version control</t>
  </si>
  <si>
    <t>Step 4</t>
  </si>
  <si>
    <t>Derived prices</t>
  </si>
  <si>
    <t>Annual core view</t>
  </si>
  <si>
    <t>China domestic  heavy melt scrap</t>
  </si>
  <si>
    <t>China import hot metal costs proxy</t>
  </si>
  <si>
    <t>Turkey import HMS 1&amp;2 scrap</t>
  </si>
  <si>
    <t>Chicago domestic HMS 1 scrap</t>
  </si>
  <si>
    <t>Chicago domestic busheling 1 scrap</t>
  </si>
  <si>
    <t>USA import merchant pig iron</t>
  </si>
  <si>
    <t>A semi-core - a fundamental view on a premium over another price.</t>
  </si>
  <si>
    <t>A formula - linked to iron ore and coking coal price forecasts.</t>
  </si>
  <si>
    <t>Core prices:</t>
  </si>
  <si>
    <t>Put in a brief rationale for the annual view to check against it during the year</t>
  </si>
  <si>
    <t>~180</t>
  </si>
  <si>
    <t>~170</t>
  </si>
  <si>
    <t>EAF</t>
  </si>
  <si>
    <t>imports</t>
  </si>
  <si>
    <t>exports</t>
  </si>
  <si>
    <t xml:space="preserve">hot </t>
  </si>
  <si>
    <t>metal</t>
  </si>
  <si>
    <t>hot metal</t>
  </si>
  <si>
    <t>iron ore</t>
  </si>
  <si>
    <t>coking coal</t>
  </si>
  <si>
    <t>Iron</t>
  </si>
  <si>
    <t>to</t>
  </si>
  <si>
    <t>$</t>
  </si>
  <si>
    <t>excl</t>
  </si>
  <si>
    <t>VAT</t>
  </si>
  <si>
    <t>In some cases there is a fix premium or discount compared with core</t>
  </si>
  <si>
    <t>Derived tabs are set up so that analyst can double check all the spreads</t>
  </si>
  <si>
    <t>At the moment changes in core prices are applied proportionally to derived prices</t>
  </si>
  <si>
    <t>Data scientist is working on the modeling framework to streamline this</t>
  </si>
  <si>
    <t>The Versions tab has this set up for all core prices, downstream steel and steel margins</t>
  </si>
  <si>
    <t>You should be able to explain any significant revisions, especially for longer term</t>
  </si>
  <si>
    <t>Compare actual prices with forecasts published each month to keep track of accuracy and revisions</t>
  </si>
  <si>
    <t>It is important to understand whether you get the price level or the margin level wrong or right</t>
  </si>
  <si>
    <t>At the moment it is done manually on the core tabs</t>
  </si>
  <si>
    <t>Check against the annual view</t>
  </si>
  <si>
    <t>Mar 2021</t>
  </si>
  <si>
    <t>Taking into acount any seasonal patterns</t>
  </si>
  <si>
    <t>it's better to do summary tables with months going vertically and years horizontally so that it's easier to link to and to copy to versions control</t>
  </si>
  <si>
    <r>
      <t xml:space="preserve">On a </t>
    </r>
    <r>
      <rPr>
        <b/>
        <i/>
        <u/>
        <sz val="11"/>
        <color theme="1"/>
        <rFont val="Calibri"/>
        <family val="2"/>
        <scheme val="minor"/>
      </rPr>
      <t>monthly</t>
    </r>
    <r>
      <rPr>
        <b/>
        <i/>
        <sz val="11"/>
        <color theme="1"/>
        <rFont val="Calibri"/>
        <family val="2"/>
        <scheme val="minor"/>
      </rPr>
      <t xml:space="preserve"> basis: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</si>
  <si>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China rebar margins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</si>
  <si>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Turkey rebar margins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</si>
  <si>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USA obsolete dynamics vs Turkish benchmark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</si>
  <si>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USA prime over obsolete scrap premium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</si>
  <si>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USA pig iron over prime scrap premium</t>
    </r>
  </si>
  <si>
    <r>
      <t xml:space="preserve">On an </t>
    </r>
    <r>
      <rPr>
        <b/>
        <i/>
        <u/>
        <sz val="11"/>
        <color theme="1"/>
        <rFont val="Calibri"/>
        <family val="2"/>
        <scheme val="minor"/>
      </rPr>
      <t>annual</t>
    </r>
    <r>
      <rPr>
        <b/>
        <i/>
        <sz val="11"/>
        <color theme="1"/>
        <rFont val="Calibri"/>
        <family val="2"/>
        <scheme val="minor"/>
      </rPr>
      <t xml:space="preserve"> or possibly quarterly basis: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</si>
  <si>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China hot metal premium over scrap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</si>
  <si>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China dynamics vs Turkish benchmark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</si>
  <si>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USA rebar margins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</si>
  <si>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USA HRC margins</t>
    </r>
  </si>
  <si>
    <r>
      <t>Version control</t>
    </r>
    <r>
      <rPr>
        <sz val="11"/>
        <color theme="1"/>
        <rFont val="Calibri"/>
        <family val="2"/>
        <scheme val="minor"/>
      </rPr>
      <t xml:space="preserve"> for outright core scrap prices, steel margins, as well as prime &amp; MPI premiums.</t>
    </r>
  </si>
  <si>
    <t>What to keep an eye on when forecasting scrap:</t>
  </si>
  <si>
    <t>Apr 2021</t>
  </si>
  <si>
    <t>May 2021</t>
  </si>
  <si>
    <t>Jun 2021</t>
  </si>
  <si>
    <t>HR coil</t>
  </si>
  <si>
    <t>Bushelling scrap</t>
  </si>
  <si>
    <t>Pig iron US</t>
  </si>
  <si>
    <t>Jan</t>
  </si>
  <si>
    <t xml:space="preserve">Feb </t>
  </si>
  <si>
    <t>Apr</t>
  </si>
  <si>
    <t>Mar</t>
  </si>
  <si>
    <t>May</t>
  </si>
  <si>
    <t>Jun</t>
  </si>
  <si>
    <t>Jul</t>
  </si>
  <si>
    <t>Aug</t>
  </si>
  <si>
    <t>Sep</t>
  </si>
  <si>
    <t>Oct</t>
  </si>
  <si>
    <t>Nov</t>
  </si>
  <si>
    <t>Dec</t>
  </si>
  <si>
    <t>average mpi over bush in the us</t>
  </si>
  <si>
    <t>CIS black</t>
  </si>
  <si>
    <t>June</t>
  </si>
  <si>
    <t>US</t>
  </si>
  <si>
    <t>previous forecast</t>
  </si>
  <si>
    <t>Bushe</t>
  </si>
  <si>
    <t>F 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</si>
</sst>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yyyy"/>
    <numFmt numFmtId="165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sz val="10"/>
      <color rgb="FF00206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sz val="8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EB9C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3" fillId="10" borderId="0" applyNumberFormat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1" fillId="0" borderId="0"/>
    <xf numFmtId="43" fontId="1" fillId="0" borderId="0" applyFont="0" applyFill="0" applyBorder="0" applyAlignment="0" applyProtection="0"/>
  </cellStyleXfs>
  <cellXfs count="394">
    <xf numFmtId="0" fontId="0" fillId="0" borderId="0" xfId="0"/>
    <xf numFmtId="0" fontId="0" fillId="4" borderId="0" xfId="0" applyFill="1"/>
    <xf numFmtId="0" fontId="0" fillId="0" borderId="0" xfId="0" applyFill="1"/>
    <xf numFmtId="0" fontId="0" fillId="0" borderId="0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17" fontId="3" fillId="0" borderId="0" xfId="0" applyNumberFormat="1" applyFont="1" applyFill="1" applyBorder="1"/>
    <xf numFmtId="14" fontId="4" fillId="0" borderId="0" xfId="0" applyNumberFormat="1" applyFont="1" applyFill="1" applyBorder="1"/>
    <xf numFmtId="0" fontId="0" fillId="0" borderId="0" xfId="0" applyNumberFormat="1" applyFill="1" applyBorder="1"/>
    <xf numFmtId="9" fontId="0" fillId="0" borderId="0" xfId="1" applyFont="1" applyFill="1" applyBorder="1"/>
    <xf numFmtId="0" fontId="5" fillId="0" borderId="0" xfId="0" applyFont="1" applyFill="1" applyBorder="1"/>
    <xf numFmtId="14" fontId="5" fillId="0" borderId="0" xfId="0" applyNumberFormat="1" applyFont="1" applyFill="1" applyBorder="1"/>
    <xf numFmtId="17" fontId="6" fillId="0" borderId="0" xfId="0" applyNumberFormat="1" applyFont="1" applyFill="1" applyBorder="1"/>
    <xf numFmtId="0" fontId="7" fillId="0" borderId="0" xfId="0" applyNumberFormat="1" applyFont="1" applyFill="1" applyBorder="1"/>
    <xf numFmtId="0" fontId="7" fillId="0" borderId="0" xfId="0" applyFont="1" applyFill="1" applyBorder="1"/>
    <xf numFmtId="0" fontId="3" fillId="3" borderId="0" xfId="0" applyFont="1" applyFill="1" applyBorder="1"/>
    <xf numFmtId="1" fontId="0" fillId="0" borderId="0" xfId="0" applyNumberFormat="1" applyFont="1" applyFill="1" applyBorder="1"/>
    <xf numFmtId="0" fontId="8" fillId="0" borderId="0" xfId="0" applyNumberFormat="1" applyFont="1" applyFill="1" applyBorder="1"/>
    <xf numFmtId="9" fontId="0" fillId="0" borderId="0" xfId="1" applyNumberFormat="1" applyFont="1" applyFill="1" applyBorder="1"/>
    <xf numFmtId="0" fontId="2" fillId="0" borderId="1" xfId="0" applyFont="1" applyFill="1" applyBorder="1" applyAlignment="1">
      <alignment horizontal="left"/>
    </xf>
    <xf numFmtId="1" fontId="8" fillId="0" borderId="0" xfId="0" applyNumberFormat="1" applyFont="1" applyFill="1" applyBorder="1"/>
    <xf numFmtId="1" fontId="7" fillId="0" borderId="0" xfId="0" applyNumberFormat="1" applyFont="1" applyFill="1" applyBorder="1"/>
    <xf numFmtId="0" fontId="0" fillId="0" borderId="1" xfId="0" applyFont="1" applyFill="1" applyBorder="1"/>
    <xf numFmtId="0" fontId="11" fillId="0" borderId="0" xfId="0" applyFont="1" applyFill="1" applyBorder="1"/>
    <xf numFmtId="0" fontId="4" fillId="0" borderId="0" xfId="0" applyFont="1" applyFill="1" applyBorder="1" applyAlignment="1">
      <alignment horizontal="left" vertical="center"/>
    </xf>
    <xf numFmtId="1" fontId="0" fillId="0" borderId="2" xfId="0" applyNumberFormat="1" applyFont="1" applyFill="1" applyBorder="1"/>
    <xf numFmtId="1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/>
    <xf numFmtId="1" fontId="4" fillId="0" borderId="2" xfId="0" applyNumberFormat="1" applyFont="1" applyFill="1" applyBorder="1"/>
    <xf numFmtId="1" fontId="3" fillId="0" borderId="0" xfId="0" applyNumberFormat="1" applyFont="1" applyFill="1" applyBorder="1"/>
    <xf numFmtId="1" fontId="3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/>
    <xf numFmtId="0" fontId="4" fillId="0" borderId="0" xfId="0" applyNumberFormat="1" applyFont="1" applyFill="1"/>
    <xf numFmtId="0" fontId="4" fillId="0" borderId="0" xfId="0" applyNumberFormat="1" applyFont="1" applyFill="1" applyBorder="1"/>
    <xf numFmtId="0" fontId="3" fillId="7" borderId="0" xfId="0" applyFont="1" applyFill="1" applyBorder="1" applyAlignment="1">
      <alignment horizontal="left" vertical="center"/>
    </xf>
    <xf numFmtId="0" fontId="4" fillId="7" borderId="0" xfId="0" applyFont="1" applyFill="1" applyBorder="1"/>
    <xf numFmtId="0" fontId="12" fillId="7" borderId="0" xfId="0" applyFont="1" applyFill="1" applyBorder="1"/>
    <xf numFmtId="1" fontId="0" fillId="7" borderId="0" xfId="0" applyNumberFormat="1" applyFill="1"/>
    <xf numFmtId="0" fontId="0" fillId="7" borderId="0" xfId="0" applyFont="1" applyFill="1" applyBorder="1"/>
    <xf numFmtId="1" fontId="4" fillId="7" borderId="2" xfId="0" applyNumberFormat="1" applyFont="1" applyFill="1" applyBorder="1"/>
    <xf numFmtId="1" fontId="4" fillId="7" borderId="0" xfId="0" applyNumberFormat="1" applyFont="1" applyFill="1" applyBorder="1"/>
    <xf numFmtId="1" fontId="0" fillId="7" borderId="2" xfId="0" applyNumberFormat="1" applyFont="1" applyFill="1" applyBorder="1"/>
    <xf numFmtId="1" fontId="0" fillId="7" borderId="0" xfId="0" applyNumberFormat="1" applyFont="1" applyFill="1" applyBorder="1"/>
    <xf numFmtId="0" fontId="0" fillId="0" borderId="2" xfId="0" applyBorder="1"/>
    <xf numFmtId="0" fontId="16" fillId="0" borderId="0" xfId="0" applyFont="1" applyFill="1" applyBorder="1"/>
    <xf numFmtId="0" fontId="17" fillId="0" borderId="0" xfId="0" applyFont="1"/>
    <xf numFmtId="1" fontId="17" fillId="0" borderId="0" xfId="0" applyNumberFormat="1" applyFont="1"/>
    <xf numFmtId="0" fontId="17" fillId="0" borderId="0" xfId="0" applyNumberFormat="1" applyFont="1"/>
    <xf numFmtId="0" fontId="4" fillId="8" borderId="0" xfId="0" applyFont="1" applyFill="1" applyBorder="1"/>
    <xf numFmtId="0" fontId="0" fillId="8" borderId="0" xfId="0" applyFill="1"/>
    <xf numFmtId="0" fontId="0" fillId="8" borderId="0" xfId="0" applyNumberFormat="1" applyFill="1"/>
    <xf numFmtId="1" fontId="0" fillId="0" borderId="2" xfId="0" applyNumberFormat="1" applyBorder="1"/>
    <xf numFmtId="0" fontId="0" fillId="0" borderId="9" xfId="0" applyBorder="1"/>
    <xf numFmtId="1" fontId="0" fillId="0" borderId="9" xfId="0" applyNumberFormat="1" applyBorder="1"/>
    <xf numFmtId="1" fontId="0" fillId="0" borderId="2" xfId="1" applyNumberFormat="1" applyFont="1" applyBorder="1"/>
    <xf numFmtId="1" fontId="0" fillId="0" borderId="0" xfId="1" applyNumberFormat="1" applyFont="1" applyBorder="1"/>
    <xf numFmtId="0" fontId="0" fillId="0" borderId="0" xfId="0" applyFill="1" applyBorder="1"/>
    <xf numFmtId="0" fontId="4" fillId="0" borderId="1" xfId="0" applyFont="1" applyFill="1" applyBorder="1"/>
    <xf numFmtId="14" fontId="4" fillId="0" borderId="1" xfId="0" applyNumberFormat="1" applyFont="1" applyFill="1" applyBorder="1"/>
    <xf numFmtId="17" fontId="3" fillId="0" borderId="1" xfId="0" applyNumberFormat="1" applyFont="1" applyFill="1" applyBorder="1"/>
    <xf numFmtId="0" fontId="17" fillId="0" borderId="1" xfId="0" applyNumberFormat="1" applyFont="1" applyBorder="1"/>
    <xf numFmtId="0" fontId="0" fillId="8" borderId="1" xfId="0" applyFill="1" applyBorder="1"/>
    <xf numFmtId="0" fontId="17" fillId="0" borderId="1" xfId="0" applyFont="1" applyBorder="1"/>
    <xf numFmtId="1" fontId="0" fillId="0" borderId="4" xfId="0" applyNumberFormat="1" applyBorder="1"/>
    <xf numFmtId="1" fontId="0" fillId="0" borderId="8" xfId="0" applyNumberFormat="1" applyBorder="1"/>
    <xf numFmtId="1" fontId="0" fillId="0" borderId="4" xfId="1" applyNumberFormat="1" applyFont="1" applyBorder="1"/>
    <xf numFmtId="1" fontId="0" fillId="0" borderId="1" xfId="1" applyNumberFormat="1" applyFont="1" applyBorder="1"/>
    <xf numFmtId="0" fontId="0" fillId="0" borderId="1" xfId="0" applyBorder="1"/>
    <xf numFmtId="0" fontId="0" fillId="0" borderId="2" xfId="0" applyFill="1" applyBorder="1"/>
    <xf numFmtId="0" fontId="0" fillId="0" borderId="0" xfId="0" applyBorder="1"/>
    <xf numFmtId="0" fontId="0" fillId="8" borderId="5" xfId="0" applyFill="1" applyBorder="1"/>
    <xf numFmtId="0" fontId="2" fillId="0" borderId="0" xfId="0" applyFont="1"/>
    <xf numFmtId="0" fontId="19" fillId="0" borderId="0" xfId="0" applyFont="1"/>
    <xf numFmtId="0" fontId="13" fillId="0" borderId="0" xfId="0" applyFont="1"/>
    <xf numFmtId="1" fontId="20" fillId="0" borderId="0" xfId="0" applyNumberFormat="1" applyFont="1" applyBorder="1"/>
    <xf numFmtId="0" fontId="0" fillId="9" borderId="1" xfId="0" applyFill="1" applyBorder="1"/>
    <xf numFmtId="0" fontId="0" fillId="9" borderId="4" xfId="0" applyFill="1" applyBorder="1"/>
    <xf numFmtId="0" fontId="0" fillId="9" borderId="0" xfId="0" applyFill="1"/>
    <xf numFmtId="0" fontId="0" fillId="3" borderId="2" xfId="0" applyFill="1" applyBorder="1"/>
    <xf numFmtId="1" fontId="0" fillId="0" borderId="0" xfId="0" applyNumberFormat="1" applyBorder="1"/>
    <xf numFmtId="9" fontId="0" fillId="0" borderId="0" xfId="1" applyFont="1" applyBorder="1"/>
    <xf numFmtId="0" fontId="0" fillId="0" borderId="0" xfId="0" applyFont="1" applyBorder="1"/>
    <xf numFmtId="1" fontId="2" fillId="0" borderId="0" xfId="0" applyNumberFormat="1" applyFont="1" applyBorder="1"/>
    <xf numFmtId="0" fontId="0" fillId="3" borderId="0" xfId="0" applyFill="1" applyBorder="1"/>
    <xf numFmtId="0" fontId="3" fillId="12" borderId="0" xfId="0" applyFont="1" applyFill="1" applyBorder="1"/>
    <xf numFmtId="0" fontId="0" fillId="6" borderId="1" xfId="0" applyFill="1" applyBorder="1"/>
    <xf numFmtId="1" fontId="0" fillId="12" borderId="1" xfId="0" applyNumberFormat="1" applyFont="1" applyFill="1" applyBorder="1"/>
    <xf numFmtId="1" fontId="0" fillId="12" borderId="1" xfId="0" applyNumberFormat="1" applyFill="1" applyBorder="1"/>
    <xf numFmtId="0" fontId="3" fillId="12" borderId="6" xfId="0" applyFont="1" applyFill="1" applyBorder="1"/>
    <xf numFmtId="1" fontId="0" fillId="6" borderId="2" xfId="0" applyNumberFormat="1" applyFill="1" applyBorder="1"/>
    <xf numFmtId="1" fontId="0" fillId="12" borderId="0" xfId="0" applyNumberFormat="1" applyFill="1" applyBorder="1"/>
    <xf numFmtId="1" fontId="0" fillId="12" borderId="6" xfId="0" applyNumberFormat="1" applyFill="1" applyBorder="1"/>
    <xf numFmtId="0" fontId="0" fillId="6" borderId="4" xfId="0" applyFill="1" applyBorder="1"/>
    <xf numFmtId="1" fontId="0" fillId="12" borderId="5" xfId="0" applyNumberFormat="1" applyFont="1" applyFill="1" applyBorder="1"/>
    <xf numFmtId="0" fontId="0" fillId="6" borderId="2" xfId="0" applyFill="1" applyBorder="1"/>
    <xf numFmtId="1" fontId="0" fillId="12" borderId="0" xfId="0" applyNumberFormat="1" applyFont="1" applyFill="1" applyBorder="1"/>
    <xf numFmtId="1" fontId="0" fillId="12" borderId="6" xfId="0" applyNumberFormat="1" applyFont="1" applyFill="1" applyBorder="1"/>
    <xf numFmtId="0" fontId="0" fillId="12" borderId="0" xfId="0" applyFill="1" applyBorder="1"/>
    <xf numFmtId="0" fontId="0" fillId="12" borderId="6" xfId="0" applyFill="1" applyBorder="1"/>
    <xf numFmtId="0" fontId="3" fillId="6" borderId="2" xfId="0" applyFont="1" applyFill="1" applyBorder="1" applyAlignment="1">
      <alignment vertical="top"/>
    </xf>
    <xf numFmtId="0" fontId="3" fillId="12" borderId="0" xfId="0" applyFont="1" applyFill="1" applyBorder="1" applyAlignment="1">
      <alignment vertical="top" wrapText="1"/>
    </xf>
    <xf numFmtId="0" fontId="18" fillId="12" borderId="0" xfId="0" applyFont="1" applyFill="1" applyBorder="1"/>
    <xf numFmtId="0" fontId="3" fillId="6" borderId="0" xfId="0" applyFont="1" applyFill="1" applyBorder="1" applyAlignment="1">
      <alignment vertical="top"/>
    </xf>
    <xf numFmtId="1" fontId="0" fillId="6" borderId="0" xfId="0" applyNumberFormat="1" applyFill="1" applyBorder="1"/>
    <xf numFmtId="0" fontId="0" fillId="6" borderId="0" xfId="0" applyFill="1" applyBorder="1"/>
    <xf numFmtId="17" fontId="2" fillId="13" borderId="8" xfId="0" applyNumberFormat="1" applyFont="1" applyFill="1" applyBorder="1" applyAlignment="1">
      <alignment vertical="top"/>
    </xf>
    <xf numFmtId="17" fontId="2" fillId="13" borderId="9" xfId="0" applyNumberFormat="1" applyFont="1" applyFill="1" applyBorder="1" applyAlignment="1">
      <alignment vertical="top"/>
    </xf>
    <xf numFmtId="17" fontId="0" fillId="13" borderId="9" xfId="0" applyNumberFormat="1" applyFill="1" applyBorder="1"/>
    <xf numFmtId="17" fontId="0" fillId="13" borderId="8" xfId="0" applyNumberFormat="1" applyFill="1" applyBorder="1"/>
    <xf numFmtId="0" fontId="0" fillId="13" borderId="9" xfId="0" applyNumberFormat="1" applyFill="1" applyBorder="1"/>
    <xf numFmtId="1" fontId="0" fillId="6" borderId="4" xfId="0" applyNumberFormat="1" applyFill="1" applyBorder="1"/>
    <xf numFmtId="0" fontId="0" fillId="0" borderId="6" xfId="0" applyBorder="1"/>
    <xf numFmtId="1" fontId="0" fillId="12" borderId="5" xfId="0" applyNumberFormat="1" applyFill="1" applyBorder="1"/>
    <xf numFmtId="0" fontId="8" fillId="0" borderId="0" xfId="0" applyFont="1" applyFill="1" applyBorder="1"/>
    <xf numFmtId="1" fontId="0" fillId="13" borderId="0" xfId="0" applyNumberFormat="1" applyFont="1" applyFill="1" applyBorder="1"/>
    <xf numFmtId="9" fontId="23" fillId="10" borderId="0" xfId="2" applyNumberFormat="1" applyBorder="1"/>
    <xf numFmtId="1" fontId="0" fillId="11" borderId="0" xfId="0" applyNumberFormat="1" applyFill="1" applyBorder="1"/>
    <xf numFmtId="1" fontId="8" fillId="0" borderId="0" xfId="0" applyNumberFormat="1" applyFont="1" applyBorder="1"/>
    <xf numFmtId="0" fontId="26" fillId="0" borderId="0" xfId="0" applyFont="1" applyFill="1" applyBorder="1"/>
    <xf numFmtId="0" fontId="26" fillId="0" borderId="0" xfId="3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 vertical="center" wrapText="1"/>
    </xf>
    <xf numFmtId="0" fontId="26" fillId="0" borderId="0" xfId="0" applyFont="1" applyFill="1" applyBorder="1" applyAlignment="1">
      <alignment horizontal="left"/>
    </xf>
    <xf numFmtId="17" fontId="26" fillId="0" borderId="0" xfId="0" applyNumberFormat="1" applyFont="1" applyFill="1" applyBorder="1"/>
    <xf numFmtId="0" fontId="26" fillId="0" borderId="0" xfId="0" applyFont="1" applyFill="1" applyBorder="1" applyAlignment="1">
      <alignment horizontal="center" vertical="center"/>
    </xf>
    <xf numFmtId="1" fontId="26" fillId="0" borderId="0" xfId="0" applyNumberFormat="1" applyFont="1" applyFill="1" applyBorder="1" applyAlignment="1">
      <alignment horizontal="left" vertical="center"/>
    </xf>
    <xf numFmtId="1" fontId="26" fillId="0" borderId="0" xfId="0" applyNumberFormat="1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vertical="center"/>
    </xf>
    <xf numFmtId="0" fontId="26" fillId="0" borderId="0" xfId="0" applyFont="1" applyFill="1" applyBorder="1" applyAlignment="1">
      <alignment wrapText="1"/>
    </xf>
    <xf numFmtId="0" fontId="26" fillId="3" borderId="0" xfId="0" applyFont="1" applyFill="1" applyBorder="1" applyAlignment="1">
      <alignment vertical="center"/>
    </xf>
    <xf numFmtId="0" fontId="26" fillId="3" borderId="0" xfId="3" applyFont="1" applyFill="1" applyBorder="1" applyAlignment="1">
      <alignment horizontal="left" vertical="center"/>
    </xf>
    <xf numFmtId="0" fontId="26" fillId="3" borderId="0" xfId="3" applyFont="1" applyFill="1" applyBorder="1" applyAlignment="1">
      <alignment horizontal="left" vertical="center" wrapText="1"/>
    </xf>
    <xf numFmtId="1" fontId="26" fillId="3" borderId="0" xfId="3" applyNumberFormat="1" applyFont="1" applyFill="1" applyBorder="1" applyAlignment="1">
      <alignment horizontal="left" vertical="center"/>
    </xf>
    <xf numFmtId="0" fontId="26" fillId="3" borderId="0" xfId="0" applyFont="1" applyFill="1" applyBorder="1" applyAlignment="1">
      <alignment horizontal="left" vertical="center"/>
    </xf>
    <xf numFmtId="0" fontId="26" fillId="3" borderId="0" xfId="0" applyFont="1" applyFill="1" applyBorder="1" applyAlignment="1">
      <alignment horizontal="left" vertical="center" wrapText="1"/>
    </xf>
    <xf numFmtId="0" fontId="26" fillId="13" borderId="0" xfId="0" applyFont="1" applyFill="1" applyBorder="1" applyAlignment="1">
      <alignment vertical="center"/>
    </xf>
    <xf numFmtId="0" fontId="26" fillId="13" borderId="0" xfId="0" applyFont="1" applyFill="1" applyBorder="1" applyAlignment="1">
      <alignment horizontal="left" vertical="center"/>
    </xf>
    <xf numFmtId="0" fontId="26" fillId="13" borderId="0" xfId="0" applyFont="1" applyFill="1" applyBorder="1" applyAlignment="1">
      <alignment horizontal="left" vertical="center" wrapText="1"/>
    </xf>
    <xf numFmtId="0" fontId="26" fillId="13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vertical="center" wrapText="1"/>
    </xf>
    <xf numFmtId="0" fontId="26" fillId="13" borderId="0" xfId="0" applyNumberFormat="1" applyFont="1" applyFill="1" applyBorder="1" applyAlignment="1">
      <alignment horizontal="left" vertical="center"/>
    </xf>
    <xf numFmtId="0" fontId="26" fillId="0" borderId="2" xfId="0" applyFont="1" applyFill="1" applyBorder="1"/>
    <xf numFmtId="0" fontId="26" fillId="3" borderId="0" xfId="0" applyNumberFormat="1" applyFont="1" applyFill="1" applyBorder="1" applyAlignment="1">
      <alignment horizontal="left" vertical="center"/>
    </xf>
    <xf numFmtId="0" fontId="26" fillId="0" borderId="2" xfId="0" applyFont="1" applyFill="1" applyBorder="1" applyAlignment="1">
      <alignment horizontal="left" vertical="center" wrapText="1"/>
    </xf>
    <xf numFmtId="17" fontId="27" fillId="14" borderId="0" xfId="0" applyNumberFormat="1" applyFont="1" applyFill="1" applyBorder="1"/>
    <xf numFmtId="1" fontId="27" fillId="14" borderId="0" xfId="3" applyNumberFormat="1" applyFont="1" applyFill="1" applyBorder="1" applyAlignment="1">
      <alignment horizontal="left" vertical="center"/>
    </xf>
    <xf numFmtId="0" fontId="26" fillId="14" borderId="0" xfId="0" applyFont="1" applyFill="1" applyBorder="1" applyAlignment="1">
      <alignment horizontal="left" vertical="center"/>
    </xf>
    <xf numFmtId="0" fontId="26" fillId="14" borderId="0" xfId="0" applyFont="1" applyFill="1" applyBorder="1" applyAlignment="1">
      <alignment horizontal="center" vertical="center"/>
    </xf>
    <xf numFmtId="0" fontId="26" fillId="14" borderId="2" xfId="0" applyFont="1" applyFill="1" applyBorder="1"/>
    <xf numFmtId="0" fontId="26" fillId="14" borderId="0" xfId="0" applyFont="1" applyFill="1" applyBorder="1"/>
    <xf numFmtId="1" fontId="26" fillId="13" borderId="0" xfId="3" applyNumberFormat="1" applyFont="1" applyFill="1" applyBorder="1" applyAlignment="1">
      <alignment horizontal="left" vertical="center"/>
    </xf>
    <xf numFmtId="1" fontId="26" fillId="14" borderId="0" xfId="3" applyNumberFormat="1" applyFont="1" applyFill="1" applyBorder="1" applyAlignment="1">
      <alignment horizontal="left" vertical="center"/>
    </xf>
    <xf numFmtId="1" fontId="26" fillId="14" borderId="0" xfId="0" applyNumberFormat="1" applyFont="1" applyFill="1" applyBorder="1" applyAlignment="1">
      <alignment horizontal="center" vertical="center"/>
    </xf>
    <xf numFmtId="1" fontId="2" fillId="12" borderId="1" xfId="0" applyNumberFormat="1" applyFont="1" applyFill="1" applyBorder="1"/>
    <xf numFmtId="1" fontId="2" fillId="12" borderId="0" xfId="0" applyNumberFormat="1" applyFont="1" applyFill="1" applyBorder="1"/>
    <xf numFmtId="1" fontId="26" fillId="0" borderId="0" xfId="0" applyNumberFormat="1" applyFont="1" applyFill="1" applyBorder="1"/>
    <xf numFmtId="1" fontId="26" fillId="3" borderId="2" xfId="0" applyNumberFormat="1" applyFont="1" applyFill="1" applyBorder="1"/>
    <xf numFmtId="0" fontId="26" fillId="3" borderId="2" xfId="0" applyFont="1" applyFill="1" applyBorder="1"/>
    <xf numFmtId="0" fontId="26" fillId="3" borderId="0" xfId="0" applyFont="1" applyFill="1" applyBorder="1"/>
    <xf numFmtId="1" fontId="26" fillId="3" borderId="0" xfId="0" applyNumberFormat="1" applyFont="1" applyFill="1" applyBorder="1"/>
    <xf numFmtId="0" fontId="26" fillId="3" borderId="2" xfId="0" applyFont="1" applyFill="1" applyBorder="1" applyAlignment="1">
      <alignment vertical="center"/>
    </xf>
    <xf numFmtId="0" fontId="26" fillId="3" borderId="2" xfId="0" applyFont="1" applyFill="1" applyBorder="1" applyAlignment="1">
      <alignment horizontal="left" vertical="center"/>
    </xf>
    <xf numFmtId="0" fontId="26" fillId="3" borderId="2" xfId="0" applyFont="1" applyFill="1" applyBorder="1" applyAlignment="1">
      <alignment horizontal="left" vertical="center" wrapText="1"/>
    </xf>
    <xf numFmtId="1" fontId="26" fillId="14" borderId="0" xfId="0" applyNumberFormat="1" applyFont="1" applyFill="1" applyBorder="1"/>
    <xf numFmtId="1" fontId="27" fillId="14" borderId="2" xfId="0" applyNumberFormat="1" applyFont="1" applyFill="1" applyBorder="1"/>
    <xf numFmtId="1" fontId="27" fillId="14" borderId="0" xfId="0" applyNumberFormat="1" applyFont="1" applyFill="1" applyBorder="1"/>
    <xf numFmtId="0" fontId="26" fillId="15" borderId="0" xfId="0" applyFont="1" applyFill="1" applyBorder="1" applyAlignment="1">
      <alignment horizontal="left" vertical="center"/>
    </xf>
    <xf numFmtId="0" fontId="26" fillId="15" borderId="0" xfId="0" applyFont="1" applyFill="1" applyBorder="1" applyAlignment="1">
      <alignment vertical="center"/>
    </xf>
    <xf numFmtId="0" fontId="26" fillId="15" borderId="0" xfId="0" applyFont="1" applyFill="1" applyBorder="1" applyAlignment="1">
      <alignment horizontal="left" vertical="center" wrapText="1"/>
    </xf>
    <xf numFmtId="1" fontId="26" fillId="15" borderId="0" xfId="3" applyNumberFormat="1" applyFont="1" applyFill="1" applyBorder="1" applyAlignment="1">
      <alignment horizontal="left" vertical="center"/>
    </xf>
    <xf numFmtId="0" fontId="26" fillId="15" borderId="0" xfId="0" applyNumberFormat="1" applyFont="1" applyFill="1" applyBorder="1" applyAlignment="1">
      <alignment horizontal="left" vertical="center"/>
    </xf>
    <xf numFmtId="0" fontId="28" fillId="14" borderId="0" xfId="0" applyFont="1" applyFill="1" applyBorder="1" applyAlignment="1">
      <alignment horizontal="left" vertical="center"/>
    </xf>
    <xf numFmtId="0" fontId="0" fillId="9" borderId="0" xfId="0" applyFont="1" applyFill="1" applyBorder="1"/>
    <xf numFmtId="0" fontId="30" fillId="0" borderId="0" xfId="0" applyFont="1"/>
    <xf numFmtId="1" fontId="4" fillId="13" borderId="2" xfId="0" applyNumberFormat="1" applyFont="1" applyFill="1" applyBorder="1"/>
    <xf numFmtId="1" fontId="4" fillId="13" borderId="0" xfId="0" applyNumberFormat="1" applyFont="1" applyFill="1" applyBorder="1"/>
    <xf numFmtId="1" fontId="0" fillId="13" borderId="2" xfId="0" applyNumberFormat="1" applyFont="1" applyFill="1" applyBorder="1"/>
    <xf numFmtId="1" fontId="5" fillId="0" borderId="2" xfId="0" applyNumberFormat="1" applyFont="1" applyFill="1" applyBorder="1"/>
    <xf numFmtId="1" fontId="7" fillId="0" borderId="2" xfId="0" applyNumberFormat="1" applyFont="1" applyFill="1" applyBorder="1"/>
    <xf numFmtId="1" fontId="3" fillId="0" borderId="2" xfId="0" applyNumberFormat="1" applyFont="1" applyFill="1" applyBorder="1" applyAlignment="1">
      <alignment horizontal="left" vertical="center"/>
    </xf>
    <xf numFmtId="0" fontId="4" fillId="9" borderId="0" xfId="0" applyFont="1" applyFill="1" applyBorder="1" applyAlignment="1">
      <alignment horizontal="left" vertical="center"/>
    </xf>
    <xf numFmtId="0" fontId="4" fillId="9" borderId="0" xfId="0" applyFont="1" applyFill="1" applyBorder="1"/>
    <xf numFmtId="1" fontId="0" fillId="9" borderId="0" xfId="0" applyNumberFormat="1" applyFont="1" applyFill="1" applyBorder="1"/>
    <xf numFmtId="0" fontId="5" fillId="9" borderId="2" xfId="0" applyFont="1" applyFill="1" applyBorder="1" applyAlignment="1">
      <alignment horizontal="left" vertical="center"/>
    </xf>
    <xf numFmtId="0" fontId="5" fillId="9" borderId="0" xfId="0" applyFont="1" applyFill="1" applyBorder="1" applyAlignment="1">
      <alignment horizontal="left" vertical="center"/>
    </xf>
    <xf numFmtId="0" fontId="5" fillId="9" borderId="2" xfId="0" applyFont="1" applyFill="1" applyBorder="1"/>
    <xf numFmtId="0" fontId="5" fillId="9" borderId="0" xfId="0" applyFont="1" applyFill="1" applyBorder="1"/>
    <xf numFmtId="0" fontId="7" fillId="9" borderId="2" xfId="0" applyFont="1" applyFill="1" applyBorder="1"/>
    <xf numFmtId="0" fontId="7" fillId="9" borderId="0" xfId="0" applyFont="1" applyFill="1" applyBorder="1"/>
    <xf numFmtId="1" fontId="7" fillId="9" borderId="2" xfId="0" applyNumberFormat="1" applyFont="1" applyFill="1" applyBorder="1"/>
    <xf numFmtId="1" fontId="7" fillId="9" borderId="0" xfId="0" applyNumberFormat="1" applyFont="1" applyFill="1" applyBorder="1"/>
    <xf numFmtId="1" fontId="31" fillId="0" borderId="2" xfId="0" applyNumberFormat="1" applyFont="1" applyFill="1" applyBorder="1"/>
    <xf numFmtId="1" fontId="31" fillId="0" borderId="0" xfId="0" applyNumberFormat="1" applyFont="1" applyFill="1" applyBorder="1"/>
    <xf numFmtId="1" fontId="8" fillId="9" borderId="0" xfId="0" applyNumberFormat="1" applyFont="1" applyFill="1" applyBorder="1"/>
    <xf numFmtId="1" fontId="8" fillId="11" borderId="0" xfId="0" applyNumberFormat="1" applyFont="1" applyFill="1" applyBorder="1"/>
    <xf numFmtId="1" fontId="0" fillId="6" borderId="1" xfId="0" applyNumberFormat="1" applyFill="1" applyBorder="1"/>
    <xf numFmtId="0" fontId="0" fillId="3" borderId="0" xfId="0" applyFont="1" applyFill="1" applyBorder="1"/>
    <xf numFmtId="0" fontId="19" fillId="0" borderId="0" xfId="0" applyFont="1" applyBorder="1"/>
    <xf numFmtId="0" fontId="2" fillId="4" borderId="0" xfId="0" applyFont="1" applyFill="1"/>
    <xf numFmtId="0" fontId="22" fillId="0" borderId="0" xfId="0" applyFont="1" applyBorder="1"/>
    <xf numFmtId="0" fontId="0" fillId="0" borderId="0" xfId="0" applyNumberFormat="1" applyBorder="1"/>
    <xf numFmtId="1" fontId="21" fillId="0" borderId="0" xfId="0" applyNumberFormat="1" applyFont="1" applyBorder="1"/>
    <xf numFmtId="0" fontId="8" fillId="3" borderId="0" xfId="0" applyFont="1" applyFill="1" applyBorder="1"/>
    <xf numFmtId="1" fontId="0" fillId="9" borderId="0" xfId="0" applyNumberFormat="1" applyFill="1" applyBorder="1"/>
    <xf numFmtId="0" fontId="0" fillId="5" borderId="0" xfId="0" applyFont="1" applyFill="1" applyBorder="1"/>
    <xf numFmtId="0" fontId="0" fillId="3" borderId="0" xfId="0" applyNumberFormat="1" applyFill="1" applyBorder="1"/>
    <xf numFmtId="0" fontId="0" fillId="0" borderId="6" xfId="0" applyFill="1" applyBorder="1"/>
    <xf numFmtId="0" fontId="8" fillId="0" borderId="0" xfId="0" applyFont="1" applyBorder="1"/>
    <xf numFmtId="1" fontId="0" fillId="3" borderId="0" xfId="0" applyNumberFormat="1" applyFont="1" applyFill="1" applyBorder="1"/>
    <xf numFmtId="9" fontId="8" fillId="0" borderId="0" xfId="1" applyFont="1" applyBorder="1"/>
    <xf numFmtId="0" fontId="2" fillId="9" borderId="4" xfId="0" applyNumberFormat="1" applyFont="1" applyFill="1" applyBorder="1"/>
    <xf numFmtId="0" fontId="8" fillId="9" borderId="1" xfId="0" applyFont="1" applyFill="1" applyBorder="1"/>
    <xf numFmtId="0" fontId="0" fillId="9" borderId="1" xfId="0" applyFill="1" applyBorder="1" applyAlignment="1">
      <alignment horizontal="right"/>
    </xf>
    <xf numFmtId="1" fontId="0" fillId="9" borderId="1" xfId="0" applyNumberFormat="1" applyFill="1" applyBorder="1"/>
    <xf numFmtId="9" fontId="0" fillId="9" borderId="1" xfId="1" applyFont="1" applyFill="1" applyBorder="1"/>
    <xf numFmtId="0" fontId="2" fillId="9" borderId="13" xfId="0" applyNumberFormat="1" applyFont="1" applyFill="1" applyBorder="1"/>
    <xf numFmtId="0" fontId="8" fillId="9" borderId="7" xfId="0" applyFont="1" applyFill="1" applyBorder="1"/>
    <xf numFmtId="0" fontId="0" fillId="9" borderId="7" xfId="0" applyFill="1" applyBorder="1"/>
    <xf numFmtId="0" fontId="0" fillId="9" borderId="7" xfId="0" applyFill="1" applyBorder="1" applyAlignment="1">
      <alignment horizontal="right"/>
    </xf>
    <xf numFmtId="1" fontId="0" fillId="9" borderId="7" xfId="0" applyNumberFormat="1" applyFill="1" applyBorder="1"/>
    <xf numFmtId="9" fontId="0" fillId="9" borderId="7" xfId="1" applyFont="1" applyFill="1" applyBorder="1"/>
    <xf numFmtId="0" fontId="0" fillId="16" borderId="0" xfId="0" applyFill="1" applyBorder="1"/>
    <xf numFmtId="0" fontId="0" fillId="16" borderId="0" xfId="0" applyNumberFormat="1" applyFill="1" applyBorder="1"/>
    <xf numFmtId="1" fontId="8" fillId="16" borderId="0" xfId="0" applyNumberFormat="1" applyFont="1" applyFill="1" applyBorder="1"/>
    <xf numFmtId="0" fontId="8" fillId="16" borderId="0" xfId="0" applyFont="1" applyFill="1" applyBorder="1"/>
    <xf numFmtId="1" fontId="0" fillId="16" borderId="0" xfId="0" applyNumberFormat="1" applyFill="1" applyBorder="1"/>
    <xf numFmtId="0" fontId="8" fillId="5" borderId="0" xfId="0" applyFont="1" applyFill="1" applyBorder="1"/>
    <xf numFmtId="164" fontId="0" fillId="0" borderId="0" xfId="0" applyNumberFormat="1" applyBorder="1"/>
    <xf numFmtId="164" fontId="2" fillId="0" borderId="0" xfId="0" applyNumberFormat="1" applyFont="1" applyBorder="1"/>
    <xf numFmtId="1" fontId="11" fillId="0" borderId="0" xfId="0" applyNumberFormat="1" applyFont="1" applyBorder="1"/>
    <xf numFmtId="0" fontId="0" fillId="0" borderId="1" xfId="0" applyFill="1" applyBorder="1"/>
    <xf numFmtId="0" fontId="26" fillId="0" borderId="4" xfId="0" applyFont="1" applyFill="1" applyBorder="1"/>
    <xf numFmtId="0" fontId="26" fillId="0" borderId="1" xfId="0" applyFont="1" applyFill="1" applyBorder="1"/>
    <xf numFmtId="0" fontId="8" fillId="0" borderId="1" xfId="0" applyFont="1" applyFill="1" applyBorder="1"/>
    <xf numFmtId="0" fontId="8" fillId="3" borderId="2" xfId="0" applyFont="1" applyFill="1" applyBorder="1"/>
    <xf numFmtId="1" fontId="2" fillId="3" borderId="2" xfId="0" applyNumberFormat="1" applyFont="1" applyFill="1" applyBorder="1"/>
    <xf numFmtId="1" fontId="0" fillId="3" borderId="2" xfId="0" applyNumberFormat="1" applyFont="1" applyFill="1" applyBorder="1"/>
    <xf numFmtId="1" fontId="8" fillId="3" borderId="0" xfId="0" applyNumberFormat="1" applyFont="1" applyFill="1" applyBorder="1"/>
    <xf numFmtId="1" fontId="0" fillId="5" borderId="0" xfId="0" applyNumberFormat="1" applyFont="1" applyFill="1" applyBorder="1"/>
    <xf numFmtId="0" fontId="0" fillId="9" borderId="1" xfId="0" applyFont="1" applyFill="1" applyBorder="1"/>
    <xf numFmtId="0" fontId="0" fillId="9" borderId="13" xfId="0" applyFill="1" applyBorder="1"/>
    <xf numFmtId="0" fontId="0" fillId="9" borderId="7" xfId="0" applyFont="1" applyFill="1" applyBorder="1"/>
    <xf numFmtId="1" fontId="8" fillId="16" borderId="15" xfId="0" applyNumberFormat="1" applyFont="1" applyFill="1" applyBorder="1"/>
    <xf numFmtId="9" fontId="0" fillId="0" borderId="15" xfId="1" applyFont="1" applyBorder="1"/>
    <xf numFmtId="164" fontId="2" fillId="0" borderId="15" xfId="0" applyNumberFormat="1" applyFont="1" applyBorder="1"/>
    <xf numFmtId="0" fontId="7" fillId="0" borderId="0" xfId="0" applyFont="1"/>
    <xf numFmtId="1" fontId="8" fillId="3" borderId="2" xfId="0" applyNumberFormat="1" applyFont="1" applyFill="1" applyBorder="1"/>
    <xf numFmtId="1" fontId="21" fillId="16" borderId="0" xfId="0" applyNumberFormat="1" applyFont="1" applyFill="1" applyBorder="1"/>
    <xf numFmtId="0" fontId="22" fillId="16" borderId="0" xfId="0" applyFont="1" applyFill="1" applyBorder="1"/>
    <xf numFmtId="0" fontId="10" fillId="16" borderId="0" xfId="0" applyFont="1" applyFill="1" applyBorder="1"/>
    <xf numFmtId="0" fontId="0" fillId="16" borderId="6" xfId="0" applyFill="1" applyBorder="1"/>
    <xf numFmtId="1" fontId="0" fillId="16" borderId="6" xfId="0" applyNumberFormat="1" applyFill="1" applyBorder="1"/>
    <xf numFmtId="1" fontId="0" fillId="9" borderId="5" xfId="0" applyNumberFormat="1" applyFill="1" applyBorder="1"/>
    <xf numFmtId="1" fontId="0" fillId="9" borderId="14" xfId="0" applyNumberFormat="1" applyFill="1" applyBorder="1"/>
    <xf numFmtId="0" fontId="8" fillId="9" borderId="4" xfId="0" applyFont="1" applyFill="1" applyBorder="1"/>
    <xf numFmtId="1" fontId="8" fillId="9" borderId="1" xfId="0" applyNumberFormat="1" applyFont="1" applyFill="1" applyBorder="1"/>
    <xf numFmtId="9" fontId="8" fillId="9" borderId="1" xfId="1" applyFont="1" applyFill="1" applyBorder="1"/>
    <xf numFmtId="0" fontId="8" fillId="9" borderId="13" xfId="0" applyFont="1" applyFill="1" applyBorder="1"/>
    <xf numFmtId="1" fontId="8" fillId="9" borderId="7" xfId="0" applyNumberFormat="1" applyFont="1" applyFill="1" applyBorder="1"/>
    <xf numFmtId="9" fontId="8" fillId="9" borderId="7" xfId="1" applyFont="1" applyFill="1" applyBorder="1"/>
    <xf numFmtId="9" fontId="8" fillId="0" borderId="0" xfId="1" applyFont="1" applyFill="1" applyBorder="1"/>
    <xf numFmtId="1" fontId="0" fillId="2" borderId="0" xfId="0" applyNumberFormat="1" applyFont="1" applyFill="1" applyBorder="1"/>
    <xf numFmtId="1" fontId="0" fillId="2" borderId="1" xfId="0" applyNumberFormat="1" applyFont="1" applyFill="1" applyBorder="1"/>
    <xf numFmtId="0" fontId="0" fillId="2" borderId="4" xfId="0" applyFill="1" applyBorder="1"/>
    <xf numFmtId="0" fontId="0" fillId="2" borderId="2" xfId="0" applyFill="1" applyBorder="1"/>
    <xf numFmtId="0" fontId="2" fillId="3" borderId="11" xfId="0" applyFont="1" applyFill="1" applyBorder="1" applyAlignment="1">
      <alignment horizontal="center"/>
    </xf>
    <xf numFmtId="1" fontId="0" fillId="3" borderId="0" xfId="0" applyNumberFormat="1" applyFill="1" applyBorder="1"/>
    <xf numFmtId="1" fontId="0" fillId="3" borderId="1" xfId="0" applyNumberFormat="1" applyFont="1" applyFill="1" applyBorder="1"/>
    <xf numFmtId="1" fontId="0" fillId="3" borderId="1" xfId="0" applyNumberFormat="1" applyFill="1" applyBorder="1"/>
    <xf numFmtId="0" fontId="2" fillId="5" borderId="11" xfId="0" applyFont="1" applyFill="1" applyBorder="1" applyAlignment="1">
      <alignment horizontal="center"/>
    </xf>
    <xf numFmtId="0" fontId="3" fillId="5" borderId="0" xfId="0" applyFont="1" applyFill="1" applyBorder="1"/>
    <xf numFmtId="1" fontId="0" fillId="5" borderId="0" xfId="0" applyNumberFormat="1" applyFill="1" applyBorder="1"/>
    <xf numFmtId="1" fontId="0" fillId="5" borderId="1" xfId="0" applyNumberFormat="1" applyFont="1" applyFill="1" applyBorder="1"/>
    <xf numFmtId="0" fontId="0" fillId="5" borderId="0" xfId="0" applyFill="1" applyBorder="1"/>
    <xf numFmtId="1" fontId="0" fillId="5" borderId="1" xfId="0" applyNumberFormat="1" applyFill="1" applyBorder="1"/>
    <xf numFmtId="0" fontId="2" fillId="4" borderId="11" xfId="0" applyFont="1" applyFill="1" applyBorder="1" applyAlignment="1">
      <alignment horizontal="center"/>
    </xf>
    <xf numFmtId="0" fontId="3" fillId="4" borderId="0" xfId="0" applyFont="1" applyFill="1" applyBorder="1"/>
    <xf numFmtId="1" fontId="0" fillId="4" borderId="0" xfId="0" applyNumberFormat="1" applyFill="1" applyBorder="1"/>
    <xf numFmtId="1" fontId="0" fillId="4" borderId="1" xfId="0" applyNumberFormat="1" applyFont="1" applyFill="1" applyBorder="1"/>
    <xf numFmtId="1" fontId="0" fillId="4" borderId="0" xfId="0" applyNumberFormat="1" applyFont="1" applyFill="1" applyBorder="1"/>
    <xf numFmtId="0" fontId="0" fillId="4" borderId="0" xfId="0" applyFill="1" applyBorder="1"/>
    <xf numFmtId="1" fontId="0" fillId="4" borderId="1" xfId="0" applyNumberFormat="1" applyFill="1" applyBorder="1"/>
    <xf numFmtId="0" fontId="20" fillId="6" borderId="0" xfId="0" applyFont="1" applyFill="1"/>
    <xf numFmtId="0" fontId="0" fillId="0" borderId="0" xfId="0" applyAlignment="1">
      <alignment vertical="center"/>
    </xf>
    <xf numFmtId="0" fontId="32" fillId="0" borderId="0" xfId="0" applyFont="1" applyAlignment="1">
      <alignment vertical="center"/>
    </xf>
    <xf numFmtId="0" fontId="34" fillId="0" borderId="0" xfId="0" applyFont="1" applyAlignment="1">
      <alignment horizontal="left" vertical="center" indent="5"/>
    </xf>
    <xf numFmtId="0" fontId="19" fillId="0" borderId="0" xfId="0" applyFont="1" applyAlignment="1">
      <alignment vertical="center"/>
    </xf>
    <xf numFmtId="0" fontId="0" fillId="2" borderId="0" xfId="0" applyFill="1" applyBorder="1"/>
    <xf numFmtId="1" fontId="2" fillId="2" borderId="0" xfId="0" applyNumberFormat="1" applyFont="1" applyFill="1" applyBorder="1"/>
    <xf numFmtId="1" fontId="2" fillId="2" borderId="1" xfId="0" applyNumberFormat="1" applyFont="1" applyFill="1" applyBorder="1"/>
    <xf numFmtId="2" fontId="0" fillId="12" borderId="0" xfId="0" applyNumberFormat="1" applyFill="1" applyBorder="1"/>
    <xf numFmtId="0" fontId="0" fillId="12" borderId="1" xfId="0" applyFill="1" applyBorder="1"/>
    <xf numFmtId="0" fontId="0" fillId="17" borderId="0" xfId="0" applyFill="1" applyBorder="1"/>
    <xf numFmtId="1" fontId="0" fillId="17" borderId="0" xfId="0" applyNumberFormat="1" applyFont="1" applyFill="1" applyBorder="1"/>
    <xf numFmtId="17" fontId="0" fillId="0" borderId="0" xfId="0" applyNumberFormat="1"/>
    <xf numFmtId="1" fontId="0" fillId="0" borderId="0" xfId="0" applyNumberFormat="1"/>
    <xf numFmtId="1" fontId="0" fillId="17" borderId="0" xfId="0" applyNumberFormat="1" applyFill="1"/>
    <xf numFmtId="0" fontId="0" fillId="17" borderId="0" xfId="0" applyFill="1"/>
    <xf numFmtId="0" fontId="0" fillId="18" borderId="0" xfId="0" applyFill="1"/>
    <xf numFmtId="9" fontId="0" fillId="12" borderId="0" xfId="1" applyFont="1" applyFill="1" applyBorder="1"/>
    <xf numFmtId="1" fontId="0" fillId="12" borderId="7" xfId="0" applyNumberFormat="1" applyFont="1" applyFill="1" applyBorder="1"/>
    <xf numFmtId="1" fontId="0" fillId="2" borderId="0" xfId="0" applyNumberFormat="1" applyFill="1" applyBorder="1"/>
    <xf numFmtId="1" fontId="0" fillId="12" borderId="0" xfId="1" applyNumberFormat="1" applyFont="1" applyFill="1" applyBorder="1"/>
    <xf numFmtId="1" fontId="0" fillId="2" borderId="0" xfId="1" applyNumberFormat="1" applyFont="1" applyFill="1" applyBorder="1"/>
    <xf numFmtId="1" fontId="0" fillId="17" borderId="0" xfId="0" applyNumberFormat="1" applyFill="1" applyBorder="1"/>
    <xf numFmtId="1" fontId="0" fillId="17" borderId="1" xfId="0" applyNumberFormat="1" applyFont="1" applyFill="1" applyBorder="1"/>
    <xf numFmtId="1" fontId="0" fillId="3" borderId="2" xfId="0" applyNumberFormat="1" applyFill="1" applyBorder="1"/>
    <xf numFmtId="1" fontId="0" fillId="3" borderId="4" xfId="0" applyNumberFormat="1" applyFont="1" applyFill="1" applyBorder="1"/>
    <xf numFmtId="1" fontId="0" fillId="3" borderId="8" xfId="0" applyNumberFormat="1" applyFont="1" applyFill="1" applyBorder="1"/>
    <xf numFmtId="1" fontId="0" fillId="3" borderId="9" xfId="0" applyNumberFormat="1" applyFont="1" applyFill="1" applyBorder="1"/>
    <xf numFmtId="0" fontId="0" fillId="3" borderId="9" xfId="0" applyFill="1" applyBorder="1"/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1" fontId="2" fillId="2" borderId="4" xfId="0" applyNumberFormat="1" applyFont="1" applyFill="1" applyBorder="1"/>
    <xf numFmtId="1" fontId="2" fillId="2" borderId="2" xfId="0" applyNumberFormat="1" applyFont="1" applyFill="1" applyBorder="1"/>
    <xf numFmtId="1" fontId="0" fillId="2" borderId="2" xfId="0" applyNumberFormat="1" applyFont="1" applyFill="1" applyBorder="1"/>
    <xf numFmtId="1" fontId="0" fillId="12" borderId="4" xfId="0" applyNumberFormat="1" applyFont="1" applyFill="1" applyBorder="1"/>
    <xf numFmtId="1" fontId="0" fillId="12" borderId="2" xfId="0" applyNumberFormat="1" applyFont="1" applyFill="1" applyBorder="1"/>
    <xf numFmtId="0" fontId="0" fillId="12" borderId="2" xfId="0" applyFill="1" applyBorder="1"/>
    <xf numFmtId="1" fontId="0" fillId="2" borderId="4" xfId="0" applyNumberFormat="1" applyFont="1" applyFill="1" applyBorder="1"/>
    <xf numFmtId="1" fontId="0" fillId="2" borderId="2" xfId="0" applyNumberFormat="1" applyFill="1" applyBorder="1"/>
    <xf numFmtId="1" fontId="0" fillId="2" borderId="2" xfId="1" applyNumberFormat="1" applyFont="1" applyFill="1" applyBorder="1"/>
    <xf numFmtId="1" fontId="2" fillId="12" borderId="4" xfId="0" applyNumberFormat="1" applyFont="1" applyFill="1" applyBorder="1"/>
    <xf numFmtId="1" fontId="2" fillId="12" borderId="2" xfId="0" applyNumberFormat="1" applyFont="1" applyFill="1" applyBorder="1"/>
    <xf numFmtId="1" fontId="0" fillId="12" borderId="2" xfId="0" applyNumberFormat="1" applyFill="1" applyBorder="1"/>
    <xf numFmtId="1" fontId="0" fillId="17" borderId="4" xfId="0" applyNumberFormat="1" applyFont="1" applyFill="1" applyBorder="1"/>
    <xf numFmtId="1" fontId="0" fillId="17" borderId="2" xfId="0" applyNumberFormat="1" applyFont="1" applyFill="1" applyBorder="1"/>
    <xf numFmtId="0" fontId="2" fillId="6" borderId="11" xfId="0" applyFont="1" applyFill="1" applyBorder="1" applyAlignment="1">
      <alignment horizontal="center"/>
    </xf>
    <xf numFmtId="1" fontId="2" fillId="9" borderId="0" xfId="0" applyNumberFormat="1" applyFont="1" applyFill="1" applyBorder="1"/>
    <xf numFmtId="0" fontId="2" fillId="6" borderId="11" xfId="0" applyFont="1" applyFill="1" applyBorder="1" applyAlignment="1">
      <alignment horizontal="center"/>
    </xf>
    <xf numFmtId="1" fontId="0" fillId="2" borderId="1" xfId="0" applyNumberFormat="1" applyFill="1" applyBorder="1"/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165" fontId="0" fillId="12" borderId="0" xfId="7" applyNumberFormat="1" applyFont="1" applyFill="1" applyBorder="1"/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165" fontId="0" fillId="2" borderId="0" xfId="7" applyNumberFormat="1" applyFont="1" applyFill="1" applyBorder="1"/>
    <xf numFmtId="0" fontId="2" fillId="6" borderId="11" xfId="0" applyFont="1" applyFill="1" applyBorder="1" applyAlignment="1">
      <alignment horizontal="center"/>
    </xf>
    <xf numFmtId="1" fontId="0" fillId="2" borderId="1" xfId="0" applyNumberFormat="1" applyFont="1" applyFill="1" applyBorder="1" applyAlignment="1">
      <alignment horizontal="right"/>
    </xf>
    <xf numFmtId="1" fontId="0" fillId="2" borderId="0" xfId="0" applyNumberFormat="1" applyFont="1" applyFill="1" applyBorder="1" applyAlignment="1">
      <alignment horizontal="right"/>
    </xf>
    <xf numFmtId="165" fontId="0" fillId="2" borderId="0" xfId="7" applyNumberFormat="1" applyFont="1" applyFill="1" applyBorder="1" applyAlignment="1">
      <alignment horizontal="right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1" fontId="0" fillId="12" borderId="7" xfId="0" applyNumberFormat="1" applyFill="1" applyBorder="1"/>
    <xf numFmtId="1" fontId="0" fillId="2" borderId="7" xfId="0" applyNumberFormat="1" applyFill="1" applyBorder="1"/>
    <xf numFmtId="1" fontId="0" fillId="2" borderId="14" xfId="0" applyNumberFormat="1" applyFill="1" applyBorder="1"/>
    <xf numFmtId="1" fontId="0" fillId="17" borderId="13" xfId="0" applyNumberFormat="1" applyFont="1" applyFill="1" applyBorder="1"/>
    <xf numFmtId="1" fontId="0" fillId="17" borderId="7" xfId="0" applyNumberFormat="1" applyFont="1" applyFill="1" applyBorder="1"/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0" fillId="2" borderId="3" xfId="0" applyFill="1" applyBorder="1" applyAlignment="1">
      <alignment horizontal="left" vertical="center"/>
    </xf>
    <xf numFmtId="0" fontId="0" fillId="3" borderId="3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center"/>
    </xf>
    <xf numFmtId="0" fontId="0" fillId="5" borderId="3" xfId="0" applyFill="1" applyBorder="1" applyAlignment="1">
      <alignment horizontal="left" vertical="center"/>
    </xf>
    <xf numFmtId="1" fontId="3" fillId="6" borderId="2" xfId="0" applyNumberFormat="1" applyFont="1" applyFill="1" applyBorder="1" applyAlignment="1">
      <alignment horizontal="center"/>
    </xf>
    <xf numFmtId="1" fontId="3" fillId="6" borderId="0" xfId="0" applyNumberFormat="1" applyFont="1" applyFill="1" applyBorder="1" applyAlignment="1">
      <alignment horizontal="center"/>
    </xf>
    <xf numFmtId="1" fontId="3" fillId="6" borderId="6" xfId="0" applyNumberFormat="1" applyFont="1" applyFill="1" applyBorder="1" applyAlignment="1">
      <alignment horizontal="center"/>
    </xf>
    <xf numFmtId="1" fontId="3" fillId="8" borderId="2" xfId="0" applyNumberFormat="1" applyFont="1" applyFill="1" applyBorder="1" applyAlignment="1">
      <alignment horizontal="center"/>
    </xf>
    <xf numFmtId="1" fontId="3" fillId="8" borderId="0" xfId="0" applyNumberFormat="1" applyFont="1" applyFill="1" applyBorder="1" applyAlignment="1">
      <alignment horizontal="center"/>
    </xf>
    <xf numFmtId="1" fontId="3" fillId="8" borderId="6" xfId="0" applyNumberFormat="1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 vertical="center" textRotation="90"/>
    </xf>
    <xf numFmtId="0" fontId="26" fillId="0" borderId="0" xfId="0" applyNumberFormat="1" applyFont="1" applyFill="1" applyBorder="1" applyAlignment="1">
      <alignment horizontal="left" vertical="center" wrapText="1"/>
    </xf>
    <xf numFmtId="0" fontId="26" fillId="0" borderId="2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6" fillId="0" borderId="2" xfId="0" applyFont="1" applyFill="1" applyBorder="1" applyAlignment="1">
      <alignment horizontal="left" vertical="center" wrapText="1"/>
    </xf>
    <xf numFmtId="0" fontId="26" fillId="0" borderId="0" xfId="0" applyFont="1" applyFill="1" applyBorder="1" applyAlignment="1">
      <alignment horizontal="left" vertical="center" wrapText="1"/>
    </xf>
    <xf numFmtId="0" fontId="29" fillId="13" borderId="2" xfId="0" applyFont="1" applyFill="1" applyBorder="1" applyAlignment="1">
      <alignment horizontal="center" vertical="center"/>
    </xf>
    <xf numFmtId="0" fontId="29" fillId="13" borderId="0" xfId="0" applyFont="1" applyFill="1" applyBorder="1" applyAlignment="1">
      <alignment horizontal="center" vertical="center"/>
    </xf>
    <xf numFmtId="0" fontId="28" fillId="0" borderId="0" xfId="0" applyNumberFormat="1" applyFont="1" applyFill="1" applyBorder="1" applyAlignment="1">
      <alignment horizontal="left" vertical="center" wrapText="1"/>
    </xf>
    <xf numFmtId="1" fontId="0" fillId="2" borderId="6" xfId="0" applyNumberFormat="1" applyFill="1" applyBorder="1"/>
  </cellXfs>
  <cellStyles count="8">
    <cellStyle name="Comma" xfId="7" builtinId="3"/>
    <cellStyle name="Comma 2" xfId="4" xr:uid="{00000000-0005-0000-0000-000000000000}"/>
    <cellStyle name="Neutral" xfId="2" builtinId="28"/>
    <cellStyle name="Normal" xfId="0" builtinId="0"/>
    <cellStyle name="Normal 2" xfId="5" xr:uid="{00000000-0005-0000-0000-000003000000}"/>
    <cellStyle name="Normal 3" xfId="3" xr:uid="{00000000-0005-0000-0000-000004000000}"/>
    <cellStyle name="Normal 3 2" xfId="6" xr:uid="{00000000-0005-0000-0000-000005000000}"/>
    <cellStyle name="Percent" xfId="1" builtinId="5"/>
  </cellStyles>
  <dxfs count="115"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theme="9" tint="-0.499984740745262"/>
      </font>
    </dxf>
    <dxf>
      <font>
        <color rgb="FF9C0006"/>
      </font>
    </dxf>
    <dxf>
      <font>
        <b/>
        <i val="0"/>
        <color rgb="FF7030A0"/>
      </font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</dxf>
    <dxf>
      <font>
        <color rgb="FF9C0006"/>
      </font>
    </dxf>
    <dxf>
      <font>
        <color theme="9" tint="-0.499984740745262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theme="9" tint="-0.499984740745262"/>
      </font>
    </dxf>
    <dxf>
      <font>
        <color rgb="FF9C0006"/>
      </font>
    </dxf>
    <dxf>
      <font>
        <color theme="9" tint="-0.499984740745262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theme="9" tint="-0.499984740745262"/>
      </font>
    </dxf>
    <dxf>
      <font>
        <color rgb="FF9C0006"/>
      </font>
    </dxf>
    <dxf>
      <font>
        <color theme="9" tint="-0.499984740745262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</dxf>
    <dxf>
      <font>
        <color rgb="FF9C0006"/>
      </font>
    </dxf>
    <dxf>
      <font>
        <color theme="9" tint="-0.499984740745262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F3C5E"/>
      <color rgb="FF6F07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Prime scrap premiums over obsolete in the US appeare to have an inverse relationship with prime supply (illustrated by automotive production) in most years with a few exceptions</a:t>
            </a:r>
            <a:r>
              <a:rPr lang="en-GB" baseline="0"/>
              <a:t> (coloured in red):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Annual!$Z$2:$Z$4</c:f>
              <c:strCache>
                <c:ptCount val="3"/>
                <c:pt idx="0">
                  <c:v>USA</c:v>
                </c:pt>
                <c:pt idx="1">
                  <c:v>bush </c:v>
                </c:pt>
                <c:pt idx="2">
                  <c:v>premium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77D-4C84-81E4-251538AAE113}"/>
              </c:ext>
            </c:extLst>
          </c:dPt>
          <c:dPt>
            <c:idx val="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77D-4C84-81E4-251538AAE113}"/>
              </c:ext>
            </c:extLst>
          </c:dPt>
          <c:dPt>
            <c:idx val="1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77D-4C84-81E4-251538AAE113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177D-4C84-81E4-251538AAE113}"/>
              </c:ext>
            </c:extLst>
          </c:dPt>
          <c:cat>
            <c:strRef>
              <c:f>Annual!$A$23:$A$38</c:f>
              <c:strCache>
                <c:ptCount val="16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 f</c:v>
                </c:pt>
                <c:pt idx="15">
                  <c:v>2022 f</c:v>
                </c:pt>
              </c:strCache>
            </c:strRef>
          </c:cat>
          <c:val>
            <c:numRef>
              <c:f>Annual!$Z$23:$Z$38</c:f>
              <c:numCache>
                <c:formatCode>0</c:formatCode>
                <c:ptCount val="16"/>
                <c:pt idx="0">
                  <c:v>49.160611607142812</c:v>
                </c:pt>
                <c:pt idx="1">
                  <c:v>166.60477142857138</c:v>
                </c:pt>
                <c:pt idx="2">
                  <c:v>53.943806249999966</c:v>
                </c:pt>
                <c:pt idx="3">
                  <c:v>91.50074196428568</c:v>
                </c:pt>
                <c:pt idx="4">
                  <c:v>76.531114285714239</c:v>
                </c:pt>
                <c:pt idx="5">
                  <c:v>41.080358928571457</c:v>
                </c:pt>
                <c:pt idx="6">
                  <c:v>44.741569642857087</c:v>
                </c:pt>
                <c:pt idx="7">
                  <c:v>26.711091071428598</c:v>
                </c:pt>
                <c:pt idx="8">
                  <c:v>24.162022321428594</c:v>
                </c:pt>
                <c:pt idx="9">
                  <c:v>30.618350892857165</c:v>
                </c:pt>
                <c:pt idx="10">
                  <c:v>81.284783035714213</c:v>
                </c:pt>
                <c:pt idx="11">
                  <c:v>66.246261607142912</c:v>
                </c:pt>
                <c:pt idx="12">
                  <c:v>55.931883035714293</c:v>
                </c:pt>
                <c:pt idx="13">
                  <c:v>62.32915982142859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D-4C84-81E4-251538AAE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72978816"/>
        <c:axId val="972984720"/>
      </c:barChart>
      <c:lineChart>
        <c:grouping val="standard"/>
        <c:varyColors val="0"/>
        <c:ser>
          <c:idx val="0"/>
          <c:order val="0"/>
          <c:tx>
            <c:strRef>
              <c:f>Annual!$AN$2:$AN$4</c:f>
              <c:strCache>
                <c:ptCount val="3"/>
                <c:pt idx="0">
                  <c:v>USA</c:v>
                </c:pt>
                <c:pt idx="1">
                  <c:v>auto</c:v>
                </c:pt>
                <c:pt idx="2">
                  <c:v>OE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8575" cap="rnd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177D-4C84-81E4-251538AAE113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77D-4C84-81E4-251538AAE113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7D-4C84-81E4-251538AAE113}"/>
              </c:ext>
            </c:extLst>
          </c:dPt>
          <c:cat>
            <c:strRef>
              <c:f>Annual!$A$23:$A$38</c:f>
              <c:strCache>
                <c:ptCount val="16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 f</c:v>
                </c:pt>
                <c:pt idx="15">
                  <c:v>2022 f</c:v>
                </c:pt>
              </c:strCache>
            </c:strRef>
          </c:cat>
          <c:val>
            <c:numRef>
              <c:f>Annual!$AN$23:$AN$38</c:f>
              <c:numCache>
                <c:formatCode>0</c:formatCode>
                <c:ptCount val="16"/>
                <c:pt idx="0">
                  <c:v>5114240</c:v>
                </c:pt>
                <c:pt idx="1">
                  <c:v>4461885</c:v>
                </c:pt>
                <c:pt idx="2">
                  <c:v>2943312</c:v>
                </c:pt>
                <c:pt idx="3">
                  <c:v>3718374</c:v>
                </c:pt>
                <c:pt idx="4">
                  <c:v>4018455</c:v>
                </c:pt>
                <c:pt idx="5">
                  <c:v>4982420</c:v>
                </c:pt>
                <c:pt idx="6">
                  <c:v>5205930</c:v>
                </c:pt>
                <c:pt idx="7">
                  <c:v>5206580</c:v>
                </c:pt>
                <c:pt idx="8">
                  <c:v>4993450</c:v>
                </c:pt>
                <c:pt idx="9">
                  <c:v>4599290</c:v>
                </c:pt>
                <c:pt idx="10">
                  <c:v>3822332</c:v>
                </c:pt>
                <c:pt idx="11">
                  <c:v>3350827</c:v>
                </c:pt>
                <c:pt idx="12">
                  <c:v>2908250</c:v>
                </c:pt>
                <c:pt idx="13">
                  <c:v>2062667</c:v>
                </c:pt>
                <c:pt idx="14">
                  <c:v>2190352</c:v>
                </c:pt>
                <c:pt idx="15">
                  <c:v>2202674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D-4C84-81E4-251538AAE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393216"/>
        <c:axId val="376390592"/>
      </c:lineChart>
      <c:catAx>
        <c:axId val="37639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390592"/>
        <c:crosses val="autoZero"/>
        <c:auto val="1"/>
        <c:lblAlgn val="ctr"/>
        <c:lblOffset val="100"/>
        <c:noMultiLvlLbl val="0"/>
      </c:catAx>
      <c:valAx>
        <c:axId val="37639059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393216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3.1158712791866053E-3"/>
                <c:y val="0.32811624633877284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Auto output - mln. units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729847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Prime scrap premium - $/tonne</a:t>
                </a:r>
              </a:p>
            </c:rich>
          </c:tx>
          <c:layout>
            <c:manualLayout>
              <c:xMode val="edge"/>
              <c:yMode val="edge"/>
              <c:x val="0.96003895084443192"/>
              <c:y val="0.191931834607630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978816"/>
        <c:crosses val="max"/>
        <c:crossBetween val="between"/>
      </c:valAx>
      <c:catAx>
        <c:axId val="972978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298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Chinese scrap prices decoupled from global trends when imports were banned: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3841293790372E-2"/>
          <c:y val="0.13484691190245077"/>
          <c:w val="0.9290510003614818"/>
          <c:h val="0.74356392285385053"/>
        </c:manualLayout>
      </c:layout>
      <c:lineChart>
        <c:grouping val="standard"/>
        <c:varyColors val="0"/>
        <c:ser>
          <c:idx val="0"/>
          <c:order val="0"/>
          <c:tx>
            <c:strRef>
              <c:f>Annual!$B$2:$B$4</c:f>
              <c:strCache>
                <c:ptCount val="3"/>
                <c:pt idx="0">
                  <c:v>Turkey</c:v>
                </c:pt>
                <c:pt idx="1">
                  <c:v>import</c:v>
                </c:pt>
                <c:pt idx="2">
                  <c:v>scrap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Annual!$A$26:$A$36</c:f>
              <c:numCache>
                <c:formatCode>yyyy</c:formatCode>
                <c:ptCount val="11"/>
                <c:pt idx="0">
                  <c:v>40543</c:v>
                </c:pt>
                <c:pt idx="1">
                  <c:v>40908</c:v>
                </c:pt>
                <c:pt idx="2">
                  <c:v>41274</c:v>
                </c:pt>
                <c:pt idx="3">
                  <c:v>41639</c:v>
                </c:pt>
                <c:pt idx="4">
                  <c:v>42004</c:v>
                </c:pt>
                <c:pt idx="5">
                  <c:v>42369</c:v>
                </c:pt>
                <c:pt idx="6">
                  <c:v>42735</c:v>
                </c:pt>
                <c:pt idx="7">
                  <c:v>43100</c:v>
                </c:pt>
                <c:pt idx="8">
                  <c:v>43465</c:v>
                </c:pt>
                <c:pt idx="9">
                  <c:v>43830</c:v>
                </c:pt>
                <c:pt idx="10">
                  <c:v>44196</c:v>
                </c:pt>
              </c:numCache>
            </c:numRef>
          </c:cat>
          <c:val>
            <c:numRef>
              <c:f>Annual!$B$26:$B$36</c:f>
              <c:numCache>
                <c:formatCode>0</c:formatCode>
                <c:ptCount val="11"/>
                <c:pt idx="0">
                  <c:v>389.81</c:v>
                </c:pt>
                <c:pt idx="1">
                  <c:v>457.01</c:v>
                </c:pt>
                <c:pt idx="2">
                  <c:v>408.12</c:v>
                </c:pt>
                <c:pt idx="3">
                  <c:v>372.88</c:v>
                </c:pt>
                <c:pt idx="4">
                  <c:v>352.41</c:v>
                </c:pt>
                <c:pt idx="5">
                  <c:v>234.34</c:v>
                </c:pt>
                <c:pt idx="6">
                  <c:v>227.89</c:v>
                </c:pt>
                <c:pt idx="7">
                  <c:v>294</c:v>
                </c:pt>
                <c:pt idx="8">
                  <c:v>334.12</c:v>
                </c:pt>
                <c:pt idx="9">
                  <c:v>280.87</c:v>
                </c:pt>
                <c:pt idx="10">
                  <c:v>281.02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9F-42A8-A29E-574FF095332E}"/>
            </c:ext>
          </c:extLst>
        </c:ser>
        <c:ser>
          <c:idx val="1"/>
          <c:order val="1"/>
          <c:tx>
            <c:strRef>
              <c:f>Annual!$AT$2:$AT$4</c:f>
              <c:strCache>
                <c:ptCount val="3"/>
                <c:pt idx="0">
                  <c:v>China</c:v>
                </c:pt>
                <c:pt idx="1">
                  <c:v>domestic</c:v>
                </c:pt>
                <c:pt idx="2">
                  <c:v>scrap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Pt>
            <c:idx val="9"/>
            <c:marker>
              <c:symbol val="none"/>
            </c:marker>
            <c:bubble3D val="0"/>
            <c:spPr>
              <a:ln w="28575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A9F-42A8-A29E-574FF095332E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28575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A9F-42A8-A29E-574FF095332E}"/>
              </c:ext>
            </c:extLst>
          </c:dPt>
          <c:cat>
            <c:numRef>
              <c:f>Annual!$A$26:$A$36</c:f>
              <c:numCache>
                <c:formatCode>yyyy</c:formatCode>
                <c:ptCount val="11"/>
                <c:pt idx="0">
                  <c:v>40543</c:v>
                </c:pt>
                <c:pt idx="1">
                  <c:v>40908</c:v>
                </c:pt>
                <c:pt idx="2">
                  <c:v>41274</c:v>
                </c:pt>
                <c:pt idx="3">
                  <c:v>41639</c:v>
                </c:pt>
                <c:pt idx="4">
                  <c:v>42004</c:v>
                </c:pt>
                <c:pt idx="5">
                  <c:v>42369</c:v>
                </c:pt>
                <c:pt idx="6">
                  <c:v>42735</c:v>
                </c:pt>
                <c:pt idx="7">
                  <c:v>43100</c:v>
                </c:pt>
                <c:pt idx="8">
                  <c:v>43465</c:v>
                </c:pt>
                <c:pt idx="9">
                  <c:v>43830</c:v>
                </c:pt>
                <c:pt idx="10">
                  <c:v>44196</c:v>
                </c:pt>
              </c:numCache>
            </c:numRef>
          </c:cat>
          <c:val>
            <c:numRef>
              <c:f>Annual!$AV$26:$AV$36</c:f>
              <c:numCache>
                <c:formatCode>General</c:formatCode>
                <c:ptCount val="11"/>
                <c:pt idx="0">
                  <c:v>379.09391227229429</c:v>
                </c:pt>
                <c:pt idx="1">
                  <c:v>485.65314978347476</c:v>
                </c:pt>
                <c:pt idx="2">
                  <c:v>401.73473513541319</c:v>
                </c:pt>
                <c:pt idx="3">
                  <c:v>365.38482810186986</c:v>
                </c:pt>
                <c:pt idx="4">
                  <c:v>305.9134655991964</c:v>
                </c:pt>
                <c:pt idx="5">
                  <c:v>187.86543226018949</c:v>
                </c:pt>
                <c:pt idx="6">
                  <c:v>183.72293947744089</c:v>
                </c:pt>
                <c:pt idx="7">
                  <c:v>231.29095627449985</c:v>
                </c:pt>
                <c:pt idx="8">
                  <c:v>325.63094713520758</c:v>
                </c:pt>
                <c:pt idx="9">
                  <c:v>347.06784364344099</c:v>
                </c:pt>
                <c:pt idx="10">
                  <c:v>345.1635961334577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9F-42A8-A29E-574FF0953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377144"/>
        <c:axId val="376373208"/>
      </c:lineChart>
      <c:dateAx>
        <c:axId val="376377144"/>
        <c:scaling>
          <c:orientation val="minMax"/>
        </c:scaling>
        <c:delete val="0"/>
        <c:axPos val="b"/>
        <c:numFmt formatCode="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373208"/>
        <c:crosses val="autoZero"/>
        <c:auto val="1"/>
        <c:lblOffset val="100"/>
        <c:baseTimeUnit val="years"/>
      </c:dateAx>
      <c:valAx>
        <c:axId val="37637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37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726163421189119"/>
          <c:y val="0.27763630582044108"/>
          <c:w val="0.44583601301334336"/>
          <c:h val="7.45726349423713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As a result hot metal premium</a:t>
            </a:r>
            <a:r>
              <a:rPr lang="en-GB" baseline="0"/>
              <a:t> over scrap went negative over the period too: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Annual!$AT$2:$AT$4</c:f>
              <c:strCache>
                <c:ptCount val="3"/>
                <c:pt idx="0">
                  <c:v>China</c:v>
                </c:pt>
                <c:pt idx="1">
                  <c:v>domestic</c:v>
                </c:pt>
                <c:pt idx="2">
                  <c:v>scrap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9B6A-4957-9A45-E87E4C6C4A59}"/>
              </c:ext>
            </c:extLst>
          </c:dPt>
          <c:dPt>
            <c:idx val="9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B6A-4957-9A45-E87E4C6C4A59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B6A-4957-9A45-E87E4C6C4A59}"/>
              </c:ext>
            </c:extLst>
          </c:dPt>
          <c:cat>
            <c:numRef>
              <c:f>Annual!$A$26:$A$36</c:f>
              <c:numCache>
                <c:formatCode>yyyy</c:formatCode>
                <c:ptCount val="11"/>
                <c:pt idx="0">
                  <c:v>40543</c:v>
                </c:pt>
                <c:pt idx="1">
                  <c:v>40908</c:v>
                </c:pt>
                <c:pt idx="2">
                  <c:v>41274</c:v>
                </c:pt>
                <c:pt idx="3">
                  <c:v>41639</c:v>
                </c:pt>
                <c:pt idx="4">
                  <c:v>42004</c:v>
                </c:pt>
                <c:pt idx="5">
                  <c:v>42369</c:v>
                </c:pt>
                <c:pt idx="6">
                  <c:v>42735</c:v>
                </c:pt>
                <c:pt idx="7">
                  <c:v>43100</c:v>
                </c:pt>
                <c:pt idx="8">
                  <c:v>43465</c:v>
                </c:pt>
                <c:pt idx="9">
                  <c:v>43830</c:v>
                </c:pt>
                <c:pt idx="10">
                  <c:v>44196</c:v>
                </c:pt>
              </c:numCache>
            </c:numRef>
          </c:cat>
          <c:val>
            <c:numRef>
              <c:f>Annual!$BH$26:$BH$36</c:f>
              <c:numCache>
                <c:formatCode>General</c:formatCode>
                <c:ptCount val="11"/>
                <c:pt idx="4" formatCode="0">
                  <c:v>-22.411484954035132</c:v>
                </c:pt>
                <c:pt idx="5" formatCode="0">
                  <c:v>9.9757129011008487</c:v>
                </c:pt>
                <c:pt idx="6" formatCode="0">
                  <c:v>54.354315361268789</c:v>
                </c:pt>
                <c:pt idx="7" formatCode="0">
                  <c:v>53.422105015822723</c:v>
                </c:pt>
                <c:pt idx="8" formatCode="0">
                  <c:v>-27.311992296497863</c:v>
                </c:pt>
                <c:pt idx="9" formatCode="0">
                  <c:v>-26.607014611182933</c:v>
                </c:pt>
                <c:pt idx="10" formatCode="0">
                  <c:v>-33.821057423780303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9F-42A8-A29E-574FF0953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377144"/>
        <c:axId val="376373208"/>
      </c:barChart>
      <c:dateAx>
        <c:axId val="376377144"/>
        <c:scaling>
          <c:orientation val="minMax"/>
        </c:scaling>
        <c:delete val="0"/>
        <c:axPos val="b"/>
        <c:numFmt formatCode="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373208"/>
        <c:crosses val="autoZero"/>
        <c:auto val="1"/>
        <c:lblOffset val="100"/>
        <c:baseTimeUnit val="years"/>
      </c:dateAx>
      <c:valAx>
        <c:axId val="37637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377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Sheet2!$E$4:$E$45</c:f>
              <c:numCache>
                <c:formatCode>0</c:formatCode>
                <c:ptCount val="42"/>
                <c:pt idx="0">
                  <c:v>363.58303500000011</c:v>
                </c:pt>
                <c:pt idx="1">
                  <c:v>429.37488000000008</c:v>
                </c:pt>
                <c:pt idx="2">
                  <c:v>521.78</c:v>
                </c:pt>
                <c:pt idx="3">
                  <c:v>538.75699999999995</c:v>
                </c:pt>
                <c:pt idx="4">
                  <c:v>564.52356399999996</c:v>
                </c:pt>
                <c:pt idx="5">
                  <c:v>589.77420500000017</c:v>
                </c:pt>
                <c:pt idx="6">
                  <c:v>592.4669100000001</c:v>
                </c:pt>
                <c:pt idx="7">
                  <c:v>568.30671200000006</c:v>
                </c:pt>
                <c:pt idx="8">
                  <c:v>532.54842999999994</c:v>
                </c:pt>
                <c:pt idx="9">
                  <c:v>525.64750000000004</c:v>
                </c:pt>
                <c:pt idx="10">
                  <c:v>488.82104400000003</c:v>
                </c:pt>
                <c:pt idx="11">
                  <c:v>445.30077100000005</c:v>
                </c:pt>
                <c:pt idx="12">
                  <c:v>411.57225333333338</c:v>
                </c:pt>
                <c:pt idx="13">
                  <c:v>403.0942126315789</c:v>
                </c:pt>
                <c:pt idx="14">
                  <c:v>401.85827142857147</c:v>
                </c:pt>
                <c:pt idx="15">
                  <c:v>382.52736952380963</c:v>
                </c:pt>
                <c:pt idx="16">
                  <c:v>329.20867636363641</c:v>
                </c:pt>
                <c:pt idx="17">
                  <c:v>252.33337300000005</c:v>
                </c:pt>
                <c:pt idx="18">
                  <c:v>258.8512618181818</c:v>
                </c:pt>
                <c:pt idx="19">
                  <c:v>289.33195545454555</c:v>
                </c:pt>
                <c:pt idx="20">
                  <c:v>286.00711100000012</c:v>
                </c:pt>
                <c:pt idx="21">
                  <c:v>240.71353826086965</c:v>
                </c:pt>
                <c:pt idx="22">
                  <c:v>256.99757894736854</c:v>
                </c:pt>
                <c:pt idx="23">
                  <c:v>291.86030857142862</c:v>
                </c:pt>
                <c:pt idx="24">
                  <c:v>318.65808666666669</c:v>
                </c:pt>
                <c:pt idx="25">
                  <c:v>303.97710315789482</c:v>
                </c:pt>
                <c:pt idx="26">
                  <c:v>289.45679181818184</c:v>
                </c:pt>
                <c:pt idx="27">
                  <c:v>245.04580761904765</c:v>
                </c:pt>
                <c:pt idx="28">
                  <c:v>238.12525600000004</c:v>
                </c:pt>
                <c:pt idx="29">
                  <c:v>227.52870363636362</c:v>
                </c:pt>
                <c:pt idx="30">
                  <c:v>179.55946363636366</c:v>
                </c:pt>
                <c:pt idx="31">
                  <c:v>175.33736380952382</c:v>
                </c:pt>
                <c:pt idx="32">
                  <c:v>247.52838952380955</c:v>
                </c:pt>
                <c:pt idx="33">
                  <c:v>349.22716909090911</c:v>
                </c:pt>
                <c:pt idx="34">
                  <c:v>397.36576631578964</c:v>
                </c:pt>
                <c:pt idx="35">
                  <c:v>524.72003454545461</c:v>
                </c:pt>
                <c:pt idx="36">
                  <c:v>655.40319263157892</c:v>
                </c:pt>
                <c:pt idx="37">
                  <c:v>794.72215263157909</c:v>
                </c:pt>
                <c:pt idx="38">
                  <c:v>854.62994869565227</c:v>
                </c:pt>
                <c:pt idx="39">
                  <c:v>958.59592761904787</c:v>
                </c:pt>
                <c:pt idx="40">
                  <c:v>1062.1832559999998</c:v>
                </c:pt>
                <c:pt idx="41">
                  <c:v>1189.8699999999999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A-4410-BA61-9C350D5F9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868672"/>
        <c:axId val="930869000"/>
      </c:lineChart>
      <c:catAx>
        <c:axId val="93086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69000"/>
        <c:crosses val="autoZero"/>
        <c:auto val="1"/>
        <c:lblAlgn val="ctr"/>
        <c:lblOffset val="100"/>
        <c:noMultiLvlLbl val="0"/>
      </c:catAx>
      <c:valAx>
        <c:axId val="93086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6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Sheet2!$D$4:$D$45</c:f>
              <c:numCache>
                <c:formatCode>0</c:formatCode>
                <c:ptCount val="42"/>
                <c:pt idx="0">
                  <c:v>397.5</c:v>
                </c:pt>
                <c:pt idx="1">
                  <c:v>392.5</c:v>
                </c:pt>
                <c:pt idx="2">
                  <c:v>400.5</c:v>
                </c:pt>
                <c:pt idx="3">
                  <c:v>413.75</c:v>
                </c:pt>
                <c:pt idx="4">
                  <c:v>406.25</c:v>
                </c:pt>
                <c:pt idx="5">
                  <c:v>411.5</c:v>
                </c:pt>
                <c:pt idx="6">
                  <c:v>412.5</c:v>
                </c:pt>
                <c:pt idx="7">
                  <c:v>401.1</c:v>
                </c:pt>
                <c:pt idx="8">
                  <c:v>386.88</c:v>
                </c:pt>
                <c:pt idx="9">
                  <c:v>383.75</c:v>
                </c:pt>
                <c:pt idx="10">
                  <c:v>380.1</c:v>
                </c:pt>
                <c:pt idx="11">
                  <c:v>371.25</c:v>
                </c:pt>
                <c:pt idx="12">
                  <c:v>353.13</c:v>
                </c:pt>
                <c:pt idx="13">
                  <c:v>353.13</c:v>
                </c:pt>
                <c:pt idx="14">
                  <c:v>365.5</c:v>
                </c:pt>
                <c:pt idx="15">
                  <c:v>365</c:v>
                </c:pt>
                <c:pt idx="16">
                  <c:v>355.5</c:v>
                </c:pt>
                <c:pt idx="17">
                  <c:v>347.88</c:v>
                </c:pt>
                <c:pt idx="18">
                  <c:v>360</c:v>
                </c:pt>
                <c:pt idx="19">
                  <c:v>363.4</c:v>
                </c:pt>
                <c:pt idx="20">
                  <c:v>327.5</c:v>
                </c:pt>
                <c:pt idx="21">
                  <c:v>300.88</c:v>
                </c:pt>
                <c:pt idx="22">
                  <c:v>322</c:v>
                </c:pt>
                <c:pt idx="23">
                  <c:v>334.75</c:v>
                </c:pt>
                <c:pt idx="24">
                  <c:v>345</c:v>
                </c:pt>
                <c:pt idx="25">
                  <c:v>340.88</c:v>
                </c:pt>
                <c:pt idx="26">
                  <c:v>341.63</c:v>
                </c:pt>
                <c:pt idx="27">
                  <c:v>290.63</c:v>
                </c:pt>
                <c:pt idx="28">
                  <c:v>305</c:v>
                </c:pt>
                <c:pt idx="29">
                  <c:v>323</c:v>
                </c:pt>
                <c:pt idx="30">
                  <c:v>328.2</c:v>
                </c:pt>
                <c:pt idx="31">
                  <c:v>346.25</c:v>
                </c:pt>
                <c:pt idx="32">
                  <c:v>375.88</c:v>
                </c:pt>
                <c:pt idx="33">
                  <c:v>373.1</c:v>
                </c:pt>
                <c:pt idx="34">
                  <c:v>404.25</c:v>
                </c:pt>
                <c:pt idx="35">
                  <c:v>510.5</c:v>
                </c:pt>
                <c:pt idx="36">
                  <c:v>555.63</c:v>
                </c:pt>
                <c:pt idx="37">
                  <c:v>521.25</c:v>
                </c:pt>
                <c:pt idx="38">
                  <c:v>567.5</c:v>
                </c:pt>
                <c:pt idx="39">
                  <c:v>574</c:v>
                </c:pt>
                <c:pt idx="40">
                  <c:v>649.38</c:v>
                </c:pt>
                <c:pt idx="41">
                  <c:v>661.13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4-455A-8154-FF1BCC260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607416"/>
        <c:axId val="1040602824"/>
      </c:lineChart>
      <c:catAx>
        <c:axId val="1040607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602824"/>
        <c:crosses val="autoZero"/>
        <c:auto val="1"/>
        <c:lblAlgn val="ctr"/>
        <c:lblOffset val="100"/>
        <c:noMultiLvlLbl val="0"/>
      </c:catAx>
      <c:valAx>
        <c:axId val="104060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607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Sheet2!$C$16:$C$63</c:f>
              <c:numCache>
                <c:formatCode>0</c:formatCode>
                <c:ptCount val="48"/>
                <c:pt idx="0">
                  <c:v>369.07366071428567</c:v>
                </c:pt>
                <c:pt idx="1">
                  <c:v>349.3897321428571</c:v>
                </c:pt>
                <c:pt idx="2">
                  <c:v>369.07366071428567</c:v>
                </c:pt>
                <c:pt idx="3">
                  <c:v>344.46875</c:v>
                </c:pt>
                <c:pt idx="4">
                  <c:v>310.02187499999997</c:v>
                </c:pt>
                <c:pt idx="5">
                  <c:v>280.49598214285709</c:v>
                </c:pt>
                <c:pt idx="6">
                  <c:v>275.57499999999999</c:v>
                </c:pt>
                <c:pt idx="7">
                  <c:v>295.25892857142856</c:v>
                </c:pt>
                <c:pt idx="8">
                  <c:v>255.89107142857142</c:v>
                </c:pt>
                <c:pt idx="9">
                  <c:v>216.52321428571426</c:v>
                </c:pt>
                <c:pt idx="10">
                  <c:v>236.20714285714283</c:v>
                </c:pt>
                <c:pt idx="11">
                  <c:v>265.73303571428573</c:v>
                </c:pt>
                <c:pt idx="12">
                  <c:v>295.25892857142856</c:v>
                </c:pt>
                <c:pt idx="13">
                  <c:v>285.4169642857143</c:v>
                </c:pt>
                <c:pt idx="14">
                  <c:v>295.25892857142856</c:v>
                </c:pt>
                <c:pt idx="15">
                  <c:v>265.73303571428573</c:v>
                </c:pt>
                <c:pt idx="16">
                  <c:v>305.10089285714287</c:v>
                </c:pt>
                <c:pt idx="17">
                  <c:v>314.94285714285712</c:v>
                </c:pt>
                <c:pt idx="18">
                  <c:v>275.57499999999999</c:v>
                </c:pt>
                <c:pt idx="19">
                  <c:v>255.89107142857142</c:v>
                </c:pt>
                <c:pt idx="20">
                  <c:v>285.4169642857143</c:v>
                </c:pt>
                <c:pt idx="21">
                  <c:v>285.4169642857143</c:v>
                </c:pt>
                <c:pt idx="22">
                  <c:v>295.25892857142856</c:v>
                </c:pt>
                <c:pt idx="23">
                  <c:v>373.99464285714288</c:v>
                </c:pt>
                <c:pt idx="24">
                  <c:v>472.41428571428565</c:v>
                </c:pt>
                <c:pt idx="25">
                  <c:v>472.41428571428565</c:v>
                </c:pt>
                <c:pt idx="26">
                  <c:v>541.30803571428567</c:v>
                </c:pt>
                <c:pt idx="27">
                  <c:v>541.30803571428567</c:v>
                </c:pt>
                <c:pt idx="28">
                  <c:v>541.30803571428567</c:v>
                </c:pt>
                <c:pt idx="29">
                  <c:v>600.35982142857131</c:v>
                </c:pt>
                <c:pt idx="30">
                  <c:v>600</c:v>
                </c:pt>
                <c:pt idx="31">
                  <c:v>580</c:v>
                </c:pt>
                <c:pt idx="32">
                  <c:v>553.34062500000005</c:v>
                </c:pt>
                <c:pt idx="33">
                  <c:v>528.49866071428573</c:v>
                </c:pt>
                <c:pt idx="34">
                  <c:v>498.57767857142852</c:v>
                </c:pt>
                <c:pt idx="35">
                  <c:v>493.73571428571432</c:v>
                </c:pt>
                <c:pt idx="36">
                  <c:v>513.65669642857142</c:v>
                </c:pt>
                <c:pt idx="37">
                  <c:v>503.65669642857142</c:v>
                </c:pt>
                <c:pt idx="38">
                  <c:v>503.81473214285717</c:v>
                </c:pt>
                <c:pt idx="39">
                  <c:v>508.81473214285717</c:v>
                </c:pt>
                <c:pt idx="40">
                  <c:v>508.73571428571427</c:v>
                </c:pt>
                <c:pt idx="41">
                  <c:v>498.34169647236683</c:v>
                </c:pt>
                <c:pt idx="42">
                  <c:v>493.73571428571427</c:v>
                </c:pt>
                <c:pt idx="43">
                  <c:v>508.73571428571427</c:v>
                </c:pt>
                <c:pt idx="44">
                  <c:v>503.81473214285711</c:v>
                </c:pt>
                <c:pt idx="45">
                  <c:v>468.97276785714286</c:v>
                </c:pt>
                <c:pt idx="46">
                  <c:v>458.97276785714286</c:v>
                </c:pt>
                <c:pt idx="47">
                  <c:v>468.89374999999995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F9-4CEF-A5B6-4A3FDB975730}"/>
            </c:ext>
          </c:extLst>
        </c:ser>
        <c:ser>
          <c:idx val="2"/>
          <c:order val="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Sheet2!$D$16:$D$63</c:f>
              <c:numCache>
                <c:formatCode>0</c:formatCode>
                <c:ptCount val="48"/>
                <c:pt idx="0">
                  <c:v>353.13</c:v>
                </c:pt>
                <c:pt idx="1">
                  <c:v>353.13</c:v>
                </c:pt>
                <c:pt idx="2">
                  <c:v>365.5</c:v>
                </c:pt>
                <c:pt idx="3">
                  <c:v>365</c:v>
                </c:pt>
                <c:pt idx="4">
                  <c:v>355.5</c:v>
                </c:pt>
                <c:pt idx="5">
                  <c:v>347.88</c:v>
                </c:pt>
                <c:pt idx="6">
                  <c:v>360</c:v>
                </c:pt>
                <c:pt idx="7">
                  <c:v>363.4</c:v>
                </c:pt>
                <c:pt idx="8">
                  <c:v>327.5</c:v>
                </c:pt>
                <c:pt idx="9">
                  <c:v>300.88</c:v>
                </c:pt>
                <c:pt idx="10">
                  <c:v>322</c:v>
                </c:pt>
                <c:pt idx="11">
                  <c:v>334.75</c:v>
                </c:pt>
                <c:pt idx="12">
                  <c:v>345</c:v>
                </c:pt>
                <c:pt idx="13">
                  <c:v>340.88</c:v>
                </c:pt>
                <c:pt idx="14">
                  <c:v>341.63</c:v>
                </c:pt>
                <c:pt idx="15">
                  <c:v>290.63</c:v>
                </c:pt>
                <c:pt idx="16">
                  <c:v>305</c:v>
                </c:pt>
                <c:pt idx="17">
                  <c:v>323</c:v>
                </c:pt>
                <c:pt idx="18">
                  <c:v>328.2</c:v>
                </c:pt>
                <c:pt idx="19">
                  <c:v>346.25</c:v>
                </c:pt>
                <c:pt idx="20">
                  <c:v>375.88</c:v>
                </c:pt>
                <c:pt idx="21">
                  <c:v>373.1</c:v>
                </c:pt>
                <c:pt idx="22">
                  <c:v>404.25</c:v>
                </c:pt>
                <c:pt idx="23">
                  <c:v>510.5</c:v>
                </c:pt>
                <c:pt idx="24">
                  <c:v>555.63</c:v>
                </c:pt>
                <c:pt idx="25">
                  <c:v>521.25</c:v>
                </c:pt>
                <c:pt idx="26">
                  <c:v>567.5</c:v>
                </c:pt>
                <c:pt idx="27">
                  <c:v>574</c:v>
                </c:pt>
                <c:pt idx="28">
                  <c:v>649.38</c:v>
                </c:pt>
                <c:pt idx="29">
                  <c:v>661.13</c:v>
                </c:pt>
                <c:pt idx="30" formatCode="General">
                  <c:v>630</c:v>
                </c:pt>
                <c:pt idx="31" formatCode="General">
                  <c:v>640</c:v>
                </c:pt>
                <c:pt idx="32">
                  <c:v>640</c:v>
                </c:pt>
                <c:pt idx="33" formatCode="General">
                  <c:v>620</c:v>
                </c:pt>
                <c:pt idx="34" formatCode="General">
                  <c:v>590</c:v>
                </c:pt>
                <c:pt idx="35" formatCode="General">
                  <c:v>575</c:v>
                </c:pt>
                <c:pt idx="36" formatCode="General">
                  <c:v>535</c:v>
                </c:pt>
                <c:pt idx="37">
                  <c:v>535</c:v>
                </c:pt>
                <c:pt idx="38">
                  <c:v>545</c:v>
                </c:pt>
                <c:pt idx="39">
                  <c:v>545</c:v>
                </c:pt>
                <c:pt idx="40">
                  <c:v>540</c:v>
                </c:pt>
                <c:pt idx="41">
                  <c:v>530</c:v>
                </c:pt>
                <c:pt idx="42">
                  <c:v>520</c:v>
                </c:pt>
                <c:pt idx="43">
                  <c:v>508.73571428571427</c:v>
                </c:pt>
                <c:pt idx="44">
                  <c:v>513.81473214285711</c:v>
                </c:pt>
                <c:pt idx="45">
                  <c:v>498.97276785714286</c:v>
                </c:pt>
                <c:pt idx="46">
                  <c:v>493.97276785714286</c:v>
                </c:pt>
                <c:pt idx="47">
                  <c:v>493.89374999999995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F9-4CEF-A5B6-4A3FDB975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395104"/>
        <c:axId val="967393136"/>
      </c:lineChart>
      <c:catAx>
        <c:axId val="967395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93136"/>
        <c:crosses val="autoZero"/>
        <c:auto val="1"/>
        <c:lblAlgn val="ctr"/>
        <c:lblOffset val="100"/>
        <c:noMultiLvlLbl val="0"/>
      </c:catAx>
      <c:valAx>
        <c:axId val="96739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9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Chicago HMS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54164939908827E-2"/>
          <c:y val="0.27212778599055792"/>
          <c:w val="0.88951098217985913"/>
          <c:h val="0.54818266998843912"/>
        </c:manualLayout>
      </c:layout>
      <c:lineChart>
        <c:grouping val="standard"/>
        <c:varyColors val="0"/>
        <c:ser>
          <c:idx val="0"/>
          <c:order val="0"/>
          <c:tx>
            <c:strRef>
              <c:f>Versions!$BK$2</c:f>
              <c:strCache>
                <c:ptCount val="1"/>
                <c:pt idx="0">
                  <c:v>History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Versions!$BK$3:$BK$38</c:f>
              <c:numCache>
                <c:formatCode>0</c:formatCode>
                <c:ptCount val="36"/>
                <c:pt idx="0">
                  <c:v>250.97008928571427</c:v>
                </c:pt>
                <c:pt idx="1">
                  <c:v>231.2861607142857</c:v>
                </c:pt>
                <c:pt idx="2">
                  <c:v>231.2861607142857</c:v>
                </c:pt>
                <c:pt idx="3">
                  <c:v>182.07633928571428</c:v>
                </c:pt>
                <c:pt idx="4">
                  <c:v>211.60223214285713</c:v>
                </c:pt>
                <c:pt idx="5">
                  <c:v>211.60223214285713</c:v>
                </c:pt>
                <c:pt idx="6">
                  <c:v>201.76026785714285</c:v>
                </c:pt>
                <c:pt idx="7">
                  <c:v>201.76026785714285</c:v>
                </c:pt>
                <c:pt idx="8">
                  <c:v>241.12812499999998</c:v>
                </c:pt>
                <c:pt idx="9">
                  <c:v>241.12812499999998</c:v>
                </c:pt>
                <c:pt idx="10">
                  <c:v>250.97008928571427</c:v>
                </c:pt>
                <c:pt idx="11">
                  <c:v>329.70580357142853</c:v>
                </c:pt>
                <c:pt idx="12">
                  <c:v>418.28348214285711</c:v>
                </c:pt>
                <c:pt idx="13">
                  <c:v>369.07366071428567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A-4F1E-93C6-87D0F66A15FD}"/>
            </c:ext>
          </c:extLst>
        </c:ser>
        <c:ser>
          <c:idx val="1"/>
          <c:order val="1"/>
          <c:tx>
            <c:strRef>
              <c:f>Versions!$BL$2</c:f>
              <c:strCache>
                <c:ptCount val="1"/>
                <c:pt idx="0">
                  <c:v>F Jan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Versions!$BL$3:$BL$38</c:f>
              <c:numCache>
                <c:formatCode>0</c:formatCode>
                <c:ptCount val="36"/>
                <c:pt idx="12">
                  <c:v>418.28348214285711</c:v>
                </c:pt>
                <c:pt idx="13">
                  <c:v>418.28348214285711</c:v>
                </c:pt>
                <c:pt idx="14">
                  <c:v>433.04642857142852</c:v>
                </c:pt>
                <c:pt idx="15">
                  <c:v>442.88839285714283</c:v>
                </c:pt>
                <c:pt idx="16">
                  <c:v>423.20446428571427</c:v>
                </c:pt>
                <c:pt idx="17">
                  <c:v>413.36249999999995</c:v>
                </c:pt>
                <c:pt idx="18">
                  <c:v>393.67857142857144</c:v>
                </c:pt>
                <c:pt idx="19">
                  <c:v>369.07366071428567</c:v>
                </c:pt>
                <c:pt idx="20">
                  <c:v>398.59955357142854</c:v>
                </c:pt>
                <c:pt idx="21">
                  <c:v>369.07366071428567</c:v>
                </c:pt>
                <c:pt idx="22">
                  <c:v>373.99464285714288</c:v>
                </c:pt>
                <c:pt idx="23">
                  <c:v>388.75758928571429</c:v>
                </c:pt>
                <c:pt idx="24">
                  <c:v>413.36249999999995</c:v>
                </c:pt>
                <c:pt idx="25">
                  <c:v>413.36249999999995</c:v>
                </c:pt>
                <c:pt idx="26">
                  <c:v>433.04642857142852</c:v>
                </c:pt>
                <c:pt idx="27">
                  <c:v>428.12544642857142</c:v>
                </c:pt>
                <c:pt idx="28">
                  <c:v>413.36249999999995</c:v>
                </c:pt>
                <c:pt idx="29">
                  <c:v>393.67857142857144</c:v>
                </c:pt>
                <c:pt idx="30">
                  <c:v>393.67857142857144</c:v>
                </c:pt>
                <c:pt idx="31">
                  <c:v>378.91562499999998</c:v>
                </c:pt>
                <c:pt idx="32">
                  <c:v>378.91562499999998</c:v>
                </c:pt>
                <c:pt idx="33">
                  <c:v>354.31071428571431</c:v>
                </c:pt>
                <c:pt idx="34">
                  <c:v>359.23169642857141</c:v>
                </c:pt>
                <c:pt idx="35">
                  <c:v>364.15267857142857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A-4F1E-93C6-87D0F66A15FD}"/>
            </c:ext>
          </c:extLst>
        </c:ser>
        <c:ser>
          <c:idx val="2"/>
          <c:order val="2"/>
          <c:tx>
            <c:strRef>
              <c:f>Versions!$BM$2</c:f>
              <c:strCache>
                <c:ptCount val="1"/>
                <c:pt idx="0">
                  <c:v>F Feb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Versions!$BM$3:$BM$38</c:f>
              <c:numCache>
                <c:formatCode>0</c:formatCode>
                <c:ptCount val="36"/>
                <c:pt idx="12">
                  <c:v>418.28769999999997</c:v>
                </c:pt>
                <c:pt idx="13">
                  <c:v>369.07366071428567</c:v>
                </c:pt>
                <c:pt idx="14">
                  <c:v>403.5205357142857</c:v>
                </c:pt>
                <c:pt idx="15">
                  <c:v>418.28348214285711</c:v>
                </c:pt>
                <c:pt idx="16">
                  <c:v>408.44151785714286</c:v>
                </c:pt>
                <c:pt idx="17">
                  <c:v>408.44151785714286</c:v>
                </c:pt>
                <c:pt idx="18">
                  <c:v>388.75758928571429</c:v>
                </c:pt>
                <c:pt idx="19">
                  <c:v>364.15267857142857</c:v>
                </c:pt>
                <c:pt idx="20">
                  <c:v>393.67857142857144</c:v>
                </c:pt>
                <c:pt idx="21">
                  <c:v>364.15267857142857</c:v>
                </c:pt>
                <c:pt idx="22">
                  <c:v>369.07366071428567</c:v>
                </c:pt>
                <c:pt idx="23">
                  <c:v>393.67857142857144</c:v>
                </c:pt>
                <c:pt idx="24">
                  <c:v>418.28348214285711</c:v>
                </c:pt>
                <c:pt idx="25">
                  <c:v>418.28348214285711</c:v>
                </c:pt>
                <c:pt idx="26">
                  <c:v>437.96741071428568</c:v>
                </c:pt>
                <c:pt idx="27">
                  <c:v>433.04642857142852</c:v>
                </c:pt>
                <c:pt idx="28">
                  <c:v>418.28348214285711</c:v>
                </c:pt>
                <c:pt idx="29">
                  <c:v>398.59955357142854</c:v>
                </c:pt>
                <c:pt idx="30">
                  <c:v>398.59955357142854</c:v>
                </c:pt>
                <c:pt idx="31">
                  <c:v>383.83660714285713</c:v>
                </c:pt>
                <c:pt idx="32">
                  <c:v>383.83660714285713</c:v>
                </c:pt>
                <c:pt idx="33">
                  <c:v>359.23169642857141</c:v>
                </c:pt>
                <c:pt idx="34">
                  <c:v>364.15267857142857</c:v>
                </c:pt>
                <c:pt idx="35">
                  <c:v>369.07366071428567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A-4F1E-93C6-87D0F66A15FD}"/>
            </c:ext>
          </c:extLst>
        </c:ser>
        <c:ser>
          <c:idx val="3"/>
          <c:order val="3"/>
          <c:tx>
            <c:strRef>
              <c:f>Versions!$BN$2</c:f>
              <c:strCache>
                <c:ptCount val="1"/>
                <c:pt idx="0">
                  <c:v>F Mar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Versions!$BN$3:$BN$38</c:f>
              <c:numCache>
                <c:formatCode>0</c:formatCode>
                <c:ptCount val="36"/>
                <c:pt idx="12">
                  <c:v>418.28769999999997</c:v>
                </c:pt>
                <c:pt idx="13">
                  <c:v>369.077</c:v>
                </c:pt>
                <c:pt idx="14">
                  <c:v>418.28348214285711</c:v>
                </c:pt>
                <c:pt idx="15">
                  <c:v>433.04642857142852</c:v>
                </c:pt>
                <c:pt idx="16">
                  <c:v>413.36249999999995</c:v>
                </c:pt>
                <c:pt idx="17">
                  <c:v>413.36249999999995</c:v>
                </c:pt>
                <c:pt idx="18">
                  <c:v>393.67857142857144</c:v>
                </c:pt>
                <c:pt idx="19">
                  <c:v>369.07366071428567</c:v>
                </c:pt>
                <c:pt idx="20">
                  <c:v>398.59955357142854</c:v>
                </c:pt>
                <c:pt idx="21">
                  <c:v>369.07366071428567</c:v>
                </c:pt>
                <c:pt idx="22">
                  <c:v>373.99464285714288</c:v>
                </c:pt>
                <c:pt idx="23">
                  <c:v>398.59955357142854</c:v>
                </c:pt>
                <c:pt idx="24">
                  <c:v>423.20446428571427</c:v>
                </c:pt>
                <c:pt idx="25">
                  <c:v>423.20446428571427</c:v>
                </c:pt>
                <c:pt idx="26">
                  <c:v>442.88839285714283</c:v>
                </c:pt>
                <c:pt idx="27">
                  <c:v>437.96741071428568</c:v>
                </c:pt>
                <c:pt idx="28">
                  <c:v>423.20446428571427</c:v>
                </c:pt>
                <c:pt idx="29">
                  <c:v>403.5205357142857</c:v>
                </c:pt>
                <c:pt idx="30">
                  <c:v>403.5205357142857</c:v>
                </c:pt>
                <c:pt idx="31">
                  <c:v>388.75758928571429</c:v>
                </c:pt>
                <c:pt idx="32">
                  <c:v>388.75758928571429</c:v>
                </c:pt>
                <c:pt idx="33">
                  <c:v>364.15267857142857</c:v>
                </c:pt>
                <c:pt idx="34">
                  <c:v>369.07366071428567</c:v>
                </c:pt>
                <c:pt idx="35">
                  <c:v>373.99464285714288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7A-4F1E-93C6-87D0F66A15FD}"/>
            </c:ext>
          </c:extLst>
        </c:ser>
        <c:ser>
          <c:idx val="4"/>
          <c:order val="4"/>
          <c:tx>
            <c:strRef>
              <c:f>Versions!$BO$2</c:f>
              <c:strCache>
                <c:ptCount val="1"/>
                <c:pt idx="0">
                  <c:v>F Apr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Versions!$BO$3:$BO$38</c:f>
              <c:numCache>
                <c:formatCode>0</c:formatCode>
                <c:ptCount val="36"/>
                <c:pt idx="12">
                  <c:v>418.28769999999997</c:v>
                </c:pt>
                <c:pt idx="13">
                  <c:v>369.077</c:v>
                </c:pt>
                <c:pt idx="14">
                  <c:v>418.28699999999998</c:v>
                </c:pt>
                <c:pt idx="15">
                  <c:v>398.59955357142854</c:v>
                </c:pt>
                <c:pt idx="16">
                  <c:v>428.12544642857142</c:v>
                </c:pt>
                <c:pt idx="17">
                  <c:v>413.36249999999995</c:v>
                </c:pt>
                <c:pt idx="18">
                  <c:v>393.67857142857144</c:v>
                </c:pt>
                <c:pt idx="19">
                  <c:v>369.07366071428567</c:v>
                </c:pt>
                <c:pt idx="20">
                  <c:v>398.59955357142854</c:v>
                </c:pt>
                <c:pt idx="21">
                  <c:v>369.07366071428567</c:v>
                </c:pt>
                <c:pt idx="22">
                  <c:v>373.99464285714288</c:v>
                </c:pt>
                <c:pt idx="23">
                  <c:v>398.59955357142854</c:v>
                </c:pt>
                <c:pt idx="24">
                  <c:v>423.20446428571427</c:v>
                </c:pt>
                <c:pt idx="25">
                  <c:v>423.20446428571427</c:v>
                </c:pt>
                <c:pt idx="26">
                  <c:v>442.88839285714283</c:v>
                </c:pt>
                <c:pt idx="27">
                  <c:v>437.96741071428568</c:v>
                </c:pt>
                <c:pt idx="28">
                  <c:v>423.20446428571427</c:v>
                </c:pt>
                <c:pt idx="29">
                  <c:v>403.5205357142857</c:v>
                </c:pt>
                <c:pt idx="30">
                  <c:v>403.5205357142857</c:v>
                </c:pt>
                <c:pt idx="31">
                  <c:v>388.75758928571429</c:v>
                </c:pt>
                <c:pt idx="32">
                  <c:v>388.75758928571429</c:v>
                </c:pt>
                <c:pt idx="33">
                  <c:v>364.15267857142857</c:v>
                </c:pt>
                <c:pt idx="34">
                  <c:v>369.07366071428567</c:v>
                </c:pt>
                <c:pt idx="35">
                  <c:v>373.99464285714288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7A-4F1E-93C6-87D0F66A15FD}"/>
            </c:ext>
          </c:extLst>
        </c:ser>
        <c:ser>
          <c:idx val="5"/>
          <c:order val="5"/>
          <c:tx>
            <c:strRef>
              <c:f>Versions!$BP$2</c:f>
              <c:strCache>
                <c:ptCount val="1"/>
                <c:pt idx="0">
                  <c:v>F May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Versions!$BP$3:$BP$38</c:f>
              <c:numCache>
                <c:formatCode>0</c:formatCode>
                <c:ptCount val="36"/>
                <c:pt idx="12">
                  <c:v>418.28769999999997</c:v>
                </c:pt>
                <c:pt idx="13">
                  <c:v>369.077</c:v>
                </c:pt>
                <c:pt idx="14">
                  <c:v>418.28699999999998</c:v>
                </c:pt>
                <c:pt idx="15">
                  <c:v>398.6</c:v>
                </c:pt>
                <c:pt idx="16">
                  <c:v>405</c:v>
                </c:pt>
                <c:pt idx="17">
                  <c:v>400</c:v>
                </c:pt>
                <c:pt idx="18">
                  <c:v>395</c:v>
                </c:pt>
                <c:pt idx="19">
                  <c:v>369.07366071428567</c:v>
                </c:pt>
                <c:pt idx="20">
                  <c:v>398.59955357142854</c:v>
                </c:pt>
                <c:pt idx="21">
                  <c:v>369.07366071428567</c:v>
                </c:pt>
                <c:pt idx="22">
                  <c:v>373.99464285714288</c:v>
                </c:pt>
                <c:pt idx="23">
                  <c:v>398.59955357142854</c:v>
                </c:pt>
                <c:pt idx="24">
                  <c:v>423.20446428571427</c:v>
                </c:pt>
                <c:pt idx="25">
                  <c:v>423.20446428571427</c:v>
                </c:pt>
                <c:pt idx="26">
                  <c:v>442.88839285714283</c:v>
                </c:pt>
                <c:pt idx="27">
                  <c:v>437.96741071428568</c:v>
                </c:pt>
                <c:pt idx="28">
                  <c:v>423.20446428571427</c:v>
                </c:pt>
                <c:pt idx="29">
                  <c:v>403.5205357142857</c:v>
                </c:pt>
                <c:pt idx="30">
                  <c:v>403.5205357142857</c:v>
                </c:pt>
                <c:pt idx="31">
                  <c:v>388.75758928571429</c:v>
                </c:pt>
                <c:pt idx="32">
                  <c:v>388.75758928571429</c:v>
                </c:pt>
                <c:pt idx="33">
                  <c:v>364.15267857142857</c:v>
                </c:pt>
                <c:pt idx="34">
                  <c:v>369.07366071428567</c:v>
                </c:pt>
                <c:pt idx="35">
                  <c:v>373.99464285714288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7A-4F1E-93C6-87D0F66A15FD}"/>
            </c:ext>
          </c:extLst>
        </c:ser>
        <c:ser>
          <c:idx val="6"/>
          <c:order val="6"/>
          <c:tx>
            <c:strRef>
              <c:f>Versions!$BQ$2</c:f>
              <c:strCache>
                <c:ptCount val="1"/>
                <c:pt idx="0">
                  <c:v>F Jun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Versions!$BQ$3:$BQ$38</c:f>
              <c:numCache>
                <c:formatCode>0</c:formatCode>
                <c:ptCount val="36"/>
                <c:pt idx="12">
                  <c:v>418.28769999999997</c:v>
                </c:pt>
                <c:pt idx="13">
                  <c:v>369.077</c:v>
                </c:pt>
                <c:pt idx="14">
                  <c:v>418.28699999999998</c:v>
                </c:pt>
                <c:pt idx="15">
                  <c:v>398.6</c:v>
                </c:pt>
                <c:pt idx="16">
                  <c:v>418</c:v>
                </c:pt>
                <c:pt idx="17">
                  <c:v>465</c:v>
                </c:pt>
                <c:pt idx="18">
                  <c:v>450</c:v>
                </c:pt>
                <c:pt idx="19">
                  <c:v>435</c:v>
                </c:pt>
                <c:pt idx="20">
                  <c:v>450</c:v>
                </c:pt>
                <c:pt idx="21">
                  <c:v>435</c:v>
                </c:pt>
                <c:pt idx="22">
                  <c:v>410</c:v>
                </c:pt>
                <c:pt idx="23">
                  <c:v>415</c:v>
                </c:pt>
                <c:pt idx="24">
                  <c:v>430</c:v>
                </c:pt>
                <c:pt idx="25">
                  <c:v>420</c:v>
                </c:pt>
                <c:pt idx="26">
                  <c:v>430</c:v>
                </c:pt>
                <c:pt idx="27">
                  <c:v>435</c:v>
                </c:pt>
                <c:pt idx="28">
                  <c:v>430</c:v>
                </c:pt>
                <c:pt idx="29">
                  <c:v>414.68500004379541</c:v>
                </c:pt>
                <c:pt idx="30">
                  <c:v>415</c:v>
                </c:pt>
                <c:pt idx="31">
                  <c:v>430</c:v>
                </c:pt>
                <c:pt idx="32">
                  <c:v>430</c:v>
                </c:pt>
                <c:pt idx="33">
                  <c:v>405</c:v>
                </c:pt>
                <c:pt idx="34">
                  <c:v>395</c:v>
                </c:pt>
                <c:pt idx="35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7A-4F1E-93C6-87D0F66A15FD}"/>
            </c:ext>
          </c:extLst>
        </c:ser>
        <c:ser>
          <c:idx val="7"/>
          <c:order val="7"/>
          <c:tx>
            <c:strRef>
              <c:f>Versions!$BR$2</c:f>
              <c:strCache>
                <c:ptCount val="1"/>
                <c:pt idx="0">
                  <c:v>F Jul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Versions!$BR$3:$BR$38</c:f>
              <c:numCache>
                <c:formatCode>0</c:formatCode>
                <c:ptCount val="36"/>
                <c:pt idx="12">
                  <c:v>418.28769999999997</c:v>
                </c:pt>
                <c:pt idx="13">
                  <c:v>369.077</c:v>
                </c:pt>
                <c:pt idx="14">
                  <c:v>418.28699999999998</c:v>
                </c:pt>
                <c:pt idx="15">
                  <c:v>398.6</c:v>
                </c:pt>
                <c:pt idx="16">
                  <c:v>418</c:v>
                </c:pt>
                <c:pt idx="17">
                  <c:v>467.49799999999999</c:v>
                </c:pt>
                <c:pt idx="18">
                  <c:v>475</c:v>
                </c:pt>
                <c:pt idx="19">
                  <c:v>460</c:v>
                </c:pt>
                <c:pt idx="20">
                  <c:v>465</c:v>
                </c:pt>
                <c:pt idx="21">
                  <c:v>435</c:v>
                </c:pt>
                <c:pt idx="22">
                  <c:v>410</c:v>
                </c:pt>
                <c:pt idx="23">
                  <c:v>415</c:v>
                </c:pt>
                <c:pt idx="24">
                  <c:v>430</c:v>
                </c:pt>
                <c:pt idx="25">
                  <c:v>420</c:v>
                </c:pt>
                <c:pt idx="26">
                  <c:v>430</c:v>
                </c:pt>
                <c:pt idx="27">
                  <c:v>435</c:v>
                </c:pt>
                <c:pt idx="28">
                  <c:v>430</c:v>
                </c:pt>
                <c:pt idx="29">
                  <c:v>414.68500004379541</c:v>
                </c:pt>
                <c:pt idx="30">
                  <c:v>415</c:v>
                </c:pt>
                <c:pt idx="31">
                  <c:v>430</c:v>
                </c:pt>
                <c:pt idx="32">
                  <c:v>430</c:v>
                </c:pt>
                <c:pt idx="33">
                  <c:v>405</c:v>
                </c:pt>
                <c:pt idx="34">
                  <c:v>395</c:v>
                </c:pt>
                <c:pt idx="35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7A-4F1E-93C6-87D0F66A15FD}"/>
            </c:ext>
          </c:extLst>
        </c:ser>
        <c:ser>
          <c:idx val="8"/>
          <c:order val="8"/>
          <c:tx>
            <c:strRef>
              <c:f>Versions!$BS$2</c:f>
              <c:strCache>
                <c:ptCount val="1"/>
                <c:pt idx="0">
                  <c:v>F Aug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Versions!$BS$3:$BS$38</c:f>
              <c:numCache>
                <c:formatCode>0</c:formatCode>
                <c:ptCount val="36"/>
                <c:pt idx="12">
                  <c:v>418.28769999999997</c:v>
                </c:pt>
                <c:pt idx="13">
                  <c:v>369.077</c:v>
                </c:pt>
                <c:pt idx="14">
                  <c:v>418.28699999999998</c:v>
                </c:pt>
                <c:pt idx="15">
                  <c:v>398.6</c:v>
                </c:pt>
                <c:pt idx="16">
                  <c:v>418</c:v>
                </c:pt>
                <c:pt idx="17">
                  <c:v>467.49799999999999</c:v>
                </c:pt>
                <c:pt idx="18">
                  <c:v>467</c:v>
                </c:pt>
                <c:pt idx="19">
                  <c:v>450</c:v>
                </c:pt>
                <c:pt idx="20">
                  <c:v>455</c:v>
                </c:pt>
                <c:pt idx="21">
                  <c:v>435</c:v>
                </c:pt>
                <c:pt idx="22">
                  <c:v>410</c:v>
                </c:pt>
                <c:pt idx="23">
                  <c:v>415</c:v>
                </c:pt>
                <c:pt idx="24">
                  <c:v>430</c:v>
                </c:pt>
                <c:pt idx="25">
                  <c:v>420</c:v>
                </c:pt>
                <c:pt idx="26">
                  <c:v>430</c:v>
                </c:pt>
                <c:pt idx="27">
                  <c:v>435</c:v>
                </c:pt>
                <c:pt idx="28">
                  <c:v>430</c:v>
                </c:pt>
                <c:pt idx="29">
                  <c:v>414.68500004379541</c:v>
                </c:pt>
                <c:pt idx="30">
                  <c:v>415</c:v>
                </c:pt>
                <c:pt idx="31">
                  <c:v>430</c:v>
                </c:pt>
                <c:pt idx="32">
                  <c:v>430</c:v>
                </c:pt>
                <c:pt idx="33">
                  <c:v>405</c:v>
                </c:pt>
                <c:pt idx="34">
                  <c:v>395</c:v>
                </c:pt>
                <c:pt idx="35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7A-4F1E-93C6-87D0F66A15FD}"/>
            </c:ext>
          </c:extLst>
        </c:ser>
        <c:ser>
          <c:idx val="9"/>
          <c:order val="9"/>
          <c:tx>
            <c:strRef>
              <c:f>Versions!$BT$2</c:f>
              <c:strCache>
                <c:ptCount val="1"/>
                <c:pt idx="0">
                  <c:v>F Sep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Versions!$BT$3:$BT$38</c:f>
              <c:numCache>
                <c:formatCode>0</c:formatCode>
                <c:ptCount val="36"/>
                <c:pt idx="12">
                  <c:v>418.28769999999997</c:v>
                </c:pt>
                <c:pt idx="13">
                  <c:v>369.077</c:v>
                </c:pt>
                <c:pt idx="14">
                  <c:v>418.28699999999998</c:v>
                </c:pt>
                <c:pt idx="15">
                  <c:v>398.6</c:v>
                </c:pt>
                <c:pt idx="16">
                  <c:v>418</c:v>
                </c:pt>
                <c:pt idx="17">
                  <c:v>467.49799999999999</c:v>
                </c:pt>
                <c:pt idx="18">
                  <c:v>467</c:v>
                </c:pt>
                <c:pt idx="19" formatCode="General">
                  <c:v>448</c:v>
                </c:pt>
                <c:pt idx="20">
                  <c:v>430</c:v>
                </c:pt>
                <c:pt idx="21">
                  <c:v>415</c:v>
                </c:pt>
                <c:pt idx="22">
                  <c:v>400</c:v>
                </c:pt>
                <c:pt idx="23">
                  <c:v>405</c:v>
                </c:pt>
                <c:pt idx="24">
                  <c:v>420</c:v>
                </c:pt>
                <c:pt idx="25">
                  <c:v>415</c:v>
                </c:pt>
                <c:pt idx="26">
                  <c:v>430</c:v>
                </c:pt>
                <c:pt idx="27">
                  <c:v>435</c:v>
                </c:pt>
                <c:pt idx="28">
                  <c:v>430</c:v>
                </c:pt>
                <c:pt idx="29">
                  <c:v>414.68500004379541</c:v>
                </c:pt>
                <c:pt idx="30">
                  <c:v>410</c:v>
                </c:pt>
                <c:pt idx="31">
                  <c:v>425</c:v>
                </c:pt>
                <c:pt idx="32">
                  <c:v>425</c:v>
                </c:pt>
                <c:pt idx="33">
                  <c:v>400</c:v>
                </c:pt>
                <c:pt idx="34">
                  <c:v>390</c:v>
                </c:pt>
                <c:pt idx="35">
                  <c:v>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7A-4F1E-93C6-87D0F66A15FD}"/>
            </c:ext>
          </c:extLst>
        </c:ser>
        <c:ser>
          <c:idx val="10"/>
          <c:order val="10"/>
          <c:tx>
            <c:strRef>
              <c:f>Versions!$BU$2</c:f>
              <c:strCache>
                <c:ptCount val="1"/>
                <c:pt idx="0">
                  <c:v>F Oct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Versions!$BU$3:$BU$38</c:f>
              <c:numCache>
                <c:formatCode>0</c:formatCode>
                <c:ptCount val="36"/>
                <c:pt idx="12">
                  <c:v>418.28769999999997</c:v>
                </c:pt>
                <c:pt idx="13">
                  <c:v>369.077</c:v>
                </c:pt>
                <c:pt idx="14">
                  <c:v>418.28699999999998</c:v>
                </c:pt>
                <c:pt idx="15">
                  <c:v>398.6</c:v>
                </c:pt>
                <c:pt idx="16">
                  <c:v>418</c:v>
                </c:pt>
                <c:pt idx="17">
                  <c:v>467.49799999999999</c:v>
                </c:pt>
                <c:pt idx="18">
                  <c:v>467</c:v>
                </c:pt>
                <c:pt idx="19" formatCode="General">
                  <c:v>448</c:v>
                </c:pt>
                <c:pt idx="20">
                  <c:v>423</c:v>
                </c:pt>
                <c:pt idx="21">
                  <c:v>420</c:v>
                </c:pt>
                <c:pt idx="22">
                  <c:v>410</c:v>
                </c:pt>
                <c:pt idx="23">
                  <c:v>410</c:v>
                </c:pt>
                <c:pt idx="24">
                  <c:v>420</c:v>
                </c:pt>
                <c:pt idx="25">
                  <c:v>415</c:v>
                </c:pt>
                <c:pt idx="26">
                  <c:v>430</c:v>
                </c:pt>
                <c:pt idx="27">
                  <c:v>435</c:v>
                </c:pt>
                <c:pt idx="28">
                  <c:v>430</c:v>
                </c:pt>
                <c:pt idx="29">
                  <c:v>414.68500004379541</c:v>
                </c:pt>
                <c:pt idx="30">
                  <c:v>410</c:v>
                </c:pt>
                <c:pt idx="31">
                  <c:v>425</c:v>
                </c:pt>
                <c:pt idx="32">
                  <c:v>425</c:v>
                </c:pt>
                <c:pt idx="33">
                  <c:v>400</c:v>
                </c:pt>
                <c:pt idx="34">
                  <c:v>390</c:v>
                </c:pt>
                <c:pt idx="35">
                  <c:v>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E7A-4F1E-93C6-87D0F66A15FD}"/>
            </c:ext>
          </c:extLst>
        </c:ser>
        <c:ser>
          <c:idx val="11"/>
          <c:order val="11"/>
          <c:tx>
            <c:strRef>
              <c:f>Versions!$BV$2</c:f>
              <c:strCache>
                <c:ptCount val="1"/>
                <c:pt idx="0">
                  <c:v>F Nov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Versions!$BV$3:$BV$38</c:f>
              <c:numCache>
                <c:formatCode>0</c:formatCode>
                <c:ptCount val="36"/>
                <c:pt idx="12">
                  <c:v>418.28769999999997</c:v>
                </c:pt>
                <c:pt idx="13">
                  <c:v>369.077</c:v>
                </c:pt>
                <c:pt idx="14">
                  <c:v>418.28699999999998</c:v>
                </c:pt>
                <c:pt idx="15">
                  <c:v>398.6</c:v>
                </c:pt>
                <c:pt idx="16">
                  <c:v>418</c:v>
                </c:pt>
                <c:pt idx="17">
                  <c:v>467.49799999999999</c:v>
                </c:pt>
                <c:pt idx="18">
                  <c:v>467</c:v>
                </c:pt>
                <c:pt idx="19" formatCode="General">
                  <c:v>448</c:v>
                </c:pt>
                <c:pt idx="20">
                  <c:v>423</c:v>
                </c:pt>
                <c:pt idx="21">
                  <c:v>423</c:v>
                </c:pt>
                <c:pt idx="22">
                  <c:v>450</c:v>
                </c:pt>
                <c:pt idx="23">
                  <c:v>410</c:v>
                </c:pt>
                <c:pt idx="24">
                  <c:v>420</c:v>
                </c:pt>
                <c:pt idx="25">
                  <c:v>415</c:v>
                </c:pt>
                <c:pt idx="26">
                  <c:v>430</c:v>
                </c:pt>
                <c:pt idx="27">
                  <c:v>435</c:v>
                </c:pt>
                <c:pt idx="28">
                  <c:v>430</c:v>
                </c:pt>
                <c:pt idx="29">
                  <c:v>414.68500004379541</c:v>
                </c:pt>
                <c:pt idx="30">
                  <c:v>410</c:v>
                </c:pt>
                <c:pt idx="31">
                  <c:v>425</c:v>
                </c:pt>
                <c:pt idx="32">
                  <c:v>425</c:v>
                </c:pt>
                <c:pt idx="33">
                  <c:v>400</c:v>
                </c:pt>
                <c:pt idx="34">
                  <c:v>390</c:v>
                </c:pt>
                <c:pt idx="35">
                  <c:v>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E7A-4F1E-93C6-87D0F66A15FD}"/>
            </c:ext>
          </c:extLst>
        </c:ser>
        <c:ser>
          <c:idx val="12"/>
          <c:order val="12"/>
          <c:tx>
            <c:strRef>
              <c:f>Versions!$BW$2</c:f>
              <c:strCache>
                <c:ptCount val="1"/>
                <c:pt idx="0">
                  <c:v>F Dec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Versions!$BW$3:$BW$38</c:f>
              <c:numCache>
                <c:formatCode>0</c:formatCode>
                <c:ptCount val="36"/>
                <c:pt idx="12">
                  <c:v>418.28769999999997</c:v>
                </c:pt>
                <c:pt idx="13">
                  <c:v>369.077</c:v>
                </c:pt>
                <c:pt idx="14">
                  <c:v>418.28699999999998</c:v>
                </c:pt>
                <c:pt idx="15">
                  <c:v>398.6</c:v>
                </c:pt>
                <c:pt idx="16">
                  <c:v>418</c:v>
                </c:pt>
                <c:pt idx="17">
                  <c:v>467.49799999999999</c:v>
                </c:pt>
                <c:pt idx="18">
                  <c:v>467</c:v>
                </c:pt>
                <c:pt idx="19" formatCode="General">
                  <c:v>448</c:v>
                </c:pt>
                <c:pt idx="20">
                  <c:v>423</c:v>
                </c:pt>
                <c:pt idx="21">
                  <c:v>423</c:v>
                </c:pt>
                <c:pt idx="22">
                  <c:v>472</c:v>
                </c:pt>
                <c:pt idx="23">
                  <c:v>472</c:v>
                </c:pt>
                <c:pt idx="24">
                  <c:v>440</c:v>
                </c:pt>
                <c:pt idx="25">
                  <c:v>415</c:v>
                </c:pt>
                <c:pt idx="26">
                  <c:v>430</c:v>
                </c:pt>
                <c:pt idx="27">
                  <c:v>435</c:v>
                </c:pt>
                <c:pt idx="28">
                  <c:v>430</c:v>
                </c:pt>
                <c:pt idx="29">
                  <c:v>414.68500004379541</c:v>
                </c:pt>
                <c:pt idx="30">
                  <c:v>410</c:v>
                </c:pt>
                <c:pt idx="31">
                  <c:v>425</c:v>
                </c:pt>
                <c:pt idx="32">
                  <c:v>425</c:v>
                </c:pt>
                <c:pt idx="33">
                  <c:v>400</c:v>
                </c:pt>
                <c:pt idx="34">
                  <c:v>390</c:v>
                </c:pt>
                <c:pt idx="35">
                  <c:v>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E7A-4F1E-93C6-87D0F66A15FD}"/>
            </c:ext>
          </c:extLst>
        </c:ser>
        <c:ser>
          <c:idx val="13"/>
          <c:order val="13"/>
          <c:tx>
            <c:strRef>
              <c:f>Versions!$BX$2</c:f>
              <c:strCache>
                <c:ptCount val="1"/>
                <c:pt idx="0">
                  <c:v>F Jan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Versions!$BX$3:$BX$38</c:f>
              <c:numCache>
                <c:formatCode>0</c:formatCode>
                <c:ptCount val="36"/>
                <c:pt idx="12">
                  <c:v>418.28769999999997</c:v>
                </c:pt>
                <c:pt idx="13">
                  <c:v>369.077</c:v>
                </c:pt>
                <c:pt idx="14">
                  <c:v>418.28699999999998</c:v>
                </c:pt>
                <c:pt idx="15">
                  <c:v>398.6</c:v>
                </c:pt>
                <c:pt idx="16">
                  <c:v>418</c:v>
                </c:pt>
                <c:pt idx="17">
                  <c:v>467.49799999999999</c:v>
                </c:pt>
                <c:pt idx="18">
                  <c:v>467</c:v>
                </c:pt>
                <c:pt idx="19" formatCode="General">
                  <c:v>448</c:v>
                </c:pt>
                <c:pt idx="20">
                  <c:v>423</c:v>
                </c:pt>
                <c:pt idx="21">
                  <c:v>423</c:v>
                </c:pt>
                <c:pt idx="22">
                  <c:v>472</c:v>
                </c:pt>
                <c:pt idx="23">
                  <c:v>472</c:v>
                </c:pt>
                <c:pt idx="24">
                  <c:v>404</c:v>
                </c:pt>
                <c:pt idx="25">
                  <c:v>415</c:v>
                </c:pt>
                <c:pt idx="26">
                  <c:v>430</c:v>
                </c:pt>
                <c:pt idx="27">
                  <c:v>435</c:v>
                </c:pt>
                <c:pt idx="28">
                  <c:v>430</c:v>
                </c:pt>
                <c:pt idx="29">
                  <c:v>414.68500004379541</c:v>
                </c:pt>
                <c:pt idx="30">
                  <c:v>410</c:v>
                </c:pt>
                <c:pt idx="31">
                  <c:v>425</c:v>
                </c:pt>
                <c:pt idx="32">
                  <c:v>425</c:v>
                </c:pt>
                <c:pt idx="33">
                  <c:v>400</c:v>
                </c:pt>
                <c:pt idx="34">
                  <c:v>390</c:v>
                </c:pt>
                <c:pt idx="35">
                  <c:v>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9-41C1-948A-246F75FCEA55}"/>
            </c:ext>
          </c:extLst>
        </c:ser>
        <c:ser>
          <c:idx val="14"/>
          <c:order val="14"/>
          <c:tx>
            <c:strRef>
              <c:f>Versions!$BY$2</c:f>
              <c:strCache>
                <c:ptCount val="1"/>
                <c:pt idx="0">
                  <c:v>F Feb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Versions!$BY$3:$BY$38</c:f>
              <c:numCache>
                <c:formatCode>0</c:formatCode>
                <c:ptCount val="36"/>
                <c:pt idx="12">
                  <c:v>418.28769999999997</c:v>
                </c:pt>
                <c:pt idx="13">
                  <c:v>369.077</c:v>
                </c:pt>
                <c:pt idx="14">
                  <c:v>418.28699999999998</c:v>
                </c:pt>
                <c:pt idx="15">
                  <c:v>398.6</c:v>
                </c:pt>
                <c:pt idx="16">
                  <c:v>418</c:v>
                </c:pt>
                <c:pt idx="17">
                  <c:v>467.49799999999999</c:v>
                </c:pt>
                <c:pt idx="18">
                  <c:v>467</c:v>
                </c:pt>
                <c:pt idx="19" formatCode="General">
                  <c:v>448</c:v>
                </c:pt>
                <c:pt idx="20">
                  <c:v>423</c:v>
                </c:pt>
                <c:pt idx="21">
                  <c:v>423</c:v>
                </c:pt>
                <c:pt idx="22">
                  <c:v>472</c:v>
                </c:pt>
                <c:pt idx="23">
                  <c:v>472</c:v>
                </c:pt>
                <c:pt idx="24">
                  <c:v>404</c:v>
                </c:pt>
                <c:pt idx="25">
                  <c:v>404</c:v>
                </c:pt>
                <c:pt idx="26">
                  <c:v>430</c:v>
                </c:pt>
                <c:pt idx="27">
                  <c:v>435</c:v>
                </c:pt>
                <c:pt idx="28">
                  <c:v>430</c:v>
                </c:pt>
                <c:pt idx="29">
                  <c:v>414.68500004379541</c:v>
                </c:pt>
                <c:pt idx="30">
                  <c:v>410</c:v>
                </c:pt>
                <c:pt idx="31">
                  <c:v>425</c:v>
                </c:pt>
                <c:pt idx="32">
                  <c:v>425</c:v>
                </c:pt>
                <c:pt idx="33">
                  <c:v>400</c:v>
                </c:pt>
                <c:pt idx="34">
                  <c:v>390</c:v>
                </c:pt>
                <c:pt idx="35">
                  <c:v>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71-4305-B95E-13D3448D536B}"/>
            </c:ext>
          </c:extLst>
        </c:ser>
        <c:ser>
          <c:idx val="15"/>
          <c:order val="15"/>
          <c:tx>
            <c:strRef>
              <c:f>Versions!$BZ$2</c:f>
              <c:strCache>
                <c:ptCount val="1"/>
                <c:pt idx="0">
                  <c:v>F Mar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Versions!$BZ$3:$BZ$38</c:f>
              <c:numCache>
                <c:formatCode>0</c:formatCode>
                <c:ptCount val="36"/>
                <c:pt idx="12">
                  <c:v>418.28769999999997</c:v>
                </c:pt>
                <c:pt idx="13">
                  <c:v>369.077</c:v>
                </c:pt>
                <c:pt idx="14">
                  <c:v>418.28699999999998</c:v>
                </c:pt>
                <c:pt idx="15">
                  <c:v>398.6</c:v>
                </c:pt>
                <c:pt idx="16">
                  <c:v>418</c:v>
                </c:pt>
                <c:pt idx="17">
                  <c:v>467.49799999999999</c:v>
                </c:pt>
                <c:pt idx="18">
                  <c:v>467</c:v>
                </c:pt>
                <c:pt idx="19" formatCode="General">
                  <c:v>448</c:v>
                </c:pt>
                <c:pt idx="20">
                  <c:v>423</c:v>
                </c:pt>
                <c:pt idx="21">
                  <c:v>423</c:v>
                </c:pt>
                <c:pt idx="22">
                  <c:v>472</c:v>
                </c:pt>
                <c:pt idx="23">
                  <c:v>472</c:v>
                </c:pt>
                <c:pt idx="24">
                  <c:v>404</c:v>
                </c:pt>
                <c:pt idx="25">
                  <c:v>404</c:v>
                </c:pt>
                <c:pt idx="26">
                  <c:v>527</c:v>
                </c:pt>
                <c:pt idx="27">
                  <c:v>530</c:v>
                </c:pt>
                <c:pt idx="28">
                  <c:v>525</c:v>
                </c:pt>
                <c:pt idx="29">
                  <c:v>509.68500004379541</c:v>
                </c:pt>
                <c:pt idx="30">
                  <c:v>505</c:v>
                </c:pt>
                <c:pt idx="31">
                  <c:v>520</c:v>
                </c:pt>
                <c:pt idx="32">
                  <c:v>520</c:v>
                </c:pt>
                <c:pt idx="33">
                  <c:v>495</c:v>
                </c:pt>
                <c:pt idx="34">
                  <c:v>470</c:v>
                </c:pt>
                <c:pt idx="35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71-4305-B95E-13D3448D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680936"/>
        <c:axId val="571677984"/>
      </c:lineChart>
      <c:dateAx>
        <c:axId val="5716809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inorGridlines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77984"/>
        <c:crosses val="autoZero"/>
        <c:auto val="1"/>
        <c:lblOffset val="100"/>
        <c:baseTimeUnit val="months"/>
        <c:majorUnit val="1"/>
        <c:majorTimeUnit val="months"/>
      </c:dateAx>
      <c:valAx>
        <c:axId val="57167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8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.10676209673781498"/>
          <c:w val="0.77901118581764617"/>
          <c:h val="0.152068422833973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China scrap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54164939908827E-2"/>
          <c:y val="0.27212778599055792"/>
          <c:w val="0.88951098217985913"/>
          <c:h val="0.54818266998843912"/>
        </c:manualLayout>
      </c:layout>
      <c:lineChart>
        <c:grouping val="standard"/>
        <c:varyColors val="0"/>
        <c:ser>
          <c:idx val="0"/>
          <c:order val="0"/>
          <c:tx>
            <c:strRef>
              <c:f>Versions!$C$2</c:f>
              <c:strCache>
                <c:ptCount val="1"/>
                <c:pt idx="0">
                  <c:v>History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Versions!$C$3:$C$50</c:f>
              <c:numCache>
                <c:formatCode>0</c:formatCode>
                <c:ptCount val="48"/>
                <c:pt idx="0">
                  <c:v>2745</c:v>
                </c:pt>
                <c:pt idx="1">
                  <c:v>2736.25</c:v>
                </c:pt>
                <c:pt idx="2">
                  <c:v>2662.5</c:v>
                </c:pt>
                <c:pt idx="3">
                  <c:v>2376</c:v>
                </c:pt>
                <c:pt idx="4">
                  <c:v>2555</c:v>
                </c:pt>
                <c:pt idx="5">
                  <c:v>2602.5</c:v>
                </c:pt>
                <c:pt idx="6">
                  <c:v>2650</c:v>
                </c:pt>
                <c:pt idx="7">
                  <c:v>2703.75</c:v>
                </c:pt>
                <c:pt idx="8">
                  <c:v>2728</c:v>
                </c:pt>
                <c:pt idx="9">
                  <c:v>2717.5</c:v>
                </c:pt>
                <c:pt idx="10">
                  <c:v>2885</c:v>
                </c:pt>
                <c:pt idx="11">
                  <c:v>2958</c:v>
                </c:pt>
                <c:pt idx="12" formatCode="General">
                  <c:v>3180</c:v>
                </c:pt>
                <c:pt idx="13" formatCode="General">
                  <c:v>3210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4-4A25-B455-122F00BE8822}"/>
            </c:ext>
          </c:extLst>
        </c:ser>
        <c:ser>
          <c:idx val="1"/>
          <c:order val="1"/>
          <c:tx>
            <c:strRef>
              <c:f>Versions!$D$2</c:f>
              <c:strCache>
                <c:ptCount val="1"/>
                <c:pt idx="0">
                  <c:v>F Jan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Versions!$D$3:$D$50</c:f>
              <c:numCache>
                <c:formatCode>0</c:formatCode>
                <c:ptCount val="48"/>
                <c:pt idx="12">
                  <c:v>3051.04347826087</c:v>
                </c:pt>
                <c:pt idx="13">
                  <c:v>2951.04347826087</c:v>
                </c:pt>
                <c:pt idx="14">
                  <c:v>2901.04347826087</c:v>
                </c:pt>
                <c:pt idx="15">
                  <c:v>2921.04347826087</c:v>
                </c:pt>
                <c:pt idx="16">
                  <c:v>2701.04347826087</c:v>
                </c:pt>
                <c:pt idx="17">
                  <c:v>2541.04347826087</c:v>
                </c:pt>
                <c:pt idx="18">
                  <c:v>2561.04347826087</c:v>
                </c:pt>
                <c:pt idx="19">
                  <c:v>2631.04347826087</c:v>
                </c:pt>
                <c:pt idx="20">
                  <c:v>2611.04347826087</c:v>
                </c:pt>
                <c:pt idx="21">
                  <c:v>2581.04347826087</c:v>
                </c:pt>
                <c:pt idx="22">
                  <c:v>2601.04347826087</c:v>
                </c:pt>
                <c:pt idx="23">
                  <c:v>2611.04347826087</c:v>
                </c:pt>
                <c:pt idx="24">
                  <c:v>2701.04347826087</c:v>
                </c:pt>
                <c:pt idx="25">
                  <c:v>2701.04347826087</c:v>
                </c:pt>
                <c:pt idx="26">
                  <c:v>2651.04347826087</c:v>
                </c:pt>
                <c:pt idx="27">
                  <c:v>2581.04347826087</c:v>
                </c:pt>
                <c:pt idx="28">
                  <c:v>2451.04347826087</c:v>
                </c:pt>
                <c:pt idx="29">
                  <c:v>2291.04347826087</c:v>
                </c:pt>
                <c:pt idx="30">
                  <c:v>2331.1168108241118</c:v>
                </c:pt>
                <c:pt idx="31">
                  <c:v>2610.8154354283633</c:v>
                </c:pt>
                <c:pt idx="32">
                  <c:v>2611.1981885301348</c:v>
                </c:pt>
                <c:pt idx="33">
                  <c:v>2751.0510392371725</c:v>
                </c:pt>
                <c:pt idx="34">
                  <c:v>2851.4968613631099</c:v>
                </c:pt>
                <c:pt idx="35">
                  <c:v>3000.5825341823274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E4-4A25-B455-122F00BE8822}"/>
            </c:ext>
          </c:extLst>
        </c:ser>
        <c:ser>
          <c:idx val="2"/>
          <c:order val="2"/>
          <c:tx>
            <c:strRef>
              <c:f>Versions!$E$2</c:f>
              <c:strCache>
                <c:ptCount val="1"/>
                <c:pt idx="0">
                  <c:v>F Feb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Versions!$E$3:$E$50</c:f>
              <c:numCache>
                <c:formatCode>0</c:formatCode>
                <c:ptCount val="48"/>
                <c:pt idx="12">
                  <c:v>3180</c:v>
                </c:pt>
                <c:pt idx="13">
                  <c:v>3018.0025742675207</c:v>
                </c:pt>
                <c:pt idx="14">
                  <c:v>2947.4974257324793</c:v>
                </c:pt>
                <c:pt idx="15">
                  <c:v>3018.1390787403016</c:v>
                </c:pt>
                <c:pt idx="16">
                  <c:v>2768.0250713159576</c:v>
                </c:pt>
                <c:pt idx="17">
                  <c:v>2599.3358499437418</c:v>
                </c:pt>
                <c:pt idx="18">
                  <c:v>2618.8822593915829</c:v>
                </c:pt>
                <c:pt idx="19">
                  <c:v>2698.8620551979529</c:v>
                </c:pt>
                <c:pt idx="20">
                  <c:v>2687.7556854104641</c:v>
                </c:pt>
                <c:pt idx="21">
                  <c:v>2618.4414715979519</c:v>
                </c:pt>
                <c:pt idx="22">
                  <c:v>2648.2870864169563</c:v>
                </c:pt>
                <c:pt idx="23">
                  <c:v>2638.7714419850927</c:v>
                </c:pt>
                <c:pt idx="24">
                  <c:v>2768.7219674503967</c:v>
                </c:pt>
                <c:pt idx="25">
                  <c:v>2768.4623722219676</c:v>
                </c:pt>
                <c:pt idx="26">
                  <c:v>2718.3156603276366</c:v>
                </c:pt>
                <c:pt idx="27">
                  <c:v>2648.3145282941568</c:v>
                </c:pt>
                <c:pt idx="28">
                  <c:v>2518.0823382841209</c:v>
                </c:pt>
                <c:pt idx="29">
                  <c:v>2359.1031334217223</c:v>
                </c:pt>
                <c:pt idx="30">
                  <c:v>2368.6984383870858</c:v>
                </c:pt>
                <c:pt idx="31">
                  <c:v>2618.5111556208776</c:v>
                </c:pt>
                <c:pt idx="32">
                  <c:v>2618.2904059920365</c:v>
                </c:pt>
                <c:pt idx="33">
                  <c:v>2768.1648588965109</c:v>
                </c:pt>
                <c:pt idx="34">
                  <c:v>2918.2692007493024</c:v>
                </c:pt>
                <c:pt idx="35">
                  <c:v>3119.0659403541868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E4-4A25-B455-122F00BE8822}"/>
            </c:ext>
          </c:extLst>
        </c:ser>
        <c:ser>
          <c:idx val="3"/>
          <c:order val="3"/>
          <c:tx>
            <c:strRef>
              <c:f>Versions!$F$2</c:f>
              <c:strCache>
                <c:ptCount val="1"/>
                <c:pt idx="0">
                  <c:v>F Mar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Versions!$F$3:$F$50</c:f>
              <c:numCache>
                <c:formatCode>0</c:formatCode>
                <c:ptCount val="48"/>
                <c:pt idx="12">
                  <c:v>3180</c:v>
                </c:pt>
                <c:pt idx="13">
                  <c:v>3210</c:v>
                </c:pt>
                <c:pt idx="14">
                  <c:v>3250.3266666666677</c:v>
                </c:pt>
                <c:pt idx="15">
                  <c:v>3300.5086992073957</c:v>
                </c:pt>
                <c:pt idx="16">
                  <c:v>3070.1648815495046</c:v>
                </c:pt>
                <c:pt idx="17">
                  <c:v>2860.5564192430993</c:v>
                </c:pt>
                <c:pt idx="18">
                  <c:v>2870.4475440412625</c:v>
                </c:pt>
                <c:pt idx="19">
                  <c:v>2920.5996975227918</c:v>
                </c:pt>
                <c:pt idx="20">
                  <c:v>2880.1827584359453</c:v>
                </c:pt>
                <c:pt idx="21">
                  <c:v>2830.6100081106924</c:v>
                </c:pt>
                <c:pt idx="22">
                  <c:v>2850.6368558509203</c:v>
                </c:pt>
                <c:pt idx="23">
                  <c:v>2829.9831360383869</c:v>
                </c:pt>
                <c:pt idx="24">
                  <c:v>2950.2962743213457</c:v>
                </c:pt>
                <c:pt idx="25">
                  <c:v>2950.704525657442</c:v>
                </c:pt>
                <c:pt idx="26">
                  <c:v>2900.229200021211</c:v>
                </c:pt>
                <c:pt idx="27">
                  <c:v>2820.187996435352</c:v>
                </c:pt>
                <c:pt idx="28">
                  <c:v>2700.8208655323542</c:v>
                </c:pt>
                <c:pt idx="29">
                  <c:v>2550.2211380322933</c:v>
                </c:pt>
                <c:pt idx="30">
                  <c:v>2540.5745003048978</c:v>
                </c:pt>
                <c:pt idx="31">
                  <c:v>2800.5190916965566</c:v>
                </c:pt>
                <c:pt idx="32">
                  <c:v>2810.1364079985451</c:v>
                </c:pt>
                <c:pt idx="33">
                  <c:v>2920.0730653866358</c:v>
                </c:pt>
                <c:pt idx="34">
                  <c:v>3050.7359596677106</c:v>
                </c:pt>
                <c:pt idx="35">
                  <c:v>3230.4209749456531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E4-4A25-B455-122F00BE8822}"/>
            </c:ext>
          </c:extLst>
        </c:ser>
        <c:ser>
          <c:idx val="4"/>
          <c:order val="4"/>
          <c:tx>
            <c:strRef>
              <c:f>Versions!$G$2</c:f>
              <c:strCache>
                <c:ptCount val="1"/>
                <c:pt idx="0">
                  <c:v>F Apr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Versions!$G$3:$G$50</c:f>
              <c:numCache>
                <c:formatCode>0</c:formatCode>
                <c:ptCount val="48"/>
                <c:pt idx="12">
                  <c:v>3180</c:v>
                </c:pt>
                <c:pt idx="13">
                  <c:v>3210</c:v>
                </c:pt>
                <c:pt idx="14">
                  <c:v>3360</c:v>
                </c:pt>
                <c:pt idx="15" formatCode="General">
                  <c:v>3560</c:v>
                </c:pt>
                <c:pt idx="16">
                  <c:v>3409.8853490087758</c:v>
                </c:pt>
                <c:pt idx="17">
                  <c:v>3271.1935533690394</c:v>
                </c:pt>
                <c:pt idx="18">
                  <c:v>3210.7409281672008</c:v>
                </c:pt>
                <c:pt idx="19">
                  <c:v>3110.72120664873</c:v>
                </c:pt>
                <c:pt idx="20">
                  <c:v>2889.6167675618835</c:v>
                </c:pt>
                <c:pt idx="21">
                  <c:v>2910.3018297366307</c:v>
                </c:pt>
                <c:pt idx="22">
                  <c:v>3010.4575837268585</c:v>
                </c:pt>
                <c:pt idx="23">
                  <c:v>3010.3194889143251</c:v>
                </c:pt>
                <c:pt idx="24">
                  <c:v>3120.4392678222839</c:v>
                </c:pt>
                <c:pt idx="25">
                  <c:v>3110.598061693101</c:v>
                </c:pt>
                <c:pt idx="26">
                  <c:v>3050.0415728624303</c:v>
                </c:pt>
                <c:pt idx="27">
                  <c:v>3090.107194363376</c:v>
                </c:pt>
                <c:pt idx="28">
                  <c:v>2959.9080593371136</c:v>
                </c:pt>
                <c:pt idx="29">
                  <c:v>2831.0636486773237</c:v>
                </c:pt>
                <c:pt idx="30">
                  <c:v>2760.6085935237152</c:v>
                </c:pt>
                <c:pt idx="31">
                  <c:v>2960.7297053689344</c:v>
                </c:pt>
                <c:pt idx="32">
                  <c:v>2999.7406034851647</c:v>
                </c:pt>
                <c:pt idx="33">
                  <c:v>3099.8714645679138</c:v>
                </c:pt>
                <c:pt idx="34">
                  <c:v>3180.6959138213197</c:v>
                </c:pt>
                <c:pt idx="35">
                  <c:v>3370.5115239885799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E4-4A25-B455-122F00BE8822}"/>
            </c:ext>
          </c:extLst>
        </c:ser>
        <c:ser>
          <c:idx val="5"/>
          <c:order val="5"/>
          <c:tx>
            <c:strRef>
              <c:f>Versions!$H$2</c:f>
              <c:strCache>
                <c:ptCount val="1"/>
                <c:pt idx="0">
                  <c:v>F May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Versions!$H$3:$H$50</c:f>
              <c:numCache>
                <c:formatCode>0</c:formatCode>
                <c:ptCount val="48"/>
                <c:pt idx="12">
                  <c:v>3180</c:v>
                </c:pt>
                <c:pt idx="13">
                  <c:v>3210</c:v>
                </c:pt>
                <c:pt idx="14">
                  <c:v>3360</c:v>
                </c:pt>
                <c:pt idx="15">
                  <c:v>3388</c:v>
                </c:pt>
                <c:pt idx="16">
                  <c:v>3460.3596341259381</c:v>
                </c:pt>
                <c:pt idx="17">
                  <c:v>3271.1935533690394</c:v>
                </c:pt>
                <c:pt idx="18">
                  <c:v>3210.7409281672008</c:v>
                </c:pt>
                <c:pt idx="19">
                  <c:v>3110.72120664873</c:v>
                </c:pt>
                <c:pt idx="20">
                  <c:v>2889.6167675618835</c:v>
                </c:pt>
                <c:pt idx="21">
                  <c:v>2910.3018297366307</c:v>
                </c:pt>
                <c:pt idx="22">
                  <c:v>3010.4575837268585</c:v>
                </c:pt>
                <c:pt idx="23">
                  <c:v>3010.3194889143251</c:v>
                </c:pt>
                <c:pt idx="24">
                  <c:v>3120.4392678222839</c:v>
                </c:pt>
                <c:pt idx="25">
                  <c:v>3110.598061693101</c:v>
                </c:pt>
                <c:pt idx="26">
                  <c:v>3050.0415728624303</c:v>
                </c:pt>
                <c:pt idx="27">
                  <c:v>3090.107194363376</c:v>
                </c:pt>
                <c:pt idx="28">
                  <c:v>2959.9080593371136</c:v>
                </c:pt>
                <c:pt idx="29">
                  <c:v>2831.0636486773237</c:v>
                </c:pt>
                <c:pt idx="30">
                  <c:v>2760.6085935237152</c:v>
                </c:pt>
                <c:pt idx="31">
                  <c:v>2960.7297053689344</c:v>
                </c:pt>
                <c:pt idx="32">
                  <c:v>2999.7406034851647</c:v>
                </c:pt>
                <c:pt idx="33">
                  <c:v>3099.8714645679138</c:v>
                </c:pt>
                <c:pt idx="34">
                  <c:v>3180.6959138213197</c:v>
                </c:pt>
                <c:pt idx="35">
                  <c:v>3370.5115239885799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E4-4A25-B455-122F00BE8822}"/>
            </c:ext>
          </c:extLst>
        </c:ser>
        <c:ser>
          <c:idx val="6"/>
          <c:order val="6"/>
          <c:tx>
            <c:strRef>
              <c:f>Versions!$I$2</c:f>
              <c:strCache>
                <c:ptCount val="1"/>
                <c:pt idx="0">
                  <c:v>F Jun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Versions!$I$3:$I$50</c:f>
              <c:numCache>
                <c:formatCode>0</c:formatCode>
                <c:ptCount val="48"/>
                <c:pt idx="12">
                  <c:v>3180</c:v>
                </c:pt>
                <c:pt idx="13">
                  <c:v>3210</c:v>
                </c:pt>
                <c:pt idx="14">
                  <c:v>3360</c:v>
                </c:pt>
                <c:pt idx="15">
                  <c:v>3388</c:v>
                </c:pt>
                <c:pt idx="16">
                  <c:v>3752.5</c:v>
                </c:pt>
                <c:pt idx="17">
                  <c:v>3352.5</c:v>
                </c:pt>
                <c:pt idx="18">
                  <c:v>3210.7409281672008</c:v>
                </c:pt>
                <c:pt idx="19">
                  <c:v>3110.72120664873</c:v>
                </c:pt>
                <c:pt idx="20">
                  <c:v>2889.6167675618835</c:v>
                </c:pt>
                <c:pt idx="21">
                  <c:v>2910.3018297366307</c:v>
                </c:pt>
                <c:pt idx="22">
                  <c:v>3010.4575837268585</c:v>
                </c:pt>
                <c:pt idx="23">
                  <c:v>3010.3194889143251</c:v>
                </c:pt>
                <c:pt idx="24">
                  <c:v>3120.4392678222839</c:v>
                </c:pt>
                <c:pt idx="25">
                  <c:v>3110.598061693101</c:v>
                </c:pt>
                <c:pt idx="26">
                  <c:v>3050.0415728624303</c:v>
                </c:pt>
                <c:pt idx="27">
                  <c:v>3090.107194363376</c:v>
                </c:pt>
                <c:pt idx="28">
                  <c:v>2959.9080593371136</c:v>
                </c:pt>
                <c:pt idx="29">
                  <c:v>2831.0636486773237</c:v>
                </c:pt>
                <c:pt idx="30">
                  <c:v>2760.6085935237152</c:v>
                </c:pt>
                <c:pt idx="31">
                  <c:v>2960.7297053689344</c:v>
                </c:pt>
                <c:pt idx="32">
                  <c:v>2999.7406034851647</c:v>
                </c:pt>
                <c:pt idx="33">
                  <c:v>3099.8714645679138</c:v>
                </c:pt>
                <c:pt idx="34">
                  <c:v>3180.6959138213197</c:v>
                </c:pt>
                <c:pt idx="35">
                  <c:v>3370.5115239885799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E4-4A25-B455-122F00BE8822}"/>
            </c:ext>
          </c:extLst>
        </c:ser>
        <c:ser>
          <c:idx val="7"/>
          <c:order val="7"/>
          <c:tx>
            <c:strRef>
              <c:f>Versions!$J$2</c:f>
              <c:strCache>
                <c:ptCount val="1"/>
                <c:pt idx="0">
                  <c:v>F Jul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Versions!$J$3:$J$50</c:f>
              <c:numCache>
                <c:formatCode>0</c:formatCode>
                <c:ptCount val="48"/>
                <c:pt idx="12">
                  <c:v>3180</c:v>
                </c:pt>
                <c:pt idx="13">
                  <c:v>3210</c:v>
                </c:pt>
                <c:pt idx="14">
                  <c:v>3360</c:v>
                </c:pt>
                <c:pt idx="15">
                  <c:v>3388</c:v>
                </c:pt>
                <c:pt idx="16">
                  <c:v>3752.5</c:v>
                </c:pt>
                <c:pt idx="17">
                  <c:v>3705</c:v>
                </c:pt>
                <c:pt idx="18">
                  <c:v>3600</c:v>
                </c:pt>
                <c:pt idx="19">
                  <c:v>3400</c:v>
                </c:pt>
                <c:pt idx="20">
                  <c:v>3226.2600399608077</c:v>
                </c:pt>
                <c:pt idx="21">
                  <c:v>3084.9199395208288</c:v>
                </c:pt>
                <c:pt idx="22">
                  <c:v>3191.0850387504702</c:v>
                </c:pt>
                <c:pt idx="23">
                  <c:v>3171</c:v>
                </c:pt>
                <c:pt idx="24">
                  <c:v>3120.4392678222839</c:v>
                </c:pt>
                <c:pt idx="25">
                  <c:v>3110.598061693101</c:v>
                </c:pt>
                <c:pt idx="26">
                  <c:v>3050.0415728624303</c:v>
                </c:pt>
                <c:pt idx="27">
                  <c:v>3090.107194363376</c:v>
                </c:pt>
                <c:pt idx="28">
                  <c:v>2959.9080593371136</c:v>
                </c:pt>
                <c:pt idx="29">
                  <c:v>2831.0636486773237</c:v>
                </c:pt>
                <c:pt idx="30">
                  <c:v>2760.6085935237152</c:v>
                </c:pt>
                <c:pt idx="31">
                  <c:v>2960.7297053689344</c:v>
                </c:pt>
                <c:pt idx="32">
                  <c:v>2999.7406034851647</c:v>
                </c:pt>
                <c:pt idx="33">
                  <c:v>3099.8714645679138</c:v>
                </c:pt>
                <c:pt idx="34">
                  <c:v>3180.6959138213197</c:v>
                </c:pt>
                <c:pt idx="35">
                  <c:v>3370.5115239885799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E4-4A25-B455-122F00BE8822}"/>
            </c:ext>
          </c:extLst>
        </c:ser>
        <c:ser>
          <c:idx val="8"/>
          <c:order val="8"/>
          <c:tx>
            <c:strRef>
              <c:f>Versions!$K$2</c:f>
              <c:strCache>
                <c:ptCount val="1"/>
                <c:pt idx="0">
                  <c:v>F Aug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Versions!$K$3:$K$50</c:f>
              <c:numCache>
                <c:formatCode>0</c:formatCode>
                <c:ptCount val="48"/>
                <c:pt idx="12">
                  <c:v>3180</c:v>
                </c:pt>
                <c:pt idx="13">
                  <c:v>3210</c:v>
                </c:pt>
                <c:pt idx="14">
                  <c:v>3360</c:v>
                </c:pt>
                <c:pt idx="15">
                  <c:v>3388</c:v>
                </c:pt>
                <c:pt idx="16">
                  <c:v>3752.5</c:v>
                </c:pt>
                <c:pt idx="17">
                  <c:v>3705</c:v>
                </c:pt>
                <c:pt idx="18">
                  <c:v>3780</c:v>
                </c:pt>
                <c:pt idx="19">
                  <c:v>3600</c:v>
                </c:pt>
                <c:pt idx="20">
                  <c:v>3400</c:v>
                </c:pt>
                <c:pt idx="21">
                  <c:v>3150</c:v>
                </c:pt>
                <c:pt idx="22">
                  <c:v>3191.0850387504702</c:v>
                </c:pt>
                <c:pt idx="23">
                  <c:v>3190.9386582491848</c:v>
                </c:pt>
                <c:pt idx="24">
                  <c:v>3120.4392678222839</c:v>
                </c:pt>
                <c:pt idx="25">
                  <c:v>3110.598061693101</c:v>
                </c:pt>
                <c:pt idx="26">
                  <c:v>3050.0415728624303</c:v>
                </c:pt>
                <c:pt idx="27">
                  <c:v>3090.107194363376</c:v>
                </c:pt>
                <c:pt idx="28">
                  <c:v>3000</c:v>
                </c:pt>
                <c:pt idx="29">
                  <c:v>2950</c:v>
                </c:pt>
                <c:pt idx="30">
                  <c:v>2950</c:v>
                </c:pt>
                <c:pt idx="31">
                  <c:v>3000</c:v>
                </c:pt>
                <c:pt idx="32">
                  <c:v>3050</c:v>
                </c:pt>
                <c:pt idx="33">
                  <c:v>3099.8714645679138</c:v>
                </c:pt>
                <c:pt idx="34">
                  <c:v>3180.6959138213197</c:v>
                </c:pt>
                <c:pt idx="35">
                  <c:v>3370.5115239885799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E4-4A25-B455-122F00BE8822}"/>
            </c:ext>
          </c:extLst>
        </c:ser>
        <c:ser>
          <c:idx val="9"/>
          <c:order val="9"/>
          <c:tx>
            <c:strRef>
              <c:f>Versions!$L$2</c:f>
              <c:strCache>
                <c:ptCount val="1"/>
                <c:pt idx="0">
                  <c:v>F Sep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Versions!$L$3:$L$50</c:f>
              <c:numCache>
                <c:formatCode>0</c:formatCode>
                <c:ptCount val="48"/>
                <c:pt idx="12">
                  <c:v>3180</c:v>
                </c:pt>
                <c:pt idx="13">
                  <c:v>3210</c:v>
                </c:pt>
                <c:pt idx="14">
                  <c:v>3360</c:v>
                </c:pt>
                <c:pt idx="15">
                  <c:v>3388</c:v>
                </c:pt>
                <c:pt idx="16">
                  <c:v>3752.5</c:v>
                </c:pt>
                <c:pt idx="17">
                  <c:v>3705</c:v>
                </c:pt>
                <c:pt idx="18">
                  <c:v>3780</c:v>
                </c:pt>
                <c:pt idx="19">
                  <c:v>3727.5</c:v>
                </c:pt>
                <c:pt idx="20">
                  <c:v>3600</c:v>
                </c:pt>
                <c:pt idx="21">
                  <c:v>3400</c:v>
                </c:pt>
                <c:pt idx="22">
                  <c:v>3191.0850387504702</c:v>
                </c:pt>
                <c:pt idx="23">
                  <c:v>3190.9386582491848</c:v>
                </c:pt>
                <c:pt idx="24">
                  <c:v>3120.4392678222839</c:v>
                </c:pt>
                <c:pt idx="25">
                  <c:v>3110.598061693101</c:v>
                </c:pt>
                <c:pt idx="26">
                  <c:v>3050.0415728624303</c:v>
                </c:pt>
                <c:pt idx="27">
                  <c:v>3090.107194363376</c:v>
                </c:pt>
                <c:pt idx="28">
                  <c:v>3000</c:v>
                </c:pt>
                <c:pt idx="29">
                  <c:v>2950</c:v>
                </c:pt>
                <c:pt idx="30">
                  <c:v>2950</c:v>
                </c:pt>
                <c:pt idx="31">
                  <c:v>3000</c:v>
                </c:pt>
                <c:pt idx="32">
                  <c:v>3050</c:v>
                </c:pt>
                <c:pt idx="33">
                  <c:v>3099.8714645679138</c:v>
                </c:pt>
                <c:pt idx="34">
                  <c:v>3180.6959138213197</c:v>
                </c:pt>
                <c:pt idx="35">
                  <c:v>3370.5115239885799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E4-4A25-B455-122F00BE8822}"/>
            </c:ext>
          </c:extLst>
        </c:ser>
        <c:ser>
          <c:idx val="10"/>
          <c:order val="10"/>
          <c:tx>
            <c:strRef>
              <c:f>Versions!$M$2</c:f>
              <c:strCache>
                <c:ptCount val="1"/>
                <c:pt idx="0">
                  <c:v>F Oct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Versions!$M$3:$M$50</c:f>
              <c:numCache>
                <c:formatCode>0</c:formatCode>
                <c:ptCount val="48"/>
                <c:pt idx="12">
                  <c:v>3180</c:v>
                </c:pt>
                <c:pt idx="13">
                  <c:v>3210</c:v>
                </c:pt>
                <c:pt idx="14">
                  <c:v>3360</c:v>
                </c:pt>
                <c:pt idx="15">
                  <c:v>3388</c:v>
                </c:pt>
                <c:pt idx="16">
                  <c:v>3752.5</c:v>
                </c:pt>
                <c:pt idx="17">
                  <c:v>3705</c:v>
                </c:pt>
                <c:pt idx="18">
                  <c:v>3780</c:v>
                </c:pt>
                <c:pt idx="19">
                  <c:v>3727.5</c:v>
                </c:pt>
                <c:pt idx="20">
                  <c:v>3720</c:v>
                </c:pt>
                <c:pt idx="21">
                  <c:v>3520</c:v>
                </c:pt>
                <c:pt idx="22">
                  <c:v>3311</c:v>
                </c:pt>
                <c:pt idx="23">
                  <c:v>3191</c:v>
                </c:pt>
                <c:pt idx="24">
                  <c:v>3120.4392678222839</c:v>
                </c:pt>
                <c:pt idx="25">
                  <c:v>3110.598061693101</c:v>
                </c:pt>
                <c:pt idx="26">
                  <c:v>3050.0415728624303</c:v>
                </c:pt>
                <c:pt idx="27">
                  <c:v>3090.107194363376</c:v>
                </c:pt>
                <c:pt idx="28">
                  <c:v>3000</c:v>
                </c:pt>
                <c:pt idx="29">
                  <c:v>2950</c:v>
                </c:pt>
                <c:pt idx="30">
                  <c:v>2950</c:v>
                </c:pt>
                <c:pt idx="31">
                  <c:v>3000</c:v>
                </c:pt>
                <c:pt idx="32">
                  <c:v>3050</c:v>
                </c:pt>
                <c:pt idx="33">
                  <c:v>3099.8714645679138</c:v>
                </c:pt>
                <c:pt idx="34">
                  <c:v>3180.6959138213197</c:v>
                </c:pt>
                <c:pt idx="35">
                  <c:v>3370.5115239885799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E4-4A25-B455-122F00BE8822}"/>
            </c:ext>
          </c:extLst>
        </c:ser>
        <c:ser>
          <c:idx val="11"/>
          <c:order val="11"/>
          <c:tx>
            <c:strRef>
              <c:f>Versions!$N$2</c:f>
              <c:strCache>
                <c:ptCount val="1"/>
                <c:pt idx="0">
                  <c:v>F Nov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Versions!$N$3:$N$50</c:f>
              <c:numCache>
                <c:formatCode>0</c:formatCode>
                <c:ptCount val="48"/>
                <c:pt idx="12">
                  <c:v>3180</c:v>
                </c:pt>
                <c:pt idx="13">
                  <c:v>3210</c:v>
                </c:pt>
                <c:pt idx="14">
                  <c:v>3360</c:v>
                </c:pt>
                <c:pt idx="15">
                  <c:v>3388</c:v>
                </c:pt>
                <c:pt idx="16">
                  <c:v>3752.5</c:v>
                </c:pt>
                <c:pt idx="17">
                  <c:v>3705</c:v>
                </c:pt>
                <c:pt idx="18">
                  <c:v>3780</c:v>
                </c:pt>
                <c:pt idx="19">
                  <c:v>3727.5</c:v>
                </c:pt>
                <c:pt idx="20">
                  <c:v>3720</c:v>
                </c:pt>
                <c:pt idx="21">
                  <c:v>3743.75</c:v>
                </c:pt>
                <c:pt idx="22">
                  <c:v>3311</c:v>
                </c:pt>
                <c:pt idx="23">
                  <c:v>3191</c:v>
                </c:pt>
                <c:pt idx="24">
                  <c:v>3120.4392678222839</c:v>
                </c:pt>
                <c:pt idx="25">
                  <c:v>3110.598061693101</c:v>
                </c:pt>
                <c:pt idx="26">
                  <c:v>3050.0415728624303</c:v>
                </c:pt>
                <c:pt idx="27">
                  <c:v>3090.107194363376</c:v>
                </c:pt>
                <c:pt idx="28">
                  <c:v>3000</c:v>
                </c:pt>
                <c:pt idx="29">
                  <c:v>2950</c:v>
                </c:pt>
                <c:pt idx="30">
                  <c:v>2950</c:v>
                </c:pt>
                <c:pt idx="31">
                  <c:v>3000</c:v>
                </c:pt>
                <c:pt idx="32">
                  <c:v>3050</c:v>
                </c:pt>
                <c:pt idx="33">
                  <c:v>3099.8714645679138</c:v>
                </c:pt>
                <c:pt idx="34">
                  <c:v>3180.6959138213197</c:v>
                </c:pt>
                <c:pt idx="35">
                  <c:v>3370.5115239885799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E4-4A25-B455-122F00BE8822}"/>
            </c:ext>
          </c:extLst>
        </c:ser>
        <c:ser>
          <c:idx val="12"/>
          <c:order val="12"/>
          <c:tx>
            <c:strRef>
              <c:f>Versions!$O$2</c:f>
              <c:strCache>
                <c:ptCount val="1"/>
                <c:pt idx="0">
                  <c:v>F Dec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Versions!$O$3:$O$50</c:f>
              <c:numCache>
                <c:formatCode>0</c:formatCode>
                <c:ptCount val="48"/>
                <c:pt idx="12">
                  <c:v>3180</c:v>
                </c:pt>
                <c:pt idx="13">
                  <c:v>3210</c:v>
                </c:pt>
                <c:pt idx="14">
                  <c:v>3360</c:v>
                </c:pt>
                <c:pt idx="15">
                  <c:v>3388</c:v>
                </c:pt>
                <c:pt idx="16">
                  <c:v>3752.5</c:v>
                </c:pt>
                <c:pt idx="17">
                  <c:v>3705</c:v>
                </c:pt>
                <c:pt idx="18">
                  <c:v>3780</c:v>
                </c:pt>
                <c:pt idx="19">
                  <c:v>3727.5</c:v>
                </c:pt>
                <c:pt idx="20">
                  <c:v>3720</c:v>
                </c:pt>
                <c:pt idx="21">
                  <c:v>3743.75</c:v>
                </c:pt>
                <c:pt idx="22">
                  <c:v>3378.75</c:v>
                </c:pt>
                <c:pt idx="23">
                  <c:v>3191</c:v>
                </c:pt>
                <c:pt idx="24">
                  <c:v>3120.4392678222839</c:v>
                </c:pt>
                <c:pt idx="25">
                  <c:v>3110.598061693101</c:v>
                </c:pt>
                <c:pt idx="26">
                  <c:v>3050.0415728624303</c:v>
                </c:pt>
                <c:pt idx="27">
                  <c:v>3090.107194363376</c:v>
                </c:pt>
                <c:pt idx="28">
                  <c:v>3000</c:v>
                </c:pt>
                <c:pt idx="29">
                  <c:v>2950</c:v>
                </c:pt>
                <c:pt idx="30">
                  <c:v>2950</c:v>
                </c:pt>
                <c:pt idx="31">
                  <c:v>3000</c:v>
                </c:pt>
                <c:pt idx="32">
                  <c:v>3050</c:v>
                </c:pt>
                <c:pt idx="33">
                  <c:v>3099.8714645679138</c:v>
                </c:pt>
                <c:pt idx="34">
                  <c:v>3180.6959138213197</c:v>
                </c:pt>
                <c:pt idx="35">
                  <c:v>3370.5115239885799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E4-4A25-B455-122F00BE8822}"/>
            </c:ext>
          </c:extLst>
        </c:ser>
        <c:ser>
          <c:idx val="13"/>
          <c:order val="13"/>
          <c:tx>
            <c:strRef>
              <c:f>Versions!$P$2</c:f>
              <c:strCache>
                <c:ptCount val="1"/>
                <c:pt idx="0">
                  <c:v>F Jan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Versions!$P$3:$P$50</c:f>
              <c:numCache>
                <c:formatCode>0</c:formatCode>
                <c:ptCount val="48"/>
                <c:pt idx="12">
                  <c:v>3180</c:v>
                </c:pt>
                <c:pt idx="13">
                  <c:v>3210</c:v>
                </c:pt>
                <c:pt idx="14">
                  <c:v>3360</c:v>
                </c:pt>
                <c:pt idx="15">
                  <c:v>3388</c:v>
                </c:pt>
                <c:pt idx="16">
                  <c:v>3752.5</c:v>
                </c:pt>
                <c:pt idx="17">
                  <c:v>3705</c:v>
                </c:pt>
                <c:pt idx="18">
                  <c:v>3780</c:v>
                </c:pt>
                <c:pt idx="19">
                  <c:v>3727.5</c:v>
                </c:pt>
                <c:pt idx="20">
                  <c:v>3720</c:v>
                </c:pt>
                <c:pt idx="21">
                  <c:v>3743.75</c:v>
                </c:pt>
                <c:pt idx="22">
                  <c:v>3378.75</c:v>
                </c:pt>
                <c:pt idx="23">
                  <c:v>3423</c:v>
                </c:pt>
                <c:pt idx="24">
                  <c:v>3400</c:v>
                </c:pt>
                <c:pt idx="25">
                  <c:v>3200</c:v>
                </c:pt>
                <c:pt idx="26">
                  <c:v>3050.0415728624303</c:v>
                </c:pt>
                <c:pt idx="27">
                  <c:v>3090.107194363376</c:v>
                </c:pt>
                <c:pt idx="28">
                  <c:v>3000</c:v>
                </c:pt>
                <c:pt idx="29">
                  <c:v>2950</c:v>
                </c:pt>
                <c:pt idx="30">
                  <c:v>3000</c:v>
                </c:pt>
                <c:pt idx="31">
                  <c:v>3100</c:v>
                </c:pt>
                <c:pt idx="32">
                  <c:v>3050</c:v>
                </c:pt>
                <c:pt idx="33">
                  <c:v>3099.8714645679138</c:v>
                </c:pt>
                <c:pt idx="34">
                  <c:v>3000</c:v>
                </c:pt>
                <c:pt idx="35">
                  <c:v>3020</c:v>
                </c:pt>
                <c:pt idx="36" formatCode="General">
                  <c:v>3000</c:v>
                </c:pt>
                <c:pt idx="37" formatCode="General">
                  <c:v>2960</c:v>
                </c:pt>
                <c:pt idx="38" formatCode="General">
                  <c:v>3050</c:v>
                </c:pt>
                <c:pt idx="39" formatCode="General">
                  <c:v>2950</c:v>
                </c:pt>
                <c:pt idx="40" formatCode="General">
                  <c:v>2850</c:v>
                </c:pt>
                <c:pt idx="41" formatCode="General">
                  <c:v>2780</c:v>
                </c:pt>
                <c:pt idx="42" formatCode="General">
                  <c:v>2900</c:v>
                </c:pt>
                <c:pt idx="43" formatCode="General">
                  <c:v>2950</c:v>
                </c:pt>
                <c:pt idx="44" formatCode="General">
                  <c:v>2800</c:v>
                </c:pt>
                <c:pt idx="45" formatCode="General">
                  <c:v>2600</c:v>
                </c:pt>
                <c:pt idx="46" formatCode="General">
                  <c:v>2850</c:v>
                </c:pt>
                <c:pt idx="47" formatCode="General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2E-49A8-B728-E31CAED38F0C}"/>
            </c:ext>
          </c:extLst>
        </c:ser>
        <c:ser>
          <c:idx val="14"/>
          <c:order val="14"/>
          <c:tx>
            <c:strRef>
              <c:f>Versions!$Q$2</c:f>
              <c:strCache>
                <c:ptCount val="1"/>
                <c:pt idx="0">
                  <c:v>F Feb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Versions!$Q$3:$Q$50</c:f>
              <c:numCache>
                <c:formatCode>0</c:formatCode>
                <c:ptCount val="48"/>
                <c:pt idx="12">
                  <c:v>3180</c:v>
                </c:pt>
                <c:pt idx="13">
                  <c:v>3210</c:v>
                </c:pt>
                <c:pt idx="14">
                  <c:v>3360</c:v>
                </c:pt>
                <c:pt idx="15">
                  <c:v>3388</c:v>
                </c:pt>
                <c:pt idx="16">
                  <c:v>3752.5</c:v>
                </c:pt>
                <c:pt idx="17">
                  <c:v>3705</c:v>
                </c:pt>
                <c:pt idx="18">
                  <c:v>3780</c:v>
                </c:pt>
                <c:pt idx="19">
                  <c:v>3727.5</c:v>
                </c:pt>
                <c:pt idx="20">
                  <c:v>3720</c:v>
                </c:pt>
                <c:pt idx="21">
                  <c:v>3743.75</c:v>
                </c:pt>
                <c:pt idx="22">
                  <c:v>3378.75</c:v>
                </c:pt>
                <c:pt idx="23">
                  <c:v>3423</c:v>
                </c:pt>
                <c:pt idx="24">
                  <c:v>3645</c:v>
                </c:pt>
                <c:pt idx="25">
                  <c:v>3400</c:v>
                </c:pt>
                <c:pt idx="26">
                  <c:v>3050.0415728624303</c:v>
                </c:pt>
                <c:pt idx="27">
                  <c:v>3090.107194363376</c:v>
                </c:pt>
                <c:pt idx="28">
                  <c:v>3000</c:v>
                </c:pt>
                <c:pt idx="29">
                  <c:v>2950</c:v>
                </c:pt>
                <c:pt idx="30">
                  <c:v>3000</c:v>
                </c:pt>
                <c:pt idx="31">
                  <c:v>3100</c:v>
                </c:pt>
                <c:pt idx="32">
                  <c:v>3050</c:v>
                </c:pt>
                <c:pt idx="33">
                  <c:v>3099.8714645679138</c:v>
                </c:pt>
                <c:pt idx="34">
                  <c:v>3000</c:v>
                </c:pt>
                <c:pt idx="35">
                  <c:v>3020</c:v>
                </c:pt>
                <c:pt idx="36" formatCode="General">
                  <c:v>3000</c:v>
                </c:pt>
                <c:pt idx="37" formatCode="General">
                  <c:v>2960</c:v>
                </c:pt>
                <c:pt idx="38" formatCode="General">
                  <c:v>3050</c:v>
                </c:pt>
                <c:pt idx="39" formatCode="General">
                  <c:v>2950</c:v>
                </c:pt>
                <c:pt idx="40" formatCode="General">
                  <c:v>2850</c:v>
                </c:pt>
                <c:pt idx="41" formatCode="General">
                  <c:v>2780</c:v>
                </c:pt>
                <c:pt idx="42" formatCode="General">
                  <c:v>2900</c:v>
                </c:pt>
                <c:pt idx="43" formatCode="General">
                  <c:v>2950</c:v>
                </c:pt>
                <c:pt idx="44" formatCode="General">
                  <c:v>2800</c:v>
                </c:pt>
                <c:pt idx="45" formatCode="General">
                  <c:v>2600</c:v>
                </c:pt>
                <c:pt idx="46" formatCode="General">
                  <c:v>2850</c:v>
                </c:pt>
                <c:pt idx="47" formatCode="General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B0-4109-83C9-53CB7A55704C}"/>
            </c:ext>
          </c:extLst>
        </c:ser>
        <c:ser>
          <c:idx val="15"/>
          <c:order val="15"/>
          <c:tx>
            <c:strRef>
              <c:f>Versions!$R$2</c:f>
              <c:strCache>
                <c:ptCount val="1"/>
                <c:pt idx="0">
                  <c:v>F Mar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Versions!$A$3:$A$50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Versions!$R$3:$R$50</c:f>
              <c:numCache>
                <c:formatCode>0</c:formatCode>
                <c:ptCount val="48"/>
                <c:pt idx="12">
                  <c:v>3180</c:v>
                </c:pt>
                <c:pt idx="13">
                  <c:v>3210</c:v>
                </c:pt>
                <c:pt idx="14">
                  <c:v>3360</c:v>
                </c:pt>
                <c:pt idx="15">
                  <c:v>3388</c:v>
                </c:pt>
                <c:pt idx="16">
                  <c:v>3752.5</c:v>
                </c:pt>
                <c:pt idx="17">
                  <c:v>3705</c:v>
                </c:pt>
                <c:pt idx="18">
                  <c:v>3780</c:v>
                </c:pt>
                <c:pt idx="19">
                  <c:v>3727.5</c:v>
                </c:pt>
                <c:pt idx="20">
                  <c:v>3720</c:v>
                </c:pt>
                <c:pt idx="21">
                  <c:v>3743.75</c:v>
                </c:pt>
                <c:pt idx="22">
                  <c:v>3378.75</c:v>
                </c:pt>
                <c:pt idx="23">
                  <c:v>3423</c:v>
                </c:pt>
                <c:pt idx="24">
                  <c:v>3645</c:v>
                </c:pt>
                <c:pt idx="25">
                  <c:v>3645</c:v>
                </c:pt>
                <c:pt idx="26">
                  <c:v>3750</c:v>
                </c:pt>
                <c:pt idx="27">
                  <c:v>3700</c:v>
                </c:pt>
                <c:pt idx="28">
                  <c:v>3500</c:v>
                </c:pt>
                <c:pt idx="29">
                  <c:v>3450</c:v>
                </c:pt>
                <c:pt idx="30">
                  <c:v>3500</c:v>
                </c:pt>
                <c:pt idx="31">
                  <c:v>3600</c:v>
                </c:pt>
                <c:pt idx="32">
                  <c:v>3450</c:v>
                </c:pt>
                <c:pt idx="33">
                  <c:v>3450</c:v>
                </c:pt>
                <c:pt idx="34">
                  <c:v>3250</c:v>
                </c:pt>
                <c:pt idx="35">
                  <c:v>3250</c:v>
                </c:pt>
                <c:pt idx="36" formatCode="General">
                  <c:v>3000</c:v>
                </c:pt>
                <c:pt idx="37" formatCode="General">
                  <c:v>2960</c:v>
                </c:pt>
                <c:pt idx="38" formatCode="General">
                  <c:v>3050</c:v>
                </c:pt>
                <c:pt idx="39" formatCode="General">
                  <c:v>2950</c:v>
                </c:pt>
                <c:pt idx="40" formatCode="General">
                  <c:v>2850</c:v>
                </c:pt>
                <c:pt idx="41" formatCode="General">
                  <c:v>2780</c:v>
                </c:pt>
                <c:pt idx="42" formatCode="General">
                  <c:v>2900</c:v>
                </c:pt>
                <c:pt idx="43" formatCode="General">
                  <c:v>2950</c:v>
                </c:pt>
                <c:pt idx="44" formatCode="General">
                  <c:v>2800</c:v>
                </c:pt>
                <c:pt idx="45" formatCode="General">
                  <c:v>2600</c:v>
                </c:pt>
                <c:pt idx="46" formatCode="General">
                  <c:v>2850</c:v>
                </c:pt>
                <c:pt idx="47" formatCode="General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B0-4109-83C9-53CB7A557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680936"/>
        <c:axId val="571677984"/>
      </c:lineChart>
      <c:dateAx>
        <c:axId val="5716809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inorGridlines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77984"/>
        <c:crosses val="autoZero"/>
        <c:auto val="1"/>
        <c:lblOffset val="100"/>
        <c:baseTimeUnit val="months"/>
        <c:majorUnit val="1"/>
        <c:majorTimeUnit val="months"/>
      </c:dateAx>
      <c:valAx>
        <c:axId val="571677984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8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.10676209673781498"/>
          <c:w val="0.80740643573815485"/>
          <c:h val="0.14677905480729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Chicago bush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54164939908827E-2"/>
          <c:y val="0.27212778599055792"/>
          <c:w val="0.88951098217985913"/>
          <c:h val="0.54818266998843912"/>
        </c:manualLayout>
      </c:layout>
      <c:lineChart>
        <c:grouping val="standard"/>
        <c:varyColors val="0"/>
        <c:ser>
          <c:idx val="0"/>
          <c:order val="0"/>
          <c:tx>
            <c:strRef>
              <c:f>Versions!$CO$2</c:f>
              <c:strCache>
                <c:ptCount val="1"/>
                <c:pt idx="0">
                  <c:v>History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Versions!$A$3:$A$39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</c:numCache>
            </c:numRef>
          </c:cat>
          <c:val>
            <c:numRef>
              <c:f>Versions!$CO$4:$CO$39</c:f>
              <c:numCache>
                <c:formatCode>0</c:formatCode>
                <c:ptCount val="36"/>
                <c:pt idx="0">
                  <c:v>285.4169642857143</c:v>
                </c:pt>
                <c:pt idx="1">
                  <c:v>295.25892857142856</c:v>
                </c:pt>
                <c:pt idx="2">
                  <c:v>265.73303571428573</c:v>
                </c:pt>
                <c:pt idx="3">
                  <c:v>305.10089285714287</c:v>
                </c:pt>
                <c:pt idx="4">
                  <c:v>314.94285714285712</c:v>
                </c:pt>
                <c:pt idx="5">
                  <c:v>275.57499999999999</c:v>
                </c:pt>
                <c:pt idx="6">
                  <c:v>255.89107142857142</c:v>
                </c:pt>
                <c:pt idx="7">
                  <c:v>285.4169642857143</c:v>
                </c:pt>
                <c:pt idx="8">
                  <c:v>285.4169642857143</c:v>
                </c:pt>
                <c:pt idx="9">
                  <c:v>295.25892857142856</c:v>
                </c:pt>
                <c:pt idx="10">
                  <c:v>373.99464285714288</c:v>
                </c:pt>
                <c:pt idx="11">
                  <c:v>472.41428571428565</c:v>
                </c:pt>
                <c:pt idx="12">
                  <c:v>472.41428571428565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A-4F1E-93C6-87D0F66A15FD}"/>
            </c:ext>
          </c:extLst>
        </c:ser>
        <c:ser>
          <c:idx val="1"/>
          <c:order val="1"/>
          <c:tx>
            <c:strRef>
              <c:f>Versions!$CP$2</c:f>
              <c:strCache>
                <c:ptCount val="1"/>
                <c:pt idx="0">
                  <c:v>F Jan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Versions!$A$3:$A$39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</c:numCache>
            </c:numRef>
          </c:cat>
          <c:val>
            <c:numRef>
              <c:f>Versions!$CP$4:$CP$39</c:f>
              <c:numCache>
                <c:formatCode>0</c:formatCode>
                <c:ptCount val="36"/>
                <c:pt idx="11">
                  <c:v>472.41428571428565</c:v>
                </c:pt>
                <c:pt idx="12">
                  <c:v>487.17723214285712</c:v>
                </c:pt>
                <c:pt idx="13">
                  <c:v>516.703125</c:v>
                </c:pt>
                <c:pt idx="14">
                  <c:v>531.46607142857147</c:v>
                </c:pt>
                <c:pt idx="15">
                  <c:v>516.703125</c:v>
                </c:pt>
                <c:pt idx="16">
                  <c:v>516.703125</c:v>
                </c:pt>
                <c:pt idx="17">
                  <c:v>482.25624999999997</c:v>
                </c:pt>
                <c:pt idx="18">
                  <c:v>462.5723214285714</c:v>
                </c:pt>
                <c:pt idx="19">
                  <c:v>487.17723214285712</c:v>
                </c:pt>
                <c:pt idx="20">
                  <c:v>447.80937499999999</c:v>
                </c:pt>
                <c:pt idx="21">
                  <c:v>452.73035714285709</c:v>
                </c:pt>
                <c:pt idx="22">
                  <c:v>472.41428571428565</c:v>
                </c:pt>
                <c:pt idx="23">
                  <c:v>497.01919642857143</c:v>
                </c:pt>
                <c:pt idx="24">
                  <c:v>497.01919642857143</c:v>
                </c:pt>
                <c:pt idx="25">
                  <c:v>506.86116071428569</c:v>
                </c:pt>
                <c:pt idx="26">
                  <c:v>501.94017857142853</c:v>
                </c:pt>
                <c:pt idx="27">
                  <c:v>492.09821428571428</c:v>
                </c:pt>
                <c:pt idx="28">
                  <c:v>477.33526785714287</c:v>
                </c:pt>
                <c:pt idx="29">
                  <c:v>472.41428571428565</c:v>
                </c:pt>
                <c:pt idx="30">
                  <c:v>457.6513392857143</c:v>
                </c:pt>
                <c:pt idx="31">
                  <c:v>452.73035714285709</c:v>
                </c:pt>
                <c:pt idx="32">
                  <c:v>418.28348214285711</c:v>
                </c:pt>
                <c:pt idx="33">
                  <c:v>423.20446428571427</c:v>
                </c:pt>
                <c:pt idx="34">
                  <c:v>433.04642857142852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A-4F1E-93C6-87D0F66A15FD}"/>
            </c:ext>
          </c:extLst>
        </c:ser>
        <c:ser>
          <c:idx val="2"/>
          <c:order val="2"/>
          <c:tx>
            <c:strRef>
              <c:f>Versions!$CQ$2</c:f>
              <c:strCache>
                <c:ptCount val="1"/>
                <c:pt idx="0">
                  <c:v>F Feb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Versions!$A$3:$A$39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</c:numCache>
            </c:numRef>
          </c:cat>
          <c:val>
            <c:numRef>
              <c:f>Versions!$CQ$4:$CQ$39</c:f>
              <c:numCache>
                <c:formatCode>0</c:formatCode>
                <c:ptCount val="36"/>
                <c:pt idx="11">
                  <c:v>472</c:v>
                </c:pt>
                <c:pt idx="12">
                  <c:v>472.41428571428565</c:v>
                </c:pt>
                <c:pt idx="13">
                  <c:v>497.01919642857143</c:v>
                </c:pt>
                <c:pt idx="14">
                  <c:v>516.703125</c:v>
                </c:pt>
                <c:pt idx="15">
                  <c:v>511.78214285714284</c:v>
                </c:pt>
                <c:pt idx="16">
                  <c:v>526.54508928571431</c:v>
                </c:pt>
                <c:pt idx="17">
                  <c:v>511.78214285714284</c:v>
                </c:pt>
                <c:pt idx="18">
                  <c:v>477.33526785714287</c:v>
                </c:pt>
                <c:pt idx="19">
                  <c:v>482.25624999999997</c:v>
                </c:pt>
                <c:pt idx="20">
                  <c:v>442.88839285714283</c:v>
                </c:pt>
                <c:pt idx="21">
                  <c:v>447.80937499999999</c:v>
                </c:pt>
                <c:pt idx="22">
                  <c:v>477.33526785714287</c:v>
                </c:pt>
                <c:pt idx="23">
                  <c:v>501.94017857142853</c:v>
                </c:pt>
                <c:pt idx="24">
                  <c:v>501.94017857142853</c:v>
                </c:pt>
                <c:pt idx="25">
                  <c:v>511.78214285714284</c:v>
                </c:pt>
                <c:pt idx="26">
                  <c:v>506.86116071428569</c:v>
                </c:pt>
                <c:pt idx="27">
                  <c:v>497.01919642857143</c:v>
                </c:pt>
                <c:pt idx="28">
                  <c:v>482.25624999999997</c:v>
                </c:pt>
                <c:pt idx="29">
                  <c:v>477.33526785714287</c:v>
                </c:pt>
                <c:pt idx="30">
                  <c:v>462.5723214285714</c:v>
                </c:pt>
                <c:pt idx="31">
                  <c:v>457.6513392857143</c:v>
                </c:pt>
                <c:pt idx="32">
                  <c:v>423.20446428571427</c:v>
                </c:pt>
                <c:pt idx="33">
                  <c:v>428.12544642857142</c:v>
                </c:pt>
                <c:pt idx="34">
                  <c:v>437.96741071428568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A-4F1E-93C6-87D0F66A15FD}"/>
            </c:ext>
          </c:extLst>
        </c:ser>
        <c:ser>
          <c:idx val="3"/>
          <c:order val="3"/>
          <c:tx>
            <c:strRef>
              <c:f>Versions!$CR$2</c:f>
              <c:strCache>
                <c:ptCount val="1"/>
                <c:pt idx="0">
                  <c:v>F Mar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Versions!$A$3:$A$39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</c:numCache>
            </c:numRef>
          </c:cat>
          <c:val>
            <c:numRef>
              <c:f>Versions!$CR$4:$CR$38</c:f>
              <c:numCache>
                <c:formatCode>0</c:formatCode>
                <c:ptCount val="35"/>
                <c:pt idx="11">
                  <c:v>472</c:v>
                </c:pt>
                <c:pt idx="12">
                  <c:v>472.41428571428565</c:v>
                </c:pt>
                <c:pt idx="13">
                  <c:v>541.30803571428567</c:v>
                </c:pt>
                <c:pt idx="14">
                  <c:v>556.07098214285713</c:v>
                </c:pt>
                <c:pt idx="15">
                  <c:v>516.703125</c:v>
                </c:pt>
                <c:pt idx="16">
                  <c:v>531.46607142857147</c:v>
                </c:pt>
                <c:pt idx="17">
                  <c:v>516.703125</c:v>
                </c:pt>
                <c:pt idx="18">
                  <c:v>482.25624999999997</c:v>
                </c:pt>
                <c:pt idx="19">
                  <c:v>487.17723214285712</c:v>
                </c:pt>
                <c:pt idx="20">
                  <c:v>447.80937499999999</c:v>
                </c:pt>
                <c:pt idx="21">
                  <c:v>452.73035714285709</c:v>
                </c:pt>
                <c:pt idx="22">
                  <c:v>482.25624999999997</c:v>
                </c:pt>
                <c:pt idx="23">
                  <c:v>506.86116071428569</c:v>
                </c:pt>
                <c:pt idx="24">
                  <c:v>506.86116071428569</c:v>
                </c:pt>
                <c:pt idx="25">
                  <c:v>516.703125</c:v>
                </c:pt>
                <c:pt idx="26">
                  <c:v>511.78214285714284</c:v>
                </c:pt>
                <c:pt idx="27">
                  <c:v>501.94017857142853</c:v>
                </c:pt>
                <c:pt idx="28">
                  <c:v>487.17723214285712</c:v>
                </c:pt>
                <c:pt idx="29">
                  <c:v>482.25624999999997</c:v>
                </c:pt>
                <c:pt idx="30">
                  <c:v>467.49330357142856</c:v>
                </c:pt>
                <c:pt idx="31">
                  <c:v>462.5723214285714</c:v>
                </c:pt>
                <c:pt idx="32">
                  <c:v>428.12544642857142</c:v>
                </c:pt>
                <c:pt idx="33">
                  <c:v>433.04642857142852</c:v>
                </c:pt>
                <c:pt idx="34">
                  <c:v>442.88839285714283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7A-4F1E-93C6-87D0F66A15FD}"/>
            </c:ext>
          </c:extLst>
        </c:ser>
        <c:ser>
          <c:idx val="4"/>
          <c:order val="4"/>
          <c:tx>
            <c:strRef>
              <c:f>Versions!$CS$2</c:f>
              <c:strCache>
                <c:ptCount val="1"/>
                <c:pt idx="0">
                  <c:v>F Apr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Versions!$A$3:$A$39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</c:numCache>
            </c:numRef>
          </c:cat>
          <c:val>
            <c:numRef>
              <c:f>Versions!$CS$4:$CS$39</c:f>
              <c:numCache>
                <c:formatCode>0</c:formatCode>
                <c:ptCount val="36"/>
                <c:pt idx="11">
                  <c:v>472</c:v>
                </c:pt>
                <c:pt idx="12">
                  <c:v>472.41428571428565</c:v>
                </c:pt>
                <c:pt idx="13">
                  <c:v>541.30999999999995</c:v>
                </c:pt>
                <c:pt idx="14">
                  <c:v>541.30803571428567</c:v>
                </c:pt>
                <c:pt idx="15">
                  <c:v>580.6758928571428</c:v>
                </c:pt>
                <c:pt idx="16">
                  <c:v>556.07098214285713</c:v>
                </c:pt>
                <c:pt idx="17">
                  <c:v>526.54508928571431</c:v>
                </c:pt>
                <c:pt idx="18">
                  <c:v>472.41428571428565</c:v>
                </c:pt>
                <c:pt idx="19">
                  <c:v>501.94017857142853</c:v>
                </c:pt>
                <c:pt idx="20">
                  <c:v>462.5723214285714</c:v>
                </c:pt>
                <c:pt idx="21">
                  <c:v>462.5723214285714</c:v>
                </c:pt>
                <c:pt idx="22">
                  <c:v>477.33526785714287</c:v>
                </c:pt>
                <c:pt idx="23">
                  <c:v>506.86116071428569</c:v>
                </c:pt>
                <c:pt idx="24">
                  <c:v>506.86116071428569</c:v>
                </c:pt>
                <c:pt idx="25">
                  <c:v>516.703125</c:v>
                </c:pt>
                <c:pt idx="26">
                  <c:v>511.78214285714284</c:v>
                </c:pt>
                <c:pt idx="27">
                  <c:v>501.94017857142853</c:v>
                </c:pt>
                <c:pt idx="28">
                  <c:v>487.17723214285712</c:v>
                </c:pt>
                <c:pt idx="29">
                  <c:v>482.25624999999997</c:v>
                </c:pt>
                <c:pt idx="30">
                  <c:v>467.49330357142856</c:v>
                </c:pt>
                <c:pt idx="31">
                  <c:v>462.5723214285714</c:v>
                </c:pt>
                <c:pt idx="32">
                  <c:v>428.12544642857142</c:v>
                </c:pt>
                <c:pt idx="33">
                  <c:v>433.04642857142852</c:v>
                </c:pt>
                <c:pt idx="34">
                  <c:v>442.88839285714283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7A-4F1E-93C6-87D0F66A15FD}"/>
            </c:ext>
          </c:extLst>
        </c:ser>
        <c:ser>
          <c:idx val="5"/>
          <c:order val="5"/>
          <c:tx>
            <c:strRef>
              <c:f>Versions!$CT$2</c:f>
              <c:strCache>
                <c:ptCount val="1"/>
                <c:pt idx="0">
                  <c:v>F May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Versions!$A$3:$A$39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</c:numCache>
            </c:numRef>
          </c:cat>
          <c:val>
            <c:numRef>
              <c:f>Versions!$CT$4:$CT$39</c:f>
              <c:numCache>
                <c:formatCode>0</c:formatCode>
                <c:ptCount val="36"/>
                <c:pt idx="11">
                  <c:v>472</c:v>
                </c:pt>
                <c:pt idx="12">
                  <c:v>472.41428571428565</c:v>
                </c:pt>
                <c:pt idx="13">
                  <c:v>541.30999999999995</c:v>
                </c:pt>
                <c:pt idx="14">
                  <c:v>541</c:v>
                </c:pt>
                <c:pt idx="15">
                  <c:v>571</c:v>
                </c:pt>
                <c:pt idx="16">
                  <c:v>556.07098214285713</c:v>
                </c:pt>
                <c:pt idx="17">
                  <c:v>526.54508928571431</c:v>
                </c:pt>
                <c:pt idx="18">
                  <c:v>472.41428571428565</c:v>
                </c:pt>
                <c:pt idx="19">
                  <c:v>501.94017857142853</c:v>
                </c:pt>
                <c:pt idx="20">
                  <c:v>462.5723214285714</c:v>
                </c:pt>
                <c:pt idx="21">
                  <c:v>462.5723214285714</c:v>
                </c:pt>
                <c:pt idx="22">
                  <c:v>477.33526785714287</c:v>
                </c:pt>
                <c:pt idx="23">
                  <c:v>506.86116071428569</c:v>
                </c:pt>
                <c:pt idx="24">
                  <c:v>506.86116071428569</c:v>
                </c:pt>
                <c:pt idx="25">
                  <c:v>516.703125</c:v>
                </c:pt>
                <c:pt idx="26">
                  <c:v>511.78214285714284</c:v>
                </c:pt>
                <c:pt idx="27">
                  <c:v>501.94017857142853</c:v>
                </c:pt>
                <c:pt idx="28">
                  <c:v>487.17723214285712</c:v>
                </c:pt>
                <c:pt idx="29">
                  <c:v>482.25624999999997</c:v>
                </c:pt>
                <c:pt idx="30">
                  <c:v>467.49330357142856</c:v>
                </c:pt>
                <c:pt idx="31">
                  <c:v>462.5723214285714</c:v>
                </c:pt>
                <c:pt idx="32">
                  <c:v>428.12544642857142</c:v>
                </c:pt>
                <c:pt idx="33">
                  <c:v>433.04642857142852</c:v>
                </c:pt>
                <c:pt idx="34">
                  <c:v>442.88839285714283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7A-4F1E-93C6-87D0F66A15FD}"/>
            </c:ext>
          </c:extLst>
        </c:ser>
        <c:ser>
          <c:idx val="6"/>
          <c:order val="6"/>
          <c:tx>
            <c:strRef>
              <c:f>Versions!$CU$2</c:f>
              <c:strCache>
                <c:ptCount val="1"/>
                <c:pt idx="0">
                  <c:v>F Jun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Versions!$A$3:$A$39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</c:numCache>
            </c:numRef>
          </c:cat>
          <c:val>
            <c:numRef>
              <c:f>Versions!$CU$4:$CU$39</c:f>
              <c:numCache>
                <c:formatCode>0</c:formatCode>
                <c:ptCount val="36"/>
                <c:pt idx="11">
                  <c:v>472</c:v>
                </c:pt>
                <c:pt idx="12">
                  <c:v>472.41428571428565</c:v>
                </c:pt>
                <c:pt idx="13">
                  <c:v>541.30999999999995</c:v>
                </c:pt>
                <c:pt idx="14">
                  <c:v>541</c:v>
                </c:pt>
                <c:pt idx="15">
                  <c:v>541</c:v>
                </c:pt>
                <c:pt idx="16">
                  <c:v>600</c:v>
                </c:pt>
                <c:pt idx="17">
                  <c:v>590</c:v>
                </c:pt>
                <c:pt idx="18">
                  <c:v>538.34062500000005</c:v>
                </c:pt>
                <c:pt idx="19">
                  <c:v>553.34062500000005</c:v>
                </c:pt>
                <c:pt idx="20">
                  <c:v>528.49866071428573</c:v>
                </c:pt>
                <c:pt idx="21">
                  <c:v>498.57767857142852</c:v>
                </c:pt>
                <c:pt idx="22">
                  <c:v>493.73571428571432</c:v>
                </c:pt>
                <c:pt idx="23">
                  <c:v>513.65669642857142</c:v>
                </c:pt>
                <c:pt idx="24">
                  <c:v>503.65669642857142</c:v>
                </c:pt>
                <c:pt idx="25">
                  <c:v>503.81473214285717</c:v>
                </c:pt>
                <c:pt idx="26">
                  <c:v>508.81473214285717</c:v>
                </c:pt>
                <c:pt idx="27">
                  <c:v>508.73571428571427</c:v>
                </c:pt>
                <c:pt idx="28">
                  <c:v>498.34169647236683</c:v>
                </c:pt>
                <c:pt idx="29">
                  <c:v>493.73571428571427</c:v>
                </c:pt>
                <c:pt idx="30">
                  <c:v>508.73571428571427</c:v>
                </c:pt>
                <c:pt idx="31">
                  <c:v>503.81473214285711</c:v>
                </c:pt>
                <c:pt idx="32">
                  <c:v>468.97276785714286</c:v>
                </c:pt>
                <c:pt idx="33">
                  <c:v>458.97276785714286</c:v>
                </c:pt>
                <c:pt idx="34">
                  <c:v>468.89374999999995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7A-4F1E-93C6-87D0F66A15FD}"/>
            </c:ext>
          </c:extLst>
        </c:ser>
        <c:ser>
          <c:idx val="7"/>
          <c:order val="7"/>
          <c:tx>
            <c:strRef>
              <c:f>Versions!$CV$2</c:f>
              <c:strCache>
                <c:ptCount val="1"/>
                <c:pt idx="0">
                  <c:v>F Jul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Versions!$A$3:$A$39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</c:numCache>
            </c:numRef>
          </c:cat>
          <c:val>
            <c:numRef>
              <c:f>Versions!$CV$4:$CV$39</c:f>
              <c:numCache>
                <c:formatCode>0</c:formatCode>
                <c:ptCount val="36"/>
                <c:pt idx="11">
                  <c:v>472</c:v>
                </c:pt>
                <c:pt idx="12">
                  <c:v>472.41428571428565</c:v>
                </c:pt>
                <c:pt idx="13">
                  <c:v>541.30999999999995</c:v>
                </c:pt>
                <c:pt idx="14">
                  <c:v>541</c:v>
                </c:pt>
                <c:pt idx="15">
                  <c:v>541</c:v>
                </c:pt>
                <c:pt idx="16">
                  <c:v>600</c:v>
                </c:pt>
                <c:pt idx="17">
                  <c:v>620</c:v>
                </c:pt>
                <c:pt idx="18">
                  <c:v>580</c:v>
                </c:pt>
                <c:pt idx="19">
                  <c:v>553.34062500000005</c:v>
                </c:pt>
                <c:pt idx="20">
                  <c:v>528.49866071428573</c:v>
                </c:pt>
                <c:pt idx="21">
                  <c:v>498.57767857142852</c:v>
                </c:pt>
                <c:pt idx="22">
                  <c:v>493.73571428571432</c:v>
                </c:pt>
                <c:pt idx="23">
                  <c:v>513.65669642857142</c:v>
                </c:pt>
                <c:pt idx="24">
                  <c:v>503.65669642857142</c:v>
                </c:pt>
                <c:pt idx="25">
                  <c:v>503.81473214285717</c:v>
                </c:pt>
                <c:pt idx="26">
                  <c:v>508.81473214285717</c:v>
                </c:pt>
                <c:pt idx="27">
                  <c:v>508.73571428571427</c:v>
                </c:pt>
                <c:pt idx="28">
                  <c:v>498.34169647236683</c:v>
                </c:pt>
                <c:pt idx="29">
                  <c:v>493.73571428571427</c:v>
                </c:pt>
                <c:pt idx="30">
                  <c:v>508.73571428571427</c:v>
                </c:pt>
                <c:pt idx="31">
                  <c:v>503.81473214285711</c:v>
                </c:pt>
                <c:pt idx="32">
                  <c:v>468.97276785714286</c:v>
                </c:pt>
                <c:pt idx="33">
                  <c:v>458.97276785714286</c:v>
                </c:pt>
                <c:pt idx="34">
                  <c:v>468.89374999999995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7A-4F1E-93C6-87D0F66A15FD}"/>
            </c:ext>
          </c:extLst>
        </c:ser>
        <c:ser>
          <c:idx val="8"/>
          <c:order val="8"/>
          <c:tx>
            <c:strRef>
              <c:f>Versions!$CW$2</c:f>
              <c:strCache>
                <c:ptCount val="1"/>
                <c:pt idx="0">
                  <c:v>F Aug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Versions!$A$3:$A$39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</c:numCache>
            </c:numRef>
          </c:cat>
          <c:val>
            <c:numRef>
              <c:f>Versions!$CW$4:$CW$39</c:f>
              <c:numCache>
                <c:formatCode>0</c:formatCode>
                <c:ptCount val="36"/>
                <c:pt idx="11">
                  <c:v>472</c:v>
                </c:pt>
                <c:pt idx="12">
                  <c:v>472.41428571428565</c:v>
                </c:pt>
                <c:pt idx="13">
                  <c:v>541.30999999999995</c:v>
                </c:pt>
                <c:pt idx="14">
                  <c:v>541</c:v>
                </c:pt>
                <c:pt idx="15">
                  <c:v>541</c:v>
                </c:pt>
                <c:pt idx="16">
                  <c:v>600</c:v>
                </c:pt>
                <c:pt idx="17">
                  <c:v>620</c:v>
                </c:pt>
                <c:pt idx="18">
                  <c:v>610</c:v>
                </c:pt>
                <c:pt idx="19">
                  <c:v>570</c:v>
                </c:pt>
                <c:pt idx="20">
                  <c:v>545</c:v>
                </c:pt>
                <c:pt idx="21">
                  <c:v>500</c:v>
                </c:pt>
                <c:pt idx="22">
                  <c:v>495</c:v>
                </c:pt>
                <c:pt idx="23">
                  <c:v>513.65669642857142</c:v>
                </c:pt>
                <c:pt idx="24">
                  <c:v>503.65669642857142</c:v>
                </c:pt>
                <c:pt idx="25">
                  <c:v>503.81473214285717</c:v>
                </c:pt>
                <c:pt idx="26">
                  <c:v>508.81473214285717</c:v>
                </c:pt>
                <c:pt idx="27">
                  <c:v>508.73571428571427</c:v>
                </c:pt>
                <c:pt idx="28">
                  <c:v>498.34169647236683</c:v>
                </c:pt>
                <c:pt idx="29">
                  <c:v>493.73571428571427</c:v>
                </c:pt>
                <c:pt idx="30">
                  <c:v>508.73571428571427</c:v>
                </c:pt>
                <c:pt idx="31">
                  <c:v>503.81473214285711</c:v>
                </c:pt>
                <c:pt idx="32">
                  <c:v>468.97276785714286</c:v>
                </c:pt>
                <c:pt idx="33">
                  <c:v>458.97276785714286</c:v>
                </c:pt>
                <c:pt idx="34">
                  <c:v>468.89374999999995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7A-4F1E-93C6-87D0F66A15FD}"/>
            </c:ext>
          </c:extLst>
        </c:ser>
        <c:ser>
          <c:idx val="9"/>
          <c:order val="9"/>
          <c:tx>
            <c:strRef>
              <c:f>Versions!$CX$2</c:f>
              <c:strCache>
                <c:ptCount val="1"/>
                <c:pt idx="0">
                  <c:v>F Sep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Versions!$A$3:$A$39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</c:numCache>
            </c:numRef>
          </c:cat>
          <c:val>
            <c:numRef>
              <c:f>Versions!$CX$4:$CX$39</c:f>
              <c:numCache>
                <c:formatCode>0</c:formatCode>
                <c:ptCount val="36"/>
                <c:pt idx="11">
                  <c:v>472</c:v>
                </c:pt>
                <c:pt idx="12">
                  <c:v>472.41428571428565</c:v>
                </c:pt>
                <c:pt idx="13">
                  <c:v>541.30999999999995</c:v>
                </c:pt>
                <c:pt idx="14">
                  <c:v>541</c:v>
                </c:pt>
                <c:pt idx="15">
                  <c:v>541</c:v>
                </c:pt>
                <c:pt idx="16">
                  <c:v>600</c:v>
                </c:pt>
                <c:pt idx="17">
                  <c:v>620</c:v>
                </c:pt>
                <c:pt idx="18">
                  <c:v>620</c:v>
                </c:pt>
                <c:pt idx="19">
                  <c:v>580</c:v>
                </c:pt>
                <c:pt idx="20">
                  <c:v>545</c:v>
                </c:pt>
                <c:pt idx="21">
                  <c:v>500</c:v>
                </c:pt>
                <c:pt idx="22">
                  <c:v>495</c:v>
                </c:pt>
                <c:pt idx="23">
                  <c:v>513.65669642857142</c:v>
                </c:pt>
                <c:pt idx="24">
                  <c:v>503.65669642857142</c:v>
                </c:pt>
                <c:pt idx="25">
                  <c:v>503.81473214285717</c:v>
                </c:pt>
                <c:pt idx="26">
                  <c:v>508.81473214285717</c:v>
                </c:pt>
                <c:pt idx="27">
                  <c:v>508.73571428571427</c:v>
                </c:pt>
                <c:pt idx="28">
                  <c:v>498.34169647236683</c:v>
                </c:pt>
                <c:pt idx="29">
                  <c:v>493.73571428571427</c:v>
                </c:pt>
                <c:pt idx="30">
                  <c:v>508.73571428571427</c:v>
                </c:pt>
                <c:pt idx="31">
                  <c:v>503.81473214285711</c:v>
                </c:pt>
                <c:pt idx="32">
                  <c:v>468.97276785714286</c:v>
                </c:pt>
                <c:pt idx="33">
                  <c:v>458.97276785714286</c:v>
                </c:pt>
                <c:pt idx="34">
                  <c:v>468.89374999999995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7A-4F1E-93C6-87D0F66A15FD}"/>
            </c:ext>
          </c:extLst>
        </c:ser>
        <c:ser>
          <c:idx val="10"/>
          <c:order val="10"/>
          <c:tx>
            <c:strRef>
              <c:f>Versions!$CY$2</c:f>
              <c:strCache>
                <c:ptCount val="1"/>
                <c:pt idx="0">
                  <c:v>F Oct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Versions!$A$3:$A$39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</c:numCache>
            </c:numRef>
          </c:cat>
          <c:val>
            <c:numRef>
              <c:f>Versions!$CY$4:$CY$39</c:f>
              <c:numCache>
                <c:formatCode>0</c:formatCode>
                <c:ptCount val="36"/>
                <c:pt idx="11">
                  <c:v>472</c:v>
                </c:pt>
                <c:pt idx="12">
                  <c:v>472.41428571428565</c:v>
                </c:pt>
                <c:pt idx="13">
                  <c:v>541.30999999999995</c:v>
                </c:pt>
                <c:pt idx="14">
                  <c:v>541</c:v>
                </c:pt>
                <c:pt idx="15">
                  <c:v>541</c:v>
                </c:pt>
                <c:pt idx="16">
                  <c:v>600</c:v>
                </c:pt>
                <c:pt idx="17">
                  <c:v>620</c:v>
                </c:pt>
                <c:pt idx="18">
                  <c:v>620</c:v>
                </c:pt>
                <c:pt idx="19">
                  <c:v>571</c:v>
                </c:pt>
                <c:pt idx="20">
                  <c:v>545</c:v>
                </c:pt>
                <c:pt idx="21">
                  <c:v>500</c:v>
                </c:pt>
                <c:pt idx="22">
                  <c:v>495</c:v>
                </c:pt>
                <c:pt idx="23">
                  <c:v>513.65669642857142</c:v>
                </c:pt>
                <c:pt idx="24">
                  <c:v>503.65669642857142</c:v>
                </c:pt>
                <c:pt idx="25">
                  <c:v>503.81473214285717</c:v>
                </c:pt>
                <c:pt idx="26">
                  <c:v>508.81473214285717</c:v>
                </c:pt>
                <c:pt idx="27">
                  <c:v>508.73571428571427</c:v>
                </c:pt>
                <c:pt idx="28">
                  <c:v>498.34169647236683</c:v>
                </c:pt>
                <c:pt idx="29">
                  <c:v>493.73571428571427</c:v>
                </c:pt>
                <c:pt idx="30">
                  <c:v>508.73571428571427</c:v>
                </c:pt>
                <c:pt idx="31">
                  <c:v>503.81473214285711</c:v>
                </c:pt>
                <c:pt idx="32">
                  <c:v>468.97276785714286</c:v>
                </c:pt>
                <c:pt idx="33">
                  <c:v>458.97276785714286</c:v>
                </c:pt>
                <c:pt idx="34">
                  <c:v>468.89374999999995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E7A-4F1E-93C6-87D0F66A15FD}"/>
            </c:ext>
          </c:extLst>
        </c:ser>
        <c:ser>
          <c:idx val="11"/>
          <c:order val="11"/>
          <c:tx>
            <c:strRef>
              <c:f>Versions!$CZ$2</c:f>
              <c:strCache>
                <c:ptCount val="1"/>
                <c:pt idx="0">
                  <c:v>F Nov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Versions!$A$3:$A$39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</c:numCache>
            </c:numRef>
          </c:cat>
          <c:val>
            <c:numRef>
              <c:f>Versions!$CZ$4:$CZ$39</c:f>
              <c:numCache>
                <c:formatCode>0</c:formatCode>
                <c:ptCount val="36"/>
                <c:pt idx="11">
                  <c:v>472</c:v>
                </c:pt>
                <c:pt idx="12">
                  <c:v>472.41428571428565</c:v>
                </c:pt>
                <c:pt idx="13">
                  <c:v>541.30999999999995</c:v>
                </c:pt>
                <c:pt idx="14">
                  <c:v>541</c:v>
                </c:pt>
                <c:pt idx="15">
                  <c:v>541</c:v>
                </c:pt>
                <c:pt idx="16">
                  <c:v>600</c:v>
                </c:pt>
                <c:pt idx="17">
                  <c:v>620</c:v>
                </c:pt>
                <c:pt idx="18">
                  <c:v>620</c:v>
                </c:pt>
                <c:pt idx="19">
                  <c:v>571</c:v>
                </c:pt>
                <c:pt idx="20">
                  <c:v>545</c:v>
                </c:pt>
                <c:pt idx="21">
                  <c:v>560</c:v>
                </c:pt>
                <c:pt idx="22">
                  <c:v>520</c:v>
                </c:pt>
                <c:pt idx="23">
                  <c:v>513.65669642857142</c:v>
                </c:pt>
                <c:pt idx="24">
                  <c:v>503.65669642857142</c:v>
                </c:pt>
                <c:pt idx="25">
                  <c:v>503.81473214285717</c:v>
                </c:pt>
                <c:pt idx="26">
                  <c:v>508.81473214285717</c:v>
                </c:pt>
                <c:pt idx="27">
                  <c:v>508.73571428571427</c:v>
                </c:pt>
                <c:pt idx="28">
                  <c:v>498.34169647236683</c:v>
                </c:pt>
                <c:pt idx="29">
                  <c:v>493.73571428571427</c:v>
                </c:pt>
                <c:pt idx="30">
                  <c:v>508.73571428571427</c:v>
                </c:pt>
                <c:pt idx="31">
                  <c:v>503.81473214285711</c:v>
                </c:pt>
                <c:pt idx="32">
                  <c:v>468.97276785714286</c:v>
                </c:pt>
                <c:pt idx="33">
                  <c:v>458.97276785714286</c:v>
                </c:pt>
                <c:pt idx="34">
                  <c:v>468.89374999999995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E7A-4F1E-93C6-87D0F66A15FD}"/>
            </c:ext>
          </c:extLst>
        </c:ser>
        <c:ser>
          <c:idx val="12"/>
          <c:order val="12"/>
          <c:tx>
            <c:strRef>
              <c:f>Versions!$DA$2</c:f>
              <c:strCache>
                <c:ptCount val="1"/>
                <c:pt idx="0">
                  <c:v>F Dec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Versions!$A$3:$A$39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</c:numCache>
            </c:numRef>
          </c:cat>
          <c:val>
            <c:numRef>
              <c:f>Versions!$DA$3:$DA$39</c:f>
              <c:numCache>
                <c:formatCode>0</c:formatCode>
                <c:ptCount val="37"/>
                <c:pt idx="12">
                  <c:v>472</c:v>
                </c:pt>
                <c:pt idx="13">
                  <c:v>472.41428571428565</c:v>
                </c:pt>
                <c:pt idx="14">
                  <c:v>541.30999999999995</c:v>
                </c:pt>
                <c:pt idx="15">
                  <c:v>541</c:v>
                </c:pt>
                <c:pt idx="16">
                  <c:v>541</c:v>
                </c:pt>
                <c:pt idx="17">
                  <c:v>600</c:v>
                </c:pt>
                <c:pt idx="18">
                  <c:v>620</c:v>
                </c:pt>
                <c:pt idx="19">
                  <c:v>620</c:v>
                </c:pt>
                <c:pt idx="20">
                  <c:v>571</c:v>
                </c:pt>
                <c:pt idx="21">
                  <c:v>545</c:v>
                </c:pt>
                <c:pt idx="22">
                  <c:v>571</c:v>
                </c:pt>
                <c:pt idx="23">
                  <c:v>571</c:v>
                </c:pt>
                <c:pt idx="24">
                  <c:v>530</c:v>
                </c:pt>
                <c:pt idx="25">
                  <c:v>504</c:v>
                </c:pt>
                <c:pt idx="26">
                  <c:v>503.81473214285717</c:v>
                </c:pt>
                <c:pt idx="27">
                  <c:v>508.81473214285717</c:v>
                </c:pt>
                <c:pt idx="28">
                  <c:v>508.73571428571427</c:v>
                </c:pt>
                <c:pt idx="29">
                  <c:v>498.34169647236683</c:v>
                </c:pt>
                <c:pt idx="30">
                  <c:v>493.73571428571427</c:v>
                </c:pt>
                <c:pt idx="31">
                  <c:v>508.73571428571427</c:v>
                </c:pt>
                <c:pt idx="32">
                  <c:v>503.81473214285711</c:v>
                </c:pt>
                <c:pt idx="33">
                  <c:v>468.97276785714286</c:v>
                </c:pt>
                <c:pt idx="34">
                  <c:v>458.97276785714286</c:v>
                </c:pt>
                <c:pt idx="35">
                  <c:v>468.89374999999995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E7A-4F1E-93C6-87D0F66A1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680936"/>
        <c:axId val="571677984"/>
      </c:lineChart>
      <c:dateAx>
        <c:axId val="5716809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inorGridlines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77984"/>
        <c:crosses val="autoZero"/>
        <c:auto val="1"/>
        <c:lblOffset val="100"/>
        <c:baseTimeUnit val="months"/>
        <c:majorUnit val="1"/>
        <c:majorTimeUnit val="months"/>
      </c:dateAx>
      <c:valAx>
        <c:axId val="57167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8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.10676209673781498"/>
          <c:w val="0.99921156237049313"/>
          <c:h val="0.1314591869218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Chicago bush premium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54164939908827E-2"/>
          <c:y val="0.27212778599055792"/>
          <c:w val="0.88951098217985913"/>
          <c:h val="0.54818266998843912"/>
        </c:manualLayout>
      </c:layout>
      <c:lineChart>
        <c:grouping val="standard"/>
        <c:varyColors val="0"/>
        <c:ser>
          <c:idx val="0"/>
          <c:order val="0"/>
          <c:tx>
            <c:strRef>
              <c:f>Versions!$HA$2</c:f>
              <c:strCache>
                <c:ptCount val="1"/>
                <c:pt idx="0">
                  <c:v>History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Versions!$GZ$3:$GZ$38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2F-4919-BE6F-9453DC5A4E20}"/>
            </c:ext>
          </c:extLst>
        </c:ser>
        <c:ser>
          <c:idx val="1"/>
          <c:order val="1"/>
          <c:tx>
            <c:strRef>
              <c:f>Versions!$HB$2</c:f>
              <c:strCache>
                <c:ptCount val="1"/>
                <c:pt idx="0">
                  <c:v>F Jan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Versions!$HA$3:$HA$38</c:f>
              <c:numCache>
                <c:formatCode>0</c:formatCode>
                <c:ptCount val="36"/>
                <c:pt idx="0">
                  <c:v>44.288839285714289</c:v>
                </c:pt>
                <c:pt idx="1">
                  <c:v>54.130803571428601</c:v>
                </c:pt>
                <c:pt idx="2">
                  <c:v>63.972767857142856</c:v>
                </c:pt>
                <c:pt idx="3">
                  <c:v>83.65669642857145</c:v>
                </c:pt>
                <c:pt idx="4">
                  <c:v>93.498660714285734</c:v>
                </c:pt>
                <c:pt idx="5">
                  <c:v>103.34062499999999</c:v>
                </c:pt>
                <c:pt idx="6">
                  <c:v>73.814732142857139</c:v>
                </c:pt>
                <c:pt idx="7">
                  <c:v>54.130803571428572</c:v>
                </c:pt>
                <c:pt idx="8">
                  <c:v>44.288839285714317</c:v>
                </c:pt>
                <c:pt idx="9">
                  <c:v>44.288839285714317</c:v>
                </c:pt>
                <c:pt idx="10">
                  <c:v>44.288839285714289</c:v>
                </c:pt>
                <c:pt idx="11">
                  <c:v>44.288839285714346</c:v>
                </c:pt>
                <c:pt idx="12">
                  <c:v>54.130803571428544</c:v>
                </c:pt>
                <c:pt idx="13">
                  <c:v>103.34062499999999</c:v>
                </c:pt>
                <c:pt idx="17">
                  <c:v>103.34062500000005</c:v>
                </c:pt>
                <c:pt idx="18">
                  <c:v>88.577678571428521</c:v>
                </c:pt>
                <c:pt idx="19">
                  <c:v>93.498660714285734</c:v>
                </c:pt>
                <c:pt idx="20">
                  <c:v>88.577678571428578</c:v>
                </c:pt>
                <c:pt idx="21">
                  <c:v>78.735714285714323</c:v>
                </c:pt>
                <c:pt idx="22">
                  <c:v>78.735714285714209</c:v>
                </c:pt>
                <c:pt idx="23">
                  <c:v>83.656696428571365</c:v>
                </c:pt>
                <c:pt idx="24">
                  <c:v>83.656696428571479</c:v>
                </c:pt>
                <c:pt idx="25">
                  <c:v>83.656696428571479</c:v>
                </c:pt>
                <c:pt idx="26">
                  <c:v>73.814732142857167</c:v>
                </c:pt>
                <c:pt idx="27">
                  <c:v>73.81473214285711</c:v>
                </c:pt>
                <c:pt idx="28">
                  <c:v>78.735714285714323</c:v>
                </c:pt>
                <c:pt idx="29">
                  <c:v>83.656696428571422</c:v>
                </c:pt>
                <c:pt idx="30">
                  <c:v>78.735714285714209</c:v>
                </c:pt>
                <c:pt idx="31">
                  <c:v>78.735714285714323</c:v>
                </c:pt>
                <c:pt idx="32">
                  <c:v>73.81473214285711</c:v>
                </c:pt>
                <c:pt idx="33">
                  <c:v>63.972767857142799</c:v>
                </c:pt>
                <c:pt idx="34">
                  <c:v>63.972767857142856</c:v>
                </c:pt>
                <c:pt idx="35">
                  <c:v>68.893749999999955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2F-4919-BE6F-9453DC5A4E20}"/>
            </c:ext>
          </c:extLst>
        </c:ser>
        <c:ser>
          <c:idx val="2"/>
          <c:order val="2"/>
          <c:tx>
            <c:strRef>
              <c:f>Versions!$HC$2</c:f>
              <c:strCache>
                <c:ptCount val="1"/>
                <c:pt idx="0">
                  <c:v>F Feb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Versions!$HB$3:$HB$38</c:f>
              <c:numCache>
                <c:formatCode>0</c:formatCode>
                <c:ptCount val="36"/>
                <c:pt idx="12">
                  <c:v>54.130803571428544</c:v>
                </c:pt>
                <c:pt idx="13">
                  <c:v>68.893750000000011</c:v>
                </c:pt>
                <c:pt idx="14">
                  <c:v>83.656696428571479</c:v>
                </c:pt>
                <c:pt idx="15">
                  <c:v>88.577678571428635</c:v>
                </c:pt>
                <c:pt idx="16">
                  <c:v>93.498660714285734</c:v>
                </c:pt>
                <c:pt idx="17">
                  <c:v>118.10357142857146</c:v>
                </c:pt>
                <c:pt idx="18">
                  <c:v>123.02455357142856</c:v>
                </c:pt>
                <c:pt idx="19">
                  <c:v>113.1825892857143</c:v>
                </c:pt>
                <c:pt idx="20">
                  <c:v>88.577678571428521</c:v>
                </c:pt>
                <c:pt idx="21">
                  <c:v>78.735714285714266</c:v>
                </c:pt>
                <c:pt idx="22">
                  <c:v>78.735714285714323</c:v>
                </c:pt>
                <c:pt idx="23">
                  <c:v>83.656696428571422</c:v>
                </c:pt>
                <c:pt idx="24">
                  <c:v>83.656696428571422</c:v>
                </c:pt>
                <c:pt idx="25">
                  <c:v>83.656696428571422</c:v>
                </c:pt>
                <c:pt idx="26">
                  <c:v>73.814732142857167</c:v>
                </c:pt>
                <c:pt idx="27">
                  <c:v>73.814732142857167</c:v>
                </c:pt>
                <c:pt idx="28">
                  <c:v>78.735714285714323</c:v>
                </c:pt>
                <c:pt idx="29">
                  <c:v>83.656696428571422</c:v>
                </c:pt>
                <c:pt idx="30">
                  <c:v>78.735714285714323</c:v>
                </c:pt>
                <c:pt idx="31">
                  <c:v>78.735714285714266</c:v>
                </c:pt>
                <c:pt idx="32">
                  <c:v>73.814732142857167</c:v>
                </c:pt>
                <c:pt idx="33">
                  <c:v>63.972767857142856</c:v>
                </c:pt>
                <c:pt idx="34">
                  <c:v>63.972767857142856</c:v>
                </c:pt>
                <c:pt idx="35">
                  <c:v>68.893750000000011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2F-4919-BE6F-9453DC5A4E20}"/>
            </c:ext>
          </c:extLst>
        </c:ser>
        <c:ser>
          <c:idx val="3"/>
          <c:order val="3"/>
          <c:tx>
            <c:strRef>
              <c:f>Versions!$HD$2</c:f>
              <c:strCache>
                <c:ptCount val="1"/>
                <c:pt idx="0">
                  <c:v>F Mar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Versions!$HC$3:$HC$38</c:f>
              <c:numCache>
                <c:formatCode>0</c:formatCode>
                <c:ptCount val="36"/>
                <c:pt idx="12">
                  <c:v>53.712300000000027</c:v>
                </c:pt>
                <c:pt idx="13">
                  <c:v>103.34062499999999</c:v>
                </c:pt>
                <c:pt idx="14">
                  <c:v>93.498660714285734</c:v>
                </c:pt>
                <c:pt idx="15">
                  <c:v>98.41964285714289</c:v>
                </c:pt>
                <c:pt idx="16">
                  <c:v>103.34062499999999</c:v>
                </c:pt>
                <c:pt idx="17">
                  <c:v>118.10357142857151</c:v>
                </c:pt>
                <c:pt idx="18">
                  <c:v>123.02455357142856</c:v>
                </c:pt>
                <c:pt idx="19">
                  <c:v>113.1825892857143</c:v>
                </c:pt>
                <c:pt idx="20">
                  <c:v>88.577678571428578</c:v>
                </c:pt>
                <c:pt idx="21">
                  <c:v>78.735714285714323</c:v>
                </c:pt>
                <c:pt idx="22">
                  <c:v>78.735714285714209</c:v>
                </c:pt>
                <c:pt idx="23">
                  <c:v>83.656696428571422</c:v>
                </c:pt>
                <c:pt idx="24">
                  <c:v>83.656696428571422</c:v>
                </c:pt>
                <c:pt idx="25">
                  <c:v>83.656696428571422</c:v>
                </c:pt>
                <c:pt idx="26">
                  <c:v>73.814732142857167</c:v>
                </c:pt>
                <c:pt idx="27">
                  <c:v>73.814732142857167</c:v>
                </c:pt>
                <c:pt idx="28">
                  <c:v>78.735714285714266</c:v>
                </c:pt>
                <c:pt idx="29">
                  <c:v>83.656696428571422</c:v>
                </c:pt>
                <c:pt idx="30">
                  <c:v>78.735714285714266</c:v>
                </c:pt>
                <c:pt idx="31">
                  <c:v>78.735714285714266</c:v>
                </c:pt>
                <c:pt idx="32">
                  <c:v>73.81473214285711</c:v>
                </c:pt>
                <c:pt idx="33">
                  <c:v>63.972767857142856</c:v>
                </c:pt>
                <c:pt idx="34">
                  <c:v>63.972767857142856</c:v>
                </c:pt>
                <c:pt idx="35">
                  <c:v>68.893749999999955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2F-4919-BE6F-9453DC5A4E20}"/>
            </c:ext>
          </c:extLst>
        </c:ser>
        <c:ser>
          <c:idx val="4"/>
          <c:order val="4"/>
          <c:tx>
            <c:strRef>
              <c:f>Versions!$HE$2</c:f>
              <c:strCache>
                <c:ptCount val="1"/>
                <c:pt idx="0">
                  <c:v>F Apr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Versions!$HD$3:$HD$38</c:f>
              <c:numCache>
                <c:formatCode>0</c:formatCode>
                <c:ptCount val="36"/>
                <c:pt idx="12">
                  <c:v>53.712300000000027</c:v>
                </c:pt>
                <c:pt idx="13">
                  <c:v>103.33728571428566</c:v>
                </c:pt>
                <c:pt idx="14">
                  <c:v>123.02455357142856</c:v>
                </c:pt>
                <c:pt idx="15">
                  <c:v>123.02455357142861</c:v>
                </c:pt>
                <c:pt idx="16">
                  <c:v>103.34062500000005</c:v>
                </c:pt>
                <c:pt idx="17">
                  <c:v>142.70848214285718</c:v>
                </c:pt>
                <c:pt idx="18">
                  <c:v>132.86651785714287</c:v>
                </c:pt>
                <c:pt idx="19">
                  <c:v>103.34062499999999</c:v>
                </c:pt>
                <c:pt idx="20">
                  <c:v>103.34062499999999</c:v>
                </c:pt>
                <c:pt idx="21">
                  <c:v>93.498660714285734</c:v>
                </c:pt>
                <c:pt idx="22">
                  <c:v>88.577678571428521</c:v>
                </c:pt>
                <c:pt idx="23">
                  <c:v>78.735714285714323</c:v>
                </c:pt>
                <c:pt idx="24">
                  <c:v>83.656696428571422</c:v>
                </c:pt>
                <c:pt idx="25">
                  <c:v>83.656696428571422</c:v>
                </c:pt>
                <c:pt idx="26">
                  <c:v>73.814732142857167</c:v>
                </c:pt>
                <c:pt idx="27">
                  <c:v>73.814732142857167</c:v>
                </c:pt>
                <c:pt idx="28">
                  <c:v>78.735714285714266</c:v>
                </c:pt>
                <c:pt idx="29">
                  <c:v>83.656696428571422</c:v>
                </c:pt>
                <c:pt idx="30">
                  <c:v>78.735714285714266</c:v>
                </c:pt>
                <c:pt idx="31">
                  <c:v>78.735714285714266</c:v>
                </c:pt>
                <c:pt idx="32">
                  <c:v>73.81473214285711</c:v>
                </c:pt>
                <c:pt idx="33">
                  <c:v>63.972767857142856</c:v>
                </c:pt>
                <c:pt idx="34">
                  <c:v>63.972767857142856</c:v>
                </c:pt>
                <c:pt idx="35">
                  <c:v>68.893749999999955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2F-4919-BE6F-9453DC5A4E20}"/>
            </c:ext>
          </c:extLst>
        </c:ser>
        <c:ser>
          <c:idx val="5"/>
          <c:order val="5"/>
          <c:tx>
            <c:strRef>
              <c:f>Versions!$HF$2</c:f>
              <c:strCache>
                <c:ptCount val="1"/>
                <c:pt idx="0">
                  <c:v>F May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Versions!$HE$3:$HE$38</c:f>
              <c:numCache>
                <c:formatCode>0</c:formatCode>
                <c:ptCount val="36"/>
                <c:pt idx="12">
                  <c:v>53.712300000000027</c:v>
                </c:pt>
                <c:pt idx="13">
                  <c:v>103.33728571428566</c:v>
                </c:pt>
                <c:pt idx="14">
                  <c:v>123.02299999999997</c:v>
                </c:pt>
                <c:pt idx="15">
                  <c:v>142.70848214285712</c:v>
                </c:pt>
                <c:pt idx="16">
                  <c:v>152.55044642857138</c:v>
                </c:pt>
                <c:pt idx="17">
                  <c:v>156.07098214285713</c:v>
                </c:pt>
                <c:pt idx="18">
                  <c:v>131.54508928571431</c:v>
                </c:pt>
                <c:pt idx="19">
                  <c:v>103.34062499999999</c:v>
                </c:pt>
                <c:pt idx="20">
                  <c:v>103.34062499999999</c:v>
                </c:pt>
                <c:pt idx="21">
                  <c:v>93.498660714285734</c:v>
                </c:pt>
                <c:pt idx="22">
                  <c:v>88.577678571428521</c:v>
                </c:pt>
                <c:pt idx="23">
                  <c:v>78.735714285714323</c:v>
                </c:pt>
                <c:pt idx="24">
                  <c:v>83.656696428571422</c:v>
                </c:pt>
                <c:pt idx="25">
                  <c:v>83.656696428571422</c:v>
                </c:pt>
                <c:pt idx="26">
                  <c:v>73.814732142857167</c:v>
                </c:pt>
                <c:pt idx="27">
                  <c:v>73.814732142857167</c:v>
                </c:pt>
                <c:pt idx="28">
                  <c:v>78.735714285714266</c:v>
                </c:pt>
                <c:pt idx="29">
                  <c:v>83.656696428571422</c:v>
                </c:pt>
                <c:pt idx="30">
                  <c:v>78.735714285714266</c:v>
                </c:pt>
                <c:pt idx="31">
                  <c:v>78.735714285714266</c:v>
                </c:pt>
                <c:pt idx="32">
                  <c:v>73.81473214285711</c:v>
                </c:pt>
                <c:pt idx="33">
                  <c:v>63.972767857142856</c:v>
                </c:pt>
                <c:pt idx="34">
                  <c:v>63.972767857142856</c:v>
                </c:pt>
                <c:pt idx="35">
                  <c:v>68.893749999999955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2F-4919-BE6F-9453DC5A4E20}"/>
            </c:ext>
          </c:extLst>
        </c:ser>
        <c:ser>
          <c:idx val="6"/>
          <c:order val="6"/>
          <c:tx>
            <c:strRef>
              <c:f>Versions!$HG$2</c:f>
              <c:strCache>
                <c:ptCount val="1"/>
                <c:pt idx="0">
                  <c:v>F Jun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Versions!$HF$3:$HF$38</c:f>
              <c:numCache>
                <c:formatCode>0</c:formatCode>
                <c:ptCount val="36"/>
                <c:pt idx="12">
                  <c:v>53.712300000000027</c:v>
                </c:pt>
                <c:pt idx="13">
                  <c:v>103.33728571428566</c:v>
                </c:pt>
                <c:pt idx="14">
                  <c:v>123.02299999999997</c:v>
                </c:pt>
                <c:pt idx="15">
                  <c:v>142.39999999999998</c:v>
                </c:pt>
                <c:pt idx="16">
                  <c:v>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2F-4919-BE6F-9453DC5A4E20}"/>
            </c:ext>
          </c:extLst>
        </c:ser>
        <c:ser>
          <c:idx val="7"/>
          <c:order val="7"/>
          <c:tx>
            <c:strRef>
              <c:f>Versions!$HH$2</c:f>
              <c:strCache>
                <c:ptCount val="1"/>
                <c:pt idx="0">
                  <c:v>F Jul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Versions!$HG$3:$HG$38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D2F-4919-BE6F-9453DC5A4E20}"/>
            </c:ext>
          </c:extLst>
        </c:ser>
        <c:ser>
          <c:idx val="8"/>
          <c:order val="8"/>
          <c:tx>
            <c:strRef>
              <c:f>Versions!$HI$2</c:f>
              <c:strCache>
                <c:ptCount val="1"/>
                <c:pt idx="0">
                  <c:v>F Aug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Versions!$HH$3:$HH$38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D2F-4919-BE6F-9453DC5A4E20}"/>
            </c:ext>
          </c:extLst>
        </c:ser>
        <c:ser>
          <c:idx val="9"/>
          <c:order val="9"/>
          <c:tx>
            <c:strRef>
              <c:f>Versions!$HJ$2</c:f>
              <c:strCache>
                <c:ptCount val="1"/>
                <c:pt idx="0">
                  <c:v>F Sep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Versions!$HI$3:$HI$38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D2F-4919-BE6F-9453DC5A4E20}"/>
            </c:ext>
          </c:extLst>
        </c:ser>
        <c:ser>
          <c:idx val="10"/>
          <c:order val="10"/>
          <c:tx>
            <c:strRef>
              <c:f>Versions!$HK$2</c:f>
              <c:strCache>
                <c:ptCount val="1"/>
                <c:pt idx="0">
                  <c:v>F Oct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Versions!$HJ$3:$HJ$38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D2F-4919-BE6F-9453DC5A4E20}"/>
            </c:ext>
          </c:extLst>
        </c:ser>
        <c:ser>
          <c:idx val="11"/>
          <c:order val="11"/>
          <c:tx>
            <c:strRef>
              <c:f>Versions!$HL$2</c:f>
              <c:strCache>
                <c:ptCount val="1"/>
                <c:pt idx="0">
                  <c:v>F Nov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Versions!$HK$3:$HK$38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D2F-4919-BE6F-9453DC5A4E20}"/>
            </c:ext>
          </c:extLst>
        </c:ser>
        <c:ser>
          <c:idx val="12"/>
          <c:order val="12"/>
          <c:tx>
            <c:strRef>
              <c:f>Versions!$HM$2</c:f>
              <c:strCache>
                <c:ptCount val="1"/>
                <c:pt idx="0">
                  <c:v>F Dec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Versions!$HL$3:$HL$38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D2F-4919-BE6F-9453DC5A4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680936"/>
        <c:axId val="571677984"/>
      </c:lineChart>
      <c:dateAx>
        <c:axId val="5716809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inorGridlines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77984"/>
        <c:crosses val="autoZero"/>
        <c:auto val="1"/>
        <c:lblOffset val="100"/>
        <c:baseTimeUnit val="months"/>
        <c:majorUnit val="1"/>
        <c:majorTimeUnit val="months"/>
      </c:dateAx>
      <c:valAx>
        <c:axId val="57167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8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.10676209673781498"/>
          <c:w val="0.99921156237049313"/>
          <c:h val="0.1314591869218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US MPI premium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54164939908827E-2"/>
          <c:y val="0.27212778599055792"/>
          <c:w val="0.88951098217985913"/>
          <c:h val="0.54818266998843912"/>
        </c:manualLayout>
      </c:layout>
      <c:lineChart>
        <c:grouping val="standard"/>
        <c:varyColors val="0"/>
        <c:ser>
          <c:idx val="0"/>
          <c:order val="0"/>
          <c:tx>
            <c:strRef>
              <c:f>Versions!$HO$2</c:f>
              <c:strCache>
                <c:ptCount val="1"/>
                <c:pt idx="0">
                  <c:v>History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Versions!$HN$3:$HN$38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A-42B7-96BB-9BBAE5279A56}"/>
            </c:ext>
          </c:extLst>
        </c:ser>
        <c:ser>
          <c:idx val="1"/>
          <c:order val="1"/>
          <c:tx>
            <c:strRef>
              <c:f>Versions!$HP$2</c:f>
              <c:strCache>
                <c:ptCount val="1"/>
                <c:pt idx="0">
                  <c:v>F Jan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Versions!$HO$3:$HO$38</c:f>
              <c:numCache>
                <c:formatCode>0</c:formatCode>
                <c:ptCount val="36"/>
                <c:pt idx="0">
                  <c:v>49.741071428571445</c:v>
                </c:pt>
                <c:pt idx="1">
                  <c:v>55.463035714285695</c:v>
                </c:pt>
                <c:pt idx="2">
                  <c:v>46.37107142857144</c:v>
                </c:pt>
                <c:pt idx="3">
                  <c:v>24.896964285714262</c:v>
                </c:pt>
                <c:pt idx="4">
                  <c:v>-0.10089285714286689</c:v>
                </c:pt>
                <c:pt idx="5">
                  <c:v>8.0571428571428783</c:v>
                </c:pt>
                <c:pt idx="6">
                  <c:v>52.625</c:v>
                </c:pt>
                <c:pt idx="7">
                  <c:v>90.358928571428578</c:v>
                </c:pt>
                <c:pt idx="8">
                  <c:v>90.463035714285695</c:v>
                </c:pt>
                <c:pt idx="9">
                  <c:v>87.683035714285722</c:v>
                </c:pt>
                <c:pt idx="10">
                  <c:v>108.99107142857144</c:v>
                </c:pt>
                <c:pt idx="11">
                  <c:v>136.50535714285712</c:v>
                </c:pt>
                <c:pt idx="12">
                  <c:v>83.215714285714341</c:v>
                </c:pt>
                <c:pt idx="13">
                  <c:v>48.835714285714346</c:v>
                </c:pt>
                <c:pt idx="17">
                  <c:v>41.505357142857065</c:v>
                </c:pt>
                <c:pt idx="18">
                  <c:v>36.505357142857122</c:v>
                </c:pt>
                <c:pt idx="19">
                  <c:v>31.505357142857122</c:v>
                </c:pt>
                <c:pt idx="20">
                  <c:v>36.505357142857122</c:v>
                </c:pt>
                <c:pt idx="21">
                  <c:v>41.505357142857122</c:v>
                </c:pt>
                <c:pt idx="22">
                  <c:v>46.505357142857122</c:v>
                </c:pt>
                <c:pt idx="23">
                  <c:v>31.505357142857122</c:v>
                </c:pt>
                <c:pt idx="24">
                  <c:v>11.505357142857122</c:v>
                </c:pt>
                <c:pt idx="25">
                  <c:v>21.505357142857122</c:v>
                </c:pt>
                <c:pt idx="26">
                  <c:v>16.505357142857065</c:v>
                </c:pt>
                <c:pt idx="27">
                  <c:v>21.505357142857065</c:v>
                </c:pt>
                <c:pt idx="28">
                  <c:v>21.505357142857122</c:v>
                </c:pt>
                <c:pt idx="29">
                  <c:v>16.505357142857122</c:v>
                </c:pt>
                <c:pt idx="30">
                  <c:v>11.505357142857122</c:v>
                </c:pt>
                <c:pt idx="31">
                  <c:v>0</c:v>
                </c:pt>
                <c:pt idx="32">
                  <c:v>10</c:v>
                </c:pt>
                <c:pt idx="33">
                  <c:v>30</c:v>
                </c:pt>
                <c:pt idx="34">
                  <c:v>35</c:v>
                </c:pt>
                <c:pt idx="35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A-42B7-96BB-9BBAE5279A56}"/>
            </c:ext>
          </c:extLst>
        </c:ser>
        <c:ser>
          <c:idx val="2"/>
          <c:order val="2"/>
          <c:tx>
            <c:strRef>
              <c:f>Versions!$HQ$2</c:f>
              <c:strCache>
                <c:ptCount val="1"/>
                <c:pt idx="0">
                  <c:v>F Feb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Versions!$HP$3:$HP$38</c:f>
              <c:numCache>
                <c:formatCode>0</c:formatCode>
                <c:ptCount val="36"/>
                <c:pt idx="12">
                  <c:v>91.505357142857122</c:v>
                </c:pt>
                <c:pt idx="13">
                  <c:v>96.505357142857122</c:v>
                </c:pt>
                <c:pt idx="14">
                  <c:v>71.505357142857065</c:v>
                </c:pt>
                <c:pt idx="15">
                  <c:v>71.505357142857065</c:v>
                </c:pt>
                <c:pt idx="16">
                  <c:v>61.505357142857065</c:v>
                </c:pt>
                <c:pt idx="17">
                  <c:v>41.505357142857065</c:v>
                </c:pt>
                <c:pt idx="18">
                  <c:v>36.505357142857065</c:v>
                </c:pt>
                <c:pt idx="19">
                  <c:v>31.505357142857122</c:v>
                </c:pt>
                <c:pt idx="20">
                  <c:v>36.505357142857122</c:v>
                </c:pt>
                <c:pt idx="21">
                  <c:v>41.505357142857122</c:v>
                </c:pt>
                <c:pt idx="22">
                  <c:v>46.505357142857122</c:v>
                </c:pt>
                <c:pt idx="23">
                  <c:v>31.505357142857122</c:v>
                </c:pt>
                <c:pt idx="24">
                  <c:v>11.505357142857065</c:v>
                </c:pt>
                <c:pt idx="25">
                  <c:v>21.505357142857065</c:v>
                </c:pt>
                <c:pt idx="26">
                  <c:v>16.505357142857065</c:v>
                </c:pt>
                <c:pt idx="27">
                  <c:v>21.505357142857065</c:v>
                </c:pt>
                <c:pt idx="28">
                  <c:v>21.505357142857122</c:v>
                </c:pt>
                <c:pt idx="29">
                  <c:v>16.505357142857122</c:v>
                </c:pt>
                <c:pt idx="30">
                  <c:v>11.505357142857122</c:v>
                </c:pt>
                <c:pt idx="31">
                  <c:v>0</c:v>
                </c:pt>
                <c:pt idx="32">
                  <c:v>10</c:v>
                </c:pt>
                <c:pt idx="33">
                  <c:v>30</c:v>
                </c:pt>
                <c:pt idx="34">
                  <c:v>35</c:v>
                </c:pt>
                <c:pt idx="35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A-42B7-96BB-9BBAE5279A56}"/>
            </c:ext>
          </c:extLst>
        </c:ser>
        <c:ser>
          <c:idx val="3"/>
          <c:order val="3"/>
          <c:tx>
            <c:strRef>
              <c:f>Versions!$HR$2</c:f>
              <c:strCache>
                <c:ptCount val="1"/>
                <c:pt idx="0">
                  <c:v>F Mar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Versions!$HQ$3:$HQ$38</c:f>
              <c:numCache>
                <c:formatCode>0</c:formatCode>
                <c:ptCount val="36"/>
                <c:pt idx="12">
                  <c:v>83.63</c:v>
                </c:pt>
                <c:pt idx="13">
                  <c:v>96.505357142857122</c:v>
                </c:pt>
                <c:pt idx="14">
                  <c:v>71.505357142857122</c:v>
                </c:pt>
                <c:pt idx="15">
                  <c:v>71.505357142857065</c:v>
                </c:pt>
                <c:pt idx="16">
                  <c:v>61.505357142857065</c:v>
                </c:pt>
                <c:pt idx="17">
                  <c:v>41.505357142857065</c:v>
                </c:pt>
                <c:pt idx="18">
                  <c:v>36.505357142857065</c:v>
                </c:pt>
                <c:pt idx="19">
                  <c:v>31.505357142857122</c:v>
                </c:pt>
                <c:pt idx="20">
                  <c:v>36.505357142857122</c:v>
                </c:pt>
                <c:pt idx="21">
                  <c:v>41.505357142857122</c:v>
                </c:pt>
                <c:pt idx="22">
                  <c:v>46.505357142857122</c:v>
                </c:pt>
                <c:pt idx="23">
                  <c:v>31.505357142857122</c:v>
                </c:pt>
                <c:pt idx="24">
                  <c:v>11.505357142857065</c:v>
                </c:pt>
                <c:pt idx="25">
                  <c:v>21.505357142857065</c:v>
                </c:pt>
                <c:pt idx="26">
                  <c:v>16.505357142857065</c:v>
                </c:pt>
                <c:pt idx="27">
                  <c:v>21.505357142857065</c:v>
                </c:pt>
                <c:pt idx="28">
                  <c:v>21.505357142857065</c:v>
                </c:pt>
                <c:pt idx="29">
                  <c:v>16.505357142857122</c:v>
                </c:pt>
                <c:pt idx="30">
                  <c:v>11.505357142857122</c:v>
                </c:pt>
                <c:pt idx="31">
                  <c:v>0</c:v>
                </c:pt>
                <c:pt idx="32">
                  <c:v>10</c:v>
                </c:pt>
                <c:pt idx="33">
                  <c:v>30</c:v>
                </c:pt>
                <c:pt idx="34">
                  <c:v>35</c:v>
                </c:pt>
                <c:pt idx="35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4A-42B7-96BB-9BBAE5279A56}"/>
            </c:ext>
          </c:extLst>
        </c:ser>
        <c:ser>
          <c:idx val="4"/>
          <c:order val="4"/>
          <c:tx>
            <c:strRef>
              <c:f>Versions!$HS$2</c:f>
              <c:strCache>
                <c:ptCount val="1"/>
                <c:pt idx="0">
                  <c:v>F Apr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Versions!$HR$3:$HR$38</c:f>
              <c:numCache>
                <c:formatCode>0</c:formatCode>
                <c:ptCount val="36"/>
                <c:pt idx="12">
                  <c:v>83.63</c:v>
                </c:pt>
                <c:pt idx="13">
                  <c:v>48.835714285714346</c:v>
                </c:pt>
                <c:pt idx="14">
                  <c:v>15</c:v>
                </c:pt>
                <c:pt idx="15">
                  <c:v>35</c:v>
                </c:pt>
                <c:pt idx="16">
                  <c:v>40</c:v>
                </c:pt>
                <c:pt idx="17">
                  <c:v>41.505357142857179</c:v>
                </c:pt>
                <c:pt idx="18">
                  <c:v>36.505357142857065</c:v>
                </c:pt>
                <c:pt idx="19">
                  <c:v>31.505357142857122</c:v>
                </c:pt>
                <c:pt idx="20">
                  <c:v>36.505357142857065</c:v>
                </c:pt>
                <c:pt idx="21">
                  <c:v>41.505357142857122</c:v>
                </c:pt>
                <c:pt idx="22">
                  <c:v>46.505357142857122</c:v>
                </c:pt>
                <c:pt idx="23">
                  <c:v>31.505357142857122</c:v>
                </c:pt>
                <c:pt idx="24">
                  <c:v>11.505357142857065</c:v>
                </c:pt>
                <c:pt idx="25">
                  <c:v>21.505357142857065</c:v>
                </c:pt>
                <c:pt idx="26">
                  <c:v>16.505357142857065</c:v>
                </c:pt>
                <c:pt idx="27">
                  <c:v>21.505357142857065</c:v>
                </c:pt>
                <c:pt idx="28">
                  <c:v>21.505357142857065</c:v>
                </c:pt>
                <c:pt idx="29">
                  <c:v>16.505357142857122</c:v>
                </c:pt>
                <c:pt idx="30">
                  <c:v>11.505357142857122</c:v>
                </c:pt>
                <c:pt idx="31">
                  <c:v>0</c:v>
                </c:pt>
                <c:pt idx="32">
                  <c:v>10</c:v>
                </c:pt>
                <c:pt idx="33">
                  <c:v>30</c:v>
                </c:pt>
                <c:pt idx="34">
                  <c:v>35</c:v>
                </c:pt>
                <c:pt idx="35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4A-42B7-96BB-9BBAE5279A56}"/>
            </c:ext>
          </c:extLst>
        </c:ser>
        <c:ser>
          <c:idx val="5"/>
          <c:order val="5"/>
          <c:tx>
            <c:strRef>
              <c:f>Versions!$HT$2</c:f>
              <c:strCache>
                <c:ptCount val="1"/>
                <c:pt idx="0">
                  <c:v>F May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Versions!$HS$3:$HS$38</c:f>
              <c:numCache>
                <c:formatCode>0</c:formatCode>
                <c:ptCount val="36"/>
                <c:pt idx="12">
                  <c:v>83.63</c:v>
                </c:pt>
                <c:pt idx="13">
                  <c:v>48.835714285714346</c:v>
                </c:pt>
                <c:pt idx="14">
                  <c:v>26.190000000000055</c:v>
                </c:pt>
                <c:pt idx="15">
                  <c:v>35</c:v>
                </c:pt>
                <c:pt idx="16">
                  <c:v>40</c:v>
                </c:pt>
                <c:pt idx="17">
                  <c:v>67.858035714285734</c:v>
                </c:pt>
                <c:pt idx="18">
                  <c:v>78.454910714285688</c:v>
                </c:pt>
                <c:pt idx="19">
                  <c:v>119.09107142857141</c:v>
                </c:pt>
                <c:pt idx="20">
                  <c:v>99.565178571428532</c:v>
                </c:pt>
                <c:pt idx="21">
                  <c:v>118.93303571428567</c:v>
                </c:pt>
                <c:pt idx="22">
                  <c:v>113.93303571428567</c:v>
                </c:pt>
                <c:pt idx="23">
                  <c:v>74.170089285714198</c:v>
                </c:pt>
                <c:pt idx="24">
                  <c:v>29.644196428571377</c:v>
                </c:pt>
                <c:pt idx="25">
                  <c:v>14.644196428571377</c:v>
                </c:pt>
                <c:pt idx="26">
                  <c:v>9.8022321428570649</c:v>
                </c:pt>
                <c:pt idx="27">
                  <c:v>28.217857142857156</c:v>
                </c:pt>
                <c:pt idx="28">
                  <c:v>46.602366071428492</c:v>
                </c:pt>
                <c:pt idx="29">
                  <c:v>29.7287568794506</c:v>
                </c:pt>
                <c:pt idx="30">
                  <c:v>49.743750000000034</c:v>
                </c:pt>
                <c:pt idx="31">
                  <c:v>32.506696428571445</c:v>
                </c:pt>
                <c:pt idx="32">
                  <c:v>27.427678571428601</c:v>
                </c:pt>
                <c:pt idx="33">
                  <c:v>66.874553571428578</c:v>
                </c:pt>
                <c:pt idx="34">
                  <c:v>56.65232142857144</c:v>
                </c:pt>
                <c:pt idx="35">
                  <c:v>47.144419642857144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4A-42B7-96BB-9BBAE5279A56}"/>
            </c:ext>
          </c:extLst>
        </c:ser>
        <c:ser>
          <c:idx val="6"/>
          <c:order val="6"/>
          <c:tx>
            <c:strRef>
              <c:f>Versions!$HU$2</c:f>
              <c:strCache>
                <c:ptCount val="1"/>
                <c:pt idx="0">
                  <c:v>F Jun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Versions!$HT$3:$HT$38</c:f>
              <c:numCache>
                <c:formatCode>0</c:formatCode>
                <c:ptCount val="36"/>
                <c:pt idx="12">
                  <c:v>83.63</c:v>
                </c:pt>
                <c:pt idx="13">
                  <c:v>48.835714285714346</c:v>
                </c:pt>
                <c:pt idx="14">
                  <c:v>26.190000000000055</c:v>
                </c:pt>
                <c:pt idx="15">
                  <c:v>33</c:v>
                </c:pt>
                <c:pt idx="16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4A-42B7-96BB-9BBAE5279A56}"/>
            </c:ext>
          </c:extLst>
        </c:ser>
        <c:ser>
          <c:idx val="7"/>
          <c:order val="7"/>
          <c:tx>
            <c:strRef>
              <c:f>Versions!$HV$2</c:f>
              <c:strCache>
                <c:ptCount val="1"/>
                <c:pt idx="0">
                  <c:v>F Jul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Versions!$HU$3:$HU$38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4A-42B7-96BB-9BBAE5279A56}"/>
            </c:ext>
          </c:extLst>
        </c:ser>
        <c:ser>
          <c:idx val="8"/>
          <c:order val="8"/>
          <c:tx>
            <c:strRef>
              <c:f>Versions!$HW$2</c:f>
              <c:strCache>
                <c:ptCount val="1"/>
                <c:pt idx="0">
                  <c:v>F Aug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Versions!$HV$3:$HV$38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94A-42B7-96BB-9BBAE5279A56}"/>
            </c:ext>
          </c:extLst>
        </c:ser>
        <c:ser>
          <c:idx val="9"/>
          <c:order val="9"/>
          <c:tx>
            <c:strRef>
              <c:f>Versions!$HX$2</c:f>
              <c:strCache>
                <c:ptCount val="1"/>
                <c:pt idx="0">
                  <c:v>F Sep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Versions!$HW$3:$HW$38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94A-42B7-96BB-9BBAE5279A56}"/>
            </c:ext>
          </c:extLst>
        </c:ser>
        <c:ser>
          <c:idx val="10"/>
          <c:order val="10"/>
          <c:tx>
            <c:strRef>
              <c:f>Versions!$HY$2</c:f>
              <c:strCache>
                <c:ptCount val="1"/>
                <c:pt idx="0">
                  <c:v>F Oct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Versions!$HX$3:$HX$38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94A-42B7-96BB-9BBAE5279A56}"/>
            </c:ext>
          </c:extLst>
        </c:ser>
        <c:ser>
          <c:idx val="11"/>
          <c:order val="11"/>
          <c:tx>
            <c:strRef>
              <c:f>Versions!$HZ$2</c:f>
              <c:strCache>
                <c:ptCount val="1"/>
                <c:pt idx="0">
                  <c:v>F Nov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Versions!$HY$3:$HY$38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94A-42B7-96BB-9BBAE5279A56}"/>
            </c:ext>
          </c:extLst>
        </c:ser>
        <c:ser>
          <c:idx val="12"/>
          <c:order val="12"/>
          <c:tx>
            <c:strRef>
              <c:f>Versions!$IA$2</c:f>
              <c:strCache>
                <c:ptCount val="1"/>
                <c:pt idx="0">
                  <c:v>F Dec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Versions!$HZ$3:$HZ$38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94A-42B7-96BB-9BBAE5279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680936"/>
        <c:axId val="571677984"/>
      </c:lineChart>
      <c:dateAx>
        <c:axId val="5716809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inorGridlines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77984"/>
        <c:crosses val="autoZero"/>
        <c:auto val="1"/>
        <c:lblOffset val="100"/>
        <c:baseTimeUnit val="months"/>
        <c:majorUnit val="1"/>
        <c:majorTimeUnit val="months"/>
      </c:dateAx>
      <c:valAx>
        <c:axId val="57167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8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.10676209673781498"/>
          <c:w val="0.99921156237049313"/>
          <c:h val="0.1314591869218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US rebar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54164939908827E-2"/>
          <c:y val="0.27212778599055792"/>
          <c:w val="0.88951098217985913"/>
          <c:h val="0.54818266998843912"/>
        </c:manualLayout>
      </c:layout>
      <c:lineChart>
        <c:grouping val="standard"/>
        <c:varyColors val="0"/>
        <c:ser>
          <c:idx val="0"/>
          <c:order val="0"/>
          <c:tx>
            <c:strRef>
              <c:f>Versions!$FY$2</c:f>
              <c:strCache>
                <c:ptCount val="1"/>
                <c:pt idx="0">
                  <c:v>History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Versions!$FX$3:$FX$38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9C-48F4-879F-C4F331467AE9}"/>
            </c:ext>
          </c:extLst>
        </c:ser>
        <c:ser>
          <c:idx val="1"/>
          <c:order val="1"/>
          <c:tx>
            <c:strRef>
              <c:f>Versions!$FZ$2</c:f>
              <c:strCache>
                <c:ptCount val="1"/>
                <c:pt idx="0">
                  <c:v>F Jan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Versions!$FY$3:$FY$38</c:f>
              <c:numCache>
                <c:formatCode>0</c:formatCode>
                <c:ptCount val="36"/>
                <c:pt idx="0">
                  <c:v>426.94441071428571</c:v>
                </c:pt>
                <c:pt idx="1">
                  <c:v>463.16283928571437</c:v>
                </c:pt>
                <c:pt idx="2">
                  <c:v>452.13983928571434</c:v>
                </c:pt>
                <c:pt idx="3">
                  <c:v>476.54791071428576</c:v>
                </c:pt>
                <c:pt idx="4">
                  <c:v>430.48751785714296</c:v>
                </c:pt>
                <c:pt idx="5">
                  <c:v>422.22026785714297</c:v>
                </c:pt>
                <c:pt idx="6">
                  <c:v>422.14153214285727</c:v>
                </c:pt>
                <c:pt idx="7">
                  <c:v>415.52773214285719</c:v>
                </c:pt>
                <c:pt idx="8">
                  <c:v>404.81967500000007</c:v>
                </c:pt>
                <c:pt idx="9">
                  <c:v>414.74037500000009</c:v>
                </c:pt>
                <c:pt idx="10">
                  <c:v>406.27628571428568</c:v>
                </c:pt>
                <c:pt idx="11">
                  <c:v>429.77889642857167</c:v>
                </c:pt>
                <c:pt idx="17">
                  <c:v>432.03930875370986</c:v>
                </c:pt>
                <c:pt idx="18">
                  <c:v>424.33851514792252</c:v>
                </c:pt>
                <c:pt idx="19">
                  <c:v>432.23614803942405</c:v>
                </c:pt>
                <c:pt idx="20">
                  <c:v>392.03281082784957</c:v>
                </c:pt>
                <c:pt idx="21">
                  <c:v>393.76279279891344</c:v>
                </c:pt>
                <c:pt idx="22">
                  <c:v>378.16436630162451</c:v>
                </c:pt>
                <c:pt idx="23">
                  <c:v>384.7563085819163</c:v>
                </c:pt>
                <c:pt idx="24">
                  <c:v>376.99685253237078</c:v>
                </c:pt>
                <c:pt idx="25">
                  <c:v>382.55996151127249</c:v>
                </c:pt>
                <c:pt idx="26">
                  <c:v>379.88324105798796</c:v>
                </c:pt>
                <c:pt idx="27">
                  <c:v>389.61264465232216</c:v>
                </c:pt>
                <c:pt idx="28">
                  <c:v>387.51535629608304</c:v>
                </c:pt>
                <c:pt idx="29">
                  <c:v>369.37945602362913</c:v>
                </c:pt>
                <c:pt idx="30">
                  <c:v>347.09710196455705</c:v>
                </c:pt>
                <c:pt idx="31">
                  <c:v>350.41202245220052</c:v>
                </c:pt>
                <c:pt idx="32">
                  <c:v>350.52720766738992</c:v>
                </c:pt>
                <c:pt idx="33">
                  <c:v>359.03255475298283</c:v>
                </c:pt>
                <c:pt idx="34">
                  <c:v>304.40279782531496</c:v>
                </c:pt>
                <c:pt idx="35">
                  <c:v>304.90991858541241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9C-48F4-879F-C4F331467AE9}"/>
            </c:ext>
          </c:extLst>
        </c:ser>
        <c:ser>
          <c:idx val="2"/>
          <c:order val="2"/>
          <c:tx>
            <c:strRef>
              <c:f>Versions!$GA$2</c:f>
              <c:strCache>
                <c:ptCount val="1"/>
                <c:pt idx="0">
                  <c:v>F Feb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Versions!$FZ$3:$FZ$38</c:f>
              <c:numCache>
                <c:formatCode>0</c:formatCode>
                <c:ptCount val="36"/>
                <c:pt idx="12">
                  <c:v>449.05718185136323</c:v>
                </c:pt>
                <c:pt idx="13">
                  <c:v>432.45704878806851</c:v>
                </c:pt>
                <c:pt idx="14">
                  <c:v>446.0083467139288</c:v>
                </c:pt>
                <c:pt idx="15">
                  <c:v>446.84382678264609</c:v>
                </c:pt>
                <c:pt idx="16">
                  <c:v>455.85031099964306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9C-48F4-879F-C4F331467AE9}"/>
            </c:ext>
          </c:extLst>
        </c:ser>
        <c:ser>
          <c:idx val="3"/>
          <c:order val="3"/>
          <c:tx>
            <c:strRef>
              <c:f>Versions!$GB$2</c:f>
              <c:strCache>
                <c:ptCount val="1"/>
                <c:pt idx="0">
                  <c:v>F Mar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Versions!$GA$3:$GA$38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9C-48F4-879F-C4F331467AE9}"/>
            </c:ext>
          </c:extLst>
        </c:ser>
        <c:ser>
          <c:idx val="4"/>
          <c:order val="4"/>
          <c:tx>
            <c:strRef>
              <c:f>Versions!$GC$2</c:f>
              <c:strCache>
                <c:ptCount val="1"/>
                <c:pt idx="0">
                  <c:v>F Apr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Versions!$GB$3:$GB$38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9C-48F4-879F-C4F331467AE9}"/>
            </c:ext>
          </c:extLst>
        </c:ser>
        <c:ser>
          <c:idx val="5"/>
          <c:order val="5"/>
          <c:tx>
            <c:strRef>
              <c:f>Versions!$GD$2</c:f>
              <c:strCache>
                <c:ptCount val="1"/>
                <c:pt idx="0">
                  <c:v>F May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Versions!$GC$3:$GC$38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9C-48F4-879F-C4F331467AE9}"/>
            </c:ext>
          </c:extLst>
        </c:ser>
        <c:ser>
          <c:idx val="6"/>
          <c:order val="6"/>
          <c:tx>
            <c:strRef>
              <c:f>Versions!$GE$2</c:f>
              <c:strCache>
                <c:ptCount val="1"/>
                <c:pt idx="0">
                  <c:v>F Jun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Versions!$GD$3:$GD$38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9C-48F4-879F-C4F331467AE9}"/>
            </c:ext>
          </c:extLst>
        </c:ser>
        <c:ser>
          <c:idx val="7"/>
          <c:order val="7"/>
          <c:tx>
            <c:strRef>
              <c:f>Versions!$GF$2</c:f>
              <c:strCache>
                <c:ptCount val="1"/>
                <c:pt idx="0">
                  <c:v>F Jul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Versions!$GE$3:$GE$38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9C-48F4-879F-C4F331467AE9}"/>
            </c:ext>
          </c:extLst>
        </c:ser>
        <c:ser>
          <c:idx val="8"/>
          <c:order val="8"/>
          <c:tx>
            <c:strRef>
              <c:f>Versions!$GG$2</c:f>
              <c:strCache>
                <c:ptCount val="1"/>
                <c:pt idx="0">
                  <c:v>F Aug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Versions!$GF$3:$GF$38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9C-48F4-879F-C4F331467AE9}"/>
            </c:ext>
          </c:extLst>
        </c:ser>
        <c:ser>
          <c:idx val="9"/>
          <c:order val="9"/>
          <c:tx>
            <c:strRef>
              <c:f>Versions!$GH$2</c:f>
              <c:strCache>
                <c:ptCount val="1"/>
                <c:pt idx="0">
                  <c:v>F Sep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Versions!$GG$3:$GG$38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9C-48F4-879F-C4F331467AE9}"/>
            </c:ext>
          </c:extLst>
        </c:ser>
        <c:ser>
          <c:idx val="10"/>
          <c:order val="10"/>
          <c:tx>
            <c:strRef>
              <c:f>Versions!$GI$2</c:f>
              <c:strCache>
                <c:ptCount val="1"/>
                <c:pt idx="0">
                  <c:v>F Oct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Versions!$GH$3:$GH$38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9C-48F4-879F-C4F331467AE9}"/>
            </c:ext>
          </c:extLst>
        </c:ser>
        <c:ser>
          <c:idx val="11"/>
          <c:order val="11"/>
          <c:tx>
            <c:strRef>
              <c:f>Versions!$GJ$2</c:f>
              <c:strCache>
                <c:ptCount val="1"/>
                <c:pt idx="0">
                  <c:v>F Nov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Versions!$GI$3:$GI$38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9C-48F4-879F-C4F331467AE9}"/>
            </c:ext>
          </c:extLst>
        </c:ser>
        <c:ser>
          <c:idx val="12"/>
          <c:order val="12"/>
          <c:tx>
            <c:strRef>
              <c:f>Versions!$GK$2</c:f>
              <c:strCache>
                <c:ptCount val="1"/>
                <c:pt idx="0">
                  <c:v>F Dec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Versions!$GJ$3:$GJ$38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9C-48F4-879F-C4F331467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680936"/>
        <c:axId val="571677984"/>
      </c:lineChart>
      <c:dateAx>
        <c:axId val="5716809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inorGridlines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77984"/>
        <c:crosses val="autoZero"/>
        <c:auto val="1"/>
        <c:lblOffset val="100"/>
        <c:baseTimeUnit val="months"/>
        <c:majorUnit val="1"/>
        <c:majorTimeUnit val="months"/>
      </c:dateAx>
      <c:valAx>
        <c:axId val="57167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8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.10676209673781498"/>
          <c:w val="0.99921156237049313"/>
          <c:h val="0.1314591869218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US HRC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54164939908827E-2"/>
          <c:y val="0.27212778599055792"/>
          <c:w val="0.88951098217985913"/>
          <c:h val="0.54818266998843912"/>
        </c:manualLayout>
      </c:layout>
      <c:lineChart>
        <c:grouping val="standard"/>
        <c:varyColors val="0"/>
        <c:ser>
          <c:idx val="0"/>
          <c:order val="0"/>
          <c:tx>
            <c:strRef>
              <c:f>Versions!$GM$2</c:f>
              <c:strCache>
                <c:ptCount val="1"/>
                <c:pt idx="0">
                  <c:v>History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Versions!$GL$3:$GL$38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2-428E-9773-ED5A849A163E}"/>
            </c:ext>
          </c:extLst>
        </c:ser>
        <c:ser>
          <c:idx val="1"/>
          <c:order val="1"/>
          <c:tx>
            <c:strRef>
              <c:f>Versions!$GN$2</c:f>
              <c:strCache>
                <c:ptCount val="1"/>
                <c:pt idx="0">
                  <c:v>F Jan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Versions!$GM$3:$GM$38</c:f>
              <c:numCache>
                <c:formatCode>0</c:formatCode>
                <c:ptCount val="36"/>
                <c:pt idx="0">
                  <c:v>368.39915809523814</c:v>
                </c:pt>
                <c:pt idx="1">
                  <c:v>359.44013887218051</c:v>
                </c:pt>
                <c:pt idx="2">
                  <c:v>335.82786324675328</c:v>
                </c:pt>
                <c:pt idx="3">
                  <c:v>269.94277190476191</c:v>
                </c:pt>
                <c:pt idx="4">
                  <c:v>238.02436314285717</c:v>
                </c:pt>
                <c:pt idx="5">
                  <c:v>235.58584649350649</c:v>
                </c:pt>
                <c:pt idx="6">
                  <c:v>232.18446363636366</c:v>
                </c:pt>
                <c:pt idx="7">
                  <c:v>265.6962923809524</c:v>
                </c:pt>
                <c:pt idx="8">
                  <c:v>337.99142523809525</c:v>
                </c:pt>
                <c:pt idx="9">
                  <c:v>436.91020480519484</c:v>
                </c:pt>
                <c:pt idx="10">
                  <c:v>506.35683774436109</c:v>
                </c:pt>
                <c:pt idx="11">
                  <c:v>661.22539168831167</c:v>
                </c:pt>
                <c:pt idx="17">
                  <c:v>365.13687500000003</c:v>
                </c:pt>
                <c:pt idx="18">
                  <c:v>305.88825000000003</c:v>
                </c:pt>
                <c:pt idx="19">
                  <c:v>347.61817857142864</c:v>
                </c:pt>
                <c:pt idx="20">
                  <c:v>345.05926785714297</c:v>
                </c:pt>
                <c:pt idx="21">
                  <c:v>384.4271250000001</c:v>
                </c:pt>
                <c:pt idx="22">
                  <c:v>362.67769619047613</c:v>
                </c:pt>
                <c:pt idx="23">
                  <c:v>370.55126761904756</c:v>
                </c:pt>
                <c:pt idx="24">
                  <c:v>389.81789690476188</c:v>
                </c:pt>
                <c:pt idx="25">
                  <c:v>395.40288357142862</c:v>
                </c:pt>
                <c:pt idx="26">
                  <c:v>363.80886595238098</c:v>
                </c:pt>
                <c:pt idx="27">
                  <c:v>313.39438809523813</c:v>
                </c:pt>
                <c:pt idx="28">
                  <c:v>290.82873238095232</c:v>
                </c:pt>
                <c:pt idx="29">
                  <c:v>266.64374547619047</c:v>
                </c:pt>
                <c:pt idx="30">
                  <c:v>232.98422761904766</c:v>
                </c:pt>
                <c:pt idx="31">
                  <c:v>270.30758071428573</c:v>
                </c:pt>
                <c:pt idx="32">
                  <c:v>302.34514285714283</c:v>
                </c:pt>
                <c:pt idx="33">
                  <c:v>347.96199119047628</c:v>
                </c:pt>
                <c:pt idx="34">
                  <c:v>332.2139734920637</c:v>
                </c:pt>
                <c:pt idx="35">
                  <c:v>360.29112920634913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32-428E-9773-ED5A849A163E}"/>
            </c:ext>
          </c:extLst>
        </c:ser>
        <c:ser>
          <c:idx val="2"/>
          <c:order val="2"/>
          <c:tx>
            <c:strRef>
              <c:f>Versions!$GO$2</c:f>
              <c:strCache>
                <c:ptCount val="1"/>
                <c:pt idx="0">
                  <c:v>F Feb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Versions!$GN$3:$GN$38</c:f>
              <c:numCache>
                <c:formatCode>0</c:formatCode>
                <c:ptCount val="36"/>
                <c:pt idx="12">
                  <c:v>712.55821428571448</c:v>
                </c:pt>
                <c:pt idx="13">
                  <c:v>725.35276785714291</c:v>
                </c:pt>
                <c:pt idx="14">
                  <c:v>613.15437500000007</c:v>
                </c:pt>
                <c:pt idx="15">
                  <c:v>515.71892857142848</c:v>
                </c:pt>
                <c:pt idx="16">
                  <c:v>447.80937500000005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32-428E-9773-ED5A849A163E}"/>
            </c:ext>
          </c:extLst>
        </c:ser>
        <c:ser>
          <c:idx val="3"/>
          <c:order val="3"/>
          <c:tx>
            <c:strRef>
              <c:f>Versions!$GP$2</c:f>
              <c:strCache>
                <c:ptCount val="1"/>
                <c:pt idx="0">
                  <c:v>F Mar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Versions!$GO$3:$GO$38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32-428E-9773-ED5A849A163E}"/>
            </c:ext>
          </c:extLst>
        </c:ser>
        <c:ser>
          <c:idx val="4"/>
          <c:order val="4"/>
          <c:tx>
            <c:strRef>
              <c:f>Versions!$GQ$2</c:f>
              <c:strCache>
                <c:ptCount val="1"/>
                <c:pt idx="0">
                  <c:v>F Apr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Versions!$GP$3:$GP$38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32-428E-9773-ED5A849A163E}"/>
            </c:ext>
          </c:extLst>
        </c:ser>
        <c:ser>
          <c:idx val="5"/>
          <c:order val="5"/>
          <c:tx>
            <c:strRef>
              <c:f>Versions!$GR$2</c:f>
              <c:strCache>
                <c:ptCount val="1"/>
                <c:pt idx="0">
                  <c:v>F May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Versions!$GQ$3:$GQ$38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32-428E-9773-ED5A849A163E}"/>
            </c:ext>
          </c:extLst>
        </c:ser>
        <c:ser>
          <c:idx val="6"/>
          <c:order val="6"/>
          <c:tx>
            <c:strRef>
              <c:f>Versions!$GS$2</c:f>
              <c:strCache>
                <c:ptCount val="1"/>
                <c:pt idx="0">
                  <c:v>F Jun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Versions!$GR$3:$GR$38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32-428E-9773-ED5A849A163E}"/>
            </c:ext>
          </c:extLst>
        </c:ser>
        <c:ser>
          <c:idx val="7"/>
          <c:order val="7"/>
          <c:tx>
            <c:strRef>
              <c:f>Versions!$GT$2</c:f>
              <c:strCache>
                <c:ptCount val="1"/>
                <c:pt idx="0">
                  <c:v>F Jul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Versions!$GS$3:$GS$38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32-428E-9773-ED5A849A163E}"/>
            </c:ext>
          </c:extLst>
        </c:ser>
        <c:ser>
          <c:idx val="8"/>
          <c:order val="8"/>
          <c:tx>
            <c:strRef>
              <c:f>Versions!$GU$2</c:f>
              <c:strCache>
                <c:ptCount val="1"/>
                <c:pt idx="0">
                  <c:v>F Aug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Versions!$GT$3:$GT$38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E32-428E-9773-ED5A849A163E}"/>
            </c:ext>
          </c:extLst>
        </c:ser>
        <c:ser>
          <c:idx val="9"/>
          <c:order val="9"/>
          <c:tx>
            <c:strRef>
              <c:f>Versions!$GV$2</c:f>
              <c:strCache>
                <c:ptCount val="1"/>
                <c:pt idx="0">
                  <c:v>F Sep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Versions!$GU$3:$GU$38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32-428E-9773-ED5A849A163E}"/>
            </c:ext>
          </c:extLst>
        </c:ser>
        <c:ser>
          <c:idx val="10"/>
          <c:order val="10"/>
          <c:tx>
            <c:strRef>
              <c:f>Versions!$GW$2</c:f>
              <c:strCache>
                <c:ptCount val="1"/>
                <c:pt idx="0">
                  <c:v>F Oct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Versions!$GV$3:$GV$38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E32-428E-9773-ED5A849A163E}"/>
            </c:ext>
          </c:extLst>
        </c:ser>
        <c:ser>
          <c:idx val="11"/>
          <c:order val="11"/>
          <c:tx>
            <c:strRef>
              <c:f>Versions!$GX$2</c:f>
              <c:strCache>
                <c:ptCount val="1"/>
                <c:pt idx="0">
                  <c:v>F Nov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Versions!$GW$3:$GW$38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E32-428E-9773-ED5A849A163E}"/>
            </c:ext>
          </c:extLst>
        </c:ser>
        <c:ser>
          <c:idx val="12"/>
          <c:order val="12"/>
          <c:tx>
            <c:strRef>
              <c:f>Versions!$GY$2</c:f>
              <c:strCache>
                <c:ptCount val="1"/>
                <c:pt idx="0">
                  <c:v>F Dec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Versions!$A$3:$A$38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Versions!$GX$3:$GX$38</c:f>
              <c:numCache>
                <c:formatCode>0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E32-428E-9773-ED5A849A1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680936"/>
        <c:axId val="571677984"/>
      </c:lineChart>
      <c:dateAx>
        <c:axId val="5716809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inorGridlines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77984"/>
        <c:crosses val="autoZero"/>
        <c:auto val="1"/>
        <c:lblOffset val="100"/>
        <c:baseTimeUnit val="months"/>
        <c:majorUnit val="1"/>
        <c:majorTimeUnit val="months"/>
      </c:dateAx>
      <c:valAx>
        <c:axId val="57167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8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.10676209673781498"/>
          <c:w val="0.99921156237049313"/>
          <c:h val="0.1314591869218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Shredded over HMS#1&amp;2(80:20), $/t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TurkeyDerived!$C$3:$C$4</c:f>
              <c:strCache>
                <c:ptCount val="2"/>
                <c:pt idx="0">
                  <c:v>Turkey</c:v>
                </c:pt>
                <c:pt idx="1">
                  <c:v>Import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TurkeyDerived!$A$208:$A$342</c:f>
              <c:numCache>
                <c:formatCode>mmm\-yy</c:formatCode>
                <c:ptCount val="135"/>
                <c:pt idx="0">
                  <c:v>40087</c:v>
                </c:pt>
                <c:pt idx="1">
                  <c:v>40118</c:v>
                </c:pt>
                <c:pt idx="2">
                  <c:v>40148</c:v>
                </c:pt>
                <c:pt idx="3">
                  <c:v>40179</c:v>
                </c:pt>
                <c:pt idx="4">
                  <c:v>40210</c:v>
                </c:pt>
                <c:pt idx="5">
                  <c:v>40238</c:v>
                </c:pt>
                <c:pt idx="6">
                  <c:v>40269</c:v>
                </c:pt>
                <c:pt idx="7">
                  <c:v>40299</c:v>
                </c:pt>
                <c:pt idx="8">
                  <c:v>40330</c:v>
                </c:pt>
                <c:pt idx="9">
                  <c:v>40360</c:v>
                </c:pt>
                <c:pt idx="10">
                  <c:v>40391</c:v>
                </c:pt>
                <c:pt idx="11">
                  <c:v>40422</c:v>
                </c:pt>
                <c:pt idx="12">
                  <c:v>40452</c:v>
                </c:pt>
                <c:pt idx="13">
                  <c:v>40483</c:v>
                </c:pt>
                <c:pt idx="14">
                  <c:v>40513</c:v>
                </c:pt>
                <c:pt idx="15">
                  <c:v>40544</c:v>
                </c:pt>
                <c:pt idx="16">
                  <c:v>40575</c:v>
                </c:pt>
                <c:pt idx="17">
                  <c:v>40603</c:v>
                </c:pt>
                <c:pt idx="18">
                  <c:v>40634</c:v>
                </c:pt>
                <c:pt idx="19">
                  <c:v>40664</c:v>
                </c:pt>
                <c:pt idx="20">
                  <c:v>40695</c:v>
                </c:pt>
                <c:pt idx="21">
                  <c:v>40725</c:v>
                </c:pt>
                <c:pt idx="22">
                  <c:v>40756</c:v>
                </c:pt>
                <c:pt idx="23">
                  <c:v>40787</c:v>
                </c:pt>
                <c:pt idx="24">
                  <c:v>40817</c:v>
                </c:pt>
                <c:pt idx="25">
                  <c:v>40848</c:v>
                </c:pt>
                <c:pt idx="26">
                  <c:v>40878</c:v>
                </c:pt>
                <c:pt idx="27">
                  <c:v>40909</c:v>
                </c:pt>
                <c:pt idx="28">
                  <c:v>40940</c:v>
                </c:pt>
                <c:pt idx="29">
                  <c:v>40969</c:v>
                </c:pt>
                <c:pt idx="30">
                  <c:v>41000</c:v>
                </c:pt>
                <c:pt idx="31">
                  <c:v>41030</c:v>
                </c:pt>
                <c:pt idx="32">
                  <c:v>41061</c:v>
                </c:pt>
                <c:pt idx="33">
                  <c:v>41091</c:v>
                </c:pt>
                <c:pt idx="34">
                  <c:v>41122</c:v>
                </c:pt>
                <c:pt idx="35">
                  <c:v>41153</c:v>
                </c:pt>
                <c:pt idx="36">
                  <c:v>41183</c:v>
                </c:pt>
                <c:pt idx="37">
                  <c:v>41214</c:v>
                </c:pt>
                <c:pt idx="38">
                  <c:v>41244</c:v>
                </c:pt>
                <c:pt idx="39">
                  <c:v>41275</c:v>
                </c:pt>
                <c:pt idx="40">
                  <c:v>41306</c:v>
                </c:pt>
                <c:pt idx="41">
                  <c:v>41334</c:v>
                </c:pt>
                <c:pt idx="42">
                  <c:v>41365</c:v>
                </c:pt>
                <c:pt idx="43">
                  <c:v>41395</c:v>
                </c:pt>
                <c:pt idx="44">
                  <c:v>41426</c:v>
                </c:pt>
                <c:pt idx="45">
                  <c:v>41456</c:v>
                </c:pt>
                <c:pt idx="46">
                  <c:v>41487</c:v>
                </c:pt>
                <c:pt idx="47">
                  <c:v>41518</c:v>
                </c:pt>
                <c:pt idx="48">
                  <c:v>41548</c:v>
                </c:pt>
                <c:pt idx="49">
                  <c:v>41579</c:v>
                </c:pt>
                <c:pt idx="50">
                  <c:v>41609</c:v>
                </c:pt>
                <c:pt idx="51">
                  <c:v>41640</c:v>
                </c:pt>
                <c:pt idx="52">
                  <c:v>41671</c:v>
                </c:pt>
                <c:pt idx="53">
                  <c:v>41699</c:v>
                </c:pt>
                <c:pt idx="54">
                  <c:v>41730</c:v>
                </c:pt>
                <c:pt idx="55">
                  <c:v>41760</c:v>
                </c:pt>
                <c:pt idx="56">
                  <c:v>41791</c:v>
                </c:pt>
                <c:pt idx="57">
                  <c:v>41821</c:v>
                </c:pt>
                <c:pt idx="58">
                  <c:v>41852</c:v>
                </c:pt>
                <c:pt idx="59">
                  <c:v>41883</c:v>
                </c:pt>
                <c:pt idx="60">
                  <c:v>41913</c:v>
                </c:pt>
                <c:pt idx="61">
                  <c:v>41944</c:v>
                </c:pt>
                <c:pt idx="62">
                  <c:v>41974</c:v>
                </c:pt>
                <c:pt idx="63">
                  <c:v>42005</c:v>
                </c:pt>
                <c:pt idx="64">
                  <c:v>42036</c:v>
                </c:pt>
                <c:pt idx="65">
                  <c:v>42064</c:v>
                </c:pt>
                <c:pt idx="66">
                  <c:v>42095</c:v>
                </c:pt>
                <c:pt idx="67">
                  <c:v>42125</c:v>
                </c:pt>
                <c:pt idx="68">
                  <c:v>42156</c:v>
                </c:pt>
                <c:pt idx="69">
                  <c:v>42186</c:v>
                </c:pt>
                <c:pt idx="70">
                  <c:v>42217</c:v>
                </c:pt>
                <c:pt idx="71">
                  <c:v>42248</c:v>
                </c:pt>
                <c:pt idx="72">
                  <c:v>42278</c:v>
                </c:pt>
                <c:pt idx="73">
                  <c:v>42309</c:v>
                </c:pt>
                <c:pt idx="74">
                  <c:v>42339</c:v>
                </c:pt>
                <c:pt idx="75">
                  <c:v>42370</c:v>
                </c:pt>
                <c:pt idx="76">
                  <c:v>42401</c:v>
                </c:pt>
                <c:pt idx="77">
                  <c:v>42430</c:v>
                </c:pt>
                <c:pt idx="78">
                  <c:v>42461</c:v>
                </c:pt>
                <c:pt idx="79">
                  <c:v>42491</c:v>
                </c:pt>
                <c:pt idx="80">
                  <c:v>42522</c:v>
                </c:pt>
                <c:pt idx="81">
                  <c:v>42552</c:v>
                </c:pt>
                <c:pt idx="82">
                  <c:v>42583</c:v>
                </c:pt>
                <c:pt idx="83">
                  <c:v>42614</c:v>
                </c:pt>
                <c:pt idx="84">
                  <c:v>42644</c:v>
                </c:pt>
                <c:pt idx="85">
                  <c:v>42675</c:v>
                </c:pt>
                <c:pt idx="86">
                  <c:v>42705</c:v>
                </c:pt>
                <c:pt idx="87">
                  <c:v>42736</c:v>
                </c:pt>
                <c:pt idx="88">
                  <c:v>42767</c:v>
                </c:pt>
                <c:pt idx="89">
                  <c:v>42795</c:v>
                </c:pt>
                <c:pt idx="90">
                  <c:v>42826</c:v>
                </c:pt>
                <c:pt idx="91">
                  <c:v>42856</c:v>
                </c:pt>
                <c:pt idx="92">
                  <c:v>42887</c:v>
                </c:pt>
                <c:pt idx="93">
                  <c:v>42917</c:v>
                </c:pt>
                <c:pt idx="94">
                  <c:v>42948</c:v>
                </c:pt>
                <c:pt idx="95">
                  <c:v>42979</c:v>
                </c:pt>
                <c:pt idx="96">
                  <c:v>43009</c:v>
                </c:pt>
                <c:pt idx="97">
                  <c:v>43040</c:v>
                </c:pt>
                <c:pt idx="98">
                  <c:v>43070</c:v>
                </c:pt>
                <c:pt idx="99">
                  <c:v>43101</c:v>
                </c:pt>
                <c:pt idx="100">
                  <c:v>43132</c:v>
                </c:pt>
                <c:pt idx="101">
                  <c:v>43160</c:v>
                </c:pt>
                <c:pt idx="102">
                  <c:v>43191</c:v>
                </c:pt>
                <c:pt idx="103">
                  <c:v>43221</c:v>
                </c:pt>
                <c:pt idx="104">
                  <c:v>43252</c:v>
                </c:pt>
                <c:pt idx="105">
                  <c:v>43282</c:v>
                </c:pt>
                <c:pt idx="106">
                  <c:v>43313</c:v>
                </c:pt>
                <c:pt idx="107">
                  <c:v>43344</c:v>
                </c:pt>
                <c:pt idx="108">
                  <c:v>43374</c:v>
                </c:pt>
                <c:pt idx="109">
                  <c:v>43405</c:v>
                </c:pt>
                <c:pt idx="110">
                  <c:v>43435</c:v>
                </c:pt>
                <c:pt idx="111">
                  <c:v>43466</c:v>
                </c:pt>
                <c:pt idx="112">
                  <c:v>43497</c:v>
                </c:pt>
                <c:pt idx="113">
                  <c:v>43525</c:v>
                </c:pt>
                <c:pt idx="114">
                  <c:v>43556</c:v>
                </c:pt>
                <c:pt idx="115">
                  <c:v>43586</c:v>
                </c:pt>
                <c:pt idx="116">
                  <c:v>43617</c:v>
                </c:pt>
                <c:pt idx="117">
                  <c:v>43647</c:v>
                </c:pt>
                <c:pt idx="118">
                  <c:v>43678</c:v>
                </c:pt>
                <c:pt idx="119">
                  <c:v>43709</c:v>
                </c:pt>
                <c:pt idx="120">
                  <c:v>43739</c:v>
                </c:pt>
                <c:pt idx="121">
                  <c:v>43770</c:v>
                </c:pt>
                <c:pt idx="122">
                  <c:v>43800</c:v>
                </c:pt>
                <c:pt idx="123">
                  <c:v>43831</c:v>
                </c:pt>
                <c:pt idx="124">
                  <c:v>43862</c:v>
                </c:pt>
                <c:pt idx="125">
                  <c:v>43891</c:v>
                </c:pt>
                <c:pt idx="126">
                  <c:v>43922</c:v>
                </c:pt>
                <c:pt idx="127">
                  <c:v>43952</c:v>
                </c:pt>
                <c:pt idx="128">
                  <c:v>43983</c:v>
                </c:pt>
                <c:pt idx="129">
                  <c:v>44013</c:v>
                </c:pt>
                <c:pt idx="130">
                  <c:v>44044</c:v>
                </c:pt>
                <c:pt idx="131">
                  <c:v>44075</c:v>
                </c:pt>
                <c:pt idx="132">
                  <c:v>44105</c:v>
                </c:pt>
                <c:pt idx="133">
                  <c:v>44136</c:v>
                </c:pt>
                <c:pt idx="134">
                  <c:v>44166</c:v>
                </c:pt>
              </c:numCache>
            </c:numRef>
          </c:cat>
          <c:val>
            <c:numRef>
              <c:f>TurkeyDerived!$D$208:$D$342</c:f>
              <c:numCache>
                <c:formatCode>0</c:formatCode>
                <c:ptCount val="135"/>
                <c:pt idx="0">
                  <c:v>5.0600000000000023</c:v>
                </c:pt>
                <c:pt idx="1">
                  <c:v>3.8500000000000227</c:v>
                </c:pt>
                <c:pt idx="2">
                  <c:v>6.1700000000000159</c:v>
                </c:pt>
                <c:pt idx="3">
                  <c:v>3.5600000000000023</c:v>
                </c:pt>
                <c:pt idx="4">
                  <c:v>3.5600000000000023</c:v>
                </c:pt>
                <c:pt idx="5">
                  <c:v>1.9699999999999704</c:v>
                </c:pt>
                <c:pt idx="6">
                  <c:v>2.410000000000025</c:v>
                </c:pt>
                <c:pt idx="7">
                  <c:v>4.1700000000000159</c:v>
                </c:pt>
                <c:pt idx="8">
                  <c:v>1.75</c:v>
                </c:pt>
                <c:pt idx="9">
                  <c:v>4.2400000000000091</c:v>
                </c:pt>
                <c:pt idx="10">
                  <c:v>2.6100000000000136</c:v>
                </c:pt>
                <c:pt idx="11">
                  <c:v>2.5299999999999727</c:v>
                </c:pt>
                <c:pt idx="12">
                  <c:v>-4.0000000000020464E-2</c:v>
                </c:pt>
                <c:pt idx="13">
                  <c:v>3.1599999999999682</c:v>
                </c:pt>
                <c:pt idx="14">
                  <c:v>7.6299999999999955</c:v>
                </c:pt>
                <c:pt idx="15">
                  <c:v>7.3600000000000136</c:v>
                </c:pt>
                <c:pt idx="16">
                  <c:v>5.3299999999999841</c:v>
                </c:pt>
                <c:pt idx="17">
                  <c:v>3.8600000000000136</c:v>
                </c:pt>
                <c:pt idx="18">
                  <c:v>9.8000000000000114</c:v>
                </c:pt>
                <c:pt idx="19">
                  <c:v>7.5199999999999818</c:v>
                </c:pt>
                <c:pt idx="20">
                  <c:v>4.5799999999999841</c:v>
                </c:pt>
                <c:pt idx="21">
                  <c:v>7.1700000000000159</c:v>
                </c:pt>
                <c:pt idx="22">
                  <c:v>6.2900000000000205</c:v>
                </c:pt>
                <c:pt idx="23">
                  <c:v>8.1899999999999977</c:v>
                </c:pt>
                <c:pt idx="24">
                  <c:v>8.6499999999999773</c:v>
                </c:pt>
                <c:pt idx="25">
                  <c:v>5.4499999999999886</c:v>
                </c:pt>
                <c:pt idx="26">
                  <c:v>1.3600000000000136</c:v>
                </c:pt>
                <c:pt idx="27">
                  <c:v>4</c:v>
                </c:pt>
                <c:pt idx="28">
                  <c:v>4.6100000000000136</c:v>
                </c:pt>
                <c:pt idx="29">
                  <c:v>6.9700000000000273</c:v>
                </c:pt>
                <c:pt idx="30">
                  <c:v>8.1399999999999864</c:v>
                </c:pt>
                <c:pt idx="31">
                  <c:v>3.6500000000000341</c:v>
                </c:pt>
                <c:pt idx="32">
                  <c:v>1.6000000000000227</c:v>
                </c:pt>
                <c:pt idx="33">
                  <c:v>5.7699999999999818</c:v>
                </c:pt>
                <c:pt idx="34">
                  <c:v>8.8000000000000114</c:v>
                </c:pt>
                <c:pt idx="35">
                  <c:v>8.2799999999999727</c:v>
                </c:pt>
                <c:pt idx="36">
                  <c:v>9.3999999999999773</c:v>
                </c:pt>
                <c:pt idx="37">
                  <c:v>5.9699999999999704</c:v>
                </c:pt>
                <c:pt idx="38">
                  <c:v>9.0299999999999727</c:v>
                </c:pt>
                <c:pt idx="39">
                  <c:v>10.819999999999993</c:v>
                </c:pt>
                <c:pt idx="40">
                  <c:v>9.3799999999999955</c:v>
                </c:pt>
                <c:pt idx="41">
                  <c:v>9.7099999999999795</c:v>
                </c:pt>
                <c:pt idx="42">
                  <c:v>11.20999999999998</c:v>
                </c:pt>
                <c:pt idx="43">
                  <c:v>13.210000000000036</c:v>
                </c:pt>
                <c:pt idx="44">
                  <c:v>15.480000000000018</c:v>
                </c:pt>
                <c:pt idx="45">
                  <c:v>12.740000000000009</c:v>
                </c:pt>
                <c:pt idx="46">
                  <c:v>13.379999999999995</c:v>
                </c:pt>
                <c:pt idx="47">
                  <c:v>13.720000000000027</c:v>
                </c:pt>
                <c:pt idx="48">
                  <c:v>8.2199999999999704</c:v>
                </c:pt>
                <c:pt idx="49">
                  <c:v>16.180000000000007</c:v>
                </c:pt>
                <c:pt idx="50">
                  <c:v>14.220000000000027</c:v>
                </c:pt>
                <c:pt idx="51">
                  <c:v>13.019999999999982</c:v>
                </c:pt>
                <c:pt idx="52">
                  <c:v>14.160000000000025</c:v>
                </c:pt>
                <c:pt idx="53">
                  <c:v>16.560000000000002</c:v>
                </c:pt>
                <c:pt idx="54">
                  <c:v>15.829999999999984</c:v>
                </c:pt>
                <c:pt idx="55">
                  <c:v>13.120000000000005</c:v>
                </c:pt>
                <c:pt idx="56">
                  <c:v>12.399999999999977</c:v>
                </c:pt>
                <c:pt idx="57">
                  <c:v>12.699999999999989</c:v>
                </c:pt>
                <c:pt idx="58">
                  <c:v>13.519999999999982</c:v>
                </c:pt>
                <c:pt idx="59">
                  <c:v>15.360000000000014</c:v>
                </c:pt>
                <c:pt idx="60">
                  <c:v>12.060000000000002</c:v>
                </c:pt>
                <c:pt idx="61">
                  <c:v>8.589999999999975</c:v>
                </c:pt>
                <c:pt idx="62">
                  <c:v>11.95999999999998</c:v>
                </c:pt>
                <c:pt idx="63">
                  <c:v>13.25</c:v>
                </c:pt>
                <c:pt idx="64">
                  <c:v>8.6399999999999864</c:v>
                </c:pt>
                <c:pt idx="65">
                  <c:v>12.889999999999986</c:v>
                </c:pt>
                <c:pt idx="66">
                  <c:v>10.550000000000011</c:v>
                </c:pt>
                <c:pt idx="67">
                  <c:v>9.5</c:v>
                </c:pt>
                <c:pt idx="68">
                  <c:v>16.670000000000016</c:v>
                </c:pt>
                <c:pt idx="69">
                  <c:v>12.319999999999993</c:v>
                </c:pt>
                <c:pt idx="70">
                  <c:v>9.7999999999999829</c:v>
                </c:pt>
                <c:pt idx="71">
                  <c:v>10.900000000000006</c:v>
                </c:pt>
                <c:pt idx="72">
                  <c:v>12.039999999999992</c:v>
                </c:pt>
                <c:pt idx="73">
                  <c:v>15.530000000000001</c:v>
                </c:pt>
                <c:pt idx="74">
                  <c:v>9.8900000000000148</c:v>
                </c:pt>
                <c:pt idx="75">
                  <c:v>10.75</c:v>
                </c:pt>
                <c:pt idx="76">
                  <c:v>11.299999999999983</c:v>
                </c:pt>
                <c:pt idx="77">
                  <c:v>8.3700000000000045</c:v>
                </c:pt>
                <c:pt idx="78">
                  <c:v>9.1299999999999955</c:v>
                </c:pt>
                <c:pt idx="79">
                  <c:v>17.939999999999998</c:v>
                </c:pt>
                <c:pt idx="80">
                  <c:v>16.629999999999995</c:v>
                </c:pt>
                <c:pt idx="81">
                  <c:v>11.210000000000008</c:v>
                </c:pt>
                <c:pt idx="82">
                  <c:v>10.569999999999993</c:v>
                </c:pt>
                <c:pt idx="83">
                  <c:v>11.370000000000005</c:v>
                </c:pt>
                <c:pt idx="84">
                  <c:v>9.5099999999999909</c:v>
                </c:pt>
                <c:pt idx="85">
                  <c:v>11.5</c:v>
                </c:pt>
                <c:pt idx="86">
                  <c:v>12.260000000000048</c:v>
                </c:pt>
                <c:pt idx="87">
                  <c:v>14.240000000000009</c:v>
                </c:pt>
                <c:pt idx="88">
                  <c:v>5.1100000000000136</c:v>
                </c:pt>
                <c:pt idx="89">
                  <c:v>12.069999999999993</c:v>
                </c:pt>
                <c:pt idx="90">
                  <c:v>8.910000000000025</c:v>
                </c:pt>
                <c:pt idx="91">
                  <c:v>10.399999999999977</c:v>
                </c:pt>
                <c:pt idx="92">
                  <c:v>9.8199999999999932</c:v>
                </c:pt>
                <c:pt idx="93">
                  <c:v>11.810000000000002</c:v>
                </c:pt>
                <c:pt idx="94">
                  <c:v>11.189999999999998</c:v>
                </c:pt>
                <c:pt idx="95">
                  <c:v>10.490000000000009</c:v>
                </c:pt>
                <c:pt idx="96">
                  <c:v>6.9300000000000068</c:v>
                </c:pt>
                <c:pt idx="97">
                  <c:v>7.7699999999999818</c:v>
                </c:pt>
                <c:pt idx="98">
                  <c:v>4.9700000000000273</c:v>
                </c:pt>
                <c:pt idx="99">
                  <c:v>8.4499999999999886</c:v>
                </c:pt>
                <c:pt idx="100">
                  <c:v>10.939999999999998</c:v>
                </c:pt>
                <c:pt idx="101">
                  <c:v>12.389999999999986</c:v>
                </c:pt>
                <c:pt idx="102">
                  <c:v>10.839999999999975</c:v>
                </c:pt>
                <c:pt idx="103">
                  <c:v>13.5</c:v>
                </c:pt>
                <c:pt idx="104">
                  <c:v>10.579999999999984</c:v>
                </c:pt>
                <c:pt idx="105">
                  <c:v>16.350000000000023</c:v>
                </c:pt>
                <c:pt idx="106">
                  <c:v>9.2300000000000182</c:v>
                </c:pt>
                <c:pt idx="107">
                  <c:v>9.4499999999999886</c:v>
                </c:pt>
                <c:pt idx="108">
                  <c:v>9.9300000000000068</c:v>
                </c:pt>
                <c:pt idx="109">
                  <c:v>13.730000000000018</c:v>
                </c:pt>
                <c:pt idx="110">
                  <c:v>6.8700000000000045</c:v>
                </c:pt>
                <c:pt idx="111">
                  <c:v>9.8500000000000227</c:v>
                </c:pt>
                <c:pt idx="112">
                  <c:v>5.1999999999999886</c:v>
                </c:pt>
                <c:pt idx="113">
                  <c:v>8.3700000000000045</c:v>
                </c:pt>
                <c:pt idx="114">
                  <c:v>9.839999999999975</c:v>
                </c:pt>
                <c:pt idx="115">
                  <c:v>12.890000000000043</c:v>
                </c:pt>
                <c:pt idx="116">
                  <c:v>12.879999999999995</c:v>
                </c:pt>
                <c:pt idx="117">
                  <c:v>12.019999999999982</c:v>
                </c:pt>
                <c:pt idx="118">
                  <c:v>12.600000000000023</c:v>
                </c:pt>
                <c:pt idx="119">
                  <c:v>9.0499999999999829</c:v>
                </c:pt>
                <c:pt idx="120">
                  <c:v>10.469999999999999</c:v>
                </c:pt>
                <c:pt idx="121">
                  <c:v>7.6800000000000068</c:v>
                </c:pt>
                <c:pt idx="122">
                  <c:v>7.1200000000000045</c:v>
                </c:pt>
                <c:pt idx="123">
                  <c:v>6.6100000000000136</c:v>
                </c:pt>
                <c:pt idx="124">
                  <c:v>12.990000000000009</c:v>
                </c:pt>
                <c:pt idx="125">
                  <c:v>12.150000000000006</c:v>
                </c:pt>
                <c:pt idx="126">
                  <c:v>7.0099999999999909</c:v>
                </c:pt>
                <c:pt idx="127">
                  <c:v>7.3900000000000148</c:v>
                </c:pt>
                <c:pt idx="128">
                  <c:v>9.5199999999999818</c:v>
                </c:pt>
                <c:pt idx="129">
                  <c:v>7.2899999999999636</c:v>
                </c:pt>
                <c:pt idx="130">
                  <c:v>11.649999999999977</c:v>
                </c:pt>
                <c:pt idx="131">
                  <c:v>9.0500000000000114</c:v>
                </c:pt>
                <c:pt idx="132">
                  <c:v>10.589999999999975</c:v>
                </c:pt>
                <c:pt idx="133">
                  <c:v>9.8799999999999955</c:v>
                </c:pt>
                <c:pt idx="134">
                  <c:v>21.970000000000027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7-46BA-87EF-A865BB028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22560"/>
        <c:axId val="307323872"/>
      </c:lineChart>
      <c:dateAx>
        <c:axId val="3073225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3872"/>
        <c:crosses val="autoZero"/>
        <c:auto val="1"/>
        <c:lblOffset val="100"/>
        <c:baseTimeUnit val="months"/>
      </c:dateAx>
      <c:valAx>
        <c:axId val="3073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E40 over E3, €/t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TurkeyDerived!$L$3:$L$4</c:f>
              <c:strCache>
                <c:ptCount val="2"/>
                <c:pt idx="0">
                  <c:v>Germany</c:v>
                </c:pt>
                <c:pt idx="1">
                  <c:v>Domestic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TurkeyDerived!$A$269:$A$342</c:f>
              <c:numCache>
                <c:formatCode>mmm\-yy</c:formatCode>
                <c:ptCount val="74"/>
                <c:pt idx="0">
                  <c:v>41944</c:v>
                </c:pt>
                <c:pt idx="1">
                  <c:v>41974</c:v>
                </c:pt>
                <c:pt idx="2">
                  <c:v>42005</c:v>
                </c:pt>
                <c:pt idx="3">
                  <c:v>42036</c:v>
                </c:pt>
                <c:pt idx="4">
                  <c:v>42064</c:v>
                </c:pt>
                <c:pt idx="5">
                  <c:v>42095</c:v>
                </c:pt>
                <c:pt idx="6">
                  <c:v>42125</c:v>
                </c:pt>
                <c:pt idx="7">
                  <c:v>42156</c:v>
                </c:pt>
                <c:pt idx="8">
                  <c:v>42186</c:v>
                </c:pt>
                <c:pt idx="9">
                  <c:v>42217</c:v>
                </c:pt>
                <c:pt idx="10">
                  <c:v>42248</c:v>
                </c:pt>
                <c:pt idx="11">
                  <c:v>42278</c:v>
                </c:pt>
                <c:pt idx="12">
                  <c:v>42309</c:v>
                </c:pt>
                <c:pt idx="13">
                  <c:v>42339</c:v>
                </c:pt>
                <c:pt idx="14">
                  <c:v>42370</c:v>
                </c:pt>
                <c:pt idx="15">
                  <c:v>42401</c:v>
                </c:pt>
                <c:pt idx="16">
                  <c:v>42430</c:v>
                </c:pt>
                <c:pt idx="17">
                  <c:v>42461</c:v>
                </c:pt>
                <c:pt idx="18">
                  <c:v>42491</c:v>
                </c:pt>
                <c:pt idx="19">
                  <c:v>42522</c:v>
                </c:pt>
                <c:pt idx="20">
                  <c:v>42552</c:v>
                </c:pt>
                <c:pt idx="21">
                  <c:v>42583</c:v>
                </c:pt>
                <c:pt idx="22">
                  <c:v>42614</c:v>
                </c:pt>
                <c:pt idx="23">
                  <c:v>42644</c:v>
                </c:pt>
                <c:pt idx="24">
                  <c:v>42675</c:v>
                </c:pt>
                <c:pt idx="25">
                  <c:v>42705</c:v>
                </c:pt>
                <c:pt idx="26">
                  <c:v>42736</c:v>
                </c:pt>
                <c:pt idx="27">
                  <c:v>42767</c:v>
                </c:pt>
                <c:pt idx="28">
                  <c:v>42795</c:v>
                </c:pt>
                <c:pt idx="29">
                  <c:v>42826</c:v>
                </c:pt>
                <c:pt idx="30">
                  <c:v>42856</c:v>
                </c:pt>
                <c:pt idx="31">
                  <c:v>42887</c:v>
                </c:pt>
                <c:pt idx="32">
                  <c:v>42917</c:v>
                </c:pt>
                <c:pt idx="33">
                  <c:v>42948</c:v>
                </c:pt>
                <c:pt idx="34">
                  <c:v>42979</c:v>
                </c:pt>
                <c:pt idx="35">
                  <c:v>43009</c:v>
                </c:pt>
                <c:pt idx="36">
                  <c:v>43040</c:v>
                </c:pt>
                <c:pt idx="37">
                  <c:v>43070</c:v>
                </c:pt>
                <c:pt idx="38">
                  <c:v>43101</c:v>
                </c:pt>
                <c:pt idx="39">
                  <c:v>43132</c:v>
                </c:pt>
                <c:pt idx="40">
                  <c:v>43160</c:v>
                </c:pt>
                <c:pt idx="41">
                  <c:v>43191</c:v>
                </c:pt>
                <c:pt idx="42">
                  <c:v>43221</c:v>
                </c:pt>
                <c:pt idx="43">
                  <c:v>43252</c:v>
                </c:pt>
                <c:pt idx="44">
                  <c:v>43282</c:v>
                </c:pt>
                <c:pt idx="45">
                  <c:v>43313</c:v>
                </c:pt>
                <c:pt idx="46">
                  <c:v>43344</c:v>
                </c:pt>
                <c:pt idx="47">
                  <c:v>43374</c:v>
                </c:pt>
                <c:pt idx="48">
                  <c:v>43405</c:v>
                </c:pt>
                <c:pt idx="49">
                  <c:v>43435</c:v>
                </c:pt>
                <c:pt idx="50">
                  <c:v>43466</c:v>
                </c:pt>
                <c:pt idx="51">
                  <c:v>43497</c:v>
                </c:pt>
                <c:pt idx="52">
                  <c:v>43525</c:v>
                </c:pt>
                <c:pt idx="53">
                  <c:v>43556</c:v>
                </c:pt>
                <c:pt idx="54">
                  <c:v>43586</c:v>
                </c:pt>
                <c:pt idx="55">
                  <c:v>43617</c:v>
                </c:pt>
                <c:pt idx="56">
                  <c:v>43647</c:v>
                </c:pt>
                <c:pt idx="57">
                  <c:v>43678</c:v>
                </c:pt>
                <c:pt idx="58">
                  <c:v>43709</c:v>
                </c:pt>
                <c:pt idx="59">
                  <c:v>43739</c:v>
                </c:pt>
                <c:pt idx="60">
                  <c:v>43770</c:v>
                </c:pt>
                <c:pt idx="61">
                  <c:v>43800</c:v>
                </c:pt>
                <c:pt idx="62">
                  <c:v>43831</c:v>
                </c:pt>
                <c:pt idx="63">
                  <c:v>43862</c:v>
                </c:pt>
                <c:pt idx="64">
                  <c:v>43891</c:v>
                </c:pt>
                <c:pt idx="65">
                  <c:v>43922</c:v>
                </c:pt>
                <c:pt idx="66">
                  <c:v>43952</c:v>
                </c:pt>
                <c:pt idx="67">
                  <c:v>43983</c:v>
                </c:pt>
                <c:pt idx="68">
                  <c:v>44013</c:v>
                </c:pt>
                <c:pt idx="69">
                  <c:v>44044</c:v>
                </c:pt>
                <c:pt idx="70">
                  <c:v>44075</c:v>
                </c:pt>
                <c:pt idx="71">
                  <c:v>44105</c:v>
                </c:pt>
                <c:pt idx="72">
                  <c:v>44136</c:v>
                </c:pt>
                <c:pt idx="73">
                  <c:v>44166</c:v>
                </c:pt>
              </c:numCache>
            </c:numRef>
          </c:cat>
          <c:val>
            <c:numRef>
              <c:f>TurkeyDerived!$M$269:$M$342</c:f>
              <c:numCache>
                <c:formatCode>0</c:formatCode>
                <c:ptCount val="74"/>
                <c:pt idx="0">
                  <c:v>7.5</c:v>
                </c:pt>
                <c:pt idx="1">
                  <c:v>10</c:v>
                </c:pt>
                <c:pt idx="2">
                  <c:v>12.5</c:v>
                </c:pt>
                <c:pt idx="3">
                  <c:v>2.5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2.5</c:v>
                </c:pt>
                <c:pt idx="8">
                  <c:v>7.5</c:v>
                </c:pt>
                <c:pt idx="9">
                  <c:v>2.5</c:v>
                </c:pt>
                <c:pt idx="10">
                  <c:v>7.5</c:v>
                </c:pt>
                <c:pt idx="11">
                  <c:v>0</c:v>
                </c:pt>
                <c:pt idx="12">
                  <c:v>0</c:v>
                </c:pt>
                <c:pt idx="13">
                  <c:v>2.5</c:v>
                </c:pt>
                <c:pt idx="14">
                  <c:v>2.5</c:v>
                </c:pt>
                <c:pt idx="15">
                  <c:v>2.5</c:v>
                </c:pt>
                <c:pt idx="16">
                  <c:v>5</c:v>
                </c:pt>
                <c:pt idx="17">
                  <c:v>5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5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12.5</c:v>
                </c:pt>
                <c:pt idx="27">
                  <c:v>12.5</c:v>
                </c:pt>
                <c:pt idx="28">
                  <c:v>7.5</c:v>
                </c:pt>
                <c:pt idx="29">
                  <c:v>2.5</c:v>
                </c:pt>
                <c:pt idx="30">
                  <c:v>7.5</c:v>
                </c:pt>
                <c:pt idx="31">
                  <c:v>5</c:v>
                </c:pt>
                <c:pt idx="32">
                  <c:v>5</c:v>
                </c:pt>
                <c:pt idx="33">
                  <c:v>12.5</c:v>
                </c:pt>
                <c:pt idx="34">
                  <c:v>10</c:v>
                </c:pt>
                <c:pt idx="35">
                  <c:v>2.5</c:v>
                </c:pt>
                <c:pt idx="36">
                  <c:v>5</c:v>
                </c:pt>
                <c:pt idx="37">
                  <c:v>5</c:v>
                </c:pt>
                <c:pt idx="38">
                  <c:v>2.5</c:v>
                </c:pt>
                <c:pt idx="39">
                  <c:v>0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2.5</c:v>
                </c:pt>
                <c:pt idx="46">
                  <c:v>7.5</c:v>
                </c:pt>
                <c:pt idx="47">
                  <c:v>7.5</c:v>
                </c:pt>
                <c:pt idx="48">
                  <c:v>5</c:v>
                </c:pt>
                <c:pt idx="49">
                  <c:v>5</c:v>
                </c:pt>
                <c:pt idx="50">
                  <c:v>2.5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2.5</c:v>
                </c:pt>
                <c:pt idx="55">
                  <c:v>5</c:v>
                </c:pt>
                <c:pt idx="56">
                  <c:v>5</c:v>
                </c:pt>
                <c:pt idx="57">
                  <c:v>2.5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7.5</c:v>
                </c:pt>
                <c:pt idx="62">
                  <c:v>5</c:v>
                </c:pt>
                <c:pt idx="63">
                  <c:v>5</c:v>
                </c:pt>
                <c:pt idx="64">
                  <c:v>7.5</c:v>
                </c:pt>
                <c:pt idx="65">
                  <c:v>12.5</c:v>
                </c:pt>
                <c:pt idx="66">
                  <c:v>5</c:v>
                </c:pt>
                <c:pt idx="67">
                  <c:v>7.5</c:v>
                </c:pt>
                <c:pt idx="68">
                  <c:v>5</c:v>
                </c:pt>
                <c:pt idx="69">
                  <c:v>5</c:v>
                </c:pt>
                <c:pt idx="70">
                  <c:v>2.5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7-46BA-87EF-A865BB028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22560"/>
        <c:axId val="307323872"/>
      </c:lineChart>
      <c:dateAx>
        <c:axId val="3073225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3872"/>
        <c:crosses val="autoZero"/>
        <c:auto val="1"/>
        <c:lblOffset val="100"/>
        <c:baseTimeUnit val="months"/>
      </c:dateAx>
      <c:valAx>
        <c:axId val="3073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OA Plate over 1&amp;2 Old Steel, £/t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TurkeyDerived!$S$3:$S$4</c:f>
              <c:strCache>
                <c:ptCount val="2"/>
                <c:pt idx="0">
                  <c:v>UK</c:v>
                </c:pt>
                <c:pt idx="1">
                  <c:v>Domestic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TurkeyDerived!$A$11:$A$342</c:f>
              <c:numCache>
                <c:formatCode>mmm\-yy</c:formatCode>
                <c:ptCount val="332"/>
                <c:pt idx="0">
                  <c:v>34090</c:v>
                </c:pt>
                <c:pt idx="1">
                  <c:v>34121</c:v>
                </c:pt>
                <c:pt idx="2">
                  <c:v>34151</c:v>
                </c:pt>
                <c:pt idx="3">
                  <c:v>34182</c:v>
                </c:pt>
                <c:pt idx="4">
                  <c:v>34213</c:v>
                </c:pt>
                <c:pt idx="5">
                  <c:v>34243</c:v>
                </c:pt>
                <c:pt idx="6">
                  <c:v>34274</c:v>
                </c:pt>
                <c:pt idx="7">
                  <c:v>34304</c:v>
                </c:pt>
                <c:pt idx="8">
                  <c:v>34335</c:v>
                </c:pt>
                <c:pt idx="9">
                  <c:v>34366</c:v>
                </c:pt>
                <c:pt idx="10">
                  <c:v>34394</c:v>
                </c:pt>
                <c:pt idx="11">
                  <c:v>34425</c:v>
                </c:pt>
                <c:pt idx="12">
                  <c:v>34455</c:v>
                </c:pt>
                <c:pt idx="13">
                  <c:v>34486</c:v>
                </c:pt>
                <c:pt idx="14">
                  <c:v>34516</c:v>
                </c:pt>
                <c:pt idx="15">
                  <c:v>34547</c:v>
                </c:pt>
                <c:pt idx="16">
                  <c:v>34578</c:v>
                </c:pt>
                <c:pt idx="17">
                  <c:v>34608</c:v>
                </c:pt>
                <c:pt idx="18">
                  <c:v>34639</c:v>
                </c:pt>
                <c:pt idx="19">
                  <c:v>34669</c:v>
                </c:pt>
                <c:pt idx="20">
                  <c:v>34700</c:v>
                </c:pt>
                <c:pt idx="21">
                  <c:v>34731</c:v>
                </c:pt>
                <c:pt idx="22">
                  <c:v>34759</c:v>
                </c:pt>
                <c:pt idx="23">
                  <c:v>34790</c:v>
                </c:pt>
                <c:pt idx="24">
                  <c:v>34820</c:v>
                </c:pt>
                <c:pt idx="25">
                  <c:v>34851</c:v>
                </c:pt>
                <c:pt idx="26">
                  <c:v>34881</c:v>
                </c:pt>
                <c:pt idx="27">
                  <c:v>34912</c:v>
                </c:pt>
                <c:pt idx="28">
                  <c:v>34943</c:v>
                </c:pt>
                <c:pt idx="29">
                  <c:v>34973</c:v>
                </c:pt>
                <c:pt idx="30">
                  <c:v>35004</c:v>
                </c:pt>
                <c:pt idx="31">
                  <c:v>35034</c:v>
                </c:pt>
                <c:pt idx="32">
                  <c:v>35065</c:v>
                </c:pt>
                <c:pt idx="33">
                  <c:v>35096</c:v>
                </c:pt>
                <c:pt idx="34">
                  <c:v>35125</c:v>
                </c:pt>
                <c:pt idx="35">
                  <c:v>35156</c:v>
                </c:pt>
                <c:pt idx="36">
                  <c:v>35186</c:v>
                </c:pt>
                <c:pt idx="37">
                  <c:v>35217</c:v>
                </c:pt>
                <c:pt idx="38">
                  <c:v>35247</c:v>
                </c:pt>
                <c:pt idx="39">
                  <c:v>35278</c:v>
                </c:pt>
                <c:pt idx="40">
                  <c:v>35309</c:v>
                </c:pt>
                <c:pt idx="41">
                  <c:v>35339</c:v>
                </c:pt>
                <c:pt idx="42">
                  <c:v>35370</c:v>
                </c:pt>
                <c:pt idx="43">
                  <c:v>35400</c:v>
                </c:pt>
                <c:pt idx="44">
                  <c:v>35431</c:v>
                </c:pt>
                <c:pt idx="45">
                  <c:v>35462</c:v>
                </c:pt>
                <c:pt idx="46">
                  <c:v>35490</c:v>
                </c:pt>
                <c:pt idx="47">
                  <c:v>35521</c:v>
                </c:pt>
                <c:pt idx="48">
                  <c:v>35551</c:v>
                </c:pt>
                <c:pt idx="49">
                  <c:v>35582</c:v>
                </c:pt>
                <c:pt idx="50">
                  <c:v>35612</c:v>
                </c:pt>
                <c:pt idx="51">
                  <c:v>35643</c:v>
                </c:pt>
                <c:pt idx="52">
                  <c:v>35674</c:v>
                </c:pt>
                <c:pt idx="53">
                  <c:v>35704</c:v>
                </c:pt>
                <c:pt idx="54">
                  <c:v>35735</c:v>
                </c:pt>
                <c:pt idx="55">
                  <c:v>35765</c:v>
                </c:pt>
                <c:pt idx="56">
                  <c:v>35796</c:v>
                </c:pt>
                <c:pt idx="57">
                  <c:v>35827</c:v>
                </c:pt>
                <c:pt idx="58">
                  <c:v>35855</c:v>
                </c:pt>
                <c:pt idx="59">
                  <c:v>35886</c:v>
                </c:pt>
                <c:pt idx="60">
                  <c:v>35916</c:v>
                </c:pt>
                <c:pt idx="61">
                  <c:v>35947</c:v>
                </c:pt>
                <c:pt idx="62">
                  <c:v>35977</c:v>
                </c:pt>
                <c:pt idx="63">
                  <c:v>36008</c:v>
                </c:pt>
                <c:pt idx="64">
                  <c:v>36039</c:v>
                </c:pt>
                <c:pt idx="65">
                  <c:v>36069</c:v>
                </c:pt>
                <c:pt idx="66">
                  <c:v>36100</c:v>
                </c:pt>
                <c:pt idx="67">
                  <c:v>36130</c:v>
                </c:pt>
                <c:pt idx="68">
                  <c:v>36161</c:v>
                </c:pt>
                <c:pt idx="69">
                  <c:v>36192</c:v>
                </c:pt>
                <c:pt idx="70">
                  <c:v>36220</c:v>
                </c:pt>
                <c:pt idx="71">
                  <c:v>36251</c:v>
                </c:pt>
                <c:pt idx="72">
                  <c:v>36281</c:v>
                </c:pt>
                <c:pt idx="73">
                  <c:v>36312</c:v>
                </c:pt>
                <c:pt idx="74">
                  <c:v>36342</c:v>
                </c:pt>
                <c:pt idx="75">
                  <c:v>36373</c:v>
                </c:pt>
                <c:pt idx="76">
                  <c:v>36404</c:v>
                </c:pt>
                <c:pt idx="77">
                  <c:v>36434</c:v>
                </c:pt>
                <c:pt idx="78">
                  <c:v>36465</c:v>
                </c:pt>
                <c:pt idx="79">
                  <c:v>36495</c:v>
                </c:pt>
                <c:pt idx="80">
                  <c:v>36526</c:v>
                </c:pt>
                <c:pt idx="81">
                  <c:v>36557</c:v>
                </c:pt>
                <c:pt idx="82">
                  <c:v>36586</c:v>
                </c:pt>
                <c:pt idx="83">
                  <c:v>36617</c:v>
                </c:pt>
                <c:pt idx="84">
                  <c:v>36647</c:v>
                </c:pt>
                <c:pt idx="85">
                  <c:v>36678</c:v>
                </c:pt>
                <c:pt idx="86">
                  <c:v>36708</c:v>
                </c:pt>
                <c:pt idx="87">
                  <c:v>36739</c:v>
                </c:pt>
                <c:pt idx="88">
                  <c:v>36770</c:v>
                </c:pt>
                <c:pt idx="89">
                  <c:v>36800</c:v>
                </c:pt>
                <c:pt idx="90">
                  <c:v>36831</c:v>
                </c:pt>
                <c:pt idx="91">
                  <c:v>36861</c:v>
                </c:pt>
                <c:pt idx="92">
                  <c:v>36892</c:v>
                </c:pt>
                <c:pt idx="93">
                  <c:v>36923</c:v>
                </c:pt>
                <c:pt idx="94">
                  <c:v>36951</c:v>
                </c:pt>
                <c:pt idx="95">
                  <c:v>36982</c:v>
                </c:pt>
                <c:pt idx="96">
                  <c:v>37012</c:v>
                </c:pt>
                <c:pt idx="97">
                  <c:v>37043</c:v>
                </c:pt>
                <c:pt idx="98">
                  <c:v>37073</c:v>
                </c:pt>
                <c:pt idx="99">
                  <c:v>37104</c:v>
                </c:pt>
                <c:pt idx="100">
                  <c:v>37135</c:v>
                </c:pt>
                <c:pt idx="101">
                  <c:v>37165</c:v>
                </c:pt>
                <c:pt idx="102">
                  <c:v>37196</c:v>
                </c:pt>
                <c:pt idx="103">
                  <c:v>37226</c:v>
                </c:pt>
                <c:pt idx="104">
                  <c:v>37257</c:v>
                </c:pt>
                <c:pt idx="105">
                  <c:v>37288</c:v>
                </c:pt>
                <c:pt idx="106">
                  <c:v>37316</c:v>
                </c:pt>
                <c:pt idx="107">
                  <c:v>37347</c:v>
                </c:pt>
                <c:pt idx="108">
                  <c:v>37377</c:v>
                </c:pt>
                <c:pt idx="109">
                  <c:v>37408</c:v>
                </c:pt>
                <c:pt idx="110">
                  <c:v>37438</c:v>
                </c:pt>
                <c:pt idx="111">
                  <c:v>37469</c:v>
                </c:pt>
                <c:pt idx="112">
                  <c:v>37500</c:v>
                </c:pt>
                <c:pt idx="113">
                  <c:v>37530</c:v>
                </c:pt>
                <c:pt idx="114">
                  <c:v>37561</c:v>
                </c:pt>
                <c:pt idx="115">
                  <c:v>37591</c:v>
                </c:pt>
                <c:pt idx="116">
                  <c:v>37622</c:v>
                </c:pt>
                <c:pt idx="117">
                  <c:v>37653</c:v>
                </c:pt>
                <c:pt idx="118">
                  <c:v>37681</c:v>
                </c:pt>
                <c:pt idx="119">
                  <c:v>37712</c:v>
                </c:pt>
                <c:pt idx="120">
                  <c:v>37742</c:v>
                </c:pt>
                <c:pt idx="121">
                  <c:v>37773</c:v>
                </c:pt>
                <c:pt idx="122">
                  <c:v>37803</c:v>
                </c:pt>
                <c:pt idx="123">
                  <c:v>37834</c:v>
                </c:pt>
                <c:pt idx="124">
                  <c:v>37865</c:v>
                </c:pt>
                <c:pt idx="125">
                  <c:v>37895</c:v>
                </c:pt>
                <c:pt idx="126">
                  <c:v>37926</c:v>
                </c:pt>
                <c:pt idx="127">
                  <c:v>37956</c:v>
                </c:pt>
                <c:pt idx="128">
                  <c:v>37987</c:v>
                </c:pt>
                <c:pt idx="129">
                  <c:v>38018</c:v>
                </c:pt>
                <c:pt idx="130">
                  <c:v>38047</c:v>
                </c:pt>
                <c:pt idx="131">
                  <c:v>38078</c:v>
                </c:pt>
                <c:pt idx="132">
                  <c:v>38108</c:v>
                </c:pt>
                <c:pt idx="133">
                  <c:v>38139</c:v>
                </c:pt>
                <c:pt idx="134">
                  <c:v>38169</c:v>
                </c:pt>
                <c:pt idx="135">
                  <c:v>38200</c:v>
                </c:pt>
                <c:pt idx="136">
                  <c:v>38231</c:v>
                </c:pt>
                <c:pt idx="137">
                  <c:v>38261</c:v>
                </c:pt>
                <c:pt idx="138">
                  <c:v>38292</c:v>
                </c:pt>
                <c:pt idx="139">
                  <c:v>38322</c:v>
                </c:pt>
                <c:pt idx="140">
                  <c:v>38353</c:v>
                </c:pt>
                <c:pt idx="141">
                  <c:v>38384</c:v>
                </c:pt>
                <c:pt idx="142">
                  <c:v>38412</c:v>
                </c:pt>
                <c:pt idx="143">
                  <c:v>38443</c:v>
                </c:pt>
                <c:pt idx="144">
                  <c:v>38473</c:v>
                </c:pt>
                <c:pt idx="145">
                  <c:v>38504</c:v>
                </c:pt>
                <c:pt idx="146">
                  <c:v>38534</c:v>
                </c:pt>
                <c:pt idx="147">
                  <c:v>38565</c:v>
                </c:pt>
                <c:pt idx="148">
                  <c:v>38596</c:v>
                </c:pt>
                <c:pt idx="149">
                  <c:v>38626</c:v>
                </c:pt>
                <c:pt idx="150">
                  <c:v>38657</c:v>
                </c:pt>
                <c:pt idx="151">
                  <c:v>38687</c:v>
                </c:pt>
                <c:pt idx="152">
                  <c:v>38718</c:v>
                </c:pt>
                <c:pt idx="153">
                  <c:v>38749</c:v>
                </c:pt>
                <c:pt idx="154">
                  <c:v>38777</c:v>
                </c:pt>
                <c:pt idx="155">
                  <c:v>38808</c:v>
                </c:pt>
                <c:pt idx="156">
                  <c:v>38838</c:v>
                </c:pt>
                <c:pt idx="157">
                  <c:v>38869</c:v>
                </c:pt>
                <c:pt idx="158">
                  <c:v>38899</c:v>
                </c:pt>
                <c:pt idx="159">
                  <c:v>38930</c:v>
                </c:pt>
                <c:pt idx="160">
                  <c:v>38961</c:v>
                </c:pt>
                <c:pt idx="161">
                  <c:v>38991</c:v>
                </c:pt>
                <c:pt idx="162">
                  <c:v>39022</c:v>
                </c:pt>
                <c:pt idx="163">
                  <c:v>39052</c:v>
                </c:pt>
                <c:pt idx="164">
                  <c:v>39083</c:v>
                </c:pt>
                <c:pt idx="165">
                  <c:v>39114</c:v>
                </c:pt>
                <c:pt idx="166">
                  <c:v>39142</c:v>
                </c:pt>
                <c:pt idx="167">
                  <c:v>39173</c:v>
                </c:pt>
                <c:pt idx="168">
                  <c:v>39203</c:v>
                </c:pt>
                <c:pt idx="169">
                  <c:v>39234</c:v>
                </c:pt>
                <c:pt idx="170">
                  <c:v>39264</c:v>
                </c:pt>
                <c:pt idx="171">
                  <c:v>39295</c:v>
                </c:pt>
                <c:pt idx="172">
                  <c:v>39326</c:v>
                </c:pt>
                <c:pt idx="173">
                  <c:v>39356</c:v>
                </c:pt>
                <c:pt idx="174">
                  <c:v>39387</c:v>
                </c:pt>
                <c:pt idx="175">
                  <c:v>39417</c:v>
                </c:pt>
                <c:pt idx="176">
                  <c:v>39448</c:v>
                </c:pt>
                <c:pt idx="177">
                  <c:v>39479</c:v>
                </c:pt>
                <c:pt idx="178">
                  <c:v>39508</c:v>
                </c:pt>
                <c:pt idx="179">
                  <c:v>39539</c:v>
                </c:pt>
                <c:pt idx="180">
                  <c:v>39569</c:v>
                </c:pt>
                <c:pt idx="181">
                  <c:v>39600</c:v>
                </c:pt>
                <c:pt idx="182">
                  <c:v>39630</c:v>
                </c:pt>
                <c:pt idx="183">
                  <c:v>39661</c:v>
                </c:pt>
                <c:pt idx="184">
                  <c:v>39692</c:v>
                </c:pt>
                <c:pt idx="185">
                  <c:v>39722</c:v>
                </c:pt>
                <c:pt idx="186">
                  <c:v>39753</c:v>
                </c:pt>
                <c:pt idx="187">
                  <c:v>39783</c:v>
                </c:pt>
                <c:pt idx="188">
                  <c:v>39814</c:v>
                </c:pt>
                <c:pt idx="189">
                  <c:v>39845</c:v>
                </c:pt>
                <c:pt idx="190">
                  <c:v>39873</c:v>
                </c:pt>
                <c:pt idx="191">
                  <c:v>39904</c:v>
                </c:pt>
                <c:pt idx="192">
                  <c:v>39934</c:v>
                </c:pt>
                <c:pt idx="193">
                  <c:v>39965</c:v>
                </c:pt>
                <c:pt idx="194">
                  <c:v>39995</c:v>
                </c:pt>
                <c:pt idx="195">
                  <c:v>40026</c:v>
                </c:pt>
                <c:pt idx="196">
                  <c:v>40057</c:v>
                </c:pt>
                <c:pt idx="197">
                  <c:v>40087</c:v>
                </c:pt>
                <c:pt idx="198">
                  <c:v>40118</c:v>
                </c:pt>
                <c:pt idx="199">
                  <c:v>40148</c:v>
                </c:pt>
                <c:pt idx="200">
                  <c:v>40179</c:v>
                </c:pt>
                <c:pt idx="201">
                  <c:v>40210</c:v>
                </c:pt>
                <c:pt idx="202">
                  <c:v>40238</c:v>
                </c:pt>
                <c:pt idx="203">
                  <c:v>40269</c:v>
                </c:pt>
                <c:pt idx="204">
                  <c:v>40299</c:v>
                </c:pt>
                <c:pt idx="205">
                  <c:v>40330</c:v>
                </c:pt>
                <c:pt idx="206">
                  <c:v>40360</c:v>
                </c:pt>
                <c:pt idx="207">
                  <c:v>40391</c:v>
                </c:pt>
                <c:pt idx="208">
                  <c:v>40422</c:v>
                </c:pt>
                <c:pt idx="209">
                  <c:v>40452</c:v>
                </c:pt>
                <c:pt idx="210">
                  <c:v>40483</c:v>
                </c:pt>
                <c:pt idx="211">
                  <c:v>40513</c:v>
                </c:pt>
                <c:pt idx="212">
                  <c:v>40544</c:v>
                </c:pt>
                <c:pt idx="213">
                  <c:v>40575</c:v>
                </c:pt>
                <c:pt idx="214">
                  <c:v>40603</c:v>
                </c:pt>
                <c:pt idx="215">
                  <c:v>40634</c:v>
                </c:pt>
                <c:pt idx="216">
                  <c:v>40664</c:v>
                </c:pt>
                <c:pt idx="217">
                  <c:v>40695</c:v>
                </c:pt>
                <c:pt idx="218">
                  <c:v>40725</c:v>
                </c:pt>
                <c:pt idx="219">
                  <c:v>40756</c:v>
                </c:pt>
                <c:pt idx="220">
                  <c:v>40787</c:v>
                </c:pt>
                <c:pt idx="221">
                  <c:v>40817</c:v>
                </c:pt>
                <c:pt idx="222">
                  <c:v>40848</c:v>
                </c:pt>
                <c:pt idx="223">
                  <c:v>40878</c:v>
                </c:pt>
                <c:pt idx="224">
                  <c:v>40909</c:v>
                </c:pt>
                <c:pt idx="225">
                  <c:v>40940</c:v>
                </c:pt>
                <c:pt idx="226">
                  <c:v>40969</c:v>
                </c:pt>
                <c:pt idx="227">
                  <c:v>41000</c:v>
                </c:pt>
                <c:pt idx="228">
                  <c:v>41030</c:v>
                </c:pt>
                <c:pt idx="229">
                  <c:v>41061</c:v>
                </c:pt>
                <c:pt idx="230">
                  <c:v>41091</c:v>
                </c:pt>
                <c:pt idx="231">
                  <c:v>41122</c:v>
                </c:pt>
                <c:pt idx="232">
                  <c:v>41153</c:v>
                </c:pt>
                <c:pt idx="233">
                  <c:v>41183</c:v>
                </c:pt>
                <c:pt idx="234">
                  <c:v>41214</c:v>
                </c:pt>
                <c:pt idx="235">
                  <c:v>41244</c:v>
                </c:pt>
                <c:pt idx="236">
                  <c:v>41275</c:v>
                </c:pt>
                <c:pt idx="237">
                  <c:v>41306</c:v>
                </c:pt>
                <c:pt idx="238">
                  <c:v>41334</c:v>
                </c:pt>
                <c:pt idx="239">
                  <c:v>41365</c:v>
                </c:pt>
                <c:pt idx="240">
                  <c:v>41395</c:v>
                </c:pt>
                <c:pt idx="241">
                  <c:v>41426</c:v>
                </c:pt>
                <c:pt idx="242">
                  <c:v>41456</c:v>
                </c:pt>
                <c:pt idx="243">
                  <c:v>41487</c:v>
                </c:pt>
                <c:pt idx="244">
                  <c:v>41518</c:v>
                </c:pt>
                <c:pt idx="245">
                  <c:v>41548</c:v>
                </c:pt>
                <c:pt idx="246">
                  <c:v>41579</c:v>
                </c:pt>
                <c:pt idx="247">
                  <c:v>41609</c:v>
                </c:pt>
                <c:pt idx="248">
                  <c:v>41640</c:v>
                </c:pt>
                <c:pt idx="249">
                  <c:v>41671</c:v>
                </c:pt>
                <c:pt idx="250">
                  <c:v>41699</c:v>
                </c:pt>
                <c:pt idx="251">
                  <c:v>41730</c:v>
                </c:pt>
                <c:pt idx="252">
                  <c:v>41760</c:v>
                </c:pt>
                <c:pt idx="253">
                  <c:v>41791</c:v>
                </c:pt>
                <c:pt idx="254">
                  <c:v>41821</c:v>
                </c:pt>
                <c:pt idx="255">
                  <c:v>41852</c:v>
                </c:pt>
                <c:pt idx="256">
                  <c:v>41883</c:v>
                </c:pt>
                <c:pt idx="257">
                  <c:v>41913</c:v>
                </c:pt>
                <c:pt idx="258">
                  <c:v>41944</c:v>
                </c:pt>
                <c:pt idx="259">
                  <c:v>41974</c:v>
                </c:pt>
                <c:pt idx="260">
                  <c:v>42005</c:v>
                </c:pt>
                <c:pt idx="261">
                  <c:v>42036</c:v>
                </c:pt>
                <c:pt idx="262">
                  <c:v>42064</c:v>
                </c:pt>
                <c:pt idx="263">
                  <c:v>42095</c:v>
                </c:pt>
                <c:pt idx="264">
                  <c:v>42125</c:v>
                </c:pt>
                <c:pt idx="265">
                  <c:v>42156</c:v>
                </c:pt>
                <c:pt idx="266">
                  <c:v>42186</c:v>
                </c:pt>
                <c:pt idx="267">
                  <c:v>42217</c:v>
                </c:pt>
                <c:pt idx="268">
                  <c:v>42248</c:v>
                </c:pt>
                <c:pt idx="269">
                  <c:v>42278</c:v>
                </c:pt>
                <c:pt idx="270">
                  <c:v>42309</c:v>
                </c:pt>
                <c:pt idx="271">
                  <c:v>42339</c:v>
                </c:pt>
                <c:pt idx="272">
                  <c:v>42370</c:v>
                </c:pt>
                <c:pt idx="273">
                  <c:v>42401</c:v>
                </c:pt>
                <c:pt idx="274">
                  <c:v>42430</c:v>
                </c:pt>
                <c:pt idx="275">
                  <c:v>42461</c:v>
                </c:pt>
                <c:pt idx="276">
                  <c:v>42491</c:v>
                </c:pt>
                <c:pt idx="277">
                  <c:v>42522</c:v>
                </c:pt>
                <c:pt idx="278">
                  <c:v>42552</c:v>
                </c:pt>
                <c:pt idx="279">
                  <c:v>42583</c:v>
                </c:pt>
                <c:pt idx="280">
                  <c:v>42614</c:v>
                </c:pt>
                <c:pt idx="281">
                  <c:v>42644</c:v>
                </c:pt>
                <c:pt idx="282">
                  <c:v>42675</c:v>
                </c:pt>
                <c:pt idx="283">
                  <c:v>42705</c:v>
                </c:pt>
                <c:pt idx="284">
                  <c:v>42736</c:v>
                </c:pt>
                <c:pt idx="285">
                  <c:v>42767</c:v>
                </c:pt>
                <c:pt idx="286">
                  <c:v>42795</c:v>
                </c:pt>
                <c:pt idx="287">
                  <c:v>42826</c:v>
                </c:pt>
                <c:pt idx="288">
                  <c:v>42856</c:v>
                </c:pt>
                <c:pt idx="289">
                  <c:v>42887</c:v>
                </c:pt>
                <c:pt idx="290">
                  <c:v>42917</c:v>
                </c:pt>
                <c:pt idx="291">
                  <c:v>42948</c:v>
                </c:pt>
                <c:pt idx="292">
                  <c:v>42979</c:v>
                </c:pt>
                <c:pt idx="293">
                  <c:v>43009</c:v>
                </c:pt>
                <c:pt idx="294">
                  <c:v>43040</c:v>
                </c:pt>
                <c:pt idx="295">
                  <c:v>43070</c:v>
                </c:pt>
                <c:pt idx="296">
                  <c:v>43101</c:v>
                </c:pt>
                <c:pt idx="297">
                  <c:v>43132</c:v>
                </c:pt>
                <c:pt idx="298">
                  <c:v>43160</c:v>
                </c:pt>
                <c:pt idx="299">
                  <c:v>43191</c:v>
                </c:pt>
                <c:pt idx="300">
                  <c:v>43221</c:v>
                </c:pt>
                <c:pt idx="301">
                  <c:v>43252</c:v>
                </c:pt>
                <c:pt idx="302">
                  <c:v>43282</c:v>
                </c:pt>
                <c:pt idx="303">
                  <c:v>43313</c:v>
                </c:pt>
                <c:pt idx="304">
                  <c:v>43344</c:v>
                </c:pt>
                <c:pt idx="305">
                  <c:v>43374</c:v>
                </c:pt>
                <c:pt idx="306">
                  <c:v>43405</c:v>
                </c:pt>
                <c:pt idx="307">
                  <c:v>43435</c:v>
                </c:pt>
                <c:pt idx="308">
                  <c:v>43466</c:v>
                </c:pt>
                <c:pt idx="309">
                  <c:v>43497</c:v>
                </c:pt>
                <c:pt idx="310">
                  <c:v>43525</c:v>
                </c:pt>
                <c:pt idx="311">
                  <c:v>43556</c:v>
                </c:pt>
                <c:pt idx="312">
                  <c:v>43586</c:v>
                </c:pt>
                <c:pt idx="313">
                  <c:v>43617</c:v>
                </c:pt>
                <c:pt idx="314">
                  <c:v>43647</c:v>
                </c:pt>
                <c:pt idx="315">
                  <c:v>43678</c:v>
                </c:pt>
                <c:pt idx="316">
                  <c:v>43709</c:v>
                </c:pt>
                <c:pt idx="317">
                  <c:v>43739</c:v>
                </c:pt>
                <c:pt idx="318">
                  <c:v>43770</c:v>
                </c:pt>
                <c:pt idx="319">
                  <c:v>43800</c:v>
                </c:pt>
                <c:pt idx="320">
                  <c:v>43831</c:v>
                </c:pt>
                <c:pt idx="321">
                  <c:v>43862</c:v>
                </c:pt>
                <c:pt idx="322">
                  <c:v>43891</c:v>
                </c:pt>
                <c:pt idx="323">
                  <c:v>43922</c:v>
                </c:pt>
                <c:pt idx="324">
                  <c:v>43952</c:v>
                </c:pt>
                <c:pt idx="325">
                  <c:v>43983</c:v>
                </c:pt>
                <c:pt idx="326">
                  <c:v>44013</c:v>
                </c:pt>
                <c:pt idx="327">
                  <c:v>44044</c:v>
                </c:pt>
                <c:pt idx="328">
                  <c:v>44075</c:v>
                </c:pt>
                <c:pt idx="329">
                  <c:v>44105</c:v>
                </c:pt>
                <c:pt idx="330">
                  <c:v>44136</c:v>
                </c:pt>
                <c:pt idx="331">
                  <c:v>44166</c:v>
                </c:pt>
              </c:numCache>
            </c:numRef>
          </c:cat>
          <c:val>
            <c:numRef>
              <c:f>TurkeyDerived!$T$11:$T$342</c:f>
              <c:numCache>
                <c:formatCode>0</c:formatCode>
                <c:ptCount val="332"/>
                <c:pt idx="0">
                  <c:v>5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8.5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7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4.5</c:v>
                </c:pt>
                <c:pt idx="47">
                  <c:v>4.5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7</c:v>
                </c:pt>
                <c:pt idx="81">
                  <c:v>7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11</c:v>
                </c:pt>
                <c:pt idx="86">
                  <c:v>13</c:v>
                </c:pt>
                <c:pt idx="87">
                  <c:v>10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13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9.5</c:v>
                </c:pt>
                <c:pt idx="107">
                  <c:v>9.5</c:v>
                </c:pt>
                <c:pt idx="108">
                  <c:v>9.5</c:v>
                </c:pt>
                <c:pt idx="109">
                  <c:v>9.5</c:v>
                </c:pt>
                <c:pt idx="110">
                  <c:v>9.5</c:v>
                </c:pt>
                <c:pt idx="111">
                  <c:v>9.5</c:v>
                </c:pt>
                <c:pt idx="112">
                  <c:v>9.5</c:v>
                </c:pt>
                <c:pt idx="113">
                  <c:v>9.5</c:v>
                </c:pt>
                <c:pt idx="114">
                  <c:v>9.5</c:v>
                </c:pt>
                <c:pt idx="115">
                  <c:v>9.5</c:v>
                </c:pt>
                <c:pt idx="116">
                  <c:v>9.5</c:v>
                </c:pt>
                <c:pt idx="117">
                  <c:v>9.5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13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29</c:v>
                </c:pt>
                <c:pt idx="142">
                  <c:v>27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27</c:v>
                </c:pt>
                <c:pt idx="147">
                  <c:v>27</c:v>
                </c:pt>
                <c:pt idx="148">
                  <c:v>27</c:v>
                </c:pt>
                <c:pt idx="149">
                  <c:v>27</c:v>
                </c:pt>
                <c:pt idx="150">
                  <c:v>27</c:v>
                </c:pt>
                <c:pt idx="151">
                  <c:v>27</c:v>
                </c:pt>
                <c:pt idx="152">
                  <c:v>27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27</c:v>
                </c:pt>
                <c:pt idx="157">
                  <c:v>27</c:v>
                </c:pt>
                <c:pt idx="158">
                  <c:v>27</c:v>
                </c:pt>
                <c:pt idx="159">
                  <c:v>12.5</c:v>
                </c:pt>
                <c:pt idx="160">
                  <c:v>12.5</c:v>
                </c:pt>
                <c:pt idx="161">
                  <c:v>12.5</c:v>
                </c:pt>
                <c:pt idx="162">
                  <c:v>12.5</c:v>
                </c:pt>
                <c:pt idx="163">
                  <c:v>12.5</c:v>
                </c:pt>
                <c:pt idx="164">
                  <c:v>12.5</c:v>
                </c:pt>
                <c:pt idx="165">
                  <c:v>12.5</c:v>
                </c:pt>
                <c:pt idx="166">
                  <c:v>12.5</c:v>
                </c:pt>
                <c:pt idx="167">
                  <c:v>12.5</c:v>
                </c:pt>
                <c:pt idx="168">
                  <c:v>12.5</c:v>
                </c:pt>
                <c:pt idx="169">
                  <c:v>12.5</c:v>
                </c:pt>
                <c:pt idx="170">
                  <c:v>12.5</c:v>
                </c:pt>
                <c:pt idx="171">
                  <c:v>12.5</c:v>
                </c:pt>
                <c:pt idx="172">
                  <c:v>12.5</c:v>
                </c:pt>
                <c:pt idx="173">
                  <c:v>12.5</c:v>
                </c:pt>
                <c:pt idx="174">
                  <c:v>12.5</c:v>
                </c:pt>
                <c:pt idx="175">
                  <c:v>12.5</c:v>
                </c:pt>
                <c:pt idx="176">
                  <c:v>11.5</c:v>
                </c:pt>
                <c:pt idx="177">
                  <c:v>11.5</c:v>
                </c:pt>
                <c:pt idx="178">
                  <c:v>11.5</c:v>
                </c:pt>
                <c:pt idx="179">
                  <c:v>11.5</c:v>
                </c:pt>
                <c:pt idx="180">
                  <c:v>18.5</c:v>
                </c:pt>
                <c:pt idx="181">
                  <c:v>18.5</c:v>
                </c:pt>
                <c:pt idx="182">
                  <c:v>43.5</c:v>
                </c:pt>
                <c:pt idx="183">
                  <c:v>43.5</c:v>
                </c:pt>
                <c:pt idx="184">
                  <c:v>43.5</c:v>
                </c:pt>
                <c:pt idx="185">
                  <c:v>43.5</c:v>
                </c:pt>
                <c:pt idx="186">
                  <c:v>20</c:v>
                </c:pt>
                <c:pt idx="187">
                  <c:v>10</c:v>
                </c:pt>
                <c:pt idx="188">
                  <c:v>5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17.5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12.5</c:v>
                </c:pt>
                <c:pt idx="198">
                  <c:v>17.5</c:v>
                </c:pt>
                <c:pt idx="199">
                  <c:v>17.5</c:v>
                </c:pt>
                <c:pt idx="200">
                  <c:v>10</c:v>
                </c:pt>
                <c:pt idx="201">
                  <c:v>7.5</c:v>
                </c:pt>
                <c:pt idx="202">
                  <c:v>10</c:v>
                </c:pt>
                <c:pt idx="203">
                  <c:v>10</c:v>
                </c:pt>
                <c:pt idx="204">
                  <c:v>15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17.5</c:v>
                </c:pt>
                <c:pt idx="210">
                  <c:v>17.5</c:v>
                </c:pt>
                <c:pt idx="211">
                  <c:v>22.5</c:v>
                </c:pt>
                <c:pt idx="212">
                  <c:v>22.5</c:v>
                </c:pt>
                <c:pt idx="213">
                  <c:v>22.5</c:v>
                </c:pt>
                <c:pt idx="214">
                  <c:v>17.5</c:v>
                </c:pt>
                <c:pt idx="215">
                  <c:v>17.5</c:v>
                </c:pt>
                <c:pt idx="216">
                  <c:v>17.5</c:v>
                </c:pt>
                <c:pt idx="217">
                  <c:v>17.5</c:v>
                </c:pt>
                <c:pt idx="218">
                  <c:v>17.5</c:v>
                </c:pt>
                <c:pt idx="219">
                  <c:v>15</c:v>
                </c:pt>
                <c:pt idx="220">
                  <c:v>17.5</c:v>
                </c:pt>
                <c:pt idx="221">
                  <c:v>10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16</c:v>
                </c:pt>
                <c:pt idx="228">
                  <c:v>16</c:v>
                </c:pt>
                <c:pt idx="229">
                  <c:v>21</c:v>
                </c:pt>
                <c:pt idx="230">
                  <c:v>21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13</c:v>
                </c:pt>
                <c:pt idx="239">
                  <c:v>13</c:v>
                </c:pt>
                <c:pt idx="240">
                  <c:v>17</c:v>
                </c:pt>
                <c:pt idx="241">
                  <c:v>17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12.5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10</c:v>
                </c:pt>
                <c:pt idx="258">
                  <c:v>17.5</c:v>
                </c:pt>
                <c:pt idx="259">
                  <c:v>17.5</c:v>
                </c:pt>
                <c:pt idx="260">
                  <c:v>17.5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12.5</c:v>
                </c:pt>
                <c:pt idx="267">
                  <c:v>12.5</c:v>
                </c:pt>
                <c:pt idx="268">
                  <c:v>12.5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7-46BA-87EF-A865BB028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22560"/>
        <c:axId val="307323872"/>
      </c:lineChart>
      <c:dateAx>
        <c:axId val="3073225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3872"/>
        <c:crosses val="autoZero"/>
        <c:auto val="1"/>
        <c:lblOffset val="100"/>
        <c:baseTimeUnit val="months"/>
      </c:dateAx>
      <c:valAx>
        <c:axId val="3073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E40 over E3, €/t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TurkeyDerived!$O$3:$O$4</c:f>
              <c:strCache>
                <c:ptCount val="2"/>
                <c:pt idx="0">
                  <c:v>Italy</c:v>
                </c:pt>
                <c:pt idx="1">
                  <c:v>Domestic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TurkeyDerived!$A$321:$A$342</c:f>
              <c:numCache>
                <c:formatCode>mmm\-yy</c:formatCode>
                <c:ptCount val="22"/>
                <c:pt idx="0">
                  <c:v>43525</c:v>
                </c:pt>
                <c:pt idx="1">
                  <c:v>43556</c:v>
                </c:pt>
                <c:pt idx="2">
                  <c:v>43586</c:v>
                </c:pt>
                <c:pt idx="3">
                  <c:v>43617</c:v>
                </c:pt>
                <c:pt idx="4">
                  <c:v>43647</c:v>
                </c:pt>
                <c:pt idx="5">
                  <c:v>43678</c:v>
                </c:pt>
                <c:pt idx="6">
                  <c:v>43709</c:v>
                </c:pt>
                <c:pt idx="7">
                  <c:v>43739</c:v>
                </c:pt>
                <c:pt idx="8">
                  <c:v>43770</c:v>
                </c:pt>
                <c:pt idx="9">
                  <c:v>43800</c:v>
                </c:pt>
                <c:pt idx="10">
                  <c:v>43831</c:v>
                </c:pt>
                <c:pt idx="11">
                  <c:v>43862</c:v>
                </c:pt>
                <c:pt idx="12">
                  <c:v>43891</c:v>
                </c:pt>
                <c:pt idx="13">
                  <c:v>43922</c:v>
                </c:pt>
                <c:pt idx="14">
                  <c:v>43952</c:v>
                </c:pt>
                <c:pt idx="15">
                  <c:v>43983</c:v>
                </c:pt>
                <c:pt idx="16">
                  <c:v>44013</c:v>
                </c:pt>
                <c:pt idx="17">
                  <c:v>44044</c:v>
                </c:pt>
                <c:pt idx="18">
                  <c:v>44075</c:v>
                </c:pt>
                <c:pt idx="19">
                  <c:v>44105</c:v>
                </c:pt>
                <c:pt idx="20">
                  <c:v>44136</c:v>
                </c:pt>
                <c:pt idx="21">
                  <c:v>44166</c:v>
                </c:pt>
              </c:numCache>
            </c:numRef>
          </c:cat>
          <c:val>
            <c:numRef>
              <c:f>TurkeyDerived!$P$321:$P$342</c:f>
              <c:numCache>
                <c:formatCode>0</c:formatCode>
                <c:ptCount val="22"/>
                <c:pt idx="0">
                  <c:v>15</c:v>
                </c:pt>
                <c:pt idx="1">
                  <c:v>17.5</c:v>
                </c:pt>
                <c:pt idx="2">
                  <c:v>17.5</c:v>
                </c:pt>
                <c:pt idx="3">
                  <c:v>17.5</c:v>
                </c:pt>
                <c:pt idx="4">
                  <c:v>17.5</c:v>
                </c:pt>
                <c:pt idx="5">
                  <c:v>17.5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20</c:v>
                </c:pt>
                <c:pt idx="13">
                  <c:v>10</c:v>
                </c:pt>
                <c:pt idx="14">
                  <c:v>15</c:v>
                </c:pt>
                <c:pt idx="15">
                  <c:v>15</c:v>
                </c:pt>
                <c:pt idx="16">
                  <c:v>10</c:v>
                </c:pt>
                <c:pt idx="17">
                  <c:v>12.5</c:v>
                </c:pt>
                <c:pt idx="18">
                  <c:v>17.5</c:v>
                </c:pt>
                <c:pt idx="19">
                  <c:v>20</c:v>
                </c:pt>
                <c:pt idx="20">
                  <c:v>17.5</c:v>
                </c:pt>
                <c:pt idx="2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7-46BA-87EF-A865BB028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22560"/>
        <c:axId val="307323872"/>
      </c:lineChart>
      <c:dateAx>
        <c:axId val="3073225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3872"/>
        <c:crosses val="autoZero"/>
        <c:auto val="1"/>
        <c:lblOffset val="100"/>
        <c:baseTimeUnit val="months"/>
      </c:dateAx>
      <c:valAx>
        <c:axId val="3073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Shredded over HMS#1&amp;2(80:20), $/t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TurkeyDerived!$F$3:$F$4</c:f>
              <c:strCache>
                <c:ptCount val="2"/>
                <c:pt idx="0">
                  <c:v>Rotterdam</c:v>
                </c:pt>
                <c:pt idx="1">
                  <c:v>Export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TurkeyDerived!$A$211:$A$342</c:f>
              <c:numCache>
                <c:formatCode>mmm\-yy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cat>
          <c:val>
            <c:numRef>
              <c:f>TurkeyDerived!$J$211:$J$342</c:f>
              <c:numCache>
                <c:formatCode>0</c:formatCode>
                <c:ptCount val="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7.3700000000000045</c:v>
                </c:pt>
                <c:pt idx="5">
                  <c:v>9.8400000000000318</c:v>
                </c:pt>
                <c:pt idx="6">
                  <c:v>13.699999999999989</c:v>
                </c:pt>
                <c:pt idx="7">
                  <c:v>6.8700000000000045</c:v>
                </c:pt>
                <c:pt idx="8">
                  <c:v>5</c:v>
                </c:pt>
                <c:pt idx="9">
                  <c:v>6.3700000000000045</c:v>
                </c:pt>
                <c:pt idx="10">
                  <c:v>9.1200000000000045</c:v>
                </c:pt>
                <c:pt idx="11">
                  <c:v>4.8700000000000045</c:v>
                </c:pt>
                <c:pt idx="12">
                  <c:v>5</c:v>
                </c:pt>
                <c:pt idx="13">
                  <c:v>4.8799999999999955</c:v>
                </c:pt>
                <c:pt idx="14">
                  <c:v>11.899999999999977</c:v>
                </c:pt>
                <c:pt idx="15">
                  <c:v>13.25</c:v>
                </c:pt>
                <c:pt idx="16">
                  <c:v>13.25</c:v>
                </c:pt>
                <c:pt idx="17">
                  <c:v>19.400000000000034</c:v>
                </c:pt>
                <c:pt idx="18">
                  <c:v>20</c:v>
                </c:pt>
                <c:pt idx="19">
                  <c:v>16.120000000000005</c:v>
                </c:pt>
                <c:pt idx="20">
                  <c:v>18.5</c:v>
                </c:pt>
                <c:pt idx="21">
                  <c:v>9.3700000000000045</c:v>
                </c:pt>
                <c:pt idx="22">
                  <c:v>5</c:v>
                </c:pt>
                <c:pt idx="23">
                  <c:v>6.75</c:v>
                </c:pt>
                <c:pt idx="24">
                  <c:v>14</c:v>
                </c:pt>
                <c:pt idx="25">
                  <c:v>16.879999999999995</c:v>
                </c:pt>
                <c:pt idx="26">
                  <c:v>13</c:v>
                </c:pt>
                <c:pt idx="27">
                  <c:v>11.870000000000005</c:v>
                </c:pt>
                <c:pt idx="28">
                  <c:v>5</c:v>
                </c:pt>
                <c:pt idx="29">
                  <c:v>5</c:v>
                </c:pt>
                <c:pt idx="30">
                  <c:v>5.75</c:v>
                </c:pt>
                <c:pt idx="31">
                  <c:v>18.199999999999989</c:v>
                </c:pt>
                <c:pt idx="32">
                  <c:v>10</c:v>
                </c:pt>
                <c:pt idx="33">
                  <c:v>12</c:v>
                </c:pt>
                <c:pt idx="34">
                  <c:v>6.6999999999999886</c:v>
                </c:pt>
                <c:pt idx="35">
                  <c:v>9.3700000000000045</c:v>
                </c:pt>
                <c:pt idx="36">
                  <c:v>9.5</c:v>
                </c:pt>
                <c:pt idx="37">
                  <c:v>9.6299999999999955</c:v>
                </c:pt>
                <c:pt idx="38">
                  <c:v>7.6200000000000045</c:v>
                </c:pt>
                <c:pt idx="39">
                  <c:v>8.8700000000000045</c:v>
                </c:pt>
                <c:pt idx="40">
                  <c:v>10.199999999999989</c:v>
                </c:pt>
                <c:pt idx="41">
                  <c:v>10.379999999999995</c:v>
                </c:pt>
                <c:pt idx="42">
                  <c:v>8.75</c:v>
                </c:pt>
                <c:pt idx="43">
                  <c:v>8.4000000000000341</c:v>
                </c:pt>
                <c:pt idx="44">
                  <c:v>9</c:v>
                </c:pt>
                <c:pt idx="45">
                  <c:v>7.5</c:v>
                </c:pt>
                <c:pt idx="46">
                  <c:v>10.5</c:v>
                </c:pt>
                <c:pt idx="47">
                  <c:v>10.120000000000005</c:v>
                </c:pt>
                <c:pt idx="48">
                  <c:v>10</c:v>
                </c:pt>
                <c:pt idx="49">
                  <c:v>11.879999999999995</c:v>
                </c:pt>
                <c:pt idx="50">
                  <c:v>7.1299999999999955</c:v>
                </c:pt>
                <c:pt idx="51">
                  <c:v>10.629999999999995</c:v>
                </c:pt>
                <c:pt idx="52">
                  <c:v>9</c:v>
                </c:pt>
                <c:pt idx="53">
                  <c:v>7.1200000000000045</c:v>
                </c:pt>
                <c:pt idx="54">
                  <c:v>6</c:v>
                </c:pt>
                <c:pt idx="55">
                  <c:v>8.6999999999999886</c:v>
                </c:pt>
                <c:pt idx="56">
                  <c:v>7.3700000000000045</c:v>
                </c:pt>
                <c:pt idx="57">
                  <c:v>9.1000000000000227</c:v>
                </c:pt>
                <c:pt idx="58">
                  <c:v>9.8700000000000045</c:v>
                </c:pt>
                <c:pt idx="59">
                  <c:v>9.1299999999999955</c:v>
                </c:pt>
                <c:pt idx="60">
                  <c:v>8.3000000000000114</c:v>
                </c:pt>
                <c:pt idx="61">
                  <c:v>11.25</c:v>
                </c:pt>
                <c:pt idx="62">
                  <c:v>10</c:v>
                </c:pt>
                <c:pt idx="63">
                  <c:v>8.5</c:v>
                </c:pt>
                <c:pt idx="64">
                  <c:v>8.2000000000000455</c:v>
                </c:pt>
                <c:pt idx="65">
                  <c:v>10</c:v>
                </c:pt>
                <c:pt idx="66">
                  <c:v>9</c:v>
                </c:pt>
                <c:pt idx="67">
                  <c:v>9.6299999999999955</c:v>
                </c:pt>
                <c:pt idx="68">
                  <c:v>7.6299999999999955</c:v>
                </c:pt>
                <c:pt idx="69">
                  <c:v>9.7000000000000171</c:v>
                </c:pt>
                <c:pt idx="70">
                  <c:v>14.75</c:v>
                </c:pt>
                <c:pt idx="71">
                  <c:v>10</c:v>
                </c:pt>
                <c:pt idx="72">
                  <c:v>9.25</c:v>
                </c:pt>
                <c:pt idx="73">
                  <c:v>8.5</c:v>
                </c:pt>
                <c:pt idx="74">
                  <c:v>10.25</c:v>
                </c:pt>
                <c:pt idx="75">
                  <c:v>8.8999999999999773</c:v>
                </c:pt>
                <c:pt idx="76">
                  <c:v>6.25</c:v>
                </c:pt>
                <c:pt idx="77">
                  <c:v>5</c:v>
                </c:pt>
                <c:pt idx="78">
                  <c:v>5.0999999999999943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5.8000000000000114</c:v>
                </c:pt>
                <c:pt idx="90">
                  <c:v>5.6200000000000045</c:v>
                </c:pt>
                <c:pt idx="91">
                  <c:v>5.5</c:v>
                </c:pt>
                <c:pt idx="92">
                  <c:v>5.2000000000000455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6.25</c:v>
                </c:pt>
                <c:pt idx="98">
                  <c:v>5</c:v>
                </c:pt>
                <c:pt idx="99">
                  <c:v>6</c:v>
                </c:pt>
                <c:pt idx="100">
                  <c:v>10</c:v>
                </c:pt>
                <c:pt idx="101">
                  <c:v>5</c:v>
                </c:pt>
                <c:pt idx="102">
                  <c:v>8.75</c:v>
                </c:pt>
                <c:pt idx="103">
                  <c:v>6</c:v>
                </c:pt>
                <c:pt idx="104">
                  <c:v>5</c:v>
                </c:pt>
                <c:pt idx="105">
                  <c:v>7.5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6.5</c:v>
                </c:pt>
                <c:pt idx="110">
                  <c:v>5</c:v>
                </c:pt>
                <c:pt idx="111">
                  <c:v>5.5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5.5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9.25</c:v>
                </c:pt>
                <c:pt idx="1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7-46BA-87EF-A865BB028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22560"/>
        <c:axId val="307323872"/>
      </c:lineChart>
      <c:dateAx>
        <c:axId val="3073225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3872"/>
        <c:crosses val="autoZero"/>
        <c:auto val="1"/>
        <c:lblOffset val="100"/>
        <c:baseTimeUnit val="months"/>
      </c:dateAx>
      <c:valAx>
        <c:axId val="3073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Shredded over HMS#1&amp;2(80:20), $/t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TurkeyDerived!$I$3:$I$4</c:f>
              <c:strCache>
                <c:ptCount val="2"/>
                <c:pt idx="0">
                  <c:v>UK</c:v>
                </c:pt>
                <c:pt idx="1">
                  <c:v>Export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TurkeyDerived!$A$215:$A$342</c:f>
              <c:numCache>
                <c:formatCode>mmm\-yy</c:formatCode>
                <c:ptCount val="128"/>
                <c:pt idx="0">
                  <c:v>40299</c:v>
                </c:pt>
                <c:pt idx="1">
                  <c:v>40330</c:v>
                </c:pt>
                <c:pt idx="2">
                  <c:v>40360</c:v>
                </c:pt>
                <c:pt idx="3">
                  <c:v>40391</c:v>
                </c:pt>
                <c:pt idx="4">
                  <c:v>40422</c:v>
                </c:pt>
                <c:pt idx="5">
                  <c:v>40452</c:v>
                </c:pt>
                <c:pt idx="6">
                  <c:v>40483</c:v>
                </c:pt>
                <c:pt idx="7">
                  <c:v>40513</c:v>
                </c:pt>
                <c:pt idx="8">
                  <c:v>40544</c:v>
                </c:pt>
                <c:pt idx="9">
                  <c:v>40575</c:v>
                </c:pt>
                <c:pt idx="10">
                  <c:v>40603</c:v>
                </c:pt>
                <c:pt idx="11">
                  <c:v>40634</c:v>
                </c:pt>
                <c:pt idx="12">
                  <c:v>40664</c:v>
                </c:pt>
                <c:pt idx="13">
                  <c:v>40695</c:v>
                </c:pt>
                <c:pt idx="14">
                  <c:v>40725</c:v>
                </c:pt>
                <c:pt idx="15">
                  <c:v>40756</c:v>
                </c:pt>
                <c:pt idx="16">
                  <c:v>40787</c:v>
                </c:pt>
                <c:pt idx="17">
                  <c:v>40817</c:v>
                </c:pt>
                <c:pt idx="18">
                  <c:v>40848</c:v>
                </c:pt>
                <c:pt idx="19">
                  <c:v>40878</c:v>
                </c:pt>
                <c:pt idx="20">
                  <c:v>40909</c:v>
                </c:pt>
                <c:pt idx="21">
                  <c:v>40940</c:v>
                </c:pt>
                <c:pt idx="22">
                  <c:v>40969</c:v>
                </c:pt>
                <c:pt idx="23">
                  <c:v>41000</c:v>
                </c:pt>
                <c:pt idx="24">
                  <c:v>41030</c:v>
                </c:pt>
                <c:pt idx="25">
                  <c:v>41061</c:v>
                </c:pt>
                <c:pt idx="26">
                  <c:v>41091</c:v>
                </c:pt>
                <c:pt idx="27">
                  <c:v>41122</c:v>
                </c:pt>
                <c:pt idx="28">
                  <c:v>41153</c:v>
                </c:pt>
                <c:pt idx="29">
                  <c:v>41183</c:v>
                </c:pt>
                <c:pt idx="30">
                  <c:v>41214</c:v>
                </c:pt>
                <c:pt idx="31">
                  <c:v>41244</c:v>
                </c:pt>
                <c:pt idx="32">
                  <c:v>41275</c:v>
                </c:pt>
                <c:pt idx="33">
                  <c:v>41306</c:v>
                </c:pt>
                <c:pt idx="34">
                  <c:v>41334</c:v>
                </c:pt>
                <c:pt idx="35">
                  <c:v>41365</c:v>
                </c:pt>
                <c:pt idx="36">
                  <c:v>41395</c:v>
                </c:pt>
                <c:pt idx="37">
                  <c:v>41426</c:v>
                </c:pt>
                <c:pt idx="38">
                  <c:v>41456</c:v>
                </c:pt>
                <c:pt idx="39">
                  <c:v>41487</c:v>
                </c:pt>
                <c:pt idx="40">
                  <c:v>41518</c:v>
                </c:pt>
                <c:pt idx="41">
                  <c:v>41548</c:v>
                </c:pt>
                <c:pt idx="42">
                  <c:v>41579</c:v>
                </c:pt>
                <c:pt idx="43">
                  <c:v>41609</c:v>
                </c:pt>
                <c:pt idx="44">
                  <c:v>41640</c:v>
                </c:pt>
                <c:pt idx="45">
                  <c:v>41671</c:v>
                </c:pt>
                <c:pt idx="46">
                  <c:v>41699</c:v>
                </c:pt>
                <c:pt idx="47">
                  <c:v>41730</c:v>
                </c:pt>
                <c:pt idx="48">
                  <c:v>41760</c:v>
                </c:pt>
                <c:pt idx="49">
                  <c:v>41791</c:v>
                </c:pt>
                <c:pt idx="50">
                  <c:v>41821</c:v>
                </c:pt>
                <c:pt idx="51">
                  <c:v>41852</c:v>
                </c:pt>
                <c:pt idx="52">
                  <c:v>41883</c:v>
                </c:pt>
                <c:pt idx="53">
                  <c:v>41913</c:v>
                </c:pt>
                <c:pt idx="54">
                  <c:v>41944</c:v>
                </c:pt>
                <c:pt idx="55">
                  <c:v>41974</c:v>
                </c:pt>
                <c:pt idx="56">
                  <c:v>42005</c:v>
                </c:pt>
                <c:pt idx="57">
                  <c:v>42036</c:v>
                </c:pt>
                <c:pt idx="58">
                  <c:v>42064</c:v>
                </c:pt>
                <c:pt idx="59">
                  <c:v>42095</c:v>
                </c:pt>
                <c:pt idx="60">
                  <c:v>42125</c:v>
                </c:pt>
                <c:pt idx="61">
                  <c:v>42156</c:v>
                </c:pt>
                <c:pt idx="62">
                  <c:v>42186</c:v>
                </c:pt>
                <c:pt idx="63">
                  <c:v>42217</c:v>
                </c:pt>
                <c:pt idx="64">
                  <c:v>42248</c:v>
                </c:pt>
                <c:pt idx="65">
                  <c:v>42278</c:v>
                </c:pt>
                <c:pt idx="66">
                  <c:v>42309</c:v>
                </c:pt>
                <c:pt idx="67">
                  <c:v>42339</c:v>
                </c:pt>
                <c:pt idx="68">
                  <c:v>42370</c:v>
                </c:pt>
                <c:pt idx="69">
                  <c:v>42401</c:v>
                </c:pt>
                <c:pt idx="70">
                  <c:v>42430</c:v>
                </c:pt>
                <c:pt idx="71">
                  <c:v>42461</c:v>
                </c:pt>
                <c:pt idx="72">
                  <c:v>42491</c:v>
                </c:pt>
                <c:pt idx="73">
                  <c:v>42522</c:v>
                </c:pt>
                <c:pt idx="74">
                  <c:v>42552</c:v>
                </c:pt>
                <c:pt idx="75">
                  <c:v>42583</c:v>
                </c:pt>
                <c:pt idx="76">
                  <c:v>42614</c:v>
                </c:pt>
                <c:pt idx="77">
                  <c:v>42644</c:v>
                </c:pt>
                <c:pt idx="78">
                  <c:v>42675</c:v>
                </c:pt>
                <c:pt idx="79">
                  <c:v>42705</c:v>
                </c:pt>
                <c:pt idx="80">
                  <c:v>42736</c:v>
                </c:pt>
                <c:pt idx="81">
                  <c:v>42767</c:v>
                </c:pt>
                <c:pt idx="82">
                  <c:v>42795</c:v>
                </c:pt>
                <c:pt idx="83">
                  <c:v>42826</c:v>
                </c:pt>
                <c:pt idx="84">
                  <c:v>42856</c:v>
                </c:pt>
                <c:pt idx="85">
                  <c:v>42887</c:v>
                </c:pt>
                <c:pt idx="86">
                  <c:v>42917</c:v>
                </c:pt>
                <c:pt idx="87">
                  <c:v>42948</c:v>
                </c:pt>
                <c:pt idx="88">
                  <c:v>42979</c:v>
                </c:pt>
                <c:pt idx="89">
                  <c:v>43009</c:v>
                </c:pt>
                <c:pt idx="90">
                  <c:v>43040</c:v>
                </c:pt>
                <c:pt idx="91">
                  <c:v>43070</c:v>
                </c:pt>
                <c:pt idx="92">
                  <c:v>43101</c:v>
                </c:pt>
                <c:pt idx="93">
                  <c:v>43132</c:v>
                </c:pt>
                <c:pt idx="94">
                  <c:v>43160</c:v>
                </c:pt>
                <c:pt idx="95">
                  <c:v>43191</c:v>
                </c:pt>
                <c:pt idx="96">
                  <c:v>43221</c:v>
                </c:pt>
                <c:pt idx="97">
                  <c:v>43252</c:v>
                </c:pt>
                <c:pt idx="98">
                  <c:v>43282</c:v>
                </c:pt>
                <c:pt idx="99">
                  <c:v>43313</c:v>
                </c:pt>
                <c:pt idx="100">
                  <c:v>43344</c:v>
                </c:pt>
                <c:pt idx="101">
                  <c:v>43374</c:v>
                </c:pt>
                <c:pt idx="102">
                  <c:v>43405</c:v>
                </c:pt>
                <c:pt idx="103">
                  <c:v>43435</c:v>
                </c:pt>
                <c:pt idx="104">
                  <c:v>43466</c:v>
                </c:pt>
                <c:pt idx="105">
                  <c:v>43497</c:v>
                </c:pt>
                <c:pt idx="106">
                  <c:v>43525</c:v>
                </c:pt>
                <c:pt idx="107">
                  <c:v>43556</c:v>
                </c:pt>
                <c:pt idx="108">
                  <c:v>43586</c:v>
                </c:pt>
                <c:pt idx="109">
                  <c:v>43617</c:v>
                </c:pt>
                <c:pt idx="110">
                  <c:v>43647</c:v>
                </c:pt>
                <c:pt idx="111">
                  <c:v>43678</c:v>
                </c:pt>
                <c:pt idx="112">
                  <c:v>43709</c:v>
                </c:pt>
                <c:pt idx="113">
                  <c:v>43739</c:v>
                </c:pt>
                <c:pt idx="114">
                  <c:v>43770</c:v>
                </c:pt>
                <c:pt idx="115">
                  <c:v>43800</c:v>
                </c:pt>
                <c:pt idx="116">
                  <c:v>43831</c:v>
                </c:pt>
                <c:pt idx="117">
                  <c:v>43862</c:v>
                </c:pt>
                <c:pt idx="118">
                  <c:v>43891</c:v>
                </c:pt>
                <c:pt idx="119">
                  <c:v>43922</c:v>
                </c:pt>
                <c:pt idx="120">
                  <c:v>43952</c:v>
                </c:pt>
                <c:pt idx="121">
                  <c:v>43983</c:v>
                </c:pt>
                <c:pt idx="122">
                  <c:v>44013</c:v>
                </c:pt>
                <c:pt idx="123">
                  <c:v>44044</c:v>
                </c:pt>
                <c:pt idx="124">
                  <c:v>44075</c:v>
                </c:pt>
                <c:pt idx="125">
                  <c:v>44105</c:v>
                </c:pt>
                <c:pt idx="126">
                  <c:v>44136</c:v>
                </c:pt>
                <c:pt idx="127">
                  <c:v>44166</c:v>
                </c:pt>
              </c:numCache>
            </c:numRef>
          </c:cat>
          <c:val>
            <c:numRef>
              <c:f>TurkeyDerived!$G$215:$G$342</c:f>
              <c:numCache>
                <c:formatCode>0</c:formatCode>
                <c:ptCount val="128"/>
                <c:pt idx="0">
                  <c:v>4.9399999999999977</c:v>
                </c:pt>
                <c:pt idx="1">
                  <c:v>3.4699999999999704</c:v>
                </c:pt>
                <c:pt idx="2">
                  <c:v>4.4200000000000159</c:v>
                </c:pt>
                <c:pt idx="3">
                  <c:v>5.6000000000000227</c:v>
                </c:pt>
                <c:pt idx="4">
                  <c:v>3.6100000000000136</c:v>
                </c:pt>
                <c:pt idx="5">
                  <c:v>0.67000000000001592</c:v>
                </c:pt>
                <c:pt idx="6">
                  <c:v>2.8000000000000114</c:v>
                </c:pt>
                <c:pt idx="7">
                  <c:v>9.4699999999999704</c:v>
                </c:pt>
                <c:pt idx="8">
                  <c:v>4.660000000000025</c:v>
                </c:pt>
                <c:pt idx="9">
                  <c:v>10.139999999999986</c:v>
                </c:pt>
                <c:pt idx="10">
                  <c:v>4.6200000000000045</c:v>
                </c:pt>
                <c:pt idx="11">
                  <c:v>2.5799999999999841</c:v>
                </c:pt>
                <c:pt idx="12">
                  <c:v>3.6299999999999955</c:v>
                </c:pt>
                <c:pt idx="13">
                  <c:v>4.6899999999999977</c:v>
                </c:pt>
                <c:pt idx="14">
                  <c:v>6.9200000000000159</c:v>
                </c:pt>
                <c:pt idx="15">
                  <c:v>4.2300000000000182</c:v>
                </c:pt>
                <c:pt idx="16">
                  <c:v>4.8600000000000136</c:v>
                </c:pt>
                <c:pt idx="17">
                  <c:v>6.4499999999999886</c:v>
                </c:pt>
                <c:pt idx="18">
                  <c:v>5.8199999999999932</c:v>
                </c:pt>
                <c:pt idx="19">
                  <c:v>0.22000000000002728</c:v>
                </c:pt>
                <c:pt idx="20">
                  <c:v>5.8999999999999773</c:v>
                </c:pt>
                <c:pt idx="21">
                  <c:v>6.5299999999999727</c:v>
                </c:pt>
                <c:pt idx="22">
                  <c:v>6.4800000000000182</c:v>
                </c:pt>
                <c:pt idx="23">
                  <c:v>6.2599999999999909</c:v>
                </c:pt>
                <c:pt idx="24">
                  <c:v>0.84000000000003183</c:v>
                </c:pt>
                <c:pt idx="25">
                  <c:v>-5.4499999999999886</c:v>
                </c:pt>
                <c:pt idx="26">
                  <c:v>4.8799999999999955</c:v>
                </c:pt>
                <c:pt idx="27">
                  <c:v>4.9399999999999977</c:v>
                </c:pt>
                <c:pt idx="28">
                  <c:v>7.6599999999999682</c:v>
                </c:pt>
                <c:pt idx="29">
                  <c:v>10.819999999999993</c:v>
                </c:pt>
                <c:pt idx="30">
                  <c:v>7.6499999999999773</c:v>
                </c:pt>
                <c:pt idx="31">
                  <c:v>9.9200000000000159</c:v>
                </c:pt>
                <c:pt idx="32">
                  <c:v>9.5600000000000023</c:v>
                </c:pt>
                <c:pt idx="33">
                  <c:v>10.009999999999991</c:v>
                </c:pt>
                <c:pt idx="34">
                  <c:v>9.5699999999999932</c:v>
                </c:pt>
                <c:pt idx="35">
                  <c:v>8.9599999999999795</c:v>
                </c:pt>
                <c:pt idx="36">
                  <c:v>13.639999999999986</c:v>
                </c:pt>
                <c:pt idx="37">
                  <c:v>17.610000000000014</c:v>
                </c:pt>
                <c:pt idx="38">
                  <c:v>14.389999999999986</c:v>
                </c:pt>
                <c:pt idx="39">
                  <c:v>14.829999999999984</c:v>
                </c:pt>
                <c:pt idx="40">
                  <c:v>13.990000000000009</c:v>
                </c:pt>
                <c:pt idx="41">
                  <c:v>11.110000000000014</c:v>
                </c:pt>
                <c:pt idx="42">
                  <c:v>14.670000000000016</c:v>
                </c:pt>
                <c:pt idx="43">
                  <c:v>7.8799999999999955</c:v>
                </c:pt>
                <c:pt idx="44">
                  <c:v>7.5699999999999932</c:v>
                </c:pt>
                <c:pt idx="45">
                  <c:v>16.660000000000025</c:v>
                </c:pt>
                <c:pt idx="46">
                  <c:v>17.339999999999975</c:v>
                </c:pt>
                <c:pt idx="47">
                  <c:v>17.029999999999973</c:v>
                </c:pt>
                <c:pt idx="48">
                  <c:v>12.979999999999961</c:v>
                </c:pt>
                <c:pt idx="49">
                  <c:v>12.350000000000023</c:v>
                </c:pt>
                <c:pt idx="50">
                  <c:v>13.810000000000002</c:v>
                </c:pt>
                <c:pt idx="51">
                  <c:v>14.54000000000002</c:v>
                </c:pt>
                <c:pt idx="52">
                  <c:v>12.310000000000002</c:v>
                </c:pt>
                <c:pt idx="53">
                  <c:v>13.829999999999984</c:v>
                </c:pt>
                <c:pt idx="54">
                  <c:v>8.9700000000000273</c:v>
                </c:pt>
                <c:pt idx="55">
                  <c:v>13.20999999999998</c:v>
                </c:pt>
                <c:pt idx="56">
                  <c:v>12.519999999999982</c:v>
                </c:pt>
                <c:pt idx="57">
                  <c:v>9.1399999999999864</c:v>
                </c:pt>
                <c:pt idx="58">
                  <c:v>13.539999999999992</c:v>
                </c:pt>
                <c:pt idx="59">
                  <c:v>14.310000000000002</c:v>
                </c:pt>
                <c:pt idx="60">
                  <c:v>11.629999999999995</c:v>
                </c:pt>
                <c:pt idx="61">
                  <c:v>15.129999999999995</c:v>
                </c:pt>
                <c:pt idx="62">
                  <c:v>10.379999999999995</c:v>
                </c:pt>
                <c:pt idx="63">
                  <c:v>9.2999999999999829</c:v>
                </c:pt>
                <c:pt idx="64">
                  <c:v>7.9900000000000091</c:v>
                </c:pt>
                <c:pt idx="65">
                  <c:v>9.2800000000000011</c:v>
                </c:pt>
                <c:pt idx="66">
                  <c:v>15.049999999999983</c:v>
                </c:pt>
                <c:pt idx="67">
                  <c:v>9.5900000000000034</c:v>
                </c:pt>
                <c:pt idx="68">
                  <c:v>9.5</c:v>
                </c:pt>
                <c:pt idx="69">
                  <c:v>12.370000000000005</c:v>
                </c:pt>
                <c:pt idx="70">
                  <c:v>12</c:v>
                </c:pt>
                <c:pt idx="71">
                  <c:v>16.059999999999974</c:v>
                </c:pt>
                <c:pt idx="72">
                  <c:v>10.389999999999986</c:v>
                </c:pt>
                <c:pt idx="73">
                  <c:v>8.7700000000000102</c:v>
                </c:pt>
                <c:pt idx="74">
                  <c:v>10.539999999999992</c:v>
                </c:pt>
                <c:pt idx="75">
                  <c:v>11.109999999999985</c:v>
                </c:pt>
                <c:pt idx="76">
                  <c:v>10.840000000000003</c:v>
                </c:pt>
                <c:pt idx="77">
                  <c:v>10.909999999999997</c:v>
                </c:pt>
                <c:pt idx="78">
                  <c:v>14.080000000000013</c:v>
                </c:pt>
                <c:pt idx="79">
                  <c:v>13.70999999999998</c:v>
                </c:pt>
                <c:pt idx="80">
                  <c:v>7.7800000000000011</c:v>
                </c:pt>
                <c:pt idx="81">
                  <c:v>5.9300000000000068</c:v>
                </c:pt>
                <c:pt idx="82">
                  <c:v>3.6499999999999773</c:v>
                </c:pt>
                <c:pt idx="83">
                  <c:v>5.5</c:v>
                </c:pt>
                <c:pt idx="84">
                  <c:v>5.4099999999999966</c:v>
                </c:pt>
                <c:pt idx="85">
                  <c:v>5.0500000000000114</c:v>
                </c:pt>
                <c:pt idx="86">
                  <c:v>10</c:v>
                </c:pt>
                <c:pt idx="87">
                  <c:v>9.4800000000000182</c:v>
                </c:pt>
                <c:pt idx="88">
                  <c:v>1.4300000000000068</c:v>
                </c:pt>
                <c:pt idx="89">
                  <c:v>6.1200000000000045</c:v>
                </c:pt>
                <c:pt idx="90">
                  <c:v>3.4599999999999795</c:v>
                </c:pt>
                <c:pt idx="91">
                  <c:v>2.3199999999999932</c:v>
                </c:pt>
                <c:pt idx="92">
                  <c:v>-2.3000000000000114</c:v>
                </c:pt>
                <c:pt idx="93">
                  <c:v>5.1399999999999864</c:v>
                </c:pt>
                <c:pt idx="94">
                  <c:v>7.9099999999999682</c:v>
                </c:pt>
                <c:pt idx="95">
                  <c:v>6.8999999999999773</c:v>
                </c:pt>
                <c:pt idx="96">
                  <c:v>1.839999999999975</c:v>
                </c:pt>
                <c:pt idx="97">
                  <c:v>4.9000000000000341</c:v>
                </c:pt>
                <c:pt idx="98">
                  <c:v>8.4300000000000068</c:v>
                </c:pt>
                <c:pt idx="99">
                  <c:v>3.1699999999999591</c:v>
                </c:pt>
                <c:pt idx="100">
                  <c:v>6.6999999999999886</c:v>
                </c:pt>
                <c:pt idx="101">
                  <c:v>8.089999999999975</c:v>
                </c:pt>
                <c:pt idx="102">
                  <c:v>6.839999999999975</c:v>
                </c:pt>
                <c:pt idx="103">
                  <c:v>7.0500000000000114</c:v>
                </c:pt>
                <c:pt idx="104">
                  <c:v>6.3700000000000045</c:v>
                </c:pt>
                <c:pt idx="105">
                  <c:v>3.0400000000000205</c:v>
                </c:pt>
                <c:pt idx="106">
                  <c:v>3.4599999999999795</c:v>
                </c:pt>
                <c:pt idx="107">
                  <c:v>1.3100000000000023</c:v>
                </c:pt>
                <c:pt idx="108">
                  <c:v>5.8199999999999932</c:v>
                </c:pt>
                <c:pt idx="109">
                  <c:v>4.1299999999999955</c:v>
                </c:pt>
                <c:pt idx="110">
                  <c:v>1.8000000000000114</c:v>
                </c:pt>
                <c:pt idx="111">
                  <c:v>3.0099999999999909</c:v>
                </c:pt>
                <c:pt idx="112">
                  <c:v>0.88999999999998636</c:v>
                </c:pt>
                <c:pt idx="113">
                  <c:v>6.4900000000000091</c:v>
                </c:pt>
                <c:pt idx="114">
                  <c:v>5.0800000000000125</c:v>
                </c:pt>
                <c:pt idx="115">
                  <c:v>8.4900000000000091</c:v>
                </c:pt>
                <c:pt idx="116">
                  <c:v>0.73999999999995225</c:v>
                </c:pt>
                <c:pt idx="117">
                  <c:v>5.7400000000000091</c:v>
                </c:pt>
                <c:pt idx="118">
                  <c:v>-2.3900000000000148</c:v>
                </c:pt>
                <c:pt idx="119">
                  <c:v>2.4000000000000057</c:v>
                </c:pt>
                <c:pt idx="120">
                  <c:v>2.3499999999999943</c:v>
                </c:pt>
                <c:pt idx="121">
                  <c:v>5.4499999999999886</c:v>
                </c:pt>
                <c:pt idx="122">
                  <c:v>1.9000000000000057</c:v>
                </c:pt>
                <c:pt idx="123">
                  <c:v>9.8999999999999773</c:v>
                </c:pt>
                <c:pt idx="124">
                  <c:v>3.589999999999975</c:v>
                </c:pt>
                <c:pt idx="125">
                  <c:v>1.6100000000000136</c:v>
                </c:pt>
                <c:pt idx="126">
                  <c:v>8.6200000000000045</c:v>
                </c:pt>
                <c:pt idx="127">
                  <c:v>18.96999999999997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7-46BA-87EF-A865BB028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22560"/>
        <c:axId val="307323872"/>
      </c:lineChart>
      <c:dateAx>
        <c:axId val="3073225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3872"/>
        <c:crosses val="autoZero"/>
        <c:auto val="1"/>
        <c:lblOffset val="100"/>
        <c:baseTimeUnit val="months"/>
      </c:dateAx>
      <c:valAx>
        <c:axId val="3073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Shredded over HMS#1&amp;2(80:20), $/t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TurkeyDerived!$V$3:$V$4</c:f>
              <c:strCache>
                <c:ptCount val="2"/>
                <c:pt idx="0">
                  <c:v>India</c:v>
                </c:pt>
                <c:pt idx="1">
                  <c:v>Import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TurkeyDerived!$A$217:$A$342</c:f>
              <c:numCache>
                <c:formatCode>mmm\-yy</c:formatCode>
                <c:ptCount val="126"/>
                <c:pt idx="0">
                  <c:v>40360</c:v>
                </c:pt>
                <c:pt idx="1">
                  <c:v>40391</c:v>
                </c:pt>
                <c:pt idx="2">
                  <c:v>40422</c:v>
                </c:pt>
                <c:pt idx="3">
                  <c:v>40452</c:v>
                </c:pt>
                <c:pt idx="4">
                  <c:v>40483</c:v>
                </c:pt>
                <c:pt idx="5">
                  <c:v>40513</c:v>
                </c:pt>
                <c:pt idx="6">
                  <c:v>40544</c:v>
                </c:pt>
                <c:pt idx="7">
                  <c:v>40575</c:v>
                </c:pt>
                <c:pt idx="8">
                  <c:v>40603</c:v>
                </c:pt>
                <c:pt idx="9">
                  <c:v>40634</c:v>
                </c:pt>
                <c:pt idx="10">
                  <c:v>40664</c:v>
                </c:pt>
                <c:pt idx="11">
                  <c:v>40695</c:v>
                </c:pt>
                <c:pt idx="12">
                  <c:v>40725</c:v>
                </c:pt>
                <c:pt idx="13">
                  <c:v>40756</c:v>
                </c:pt>
                <c:pt idx="14">
                  <c:v>40787</c:v>
                </c:pt>
                <c:pt idx="15">
                  <c:v>40817</c:v>
                </c:pt>
                <c:pt idx="16">
                  <c:v>40848</c:v>
                </c:pt>
                <c:pt idx="17">
                  <c:v>40878</c:v>
                </c:pt>
                <c:pt idx="18">
                  <c:v>40909</c:v>
                </c:pt>
                <c:pt idx="19">
                  <c:v>40940</c:v>
                </c:pt>
                <c:pt idx="20">
                  <c:v>40969</c:v>
                </c:pt>
                <c:pt idx="21">
                  <c:v>41000</c:v>
                </c:pt>
                <c:pt idx="22">
                  <c:v>41030</c:v>
                </c:pt>
                <c:pt idx="23">
                  <c:v>41061</c:v>
                </c:pt>
                <c:pt idx="24">
                  <c:v>41091</c:v>
                </c:pt>
                <c:pt idx="25">
                  <c:v>41122</c:v>
                </c:pt>
                <c:pt idx="26">
                  <c:v>41153</c:v>
                </c:pt>
                <c:pt idx="27">
                  <c:v>41183</c:v>
                </c:pt>
                <c:pt idx="28">
                  <c:v>41214</c:v>
                </c:pt>
                <c:pt idx="29">
                  <c:v>41244</c:v>
                </c:pt>
                <c:pt idx="30">
                  <c:v>41275</c:v>
                </c:pt>
                <c:pt idx="31">
                  <c:v>41306</c:v>
                </c:pt>
                <c:pt idx="32">
                  <c:v>41334</c:v>
                </c:pt>
                <c:pt idx="33">
                  <c:v>41365</c:v>
                </c:pt>
                <c:pt idx="34">
                  <c:v>41395</c:v>
                </c:pt>
                <c:pt idx="35">
                  <c:v>41426</c:v>
                </c:pt>
                <c:pt idx="36">
                  <c:v>41456</c:v>
                </c:pt>
                <c:pt idx="37">
                  <c:v>41487</c:v>
                </c:pt>
                <c:pt idx="38">
                  <c:v>41518</c:v>
                </c:pt>
                <c:pt idx="39">
                  <c:v>41548</c:v>
                </c:pt>
                <c:pt idx="40">
                  <c:v>41579</c:v>
                </c:pt>
                <c:pt idx="41">
                  <c:v>41609</c:v>
                </c:pt>
                <c:pt idx="42">
                  <c:v>41640</c:v>
                </c:pt>
                <c:pt idx="43">
                  <c:v>41671</c:v>
                </c:pt>
                <c:pt idx="44">
                  <c:v>41699</c:v>
                </c:pt>
                <c:pt idx="45">
                  <c:v>41730</c:v>
                </c:pt>
                <c:pt idx="46">
                  <c:v>41760</c:v>
                </c:pt>
                <c:pt idx="47">
                  <c:v>41791</c:v>
                </c:pt>
                <c:pt idx="48">
                  <c:v>41821</c:v>
                </c:pt>
                <c:pt idx="49">
                  <c:v>41852</c:v>
                </c:pt>
                <c:pt idx="50">
                  <c:v>41883</c:v>
                </c:pt>
                <c:pt idx="51">
                  <c:v>41913</c:v>
                </c:pt>
                <c:pt idx="52">
                  <c:v>41944</c:v>
                </c:pt>
                <c:pt idx="53">
                  <c:v>41974</c:v>
                </c:pt>
                <c:pt idx="54">
                  <c:v>42005</c:v>
                </c:pt>
                <c:pt idx="55">
                  <c:v>42036</c:v>
                </c:pt>
                <c:pt idx="56">
                  <c:v>42064</c:v>
                </c:pt>
                <c:pt idx="57">
                  <c:v>42095</c:v>
                </c:pt>
                <c:pt idx="58">
                  <c:v>42125</c:v>
                </c:pt>
                <c:pt idx="59">
                  <c:v>42156</c:v>
                </c:pt>
                <c:pt idx="60">
                  <c:v>42186</c:v>
                </c:pt>
                <c:pt idx="61">
                  <c:v>42217</c:v>
                </c:pt>
                <c:pt idx="62">
                  <c:v>42248</c:v>
                </c:pt>
                <c:pt idx="63">
                  <c:v>42278</c:v>
                </c:pt>
                <c:pt idx="64">
                  <c:v>42309</c:v>
                </c:pt>
                <c:pt idx="65">
                  <c:v>42339</c:v>
                </c:pt>
                <c:pt idx="66">
                  <c:v>42370</c:v>
                </c:pt>
                <c:pt idx="67">
                  <c:v>42401</c:v>
                </c:pt>
                <c:pt idx="68">
                  <c:v>42430</c:v>
                </c:pt>
                <c:pt idx="69">
                  <c:v>42461</c:v>
                </c:pt>
                <c:pt idx="70">
                  <c:v>42491</c:v>
                </c:pt>
                <c:pt idx="71">
                  <c:v>42522</c:v>
                </c:pt>
                <c:pt idx="72">
                  <c:v>42552</c:v>
                </c:pt>
                <c:pt idx="73">
                  <c:v>42583</c:v>
                </c:pt>
                <c:pt idx="74">
                  <c:v>42614</c:v>
                </c:pt>
                <c:pt idx="75">
                  <c:v>42644</c:v>
                </c:pt>
                <c:pt idx="76">
                  <c:v>42675</c:v>
                </c:pt>
                <c:pt idx="77">
                  <c:v>42705</c:v>
                </c:pt>
                <c:pt idx="78">
                  <c:v>42736</c:v>
                </c:pt>
                <c:pt idx="79">
                  <c:v>42767</c:v>
                </c:pt>
                <c:pt idx="80">
                  <c:v>42795</c:v>
                </c:pt>
                <c:pt idx="81">
                  <c:v>42826</c:v>
                </c:pt>
                <c:pt idx="82">
                  <c:v>42856</c:v>
                </c:pt>
                <c:pt idx="83">
                  <c:v>42887</c:v>
                </c:pt>
                <c:pt idx="84">
                  <c:v>42917</c:v>
                </c:pt>
                <c:pt idx="85">
                  <c:v>42948</c:v>
                </c:pt>
                <c:pt idx="86">
                  <c:v>42979</c:v>
                </c:pt>
                <c:pt idx="87">
                  <c:v>43009</c:v>
                </c:pt>
                <c:pt idx="88">
                  <c:v>43040</c:v>
                </c:pt>
                <c:pt idx="89">
                  <c:v>43070</c:v>
                </c:pt>
                <c:pt idx="90">
                  <c:v>43101</c:v>
                </c:pt>
                <c:pt idx="91">
                  <c:v>43132</c:v>
                </c:pt>
                <c:pt idx="92">
                  <c:v>43160</c:v>
                </c:pt>
                <c:pt idx="93">
                  <c:v>43191</c:v>
                </c:pt>
                <c:pt idx="94">
                  <c:v>43221</c:v>
                </c:pt>
                <c:pt idx="95">
                  <c:v>43252</c:v>
                </c:pt>
                <c:pt idx="96">
                  <c:v>43282</c:v>
                </c:pt>
                <c:pt idx="97">
                  <c:v>43313</c:v>
                </c:pt>
                <c:pt idx="98">
                  <c:v>43344</c:v>
                </c:pt>
                <c:pt idx="99">
                  <c:v>43374</c:v>
                </c:pt>
                <c:pt idx="100">
                  <c:v>43405</c:v>
                </c:pt>
                <c:pt idx="101">
                  <c:v>43435</c:v>
                </c:pt>
                <c:pt idx="102">
                  <c:v>43466</c:v>
                </c:pt>
                <c:pt idx="103">
                  <c:v>43497</c:v>
                </c:pt>
                <c:pt idx="104">
                  <c:v>43525</c:v>
                </c:pt>
                <c:pt idx="105">
                  <c:v>43556</c:v>
                </c:pt>
                <c:pt idx="106">
                  <c:v>43586</c:v>
                </c:pt>
                <c:pt idx="107">
                  <c:v>43617</c:v>
                </c:pt>
                <c:pt idx="108">
                  <c:v>43647</c:v>
                </c:pt>
                <c:pt idx="109">
                  <c:v>43678</c:v>
                </c:pt>
                <c:pt idx="110">
                  <c:v>43709</c:v>
                </c:pt>
                <c:pt idx="111">
                  <c:v>43739</c:v>
                </c:pt>
                <c:pt idx="112">
                  <c:v>43770</c:v>
                </c:pt>
                <c:pt idx="113">
                  <c:v>43800</c:v>
                </c:pt>
                <c:pt idx="114">
                  <c:v>43831</c:v>
                </c:pt>
                <c:pt idx="115">
                  <c:v>43862</c:v>
                </c:pt>
                <c:pt idx="116">
                  <c:v>43891</c:v>
                </c:pt>
                <c:pt idx="117">
                  <c:v>43922</c:v>
                </c:pt>
                <c:pt idx="118">
                  <c:v>43952</c:v>
                </c:pt>
                <c:pt idx="119">
                  <c:v>43983</c:v>
                </c:pt>
                <c:pt idx="120">
                  <c:v>44013</c:v>
                </c:pt>
                <c:pt idx="121">
                  <c:v>44044</c:v>
                </c:pt>
                <c:pt idx="122">
                  <c:v>44075</c:v>
                </c:pt>
                <c:pt idx="123">
                  <c:v>44105</c:v>
                </c:pt>
                <c:pt idx="124">
                  <c:v>44136</c:v>
                </c:pt>
                <c:pt idx="125">
                  <c:v>44166</c:v>
                </c:pt>
              </c:numCache>
            </c:numRef>
          </c:cat>
          <c:val>
            <c:numRef>
              <c:f>TurkeyDerived!$W$217:$W$342</c:f>
              <c:numCache>
                <c:formatCode>0</c:formatCode>
                <c:ptCount val="126"/>
                <c:pt idx="0">
                  <c:v>14.410000000000025</c:v>
                </c:pt>
                <c:pt idx="1">
                  <c:v>28.329999999999984</c:v>
                </c:pt>
                <c:pt idx="2">
                  <c:v>12.560000000000002</c:v>
                </c:pt>
                <c:pt idx="3">
                  <c:v>12.860000000000014</c:v>
                </c:pt>
                <c:pt idx="4">
                  <c:v>18.180000000000007</c:v>
                </c:pt>
                <c:pt idx="5">
                  <c:v>19.399999999999977</c:v>
                </c:pt>
                <c:pt idx="6">
                  <c:v>21.560000000000002</c:v>
                </c:pt>
                <c:pt idx="7">
                  <c:v>18.350000000000023</c:v>
                </c:pt>
                <c:pt idx="8">
                  <c:v>16.689999999999998</c:v>
                </c:pt>
                <c:pt idx="9">
                  <c:v>12.930000000000007</c:v>
                </c:pt>
                <c:pt idx="10">
                  <c:v>16.240000000000009</c:v>
                </c:pt>
                <c:pt idx="11">
                  <c:v>19.920000000000016</c:v>
                </c:pt>
                <c:pt idx="12">
                  <c:v>15.95999999999998</c:v>
                </c:pt>
                <c:pt idx="13">
                  <c:v>23.610000000000014</c:v>
                </c:pt>
                <c:pt idx="14">
                  <c:v>21.939999999999998</c:v>
                </c:pt>
                <c:pt idx="15">
                  <c:v>26.069999999999993</c:v>
                </c:pt>
                <c:pt idx="16">
                  <c:v>20.740000000000009</c:v>
                </c:pt>
                <c:pt idx="17">
                  <c:v>29.319999999999993</c:v>
                </c:pt>
                <c:pt idx="18">
                  <c:v>21.430000000000007</c:v>
                </c:pt>
                <c:pt idx="19">
                  <c:v>19.689999999999998</c:v>
                </c:pt>
                <c:pt idx="20">
                  <c:v>27.740000000000009</c:v>
                </c:pt>
                <c:pt idx="21">
                  <c:v>20.079999999999984</c:v>
                </c:pt>
                <c:pt idx="22">
                  <c:v>31.189999999999998</c:v>
                </c:pt>
                <c:pt idx="23">
                  <c:v>37.089999999999975</c:v>
                </c:pt>
                <c:pt idx="24">
                  <c:v>20.769999999999982</c:v>
                </c:pt>
                <c:pt idx="25">
                  <c:v>16.53000000000003</c:v>
                </c:pt>
                <c:pt idx="26">
                  <c:v>11.649999999999977</c:v>
                </c:pt>
                <c:pt idx="27">
                  <c:v>13.350000000000023</c:v>
                </c:pt>
                <c:pt idx="28">
                  <c:v>23.539999999999964</c:v>
                </c:pt>
                <c:pt idx="29">
                  <c:v>30.439999999999998</c:v>
                </c:pt>
                <c:pt idx="30">
                  <c:v>22.819999999999993</c:v>
                </c:pt>
                <c:pt idx="31">
                  <c:v>22.329999999999984</c:v>
                </c:pt>
                <c:pt idx="32">
                  <c:v>24.129999999999995</c:v>
                </c:pt>
                <c:pt idx="33">
                  <c:v>25.550000000000011</c:v>
                </c:pt>
                <c:pt idx="34">
                  <c:v>23.730000000000018</c:v>
                </c:pt>
                <c:pt idx="35">
                  <c:v>13.550000000000011</c:v>
                </c:pt>
                <c:pt idx="36">
                  <c:v>15.939999999999998</c:v>
                </c:pt>
                <c:pt idx="37">
                  <c:v>26.850000000000023</c:v>
                </c:pt>
                <c:pt idx="38">
                  <c:v>29.819999999999993</c:v>
                </c:pt>
                <c:pt idx="39">
                  <c:v>25.340000000000032</c:v>
                </c:pt>
                <c:pt idx="40">
                  <c:v>33.759999999999991</c:v>
                </c:pt>
                <c:pt idx="41">
                  <c:v>35.19</c:v>
                </c:pt>
                <c:pt idx="42">
                  <c:v>29.699999999999989</c:v>
                </c:pt>
                <c:pt idx="43">
                  <c:v>23.20999999999998</c:v>
                </c:pt>
                <c:pt idx="44">
                  <c:v>22.120000000000005</c:v>
                </c:pt>
                <c:pt idx="45">
                  <c:v>25</c:v>
                </c:pt>
                <c:pt idx="46">
                  <c:v>23.610000000000014</c:v>
                </c:pt>
                <c:pt idx="47">
                  <c:v>21.860000000000014</c:v>
                </c:pt>
                <c:pt idx="48">
                  <c:v>22.54000000000002</c:v>
                </c:pt>
                <c:pt idx="49">
                  <c:v>28.139999999999986</c:v>
                </c:pt>
                <c:pt idx="50">
                  <c:v>31.879999999999995</c:v>
                </c:pt>
                <c:pt idx="51">
                  <c:v>25.300000000000011</c:v>
                </c:pt>
                <c:pt idx="52">
                  <c:v>18.629999999999995</c:v>
                </c:pt>
                <c:pt idx="53">
                  <c:v>27.379999999999995</c:v>
                </c:pt>
                <c:pt idx="54">
                  <c:v>28.170000000000016</c:v>
                </c:pt>
                <c:pt idx="55">
                  <c:v>23.930000000000007</c:v>
                </c:pt>
                <c:pt idx="56">
                  <c:v>16.870000000000005</c:v>
                </c:pt>
                <c:pt idx="57">
                  <c:v>18.569999999999993</c:v>
                </c:pt>
                <c:pt idx="58">
                  <c:v>22.629999999999995</c:v>
                </c:pt>
                <c:pt idx="59">
                  <c:v>19.319999999999993</c:v>
                </c:pt>
                <c:pt idx="60">
                  <c:v>24.620000000000005</c:v>
                </c:pt>
                <c:pt idx="61">
                  <c:v>20.300000000000011</c:v>
                </c:pt>
                <c:pt idx="62">
                  <c:v>16.75</c:v>
                </c:pt>
                <c:pt idx="63">
                  <c:v>7.5999999999999943</c:v>
                </c:pt>
                <c:pt idx="64">
                  <c:v>15.599999999999994</c:v>
                </c:pt>
                <c:pt idx="65">
                  <c:v>19.740000000000009</c:v>
                </c:pt>
                <c:pt idx="66">
                  <c:v>16.159999999999997</c:v>
                </c:pt>
                <c:pt idx="67">
                  <c:v>17.349999999999994</c:v>
                </c:pt>
                <c:pt idx="68">
                  <c:v>14.370000000000005</c:v>
                </c:pt>
                <c:pt idx="69">
                  <c:v>22.159999999999997</c:v>
                </c:pt>
                <c:pt idx="70">
                  <c:v>26.490000000000009</c:v>
                </c:pt>
                <c:pt idx="71">
                  <c:v>24.22</c:v>
                </c:pt>
                <c:pt idx="72">
                  <c:v>21.849999999999994</c:v>
                </c:pt>
                <c:pt idx="73">
                  <c:v>28.870000000000005</c:v>
                </c:pt>
                <c:pt idx="74">
                  <c:v>20.22</c:v>
                </c:pt>
                <c:pt idx="75">
                  <c:v>15.140000000000015</c:v>
                </c:pt>
                <c:pt idx="76">
                  <c:v>29.649999999999977</c:v>
                </c:pt>
                <c:pt idx="77">
                  <c:v>28.589999999999975</c:v>
                </c:pt>
                <c:pt idx="78">
                  <c:v>38.350000000000023</c:v>
                </c:pt>
                <c:pt idx="79">
                  <c:v>32.180000000000007</c:v>
                </c:pt>
                <c:pt idx="80">
                  <c:v>26.050000000000011</c:v>
                </c:pt>
                <c:pt idx="81">
                  <c:v>17.310000000000002</c:v>
                </c:pt>
                <c:pt idx="82">
                  <c:v>26.439999999999998</c:v>
                </c:pt>
                <c:pt idx="83">
                  <c:v>27.920000000000016</c:v>
                </c:pt>
                <c:pt idx="84">
                  <c:v>26.53000000000003</c:v>
                </c:pt>
                <c:pt idx="85">
                  <c:v>29.660000000000025</c:v>
                </c:pt>
                <c:pt idx="86">
                  <c:v>31.950000000000045</c:v>
                </c:pt>
                <c:pt idx="87">
                  <c:v>32.600000000000023</c:v>
                </c:pt>
                <c:pt idx="88">
                  <c:v>36.079999999999984</c:v>
                </c:pt>
                <c:pt idx="89">
                  <c:v>29.939999999999998</c:v>
                </c:pt>
                <c:pt idx="90">
                  <c:v>32.269999999999982</c:v>
                </c:pt>
                <c:pt idx="91">
                  <c:v>26.629999999999995</c:v>
                </c:pt>
                <c:pt idx="92">
                  <c:v>32.69</c:v>
                </c:pt>
                <c:pt idx="93">
                  <c:v>28.829999999999984</c:v>
                </c:pt>
                <c:pt idx="94">
                  <c:v>24.840000000000032</c:v>
                </c:pt>
                <c:pt idx="95">
                  <c:v>27.95999999999998</c:v>
                </c:pt>
                <c:pt idx="96">
                  <c:v>32.800000000000011</c:v>
                </c:pt>
                <c:pt idx="97">
                  <c:v>27.970000000000027</c:v>
                </c:pt>
                <c:pt idx="98">
                  <c:v>22.110000000000014</c:v>
                </c:pt>
                <c:pt idx="99">
                  <c:v>28.5</c:v>
                </c:pt>
                <c:pt idx="100">
                  <c:v>26.149999999999977</c:v>
                </c:pt>
                <c:pt idx="101">
                  <c:v>22.620000000000005</c:v>
                </c:pt>
                <c:pt idx="102">
                  <c:v>21.550000000000011</c:v>
                </c:pt>
                <c:pt idx="103">
                  <c:v>29.629999999999995</c:v>
                </c:pt>
                <c:pt idx="104">
                  <c:v>27.029999999999973</c:v>
                </c:pt>
                <c:pt idx="105">
                  <c:v>25.04000000000002</c:v>
                </c:pt>
                <c:pt idx="106">
                  <c:v>14.910000000000025</c:v>
                </c:pt>
                <c:pt idx="107">
                  <c:v>16.649999999999977</c:v>
                </c:pt>
                <c:pt idx="108">
                  <c:v>29.639999999999986</c:v>
                </c:pt>
                <c:pt idx="109">
                  <c:v>37.699999999999989</c:v>
                </c:pt>
                <c:pt idx="110">
                  <c:v>14.839999999999975</c:v>
                </c:pt>
                <c:pt idx="111">
                  <c:v>17.329999999999984</c:v>
                </c:pt>
                <c:pt idx="112">
                  <c:v>26.480000000000018</c:v>
                </c:pt>
                <c:pt idx="113">
                  <c:v>22.069999999999993</c:v>
                </c:pt>
                <c:pt idx="114">
                  <c:v>23.329999999999984</c:v>
                </c:pt>
                <c:pt idx="115">
                  <c:v>20.04000000000002</c:v>
                </c:pt>
                <c:pt idx="116">
                  <c:v>20.129999999999995</c:v>
                </c:pt>
                <c:pt idx="117">
                  <c:v>24.449999999999989</c:v>
                </c:pt>
                <c:pt idx="118">
                  <c:v>21.449999999999989</c:v>
                </c:pt>
                <c:pt idx="119">
                  <c:v>24.620000000000005</c:v>
                </c:pt>
                <c:pt idx="120">
                  <c:v>28.079999999999984</c:v>
                </c:pt>
                <c:pt idx="121">
                  <c:v>25.300000000000011</c:v>
                </c:pt>
                <c:pt idx="122">
                  <c:v>27.54000000000002</c:v>
                </c:pt>
                <c:pt idx="123">
                  <c:v>28.5</c:v>
                </c:pt>
                <c:pt idx="124">
                  <c:v>23.420000000000016</c:v>
                </c:pt>
                <c:pt idx="125">
                  <c:v>34.19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7-46BA-87EF-A865BB028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22560"/>
        <c:axId val="307323872"/>
      </c:lineChart>
      <c:dateAx>
        <c:axId val="3073225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3872"/>
        <c:crosses val="autoZero"/>
        <c:auto val="1"/>
        <c:lblOffset val="100"/>
        <c:baseTimeUnit val="months"/>
      </c:dateAx>
      <c:valAx>
        <c:axId val="3073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Shredded over HMS#1&amp;2(80:20), $/t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TurkeyDerived!$AA$3:$AA$4</c:f>
              <c:strCache>
                <c:ptCount val="2"/>
                <c:pt idx="0">
                  <c:v>US East Coast</c:v>
                </c:pt>
                <c:pt idx="1">
                  <c:v>Export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TurkeyDerived!$A$258:$A$342</c:f>
              <c:numCache>
                <c:formatCode>mmm\-yy</c:formatCode>
                <c:ptCount val="85"/>
                <c:pt idx="0">
                  <c:v>41609</c:v>
                </c:pt>
                <c:pt idx="1">
                  <c:v>41640</c:v>
                </c:pt>
                <c:pt idx="2">
                  <c:v>41671</c:v>
                </c:pt>
                <c:pt idx="3">
                  <c:v>41699</c:v>
                </c:pt>
                <c:pt idx="4">
                  <c:v>41730</c:v>
                </c:pt>
                <c:pt idx="5">
                  <c:v>41760</c:v>
                </c:pt>
                <c:pt idx="6">
                  <c:v>41791</c:v>
                </c:pt>
                <c:pt idx="7">
                  <c:v>41821</c:v>
                </c:pt>
                <c:pt idx="8">
                  <c:v>41852</c:v>
                </c:pt>
                <c:pt idx="9">
                  <c:v>41883</c:v>
                </c:pt>
                <c:pt idx="10">
                  <c:v>41913</c:v>
                </c:pt>
                <c:pt idx="11">
                  <c:v>41944</c:v>
                </c:pt>
                <c:pt idx="12">
                  <c:v>41974</c:v>
                </c:pt>
                <c:pt idx="13">
                  <c:v>42005</c:v>
                </c:pt>
                <c:pt idx="14">
                  <c:v>42036</c:v>
                </c:pt>
                <c:pt idx="15">
                  <c:v>42064</c:v>
                </c:pt>
                <c:pt idx="16">
                  <c:v>42095</c:v>
                </c:pt>
                <c:pt idx="17">
                  <c:v>42125</c:v>
                </c:pt>
                <c:pt idx="18">
                  <c:v>42156</c:v>
                </c:pt>
                <c:pt idx="19">
                  <c:v>42186</c:v>
                </c:pt>
                <c:pt idx="20">
                  <c:v>42217</c:v>
                </c:pt>
                <c:pt idx="21">
                  <c:v>42248</c:v>
                </c:pt>
                <c:pt idx="22">
                  <c:v>42278</c:v>
                </c:pt>
                <c:pt idx="23">
                  <c:v>42309</c:v>
                </c:pt>
                <c:pt idx="24">
                  <c:v>42339</c:v>
                </c:pt>
                <c:pt idx="25">
                  <c:v>42370</c:v>
                </c:pt>
                <c:pt idx="26">
                  <c:v>42401</c:v>
                </c:pt>
                <c:pt idx="27">
                  <c:v>42430</c:v>
                </c:pt>
                <c:pt idx="28">
                  <c:v>42461</c:v>
                </c:pt>
                <c:pt idx="29">
                  <c:v>42491</c:v>
                </c:pt>
                <c:pt idx="30">
                  <c:v>42522</c:v>
                </c:pt>
                <c:pt idx="31">
                  <c:v>42552</c:v>
                </c:pt>
                <c:pt idx="32">
                  <c:v>42583</c:v>
                </c:pt>
                <c:pt idx="33">
                  <c:v>42614</c:v>
                </c:pt>
                <c:pt idx="34">
                  <c:v>42644</c:v>
                </c:pt>
                <c:pt idx="35">
                  <c:v>42675</c:v>
                </c:pt>
                <c:pt idx="36">
                  <c:v>42705</c:v>
                </c:pt>
                <c:pt idx="37">
                  <c:v>42736</c:v>
                </c:pt>
                <c:pt idx="38">
                  <c:v>42767</c:v>
                </c:pt>
                <c:pt idx="39">
                  <c:v>42795</c:v>
                </c:pt>
                <c:pt idx="40">
                  <c:v>42826</c:v>
                </c:pt>
                <c:pt idx="41">
                  <c:v>42856</c:v>
                </c:pt>
                <c:pt idx="42">
                  <c:v>42887</c:v>
                </c:pt>
                <c:pt idx="43">
                  <c:v>42917</c:v>
                </c:pt>
                <c:pt idx="44">
                  <c:v>42948</c:v>
                </c:pt>
                <c:pt idx="45">
                  <c:v>42979</c:v>
                </c:pt>
                <c:pt idx="46">
                  <c:v>43009</c:v>
                </c:pt>
                <c:pt idx="47">
                  <c:v>43040</c:v>
                </c:pt>
                <c:pt idx="48">
                  <c:v>43070</c:v>
                </c:pt>
                <c:pt idx="49">
                  <c:v>43101</c:v>
                </c:pt>
                <c:pt idx="50">
                  <c:v>43132</c:v>
                </c:pt>
                <c:pt idx="51">
                  <c:v>43160</c:v>
                </c:pt>
                <c:pt idx="52">
                  <c:v>43191</c:v>
                </c:pt>
                <c:pt idx="53">
                  <c:v>43221</c:v>
                </c:pt>
                <c:pt idx="54">
                  <c:v>43252</c:v>
                </c:pt>
                <c:pt idx="55">
                  <c:v>43282</c:v>
                </c:pt>
                <c:pt idx="56">
                  <c:v>43313</c:v>
                </c:pt>
                <c:pt idx="57">
                  <c:v>43344</c:v>
                </c:pt>
                <c:pt idx="58">
                  <c:v>43374</c:v>
                </c:pt>
                <c:pt idx="59">
                  <c:v>43405</c:v>
                </c:pt>
                <c:pt idx="60">
                  <c:v>43435</c:v>
                </c:pt>
                <c:pt idx="61">
                  <c:v>43466</c:v>
                </c:pt>
                <c:pt idx="62">
                  <c:v>43497</c:v>
                </c:pt>
                <c:pt idx="63">
                  <c:v>43525</c:v>
                </c:pt>
                <c:pt idx="64">
                  <c:v>43556</c:v>
                </c:pt>
                <c:pt idx="65">
                  <c:v>43586</c:v>
                </c:pt>
                <c:pt idx="66">
                  <c:v>43617</c:v>
                </c:pt>
                <c:pt idx="67">
                  <c:v>43647</c:v>
                </c:pt>
                <c:pt idx="68">
                  <c:v>43678</c:v>
                </c:pt>
                <c:pt idx="69">
                  <c:v>43709</c:v>
                </c:pt>
                <c:pt idx="70">
                  <c:v>43739</c:v>
                </c:pt>
                <c:pt idx="71">
                  <c:v>43770</c:v>
                </c:pt>
                <c:pt idx="72">
                  <c:v>43800</c:v>
                </c:pt>
                <c:pt idx="73">
                  <c:v>43831</c:v>
                </c:pt>
                <c:pt idx="74">
                  <c:v>43862</c:v>
                </c:pt>
                <c:pt idx="75">
                  <c:v>43891</c:v>
                </c:pt>
                <c:pt idx="76">
                  <c:v>43922</c:v>
                </c:pt>
                <c:pt idx="77">
                  <c:v>43952</c:v>
                </c:pt>
                <c:pt idx="78">
                  <c:v>43983</c:v>
                </c:pt>
                <c:pt idx="79">
                  <c:v>44013</c:v>
                </c:pt>
                <c:pt idx="80">
                  <c:v>44044</c:v>
                </c:pt>
                <c:pt idx="81">
                  <c:v>44075</c:v>
                </c:pt>
                <c:pt idx="82">
                  <c:v>44105</c:v>
                </c:pt>
                <c:pt idx="83">
                  <c:v>44136</c:v>
                </c:pt>
                <c:pt idx="84">
                  <c:v>44166</c:v>
                </c:pt>
              </c:numCache>
            </c:numRef>
          </c:cat>
          <c:val>
            <c:numRef>
              <c:f>TurkeyDerived!$AB$258:$AB$342</c:f>
              <c:numCache>
                <c:formatCode>0</c:formatCode>
                <c:ptCount val="85"/>
                <c:pt idx="0">
                  <c:v>5.3900000000000432</c:v>
                </c:pt>
                <c:pt idx="1">
                  <c:v>5.660000000000025</c:v>
                </c:pt>
                <c:pt idx="2">
                  <c:v>5.1699999999999591</c:v>
                </c:pt>
                <c:pt idx="3">
                  <c:v>5.0699999999999932</c:v>
                </c:pt>
                <c:pt idx="4">
                  <c:v>5.4300000000000068</c:v>
                </c:pt>
                <c:pt idx="5">
                  <c:v>5.4300000000000068</c:v>
                </c:pt>
                <c:pt idx="6">
                  <c:v>5.2999999999999545</c:v>
                </c:pt>
                <c:pt idx="7">
                  <c:v>5.4699999999999704</c:v>
                </c:pt>
                <c:pt idx="8">
                  <c:v>5.7300000000000182</c:v>
                </c:pt>
                <c:pt idx="9">
                  <c:v>5.5299999999999727</c:v>
                </c:pt>
                <c:pt idx="10">
                  <c:v>4.8599999999999568</c:v>
                </c:pt>
                <c:pt idx="11">
                  <c:v>4.5799999999999841</c:v>
                </c:pt>
                <c:pt idx="12">
                  <c:v>4.4900000000000091</c:v>
                </c:pt>
                <c:pt idx="13">
                  <c:v>4.4300000000000068</c:v>
                </c:pt>
                <c:pt idx="14">
                  <c:v>3.6299999999999955</c:v>
                </c:pt>
                <c:pt idx="15">
                  <c:v>3.8800000000000239</c:v>
                </c:pt>
                <c:pt idx="16">
                  <c:v>6.4899999999999807</c:v>
                </c:pt>
                <c:pt idx="17">
                  <c:v>4.8899999999999864</c:v>
                </c:pt>
                <c:pt idx="18">
                  <c:v>4.9599999999999795</c:v>
                </c:pt>
                <c:pt idx="19">
                  <c:v>4.8199999999999932</c:v>
                </c:pt>
                <c:pt idx="20">
                  <c:v>-0.69999999999998863</c:v>
                </c:pt>
                <c:pt idx="21">
                  <c:v>2.6399999999999864</c:v>
                </c:pt>
                <c:pt idx="22">
                  <c:v>5</c:v>
                </c:pt>
                <c:pt idx="23">
                  <c:v>5.1599999999999966</c:v>
                </c:pt>
                <c:pt idx="24">
                  <c:v>5</c:v>
                </c:pt>
                <c:pt idx="25">
                  <c:v>5</c:v>
                </c:pt>
                <c:pt idx="26">
                  <c:v>4.9300000000000068</c:v>
                </c:pt>
                <c:pt idx="27">
                  <c:v>5.6800000000000068</c:v>
                </c:pt>
                <c:pt idx="28">
                  <c:v>5.2699999999999818</c:v>
                </c:pt>
                <c:pt idx="29">
                  <c:v>5</c:v>
                </c:pt>
                <c:pt idx="30">
                  <c:v>5.0100000000000477</c:v>
                </c:pt>
                <c:pt idx="31">
                  <c:v>5.0099999999999909</c:v>
                </c:pt>
                <c:pt idx="32">
                  <c:v>4.9200000000000159</c:v>
                </c:pt>
                <c:pt idx="33">
                  <c:v>4.9000000000000057</c:v>
                </c:pt>
                <c:pt idx="34">
                  <c:v>4.9399999999999977</c:v>
                </c:pt>
                <c:pt idx="35">
                  <c:v>4.6200000000000045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4.9599999999999795</c:v>
                </c:pt>
                <c:pt idx="40">
                  <c:v>4.9300000000000068</c:v>
                </c:pt>
                <c:pt idx="41">
                  <c:v>5.6900000000000261</c:v>
                </c:pt>
                <c:pt idx="42">
                  <c:v>6.3600000000000136</c:v>
                </c:pt>
                <c:pt idx="43">
                  <c:v>4.9499999999999886</c:v>
                </c:pt>
                <c:pt idx="44">
                  <c:v>5.9300000000000068</c:v>
                </c:pt>
                <c:pt idx="45">
                  <c:v>8.7599999999999909</c:v>
                </c:pt>
                <c:pt idx="46">
                  <c:v>6.9000000000000341</c:v>
                </c:pt>
                <c:pt idx="47">
                  <c:v>5</c:v>
                </c:pt>
                <c:pt idx="48">
                  <c:v>5</c:v>
                </c:pt>
                <c:pt idx="49">
                  <c:v>5.839999999999975</c:v>
                </c:pt>
                <c:pt idx="50">
                  <c:v>9.2999999999999545</c:v>
                </c:pt>
                <c:pt idx="51">
                  <c:v>9.5299999999999727</c:v>
                </c:pt>
                <c:pt idx="52">
                  <c:v>13.930000000000007</c:v>
                </c:pt>
                <c:pt idx="53">
                  <c:v>5.3999999999999773</c:v>
                </c:pt>
                <c:pt idx="54">
                  <c:v>9.7099999999999795</c:v>
                </c:pt>
                <c:pt idx="55">
                  <c:v>11.799999999999955</c:v>
                </c:pt>
                <c:pt idx="56">
                  <c:v>11.310000000000002</c:v>
                </c:pt>
                <c:pt idx="57">
                  <c:v>4.8400000000000318</c:v>
                </c:pt>
                <c:pt idx="58">
                  <c:v>3.4500000000000455</c:v>
                </c:pt>
                <c:pt idx="59">
                  <c:v>5.089999999999975</c:v>
                </c:pt>
                <c:pt idx="60">
                  <c:v>5</c:v>
                </c:pt>
                <c:pt idx="61">
                  <c:v>4.8500000000000227</c:v>
                </c:pt>
                <c:pt idx="62">
                  <c:v>4.75</c:v>
                </c:pt>
                <c:pt idx="63">
                  <c:v>5.1599999999999682</c:v>
                </c:pt>
                <c:pt idx="64">
                  <c:v>5.5199999999999818</c:v>
                </c:pt>
                <c:pt idx="65">
                  <c:v>5.4000000000000341</c:v>
                </c:pt>
                <c:pt idx="66">
                  <c:v>7.3600000000000136</c:v>
                </c:pt>
                <c:pt idx="67">
                  <c:v>5.4900000000000091</c:v>
                </c:pt>
                <c:pt idx="68">
                  <c:v>4.9900000000000091</c:v>
                </c:pt>
                <c:pt idx="69">
                  <c:v>4.7800000000000011</c:v>
                </c:pt>
                <c:pt idx="70">
                  <c:v>5.7299999999999898</c:v>
                </c:pt>
                <c:pt idx="71">
                  <c:v>5.460000000000008</c:v>
                </c:pt>
                <c:pt idx="72">
                  <c:v>5</c:v>
                </c:pt>
                <c:pt idx="73">
                  <c:v>9</c:v>
                </c:pt>
                <c:pt idx="74">
                  <c:v>7.1800000000000068</c:v>
                </c:pt>
                <c:pt idx="75">
                  <c:v>5</c:v>
                </c:pt>
                <c:pt idx="76">
                  <c:v>5.7400000000000091</c:v>
                </c:pt>
                <c:pt idx="77">
                  <c:v>4.6699999999999875</c:v>
                </c:pt>
                <c:pt idx="78">
                  <c:v>4.289999999999992</c:v>
                </c:pt>
                <c:pt idx="79">
                  <c:v>5.3700000000000045</c:v>
                </c:pt>
                <c:pt idx="80">
                  <c:v>5</c:v>
                </c:pt>
                <c:pt idx="81">
                  <c:v>5.0299999999999727</c:v>
                </c:pt>
                <c:pt idx="82">
                  <c:v>5.2099999999999795</c:v>
                </c:pt>
                <c:pt idx="83">
                  <c:v>2.4599999999999795</c:v>
                </c:pt>
                <c:pt idx="84">
                  <c:v>3.0199999999999818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7-46BA-87EF-A865BB028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22560"/>
        <c:axId val="307323872"/>
      </c:lineChart>
      <c:dateAx>
        <c:axId val="3073225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3872"/>
        <c:crosses val="autoZero"/>
        <c:auto val="1"/>
        <c:lblOffset val="100"/>
        <c:baseTimeUnit val="months"/>
      </c:dateAx>
      <c:valAx>
        <c:axId val="3073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Germany over 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TurkeyDerived!$AC$5</c:f>
              <c:strCache>
                <c:ptCount val="1"/>
                <c:pt idx="0">
                  <c:v>E3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TurkeyDerived!$A$265:$A$342</c:f>
              <c:numCache>
                <c:formatCode>mmm\-yy</c:formatCode>
                <c:ptCount val="78"/>
                <c:pt idx="0">
                  <c:v>41821</c:v>
                </c:pt>
                <c:pt idx="1">
                  <c:v>41852</c:v>
                </c:pt>
                <c:pt idx="2">
                  <c:v>41883</c:v>
                </c:pt>
                <c:pt idx="3">
                  <c:v>41913</c:v>
                </c:pt>
                <c:pt idx="4">
                  <c:v>41944</c:v>
                </c:pt>
                <c:pt idx="5">
                  <c:v>41974</c:v>
                </c:pt>
                <c:pt idx="6">
                  <c:v>42005</c:v>
                </c:pt>
                <c:pt idx="7">
                  <c:v>42036</c:v>
                </c:pt>
                <c:pt idx="8">
                  <c:v>42064</c:v>
                </c:pt>
                <c:pt idx="9">
                  <c:v>42095</c:v>
                </c:pt>
                <c:pt idx="10">
                  <c:v>42125</c:v>
                </c:pt>
                <c:pt idx="11">
                  <c:v>42156</c:v>
                </c:pt>
                <c:pt idx="12">
                  <c:v>42186</c:v>
                </c:pt>
                <c:pt idx="13">
                  <c:v>42217</c:v>
                </c:pt>
                <c:pt idx="14">
                  <c:v>42248</c:v>
                </c:pt>
                <c:pt idx="15">
                  <c:v>42278</c:v>
                </c:pt>
                <c:pt idx="16">
                  <c:v>42309</c:v>
                </c:pt>
                <c:pt idx="17">
                  <c:v>42339</c:v>
                </c:pt>
                <c:pt idx="18">
                  <c:v>42370</c:v>
                </c:pt>
                <c:pt idx="19">
                  <c:v>42401</c:v>
                </c:pt>
                <c:pt idx="20">
                  <c:v>42430</c:v>
                </c:pt>
                <c:pt idx="21">
                  <c:v>42461</c:v>
                </c:pt>
                <c:pt idx="22">
                  <c:v>42491</c:v>
                </c:pt>
                <c:pt idx="23">
                  <c:v>42522</c:v>
                </c:pt>
                <c:pt idx="24">
                  <c:v>42552</c:v>
                </c:pt>
                <c:pt idx="25">
                  <c:v>42583</c:v>
                </c:pt>
                <c:pt idx="26">
                  <c:v>42614</c:v>
                </c:pt>
                <c:pt idx="27">
                  <c:v>42644</c:v>
                </c:pt>
                <c:pt idx="28">
                  <c:v>42675</c:v>
                </c:pt>
                <c:pt idx="29">
                  <c:v>42705</c:v>
                </c:pt>
                <c:pt idx="30">
                  <c:v>42736</c:v>
                </c:pt>
                <c:pt idx="31">
                  <c:v>42767</c:v>
                </c:pt>
                <c:pt idx="32">
                  <c:v>42795</c:v>
                </c:pt>
                <c:pt idx="33">
                  <c:v>42826</c:v>
                </c:pt>
                <c:pt idx="34">
                  <c:v>42856</c:v>
                </c:pt>
                <c:pt idx="35">
                  <c:v>42887</c:v>
                </c:pt>
                <c:pt idx="36">
                  <c:v>42917</c:v>
                </c:pt>
                <c:pt idx="37">
                  <c:v>42948</c:v>
                </c:pt>
                <c:pt idx="38">
                  <c:v>42979</c:v>
                </c:pt>
                <c:pt idx="39">
                  <c:v>43009</c:v>
                </c:pt>
                <c:pt idx="40">
                  <c:v>43040</c:v>
                </c:pt>
                <c:pt idx="41">
                  <c:v>43070</c:v>
                </c:pt>
                <c:pt idx="42">
                  <c:v>43101</c:v>
                </c:pt>
                <c:pt idx="43">
                  <c:v>43132</c:v>
                </c:pt>
                <c:pt idx="44">
                  <c:v>43160</c:v>
                </c:pt>
                <c:pt idx="45">
                  <c:v>43191</c:v>
                </c:pt>
                <c:pt idx="46">
                  <c:v>43221</c:v>
                </c:pt>
                <c:pt idx="47">
                  <c:v>43252</c:v>
                </c:pt>
                <c:pt idx="48">
                  <c:v>43282</c:v>
                </c:pt>
                <c:pt idx="49">
                  <c:v>43313</c:v>
                </c:pt>
                <c:pt idx="50">
                  <c:v>43344</c:v>
                </c:pt>
                <c:pt idx="51">
                  <c:v>43374</c:v>
                </c:pt>
                <c:pt idx="52">
                  <c:v>43405</c:v>
                </c:pt>
                <c:pt idx="53">
                  <c:v>43435</c:v>
                </c:pt>
                <c:pt idx="54">
                  <c:v>43466</c:v>
                </c:pt>
                <c:pt idx="55">
                  <c:v>43497</c:v>
                </c:pt>
                <c:pt idx="56">
                  <c:v>43525</c:v>
                </c:pt>
                <c:pt idx="57">
                  <c:v>43556</c:v>
                </c:pt>
                <c:pt idx="58">
                  <c:v>43586</c:v>
                </c:pt>
                <c:pt idx="59">
                  <c:v>43617</c:v>
                </c:pt>
                <c:pt idx="60">
                  <c:v>43647</c:v>
                </c:pt>
                <c:pt idx="61">
                  <c:v>43678</c:v>
                </c:pt>
                <c:pt idx="62">
                  <c:v>43709</c:v>
                </c:pt>
                <c:pt idx="63">
                  <c:v>43739</c:v>
                </c:pt>
                <c:pt idx="64">
                  <c:v>43770</c:v>
                </c:pt>
                <c:pt idx="65">
                  <c:v>43800</c:v>
                </c:pt>
                <c:pt idx="66">
                  <c:v>43831</c:v>
                </c:pt>
                <c:pt idx="67">
                  <c:v>43862</c:v>
                </c:pt>
                <c:pt idx="68">
                  <c:v>43891</c:v>
                </c:pt>
                <c:pt idx="69">
                  <c:v>43922</c:v>
                </c:pt>
                <c:pt idx="70">
                  <c:v>43952</c:v>
                </c:pt>
                <c:pt idx="71">
                  <c:v>43983</c:v>
                </c:pt>
                <c:pt idx="72">
                  <c:v>44013</c:v>
                </c:pt>
                <c:pt idx="73">
                  <c:v>44044</c:v>
                </c:pt>
                <c:pt idx="74">
                  <c:v>44075</c:v>
                </c:pt>
                <c:pt idx="75">
                  <c:v>44105</c:v>
                </c:pt>
                <c:pt idx="76">
                  <c:v>44136</c:v>
                </c:pt>
                <c:pt idx="77">
                  <c:v>44166</c:v>
                </c:pt>
              </c:numCache>
            </c:numRef>
          </c:cat>
          <c:val>
            <c:numRef>
              <c:f>TurkeyDerived!$AC$265:$AC$342</c:f>
              <c:numCache>
                <c:formatCode>General</c:formatCode>
                <c:ptCount val="78"/>
                <c:pt idx="0">
                  <c:v>-10</c:v>
                </c:pt>
                <c:pt idx="1">
                  <c:v>0</c:v>
                </c:pt>
                <c:pt idx="2">
                  <c:v>-5</c:v>
                </c:pt>
                <c:pt idx="3">
                  <c:v>-2.5</c:v>
                </c:pt>
                <c:pt idx="4">
                  <c:v>10</c:v>
                </c:pt>
                <c:pt idx="5">
                  <c:v>-2.5</c:v>
                </c:pt>
                <c:pt idx="6">
                  <c:v>-7.5</c:v>
                </c:pt>
                <c:pt idx="7">
                  <c:v>-10</c:v>
                </c:pt>
                <c:pt idx="8">
                  <c:v>-5</c:v>
                </c:pt>
                <c:pt idx="9">
                  <c:v>-5</c:v>
                </c:pt>
                <c:pt idx="10">
                  <c:v>0</c:v>
                </c:pt>
                <c:pt idx="11">
                  <c:v>2.5</c:v>
                </c:pt>
                <c:pt idx="12">
                  <c:v>-7.5</c:v>
                </c:pt>
                <c:pt idx="13">
                  <c:v>-17.5</c:v>
                </c:pt>
                <c:pt idx="14">
                  <c:v>-2.5</c:v>
                </c:pt>
                <c:pt idx="15">
                  <c:v>-7.5</c:v>
                </c:pt>
                <c:pt idx="16">
                  <c:v>0</c:v>
                </c:pt>
                <c:pt idx="17">
                  <c:v>-10</c:v>
                </c:pt>
                <c:pt idx="18">
                  <c:v>-5</c:v>
                </c:pt>
                <c:pt idx="19">
                  <c:v>-7.5</c:v>
                </c:pt>
                <c:pt idx="20">
                  <c:v>-5</c:v>
                </c:pt>
                <c:pt idx="21">
                  <c:v>0</c:v>
                </c:pt>
                <c:pt idx="22">
                  <c:v>20</c:v>
                </c:pt>
                <c:pt idx="23">
                  <c:v>7.5</c:v>
                </c:pt>
                <c:pt idx="24">
                  <c:v>-2.5</c:v>
                </c:pt>
                <c:pt idx="25">
                  <c:v>0</c:v>
                </c:pt>
                <c:pt idx="26">
                  <c:v>2.5</c:v>
                </c:pt>
                <c:pt idx="27">
                  <c:v>-5</c:v>
                </c:pt>
                <c:pt idx="28">
                  <c:v>-2.5</c:v>
                </c:pt>
                <c:pt idx="29">
                  <c:v>-5</c:v>
                </c:pt>
                <c:pt idx="30">
                  <c:v>0</c:v>
                </c:pt>
                <c:pt idx="31">
                  <c:v>-2.5</c:v>
                </c:pt>
                <c:pt idx="32">
                  <c:v>2.5</c:v>
                </c:pt>
                <c:pt idx="33">
                  <c:v>7.5</c:v>
                </c:pt>
                <c:pt idx="34">
                  <c:v>17.5</c:v>
                </c:pt>
                <c:pt idx="35">
                  <c:v>7.5</c:v>
                </c:pt>
                <c:pt idx="36">
                  <c:v>-12.5</c:v>
                </c:pt>
                <c:pt idx="37">
                  <c:v>-10</c:v>
                </c:pt>
                <c:pt idx="38">
                  <c:v>-15</c:v>
                </c:pt>
                <c:pt idx="39">
                  <c:v>-5</c:v>
                </c:pt>
                <c:pt idx="40">
                  <c:v>-20</c:v>
                </c:pt>
                <c:pt idx="41">
                  <c:v>-7.5</c:v>
                </c:pt>
                <c:pt idx="42">
                  <c:v>-12.5</c:v>
                </c:pt>
                <c:pt idx="43">
                  <c:v>2.5</c:v>
                </c:pt>
                <c:pt idx="44">
                  <c:v>-10</c:v>
                </c:pt>
                <c:pt idx="45">
                  <c:v>-2.5</c:v>
                </c:pt>
                <c:pt idx="46">
                  <c:v>-5</c:v>
                </c:pt>
                <c:pt idx="47">
                  <c:v>-2.5</c:v>
                </c:pt>
                <c:pt idx="48">
                  <c:v>-2.5</c:v>
                </c:pt>
                <c:pt idx="49">
                  <c:v>-5</c:v>
                </c:pt>
                <c:pt idx="50">
                  <c:v>-2.5</c:v>
                </c:pt>
                <c:pt idx="51">
                  <c:v>-2.5</c:v>
                </c:pt>
                <c:pt idx="52">
                  <c:v>2.5</c:v>
                </c:pt>
                <c:pt idx="53">
                  <c:v>0</c:v>
                </c:pt>
                <c:pt idx="54">
                  <c:v>-12.5</c:v>
                </c:pt>
                <c:pt idx="55">
                  <c:v>-5</c:v>
                </c:pt>
                <c:pt idx="56">
                  <c:v>-2.5</c:v>
                </c:pt>
                <c:pt idx="57">
                  <c:v>7.5</c:v>
                </c:pt>
                <c:pt idx="58">
                  <c:v>7.5</c:v>
                </c:pt>
                <c:pt idx="59">
                  <c:v>10</c:v>
                </c:pt>
                <c:pt idx="60">
                  <c:v>10</c:v>
                </c:pt>
                <c:pt idx="61">
                  <c:v>15</c:v>
                </c:pt>
                <c:pt idx="62">
                  <c:v>10</c:v>
                </c:pt>
                <c:pt idx="63">
                  <c:v>-2.5</c:v>
                </c:pt>
                <c:pt idx="64">
                  <c:v>-2.5</c:v>
                </c:pt>
                <c:pt idx="65">
                  <c:v>-5</c:v>
                </c:pt>
                <c:pt idx="66">
                  <c:v>-2.5</c:v>
                </c:pt>
                <c:pt idx="67">
                  <c:v>0</c:v>
                </c:pt>
                <c:pt idx="68">
                  <c:v>27.5</c:v>
                </c:pt>
                <c:pt idx="69">
                  <c:v>22.5</c:v>
                </c:pt>
                <c:pt idx="70">
                  <c:v>0</c:v>
                </c:pt>
                <c:pt idx="71">
                  <c:v>25</c:v>
                </c:pt>
                <c:pt idx="72">
                  <c:v>5</c:v>
                </c:pt>
                <c:pt idx="73">
                  <c:v>15</c:v>
                </c:pt>
                <c:pt idx="74">
                  <c:v>15</c:v>
                </c:pt>
                <c:pt idx="75">
                  <c:v>12.5</c:v>
                </c:pt>
                <c:pt idx="76">
                  <c:v>12.5</c:v>
                </c:pt>
                <c:pt idx="77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7-46BA-87EF-A865BB028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22560"/>
        <c:axId val="307323872"/>
      </c:lineChart>
      <c:dateAx>
        <c:axId val="3073225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3872"/>
        <c:crosses val="autoZero"/>
        <c:auto val="1"/>
        <c:lblOffset val="100"/>
        <c:baseTimeUnit val="months"/>
      </c:dateAx>
      <c:valAx>
        <c:axId val="3073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Germany over 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TurkeyDerived!$AD$5</c:f>
              <c:strCache>
                <c:ptCount val="1"/>
                <c:pt idx="0">
                  <c:v>E40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TurkeyDerived!$A$321:$A$342</c:f>
              <c:numCache>
                <c:formatCode>mmm\-yy</c:formatCode>
                <c:ptCount val="22"/>
                <c:pt idx="0">
                  <c:v>43525</c:v>
                </c:pt>
                <c:pt idx="1">
                  <c:v>43556</c:v>
                </c:pt>
                <c:pt idx="2">
                  <c:v>43586</c:v>
                </c:pt>
                <c:pt idx="3">
                  <c:v>43617</c:v>
                </c:pt>
                <c:pt idx="4">
                  <c:v>43647</c:v>
                </c:pt>
                <c:pt idx="5">
                  <c:v>43678</c:v>
                </c:pt>
                <c:pt idx="6">
                  <c:v>43709</c:v>
                </c:pt>
                <c:pt idx="7">
                  <c:v>43739</c:v>
                </c:pt>
                <c:pt idx="8">
                  <c:v>43770</c:v>
                </c:pt>
                <c:pt idx="9">
                  <c:v>43800</c:v>
                </c:pt>
                <c:pt idx="10">
                  <c:v>43831</c:v>
                </c:pt>
                <c:pt idx="11">
                  <c:v>43862</c:v>
                </c:pt>
                <c:pt idx="12">
                  <c:v>43891</c:v>
                </c:pt>
                <c:pt idx="13">
                  <c:v>43922</c:v>
                </c:pt>
                <c:pt idx="14">
                  <c:v>43952</c:v>
                </c:pt>
                <c:pt idx="15">
                  <c:v>43983</c:v>
                </c:pt>
                <c:pt idx="16">
                  <c:v>44013</c:v>
                </c:pt>
                <c:pt idx="17">
                  <c:v>44044</c:v>
                </c:pt>
                <c:pt idx="18">
                  <c:v>44075</c:v>
                </c:pt>
                <c:pt idx="19">
                  <c:v>44105</c:v>
                </c:pt>
                <c:pt idx="20">
                  <c:v>44136</c:v>
                </c:pt>
                <c:pt idx="21">
                  <c:v>44166</c:v>
                </c:pt>
              </c:numCache>
            </c:numRef>
          </c:cat>
          <c:val>
            <c:numRef>
              <c:f>TurkeyDerived!$AD$321:$AD$342</c:f>
              <c:numCache>
                <c:formatCode>General</c:formatCode>
                <c:ptCount val="22"/>
                <c:pt idx="0">
                  <c:v>-12.5</c:v>
                </c:pt>
                <c:pt idx="1">
                  <c:v>-5</c:v>
                </c:pt>
                <c:pt idx="2">
                  <c:v>-7.5</c:v>
                </c:pt>
                <c:pt idx="3">
                  <c:v>-2.5</c:v>
                </c:pt>
                <c:pt idx="4">
                  <c:v>-2.5</c:v>
                </c:pt>
                <c:pt idx="5">
                  <c:v>0</c:v>
                </c:pt>
                <c:pt idx="6">
                  <c:v>0</c:v>
                </c:pt>
                <c:pt idx="7">
                  <c:v>-2.5</c:v>
                </c:pt>
                <c:pt idx="8">
                  <c:v>-2.5</c:v>
                </c:pt>
                <c:pt idx="9">
                  <c:v>2.5</c:v>
                </c:pt>
                <c:pt idx="10">
                  <c:v>2.5</c:v>
                </c:pt>
                <c:pt idx="11">
                  <c:v>5</c:v>
                </c:pt>
                <c:pt idx="12">
                  <c:v>15</c:v>
                </c:pt>
                <c:pt idx="13">
                  <c:v>25</c:v>
                </c:pt>
                <c:pt idx="14">
                  <c:v>-10</c:v>
                </c:pt>
                <c:pt idx="15">
                  <c:v>17.5</c:v>
                </c:pt>
                <c:pt idx="16">
                  <c:v>0</c:v>
                </c:pt>
                <c:pt idx="17">
                  <c:v>7.5</c:v>
                </c:pt>
                <c:pt idx="18">
                  <c:v>0</c:v>
                </c:pt>
                <c:pt idx="19">
                  <c:v>-2.5</c:v>
                </c:pt>
                <c:pt idx="20">
                  <c:v>0</c:v>
                </c:pt>
                <c:pt idx="2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7-46BA-87EF-A865BB028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22560"/>
        <c:axId val="307323872"/>
      </c:lineChart>
      <c:dateAx>
        <c:axId val="3073225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3872"/>
        <c:crosses val="autoZero"/>
        <c:auto val="1"/>
        <c:lblOffset val="100"/>
        <c:baseTimeUnit val="months"/>
      </c:dateAx>
      <c:valAx>
        <c:axId val="3073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India over Turkey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TurkeyDerived!$AE$5</c:f>
              <c:strCache>
                <c:ptCount val="1"/>
                <c:pt idx="0">
                  <c:v>HMS1&amp;2 (80:20)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TurkeyDerived!$A$217:$A$342</c:f>
              <c:numCache>
                <c:formatCode>mmm\-yy</c:formatCode>
                <c:ptCount val="126"/>
                <c:pt idx="0">
                  <c:v>40360</c:v>
                </c:pt>
                <c:pt idx="1">
                  <c:v>40391</c:v>
                </c:pt>
                <c:pt idx="2">
                  <c:v>40422</c:v>
                </c:pt>
                <c:pt idx="3">
                  <c:v>40452</c:v>
                </c:pt>
                <c:pt idx="4">
                  <c:v>40483</c:v>
                </c:pt>
                <c:pt idx="5">
                  <c:v>40513</c:v>
                </c:pt>
                <c:pt idx="6">
                  <c:v>40544</c:v>
                </c:pt>
                <c:pt idx="7">
                  <c:v>40575</c:v>
                </c:pt>
                <c:pt idx="8">
                  <c:v>40603</c:v>
                </c:pt>
                <c:pt idx="9">
                  <c:v>40634</c:v>
                </c:pt>
                <c:pt idx="10">
                  <c:v>40664</c:v>
                </c:pt>
                <c:pt idx="11">
                  <c:v>40695</c:v>
                </c:pt>
                <c:pt idx="12">
                  <c:v>40725</c:v>
                </c:pt>
                <c:pt idx="13">
                  <c:v>40756</c:v>
                </c:pt>
                <c:pt idx="14">
                  <c:v>40787</c:v>
                </c:pt>
                <c:pt idx="15">
                  <c:v>40817</c:v>
                </c:pt>
                <c:pt idx="16">
                  <c:v>40848</c:v>
                </c:pt>
                <c:pt idx="17">
                  <c:v>40878</c:v>
                </c:pt>
                <c:pt idx="18">
                  <c:v>40909</c:v>
                </c:pt>
                <c:pt idx="19">
                  <c:v>40940</c:v>
                </c:pt>
                <c:pt idx="20">
                  <c:v>40969</c:v>
                </c:pt>
                <c:pt idx="21">
                  <c:v>41000</c:v>
                </c:pt>
                <c:pt idx="22">
                  <c:v>41030</c:v>
                </c:pt>
                <c:pt idx="23">
                  <c:v>41061</c:v>
                </c:pt>
                <c:pt idx="24">
                  <c:v>41091</c:v>
                </c:pt>
                <c:pt idx="25">
                  <c:v>41122</c:v>
                </c:pt>
                <c:pt idx="26">
                  <c:v>41153</c:v>
                </c:pt>
                <c:pt idx="27">
                  <c:v>41183</c:v>
                </c:pt>
                <c:pt idx="28">
                  <c:v>41214</c:v>
                </c:pt>
                <c:pt idx="29">
                  <c:v>41244</c:v>
                </c:pt>
                <c:pt idx="30">
                  <c:v>41275</c:v>
                </c:pt>
                <c:pt idx="31">
                  <c:v>41306</c:v>
                </c:pt>
                <c:pt idx="32">
                  <c:v>41334</c:v>
                </c:pt>
                <c:pt idx="33">
                  <c:v>41365</c:v>
                </c:pt>
                <c:pt idx="34">
                  <c:v>41395</c:v>
                </c:pt>
                <c:pt idx="35">
                  <c:v>41426</c:v>
                </c:pt>
                <c:pt idx="36">
                  <c:v>41456</c:v>
                </c:pt>
                <c:pt idx="37">
                  <c:v>41487</c:v>
                </c:pt>
                <c:pt idx="38">
                  <c:v>41518</c:v>
                </c:pt>
                <c:pt idx="39">
                  <c:v>41548</c:v>
                </c:pt>
                <c:pt idx="40">
                  <c:v>41579</c:v>
                </c:pt>
                <c:pt idx="41">
                  <c:v>41609</c:v>
                </c:pt>
                <c:pt idx="42">
                  <c:v>41640</c:v>
                </c:pt>
                <c:pt idx="43">
                  <c:v>41671</c:v>
                </c:pt>
                <c:pt idx="44">
                  <c:v>41699</c:v>
                </c:pt>
                <c:pt idx="45">
                  <c:v>41730</c:v>
                </c:pt>
                <c:pt idx="46">
                  <c:v>41760</c:v>
                </c:pt>
                <c:pt idx="47">
                  <c:v>41791</c:v>
                </c:pt>
                <c:pt idx="48">
                  <c:v>41821</c:v>
                </c:pt>
                <c:pt idx="49">
                  <c:v>41852</c:v>
                </c:pt>
                <c:pt idx="50">
                  <c:v>41883</c:v>
                </c:pt>
                <c:pt idx="51">
                  <c:v>41913</c:v>
                </c:pt>
                <c:pt idx="52">
                  <c:v>41944</c:v>
                </c:pt>
                <c:pt idx="53">
                  <c:v>41974</c:v>
                </c:pt>
                <c:pt idx="54">
                  <c:v>42005</c:v>
                </c:pt>
                <c:pt idx="55">
                  <c:v>42036</c:v>
                </c:pt>
                <c:pt idx="56">
                  <c:v>42064</c:v>
                </c:pt>
                <c:pt idx="57">
                  <c:v>42095</c:v>
                </c:pt>
                <c:pt idx="58">
                  <c:v>42125</c:v>
                </c:pt>
                <c:pt idx="59">
                  <c:v>42156</c:v>
                </c:pt>
                <c:pt idx="60">
                  <c:v>42186</c:v>
                </c:pt>
                <c:pt idx="61">
                  <c:v>42217</c:v>
                </c:pt>
                <c:pt idx="62">
                  <c:v>42248</c:v>
                </c:pt>
                <c:pt idx="63">
                  <c:v>42278</c:v>
                </c:pt>
                <c:pt idx="64">
                  <c:v>42309</c:v>
                </c:pt>
                <c:pt idx="65">
                  <c:v>42339</c:v>
                </c:pt>
                <c:pt idx="66">
                  <c:v>42370</c:v>
                </c:pt>
                <c:pt idx="67">
                  <c:v>42401</c:v>
                </c:pt>
                <c:pt idx="68">
                  <c:v>42430</c:v>
                </c:pt>
                <c:pt idx="69">
                  <c:v>42461</c:v>
                </c:pt>
                <c:pt idx="70">
                  <c:v>42491</c:v>
                </c:pt>
                <c:pt idx="71">
                  <c:v>42522</c:v>
                </c:pt>
                <c:pt idx="72">
                  <c:v>42552</c:v>
                </c:pt>
                <c:pt idx="73">
                  <c:v>42583</c:v>
                </c:pt>
                <c:pt idx="74">
                  <c:v>42614</c:v>
                </c:pt>
                <c:pt idx="75">
                  <c:v>42644</c:v>
                </c:pt>
                <c:pt idx="76">
                  <c:v>42675</c:v>
                </c:pt>
                <c:pt idx="77">
                  <c:v>42705</c:v>
                </c:pt>
                <c:pt idx="78">
                  <c:v>42736</c:v>
                </c:pt>
                <c:pt idx="79">
                  <c:v>42767</c:v>
                </c:pt>
                <c:pt idx="80">
                  <c:v>42795</c:v>
                </c:pt>
                <c:pt idx="81">
                  <c:v>42826</c:v>
                </c:pt>
                <c:pt idx="82">
                  <c:v>42856</c:v>
                </c:pt>
                <c:pt idx="83">
                  <c:v>42887</c:v>
                </c:pt>
                <c:pt idx="84">
                  <c:v>42917</c:v>
                </c:pt>
                <c:pt idx="85">
                  <c:v>42948</c:v>
                </c:pt>
                <c:pt idx="86">
                  <c:v>42979</c:v>
                </c:pt>
                <c:pt idx="87">
                  <c:v>43009</c:v>
                </c:pt>
                <c:pt idx="88">
                  <c:v>43040</c:v>
                </c:pt>
                <c:pt idx="89">
                  <c:v>43070</c:v>
                </c:pt>
                <c:pt idx="90">
                  <c:v>43101</c:v>
                </c:pt>
                <c:pt idx="91">
                  <c:v>43132</c:v>
                </c:pt>
                <c:pt idx="92">
                  <c:v>43160</c:v>
                </c:pt>
                <c:pt idx="93">
                  <c:v>43191</c:v>
                </c:pt>
                <c:pt idx="94">
                  <c:v>43221</c:v>
                </c:pt>
                <c:pt idx="95">
                  <c:v>43252</c:v>
                </c:pt>
                <c:pt idx="96">
                  <c:v>43282</c:v>
                </c:pt>
                <c:pt idx="97">
                  <c:v>43313</c:v>
                </c:pt>
                <c:pt idx="98">
                  <c:v>43344</c:v>
                </c:pt>
                <c:pt idx="99">
                  <c:v>43374</c:v>
                </c:pt>
                <c:pt idx="100">
                  <c:v>43405</c:v>
                </c:pt>
                <c:pt idx="101">
                  <c:v>43435</c:v>
                </c:pt>
                <c:pt idx="102">
                  <c:v>43466</c:v>
                </c:pt>
                <c:pt idx="103">
                  <c:v>43497</c:v>
                </c:pt>
                <c:pt idx="104">
                  <c:v>43525</c:v>
                </c:pt>
                <c:pt idx="105">
                  <c:v>43556</c:v>
                </c:pt>
                <c:pt idx="106">
                  <c:v>43586</c:v>
                </c:pt>
                <c:pt idx="107">
                  <c:v>43617</c:v>
                </c:pt>
                <c:pt idx="108">
                  <c:v>43647</c:v>
                </c:pt>
                <c:pt idx="109">
                  <c:v>43678</c:v>
                </c:pt>
                <c:pt idx="110">
                  <c:v>43709</c:v>
                </c:pt>
                <c:pt idx="111">
                  <c:v>43739</c:v>
                </c:pt>
                <c:pt idx="112">
                  <c:v>43770</c:v>
                </c:pt>
                <c:pt idx="113">
                  <c:v>43800</c:v>
                </c:pt>
                <c:pt idx="114">
                  <c:v>43831</c:v>
                </c:pt>
                <c:pt idx="115">
                  <c:v>43862</c:v>
                </c:pt>
                <c:pt idx="116">
                  <c:v>43891</c:v>
                </c:pt>
                <c:pt idx="117">
                  <c:v>43922</c:v>
                </c:pt>
                <c:pt idx="118">
                  <c:v>43952</c:v>
                </c:pt>
                <c:pt idx="119">
                  <c:v>43983</c:v>
                </c:pt>
                <c:pt idx="120">
                  <c:v>44013</c:v>
                </c:pt>
                <c:pt idx="121">
                  <c:v>44044</c:v>
                </c:pt>
                <c:pt idx="122">
                  <c:v>44075</c:v>
                </c:pt>
                <c:pt idx="123">
                  <c:v>44105</c:v>
                </c:pt>
                <c:pt idx="124">
                  <c:v>44136</c:v>
                </c:pt>
                <c:pt idx="125">
                  <c:v>44166</c:v>
                </c:pt>
              </c:numCache>
            </c:numRef>
          </c:cat>
          <c:val>
            <c:numRef>
              <c:f>TurkeyDerived!$AE$217:$AE$342</c:f>
              <c:numCache>
                <c:formatCode>General</c:formatCode>
                <c:ptCount val="126"/>
                <c:pt idx="0">
                  <c:v>10.939999999999998</c:v>
                </c:pt>
                <c:pt idx="1">
                  <c:v>-16.639999999999986</c:v>
                </c:pt>
                <c:pt idx="2">
                  <c:v>1.0299999999999727</c:v>
                </c:pt>
                <c:pt idx="3">
                  <c:v>6.7099999999999795</c:v>
                </c:pt>
                <c:pt idx="4">
                  <c:v>5.9099999999999682</c:v>
                </c:pt>
                <c:pt idx="5">
                  <c:v>-26.75</c:v>
                </c:pt>
                <c:pt idx="6">
                  <c:v>-38.269999999999982</c:v>
                </c:pt>
                <c:pt idx="7">
                  <c:v>-11.920000000000016</c:v>
                </c:pt>
                <c:pt idx="8">
                  <c:v>7.0600000000000023</c:v>
                </c:pt>
                <c:pt idx="9">
                  <c:v>22.550000000000011</c:v>
                </c:pt>
                <c:pt idx="10">
                  <c:v>13.269999999999982</c:v>
                </c:pt>
                <c:pt idx="11">
                  <c:v>2.5799999999999841</c:v>
                </c:pt>
                <c:pt idx="12">
                  <c:v>6.9200000000000159</c:v>
                </c:pt>
                <c:pt idx="13">
                  <c:v>11.79000000000002</c:v>
                </c:pt>
                <c:pt idx="14">
                  <c:v>5.589999999999975</c:v>
                </c:pt>
                <c:pt idx="15">
                  <c:v>-0.22000000000002728</c:v>
                </c:pt>
                <c:pt idx="16">
                  <c:v>1.4499999999999886</c:v>
                </c:pt>
                <c:pt idx="17">
                  <c:v>-17.389999999999986</c:v>
                </c:pt>
                <c:pt idx="18">
                  <c:v>-7</c:v>
                </c:pt>
                <c:pt idx="19">
                  <c:v>16.230000000000018</c:v>
                </c:pt>
                <c:pt idx="20">
                  <c:v>18.170000000000016</c:v>
                </c:pt>
                <c:pt idx="21">
                  <c:v>23.519999999999982</c:v>
                </c:pt>
                <c:pt idx="22">
                  <c:v>10.550000000000011</c:v>
                </c:pt>
                <c:pt idx="23">
                  <c:v>9.1000000000000227</c:v>
                </c:pt>
                <c:pt idx="24">
                  <c:v>18.139999999999986</c:v>
                </c:pt>
                <c:pt idx="25">
                  <c:v>2</c:v>
                </c:pt>
                <c:pt idx="26">
                  <c:v>19.149999999999977</c:v>
                </c:pt>
                <c:pt idx="27">
                  <c:v>22.649999999999977</c:v>
                </c:pt>
                <c:pt idx="28">
                  <c:v>1.6700000000000159</c:v>
                </c:pt>
                <c:pt idx="29">
                  <c:v>-0.34000000000003183</c:v>
                </c:pt>
                <c:pt idx="30">
                  <c:v>2.0699999999999932</c:v>
                </c:pt>
                <c:pt idx="31">
                  <c:v>6.25</c:v>
                </c:pt>
                <c:pt idx="32">
                  <c:v>1.839999999999975</c:v>
                </c:pt>
                <c:pt idx="33">
                  <c:v>8.589999999999975</c:v>
                </c:pt>
                <c:pt idx="34">
                  <c:v>16.610000000000014</c:v>
                </c:pt>
                <c:pt idx="35">
                  <c:v>19.350000000000023</c:v>
                </c:pt>
                <c:pt idx="36">
                  <c:v>-0.75999999999999091</c:v>
                </c:pt>
                <c:pt idx="37">
                  <c:v>-21.420000000000016</c:v>
                </c:pt>
                <c:pt idx="38">
                  <c:v>-17.029999999999973</c:v>
                </c:pt>
                <c:pt idx="39">
                  <c:v>-22.53000000000003</c:v>
                </c:pt>
                <c:pt idx="40">
                  <c:v>-29.920000000000016</c:v>
                </c:pt>
                <c:pt idx="41">
                  <c:v>-30.279999999999973</c:v>
                </c:pt>
                <c:pt idx="42">
                  <c:v>-17.180000000000007</c:v>
                </c:pt>
                <c:pt idx="43">
                  <c:v>8.410000000000025</c:v>
                </c:pt>
                <c:pt idx="44">
                  <c:v>2.1800000000000068</c:v>
                </c:pt>
                <c:pt idx="45">
                  <c:v>2.1999999999999886</c:v>
                </c:pt>
                <c:pt idx="46">
                  <c:v>13.519999999999982</c:v>
                </c:pt>
                <c:pt idx="47">
                  <c:v>15.029999999999973</c:v>
                </c:pt>
                <c:pt idx="48">
                  <c:v>4.3199999999999932</c:v>
                </c:pt>
                <c:pt idx="49">
                  <c:v>-8.3799999999999955</c:v>
                </c:pt>
                <c:pt idx="50">
                  <c:v>-2.8999999999999773</c:v>
                </c:pt>
                <c:pt idx="51">
                  <c:v>12.45999999999998</c:v>
                </c:pt>
                <c:pt idx="52">
                  <c:v>12.46999999999997</c:v>
                </c:pt>
                <c:pt idx="53">
                  <c:v>-1.0400000000000205</c:v>
                </c:pt>
                <c:pt idx="54">
                  <c:v>-10.25</c:v>
                </c:pt>
                <c:pt idx="55">
                  <c:v>17.889999999999986</c:v>
                </c:pt>
                <c:pt idx="56">
                  <c:v>18.639999999999986</c:v>
                </c:pt>
                <c:pt idx="57">
                  <c:v>14.180000000000007</c:v>
                </c:pt>
                <c:pt idx="58">
                  <c:v>-8.6000000000000227</c:v>
                </c:pt>
                <c:pt idx="59">
                  <c:v>-3.9599999999999795</c:v>
                </c:pt>
                <c:pt idx="60">
                  <c:v>9.2199999999999989</c:v>
                </c:pt>
                <c:pt idx="61">
                  <c:v>-7.7000000000000171</c:v>
                </c:pt>
                <c:pt idx="62">
                  <c:v>13.02000000000001</c:v>
                </c:pt>
                <c:pt idx="63">
                  <c:v>16.740000000000009</c:v>
                </c:pt>
                <c:pt idx="64">
                  <c:v>-0.46999999999999886</c:v>
                </c:pt>
                <c:pt idx="65">
                  <c:v>2.4900000000000091</c:v>
                </c:pt>
                <c:pt idx="66">
                  <c:v>9.25</c:v>
                </c:pt>
                <c:pt idx="67">
                  <c:v>13.799999999999983</c:v>
                </c:pt>
                <c:pt idx="68">
                  <c:v>0.12000000000000455</c:v>
                </c:pt>
                <c:pt idx="69">
                  <c:v>-21.570000000000022</c:v>
                </c:pt>
                <c:pt idx="70">
                  <c:v>-46.56</c:v>
                </c:pt>
                <c:pt idx="71">
                  <c:v>-20.740000000000009</c:v>
                </c:pt>
                <c:pt idx="72">
                  <c:v>-14.889999999999986</c:v>
                </c:pt>
                <c:pt idx="73">
                  <c:v>-17.810000000000002</c:v>
                </c:pt>
                <c:pt idx="74">
                  <c:v>1.9699999999999989</c:v>
                </c:pt>
                <c:pt idx="75">
                  <c:v>1.1399999999999864</c:v>
                </c:pt>
                <c:pt idx="76">
                  <c:v>-23.25</c:v>
                </c:pt>
                <c:pt idx="77">
                  <c:v>-31.839999999999975</c:v>
                </c:pt>
                <c:pt idx="78">
                  <c:v>-19.259999999999991</c:v>
                </c:pt>
                <c:pt idx="79">
                  <c:v>-13.139999999999986</c:v>
                </c:pt>
                <c:pt idx="80">
                  <c:v>1.6700000000000159</c:v>
                </c:pt>
                <c:pt idx="81">
                  <c:v>21.910000000000025</c:v>
                </c:pt>
                <c:pt idx="82">
                  <c:v>5.6499999999999773</c:v>
                </c:pt>
                <c:pt idx="83">
                  <c:v>-3.4800000000000182</c:v>
                </c:pt>
                <c:pt idx="84">
                  <c:v>-13.189999999999998</c:v>
                </c:pt>
                <c:pt idx="85">
                  <c:v>-39.180000000000007</c:v>
                </c:pt>
                <c:pt idx="86">
                  <c:v>-30.910000000000025</c:v>
                </c:pt>
                <c:pt idx="87">
                  <c:v>-15.189999999999998</c:v>
                </c:pt>
                <c:pt idx="88">
                  <c:v>-12.480000000000018</c:v>
                </c:pt>
                <c:pt idx="89">
                  <c:v>-30.329999999999984</c:v>
                </c:pt>
                <c:pt idx="90">
                  <c:v>-16.800000000000011</c:v>
                </c:pt>
                <c:pt idx="91">
                  <c:v>2.9399999999999977</c:v>
                </c:pt>
                <c:pt idx="92">
                  <c:v>-4.3100000000000023</c:v>
                </c:pt>
                <c:pt idx="93">
                  <c:v>9.589999999999975</c:v>
                </c:pt>
                <c:pt idx="94">
                  <c:v>20</c:v>
                </c:pt>
                <c:pt idx="95">
                  <c:v>6.6800000000000068</c:v>
                </c:pt>
                <c:pt idx="96">
                  <c:v>-2.8999999999999773</c:v>
                </c:pt>
                <c:pt idx="97">
                  <c:v>12.430000000000007</c:v>
                </c:pt>
                <c:pt idx="98">
                  <c:v>20.329999999999984</c:v>
                </c:pt>
                <c:pt idx="99">
                  <c:v>3.6800000000000068</c:v>
                </c:pt>
                <c:pt idx="100">
                  <c:v>0.12999999999999545</c:v>
                </c:pt>
                <c:pt idx="101">
                  <c:v>17.25</c:v>
                </c:pt>
                <c:pt idx="102">
                  <c:v>17.980000000000018</c:v>
                </c:pt>
                <c:pt idx="103">
                  <c:v>-6.1700000000000159</c:v>
                </c:pt>
                <c:pt idx="104">
                  <c:v>-11.029999999999973</c:v>
                </c:pt>
                <c:pt idx="105">
                  <c:v>1.7199999999999704</c:v>
                </c:pt>
                <c:pt idx="106">
                  <c:v>19.29000000000002</c:v>
                </c:pt>
                <c:pt idx="107">
                  <c:v>13.259999999999991</c:v>
                </c:pt>
                <c:pt idx="108">
                  <c:v>-2.4800000000000182</c:v>
                </c:pt>
                <c:pt idx="109">
                  <c:v>-14.899999999999977</c:v>
                </c:pt>
                <c:pt idx="110">
                  <c:v>12.169999999999987</c:v>
                </c:pt>
                <c:pt idx="111">
                  <c:v>8.2199999999999989</c:v>
                </c:pt>
                <c:pt idx="112">
                  <c:v>0.48000000000001819</c:v>
                </c:pt>
                <c:pt idx="113">
                  <c:v>-16.879999999999995</c:v>
                </c:pt>
                <c:pt idx="114">
                  <c:v>-1.4900000000000091</c:v>
                </c:pt>
                <c:pt idx="115">
                  <c:v>10.110000000000014</c:v>
                </c:pt>
                <c:pt idx="116">
                  <c:v>14.030000000000001</c:v>
                </c:pt>
                <c:pt idx="117">
                  <c:v>-4.8600000000000136</c:v>
                </c:pt>
                <c:pt idx="118">
                  <c:v>1.0900000000000034</c:v>
                </c:pt>
                <c:pt idx="119">
                  <c:v>1.2699999999999818</c:v>
                </c:pt>
                <c:pt idx="120">
                  <c:v>-2.1100000000000136</c:v>
                </c:pt>
                <c:pt idx="121">
                  <c:v>7.0299999999999727</c:v>
                </c:pt>
                <c:pt idx="122">
                  <c:v>-6.1999999999999886</c:v>
                </c:pt>
                <c:pt idx="123">
                  <c:v>2.3899999999999864</c:v>
                </c:pt>
                <c:pt idx="124">
                  <c:v>11.5</c:v>
                </c:pt>
                <c:pt idx="125">
                  <c:v>-21.129999999999995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7-46BA-87EF-A865BB028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22560"/>
        <c:axId val="307323872"/>
      </c:lineChart>
      <c:dateAx>
        <c:axId val="3073225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3872"/>
        <c:crosses val="autoZero"/>
        <c:auto val="1"/>
        <c:lblOffset val="100"/>
        <c:baseTimeUnit val="months"/>
      </c:dateAx>
      <c:valAx>
        <c:axId val="3073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India over Turkey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TurkeyDerived!$AF$5</c:f>
              <c:strCache>
                <c:ptCount val="1"/>
                <c:pt idx="0">
                  <c:v>Shredded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TurkeyDerived!$A$211:$A$342</c:f>
              <c:numCache>
                <c:formatCode>mmm\-yy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cat>
          <c:val>
            <c:numRef>
              <c:f>TurkeyDerived!$AF$211:$AF$342</c:f>
              <c:numCache>
                <c:formatCode>General</c:formatCode>
                <c:ptCount val="132"/>
                <c:pt idx="0">
                  <c:v>30.759999999999991</c:v>
                </c:pt>
                <c:pt idx="1">
                  <c:v>15.590000000000032</c:v>
                </c:pt>
                <c:pt idx="2">
                  <c:v>14.889999999999986</c:v>
                </c:pt>
                <c:pt idx="3">
                  <c:v>22.720000000000027</c:v>
                </c:pt>
                <c:pt idx="4">
                  <c:v>0.60000000000002274</c:v>
                </c:pt>
                <c:pt idx="5">
                  <c:v>22.70999999999998</c:v>
                </c:pt>
                <c:pt idx="6">
                  <c:v>21.110000000000014</c:v>
                </c:pt>
                <c:pt idx="7">
                  <c:v>9.0799999999999841</c:v>
                </c:pt>
                <c:pt idx="8">
                  <c:v>11.060000000000002</c:v>
                </c:pt>
                <c:pt idx="9">
                  <c:v>19.610000000000014</c:v>
                </c:pt>
                <c:pt idx="10">
                  <c:v>20.930000000000007</c:v>
                </c:pt>
                <c:pt idx="11">
                  <c:v>-14.980000000000018</c:v>
                </c:pt>
                <c:pt idx="12">
                  <c:v>-24.069999999999993</c:v>
                </c:pt>
                <c:pt idx="13">
                  <c:v>1.1000000000000227</c:v>
                </c:pt>
                <c:pt idx="14">
                  <c:v>19.889999999999986</c:v>
                </c:pt>
                <c:pt idx="15">
                  <c:v>25.680000000000007</c:v>
                </c:pt>
                <c:pt idx="16">
                  <c:v>21.990000000000009</c:v>
                </c:pt>
                <c:pt idx="17">
                  <c:v>17.920000000000016</c:v>
                </c:pt>
                <c:pt idx="18">
                  <c:v>15.70999999999998</c:v>
                </c:pt>
                <c:pt idx="19">
                  <c:v>29.110000000000014</c:v>
                </c:pt>
                <c:pt idx="20">
                  <c:v>19.339999999999975</c:v>
                </c:pt>
                <c:pt idx="21">
                  <c:v>17.199999999999989</c:v>
                </c:pt>
                <c:pt idx="22">
                  <c:v>16.740000000000009</c:v>
                </c:pt>
                <c:pt idx="23">
                  <c:v>10.569999999999993</c:v>
                </c:pt>
                <c:pt idx="24">
                  <c:v>10.430000000000007</c:v>
                </c:pt>
                <c:pt idx="25">
                  <c:v>31.310000000000002</c:v>
                </c:pt>
                <c:pt idx="26">
                  <c:v>38.94</c:v>
                </c:pt>
                <c:pt idx="27">
                  <c:v>35.45999999999998</c:v>
                </c:pt>
                <c:pt idx="28">
                  <c:v>38.089999999999975</c:v>
                </c:pt>
                <c:pt idx="29">
                  <c:v>44.589999999999975</c:v>
                </c:pt>
                <c:pt idx="30">
                  <c:v>33.139999999999986</c:v>
                </c:pt>
                <c:pt idx="31">
                  <c:v>9.7300000000000182</c:v>
                </c:pt>
                <c:pt idx="32">
                  <c:v>22.519999999999982</c:v>
                </c:pt>
                <c:pt idx="33">
                  <c:v>26.600000000000023</c:v>
                </c:pt>
                <c:pt idx="34">
                  <c:v>19.240000000000009</c:v>
                </c:pt>
                <c:pt idx="35">
                  <c:v>21.069999999999993</c:v>
                </c:pt>
                <c:pt idx="36">
                  <c:v>14.069999999999993</c:v>
                </c:pt>
                <c:pt idx="37">
                  <c:v>19.199999999999989</c:v>
                </c:pt>
                <c:pt idx="38">
                  <c:v>16.259999999999991</c:v>
                </c:pt>
                <c:pt idx="39">
                  <c:v>22.930000000000007</c:v>
                </c:pt>
                <c:pt idx="40">
                  <c:v>27.129999999999995</c:v>
                </c:pt>
                <c:pt idx="41">
                  <c:v>17.420000000000016</c:v>
                </c:pt>
                <c:pt idx="42">
                  <c:v>2.4399999999999977</c:v>
                </c:pt>
                <c:pt idx="43">
                  <c:v>-7.9499999999999886</c:v>
                </c:pt>
                <c:pt idx="44">
                  <c:v>-0.93000000000000682</c:v>
                </c:pt>
                <c:pt idx="45">
                  <c:v>-5.4099999999999682</c:v>
                </c:pt>
                <c:pt idx="46">
                  <c:v>-12.340000000000032</c:v>
                </c:pt>
                <c:pt idx="47">
                  <c:v>-9.3100000000000023</c:v>
                </c:pt>
                <c:pt idx="48">
                  <c:v>-0.5</c:v>
                </c:pt>
                <c:pt idx="49">
                  <c:v>17.45999999999998</c:v>
                </c:pt>
                <c:pt idx="50">
                  <c:v>7.7400000000000091</c:v>
                </c:pt>
                <c:pt idx="51">
                  <c:v>11.370000000000005</c:v>
                </c:pt>
                <c:pt idx="52">
                  <c:v>24.009999999999991</c:v>
                </c:pt>
                <c:pt idx="53">
                  <c:v>24.490000000000009</c:v>
                </c:pt>
                <c:pt idx="54">
                  <c:v>14.160000000000025</c:v>
                </c:pt>
                <c:pt idx="55">
                  <c:v>6.2400000000000091</c:v>
                </c:pt>
                <c:pt idx="56">
                  <c:v>13.620000000000005</c:v>
                </c:pt>
                <c:pt idx="57">
                  <c:v>25.699999999999989</c:v>
                </c:pt>
                <c:pt idx="58">
                  <c:v>22.509999999999991</c:v>
                </c:pt>
                <c:pt idx="59">
                  <c:v>14.379999999999995</c:v>
                </c:pt>
                <c:pt idx="60">
                  <c:v>4.6700000000000159</c:v>
                </c:pt>
                <c:pt idx="61">
                  <c:v>33.180000000000007</c:v>
                </c:pt>
                <c:pt idx="62">
                  <c:v>22.620000000000005</c:v>
                </c:pt>
                <c:pt idx="63">
                  <c:v>22.199999999999989</c:v>
                </c:pt>
                <c:pt idx="64">
                  <c:v>4.5299999999999727</c:v>
                </c:pt>
                <c:pt idx="65">
                  <c:v>-1.3100000000000023</c:v>
                </c:pt>
                <c:pt idx="66">
                  <c:v>21.52000000000001</c:v>
                </c:pt>
                <c:pt idx="67">
                  <c:v>2.8000000000000114</c:v>
                </c:pt>
                <c:pt idx="68">
                  <c:v>18.870000000000005</c:v>
                </c:pt>
                <c:pt idx="69">
                  <c:v>12.300000000000011</c:v>
                </c:pt>
                <c:pt idx="70">
                  <c:v>-0.40000000000000568</c:v>
                </c:pt>
                <c:pt idx="71">
                  <c:v>12.340000000000003</c:v>
                </c:pt>
                <c:pt idx="72">
                  <c:v>14.659999999999997</c:v>
                </c:pt>
                <c:pt idx="73">
                  <c:v>19.849999999999994</c:v>
                </c:pt>
                <c:pt idx="74">
                  <c:v>6.1200000000000045</c:v>
                </c:pt>
                <c:pt idx="75">
                  <c:v>-8.5400000000000205</c:v>
                </c:pt>
                <c:pt idx="76">
                  <c:v>-38.009999999999991</c:v>
                </c:pt>
                <c:pt idx="77">
                  <c:v>-13.150000000000006</c:v>
                </c:pt>
                <c:pt idx="78">
                  <c:v>-4.25</c:v>
                </c:pt>
                <c:pt idx="79">
                  <c:v>0.49000000000000909</c:v>
                </c:pt>
                <c:pt idx="80">
                  <c:v>10.819999999999993</c:v>
                </c:pt>
                <c:pt idx="81">
                  <c:v>6.7700000000000102</c:v>
                </c:pt>
                <c:pt idx="82">
                  <c:v>-5.1000000000000227</c:v>
                </c:pt>
                <c:pt idx="83">
                  <c:v>-15.510000000000048</c:v>
                </c:pt>
                <c:pt idx="84">
                  <c:v>4.8500000000000227</c:v>
                </c:pt>
                <c:pt idx="85">
                  <c:v>13.930000000000007</c:v>
                </c:pt>
                <c:pt idx="86">
                  <c:v>15.650000000000034</c:v>
                </c:pt>
                <c:pt idx="87">
                  <c:v>30.310000000000002</c:v>
                </c:pt>
                <c:pt idx="88">
                  <c:v>21.689999999999998</c:v>
                </c:pt>
                <c:pt idx="89">
                  <c:v>14.620000000000005</c:v>
                </c:pt>
                <c:pt idx="90">
                  <c:v>1.5300000000000296</c:v>
                </c:pt>
                <c:pt idx="91">
                  <c:v>-20.70999999999998</c:v>
                </c:pt>
                <c:pt idx="92">
                  <c:v>-9.4499999999999886</c:v>
                </c:pt>
                <c:pt idx="93">
                  <c:v>10.480000000000018</c:v>
                </c:pt>
                <c:pt idx="94">
                  <c:v>15.829999999999984</c:v>
                </c:pt>
                <c:pt idx="95">
                  <c:v>-5.3600000000000136</c:v>
                </c:pt>
                <c:pt idx="96">
                  <c:v>7.0199999999999818</c:v>
                </c:pt>
                <c:pt idx="97">
                  <c:v>18.629999999999995</c:v>
                </c:pt>
                <c:pt idx="98">
                  <c:v>15.990000000000009</c:v>
                </c:pt>
                <c:pt idx="99">
                  <c:v>27.579999999999984</c:v>
                </c:pt>
                <c:pt idx="100">
                  <c:v>31.340000000000032</c:v>
                </c:pt>
                <c:pt idx="101">
                  <c:v>24.060000000000002</c:v>
                </c:pt>
                <c:pt idx="102">
                  <c:v>13.550000000000011</c:v>
                </c:pt>
                <c:pt idx="103">
                  <c:v>31.170000000000016</c:v>
                </c:pt>
                <c:pt idx="104">
                  <c:v>32.990000000000009</c:v>
                </c:pt>
                <c:pt idx="105">
                  <c:v>22.25</c:v>
                </c:pt>
                <c:pt idx="106">
                  <c:v>12.549999999999955</c:v>
                </c:pt>
                <c:pt idx="107">
                  <c:v>33</c:v>
                </c:pt>
                <c:pt idx="108">
                  <c:v>29.680000000000007</c:v>
                </c:pt>
                <c:pt idx="109">
                  <c:v>18.259999999999991</c:v>
                </c:pt>
                <c:pt idx="110">
                  <c:v>7.6299999999999955</c:v>
                </c:pt>
                <c:pt idx="111">
                  <c:v>16.920000000000016</c:v>
                </c:pt>
                <c:pt idx="112">
                  <c:v>21.310000000000002</c:v>
                </c:pt>
                <c:pt idx="113">
                  <c:v>17.029999999999973</c:v>
                </c:pt>
                <c:pt idx="114">
                  <c:v>15.139999999999986</c:v>
                </c:pt>
                <c:pt idx="115">
                  <c:v>10.199999999999989</c:v>
                </c:pt>
                <c:pt idx="116">
                  <c:v>17.95999999999998</c:v>
                </c:pt>
                <c:pt idx="117">
                  <c:v>15.079999999999984</c:v>
                </c:pt>
                <c:pt idx="118">
                  <c:v>19.28000000000003</c:v>
                </c:pt>
                <c:pt idx="119">
                  <c:v>-1.9300000000000068</c:v>
                </c:pt>
                <c:pt idx="120">
                  <c:v>15.229999999999961</c:v>
                </c:pt>
                <c:pt idx="121">
                  <c:v>17.160000000000025</c:v>
                </c:pt>
                <c:pt idx="122">
                  <c:v>22.009999999999991</c:v>
                </c:pt>
                <c:pt idx="123">
                  <c:v>12.579999999999984</c:v>
                </c:pt>
                <c:pt idx="124">
                  <c:v>15.149999999999977</c:v>
                </c:pt>
                <c:pt idx="125">
                  <c:v>16.370000000000005</c:v>
                </c:pt>
                <c:pt idx="126">
                  <c:v>18.680000000000007</c:v>
                </c:pt>
                <c:pt idx="127">
                  <c:v>20.680000000000007</c:v>
                </c:pt>
                <c:pt idx="128">
                  <c:v>12.29000000000002</c:v>
                </c:pt>
                <c:pt idx="129">
                  <c:v>20.300000000000011</c:v>
                </c:pt>
                <c:pt idx="130">
                  <c:v>25.04000000000002</c:v>
                </c:pt>
                <c:pt idx="131">
                  <c:v>-8.910000000000025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7-46BA-87EF-A865BB028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22560"/>
        <c:axId val="307323872"/>
      </c:lineChart>
      <c:dateAx>
        <c:axId val="3073225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3872"/>
        <c:crosses val="autoZero"/>
        <c:auto val="1"/>
        <c:lblOffset val="100"/>
        <c:baseTimeUnit val="months"/>
      </c:dateAx>
      <c:valAx>
        <c:axId val="3073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West over East Coast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TurkeyDerived!$AG$5</c:f>
              <c:strCache>
                <c:ptCount val="1"/>
                <c:pt idx="0">
                  <c:v>HMS1&amp;2 (80:20)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TurkeyDerived!$A$239:$A$342</c:f>
              <c:numCache>
                <c:formatCode>mmm\-yy</c:formatCode>
                <c:ptCount val="104"/>
                <c:pt idx="0">
                  <c:v>41030</c:v>
                </c:pt>
                <c:pt idx="1">
                  <c:v>41061</c:v>
                </c:pt>
                <c:pt idx="2">
                  <c:v>41091</c:v>
                </c:pt>
                <c:pt idx="3">
                  <c:v>41122</c:v>
                </c:pt>
                <c:pt idx="4">
                  <c:v>41153</c:v>
                </c:pt>
                <c:pt idx="5">
                  <c:v>41183</c:v>
                </c:pt>
                <c:pt idx="6">
                  <c:v>41214</c:v>
                </c:pt>
                <c:pt idx="7">
                  <c:v>41244</c:v>
                </c:pt>
                <c:pt idx="8">
                  <c:v>41275</c:v>
                </c:pt>
                <c:pt idx="9">
                  <c:v>41306</c:v>
                </c:pt>
                <c:pt idx="10">
                  <c:v>41334</c:v>
                </c:pt>
                <c:pt idx="11">
                  <c:v>41365</c:v>
                </c:pt>
                <c:pt idx="12">
                  <c:v>41395</c:v>
                </c:pt>
                <c:pt idx="13">
                  <c:v>41426</c:v>
                </c:pt>
                <c:pt idx="14">
                  <c:v>41456</c:v>
                </c:pt>
                <c:pt idx="15">
                  <c:v>41487</c:v>
                </c:pt>
                <c:pt idx="16">
                  <c:v>41518</c:v>
                </c:pt>
                <c:pt idx="17">
                  <c:v>41548</c:v>
                </c:pt>
                <c:pt idx="18">
                  <c:v>41579</c:v>
                </c:pt>
                <c:pt idx="19">
                  <c:v>41609</c:v>
                </c:pt>
                <c:pt idx="20">
                  <c:v>41640</c:v>
                </c:pt>
                <c:pt idx="21">
                  <c:v>41671</c:v>
                </c:pt>
                <c:pt idx="22">
                  <c:v>41699</c:v>
                </c:pt>
                <c:pt idx="23">
                  <c:v>41730</c:v>
                </c:pt>
                <c:pt idx="24">
                  <c:v>41760</c:v>
                </c:pt>
                <c:pt idx="25">
                  <c:v>41791</c:v>
                </c:pt>
                <c:pt idx="26">
                  <c:v>41821</c:v>
                </c:pt>
                <c:pt idx="27">
                  <c:v>41852</c:v>
                </c:pt>
                <c:pt idx="28">
                  <c:v>41883</c:v>
                </c:pt>
                <c:pt idx="29">
                  <c:v>41913</c:v>
                </c:pt>
                <c:pt idx="30">
                  <c:v>41944</c:v>
                </c:pt>
                <c:pt idx="31">
                  <c:v>41974</c:v>
                </c:pt>
                <c:pt idx="32">
                  <c:v>42005</c:v>
                </c:pt>
                <c:pt idx="33">
                  <c:v>42036</c:v>
                </c:pt>
                <c:pt idx="34">
                  <c:v>42064</c:v>
                </c:pt>
                <c:pt idx="35">
                  <c:v>42095</c:v>
                </c:pt>
                <c:pt idx="36">
                  <c:v>42125</c:v>
                </c:pt>
                <c:pt idx="37">
                  <c:v>42156</c:v>
                </c:pt>
                <c:pt idx="38">
                  <c:v>42186</c:v>
                </c:pt>
                <c:pt idx="39">
                  <c:v>42217</c:v>
                </c:pt>
                <c:pt idx="40">
                  <c:v>42248</c:v>
                </c:pt>
                <c:pt idx="41">
                  <c:v>42278</c:v>
                </c:pt>
                <c:pt idx="42">
                  <c:v>42309</c:v>
                </c:pt>
                <c:pt idx="43">
                  <c:v>42339</c:v>
                </c:pt>
                <c:pt idx="44">
                  <c:v>42370</c:v>
                </c:pt>
                <c:pt idx="45">
                  <c:v>42401</c:v>
                </c:pt>
                <c:pt idx="46">
                  <c:v>42430</c:v>
                </c:pt>
                <c:pt idx="47">
                  <c:v>42461</c:v>
                </c:pt>
                <c:pt idx="48">
                  <c:v>42491</c:v>
                </c:pt>
                <c:pt idx="49">
                  <c:v>42522</c:v>
                </c:pt>
                <c:pt idx="50">
                  <c:v>42552</c:v>
                </c:pt>
                <c:pt idx="51">
                  <c:v>42583</c:v>
                </c:pt>
                <c:pt idx="52">
                  <c:v>42614</c:v>
                </c:pt>
                <c:pt idx="53">
                  <c:v>42644</c:v>
                </c:pt>
                <c:pt idx="54">
                  <c:v>42675</c:v>
                </c:pt>
                <c:pt idx="55">
                  <c:v>42705</c:v>
                </c:pt>
                <c:pt idx="56">
                  <c:v>42736</c:v>
                </c:pt>
                <c:pt idx="57">
                  <c:v>42767</c:v>
                </c:pt>
                <c:pt idx="58">
                  <c:v>42795</c:v>
                </c:pt>
                <c:pt idx="59">
                  <c:v>42826</c:v>
                </c:pt>
                <c:pt idx="60">
                  <c:v>42856</c:v>
                </c:pt>
                <c:pt idx="61">
                  <c:v>42887</c:v>
                </c:pt>
                <c:pt idx="62">
                  <c:v>42917</c:v>
                </c:pt>
                <c:pt idx="63">
                  <c:v>42948</c:v>
                </c:pt>
                <c:pt idx="64">
                  <c:v>42979</c:v>
                </c:pt>
                <c:pt idx="65">
                  <c:v>43009</c:v>
                </c:pt>
                <c:pt idx="66">
                  <c:v>43040</c:v>
                </c:pt>
                <c:pt idx="67">
                  <c:v>43070</c:v>
                </c:pt>
                <c:pt idx="68">
                  <c:v>43101</c:v>
                </c:pt>
                <c:pt idx="69">
                  <c:v>43132</c:v>
                </c:pt>
                <c:pt idx="70">
                  <c:v>43160</c:v>
                </c:pt>
                <c:pt idx="71">
                  <c:v>43191</c:v>
                </c:pt>
                <c:pt idx="72">
                  <c:v>43221</c:v>
                </c:pt>
                <c:pt idx="73">
                  <c:v>43252</c:v>
                </c:pt>
                <c:pt idx="74">
                  <c:v>43282</c:v>
                </c:pt>
                <c:pt idx="75">
                  <c:v>43313</c:v>
                </c:pt>
                <c:pt idx="76">
                  <c:v>43344</c:v>
                </c:pt>
                <c:pt idx="77">
                  <c:v>43374</c:v>
                </c:pt>
                <c:pt idx="78">
                  <c:v>43405</c:v>
                </c:pt>
                <c:pt idx="79">
                  <c:v>43435</c:v>
                </c:pt>
                <c:pt idx="80">
                  <c:v>43466</c:v>
                </c:pt>
                <c:pt idx="81">
                  <c:v>43497</c:v>
                </c:pt>
                <c:pt idx="82">
                  <c:v>43525</c:v>
                </c:pt>
                <c:pt idx="83">
                  <c:v>43556</c:v>
                </c:pt>
                <c:pt idx="84">
                  <c:v>43586</c:v>
                </c:pt>
                <c:pt idx="85">
                  <c:v>43617</c:v>
                </c:pt>
                <c:pt idx="86">
                  <c:v>43647</c:v>
                </c:pt>
                <c:pt idx="87">
                  <c:v>43678</c:v>
                </c:pt>
                <c:pt idx="88">
                  <c:v>43709</c:v>
                </c:pt>
                <c:pt idx="89">
                  <c:v>43739</c:v>
                </c:pt>
                <c:pt idx="90">
                  <c:v>43770</c:v>
                </c:pt>
                <c:pt idx="91">
                  <c:v>43800</c:v>
                </c:pt>
                <c:pt idx="92">
                  <c:v>43831</c:v>
                </c:pt>
                <c:pt idx="93">
                  <c:v>43862</c:v>
                </c:pt>
                <c:pt idx="94">
                  <c:v>43891</c:v>
                </c:pt>
                <c:pt idx="95">
                  <c:v>43922</c:v>
                </c:pt>
                <c:pt idx="96">
                  <c:v>43952</c:v>
                </c:pt>
                <c:pt idx="97">
                  <c:v>43983</c:v>
                </c:pt>
                <c:pt idx="98">
                  <c:v>44013</c:v>
                </c:pt>
                <c:pt idx="99">
                  <c:v>44044</c:v>
                </c:pt>
                <c:pt idx="100">
                  <c:v>44075</c:v>
                </c:pt>
                <c:pt idx="101">
                  <c:v>44105</c:v>
                </c:pt>
                <c:pt idx="102">
                  <c:v>44136</c:v>
                </c:pt>
                <c:pt idx="103">
                  <c:v>44166</c:v>
                </c:pt>
              </c:numCache>
            </c:numRef>
          </c:cat>
          <c:val>
            <c:numRef>
              <c:f>TurkeyDerived!$AG$239:$AG$342</c:f>
              <c:numCache>
                <c:formatCode>General</c:formatCode>
                <c:ptCount val="104"/>
                <c:pt idx="0">
                  <c:v>6.5499999999999545</c:v>
                </c:pt>
                <c:pt idx="1">
                  <c:v>11.430000000000007</c:v>
                </c:pt>
                <c:pt idx="2">
                  <c:v>1.5</c:v>
                </c:pt>
                <c:pt idx="3">
                  <c:v>-4.1100000000000136</c:v>
                </c:pt>
                <c:pt idx="4">
                  <c:v>-3.3299999999999841</c:v>
                </c:pt>
                <c:pt idx="5">
                  <c:v>-5.9000000000000341</c:v>
                </c:pt>
                <c:pt idx="6">
                  <c:v>-22.060000000000002</c:v>
                </c:pt>
                <c:pt idx="7">
                  <c:v>-5.0000000000011369E-2</c:v>
                </c:pt>
                <c:pt idx="8">
                  <c:v>2.3500000000000227</c:v>
                </c:pt>
                <c:pt idx="9">
                  <c:v>16.069999999999993</c:v>
                </c:pt>
                <c:pt idx="10">
                  <c:v>5.5099999999999909</c:v>
                </c:pt>
                <c:pt idx="11">
                  <c:v>5.8799999999999955</c:v>
                </c:pt>
                <c:pt idx="12">
                  <c:v>8.2399999999999523</c:v>
                </c:pt>
                <c:pt idx="13">
                  <c:v>11.890000000000043</c:v>
                </c:pt>
                <c:pt idx="14">
                  <c:v>-8.8199999999999932</c:v>
                </c:pt>
                <c:pt idx="15">
                  <c:v>-15.939999999999998</c:v>
                </c:pt>
                <c:pt idx="16">
                  <c:v>-6.6800000000000068</c:v>
                </c:pt>
                <c:pt idx="17">
                  <c:v>-6.8600000000000136</c:v>
                </c:pt>
                <c:pt idx="18">
                  <c:v>1.5600000000000023</c:v>
                </c:pt>
                <c:pt idx="19">
                  <c:v>18.890000000000043</c:v>
                </c:pt>
                <c:pt idx="20">
                  <c:v>-1.4900000000000091</c:v>
                </c:pt>
                <c:pt idx="21">
                  <c:v>17.239999999999952</c:v>
                </c:pt>
                <c:pt idx="22">
                  <c:v>-5.5199999999999818</c:v>
                </c:pt>
                <c:pt idx="23">
                  <c:v>-21.819999999999993</c:v>
                </c:pt>
                <c:pt idx="24">
                  <c:v>-11.79000000000002</c:v>
                </c:pt>
                <c:pt idx="25">
                  <c:v>3.92999999999995</c:v>
                </c:pt>
                <c:pt idx="26">
                  <c:v>-1.5500000000000114</c:v>
                </c:pt>
                <c:pt idx="27">
                  <c:v>-17.569999999999993</c:v>
                </c:pt>
                <c:pt idx="28">
                  <c:v>-7.9700000000000273</c:v>
                </c:pt>
                <c:pt idx="29">
                  <c:v>-3.8000000000000114</c:v>
                </c:pt>
                <c:pt idx="30">
                  <c:v>-7.9499999999999886</c:v>
                </c:pt>
                <c:pt idx="31">
                  <c:v>-12.5</c:v>
                </c:pt>
                <c:pt idx="32">
                  <c:v>-20.849999999999966</c:v>
                </c:pt>
                <c:pt idx="33">
                  <c:v>-0.21999999999999886</c:v>
                </c:pt>
                <c:pt idx="34">
                  <c:v>-10.649999999999977</c:v>
                </c:pt>
                <c:pt idx="35">
                  <c:v>-12.800000000000011</c:v>
                </c:pt>
                <c:pt idx="36">
                  <c:v>-16.630000000000024</c:v>
                </c:pt>
                <c:pt idx="37">
                  <c:v>-18.599999999999994</c:v>
                </c:pt>
                <c:pt idx="38">
                  <c:v>0.81000000000000227</c:v>
                </c:pt>
                <c:pt idx="39">
                  <c:v>-18.139999999999986</c:v>
                </c:pt>
                <c:pt idx="40">
                  <c:v>-0.19999999999998863</c:v>
                </c:pt>
                <c:pt idx="41">
                  <c:v>3.3100000000000023</c:v>
                </c:pt>
                <c:pt idx="42">
                  <c:v>-4.7000000000000171</c:v>
                </c:pt>
                <c:pt idx="43">
                  <c:v>-5.0000000000011369E-2</c:v>
                </c:pt>
                <c:pt idx="44">
                  <c:v>4.5</c:v>
                </c:pt>
                <c:pt idx="45">
                  <c:v>5.1999999999999886</c:v>
                </c:pt>
                <c:pt idx="46">
                  <c:v>-31.620000000000005</c:v>
                </c:pt>
                <c:pt idx="47">
                  <c:v>-36.930000000000007</c:v>
                </c:pt>
                <c:pt idx="48">
                  <c:v>-92.170000000000016</c:v>
                </c:pt>
                <c:pt idx="49">
                  <c:v>-45.799999999999983</c:v>
                </c:pt>
                <c:pt idx="50">
                  <c:v>4.9399999999999977</c:v>
                </c:pt>
                <c:pt idx="51">
                  <c:v>-5.9199999999999875</c:v>
                </c:pt>
                <c:pt idx="52">
                  <c:v>9.5100000000000193</c:v>
                </c:pt>
                <c:pt idx="53">
                  <c:v>-3.4300000000000068</c:v>
                </c:pt>
                <c:pt idx="54">
                  <c:v>-15.890000000000015</c:v>
                </c:pt>
                <c:pt idx="55">
                  <c:v>-11.129999999999995</c:v>
                </c:pt>
                <c:pt idx="56">
                  <c:v>-4.75</c:v>
                </c:pt>
                <c:pt idx="57">
                  <c:v>19.629999999999995</c:v>
                </c:pt>
                <c:pt idx="58">
                  <c:v>-13.560000000000002</c:v>
                </c:pt>
                <c:pt idx="59">
                  <c:v>5.1899999999999977</c:v>
                </c:pt>
                <c:pt idx="60">
                  <c:v>8.0100000000000193</c:v>
                </c:pt>
                <c:pt idx="61">
                  <c:v>2.8400000000000318</c:v>
                </c:pt>
                <c:pt idx="62">
                  <c:v>-27.139999999999986</c:v>
                </c:pt>
                <c:pt idx="63">
                  <c:v>-12.449999999999989</c:v>
                </c:pt>
                <c:pt idx="64">
                  <c:v>-9.1499999999999773</c:v>
                </c:pt>
                <c:pt idx="65">
                  <c:v>19.420000000000016</c:v>
                </c:pt>
                <c:pt idx="66">
                  <c:v>9.8100000000000023</c:v>
                </c:pt>
                <c:pt idx="67">
                  <c:v>15.439999999999998</c:v>
                </c:pt>
                <c:pt idx="68">
                  <c:v>14.689999999999998</c:v>
                </c:pt>
                <c:pt idx="69">
                  <c:v>35.089999999999975</c:v>
                </c:pt>
                <c:pt idx="70">
                  <c:v>36.649999999999977</c:v>
                </c:pt>
                <c:pt idx="71">
                  <c:v>25.069999999999993</c:v>
                </c:pt>
                <c:pt idx="72">
                  <c:v>28.660000000000025</c:v>
                </c:pt>
                <c:pt idx="73">
                  <c:v>5.9599999999999795</c:v>
                </c:pt>
                <c:pt idx="74">
                  <c:v>7.5699999999999932</c:v>
                </c:pt>
                <c:pt idx="75">
                  <c:v>11.490000000000009</c:v>
                </c:pt>
                <c:pt idx="76">
                  <c:v>24.129999999999995</c:v>
                </c:pt>
                <c:pt idx="77">
                  <c:v>20.930000000000007</c:v>
                </c:pt>
                <c:pt idx="78">
                  <c:v>17.060000000000002</c:v>
                </c:pt>
                <c:pt idx="79">
                  <c:v>-3.1000000000000227</c:v>
                </c:pt>
                <c:pt idx="80">
                  <c:v>0.87000000000000455</c:v>
                </c:pt>
                <c:pt idx="81">
                  <c:v>-16.149999999999977</c:v>
                </c:pt>
                <c:pt idx="82">
                  <c:v>4.9599999999999795</c:v>
                </c:pt>
                <c:pt idx="83">
                  <c:v>16.71999999999997</c:v>
                </c:pt>
                <c:pt idx="84">
                  <c:v>4.9000000000000341</c:v>
                </c:pt>
                <c:pt idx="85">
                  <c:v>3.6700000000000159</c:v>
                </c:pt>
                <c:pt idx="86">
                  <c:v>2.8100000000000023</c:v>
                </c:pt>
                <c:pt idx="87">
                  <c:v>18.150000000000034</c:v>
                </c:pt>
                <c:pt idx="88">
                  <c:v>37.819999999999993</c:v>
                </c:pt>
                <c:pt idx="89">
                  <c:v>18.72</c:v>
                </c:pt>
                <c:pt idx="90">
                  <c:v>9.3100000000000023</c:v>
                </c:pt>
                <c:pt idx="91">
                  <c:v>-2.210000000000008</c:v>
                </c:pt>
                <c:pt idx="92">
                  <c:v>13.110000000000014</c:v>
                </c:pt>
                <c:pt idx="93">
                  <c:v>19.02000000000001</c:v>
                </c:pt>
                <c:pt idx="94">
                  <c:v>3.5</c:v>
                </c:pt>
                <c:pt idx="95">
                  <c:v>8.4300000000000068</c:v>
                </c:pt>
                <c:pt idx="96">
                  <c:v>-16.580000000000013</c:v>
                </c:pt>
                <c:pt idx="97">
                  <c:v>13.25</c:v>
                </c:pt>
                <c:pt idx="98">
                  <c:v>21.629999999999995</c:v>
                </c:pt>
                <c:pt idx="99">
                  <c:v>12.46999999999997</c:v>
                </c:pt>
                <c:pt idx="100">
                  <c:v>6.3499999999999659</c:v>
                </c:pt>
                <c:pt idx="101">
                  <c:v>19.009999999999991</c:v>
                </c:pt>
                <c:pt idx="102">
                  <c:v>26.439999999999998</c:v>
                </c:pt>
                <c:pt idx="103">
                  <c:v>-7.5500000000000114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7-46BA-87EF-A865BB028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22560"/>
        <c:axId val="307323872"/>
      </c:lineChart>
      <c:dateAx>
        <c:axId val="3073225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3872"/>
        <c:crosses val="autoZero"/>
        <c:auto val="1"/>
        <c:lblOffset val="100"/>
        <c:baseTimeUnit val="months"/>
      </c:dateAx>
      <c:valAx>
        <c:axId val="3073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13" Type="http://schemas.openxmlformats.org/officeDocument/2006/relationships/chart" Target="../charts/chart26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12" Type="http://schemas.openxmlformats.org/officeDocument/2006/relationships/chart" Target="../charts/chart25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11" Type="http://schemas.openxmlformats.org/officeDocument/2006/relationships/chart" Target="../charts/chart24.xml"/><Relationship Id="rId5" Type="http://schemas.openxmlformats.org/officeDocument/2006/relationships/chart" Target="../charts/chart18.xml"/><Relationship Id="rId10" Type="http://schemas.openxmlformats.org/officeDocument/2006/relationships/chart" Target="../charts/chart23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5</xdr:col>
      <xdr:colOff>0</xdr:colOff>
      <xdr:row>25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754063" y="2190750"/>
          <a:ext cx="1976437" cy="9128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100"/>
            <a:t>Always the same direction for scrap and steel in Turkey on an annual basis over the last 10 years (2011-2020):</a:t>
          </a:r>
        </a:p>
      </xdr:txBody>
    </xdr:sp>
    <xdr:clientData/>
  </xdr:twoCellAnchor>
  <xdr:twoCellAnchor>
    <xdr:from>
      <xdr:col>3</xdr:col>
      <xdr:colOff>0</xdr:colOff>
      <xdr:row>13</xdr:row>
      <xdr:rowOff>0</xdr:rowOff>
    </xdr:from>
    <xdr:to>
      <xdr:col>7</xdr:col>
      <xdr:colOff>0</xdr:colOff>
      <xdr:row>20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881188" y="912813"/>
          <a:ext cx="1706562" cy="12779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100"/>
            <a:t>Recovery in steel prices always meant recovery in margins and the opposite was also</a:t>
          </a:r>
          <a:r>
            <a:rPr lang="en-GB" sz="1100" baseline="0"/>
            <a:t> true every year over the last 10 years (2011-2020):</a:t>
          </a:r>
          <a:endParaRPr lang="en-GB" sz="1100"/>
        </a:p>
      </xdr:txBody>
    </xdr:sp>
    <xdr:clientData/>
  </xdr:twoCellAnchor>
  <xdr:twoCellAnchor>
    <xdr:from>
      <xdr:col>7</xdr:col>
      <xdr:colOff>0</xdr:colOff>
      <xdr:row>20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3587750" y="2190750"/>
          <a:ext cx="3690938" cy="9128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100"/>
            <a:t>The</a:t>
          </a:r>
          <a:r>
            <a:rPr lang="en-GB" sz="1100" baseline="0"/>
            <a:t> link between scrap &amp; steel prices and crude steel production or EAF steel output is less obvious, and even less so with downstream fundamentals:</a:t>
          </a:r>
          <a:endParaRPr lang="en-GB" sz="1100"/>
        </a:p>
      </xdr:txBody>
    </xdr:sp>
    <xdr:clientData/>
  </xdr:twoCellAnchor>
  <xdr:twoCellAnchor>
    <xdr:from>
      <xdr:col>17</xdr:col>
      <xdr:colOff>0</xdr:colOff>
      <xdr:row>7</xdr:row>
      <xdr:rowOff>7937</xdr:rowOff>
    </xdr:from>
    <xdr:to>
      <xdr:col>31</xdr:col>
      <xdr:colOff>0</xdr:colOff>
      <xdr:row>11</xdr:row>
      <xdr:rowOff>7937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6913563" y="1285875"/>
          <a:ext cx="7302500" cy="730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100"/>
            <a:t>Obsolete scrap and rebar prices move together in most years (every year during 2006-2020),</a:t>
          </a:r>
          <a:r>
            <a:rPr lang="en-GB" sz="1100" baseline="0"/>
            <a:t>  but for prime scrap and HRC the link is much weaker so focus on prime over obsolete scrap premiums instead:</a:t>
          </a:r>
          <a:endParaRPr lang="en-GB" sz="1100"/>
        </a:p>
      </xdr:txBody>
    </xdr:sp>
    <xdr:clientData/>
  </xdr:twoCellAnchor>
  <xdr:twoCellAnchor>
    <xdr:from>
      <xdr:col>25</xdr:col>
      <xdr:colOff>0</xdr:colOff>
      <xdr:row>39</xdr:row>
      <xdr:rowOff>0</xdr:rowOff>
    </xdr:from>
    <xdr:to>
      <xdr:col>41</xdr:col>
      <xdr:colOff>0</xdr:colOff>
      <xdr:row>57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</xdr:row>
      <xdr:rowOff>1</xdr:rowOff>
    </xdr:from>
    <xdr:to>
      <xdr:col>22</xdr:col>
      <xdr:colOff>0</xdr:colOff>
      <xdr:row>7</xdr:row>
      <xdr:rowOff>1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6913563" y="730251"/>
          <a:ext cx="2746375" cy="5476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100"/>
            <a:t>In </a:t>
          </a:r>
          <a:r>
            <a:rPr lang="en-GB" sz="1100" b="1" u="sng"/>
            <a:t>2015</a:t>
          </a:r>
          <a:r>
            <a:rPr lang="en-GB" sz="1100"/>
            <a:t>-2020 US HMS and Turkey</a:t>
          </a:r>
          <a:r>
            <a:rPr lang="en-GB" sz="1100" baseline="0"/>
            <a:t> HMS prices moved together on an annual basis:</a:t>
          </a:r>
          <a:endParaRPr lang="en-GB" sz="1100"/>
        </a:p>
      </xdr:txBody>
    </xdr:sp>
    <xdr:clientData/>
  </xdr:twoCellAnchor>
  <xdr:twoCellAnchor>
    <xdr:from>
      <xdr:col>5</xdr:col>
      <xdr:colOff>0</xdr:colOff>
      <xdr:row>4</xdr:row>
      <xdr:rowOff>1</xdr:rowOff>
    </xdr:from>
    <xdr:to>
      <xdr:col>7</xdr:col>
      <xdr:colOff>0</xdr:colOff>
      <xdr:row>12</xdr:row>
      <xdr:rowOff>176213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2674938" y="730251"/>
          <a:ext cx="857250" cy="16367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100"/>
            <a:t>Annual</a:t>
          </a:r>
          <a:r>
            <a:rPr lang="en-GB" sz="1100" baseline="0"/>
            <a:t> m</a:t>
          </a:r>
          <a:r>
            <a:rPr lang="en-GB" sz="1100"/>
            <a:t>argins did not fall below $160 since </a:t>
          </a:r>
          <a:r>
            <a:rPr lang="en-GB" sz="1100" b="1" u="sng"/>
            <a:t>2015</a:t>
          </a:r>
          <a:r>
            <a:rPr lang="en-GB" sz="1100" u="sng" baseline="0"/>
            <a:t> </a:t>
          </a:r>
          <a:r>
            <a:rPr lang="en-GB" sz="1100" baseline="0"/>
            <a:t>(much higher before 2015):</a:t>
          </a:r>
          <a:endParaRPr lang="en-GB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35</xdr:col>
      <xdr:colOff>0</xdr:colOff>
      <xdr:row>21</xdr:row>
      <xdr:rowOff>-1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5081250" y="2373313"/>
          <a:ext cx="2230438" cy="14604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100"/>
            <a:t>Pig iron premiums are affected by demand for import pig iron in the US and RoW. For example, premiums increased significantly in 2019-2020</a:t>
          </a:r>
          <a:r>
            <a:rPr lang="en-GB" sz="1100" baseline="0"/>
            <a:t> when China was actively importing iron metallics.</a:t>
          </a:r>
          <a:endParaRPr lang="en-GB" sz="1100"/>
        </a:p>
      </xdr:txBody>
    </xdr:sp>
    <xdr:clientData/>
  </xdr:twoCellAnchor>
  <xdr:twoCellAnchor>
    <xdr:from>
      <xdr:col>61</xdr:col>
      <xdr:colOff>7938</xdr:colOff>
      <xdr:row>19</xdr:row>
      <xdr:rowOff>0</xdr:rowOff>
    </xdr:from>
    <xdr:to>
      <xdr:col>68</xdr:col>
      <xdr:colOff>7938</xdr:colOff>
      <xdr:row>22</xdr:row>
      <xdr:rowOff>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29297313" y="3468688"/>
          <a:ext cx="3198813" cy="5476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100"/>
            <a:t>The gap between iron and steel production indicates scrap consumption.</a:t>
          </a:r>
        </a:p>
      </xdr:txBody>
    </xdr:sp>
    <xdr:clientData/>
  </xdr:twoCellAnchor>
  <xdr:twoCellAnchor>
    <xdr:from>
      <xdr:col>45</xdr:col>
      <xdr:colOff>0</xdr:colOff>
      <xdr:row>39</xdr:row>
      <xdr:rowOff>0</xdr:rowOff>
    </xdr:from>
    <xdr:to>
      <xdr:col>61</xdr:col>
      <xdr:colOff>0</xdr:colOff>
      <xdr:row>57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0</xdr:colOff>
      <xdr:row>57</xdr:row>
      <xdr:rowOff>0</xdr:rowOff>
    </xdr:from>
    <xdr:to>
      <xdr:col>61</xdr:col>
      <xdr:colOff>0</xdr:colOff>
      <xdr:row>76</xdr:row>
      <xdr:rowOff>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176</xdr:row>
      <xdr:rowOff>0</xdr:rowOff>
    </xdr:from>
    <xdr:to>
      <xdr:col>6</xdr:col>
      <xdr:colOff>0</xdr:colOff>
      <xdr:row>181</xdr:row>
      <xdr:rowOff>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1199444" y="32286222"/>
          <a:ext cx="2300112" cy="9172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Check</a:t>
          </a:r>
          <a:r>
            <a:rPr lang="en-GB" sz="1100" baseline="0"/>
            <a:t> date in column E, which is used for summary tables in AE --&gt;</a:t>
          </a:r>
        </a:p>
        <a:p>
          <a:pPr algn="ctr"/>
          <a:r>
            <a:rPr lang="en-GB" sz="1100" baseline="0"/>
            <a:t>May need to grab last 12 months in column E and drag down separately.</a:t>
          </a:r>
          <a:endParaRPr lang="en-GB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508000</xdr:colOff>
      <xdr:row>122</xdr:row>
      <xdr:rowOff>1</xdr:rowOff>
    </xdr:from>
    <xdr:to>
      <xdr:col>29</xdr:col>
      <xdr:colOff>381000</xdr:colOff>
      <xdr:row>127</xdr:row>
      <xdr:rowOff>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16185444" y="22380223"/>
          <a:ext cx="2300112" cy="9172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Check</a:t>
          </a:r>
          <a:r>
            <a:rPr lang="en-GB" sz="1100" baseline="0"/>
            <a:t> date in column E, which is used for summary tables in AE --&gt;</a:t>
          </a:r>
        </a:p>
        <a:p>
          <a:pPr algn="ctr"/>
          <a:r>
            <a:rPr lang="en-GB" sz="1100" baseline="0"/>
            <a:t>May need to grab last 12 months in column E and drag down separately.</a:t>
          </a:r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70555</xdr:colOff>
      <xdr:row>352</xdr:row>
      <xdr:rowOff>155222</xdr:rowOff>
    </xdr:from>
    <xdr:to>
      <xdr:col>6</xdr:col>
      <xdr:colOff>112889</xdr:colOff>
      <xdr:row>357</xdr:row>
      <xdr:rowOff>141111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80999" y="64727666"/>
          <a:ext cx="2575279" cy="9031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/>
            <a:t>Check</a:t>
          </a:r>
          <a:r>
            <a:rPr lang="en-GB" sz="1100" baseline="0"/>
            <a:t> date in column E, which is used for summary tables in AE --&gt;</a:t>
          </a:r>
        </a:p>
        <a:p>
          <a:pPr algn="ctr"/>
          <a:r>
            <a:rPr lang="en-GB" sz="1100" baseline="0"/>
            <a:t>May need to grab last 12 months in column E and drag down separately.</a:t>
          </a:r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155575</xdr:colOff>
      <xdr:row>33</xdr:row>
      <xdr:rowOff>95250</xdr:rowOff>
    </xdr:from>
    <xdr:to>
      <xdr:col>27</xdr:col>
      <xdr:colOff>460375</xdr:colOff>
      <xdr:row>48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4F13B5-4A57-483C-8EF6-0AC0AC163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549275</xdr:colOff>
      <xdr:row>48</xdr:row>
      <xdr:rowOff>114300</xdr:rowOff>
    </xdr:from>
    <xdr:to>
      <xdr:col>22</xdr:col>
      <xdr:colOff>244475</xdr:colOff>
      <xdr:row>63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D14A5D-D883-48AD-ABA7-3524A9C7D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530225</xdr:colOff>
      <xdr:row>39</xdr:row>
      <xdr:rowOff>139700</xdr:rowOff>
    </xdr:from>
    <xdr:to>
      <xdr:col>24</xdr:col>
      <xdr:colOff>225425</xdr:colOff>
      <xdr:row>54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5CAF3C-8BA4-46DD-8651-21D27DD53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15873</xdr:colOff>
      <xdr:row>55</xdr:row>
      <xdr:rowOff>0</xdr:rowOff>
    </xdr:from>
    <xdr:to>
      <xdr:col>78</xdr:col>
      <xdr:colOff>0</xdr:colOff>
      <xdr:row>79</xdr:row>
      <xdr:rowOff>23813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277813</xdr:colOff>
      <xdr:row>58</xdr:row>
      <xdr:rowOff>7938</xdr:rowOff>
    </xdr:from>
    <xdr:to>
      <xdr:col>14</xdr:col>
      <xdr:colOff>277813</xdr:colOff>
      <xdr:row>83</xdr:row>
      <xdr:rowOff>7939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93</xdr:col>
      <xdr:colOff>254322</xdr:colOff>
      <xdr:row>63</xdr:row>
      <xdr:rowOff>19439</xdr:rowOff>
    </xdr:from>
    <xdr:to>
      <xdr:col>122</xdr:col>
      <xdr:colOff>342768</xdr:colOff>
      <xdr:row>88</xdr:row>
      <xdr:rowOff>19441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207</xdr:col>
      <xdr:colOff>0</xdr:colOff>
      <xdr:row>39</xdr:row>
      <xdr:rowOff>0</xdr:rowOff>
    </xdr:from>
    <xdr:to>
      <xdr:col>220</xdr:col>
      <xdr:colOff>0</xdr:colOff>
      <xdr:row>64</xdr:row>
      <xdr:rowOff>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221</xdr:col>
      <xdr:colOff>0</xdr:colOff>
      <xdr:row>39</xdr:row>
      <xdr:rowOff>0</xdr:rowOff>
    </xdr:from>
    <xdr:to>
      <xdr:col>234</xdr:col>
      <xdr:colOff>0</xdr:colOff>
      <xdr:row>64</xdr:row>
      <xdr:rowOff>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179</xdr:col>
      <xdr:colOff>0</xdr:colOff>
      <xdr:row>39</xdr:row>
      <xdr:rowOff>0</xdr:rowOff>
    </xdr:from>
    <xdr:to>
      <xdr:col>192</xdr:col>
      <xdr:colOff>0</xdr:colOff>
      <xdr:row>64</xdr:row>
      <xdr:rowOff>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193</xdr:col>
      <xdr:colOff>0</xdr:colOff>
      <xdr:row>39</xdr:row>
      <xdr:rowOff>0</xdr:rowOff>
    </xdr:from>
    <xdr:to>
      <xdr:col>206</xdr:col>
      <xdr:colOff>0</xdr:colOff>
      <xdr:row>64</xdr:row>
      <xdr:rowOff>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366</xdr:row>
      <xdr:rowOff>7056</xdr:rowOff>
    </xdr:from>
    <xdr:to>
      <xdr:col>10</xdr:col>
      <xdr:colOff>1</xdr:colOff>
      <xdr:row>384</xdr:row>
      <xdr:rowOff>7056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253999</xdr:colOff>
      <xdr:row>366</xdr:row>
      <xdr:rowOff>0</xdr:rowOff>
    </xdr:from>
    <xdr:to>
      <xdr:col>17</xdr:col>
      <xdr:colOff>0</xdr:colOff>
      <xdr:row>384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402</xdr:row>
      <xdr:rowOff>0</xdr:rowOff>
    </xdr:from>
    <xdr:to>
      <xdr:col>17</xdr:col>
      <xdr:colOff>0</xdr:colOff>
      <xdr:row>420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383</xdr:row>
      <xdr:rowOff>148167</xdr:rowOff>
    </xdr:from>
    <xdr:to>
      <xdr:col>17</xdr:col>
      <xdr:colOff>0</xdr:colOff>
      <xdr:row>401</xdr:row>
      <xdr:rowOff>148167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</xdr:colOff>
      <xdr:row>384</xdr:row>
      <xdr:rowOff>0</xdr:rowOff>
    </xdr:from>
    <xdr:to>
      <xdr:col>10</xdr:col>
      <xdr:colOff>1</xdr:colOff>
      <xdr:row>402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</xdr:colOff>
      <xdr:row>402</xdr:row>
      <xdr:rowOff>0</xdr:rowOff>
    </xdr:from>
    <xdr:to>
      <xdr:col>10</xdr:col>
      <xdr:colOff>1</xdr:colOff>
      <xdr:row>420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</xdr:colOff>
      <xdr:row>366</xdr:row>
      <xdr:rowOff>0</xdr:rowOff>
    </xdr:from>
    <xdr:to>
      <xdr:col>24</xdr:col>
      <xdr:colOff>1</xdr:colOff>
      <xdr:row>384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</xdr:colOff>
      <xdr:row>384</xdr:row>
      <xdr:rowOff>0</xdr:rowOff>
    </xdr:from>
    <xdr:to>
      <xdr:col>24</xdr:col>
      <xdr:colOff>1</xdr:colOff>
      <xdr:row>402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366</xdr:row>
      <xdr:rowOff>0</xdr:rowOff>
    </xdr:from>
    <xdr:to>
      <xdr:col>31</xdr:col>
      <xdr:colOff>0</xdr:colOff>
      <xdr:row>384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0</xdr:colOff>
      <xdr:row>384</xdr:row>
      <xdr:rowOff>0</xdr:rowOff>
    </xdr:from>
    <xdr:to>
      <xdr:col>31</xdr:col>
      <xdr:colOff>0</xdr:colOff>
      <xdr:row>402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1</xdr:colOff>
      <xdr:row>366</xdr:row>
      <xdr:rowOff>0</xdr:rowOff>
    </xdr:from>
    <xdr:to>
      <xdr:col>37</xdr:col>
      <xdr:colOff>1</xdr:colOff>
      <xdr:row>384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1</xdr:colOff>
      <xdr:row>384</xdr:row>
      <xdr:rowOff>0</xdr:rowOff>
    </xdr:from>
    <xdr:to>
      <xdr:col>37</xdr:col>
      <xdr:colOff>1</xdr:colOff>
      <xdr:row>402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31</xdr:col>
      <xdr:colOff>0</xdr:colOff>
      <xdr:row>402</xdr:row>
      <xdr:rowOff>0</xdr:rowOff>
    </xdr:from>
    <xdr:to>
      <xdr:col>37</xdr:col>
      <xdr:colOff>-1</xdr:colOff>
      <xdr:row>420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RM/FREIGH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RM/Prices%20input/Prices%20input%20templateMay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RM/Prices%20input/Prices%20input%20template%20new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.2.25\RAID\MBR\PRICES\STAI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STRM/PROD-TRADE%20tables/STEEL_PRODUCTIO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FORECASTS/OEF/CONSTRUCTIONQ420Q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FORECASTS/OEF/AutomotiveQ420Q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BR/MISC/EX_Rates_FM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mb/MBR/STEEL/WSA/WS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tables"/>
      <sheetName val="SRM Feed"/>
      <sheetName val="Jehsup routes"/>
      <sheetName val="Weekly capesize"/>
      <sheetName val="PIVOTmly"/>
      <sheetName val="Baltic Indices"/>
      <sheetName val="JEHMA"/>
      <sheetName val="BHMI"/>
      <sheetName val="Jehma routes"/>
      <sheetName val="JEHSI"/>
      <sheetName val="Ispat"/>
      <sheetName val="Charts"/>
      <sheetName val="Baltic Indices Daily"/>
      <sheetName val="Sources for copy"/>
      <sheetName val="Monthly"/>
      <sheetName val="Table"/>
      <sheetName val="Input"/>
      <sheetName val="PAM"/>
      <sheetName val="New Monthly Handysize"/>
      <sheetName val="Monthly Handysize"/>
      <sheetName val="FFA Contract Prices"/>
      <sheetName val="Historical"/>
      <sheetName val="Sheet1"/>
      <sheetName val="FREIGHT"/>
    </sheetNames>
    <sheetDataSet>
      <sheetData sheetId="0"/>
      <sheetData sheetId="1">
        <row r="4">
          <cell r="D4">
            <v>1377</v>
          </cell>
        </row>
      </sheetData>
      <sheetData sheetId="2">
        <row r="1">
          <cell r="A1" t="str">
            <v>Source: ICAP - FRIDAY report</v>
          </cell>
          <cell r="B1" t="str">
            <v xml:space="preserve">1 del Çanakkale via B.Sea redel Spore-Jpn  </v>
          </cell>
          <cell r="C1" t="str">
            <v>2 del USG redel Skaw-Passero</v>
          </cell>
          <cell r="D1" t="str">
            <v>3 del FEast redel Atlantic</v>
          </cell>
          <cell r="E1" t="str">
            <v>4 del N.China, Indonesia/S.China</v>
          </cell>
        </row>
        <row r="2">
          <cell r="A2">
            <v>38037</v>
          </cell>
          <cell r="B2">
            <v>51250</v>
          </cell>
          <cell r="C2">
            <v>59500</v>
          </cell>
          <cell r="D2">
            <v>34000</v>
          </cell>
          <cell r="E2">
            <v>34750</v>
          </cell>
        </row>
        <row r="3">
          <cell r="A3">
            <v>38044</v>
          </cell>
          <cell r="B3">
            <v>52250</v>
          </cell>
          <cell r="C3">
            <v>58000</v>
          </cell>
          <cell r="D3">
            <v>33750</v>
          </cell>
          <cell r="E3">
            <v>34500</v>
          </cell>
        </row>
        <row r="4">
          <cell r="A4">
            <v>38051</v>
          </cell>
          <cell r="B4">
            <v>51750</v>
          </cell>
          <cell r="C4">
            <v>55000</v>
          </cell>
          <cell r="D4">
            <v>33000</v>
          </cell>
          <cell r="E4">
            <v>32000</v>
          </cell>
        </row>
        <row r="5">
          <cell r="A5">
            <v>38058</v>
          </cell>
          <cell r="B5">
            <v>52200</v>
          </cell>
          <cell r="C5">
            <v>51500</v>
          </cell>
          <cell r="D5">
            <v>33500</v>
          </cell>
          <cell r="E5">
            <v>32250</v>
          </cell>
        </row>
        <row r="6">
          <cell r="A6">
            <v>38065</v>
          </cell>
          <cell r="B6">
            <v>52750</v>
          </cell>
          <cell r="C6">
            <v>47000</v>
          </cell>
          <cell r="D6">
            <v>33250</v>
          </cell>
          <cell r="E6">
            <v>33150</v>
          </cell>
        </row>
        <row r="7">
          <cell r="A7">
            <v>38072</v>
          </cell>
          <cell r="B7">
            <v>52000</v>
          </cell>
          <cell r="C7">
            <v>45500</v>
          </cell>
          <cell r="D7">
            <v>32000</v>
          </cell>
          <cell r="E7">
            <v>32900</v>
          </cell>
        </row>
        <row r="8">
          <cell r="A8">
            <v>38079</v>
          </cell>
          <cell r="B8">
            <v>51000</v>
          </cell>
          <cell r="C8">
            <v>45500</v>
          </cell>
          <cell r="D8">
            <v>28000</v>
          </cell>
          <cell r="E8">
            <v>28000</v>
          </cell>
        </row>
        <row r="9">
          <cell r="A9">
            <v>38093</v>
          </cell>
          <cell r="B9">
            <v>47000</v>
          </cell>
          <cell r="C9">
            <v>43000</v>
          </cell>
          <cell r="D9">
            <v>26500</v>
          </cell>
          <cell r="E9">
            <v>29250</v>
          </cell>
        </row>
        <row r="10">
          <cell r="A10">
            <v>38100</v>
          </cell>
          <cell r="B10">
            <v>45000</v>
          </cell>
          <cell r="C10">
            <v>43500</v>
          </cell>
          <cell r="D10">
            <v>27250</v>
          </cell>
          <cell r="E10">
            <v>30000</v>
          </cell>
        </row>
        <row r="11">
          <cell r="A11">
            <v>38107</v>
          </cell>
          <cell r="B11">
            <v>45000</v>
          </cell>
          <cell r="C11">
            <v>41500</v>
          </cell>
          <cell r="D11">
            <v>24000</v>
          </cell>
          <cell r="E11">
            <v>26000</v>
          </cell>
        </row>
        <row r="12">
          <cell r="A12">
            <v>38114</v>
          </cell>
          <cell r="B12">
            <v>44500</v>
          </cell>
          <cell r="C12">
            <v>39000</v>
          </cell>
          <cell r="D12">
            <v>25000</v>
          </cell>
          <cell r="E12">
            <v>28000</v>
          </cell>
        </row>
        <row r="13">
          <cell r="A13">
            <v>38121</v>
          </cell>
          <cell r="B13">
            <v>42000</v>
          </cell>
          <cell r="C13">
            <v>37500</v>
          </cell>
          <cell r="D13">
            <v>24750</v>
          </cell>
          <cell r="E13">
            <v>27750</v>
          </cell>
        </row>
        <row r="14">
          <cell r="A14">
            <v>38128</v>
          </cell>
          <cell r="B14">
            <v>39000</v>
          </cell>
          <cell r="C14">
            <v>34000</v>
          </cell>
          <cell r="D14">
            <v>23000</v>
          </cell>
          <cell r="E14">
            <v>25000</v>
          </cell>
        </row>
        <row r="15">
          <cell r="A15">
            <v>38135</v>
          </cell>
          <cell r="B15">
            <v>38000</v>
          </cell>
          <cell r="C15">
            <v>29500</v>
          </cell>
          <cell r="D15">
            <v>19000</v>
          </cell>
          <cell r="E15">
            <v>22000</v>
          </cell>
        </row>
        <row r="16">
          <cell r="A16">
            <v>38142</v>
          </cell>
          <cell r="B16">
            <v>35000</v>
          </cell>
          <cell r="C16">
            <v>27000</v>
          </cell>
          <cell r="D16">
            <v>17250</v>
          </cell>
          <cell r="E16">
            <v>20250</v>
          </cell>
        </row>
        <row r="17">
          <cell r="A17">
            <v>38149</v>
          </cell>
          <cell r="B17">
            <v>31000</v>
          </cell>
          <cell r="C17">
            <v>26000</v>
          </cell>
          <cell r="D17">
            <v>14250</v>
          </cell>
          <cell r="E17">
            <v>17750</v>
          </cell>
        </row>
        <row r="18">
          <cell r="A18">
            <v>38156</v>
          </cell>
          <cell r="B18">
            <v>28000</v>
          </cell>
          <cell r="C18">
            <v>21500</v>
          </cell>
          <cell r="D18">
            <v>13000</v>
          </cell>
          <cell r="E18">
            <v>18000</v>
          </cell>
        </row>
        <row r="19">
          <cell r="A19">
            <v>38163</v>
          </cell>
          <cell r="B19">
            <v>26500</v>
          </cell>
          <cell r="C19">
            <v>21000</v>
          </cell>
          <cell r="D19">
            <v>14750</v>
          </cell>
          <cell r="E19">
            <v>21500</v>
          </cell>
        </row>
        <row r="20">
          <cell r="A20">
            <v>38170</v>
          </cell>
          <cell r="B20">
            <v>26000</v>
          </cell>
          <cell r="C20">
            <v>22000</v>
          </cell>
          <cell r="D20">
            <v>21000</v>
          </cell>
          <cell r="E20">
            <v>26500</v>
          </cell>
        </row>
        <row r="21">
          <cell r="A21">
            <v>38177</v>
          </cell>
          <cell r="B21">
            <v>29000</v>
          </cell>
          <cell r="C21">
            <v>26000</v>
          </cell>
          <cell r="D21">
            <v>26000</v>
          </cell>
          <cell r="E21">
            <v>30000</v>
          </cell>
        </row>
        <row r="22">
          <cell r="A22">
            <v>38184</v>
          </cell>
          <cell r="B22">
            <v>30000</v>
          </cell>
          <cell r="C22">
            <v>26500</v>
          </cell>
          <cell r="D22">
            <v>26500</v>
          </cell>
          <cell r="E22">
            <v>30000</v>
          </cell>
        </row>
        <row r="23">
          <cell r="A23">
            <v>38191</v>
          </cell>
          <cell r="B23">
            <v>28000</v>
          </cell>
          <cell r="C23">
            <v>27500</v>
          </cell>
          <cell r="D23">
            <v>22500</v>
          </cell>
          <cell r="E23">
            <v>26000</v>
          </cell>
        </row>
        <row r="24">
          <cell r="A24">
            <v>38198</v>
          </cell>
          <cell r="B24">
            <v>28500</v>
          </cell>
          <cell r="C24">
            <v>29500</v>
          </cell>
          <cell r="D24">
            <v>23000</v>
          </cell>
          <cell r="E24">
            <v>25500</v>
          </cell>
        </row>
        <row r="25">
          <cell r="A25">
            <v>38205</v>
          </cell>
          <cell r="B25">
            <v>28000</v>
          </cell>
          <cell r="C25">
            <v>31000</v>
          </cell>
          <cell r="D25">
            <v>23000</v>
          </cell>
          <cell r="E25">
            <v>25500</v>
          </cell>
        </row>
        <row r="26">
          <cell r="A26">
            <v>38212</v>
          </cell>
          <cell r="B26">
            <v>28000</v>
          </cell>
          <cell r="C26">
            <v>31000</v>
          </cell>
          <cell r="D26">
            <v>23000</v>
          </cell>
          <cell r="E26">
            <v>27000</v>
          </cell>
        </row>
        <row r="27">
          <cell r="A27">
            <v>38219</v>
          </cell>
          <cell r="B27">
            <v>28000</v>
          </cell>
          <cell r="C27">
            <v>31000</v>
          </cell>
          <cell r="D27">
            <v>25250</v>
          </cell>
          <cell r="E27">
            <v>27500</v>
          </cell>
        </row>
        <row r="28">
          <cell r="A28">
            <v>38226</v>
          </cell>
          <cell r="B28">
            <v>29500</v>
          </cell>
          <cell r="C28">
            <v>29000</v>
          </cell>
          <cell r="D28">
            <v>27500</v>
          </cell>
          <cell r="E28">
            <v>28500</v>
          </cell>
        </row>
        <row r="29">
          <cell r="A29">
            <v>38233</v>
          </cell>
          <cell r="B29">
            <v>29500</v>
          </cell>
          <cell r="C29">
            <v>29000</v>
          </cell>
          <cell r="D29">
            <v>27500</v>
          </cell>
          <cell r="E29">
            <v>28500</v>
          </cell>
        </row>
        <row r="30">
          <cell r="A30">
            <v>38240</v>
          </cell>
          <cell r="B30">
            <v>30000</v>
          </cell>
          <cell r="C30">
            <v>29500</v>
          </cell>
          <cell r="D30">
            <v>29000</v>
          </cell>
          <cell r="E30">
            <v>29500</v>
          </cell>
        </row>
        <row r="31">
          <cell r="A31">
            <v>38247</v>
          </cell>
          <cell r="B31">
            <v>32500</v>
          </cell>
          <cell r="C31">
            <v>31500</v>
          </cell>
          <cell r="D31">
            <v>30000</v>
          </cell>
          <cell r="E31">
            <v>30500</v>
          </cell>
        </row>
        <row r="32">
          <cell r="A32">
            <v>38254</v>
          </cell>
          <cell r="B32">
            <v>33500</v>
          </cell>
          <cell r="C32">
            <v>34000</v>
          </cell>
          <cell r="D32">
            <v>30500</v>
          </cell>
          <cell r="E32">
            <v>32000</v>
          </cell>
        </row>
        <row r="33">
          <cell r="A33">
            <v>38261</v>
          </cell>
          <cell r="B33">
            <v>33500</v>
          </cell>
          <cell r="C33">
            <v>34500</v>
          </cell>
          <cell r="D33">
            <v>30500</v>
          </cell>
          <cell r="E33">
            <v>31500</v>
          </cell>
        </row>
        <row r="34">
          <cell r="A34">
            <v>38268</v>
          </cell>
          <cell r="B34">
            <v>34000</v>
          </cell>
          <cell r="C34">
            <v>35750</v>
          </cell>
          <cell r="D34">
            <v>30000</v>
          </cell>
          <cell r="E34">
            <v>32000</v>
          </cell>
        </row>
        <row r="35">
          <cell r="A35">
            <v>38275</v>
          </cell>
          <cell r="B35">
            <v>34000</v>
          </cell>
          <cell r="C35">
            <v>39000</v>
          </cell>
          <cell r="D35">
            <v>30000</v>
          </cell>
          <cell r="E35">
            <v>32500</v>
          </cell>
        </row>
        <row r="36">
          <cell r="A36">
            <v>38282</v>
          </cell>
          <cell r="B36">
            <v>37000</v>
          </cell>
          <cell r="C36">
            <v>45000</v>
          </cell>
          <cell r="D36">
            <v>30500</v>
          </cell>
          <cell r="E36">
            <v>31500</v>
          </cell>
        </row>
        <row r="37">
          <cell r="A37">
            <v>38289</v>
          </cell>
          <cell r="B37">
            <v>37000</v>
          </cell>
          <cell r="C37">
            <v>44000</v>
          </cell>
          <cell r="D37">
            <v>28000</v>
          </cell>
          <cell r="E37">
            <v>30000</v>
          </cell>
        </row>
        <row r="38">
          <cell r="A38">
            <v>38296</v>
          </cell>
          <cell r="B38">
            <v>35000</v>
          </cell>
          <cell r="C38">
            <v>42000</v>
          </cell>
          <cell r="D38">
            <v>27500</v>
          </cell>
          <cell r="E38">
            <v>29500</v>
          </cell>
        </row>
        <row r="39">
          <cell r="A39">
            <v>38303</v>
          </cell>
          <cell r="B39">
            <v>35000</v>
          </cell>
          <cell r="C39">
            <v>43250</v>
          </cell>
          <cell r="D39">
            <v>28000</v>
          </cell>
          <cell r="E39">
            <v>30000</v>
          </cell>
        </row>
        <row r="40">
          <cell r="A40">
            <v>38310</v>
          </cell>
          <cell r="B40">
            <v>37500</v>
          </cell>
          <cell r="C40">
            <v>45000</v>
          </cell>
          <cell r="D40">
            <v>31500</v>
          </cell>
          <cell r="E40">
            <v>32500</v>
          </cell>
        </row>
        <row r="41">
          <cell r="A41">
            <v>38317</v>
          </cell>
          <cell r="B41">
            <v>38500</v>
          </cell>
          <cell r="C41">
            <v>48500</v>
          </cell>
          <cell r="D41">
            <v>35000</v>
          </cell>
          <cell r="E41">
            <v>36250</v>
          </cell>
        </row>
        <row r="42">
          <cell r="A42">
            <v>38324</v>
          </cell>
          <cell r="B42">
            <v>39000</v>
          </cell>
          <cell r="C42">
            <v>50500</v>
          </cell>
          <cell r="D42">
            <v>34750</v>
          </cell>
          <cell r="E42">
            <v>36500</v>
          </cell>
        </row>
        <row r="43">
          <cell r="A43">
            <v>38331</v>
          </cell>
          <cell r="B43">
            <v>39250</v>
          </cell>
          <cell r="C43">
            <v>50000</v>
          </cell>
          <cell r="D43">
            <v>32000</v>
          </cell>
          <cell r="E43">
            <v>32500</v>
          </cell>
        </row>
        <row r="44">
          <cell r="A44">
            <v>38338</v>
          </cell>
          <cell r="B44">
            <v>39500</v>
          </cell>
          <cell r="C44">
            <v>49000</v>
          </cell>
          <cell r="D44">
            <v>30250</v>
          </cell>
          <cell r="E44">
            <v>31500</v>
          </cell>
        </row>
        <row r="45">
          <cell r="A45">
            <v>38345</v>
          </cell>
          <cell r="B45">
            <v>38500</v>
          </cell>
          <cell r="C45">
            <v>44000</v>
          </cell>
          <cell r="D45">
            <v>29000</v>
          </cell>
          <cell r="E45">
            <v>29500</v>
          </cell>
        </row>
        <row r="46">
          <cell r="A46">
            <v>38359</v>
          </cell>
          <cell r="B46">
            <v>39000</v>
          </cell>
          <cell r="C46">
            <v>43000</v>
          </cell>
          <cell r="D46">
            <v>29000</v>
          </cell>
          <cell r="E46">
            <v>29500</v>
          </cell>
        </row>
        <row r="47">
          <cell r="A47">
            <v>38366</v>
          </cell>
          <cell r="B47">
            <v>40500</v>
          </cell>
          <cell r="C47">
            <v>45000</v>
          </cell>
          <cell r="D47">
            <v>28000</v>
          </cell>
          <cell r="E47">
            <v>29000</v>
          </cell>
        </row>
        <row r="48">
          <cell r="A48">
            <v>38373</v>
          </cell>
          <cell r="B48">
            <v>39500</v>
          </cell>
          <cell r="C48">
            <v>40000</v>
          </cell>
          <cell r="D48">
            <v>27250</v>
          </cell>
          <cell r="E48">
            <v>28500</v>
          </cell>
        </row>
        <row r="49">
          <cell r="A49">
            <v>38380</v>
          </cell>
          <cell r="B49">
            <v>38500</v>
          </cell>
          <cell r="C49">
            <v>37000</v>
          </cell>
          <cell r="D49">
            <v>26250</v>
          </cell>
          <cell r="E49">
            <v>26500</v>
          </cell>
        </row>
        <row r="50">
          <cell r="A50">
            <v>38387</v>
          </cell>
          <cell r="B50">
            <v>37500</v>
          </cell>
          <cell r="C50">
            <v>33000</v>
          </cell>
          <cell r="D50">
            <v>23750</v>
          </cell>
          <cell r="E50">
            <v>25000</v>
          </cell>
        </row>
        <row r="51">
          <cell r="A51">
            <v>38394</v>
          </cell>
          <cell r="B51">
            <v>37500</v>
          </cell>
          <cell r="C51">
            <v>33000</v>
          </cell>
          <cell r="D51">
            <v>24000</v>
          </cell>
          <cell r="E51">
            <v>25000</v>
          </cell>
        </row>
        <row r="52">
          <cell r="A52">
            <v>38401</v>
          </cell>
          <cell r="B52">
            <v>38750</v>
          </cell>
          <cell r="C52">
            <v>37500</v>
          </cell>
          <cell r="D52">
            <v>25000</v>
          </cell>
          <cell r="E52">
            <v>26500</v>
          </cell>
        </row>
        <row r="53">
          <cell r="A53">
            <v>38408</v>
          </cell>
          <cell r="B53">
            <v>39750</v>
          </cell>
          <cell r="C53">
            <v>40000</v>
          </cell>
          <cell r="D53">
            <v>28000</v>
          </cell>
          <cell r="E53">
            <v>30000</v>
          </cell>
        </row>
        <row r="54">
          <cell r="A54">
            <v>38415</v>
          </cell>
          <cell r="B54">
            <v>40250</v>
          </cell>
          <cell r="C54">
            <v>39750</v>
          </cell>
          <cell r="D54">
            <v>27250</v>
          </cell>
          <cell r="E54">
            <v>33813</v>
          </cell>
        </row>
        <row r="55">
          <cell r="A55">
            <v>38422</v>
          </cell>
          <cell r="B55">
            <v>40500</v>
          </cell>
          <cell r="C55">
            <v>42000</v>
          </cell>
          <cell r="D55">
            <v>29000</v>
          </cell>
          <cell r="E55">
            <v>28000</v>
          </cell>
        </row>
        <row r="56">
          <cell r="A56">
            <v>38429</v>
          </cell>
          <cell r="B56">
            <v>40500</v>
          </cell>
          <cell r="C56">
            <v>45000</v>
          </cell>
          <cell r="D56">
            <v>28500</v>
          </cell>
          <cell r="E56">
            <v>28000</v>
          </cell>
        </row>
        <row r="57">
          <cell r="A57">
            <v>38443</v>
          </cell>
          <cell r="B57">
            <v>42000</v>
          </cell>
          <cell r="C57">
            <v>47500</v>
          </cell>
          <cell r="D57">
            <v>26750</v>
          </cell>
          <cell r="E57">
            <v>26500</v>
          </cell>
        </row>
        <row r="58">
          <cell r="A58">
            <v>38450</v>
          </cell>
          <cell r="B58">
            <v>40750</v>
          </cell>
          <cell r="C58">
            <v>46000</v>
          </cell>
          <cell r="D58">
            <v>24750</v>
          </cell>
          <cell r="E58">
            <v>26500</v>
          </cell>
        </row>
        <row r="59">
          <cell r="A59">
            <v>38457</v>
          </cell>
          <cell r="B59">
            <v>41250</v>
          </cell>
          <cell r="C59">
            <v>45500</v>
          </cell>
          <cell r="D59">
            <v>23500</v>
          </cell>
          <cell r="E59">
            <v>24250</v>
          </cell>
        </row>
        <row r="60">
          <cell r="A60">
            <v>38464</v>
          </cell>
          <cell r="B60">
            <v>40000</v>
          </cell>
          <cell r="C60">
            <v>37000</v>
          </cell>
          <cell r="D60">
            <v>20500</v>
          </cell>
          <cell r="E60">
            <v>21000</v>
          </cell>
        </row>
        <row r="61">
          <cell r="A61">
            <v>38471</v>
          </cell>
          <cell r="B61">
            <v>39500</v>
          </cell>
          <cell r="C61">
            <v>36500</v>
          </cell>
          <cell r="D61">
            <v>17000</v>
          </cell>
          <cell r="E61">
            <v>19500</v>
          </cell>
        </row>
        <row r="62">
          <cell r="A62">
            <v>38478</v>
          </cell>
          <cell r="B62">
            <v>39500</v>
          </cell>
          <cell r="C62">
            <v>37000</v>
          </cell>
          <cell r="D62">
            <v>18000</v>
          </cell>
          <cell r="E62">
            <v>21500</v>
          </cell>
        </row>
        <row r="63">
          <cell r="A63">
            <v>38485</v>
          </cell>
          <cell r="B63">
            <v>39500</v>
          </cell>
          <cell r="C63">
            <v>38000</v>
          </cell>
          <cell r="D63">
            <v>18000</v>
          </cell>
          <cell r="E63">
            <v>20500</v>
          </cell>
        </row>
        <row r="64">
          <cell r="A64">
            <v>38492</v>
          </cell>
          <cell r="B64">
            <v>39750</v>
          </cell>
          <cell r="C64">
            <v>38000</v>
          </cell>
          <cell r="D64">
            <v>17500</v>
          </cell>
          <cell r="E64">
            <v>21000</v>
          </cell>
        </row>
        <row r="65">
          <cell r="A65">
            <v>38499</v>
          </cell>
          <cell r="B65">
            <v>39750</v>
          </cell>
          <cell r="C65">
            <v>38500</v>
          </cell>
          <cell r="D65">
            <v>18500</v>
          </cell>
          <cell r="E65">
            <v>21500</v>
          </cell>
        </row>
        <row r="66">
          <cell r="A66">
            <v>38506</v>
          </cell>
          <cell r="B66">
            <v>38000</v>
          </cell>
          <cell r="C66">
            <v>38000</v>
          </cell>
          <cell r="D66">
            <v>17500</v>
          </cell>
          <cell r="E66">
            <v>21000</v>
          </cell>
        </row>
        <row r="67">
          <cell r="A67">
            <v>38513</v>
          </cell>
          <cell r="B67">
            <v>34750</v>
          </cell>
          <cell r="C67">
            <v>34500</v>
          </cell>
          <cell r="D67">
            <v>16750</v>
          </cell>
          <cell r="E67">
            <v>19500</v>
          </cell>
        </row>
        <row r="68">
          <cell r="A68">
            <v>38520</v>
          </cell>
          <cell r="B68">
            <v>32750</v>
          </cell>
          <cell r="C68">
            <v>32500</v>
          </cell>
          <cell r="D68">
            <v>15500</v>
          </cell>
          <cell r="E68">
            <v>17000</v>
          </cell>
        </row>
        <row r="69">
          <cell r="A69">
            <v>38527</v>
          </cell>
          <cell r="B69">
            <v>31250</v>
          </cell>
          <cell r="C69">
            <v>29000</v>
          </cell>
          <cell r="D69">
            <v>14250</v>
          </cell>
          <cell r="E69">
            <v>16500</v>
          </cell>
        </row>
        <row r="70">
          <cell r="A70">
            <v>38534</v>
          </cell>
          <cell r="B70">
            <v>31000</v>
          </cell>
          <cell r="C70">
            <v>28500</v>
          </cell>
          <cell r="D70">
            <v>12750</v>
          </cell>
          <cell r="E70">
            <v>14500</v>
          </cell>
        </row>
        <row r="71">
          <cell r="A71">
            <v>38541</v>
          </cell>
          <cell r="B71">
            <v>26750</v>
          </cell>
          <cell r="C71">
            <v>24000</v>
          </cell>
          <cell r="D71">
            <v>12000</v>
          </cell>
          <cell r="E71">
            <v>14500</v>
          </cell>
        </row>
        <row r="72">
          <cell r="A72">
            <v>38548</v>
          </cell>
          <cell r="B72">
            <v>22500</v>
          </cell>
          <cell r="C72">
            <v>22500</v>
          </cell>
          <cell r="D72">
            <v>12000</v>
          </cell>
          <cell r="E72">
            <v>14000</v>
          </cell>
        </row>
        <row r="73">
          <cell r="A73">
            <v>38555</v>
          </cell>
          <cell r="B73">
            <v>20500</v>
          </cell>
          <cell r="C73">
            <v>20000</v>
          </cell>
          <cell r="D73">
            <v>11250</v>
          </cell>
          <cell r="E73">
            <v>13500</v>
          </cell>
        </row>
        <row r="74">
          <cell r="A74">
            <v>38562</v>
          </cell>
          <cell r="B74">
            <v>18750</v>
          </cell>
          <cell r="C74">
            <v>18000</v>
          </cell>
          <cell r="D74">
            <v>10250</v>
          </cell>
          <cell r="E74">
            <v>13000</v>
          </cell>
        </row>
        <row r="75">
          <cell r="A75">
            <v>38569</v>
          </cell>
          <cell r="B75">
            <v>17500</v>
          </cell>
          <cell r="C75">
            <v>17000</v>
          </cell>
          <cell r="D75">
            <v>10500</v>
          </cell>
          <cell r="E75">
            <v>13000</v>
          </cell>
        </row>
        <row r="76">
          <cell r="A76">
            <v>38576</v>
          </cell>
          <cell r="B76">
            <v>19000</v>
          </cell>
          <cell r="C76">
            <v>18750</v>
          </cell>
          <cell r="D76">
            <v>11250</v>
          </cell>
          <cell r="E76">
            <v>13500</v>
          </cell>
        </row>
        <row r="77">
          <cell r="A77">
            <v>38583</v>
          </cell>
          <cell r="B77">
            <v>21500</v>
          </cell>
          <cell r="C77">
            <v>20000</v>
          </cell>
          <cell r="D77">
            <v>13000</v>
          </cell>
          <cell r="E77">
            <v>17000</v>
          </cell>
        </row>
        <row r="78">
          <cell r="A78">
            <v>38590</v>
          </cell>
          <cell r="B78">
            <v>23000</v>
          </cell>
          <cell r="C78">
            <v>21000</v>
          </cell>
          <cell r="D78">
            <v>17750</v>
          </cell>
          <cell r="E78">
            <v>20500</v>
          </cell>
        </row>
        <row r="79">
          <cell r="A79">
            <v>38597</v>
          </cell>
          <cell r="B79">
            <v>21500</v>
          </cell>
          <cell r="C79">
            <v>19000</v>
          </cell>
          <cell r="D79">
            <v>17750</v>
          </cell>
          <cell r="E79">
            <v>20000</v>
          </cell>
        </row>
        <row r="80">
          <cell r="A80">
            <v>38604</v>
          </cell>
          <cell r="B80">
            <v>21250</v>
          </cell>
          <cell r="C80">
            <v>18500</v>
          </cell>
          <cell r="D80">
            <v>18500</v>
          </cell>
          <cell r="E80">
            <v>20000</v>
          </cell>
        </row>
        <row r="81">
          <cell r="A81">
            <v>38611</v>
          </cell>
          <cell r="B81">
            <v>22000</v>
          </cell>
          <cell r="C81">
            <v>20750</v>
          </cell>
          <cell r="D81">
            <v>18500</v>
          </cell>
          <cell r="E81">
            <v>20500</v>
          </cell>
        </row>
        <row r="82">
          <cell r="A82">
            <v>38618</v>
          </cell>
          <cell r="B82">
            <v>22000</v>
          </cell>
          <cell r="C82">
            <v>23500</v>
          </cell>
          <cell r="D82">
            <v>18500</v>
          </cell>
          <cell r="E82">
            <v>18000</v>
          </cell>
        </row>
        <row r="83">
          <cell r="A83">
            <v>38625</v>
          </cell>
          <cell r="B83">
            <v>23000</v>
          </cell>
          <cell r="C83">
            <v>23000</v>
          </cell>
          <cell r="D83">
            <v>17000</v>
          </cell>
          <cell r="E83">
            <v>17000</v>
          </cell>
        </row>
        <row r="84">
          <cell r="A84">
            <v>38632</v>
          </cell>
          <cell r="B84">
            <v>24250</v>
          </cell>
          <cell r="C84">
            <v>23500</v>
          </cell>
          <cell r="D84">
            <v>16800</v>
          </cell>
          <cell r="E84">
            <v>18250</v>
          </cell>
        </row>
        <row r="85">
          <cell r="A85">
            <v>38639</v>
          </cell>
          <cell r="B85">
            <v>26500</v>
          </cell>
          <cell r="C85">
            <v>26500</v>
          </cell>
          <cell r="D85">
            <v>17500</v>
          </cell>
          <cell r="E85">
            <v>18500</v>
          </cell>
        </row>
        <row r="86">
          <cell r="A86">
            <v>38646</v>
          </cell>
          <cell r="B86">
            <v>27750</v>
          </cell>
          <cell r="C86">
            <v>25000</v>
          </cell>
          <cell r="D86">
            <v>16000</v>
          </cell>
          <cell r="E86">
            <v>18000</v>
          </cell>
        </row>
        <row r="87">
          <cell r="A87">
            <v>38653</v>
          </cell>
          <cell r="B87">
            <v>28500</v>
          </cell>
          <cell r="C87">
            <v>25500</v>
          </cell>
          <cell r="D87">
            <v>15750</v>
          </cell>
          <cell r="E87">
            <v>17000</v>
          </cell>
        </row>
        <row r="88">
          <cell r="A88">
            <v>38660</v>
          </cell>
          <cell r="B88">
            <v>28500</v>
          </cell>
          <cell r="C88">
            <v>25500</v>
          </cell>
          <cell r="D88">
            <v>15500</v>
          </cell>
          <cell r="E88">
            <v>16500</v>
          </cell>
        </row>
        <row r="89">
          <cell r="A89">
            <v>38667</v>
          </cell>
          <cell r="B89">
            <v>28250</v>
          </cell>
          <cell r="C89">
            <v>24500</v>
          </cell>
          <cell r="D89">
            <v>15000</v>
          </cell>
          <cell r="E89">
            <v>15750</v>
          </cell>
        </row>
        <row r="90">
          <cell r="A90">
            <v>38674</v>
          </cell>
          <cell r="B90">
            <v>27500</v>
          </cell>
          <cell r="C90">
            <v>24500</v>
          </cell>
          <cell r="D90">
            <v>14250</v>
          </cell>
          <cell r="E90">
            <v>15500</v>
          </cell>
        </row>
        <row r="91">
          <cell r="A91">
            <v>38681</v>
          </cell>
          <cell r="B91">
            <v>27000</v>
          </cell>
          <cell r="C91">
            <v>25000</v>
          </cell>
          <cell r="D91">
            <v>14000</v>
          </cell>
          <cell r="E91">
            <v>16750</v>
          </cell>
        </row>
        <row r="92">
          <cell r="A92">
            <v>38688</v>
          </cell>
          <cell r="B92">
            <v>28000</v>
          </cell>
          <cell r="C92">
            <v>23750</v>
          </cell>
          <cell r="D92">
            <v>14500</v>
          </cell>
          <cell r="E92">
            <v>19000</v>
          </cell>
        </row>
        <row r="93">
          <cell r="A93">
            <v>38695</v>
          </cell>
          <cell r="B93">
            <v>27750</v>
          </cell>
          <cell r="C93">
            <v>22250</v>
          </cell>
          <cell r="D93">
            <v>14500</v>
          </cell>
          <cell r="E93">
            <v>18000</v>
          </cell>
        </row>
        <row r="94">
          <cell r="A94">
            <v>38702</v>
          </cell>
          <cell r="B94">
            <v>26750</v>
          </cell>
          <cell r="C94">
            <v>21500</v>
          </cell>
          <cell r="D94">
            <v>17750</v>
          </cell>
          <cell r="E94">
            <v>20187.5</v>
          </cell>
        </row>
        <row r="95">
          <cell r="A95">
            <v>38709</v>
          </cell>
          <cell r="B95">
            <v>25250</v>
          </cell>
          <cell r="C95">
            <v>19000</v>
          </cell>
          <cell r="D95">
            <v>14250</v>
          </cell>
          <cell r="E95">
            <v>17500</v>
          </cell>
        </row>
        <row r="96">
          <cell r="A96">
            <v>38723</v>
          </cell>
          <cell r="B96">
            <v>22750</v>
          </cell>
          <cell r="C96">
            <v>17500</v>
          </cell>
          <cell r="D96">
            <v>17000</v>
          </cell>
          <cell r="E96">
            <v>18250</v>
          </cell>
        </row>
        <row r="97">
          <cell r="A97">
            <v>38730</v>
          </cell>
          <cell r="B97">
            <v>19750</v>
          </cell>
          <cell r="C97">
            <v>15250</v>
          </cell>
          <cell r="D97">
            <v>16000</v>
          </cell>
          <cell r="E97">
            <v>17250</v>
          </cell>
        </row>
        <row r="98">
          <cell r="A98">
            <v>38737</v>
          </cell>
          <cell r="B98">
            <v>19000</v>
          </cell>
          <cell r="C98">
            <v>14500</v>
          </cell>
          <cell r="D98">
            <v>15500</v>
          </cell>
          <cell r="E98">
            <v>16000</v>
          </cell>
        </row>
        <row r="99">
          <cell r="A99">
            <v>38744</v>
          </cell>
          <cell r="B99">
            <v>18000</v>
          </cell>
          <cell r="C99">
            <v>14000</v>
          </cell>
          <cell r="D99">
            <v>14000</v>
          </cell>
          <cell r="E99">
            <v>15000</v>
          </cell>
        </row>
        <row r="100">
          <cell r="A100">
            <v>38751</v>
          </cell>
          <cell r="B100">
            <v>17250</v>
          </cell>
          <cell r="C100">
            <v>13000</v>
          </cell>
          <cell r="D100">
            <v>15000</v>
          </cell>
          <cell r="E100">
            <v>16000</v>
          </cell>
        </row>
        <row r="101">
          <cell r="A101">
            <v>38758</v>
          </cell>
          <cell r="B101">
            <v>15750</v>
          </cell>
          <cell r="C101">
            <v>13500</v>
          </cell>
          <cell r="D101">
            <v>15750</v>
          </cell>
          <cell r="E101">
            <v>17000</v>
          </cell>
        </row>
        <row r="102">
          <cell r="A102">
            <v>38765</v>
          </cell>
          <cell r="B102">
            <v>15250</v>
          </cell>
          <cell r="C102">
            <v>15500</v>
          </cell>
          <cell r="D102">
            <v>16500</v>
          </cell>
          <cell r="E102">
            <v>17250</v>
          </cell>
        </row>
        <row r="103">
          <cell r="A103">
            <v>38772</v>
          </cell>
          <cell r="B103">
            <v>15000</v>
          </cell>
          <cell r="C103">
            <v>15750</v>
          </cell>
          <cell r="D103">
            <v>16750</v>
          </cell>
          <cell r="E103">
            <v>18000</v>
          </cell>
        </row>
        <row r="104">
          <cell r="A104">
            <v>38779</v>
          </cell>
          <cell r="B104">
            <v>15250</v>
          </cell>
          <cell r="C104">
            <v>14000</v>
          </cell>
          <cell r="D104">
            <v>17750</v>
          </cell>
          <cell r="E104">
            <v>18000</v>
          </cell>
        </row>
        <row r="105">
          <cell r="A105">
            <v>38786</v>
          </cell>
          <cell r="B105">
            <v>15250</v>
          </cell>
          <cell r="C105">
            <v>14250</v>
          </cell>
          <cell r="D105">
            <v>20000</v>
          </cell>
          <cell r="E105">
            <v>20000</v>
          </cell>
        </row>
        <row r="106">
          <cell r="A106">
            <v>38793</v>
          </cell>
          <cell r="B106">
            <v>15500</v>
          </cell>
          <cell r="C106">
            <v>16750</v>
          </cell>
          <cell r="D106">
            <v>21000</v>
          </cell>
          <cell r="E106">
            <v>21000</v>
          </cell>
        </row>
        <row r="107">
          <cell r="A107">
            <v>38800</v>
          </cell>
          <cell r="B107">
            <v>16000</v>
          </cell>
          <cell r="C107">
            <v>16000</v>
          </cell>
          <cell r="D107">
            <v>22000</v>
          </cell>
          <cell r="E107">
            <v>21000</v>
          </cell>
        </row>
        <row r="108">
          <cell r="A108">
            <v>38807</v>
          </cell>
          <cell r="B108">
            <v>15750</v>
          </cell>
          <cell r="C108">
            <v>16500</v>
          </cell>
          <cell r="D108">
            <v>22500</v>
          </cell>
          <cell r="E108">
            <v>20500</v>
          </cell>
        </row>
        <row r="109">
          <cell r="A109">
            <v>38814</v>
          </cell>
          <cell r="B109">
            <v>16250</v>
          </cell>
          <cell r="C109">
            <v>16500</v>
          </cell>
          <cell r="D109">
            <v>23000</v>
          </cell>
          <cell r="E109">
            <v>22500</v>
          </cell>
        </row>
        <row r="110">
          <cell r="A110">
            <v>38828</v>
          </cell>
          <cell r="B110">
            <v>15500</v>
          </cell>
          <cell r="C110">
            <v>17750</v>
          </cell>
          <cell r="D110">
            <v>24500</v>
          </cell>
          <cell r="E110">
            <v>23250</v>
          </cell>
        </row>
        <row r="111">
          <cell r="A111">
            <v>38835</v>
          </cell>
          <cell r="B111">
            <v>16250</v>
          </cell>
          <cell r="C111">
            <v>19000</v>
          </cell>
          <cell r="D111">
            <v>24500</v>
          </cell>
          <cell r="E111">
            <v>22750</v>
          </cell>
        </row>
        <row r="112">
          <cell r="A112">
            <v>38842</v>
          </cell>
          <cell r="B112">
            <v>16000</v>
          </cell>
          <cell r="C112">
            <v>19000</v>
          </cell>
          <cell r="D112">
            <v>24500</v>
          </cell>
          <cell r="E112">
            <v>23000</v>
          </cell>
        </row>
        <row r="113">
          <cell r="A113">
            <v>38849</v>
          </cell>
          <cell r="B113">
            <v>15500</v>
          </cell>
          <cell r="C113">
            <v>19750</v>
          </cell>
          <cell r="D113">
            <v>25250</v>
          </cell>
          <cell r="E113">
            <v>22500</v>
          </cell>
        </row>
        <row r="114">
          <cell r="A114">
            <v>38856</v>
          </cell>
          <cell r="B114">
            <v>16000</v>
          </cell>
          <cell r="C114">
            <v>21000</v>
          </cell>
          <cell r="D114">
            <v>25500</v>
          </cell>
          <cell r="E114">
            <v>24000</v>
          </cell>
        </row>
        <row r="115">
          <cell r="A115">
            <v>38863</v>
          </cell>
          <cell r="B115">
            <v>16000</v>
          </cell>
          <cell r="C115">
            <v>20750</v>
          </cell>
          <cell r="D115">
            <v>25500</v>
          </cell>
          <cell r="E115">
            <v>23750</v>
          </cell>
        </row>
        <row r="116">
          <cell r="A116">
            <v>38870</v>
          </cell>
          <cell r="B116">
            <v>15750</v>
          </cell>
          <cell r="C116">
            <v>20750</v>
          </cell>
          <cell r="D116">
            <v>25500</v>
          </cell>
          <cell r="E116">
            <v>23500</v>
          </cell>
        </row>
        <row r="117">
          <cell r="A117">
            <v>38877</v>
          </cell>
          <cell r="B117">
            <v>16500</v>
          </cell>
          <cell r="C117">
            <v>22500</v>
          </cell>
          <cell r="D117">
            <v>25750</v>
          </cell>
          <cell r="E117">
            <v>24000</v>
          </cell>
        </row>
        <row r="118">
          <cell r="A118">
            <v>38884</v>
          </cell>
          <cell r="B118">
            <v>16750</v>
          </cell>
          <cell r="C118">
            <v>24500</v>
          </cell>
          <cell r="D118">
            <v>26000</v>
          </cell>
          <cell r="E118">
            <v>24500</v>
          </cell>
        </row>
        <row r="119">
          <cell r="A119">
            <v>38891</v>
          </cell>
          <cell r="B119">
            <v>19250</v>
          </cell>
          <cell r="C119">
            <v>26000</v>
          </cell>
          <cell r="D119">
            <v>26500</v>
          </cell>
          <cell r="E119">
            <v>24500</v>
          </cell>
        </row>
        <row r="120">
          <cell r="A120">
            <v>38898</v>
          </cell>
          <cell r="B120">
            <v>20250</v>
          </cell>
          <cell r="C120">
            <v>29000</v>
          </cell>
          <cell r="D120">
            <v>26250</v>
          </cell>
          <cell r="E120">
            <v>25000</v>
          </cell>
        </row>
        <row r="121">
          <cell r="A121">
            <v>38905</v>
          </cell>
          <cell r="B121">
            <v>21250</v>
          </cell>
          <cell r="C121">
            <v>28000</v>
          </cell>
          <cell r="D121">
            <v>25750</v>
          </cell>
          <cell r="E121">
            <v>25250</v>
          </cell>
        </row>
        <row r="122">
          <cell r="A122">
            <v>38912</v>
          </cell>
          <cell r="B122">
            <v>21750</v>
          </cell>
          <cell r="C122">
            <v>26000</v>
          </cell>
          <cell r="D122">
            <v>24000</v>
          </cell>
          <cell r="E122">
            <v>24000</v>
          </cell>
        </row>
        <row r="123">
          <cell r="A123">
            <v>38919</v>
          </cell>
          <cell r="B123">
            <v>23000</v>
          </cell>
          <cell r="C123">
            <v>24250</v>
          </cell>
          <cell r="D123">
            <v>24000</v>
          </cell>
          <cell r="E123">
            <v>23500</v>
          </cell>
        </row>
        <row r="124">
          <cell r="A124">
            <v>38926</v>
          </cell>
          <cell r="B124">
            <v>25000</v>
          </cell>
          <cell r="C124">
            <v>24500</v>
          </cell>
          <cell r="D124">
            <v>23750</v>
          </cell>
          <cell r="E124">
            <v>23500</v>
          </cell>
        </row>
        <row r="125">
          <cell r="A125">
            <v>38933</v>
          </cell>
          <cell r="B125">
            <v>26500</v>
          </cell>
          <cell r="C125">
            <v>25500</v>
          </cell>
          <cell r="D125">
            <v>26250</v>
          </cell>
          <cell r="E125">
            <v>25500</v>
          </cell>
        </row>
        <row r="126">
          <cell r="A126">
            <v>38940</v>
          </cell>
          <cell r="B126">
            <v>27000</v>
          </cell>
          <cell r="C126">
            <v>30000</v>
          </cell>
          <cell r="D126">
            <v>27750</v>
          </cell>
          <cell r="E126">
            <v>27750</v>
          </cell>
        </row>
        <row r="127">
          <cell r="A127">
            <v>38947</v>
          </cell>
          <cell r="B127">
            <v>28500</v>
          </cell>
          <cell r="C127">
            <v>30500</v>
          </cell>
          <cell r="D127">
            <v>26750</v>
          </cell>
          <cell r="E127">
            <v>28750</v>
          </cell>
        </row>
        <row r="128">
          <cell r="A128">
            <v>38954</v>
          </cell>
          <cell r="B128">
            <v>29000</v>
          </cell>
          <cell r="C128">
            <v>31750</v>
          </cell>
          <cell r="D128">
            <v>26750</v>
          </cell>
          <cell r="E128">
            <v>28000</v>
          </cell>
        </row>
        <row r="129">
          <cell r="A129">
            <v>38961</v>
          </cell>
          <cell r="B129">
            <v>30000</v>
          </cell>
          <cell r="C129">
            <v>32250</v>
          </cell>
          <cell r="D129">
            <v>27000</v>
          </cell>
          <cell r="E129">
            <v>28000</v>
          </cell>
        </row>
        <row r="130">
          <cell r="A130">
            <v>38968</v>
          </cell>
          <cell r="B130">
            <v>31250</v>
          </cell>
          <cell r="C130">
            <v>33000</v>
          </cell>
          <cell r="D130">
            <v>29500</v>
          </cell>
          <cell r="E130">
            <v>29000</v>
          </cell>
        </row>
        <row r="131">
          <cell r="A131">
            <v>38975</v>
          </cell>
          <cell r="B131">
            <v>32750</v>
          </cell>
          <cell r="C131">
            <v>39000</v>
          </cell>
          <cell r="D131">
            <v>30500</v>
          </cell>
          <cell r="E131">
            <v>31000</v>
          </cell>
        </row>
        <row r="132">
          <cell r="A132">
            <v>38982</v>
          </cell>
          <cell r="B132">
            <v>31750</v>
          </cell>
          <cell r="C132">
            <v>39000</v>
          </cell>
          <cell r="D132">
            <v>30500</v>
          </cell>
          <cell r="E132">
            <v>29750</v>
          </cell>
        </row>
        <row r="133">
          <cell r="A133">
            <v>38989</v>
          </cell>
          <cell r="B133">
            <v>30000</v>
          </cell>
          <cell r="C133">
            <v>38000</v>
          </cell>
          <cell r="D133">
            <v>29000</v>
          </cell>
          <cell r="E133">
            <v>29000</v>
          </cell>
        </row>
        <row r="134">
          <cell r="A134">
            <v>38996</v>
          </cell>
          <cell r="B134">
            <v>29500</v>
          </cell>
          <cell r="C134">
            <v>38500</v>
          </cell>
          <cell r="D134">
            <v>30000</v>
          </cell>
          <cell r="E134">
            <v>30000</v>
          </cell>
        </row>
        <row r="135">
          <cell r="A135">
            <v>39003</v>
          </cell>
          <cell r="B135">
            <v>29500</v>
          </cell>
          <cell r="C135">
            <v>39000</v>
          </cell>
          <cell r="D135">
            <v>31000</v>
          </cell>
          <cell r="E135">
            <v>31000</v>
          </cell>
        </row>
        <row r="136">
          <cell r="A136">
            <v>39010</v>
          </cell>
          <cell r="B136">
            <v>28750</v>
          </cell>
          <cell r="C136">
            <v>35500</v>
          </cell>
          <cell r="D136">
            <v>32500</v>
          </cell>
          <cell r="E136">
            <v>32000</v>
          </cell>
        </row>
        <row r="137">
          <cell r="A137">
            <v>39017</v>
          </cell>
          <cell r="B137">
            <v>27750</v>
          </cell>
          <cell r="C137">
            <v>31500</v>
          </cell>
          <cell r="D137">
            <v>29500</v>
          </cell>
          <cell r="E137">
            <v>30750</v>
          </cell>
        </row>
        <row r="138">
          <cell r="A138">
            <v>39024</v>
          </cell>
          <cell r="B138">
            <v>27250</v>
          </cell>
          <cell r="C138">
            <v>31000</v>
          </cell>
          <cell r="D138">
            <v>29000</v>
          </cell>
          <cell r="E138">
            <v>30250</v>
          </cell>
        </row>
        <row r="139">
          <cell r="A139">
            <v>39031</v>
          </cell>
          <cell r="B139">
            <v>25500</v>
          </cell>
          <cell r="C139">
            <v>32000</v>
          </cell>
          <cell r="D139">
            <v>30500</v>
          </cell>
          <cell r="E139">
            <v>31000</v>
          </cell>
        </row>
        <row r="140">
          <cell r="A140">
            <v>39038</v>
          </cell>
          <cell r="B140">
            <v>24750</v>
          </cell>
          <cell r="C140">
            <v>32500</v>
          </cell>
          <cell r="D140">
            <v>31500</v>
          </cell>
          <cell r="E140">
            <v>31500</v>
          </cell>
        </row>
        <row r="141">
          <cell r="A141">
            <v>39045</v>
          </cell>
          <cell r="B141">
            <v>23750</v>
          </cell>
          <cell r="C141">
            <v>33250</v>
          </cell>
          <cell r="D141">
            <v>32500</v>
          </cell>
          <cell r="E141">
            <v>32000</v>
          </cell>
        </row>
        <row r="142">
          <cell r="A142">
            <v>39052</v>
          </cell>
          <cell r="B142">
            <v>23250</v>
          </cell>
          <cell r="C142">
            <v>35000</v>
          </cell>
          <cell r="D142">
            <v>32750</v>
          </cell>
          <cell r="E142">
            <v>32250</v>
          </cell>
        </row>
        <row r="143">
          <cell r="A143">
            <v>39059</v>
          </cell>
          <cell r="B143">
            <v>24500</v>
          </cell>
          <cell r="C143">
            <v>36500</v>
          </cell>
          <cell r="D143">
            <v>33250</v>
          </cell>
          <cell r="E143">
            <v>33000</v>
          </cell>
        </row>
        <row r="144">
          <cell r="A144">
            <v>39066</v>
          </cell>
          <cell r="B144">
            <v>24750</v>
          </cell>
          <cell r="C144">
            <v>47000</v>
          </cell>
          <cell r="D144">
            <v>33500</v>
          </cell>
          <cell r="E144">
            <v>33000</v>
          </cell>
        </row>
        <row r="145">
          <cell r="A145">
            <v>39073</v>
          </cell>
          <cell r="B145">
            <v>25000</v>
          </cell>
          <cell r="C145">
            <v>48000</v>
          </cell>
          <cell r="D145">
            <v>32750</v>
          </cell>
          <cell r="E145">
            <v>32000</v>
          </cell>
        </row>
        <row r="146">
          <cell r="A146">
            <v>39087</v>
          </cell>
          <cell r="B146">
            <v>23750</v>
          </cell>
          <cell r="C146">
            <v>48250</v>
          </cell>
          <cell r="D146">
            <v>33000</v>
          </cell>
          <cell r="E146">
            <v>31750</v>
          </cell>
        </row>
        <row r="147">
          <cell r="A147">
            <v>39094</v>
          </cell>
          <cell r="B147">
            <v>25250</v>
          </cell>
          <cell r="C147">
            <v>47000</v>
          </cell>
          <cell r="D147">
            <v>32750</v>
          </cell>
          <cell r="E147">
            <v>31500</v>
          </cell>
        </row>
        <row r="148">
          <cell r="A148">
            <v>39101</v>
          </cell>
          <cell r="B148">
            <v>26250</v>
          </cell>
          <cell r="C148">
            <v>42500</v>
          </cell>
          <cell r="D148">
            <v>32000</v>
          </cell>
          <cell r="E148">
            <v>30250</v>
          </cell>
        </row>
        <row r="149">
          <cell r="A149">
            <v>39108</v>
          </cell>
          <cell r="B149">
            <v>27750</v>
          </cell>
          <cell r="C149">
            <v>41500</v>
          </cell>
          <cell r="D149">
            <v>30500</v>
          </cell>
          <cell r="E149">
            <v>27500</v>
          </cell>
        </row>
        <row r="150">
          <cell r="A150">
            <v>39115</v>
          </cell>
          <cell r="B150">
            <v>26250</v>
          </cell>
          <cell r="C150">
            <v>40500</v>
          </cell>
          <cell r="D150">
            <v>30500</v>
          </cell>
          <cell r="E150">
            <v>27500</v>
          </cell>
        </row>
        <row r="151">
          <cell r="A151">
            <v>39122</v>
          </cell>
          <cell r="B151">
            <v>26000</v>
          </cell>
          <cell r="C151">
            <v>40250</v>
          </cell>
          <cell r="D151">
            <v>29250</v>
          </cell>
          <cell r="E151">
            <v>27000</v>
          </cell>
        </row>
        <row r="152">
          <cell r="A152">
            <v>39129</v>
          </cell>
          <cell r="B152">
            <v>26500</v>
          </cell>
          <cell r="C152">
            <v>40250</v>
          </cell>
          <cell r="D152">
            <v>30250</v>
          </cell>
          <cell r="E152">
            <v>28000</v>
          </cell>
        </row>
        <row r="153">
          <cell r="A153">
            <v>39136</v>
          </cell>
          <cell r="B153">
            <v>27750</v>
          </cell>
          <cell r="C153">
            <v>42250</v>
          </cell>
          <cell r="D153">
            <v>30500</v>
          </cell>
          <cell r="E153">
            <v>28750</v>
          </cell>
        </row>
        <row r="154">
          <cell r="A154">
            <v>39143</v>
          </cell>
          <cell r="B154">
            <v>28500</v>
          </cell>
          <cell r="C154">
            <v>45000</v>
          </cell>
          <cell r="D154">
            <v>30500</v>
          </cell>
          <cell r="E154">
            <v>31500</v>
          </cell>
        </row>
        <row r="155">
          <cell r="A155">
            <v>39150</v>
          </cell>
          <cell r="B155">
            <v>32000</v>
          </cell>
          <cell r="C155">
            <v>48000</v>
          </cell>
          <cell r="D155">
            <v>32500</v>
          </cell>
          <cell r="E155">
            <v>33250</v>
          </cell>
        </row>
        <row r="156">
          <cell r="A156">
            <v>39157</v>
          </cell>
          <cell r="B156">
            <v>35500</v>
          </cell>
          <cell r="C156">
            <v>50000</v>
          </cell>
          <cell r="D156">
            <v>33000</v>
          </cell>
          <cell r="E156">
            <v>35000</v>
          </cell>
        </row>
        <row r="157">
          <cell r="A157">
            <v>39164</v>
          </cell>
          <cell r="B157">
            <v>35750</v>
          </cell>
          <cell r="C157">
            <v>50000</v>
          </cell>
          <cell r="D157">
            <v>34500</v>
          </cell>
          <cell r="E157">
            <v>36000</v>
          </cell>
        </row>
        <row r="158">
          <cell r="A158">
            <v>39171</v>
          </cell>
          <cell r="B158">
            <v>36500</v>
          </cell>
          <cell r="C158">
            <v>49500</v>
          </cell>
          <cell r="D158">
            <v>35250</v>
          </cell>
          <cell r="E158">
            <v>37000</v>
          </cell>
        </row>
        <row r="159">
          <cell r="A159">
            <v>39185</v>
          </cell>
          <cell r="B159">
            <v>37000</v>
          </cell>
          <cell r="C159">
            <v>51000</v>
          </cell>
          <cell r="D159">
            <v>36750</v>
          </cell>
          <cell r="E159">
            <v>39000</v>
          </cell>
        </row>
        <row r="160">
          <cell r="A160">
            <v>39192</v>
          </cell>
          <cell r="B160">
            <v>39000</v>
          </cell>
          <cell r="C160">
            <v>55500</v>
          </cell>
          <cell r="D160">
            <v>38000</v>
          </cell>
          <cell r="E160">
            <v>39000</v>
          </cell>
        </row>
        <row r="161">
          <cell r="A161">
            <v>39199</v>
          </cell>
          <cell r="B161">
            <v>40250</v>
          </cell>
          <cell r="C161">
            <v>60000</v>
          </cell>
          <cell r="D161">
            <v>39000</v>
          </cell>
          <cell r="E161">
            <v>40000</v>
          </cell>
        </row>
        <row r="162">
          <cell r="A162">
            <v>39206</v>
          </cell>
          <cell r="B162">
            <v>40750</v>
          </cell>
          <cell r="C162">
            <v>61500</v>
          </cell>
          <cell r="D162">
            <v>41000</v>
          </cell>
          <cell r="E162">
            <v>41250</v>
          </cell>
        </row>
        <row r="163">
          <cell r="A163">
            <v>39213</v>
          </cell>
          <cell r="B163">
            <v>43000</v>
          </cell>
          <cell r="C163">
            <v>62500</v>
          </cell>
          <cell r="D163">
            <v>42250</v>
          </cell>
          <cell r="E163">
            <v>42000</v>
          </cell>
        </row>
        <row r="164">
          <cell r="A164">
            <v>39220</v>
          </cell>
          <cell r="B164">
            <v>44500</v>
          </cell>
          <cell r="C164">
            <v>65000</v>
          </cell>
          <cell r="D164">
            <v>40000</v>
          </cell>
          <cell r="E164">
            <v>41250</v>
          </cell>
        </row>
        <row r="165">
          <cell r="A165">
            <v>39227</v>
          </cell>
          <cell r="B165">
            <v>45000</v>
          </cell>
          <cell r="C165">
            <v>59500</v>
          </cell>
          <cell r="D165">
            <v>39500</v>
          </cell>
          <cell r="E165">
            <v>41250</v>
          </cell>
        </row>
        <row r="166">
          <cell r="A166">
            <v>39234</v>
          </cell>
          <cell r="B166">
            <v>44750</v>
          </cell>
          <cell r="C166">
            <v>58000</v>
          </cell>
          <cell r="D166">
            <v>39750</v>
          </cell>
          <cell r="E166">
            <v>40500</v>
          </cell>
        </row>
        <row r="167">
          <cell r="A167">
            <v>39241</v>
          </cell>
          <cell r="B167">
            <v>44250</v>
          </cell>
          <cell r="C167">
            <v>59250</v>
          </cell>
          <cell r="D167">
            <v>40500</v>
          </cell>
          <cell r="E167">
            <v>41000</v>
          </cell>
        </row>
        <row r="168">
          <cell r="A168">
            <v>39248</v>
          </cell>
          <cell r="B168">
            <v>43650</v>
          </cell>
          <cell r="C168">
            <v>57750</v>
          </cell>
          <cell r="D168">
            <v>40000</v>
          </cell>
          <cell r="E168">
            <v>40000</v>
          </cell>
        </row>
        <row r="169">
          <cell r="A169">
            <v>39255</v>
          </cell>
          <cell r="B169">
            <v>42800</v>
          </cell>
          <cell r="C169">
            <v>59000</v>
          </cell>
          <cell r="D169">
            <v>39750</v>
          </cell>
          <cell r="E169">
            <v>40250</v>
          </cell>
        </row>
        <row r="170">
          <cell r="A170">
            <v>39262</v>
          </cell>
          <cell r="B170">
            <v>44750</v>
          </cell>
          <cell r="C170">
            <v>59500</v>
          </cell>
          <cell r="D170">
            <v>41000</v>
          </cell>
          <cell r="E170">
            <v>40750</v>
          </cell>
        </row>
        <row r="171">
          <cell r="A171">
            <v>39269</v>
          </cell>
          <cell r="B171">
            <v>45250</v>
          </cell>
          <cell r="C171">
            <v>60500</v>
          </cell>
          <cell r="D171">
            <v>41000</v>
          </cell>
          <cell r="E171">
            <v>41000</v>
          </cell>
        </row>
        <row r="172">
          <cell r="A172">
            <v>39276</v>
          </cell>
          <cell r="B172">
            <v>46500</v>
          </cell>
          <cell r="C172">
            <v>70500</v>
          </cell>
          <cell r="D172">
            <v>41000</v>
          </cell>
          <cell r="E172">
            <v>42250</v>
          </cell>
        </row>
        <row r="173">
          <cell r="A173">
            <v>39283</v>
          </cell>
          <cell r="B173">
            <v>49250</v>
          </cell>
          <cell r="C173">
            <v>75500</v>
          </cell>
          <cell r="D173">
            <v>41750</v>
          </cell>
          <cell r="E173">
            <v>43000</v>
          </cell>
        </row>
        <row r="174">
          <cell r="A174">
            <v>39290</v>
          </cell>
          <cell r="B174">
            <v>51500</v>
          </cell>
          <cell r="C174">
            <v>83000</v>
          </cell>
          <cell r="D174">
            <v>42000</v>
          </cell>
          <cell r="E174">
            <v>43250</v>
          </cell>
        </row>
        <row r="175">
          <cell r="A175">
            <v>39297</v>
          </cell>
          <cell r="B175">
            <v>52750</v>
          </cell>
          <cell r="C175">
            <v>85000</v>
          </cell>
          <cell r="D175">
            <v>41000</v>
          </cell>
          <cell r="E175">
            <v>43250</v>
          </cell>
        </row>
        <row r="176">
          <cell r="A176">
            <v>39304</v>
          </cell>
          <cell r="B176">
            <v>55000</v>
          </cell>
          <cell r="C176">
            <v>84000</v>
          </cell>
          <cell r="D176">
            <v>42000</v>
          </cell>
          <cell r="E176">
            <v>43000</v>
          </cell>
        </row>
        <row r="177">
          <cell r="A177">
            <v>39311</v>
          </cell>
          <cell r="B177">
            <v>57250</v>
          </cell>
          <cell r="C177">
            <v>84500</v>
          </cell>
          <cell r="D177">
            <v>41000</v>
          </cell>
          <cell r="E177">
            <v>43000</v>
          </cell>
        </row>
        <row r="178">
          <cell r="A178">
            <v>39318</v>
          </cell>
          <cell r="B178">
            <v>58500</v>
          </cell>
          <cell r="C178">
            <v>77000</v>
          </cell>
          <cell r="D178">
            <v>42250</v>
          </cell>
          <cell r="E178">
            <v>44250</v>
          </cell>
        </row>
        <row r="179">
          <cell r="A179">
            <v>39325</v>
          </cell>
          <cell r="B179">
            <v>59250</v>
          </cell>
          <cell r="C179">
            <v>78000</v>
          </cell>
          <cell r="D179">
            <v>46500</v>
          </cell>
          <cell r="E179">
            <v>51000</v>
          </cell>
        </row>
        <row r="180">
          <cell r="A180">
            <v>39332</v>
          </cell>
          <cell r="B180">
            <v>60000</v>
          </cell>
          <cell r="C180">
            <v>80250</v>
          </cell>
          <cell r="D180">
            <v>51000</v>
          </cell>
          <cell r="E180">
            <v>54000</v>
          </cell>
        </row>
        <row r="181">
          <cell r="A181">
            <v>39339</v>
          </cell>
          <cell r="B181">
            <v>62500</v>
          </cell>
          <cell r="C181">
            <v>77000</v>
          </cell>
          <cell r="D181">
            <v>55000</v>
          </cell>
          <cell r="E181">
            <v>55000</v>
          </cell>
        </row>
        <row r="182">
          <cell r="A182">
            <v>39346</v>
          </cell>
          <cell r="B182">
            <v>62000</v>
          </cell>
          <cell r="C182">
            <v>73000</v>
          </cell>
          <cell r="D182">
            <v>57500</v>
          </cell>
          <cell r="E182">
            <v>59500</v>
          </cell>
        </row>
        <row r="183">
          <cell r="A183">
            <v>39353</v>
          </cell>
          <cell r="B183">
            <v>62000</v>
          </cell>
          <cell r="C183">
            <v>73000</v>
          </cell>
          <cell r="D183">
            <v>58250</v>
          </cell>
          <cell r="E183">
            <v>60000</v>
          </cell>
        </row>
        <row r="184">
          <cell r="A184">
            <v>39360</v>
          </cell>
          <cell r="B184">
            <v>62250</v>
          </cell>
          <cell r="C184">
            <v>80000</v>
          </cell>
          <cell r="D184">
            <v>60000</v>
          </cell>
          <cell r="E184">
            <v>63000</v>
          </cell>
        </row>
        <row r="185">
          <cell r="A185">
            <v>39367</v>
          </cell>
          <cell r="B185">
            <v>64000</v>
          </cell>
          <cell r="C185">
            <v>92000</v>
          </cell>
          <cell r="D185">
            <v>68000</v>
          </cell>
          <cell r="E185">
            <v>66000</v>
          </cell>
        </row>
        <row r="186">
          <cell r="A186">
            <v>39374</v>
          </cell>
          <cell r="B186">
            <v>65500</v>
          </cell>
          <cell r="C186">
            <v>95000</v>
          </cell>
          <cell r="D186">
            <v>71000</v>
          </cell>
          <cell r="E186">
            <v>71000</v>
          </cell>
        </row>
        <row r="187">
          <cell r="A187">
            <v>39381</v>
          </cell>
          <cell r="B187">
            <v>66000</v>
          </cell>
          <cell r="C187">
            <v>95000</v>
          </cell>
          <cell r="D187">
            <v>73000</v>
          </cell>
          <cell r="E187">
            <v>73000</v>
          </cell>
        </row>
        <row r="188">
          <cell r="A188">
            <v>39388</v>
          </cell>
          <cell r="B188">
            <v>67500</v>
          </cell>
          <cell r="C188">
            <v>92000</v>
          </cell>
          <cell r="D188">
            <v>73000</v>
          </cell>
          <cell r="E188">
            <v>72000</v>
          </cell>
        </row>
        <row r="189">
          <cell r="A189">
            <v>39395</v>
          </cell>
          <cell r="B189">
            <v>68750</v>
          </cell>
          <cell r="C189">
            <v>94500</v>
          </cell>
          <cell r="D189">
            <v>72000</v>
          </cell>
          <cell r="E189">
            <v>70000</v>
          </cell>
        </row>
        <row r="190">
          <cell r="A190">
            <v>39402</v>
          </cell>
          <cell r="B190">
            <v>69250</v>
          </cell>
          <cell r="C190">
            <v>93000</v>
          </cell>
          <cell r="D190">
            <v>70000</v>
          </cell>
          <cell r="E190">
            <v>68500</v>
          </cell>
        </row>
        <row r="191">
          <cell r="A191">
            <v>39409</v>
          </cell>
          <cell r="B191">
            <v>70000</v>
          </cell>
          <cell r="C191">
            <v>92500</v>
          </cell>
          <cell r="D191">
            <v>60000</v>
          </cell>
          <cell r="E191">
            <v>64000</v>
          </cell>
        </row>
        <row r="192">
          <cell r="A192">
            <v>39416</v>
          </cell>
          <cell r="B192">
            <v>68500</v>
          </cell>
          <cell r="C192">
            <v>89000</v>
          </cell>
          <cell r="D192">
            <v>56000</v>
          </cell>
          <cell r="E192">
            <v>62000</v>
          </cell>
        </row>
        <row r="193">
          <cell r="A193">
            <v>39423</v>
          </cell>
          <cell r="B193">
            <v>68750</v>
          </cell>
          <cell r="C193">
            <v>96000</v>
          </cell>
          <cell r="D193">
            <v>54500</v>
          </cell>
          <cell r="E193">
            <v>59000</v>
          </cell>
        </row>
        <row r="194">
          <cell r="A194">
            <v>39430</v>
          </cell>
          <cell r="B194">
            <v>69500</v>
          </cell>
          <cell r="C194">
            <v>106500</v>
          </cell>
          <cell r="D194">
            <v>51000</v>
          </cell>
          <cell r="E194">
            <v>53000</v>
          </cell>
        </row>
        <row r="195">
          <cell r="A195">
            <v>39437</v>
          </cell>
          <cell r="B195">
            <v>69600</v>
          </cell>
          <cell r="C195">
            <v>110000</v>
          </cell>
          <cell r="D195">
            <v>47000</v>
          </cell>
          <cell r="E195">
            <v>48250</v>
          </cell>
        </row>
        <row r="196">
          <cell r="A196">
            <v>39451</v>
          </cell>
          <cell r="B196">
            <v>68750</v>
          </cell>
          <cell r="C196">
            <v>109000</v>
          </cell>
          <cell r="D196">
            <v>41500</v>
          </cell>
          <cell r="E196">
            <v>45000</v>
          </cell>
        </row>
        <row r="197">
          <cell r="A197">
            <v>39458</v>
          </cell>
          <cell r="B197">
            <v>68250</v>
          </cell>
          <cell r="C197">
            <v>95000</v>
          </cell>
          <cell r="D197">
            <v>40500</v>
          </cell>
          <cell r="E197">
            <v>41500</v>
          </cell>
        </row>
        <row r="198">
          <cell r="A198">
            <v>39465</v>
          </cell>
          <cell r="B198">
            <v>68000</v>
          </cell>
          <cell r="C198">
            <v>78000</v>
          </cell>
          <cell r="D198">
            <v>34000</v>
          </cell>
          <cell r="E198">
            <v>35000</v>
          </cell>
        </row>
        <row r="199">
          <cell r="A199">
            <v>39472</v>
          </cell>
          <cell r="B199">
            <v>64500</v>
          </cell>
          <cell r="C199">
            <v>72000</v>
          </cell>
          <cell r="D199">
            <v>28000</v>
          </cell>
          <cell r="E199">
            <v>30000</v>
          </cell>
        </row>
        <row r="200">
          <cell r="A200">
            <v>39479</v>
          </cell>
          <cell r="B200">
            <v>61000</v>
          </cell>
          <cell r="C200">
            <v>67000</v>
          </cell>
          <cell r="D200">
            <v>25000</v>
          </cell>
          <cell r="E200">
            <v>29000</v>
          </cell>
        </row>
        <row r="201">
          <cell r="A201">
            <v>39486</v>
          </cell>
          <cell r="B201">
            <v>60000</v>
          </cell>
          <cell r="C201">
            <v>66000</v>
          </cell>
          <cell r="D201">
            <v>30500</v>
          </cell>
          <cell r="E201">
            <v>39000</v>
          </cell>
        </row>
        <row r="202">
          <cell r="A202">
            <v>39493</v>
          </cell>
          <cell r="B202">
            <v>61500</v>
          </cell>
          <cell r="C202">
            <v>71000</v>
          </cell>
          <cell r="D202">
            <v>40000</v>
          </cell>
          <cell r="E202">
            <v>42000</v>
          </cell>
        </row>
        <row r="203">
          <cell r="A203">
            <v>39500</v>
          </cell>
          <cell r="B203">
            <v>62000</v>
          </cell>
          <cell r="C203">
            <v>70000</v>
          </cell>
          <cell r="D203">
            <v>46000</v>
          </cell>
          <cell r="E203">
            <v>49000</v>
          </cell>
        </row>
        <row r="204">
          <cell r="A204">
            <v>39507</v>
          </cell>
          <cell r="B204">
            <v>62000</v>
          </cell>
          <cell r="C204">
            <v>69000</v>
          </cell>
          <cell r="D204">
            <v>45000</v>
          </cell>
          <cell r="E204">
            <v>50000</v>
          </cell>
        </row>
        <row r="205">
          <cell r="A205">
            <v>39514</v>
          </cell>
          <cell r="B205">
            <v>63000</v>
          </cell>
          <cell r="C205">
            <v>69000</v>
          </cell>
          <cell r="D205">
            <v>50500</v>
          </cell>
          <cell r="E205">
            <v>56000</v>
          </cell>
        </row>
        <row r="206">
          <cell r="A206">
            <v>39521</v>
          </cell>
          <cell r="B206">
            <v>63250</v>
          </cell>
          <cell r="C206">
            <v>74000</v>
          </cell>
          <cell r="D206">
            <v>52250</v>
          </cell>
          <cell r="E206">
            <v>54500</v>
          </cell>
        </row>
        <row r="207">
          <cell r="A207">
            <v>39535</v>
          </cell>
          <cell r="B207">
            <v>62750</v>
          </cell>
          <cell r="C207">
            <v>79000</v>
          </cell>
          <cell r="D207">
            <v>43000</v>
          </cell>
          <cell r="E207">
            <v>44000</v>
          </cell>
        </row>
        <row r="208">
          <cell r="A208">
            <v>39542</v>
          </cell>
          <cell r="B208">
            <v>62000</v>
          </cell>
          <cell r="C208">
            <v>81000</v>
          </cell>
          <cell r="D208">
            <v>41000</v>
          </cell>
          <cell r="E208">
            <v>41500</v>
          </cell>
        </row>
        <row r="209">
          <cell r="A209">
            <v>39549</v>
          </cell>
          <cell r="B209">
            <v>61500</v>
          </cell>
          <cell r="C209">
            <v>81000</v>
          </cell>
          <cell r="D209">
            <v>36000</v>
          </cell>
          <cell r="E209">
            <v>41000</v>
          </cell>
        </row>
        <row r="210">
          <cell r="A210">
            <v>39556</v>
          </cell>
          <cell r="B210">
            <v>62500</v>
          </cell>
          <cell r="C210">
            <v>84000</v>
          </cell>
          <cell r="D210">
            <v>38000</v>
          </cell>
          <cell r="E210">
            <v>42500</v>
          </cell>
        </row>
        <row r="211">
          <cell r="A211">
            <v>39563</v>
          </cell>
          <cell r="B211">
            <v>65000</v>
          </cell>
          <cell r="C211">
            <v>89500</v>
          </cell>
          <cell r="D211">
            <v>39000</v>
          </cell>
          <cell r="E211">
            <v>45000</v>
          </cell>
        </row>
        <row r="212">
          <cell r="A212">
            <v>39570</v>
          </cell>
          <cell r="B212">
            <v>70000</v>
          </cell>
          <cell r="C212">
            <v>96000</v>
          </cell>
          <cell r="D212">
            <v>39000</v>
          </cell>
          <cell r="E212">
            <v>46000</v>
          </cell>
        </row>
        <row r="213">
          <cell r="A213">
            <v>39577</v>
          </cell>
          <cell r="B213">
            <v>75500</v>
          </cell>
          <cell r="C213">
            <v>115000</v>
          </cell>
          <cell r="D213">
            <v>37500</v>
          </cell>
          <cell r="E213">
            <v>45000</v>
          </cell>
        </row>
        <row r="214">
          <cell r="A214">
            <v>39584</v>
          </cell>
          <cell r="B214">
            <v>85500</v>
          </cell>
          <cell r="C214">
            <v>135000</v>
          </cell>
          <cell r="D214">
            <v>39000</v>
          </cell>
          <cell r="E214">
            <v>47000</v>
          </cell>
        </row>
        <row r="215">
          <cell r="A215">
            <v>39591</v>
          </cell>
          <cell r="B215">
            <v>92000</v>
          </cell>
          <cell r="C215">
            <v>145000</v>
          </cell>
          <cell r="D215">
            <v>42500</v>
          </cell>
          <cell r="E215">
            <v>51500</v>
          </cell>
        </row>
        <row r="216">
          <cell r="A216">
            <v>39598</v>
          </cell>
          <cell r="B216">
            <v>91000</v>
          </cell>
          <cell r="C216">
            <v>110000</v>
          </cell>
          <cell r="D216">
            <v>44000</v>
          </cell>
          <cell r="E216">
            <v>52000</v>
          </cell>
        </row>
        <row r="217">
          <cell r="A217">
            <v>39605</v>
          </cell>
          <cell r="B217">
            <v>92500</v>
          </cell>
          <cell r="C217">
            <v>108000</v>
          </cell>
          <cell r="D217">
            <v>49000</v>
          </cell>
          <cell r="E217">
            <v>58000</v>
          </cell>
        </row>
        <row r="218">
          <cell r="A218">
            <v>39612</v>
          </cell>
          <cell r="B218">
            <v>92500</v>
          </cell>
          <cell r="C218">
            <v>100000</v>
          </cell>
          <cell r="D218">
            <v>47000</v>
          </cell>
          <cell r="E218">
            <v>60000</v>
          </cell>
        </row>
        <row r="219">
          <cell r="A219">
            <v>39619</v>
          </cell>
          <cell r="B219">
            <v>87000</v>
          </cell>
          <cell r="C219">
            <v>97000</v>
          </cell>
          <cell r="D219">
            <v>48500</v>
          </cell>
          <cell r="E219">
            <v>59500</v>
          </cell>
        </row>
        <row r="220">
          <cell r="A220">
            <v>39626</v>
          </cell>
          <cell r="B220">
            <v>80000</v>
          </cell>
          <cell r="C220">
            <v>87000</v>
          </cell>
          <cell r="D220">
            <v>50000</v>
          </cell>
          <cell r="E220">
            <v>58500</v>
          </cell>
        </row>
        <row r="221">
          <cell r="A221">
            <v>39633</v>
          </cell>
          <cell r="B221">
            <v>76000</v>
          </cell>
          <cell r="C221">
            <v>85000</v>
          </cell>
          <cell r="D221">
            <v>48500</v>
          </cell>
          <cell r="E221">
            <v>56500</v>
          </cell>
        </row>
        <row r="222">
          <cell r="A222">
            <v>39640</v>
          </cell>
          <cell r="B222">
            <v>72500</v>
          </cell>
          <cell r="C222">
            <v>91000</v>
          </cell>
          <cell r="D222">
            <v>47500</v>
          </cell>
          <cell r="E222">
            <v>54000</v>
          </cell>
        </row>
        <row r="223">
          <cell r="A223">
            <v>39647</v>
          </cell>
          <cell r="B223">
            <v>68500</v>
          </cell>
          <cell r="C223">
            <v>88000</v>
          </cell>
          <cell r="D223">
            <v>47500</v>
          </cell>
          <cell r="E223">
            <v>53000</v>
          </cell>
        </row>
        <row r="224">
          <cell r="A224">
            <v>39654</v>
          </cell>
          <cell r="B224">
            <v>68500</v>
          </cell>
          <cell r="C224">
            <v>83000</v>
          </cell>
          <cell r="D224">
            <v>45000</v>
          </cell>
          <cell r="E224">
            <v>49000</v>
          </cell>
        </row>
        <row r="225">
          <cell r="A225">
            <v>39661</v>
          </cell>
          <cell r="B225">
            <v>65000</v>
          </cell>
          <cell r="C225">
            <v>79000</v>
          </cell>
          <cell r="D225">
            <v>40500</v>
          </cell>
          <cell r="E225">
            <v>44500</v>
          </cell>
        </row>
        <row r="226">
          <cell r="A226">
            <v>39668</v>
          </cell>
          <cell r="B226">
            <v>62500</v>
          </cell>
          <cell r="C226">
            <v>75000</v>
          </cell>
          <cell r="D226">
            <v>35500</v>
          </cell>
          <cell r="E226">
            <v>38000</v>
          </cell>
        </row>
        <row r="227">
          <cell r="A227">
            <v>39675</v>
          </cell>
          <cell r="B227">
            <v>64000</v>
          </cell>
          <cell r="C227">
            <v>72000</v>
          </cell>
          <cell r="D227">
            <v>34000</v>
          </cell>
          <cell r="E227">
            <v>39000</v>
          </cell>
        </row>
        <row r="228">
          <cell r="A228">
            <v>39682</v>
          </cell>
          <cell r="B228">
            <v>66000</v>
          </cell>
          <cell r="C228">
            <v>72000</v>
          </cell>
          <cell r="D228">
            <v>35500</v>
          </cell>
          <cell r="E228">
            <v>42000</v>
          </cell>
        </row>
        <row r="229">
          <cell r="A229">
            <v>39689</v>
          </cell>
          <cell r="B229">
            <v>63000</v>
          </cell>
          <cell r="C229">
            <v>62000</v>
          </cell>
          <cell r="D229">
            <v>34000</v>
          </cell>
          <cell r="E229">
            <v>39500</v>
          </cell>
        </row>
        <row r="230">
          <cell r="A230">
            <v>39696</v>
          </cell>
          <cell r="B230">
            <v>48500</v>
          </cell>
          <cell r="C230">
            <v>54000</v>
          </cell>
          <cell r="D230">
            <v>30000</v>
          </cell>
          <cell r="E230">
            <v>34000</v>
          </cell>
        </row>
        <row r="231">
          <cell r="A231">
            <v>39703</v>
          </cell>
          <cell r="B231">
            <v>37500</v>
          </cell>
          <cell r="C231">
            <v>50000</v>
          </cell>
          <cell r="D231">
            <v>29000</v>
          </cell>
          <cell r="E231">
            <v>32000</v>
          </cell>
        </row>
        <row r="232">
          <cell r="A232">
            <v>39710</v>
          </cell>
          <cell r="B232">
            <v>37500</v>
          </cell>
          <cell r="C232">
            <v>49500</v>
          </cell>
          <cell r="D232">
            <v>30000</v>
          </cell>
          <cell r="E232">
            <v>31000</v>
          </cell>
        </row>
        <row r="233">
          <cell r="A233">
            <v>39717</v>
          </cell>
          <cell r="B233">
            <v>34000</v>
          </cell>
          <cell r="C233">
            <v>44500</v>
          </cell>
          <cell r="D233">
            <v>26500</v>
          </cell>
          <cell r="E233">
            <v>29000</v>
          </cell>
        </row>
        <row r="234">
          <cell r="A234">
            <v>39724</v>
          </cell>
          <cell r="B234">
            <v>31000</v>
          </cell>
          <cell r="C234">
            <v>36500</v>
          </cell>
          <cell r="D234">
            <v>19750</v>
          </cell>
          <cell r="E234">
            <v>20000</v>
          </cell>
        </row>
        <row r="235">
          <cell r="A235">
            <v>39731</v>
          </cell>
          <cell r="B235">
            <v>20500</v>
          </cell>
          <cell r="C235">
            <v>25500</v>
          </cell>
          <cell r="D235">
            <v>15500</v>
          </cell>
          <cell r="E235">
            <v>16000</v>
          </cell>
        </row>
        <row r="236">
          <cell r="A236">
            <v>39738</v>
          </cell>
          <cell r="B236">
            <v>16000</v>
          </cell>
          <cell r="C236">
            <v>18000</v>
          </cell>
          <cell r="D236">
            <v>10000</v>
          </cell>
          <cell r="E236">
            <v>10000</v>
          </cell>
        </row>
        <row r="237">
          <cell r="A237">
            <v>39745</v>
          </cell>
          <cell r="B237">
            <v>9500</v>
          </cell>
          <cell r="C237">
            <v>10000</v>
          </cell>
          <cell r="D237">
            <v>7000</v>
          </cell>
          <cell r="E237">
            <v>7500</v>
          </cell>
        </row>
        <row r="238">
          <cell r="A238">
            <v>39752</v>
          </cell>
          <cell r="B238">
            <v>7500</v>
          </cell>
          <cell r="C238">
            <v>7500</v>
          </cell>
          <cell r="D238">
            <v>4750</v>
          </cell>
          <cell r="E238">
            <v>5000</v>
          </cell>
        </row>
        <row r="239">
          <cell r="A239">
            <v>39759</v>
          </cell>
          <cell r="B239">
            <v>8250</v>
          </cell>
          <cell r="C239">
            <v>7000</v>
          </cell>
          <cell r="D239">
            <v>3900</v>
          </cell>
          <cell r="E239">
            <v>4000</v>
          </cell>
        </row>
        <row r="240">
          <cell r="A240">
            <v>39766</v>
          </cell>
          <cell r="B240">
            <v>8500</v>
          </cell>
          <cell r="C240">
            <v>8250</v>
          </cell>
          <cell r="D240">
            <v>4000</v>
          </cell>
          <cell r="E240">
            <v>3800</v>
          </cell>
        </row>
        <row r="241">
          <cell r="A241">
            <v>39773</v>
          </cell>
          <cell r="B241">
            <v>8750</v>
          </cell>
          <cell r="C241">
            <v>11750</v>
          </cell>
          <cell r="D241">
            <v>4500</v>
          </cell>
          <cell r="E241">
            <v>4500</v>
          </cell>
        </row>
        <row r="242">
          <cell r="A242">
            <v>39780</v>
          </cell>
          <cell r="B242">
            <v>8500</v>
          </cell>
          <cell r="C242">
            <v>11750</v>
          </cell>
          <cell r="D242">
            <v>4750</v>
          </cell>
          <cell r="E242">
            <v>5000</v>
          </cell>
        </row>
        <row r="243">
          <cell r="A243">
            <v>39787</v>
          </cell>
          <cell r="B243">
            <v>7500</v>
          </cell>
          <cell r="C243">
            <v>10250</v>
          </cell>
          <cell r="D243">
            <v>4500</v>
          </cell>
          <cell r="E243">
            <v>4500</v>
          </cell>
        </row>
        <row r="244">
          <cell r="A244">
            <v>39794</v>
          </cell>
          <cell r="B244">
            <v>6750</v>
          </cell>
          <cell r="C244">
            <v>9000</v>
          </cell>
          <cell r="D244">
            <v>4000</v>
          </cell>
          <cell r="E244">
            <v>4500</v>
          </cell>
        </row>
        <row r="245">
          <cell r="A245">
            <v>39801</v>
          </cell>
          <cell r="B245">
            <v>7000</v>
          </cell>
          <cell r="C245">
            <v>8250</v>
          </cell>
          <cell r="D245">
            <v>4400</v>
          </cell>
          <cell r="E245">
            <v>4400</v>
          </cell>
        </row>
        <row r="246">
          <cell r="A246">
            <v>39815</v>
          </cell>
          <cell r="B246">
            <v>5750</v>
          </cell>
          <cell r="C246">
            <v>5000</v>
          </cell>
          <cell r="D246">
            <v>4000</v>
          </cell>
          <cell r="E246">
            <v>4000</v>
          </cell>
        </row>
        <row r="247">
          <cell r="A247">
            <v>39822</v>
          </cell>
          <cell r="B247">
            <v>5250</v>
          </cell>
          <cell r="C247">
            <v>5750</v>
          </cell>
          <cell r="D247">
            <v>4000</v>
          </cell>
          <cell r="E247">
            <v>3750</v>
          </cell>
        </row>
        <row r="248">
          <cell r="A248">
            <v>39829</v>
          </cell>
          <cell r="B248">
            <v>5000</v>
          </cell>
          <cell r="C248">
            <v>7000</v>
          </cell>
          <cell r="D248">
            <v>3500</v>
          </cell>
          <cell r="E248">
            <v>3500</v>
          </cell>
        </row>
        <row r="249">
          <cell r="A249">
            <v>39836</v>
          </cell>
          <cell r="B249">
            <v>6000</v>
          </cell>
          <cell r="C249">
            <v>8500</v>
          </cell>
          <cell r="D249">
            <v>3250</v>
          </cell>
          <cell r="E249">
            <v>3250</v>
          </cell>
        </row>
        <row r="250">
          <cell r="A250">
            <v>39843</v>
          </cell>
          <cell r="B250">
            <v>7500</v>
          </cell>
          <cell r="C250">
            <v>11000</v>
          </cell>
          <cell r="D250">
            <v>3500</v>
          </cell>
          <cell r="E250">
            <v>3500</v>
          </cell>
        </row>
        <row r="251">
          <cell r="A251">
            <v>39850</v>
          </cell>
          <cell r="B251">
            <v>15000</v>
          </cell>
          <cell r="C251">
            <v>19000</v>
          </cell>
          <cell r="D251">
            <v>4750</v>
          </cell>
          <cell r="E251">
            <v>5000</v>
          </cell>
        </row>
        <row r="252">
          <cell r="A252">
            <v>39857</v>
          </cell>
          <cell r="B252">
            <v>21000</v>
          </cell>
          <cell r="C252">
            <v>27000</v>
          </cell>
          <cell r="D252">
            <v>6000</v>
          </cell>
          <cell r="E252">
            <v>6000</v>
          </cell>
        </row>
        <row r="253">
          <cell r="A253">
            <v>39864</v>
          </cell>
          <cell r="B253">
            <v>27000</v>
          </cell>
          <cell r="C253">
            <v>27500</v>
          </cell>
          <cell r="D253">
            <v>5750</v>
          </cell>
          <cell r="E253">
            <v>6250</v>
          </cell>
        </row>
        <row r="254">
          <cell r="A254">
            <v>39871</v>
          </cell>
          <cell r="B254">
            <v>28500</v>
          </cell>
          <cell r="C254">
            <v>31000</v>
          </cell>
          <cell r="D254">
            <v>5500</v>
          </cell>
          <cell r="E254">
            <v>6250</v>
          </cell>
        </row>
        <row r="255">
          <cell r="A255">
            <v>39878</v>
          </cell>
          <cell r="B255">
            <v>30000</v>
          </cell>
          <cell r="C255">
            <v>32500</v>
          </cell>
          <cell r="D255">
            <v>6500</v>
          </cell>
          <cell r="E255">
            <v>8500</v>
          </cell>
        </row>
        <row r="256">
          <cell r="A256">
            <v>39885</v>
          </cell>
          <cell r="B256">
            <v>35000</v>
          </cell>
          <cell r="C256">
            <v>31500</v>
          </cell>
          <cell r="D256">
            <v>6750</v>
          </cell>
          <cell r="E256">
            <v>10000</v>
          </cell>
        </row>
        <row r="257">
          <cell r="A257">
            <v>39892</v>
          </cell>
          <cell r="B257">
            <v>30000</v>
          </cell>
          <cell r="C257">
            <v>28000</v>
          </cell>
          <cell r="D257">
            <v>6250</v>
          </cell>
          <cell r="E257">
            <v>9500</v>
          </cell>
        </row>
        <row r="258">
          <cell r="A258">
            <v>39899</v>
          </cell>
          <cell r="B258">
            <v>26500</v>
          </cell>
          <cell r="C258">
            <v>24500</v>
          </cell>
          <cell r="D258">
            <v>6000</v>
          </cell>
          <cell r="E258">
            <v>8000</v>
          </cell>
        </row>
        <row r="259">
          <cell r="A259">
            <v>39906</v>
          </cell>
          <cell r="B259">
            <v>25000</v>
          </cell>
          <cell r="C259">
            <v>24500</v>
          </cell>
          <cell r="D259">
            <v>6000</v>
          </cell>
          <cell r="E259">
            <v>8250</v>
          </cell>
        </row>
        <row r="260">
          <cell r="A260">
            <v>39912</v>
          </cell>
          <cell r="B260">
            <v>25000</v>
          </cell>
          <cell r="C260">
            <v>20500</v>
          </cell>
          <cell r="D260">
            <v>6000</v>
          </cell>
          <cell r="E260">
            <v>9000</v>
          </cell>
        </row>
        <row r="261">
          <cell r="A261">
            <v>39920</v>
          </cell>
          <cell r="B261">
            <v>25000</v>
          </cell>
          <cell r="C261">
            <v>21000</v>
          </cell>
          <cell r="D261">
            <v>5750</v>
          </cell>
          <cell r="E261">
            <v>9500</v>
          </cell>
        </row>
        <row r="262">
          <cell r="A262">
            <v>39928</v>
          </cell>
          <cell r="B262">
            <v>26500</v>
          </cell>
          <cell r="C262">
            <v>24000</v>
          </cell>
          <cell r="D262">
            <v>6500</v>
          </cell>
          <cell r="E262">
            <v>12750</v>
          </cell>
        </row>
        <row r="263">
          <cell r="A263">
            <v>39934</v>
          </cell>
          <cell r="B263">
            <v>28000</v>
          </cell>
          <cell r="C263">
            <v>26000</v>
          </cell>
          <cell r="D263">
            <v>6250</v>
          </cell>
          <cell r="E263">
            <v>11000</v>
          </cell>
        </row>
        <row r="264">
          <cell r="A264">
            <v>39941</v>
          </cell>
          <cell r="B264">
            <v>30000</v>
          </cell>
          <cell r="C264">
            <v>27000</v>
          </cell>
          <cell r="D264">
            <v>6500</v>
          </cell>
          <cell r="E264">
            <v>12500</v>
          </cell>
        </row>
        <row r="265">
          <cell r="A265">
            <v>39948</v>
          </cell>
          <cell r="B265">
            <v>31500</v>
          </cell>
          <cell r="C265">
            <v>31500</v>
          </cell>
          <cell r="D265">
            <v>6500</v>
          </cell>
          <cell r="E265">
            <v>13500</v>
          </cell>
        </row>
        <row r="266">
          <cell r="A266">
            <v>39955</v>
          </cell>
          <cell r="B266">
            <v>33000</v>
          </cell>
          <cell r="C266">
            <v>33000</v>
          </cell>
          <cell r="D266">
            <v>7250</v>
          </cell>
          <cell r="E266">
            <v>14500</v>
          </cell>
        </row>
        <row r="267">
          <cell r="A267">
            <v>39962</v>
          </cell>
          <cell r="B267">
            <v>33000</v>
          </cell>
          <cell r="C267">
            <v>33000</v>
          </cell>
          <cell r="D267">
            <v>7250</v>
          </cell>
          <cell r="E267">
            <v>13750</v>
          </cell>
        </row>
        <row r="268">
          <cell r="A268">
            <v>39969</v>
          </cell>
          <cell r="B268">
            <v>33450</v>
          </cell>
          <cell r="C268">
            <v>32000</v>
          </cell>
          <cell r="D268">
            <v>7000</v>
          </cell>
          <cell r="E268">
            <v>14000</v>
          </cell>
        </row>
        <row r="269">
          <cell r="A269">
            <v>39976</v>
          </cell>
          <cell r="B269">
            <v>32500</v>
          </cell>
          <cell r="C269">
            <v>31250</v>
          </cell>
          <cell r="D269">
            <v>7500</v>
          </cell>
          <cell r="E269">
            <v>13500</v>
          </cell>
        </row>
        <row r="270">
          <cell r="A270">
            <v>39983</v>
          </cell>
          <cell r="B270">
            <v>31000</v>
          </cell>
          <cell r="C270">
            <v>31000</v>
          </cell>
          <cell r="D270">
            <v>7500</v>
          </cell>
          <cell r="E270">
            <v>14000</v>
          </cell>
        </row>
        <row r="271">
          <cell r="A271">
            <v>39990</v>
          </cell>
          <cell r="B271">
            <v>30500</v>
          </cell>
          <cell r="C271">
            <v>30500</v>
          </cell>
          <cell r="D271">
            <v>8000</v>
          </cell>
          <cell r="E271">
            <v>14500</v>
          </cell>
        </row>
        <row r="272">
          <cell r="A272">
            <v>39997</v>
          </cell>
          <cell r="B272">
            <v>30000</v>
          </cell>
          <cell r="C272">
            <v>30000</v>
          </cell>
          <cell r="D272">
            <v>8000</v>
          </cell>
          <cell r="E272">
            <v>15000</v>
          </cell>
        </row>
        <row r="273">
          <cell r="A273">
            <v>40004</v>
          </cell>
          <cell r="B273">
            <v>30000</v>
          </cell>
          <cell r="C273">
            <v>31000</v>
          </cell>
          <cell r="D273">
            <v>8000</v>
          </cell>
          <cell r="E273">
            <v>15000</v>
          </cell>
        </row>
        <row r="274">
          <cell r="A274">
            <v>40011</v>
          </cell>
          <cell r="B274">
            <v>32000</v>
          </cell>
          <cell r="C274">
            <v>35500</v>
          </cell>
          <cell r="D274">
            <v>10000</v>
          </cell>
          <cell r="E274">
            <v>16500</v>
          </cell>
        </row>
        <row r="275">
          <cell r="A275">
            <v>40018</v>
          </cell>
          <cell r="B275">
            <v>32425</v>
          </cell>
          <cell r="C275">
            <v>36000</v>
          </cell>
          <cell r="D275">
            <v>9000</v>
          </cell>
          <cell r="E275">
            <v>18925</v>
          </cell>
        </row>
        <row r="276">
          <cell r="A276">
            <v>40025</v>
          </cell>
          <cell r="B276">
            <v>35000</v>
          </cell>
          <cell r="C276">
            <v>36500</v>
          </cell>
          <cell r="D276">
            <v>9750</v>
          </cell>
          <cell r="E276">
            <v>16000</v>
          </cell>
        </row>
        <row r="277">
          <cell r="A277">
            <v>40032</v>
          </cell>
          <cell r="B277">
            <v>32000</v>
          </cell>
          <cell r="C277">
            <v>33000</v>
          </cell>
          <cell r="D277">
            <v>9500</v>
          </cell>
          <cell r="E277">
            <v>14000</v>
          </cell>
        </row>
        <row r="278">
          <cell r="A278">
            <v>40039</v>
          </cell>
          <cell r="B278">
            <v>30000</v>
          </cell>
          <cell r="C278">
            <v>29000</v>
          </cell>
          <cell r="D278">
            <v>7700</v>
          </cell>
          <cell r="E278">
            <v>14000</v>
          </cell>
        </row>
        <row r="279">
          <cell r="A279">
            <v>40046</v>
          </cell>
          <cell r="B279">
            <v>29750</v>
          </cell>
          <cell r="C279">
            <v>29500</v>
          </cell>
          <cell r="D279">
            <v>7250</v>
          </cell>
          <cell r="E279">
            <v>13000</v>
          </cell>
        </row>
        <row r="280">
          <cell r="A280">
            <v>40053</v>
          </cell>
          <cell r="B280">
            <v>32000</v>
          </cell>
          <cell r="C280">
            <v>32500</v>
          </cell>
          <cell r="D280">
            <v>7000</v>
          </cell>
          <cell r="E280">
            <v>11000</v>
          </cell>
        </row>
        <row r="281">
          <cell r="A281">
            <v>40060</v>
          </cell>
          <cell r="B281">
            <v>32000</v>
          </cell>
          <cell r="C281">
            <v>34000</v>
          </cell>
          <cell r="D281">
            <v>7000</v>
          </cell>
          <cell r="E281">
            <v>11000</v>
          </cell>
        </row>
        <row r="282">
          <cell r="A282">
            <v>40067</v>
          </cell>
          <cell r="B282">
            <v>33000</v>
          </cell>
          <cell r="C282">
            <v>35500</v>
          </cell>
          <cell r="D282">
            <v>7500</v>
          </cell>
          <cell r="E282">
            <v>14000</v>
          </cell>
        </row>
        <row r="283">
          <cell r="A283">
            <v>40074</v>
          </cell>
          <cell r="B283">
            <v>35000</v>
          </cell>
          <cell r="C283">
            <v>41000</v>
          </cell>
          <cell r="D283">
            <v>7750</v>
          </cell>
          <cell r="E283">
            <v>15000</v>
          </cell>
        </row>
        <row r="284">
          <cell r="A284">
            <v>40081</v>
          </cell>
          <cell r="B284">
            <v>35000</v>
          </cell>
          <cell r="C284">
            <v>40000</v>
          </cell>
          <cell r="D284">
            <v>7500</v>
          </cell>
          <cell r="E284">
            <v>14000</v>
          </cell>
        </row>
        <row r="285">
          <cell r="A285">
            <v>40088</v>
          </cell>
          <cell r="B285">
            <v>33000</v>
          </cell>
          <cell r="C285">
            <v>30000</v>
          </cell>
          <cell r="D285">
            <v>7500</v>
          </cell>
          <cell r="E285">
            <v>14250</v>
          </cell>
        </row>
        <row r="286">
          <cell r="A286">
            <v>40095</v>
          </cell>
          <cell r="B286">
            <v>33000</v>
          </cell>
          <cell r="C286">
            <v>27000</v>
          </cell>
          <cell r="D286">
            <v>8000</v>
          </cell>
          <cell r="E286">
            <v>16000</v>
          </cell>
        </row>
        <row r="287">
          <cell r="A287">
            <v>40102</v>
          </cell>
          <cell r="B287">
            <v>33500</v>
          </cell>
          <cell r="C287">
            <v>27500</v>
          </cell>
          <cell r="D287">
            <v>8250</v>
          </cell>
          <cell r="E287">
            <v>17000</v>
          </cell>
        </row>
        <row r="288">
          <cell r="A288">
            <v>40109</v>
          </cell>
          <cell r="B288">
            <v>33500</v>
          </cell>
          <cell r="C288">
            <v>27500</v>
          </cell>
          <cell r="D288">
            <v>8250</v>
          </cell>
          <cell r="E288">
            <v>18350</v>
          </cell>
        </row>
        <row r="289">
          <cell r="A289">
            <v>40116</v>
          </cell>
          <cell r="B289">
            <v>33500</v>
          </cell>
          <cell r="C289">
            <v>27500</v>
          </cell>
          <cell r="D289">
            <v>8250</v>
          </cell>
          <cell r="E289">
            <v>18000</v>
          </cell>
        </row>
        <row r="290">
          <cell r="A290">
            <v>40123</v>
          </cell>
          <cell r="B290">
            <v>31000</v>
          </cell>
          <cell r="C290">
            <v>27500</v>
          </cell>
          <cell r="D290">
            <v>8250</v>
          </cell>
          <cell r="E290">
            <v>18250</v>
          </cell>
        </row>
        <row r="291">
          <cell r="A291">
            <v>40127</v>
          </cell>
          <cell r="B291">
            <v>31500</v>
          </cell>
          <cell r="C291">
            <v>28000</v>
          </cell>
          <cell r="D291">
            <v>8500</v>
          </cell>
          <cell r="E291">
            <v>18750</v>
          </cell>
        </row>
        <row r="292">
          <cell r="A292">
            <v>40131</v>
          </cell>
          <cell r="B292">
            <v>34000</v>
          </cell>
          <cell r="C292">
            <v>37000</v>
          </cell>
          <cell r="D292">
            <v>11000</v>
          </cell>
          <cell r="E292">
            <v>22000</v>
          </cell>
        </row>
        <row r="293">
          <cell r="A293">
            <v>40137</v>
          </cell>
          <cell r="B293">
            <v>36500</v>
          </cell>
          <cell r="C293">
            <v>40500</v>
          </cell>
          <cell r="D293">
            <v>14000</v>
          </cell>
          <cell r="E293">
            <v>25000</v>
          </cell>
        </row>
        <row r="294">
          <cell r="A294">
            <v>40144</v>
          </cell>
          <cell r="B294">
            <v>37000</v>
          </cell>
          <cell r="C294">
            <v>41500</v>
          </cell>
          <cell r="D294">
            <v>13500</v>
          </cell>
          <cell r="E294">
            <v>24500</v>
          </cell>
        </row>
        <row r="295">
          <cell r="A295">
            <v>40151</v>
          </cell>
          <cell r="B295">
            <v>37000</v>
          </cell>
          <cell r="C295">
            <v>40000</v>
          </cell>
          <cell r="D295">
            <v>13250</v>
          </cell>
          <cell r="E295">
            <v>24000</v>
          </cell>
        </row>
        <row r="296">
          <cell r="A296">
            <v>40158</v>
          </cell>
          <cell r="B296">
            <v>37000</v>
          </cell>
          <cell r="C296">
            <v>43000</v>
          </cell>
          <cell r="D296">
            <v>14750</v>
          </cell>
          <cell r="E296">
            <v>22500</v>
          </cell>
        </row>
        <row r="297">
          <cell r="A297">
            <v>40189</v>
          </cell>
          <cell r="B297">
            <v>37000</v>
          </cell>
          <cell r="C297">
            <v>40000</v>
          </cell>
          <cell r="D297">
            <v>13500</v>
          </cell>
          <cell r="E297">
            <v>21000</v>
          </cell>
        </row>
        <row r="298">
          <cell r="A298">
            <v>40196</v>
          </cell>
          <cell r="B298">
            <v>39000</v>
          </cell>
          <cell r="C298">
            <v>48500</v>
          </cell>
          <cell r="D298">
            <v>14000</v>
          </cell>
          <cell r="E298">
            <v>22000</v>
          </cell>
        </row>
        <row r="299">
          <cell r="A299">
            <v>40203</v>
          </cell>
          <cell r="B299">
            <v>39000</v>
          </cell>
          <cell r="C299">
            <v>46000</v>
          </cell>
          <cell r="D299">
            <v>13500</v>
          </cell>
          <cell r="E299">
            <v>20250</v>
          </cell>
        </row>
        <row r="300">
          <cell r="A300">
            <v>40210</v>
          </cell>
          <cell r="B300">
            <v>39000</v>
          </cell>
          <cell r="C300">
            <v>40000</v>
          </cell>
          <cell r="D300">
            <v>11300</v>
          </cell>
          <cell r="E300">
            <v>18000</v>
          </cell>
        </row>
        <row r="301">
          <cell r="A301">
            <v>40217</v>
          </cell>
          <cell r="B301">
            <v>39000</v>
          </cell>
          <cell r="C301">
            <v>38000</v>
          </cell>
          <cell r="D301">
            <v>10500</v>
          </cell>
          <cell r="E301">
            <v>16500</v>
          </cell>
        </row>
        <row r="302">
          <cell r="A302">
            <v>40224</v>
          </cell>
          <cell r="B302">
            <v>40000</v>
          </cell>
          <cell r="C302">
            <v>36000</v>
          </cell>
          <cell r="D302">
            <v>10250</v>
          </cell>
          <cell r="E302">
            <v>15500</v>
          </cell>
        </row>
        <row r="303">
          <cell r="A303">
            <v>40231</v>
          </cell>
          <cell r="B303">
            <v>37000</v>
          </cell>
          <cell r="C303">
            <v>34000</v>
          </cell>
          <cell r="D303">
            <v>10500</v>
          </cell>
          <cell r="E303">
            <v>15500</v>
          </cell>
        </row>
        <row r="304">
          <cell r="A304">
            <v>40238</v>
          </cell>
          <cell r="B304">
            <v>40000</v>
          </cell>
          <cell r="C304">
            <v>38500</v>
          </cell>
          <cell r="D304">
            <v>12500</v>
          </cell>
          <cell r="E304">
            <v>20000</v>
          </cell>
        </row>
        <row r="305">
          <cell r="A305">
            <v>40245</v>
          </cell>
          <cell r="B305">
            <v>43000</v>
          </cell>
          <cell r="C305">
            <v>40000</v>
          </cell>
          <cell r="D305">
            <v>14500</v>
          </cell>
          <cell r="E305">
            <v>24000</v>
          </cell>
        </row>
        <row r="306">
          <cell r="A306">
            <v>40252</v>
          </cell>
          <cell r="B306">
            <v>45000</v>
          </cell>
          <cell r="C306">
            <v>46000</v>
          </cell>
          <cell r="D306">
            <v>16750</v>
          </cell>
          <cell r="E306">
            <v>27000</v>
          </cell>
        </row>
        <row r="307">
          <cell r="A307">
            <v>40256</v>
          </cell>
          <cell r="B307">
            <v>46000</v>
          </cell>
          <cell r="C307">
            <v>50000</v>
          </cell>
          <cell r="D307">
            <v>17000</v>
          </cell>
          <cell r="E307">
            <v>29500</v>
          </cell>
        </row>
        <row r="308">
          <cell r="A308">
            <v>40263</v>
          </cell>
          <cell r="B308">
            <v>45000</v>
          </cell>
          <cell r="C308">
            <v>42500</v>
          </cell>
          <cell r="D308">
            <v>15500</v>
          </cell>
          <cell r="E308">
            <v>24000</v>
          </cell>
        </row>
        <row r="309">
          <cell r="A309">
            <v>40270</v>
          </cell>
          <cell r="B309">
            <v>43000</v>
          </cell>
          <cell r="C309">
            <v>35000</v>
          </cell>
          <cell r="D309">
            <v>15000</v>
          </cell>
          <cell r="E309">
            <v>23500</v>
          </cell>
        </row>
        <row r="310">
          <cell r="A310">
            <v>40277</v>
          </cell>
          <cell r="B310">
            <v>43000</v>
          </cell>
          <cell r="C310">
            <v>38000</v>
          </cell>
          <cell r="D310">
            <v>15000</v>
          </cell>
          <cell r="E310">
            <v>23500</v>
          </cell>
        </row>
        <row r="311">
          <cell r="A311">
            <v>40284</v>
          </cell>
          <cell r="B311">
            <v>43000</v>
          </cell>
          <cell r="C311">
            <v>43500</v>
          </cell>
          <cell r="D311">
            <v>15000</v>
          </cell>
          <cell r="E311">
            <v>23000</v>
          </cell>
        </row>
        <row r="312">
          <cell r="A312">
            <v>40291</v>
          </cell>
          <cell r="B312">
            <v>43000</v>
          </cell>
          <cell r="C312">
            <v>47500</v>
          </cell>
          <cell r="D312">
            <v>14600</v>
          </cell>
          <cell r="E312">
            <v>22250</v>
          </cell>
        </row>
        <row r="313">
          <cell r="A313">
            <v>40298</v>
          </cell>
          <cell r="B313">
            <v>43000</v>
          </cell>
          <cell r="C313">
            <v>51000</v>
          </cell>
          <cell r="D313">
            <v>14500</v>
          </cell>
          <cell r="E313">
            <v>21750</v>
          </cell>
        </row>
        <row r="314">
          <cell r="A314">
            <v>40305</v>
          </cell>
          <cell r="B314">
            <v>44000</v>
          </cell>
          <cell r="C314">
            <v>55000</v>
          </cell>
          <cell r="D314">
            <v>15250</v>
          </cell>
          <cell r="E314">
            <v>24500</v>
          </cell>
        </row>
        <row r="315">
          <cell r="A315">
            <v>40312</v>
          </cell>
          <cell r="B315">
            <v>44500</v>
          </cell>
          <cell r="C315">
            <v>56500</v>
          </cell>
          <cell r="D315">
            <v>17000</v>
          </cell>
          <cell r="E315">
            <v>27000</v>
          </cell>
        </row>
        <row r="316">
          <cell r="A316">
            <v>40318</v>
          </cell>
          <cell r="B316">
            <v>46000</v>
          </cell>
          <cell r="C316">
            <v>57000</v>
          </cell>
          <cell r="D316">
            <v>17000</v>
          </cell>
          <cell r="E316">
            <v>27000</v>
          </cell>
        </row>
        <row r="317">
          <cell r="A317">
            <v>40326</v>
          </cell>
          <cell r="B317">
            <v>45000</v>
          </cell>
          <cell r="C317">
            <v>54000</v>
          </cell>
          <cell r="D317">
            <v>16500</v>
          </cell>
          <cell r="E317">
            <v>26750</v>
          </cell>
        </row>
        <row r="318">
          <cell r="A318">
            <v>40333</v>
          </cell>
          <cell r="B318">
            <v>43000</v>
          </cell>
          <cell r="C318">
            <v>48000</v>
          </cell>
          <cell r="D318">
            <v>15500</v>
          </cell>
          <cell r="E318">
            <v>23500</v>
          </cell>
        </row>
        <row r="319">
          <cell r="A319">
            <v>40336</v>
          </cell>
          <cell r="B319">
            <v>43000</v>
          </cell>
          <cell r="C319">
            <v>46000</v>
          </cell>
          <cell r="D319">
            <v>15500</v>
          </cell>
          <cell r="E319">
            <v>23500</v>
          </cell>
        </row>
        <row r="320">
          <cell r="A320">
            <v>40347</v>
          </cell>
          <cell r="B320">
            <v>37000</v>
          </cell>
          <cell r="C320">
            <v>35000</v>
          </cell>
          <cell r="D320">
            <v>13000</v>
          </cell>
          <cell r="E320">
            <v>20500</v>
          </cell>
        </row>
        <row r="321">
          <cell r="A321">
            <v>40354</v>
          </cell>
          <cell r="B321">
            <v>35000</v>
          </cell>
          <cell r="C321">
            <v>33000</v>
          </cell>
          <cell r="D321">
            <v>13500</v>
          </cell>
          <cell r="E321">
            <v>21500</v>
          </cell>
        </row>
        <row r="322">
          <cell r="A322">
            <v>40361</v>
          </cell>
          <cell r="B322">
            <v>31000</v>
          </cell>
          <cell r="C322">
            <v>33000</v>
          </cell>
          <cell r="D322">
            <v>13500</v>
          </cell>
          <cell r="E322">
            <v>20500</v>
          </cell>
        </row>
        <row r="323">
          <cell r="A323">
            <v>40368</v>
          </cell>
          <cell r="B323">
            <v>26000</v>
          </cell>
          <cell r="C323">
            <v>31000</v>
          </cell>
          <cell r="D323">
            <v>12750</v>
          </cell>
          <cell r="E323">
            <v>17500</v>
          </cell>
        </row>
        <row r="324">
          <cell r="A324">
            <v>40375</v>
          </cell>
          <cell r="B324">
            <v>25000</v>
          </cell>
          <cell r="C324">
            <v>28000</v>
          </cell>
          <cell r="D324">
            <v>12750</v>
          </cell>
          <cell r="E324">
            <v>17500</v>
          </cell>
        </row>
        <row r="325">
          <cell r="A325">
            <v>40382</v>
          </cell>
          <cell r="B325">
            <v>25000</v>
          </cell>
          <cell r="C325">
            <v>28000</v>
          </cell>
          <cell r="D325">
            <v>13000</v>
          </cell>
          <cell r="E325">
            <v>18500</v>
          </cell>
        </row>
        <row r="326">
          <cell r="A326">
            <v>40389</v>
          </cell>
          <cell r="B326">
            <v>26500</v>
          </cell>
          <cell r="C326">
            <v>28000</v>
          </cell>
          <cell r="D326">
            <v>13000</v>
          </cell>
          <cell r="E326">
            <v>18500</v>
          </cell>
        </row>
        <row r="327">
          <cell r="A327">
            <v>40396</v>
          </cell>
          <cell r="B327">
            <v>27000</v>
          </cell>
          <cell r="C327">
            <v>28000</v>
          </cell>
          <cell r="D327">
            <v>12750</v>
          </cell>
          <cell r="E327">
            <v>18000</v>
          </cell>
        </row>
        <row r="328">
          <cell r="A328">
            <v>40403</v>
          </cell>
          <cell r="B328">
            <v>27500</v>
          </cell>
          <cell r="C328">
            <v>29000</v>
          </cell>
          <cell r="D328">
            <v>13500</v>
          </cell>
          <cell r="E328">
            <v>19500</v>
          </cell>
        </row>
        <row r="329">
          <cell r="A329">
            <v>40410</v>
          </cell>
          <cell r="B329">
            <v>28000</v>
          </cell>
          <cell r="C329">
            <v>36000</v>
          </cell>
          <cell r="D329">
            <v>13500</v>
          </cell>
          <cell r="E329">
            <v>21500</v>
          </cell>
        </row>
        <row r="330">
          <cell r="A330">
            <v>40417</v>
          </cell>
          <cell r="B330">
            <v>28000</v>
          </cell>
          <cell r="C330">
            <v>35000</v>
          </cell>
          <cell r="D330">
            <v>14250</v>
          </cell>
          <cell r="E330">
            <v>21500</v>
          </cell>
        </row>
        <row r="331">
          <cell r="A331">
            <v>40424</v>
          </cell>
          <cell r="B331">
            <v>28000</v>
          </cell>
          <cell r="C331">
            <v>35000</v>
          </cell>
          <cell r="D331">
            <v>13750</v>
          </cell>
          <cell r="E331">
            <v>20500</v>
          </cell>
        </row>
        <row r="332">
          <cell r="A332">
            <v>40431</v>
          </cell>
          <cell r="B332">
            <v>31000</v>
          </cell>
          <cell r="C332">
            <v>32500</v>
          </cell>
          <cell r="D332">
            <v>13500</v>
          </cell>
          <cell r="E332">
            <v>19500</v>
          </cell>
        </row>
        <row r="333">
          <cell r="A333">
            <v>40438</v>
          </cell>
          <cell r="B333">
            <v>32000</v>
          </cell>
          <cell r="C333">
            <v>32500</v>
          </cell>
          <cell r="D333">
            <v>14000</v>
          </cell>
          <cell r="E333">
            <v>19500</v>
          </cell>
        </row>
        <row r="334">
          <cell r="A334">
            <v>40445</v>
          </cell>
          <cell r="B334">
            <v>31000</v>
          </cell>
          <cell r="C334">
            <v>30000</v>
          </cell>
          <cell r="D334">
            <v>13000</v>
          </cell>
          <cell r="E334">
            <v>18000</v>
          </cell>
        </row>
        <row r="335">
          <cell r="A335">
            <v>40452</v>
          </cell>
          <cell r="B335">
            <v>31000</v>
          </cell>
          <cell r="C335">
            <v>32000</v>
          </cell>
          <cell r="D335">
            <v>13000</v>
          </cell>
          <cell r="E335">
            <v>19000</v>
          </cell>
        </row>
        <row r="336">
          <cell r="A336">
            <v>40459</v>
          </cell>
          <cell r="B336">
            <v>28000</v>
          </cell>
          <cell r="C336">
            <v>31500</v>
          </cell>
          <cell r="D336">
            <v>13000</v>
          </cell>
          <cell r="E336">
            <v>18750</v>
          </cell>
        </row>
        <row r="337">
          <cell r="A337">
            <v>40466</v>
          </cell>
          <cell r="B337">
            <v>27500</v>
          </cell>
          <cell r="C337">
            <v>30000</v>
          </cell>
          <cell r="D337">
            <v>13000</v>
          </cell>
          <cell r="E337">
            <v>18500</v>
          </cell>
        </row>
        <row r="338">
          <cell r="A338">
            <v>40473</v>
          </cell>
          <cell r="B338">
            <v>27000</v>
          </cell>
          <cell r="C338">
            <v>28500</v>
          </cell>
          <cell r="D338">
            <v>12500</v>
          </cell>
          <cell r="E338">
            <v>18250</v>
          </cell>
        </row>
        <row r="339">
          <cell r="A339">
            <v>40480</v>
          </cell>
          <cell r="B339">
            <v>25000</v>
          </cell>
          <cell r="C339">
            <v>28000</v>
          </cell>
          <cell r="D339">
            <v>12500</v>
          </cell>
          <cell r="E339">
            <v>17750</v>
          </cell>
        </row>
        <row r="340">
          <cell r="A340">
            <v>40487</v>
          </cell>
          <cell r="B340">
            <v>25000</v>
          </cell>
          <cell r="C340">
            <v>28000</v>
          </cell>
          <cell r="D340">
            <v>11750</v>
          </cell>
          <cell r="E340">
            <v>16750</v>
          </cell>
        </row>
        <row r="341">
          <cell r="A341">
            <v>40494</v>
          </cell>
          <cell r="B341">
            <v>25000</v>
          </cell>
          <cell r="C341">
            <v>25000</v>
          </cell>
          <cell r="D341">
            <v>11000</v>
          </cell>
          <cell r="E341">
            <v>15000</v>
          </cell>
        </row>
        <row r="342">
          <cell r="A342">
            <v>40501</v>
          </cell>
          <cell r="B342">
            <v>23500</v>
          </cell>
          <cell r="C342">
            <v>25000</v>
          </cell>
          <cell r="D342">
            <v>9750</v>
          </cell>
          <cell r="E342">
            <v>13000</v>
          </cell>
        </row>
        <row r="343">
          <cell r="A343">
            <v>40508</v>
          </cell>
          <cell r="B343">
            <v>23500</v>
          </cell>
          <cell r="C343">
            <v>26000</v>
          </cell>
          <cell r="D343">
            <v>9250</v>
          </cell>
          <cell r="E343">
            <v>12750</v>
          </cell>
        </row>
        <row r="344">
          <cell r="A344">
            <v>40515</v>
          </cell>
          <cell r="B344">
            <v>23000</v>
          </cell>
          <cell r="C344">
            <v>28000</v>
          </cell>
          <cell r="D344">
            <v>10250</v>
          </cell>
          <cell r="E344">
            <v>14750</v>
          </cell>
        </row>
        <row r="345">
          <cell r="A345">
            <v>40522</v>
          </cell>
          <cell r="B345">
            <v>23000</v>
          </cell>
          <cell r="C345">
            <v>30500</v>
          </cell>
          <cell r="D345">
            <v>10250</v>
          </cell>
          <cell r="E345">
            <v>15750</v>
          </cell>
        </row>
        <row r="346">
          <cell r="A346">
            <v>40529</v>
          </cell>
          <cell r="B346">
            <v>23500</v>
          </cell>
          <cell r="C346">
            <v>32000</v>
          </cell>
          <cell r="D346">
            <v>9500</v>
          </cell>
          <cell r="E346">
            <v>14750</v>
          </cell>
        </row>
        <row r="347">
          <cell r="A347">
            <v>40536</v>
          </cell>
          <cell r="B347">
            <v>23000</v>
          </cell>
          <cell r="C347">
            <v>29500</v>
          </cell>
          <cell r="D347">
            <v>8000</v>
          </cell>
          <cell r="E347">
            <v>10750</v>
          </cell>
        </row>
        <row r="348">
          <cell r="A348">
            <v>40543</v>
          </cell>
          <cell r="B348">
            <v>23000</v>
          </cell>
          <cell r="C348">
            <v>29000</v>
          </cell>
          <cell r="D348">
            <v>8000</v>
          </cell>
          <cell r="E348">
            <v>10750</v>
          </cell>
        </row>
        <row r="349">
          <cell r="A349">
            <v>40550</v>
          </cell>
          <cell r="B349">
            <v>23000</v>
          </cell>
          <cell r="C349">
            <v>29000</v>
          </cell>
          <cell r="D349">
            <v>8000</v>
          </cell>
          <cell r="E349">
            <v>10750</v>
          </cell>
        </row>
        <row r="350">
          <cell r="A350">
            <v>40557</v>
          </cell>
          <cell r="B350">
            <v>23000</v>
          </cell>
          <cell r="C350">
            <v>36000</v>
          </cell>
          <cell r="D350">
            <v>6250</v>
          </cell>
          <cell r="E350">
            <v>8500</v>
          </cell>
        </row>
        <row r="351">
          <cell r="A351">
            <v>40564</v>
          </cell>
          <cell r="B351">
            <v>23000</v>
          </cell>
          <cell r="C351">
            <v>35000</v>
          </cell>
          <cell r="D351">
            <v>6250</v>
          </cell>
          <cell r="E351">
            <v>8500</v>
          </cell>
        </row>
        <row r="352">
          <cell r="A352">
            <v>40571</v>
          </cell>
          <cell r="B352">
            <v>23000</v>
          </cell>
          <cell r="C352">
            <v>25000</v>
          </cell>
          <cell r="D352">
            <v>5250</v>
          </cell>
          <cell r="E352">
            <v>7500</v>
          </cell>
        </row>
        <row r="353">
          <cell r="A353">
            <v>40578</v>
          </cell>
          <cell r="B353">
            <v>23000</v>
          </cell>
          <cell r="C353">
            <v>23000</v>
          </cell>
          <cell r="D353">
            <v>4750</v>
          </cell>
          <cell r="E353">
            <v>7500</v>
          </cell>
        </row>
        <row r="354">
          <cell r="A354">
            <v>40585</v>
          </cell>
          <cell r="B354">
            <v>22000</v>
          </cell>
          <cell r="C354">
            <v>22000</v>
          </cell>
          <cell r="D354">
            <v>4500</v>
          </cell>
          <cell r="E354">
            <v>7500</v>
          </cell>
        </row>
        <row r="355">
          <cell r="A355">
            <v>40592</v>
          </cell>
          <cell r="B355">
            <v>22000</v>
          </cell>
          <cell r="C355">
            <v>22000</v>
          </cell>
          <cell r="D355">
            <v>5750</v>
          </cell>
          <cell r="E355">
            <v>10000</v>
          </cell>
        </row>
        <row r="356">
          <cell r="A356">
            <v>40599</v>
          </cell>
          <cell r="B356">
            <v>22000</v>
          </cell>
          <cell r="C356">
            <v>24000</v>
          </cell>
          <cell r="D356">
            <v>7000</v>
          </cell>
          <cell r="E356">
            <v>13000</v>
          </cell>
        </row>
        <row r="357">
          <cell r="A357">
            <v>40606</v>
          </cell>
          <cell r="B357">
            <v>22000</v>
          </cell>
          <cell r="C357">
            <v>24500</v>
          </cell>
          <cell r="D357">
            <v>8750</v>
          </cell>
          <cell r="E357">
            <v>15250</v>
          </cell>
        </row>
        <row r="358">
          <cell r="A358">
            <v>40613</v>
          </cell>
          <cell r="B358">
            <v>21000</v>
          </cell>
          <cell r="C358">
            <v>25500</v>
          </cell>
          <cell r="D358">
            <v>9750</v>
          </cell>
          <cell r="E358">
            <v>16250</v>
          </cell>
        </row>
        <row r="359">
          <cell r="A359">
            <v>40620</v>
          </cell>
          <cell r="B359">
            <v>21000</v>
          </cell>
          <cell r="C359">
            <v>27500</v>
          </cell>
          <cell r="D359">
            <v>10000</v>
          </cell>
          <cell r="E359">
            <v>16500</v>
          </cell>
        </row>
        <row r="360">
          <cell r="A360">
            <v>40627</v>
          </cell>
          <cell r="B360">
            <v>23000</v>
          </cell>
          <cell r="C360">
            <v>30000</v>
          </cell>
          <cell r="D360">
            <v>10000</v>
          </cell>
          <cell r="E360">
            <v>16500</v>
          </cell>
        </row>
        <row r="361">
          <cell r="A361">
            <v>40634</v>
          </cell>
          <cell r="B361">
            <v>22500</v>
          </cell>
          <cell r="C361">
            <v>28000</v>
          </cell>
          <cell r="D361">
            <v>10000</v>
          </cell>
          <cell r="E361">
            <v>16000</v>
          </cell>
        </row>
        <row r="362">
          <cell r="A362">
            <v>40641</v>
          </cell>
          <cell r="B362">
            <v>24000</v>
          </cell>
          <cell r="C362">
            <v>26000</v>
          </cell>
          <cell r="D362">
            <v>10000</v>
          </cell>
          <cell r="E362">
            <v>15250</v>
          </cell>
        </row>
        <row r="363">
          <cell r="A363">
            <v>40648</v>
          </cell>
          <cell r="B363">
            <v>24000</v>
          </cell>
          <cell r="C363">
            <v>23500</v>
          </cell>
          <cell r="D363">
            <v>9750</v>
          </cell>
          <cell r="E363">
            <v>15250</v>
          </cell>
        </row>
        <row r="364">
          <cell r="A364">
            <v>40655</v>
          </cell>
          <cell r="B364">
            <v>24000</v>
          </cell>
          <cell r="C364">
            <v>22500</v>
          </cell>
          <cell r="D364">
            <v>9500</v>
          </cell>
          <cell r="E364">
            <v>14750</v>
          </cell>
        </row>
        <row r="365">
          <cell r="A365">
            <v>40662</v>
          </cell>
          <cell r="B365">
            <v>24000</v>
          </cell>
          <cell r="C365">
            <v>23500</v>
          </cell>
          <cell r="D365">
            <v>9500</v>
          </cell>
          <cell r="E365">
            <v>14000</v>
          </cell>
        </row>
        <row r="366">
          <cell r="A366">
            <v>40669</v>
          </cell>
          <cell r="B366">
            <v>22000</v>
          </cell>
          <cell r="C366">
            <v>25000</v>
          </cell>
          <cell r="D366">
            <v>9000</v>
          </cell>
          <cell r="E366">
            <v>14000</v>
          </cell>
        </row>
        <row r="367">
          <cell r="A367">
            <v>40676</v>
          </cell>
          <cell r="B367">
            <v>22000</v>
          </cell>
          <cell r="C367">
            <v>24000</v>
          </cell>
          <cell r="D367">
            <v>9250</v>
          </cell>
          <cell r="E367">
            <v>13600</v>
          </cell>
        </row>
        <row r="368">
          <cell r="A368">
            <v>40683</v>
          </cell>
          <cell r="B368">
            <v>21500</v>
          </cell>
          <cell r="C368">
            <v>26500</v>
          </cell>
          <cell r="D368">
            <v>9250</v>
          </cell>
          <cell r="E368">
            <v>13250</v>
          </cell>
        </row>
        <row r="369">
          <cell r="A369">
            <v>40690</v>
          </cell>
          <cell r="B369">
            <v>21500</v>
          </cell>
          <cell r="C369">
            <v>28500</v>
          </cell>
          <cell r="D369">
            <v>9250</v>
          </cell>
          <cell r="E369">
            <v>13000</v>
          </cell>
        </row>
        <row r="370">
          <cell r="A370">
            <v>40697</v>
          </cell>
          <cell r="B370">
            <v>21500</v>
          </cell>
          <cell r="C370">
            <v>28000</v>
          </cell>
          <cell r="D370">
            <v>9500</v>
          </cell>
          <cell r="E370">
            <v>13000</v>
          </cell>
        </row>
        <row r="371">
          <cell r="A371">
            <v>40704</v>
          </cell>
          <cell r="B371">
            <v>21500</v>
          </cell>
          <cell r="C371">
            <v>28000</v>
          </cell>
          <cell r="D371">
            <v>8000</v>
          </cell>
          <cell r="E371">
            <v>11500</v>
          </cell>
        </row>
        <row r="372">
          <cell r="A372">
            <v>40711</v>
          </cell>
          <cell r="B372">
            <v>21250</v>
          </cell>
          <cell r="C372">
            <v>28000</v>
          </cell>
          <cell r="D372">
            <v>7750</v>
          </cell>
          <cell r="E372">
            <v>10750</v>
          </cell>
        </row>
        <row r="373">
          <cell r="A373">
            <v>40718</v>
          </cell>
          <cell r="B373">
            <v>21250</v>
          </cell>
          <cell r="C373">
            <v>28000</v>
          </cell>
          <cell r="D373">
            <v>7500</v>
          </cell>
          <cell r="E373">
            <v>10500</v>
          </cell>
        </row>
        <row r="374">
          <cell r="A374">
            <v>40725</v>
          </cell>
          <cell r="B374">
            <v>20750</v>
          </cell>
          <cell r="C374">
            <v>27500</v>
          </cell>
          <cell r="D374">
            <v>7500</v>
          </cell>
          <cell r="E374">
            <v>10250</v>
          </cell>
        </row>
        <row r="375">
          <cell r="A375">
            <v>40732</v>
          </cell>
          <cell r="B375">
            <v>20750</v>
          </cell>
          <cell r="C375">
            <v>27500</v>
          </cell>
          <cell r="D375">
            <v>7250</v>
          </cell>
          <cell r="E375">
            <v>9750</v>
          </cell>
        </row>
        <row r="376">
          <cell r="A376">
            <v>40739</v>
          </cell>
          <cell r="B376">
            <v>20750</v>
          </cell>
          <cell r="C376">
            <v>27500</v>
          </cell>
          <cell r="D376">
            <v>7000</v>
          </cell>
          <cell r="E376">
            <v>9500</v>
          </cell>
        </row>
        <row r="377">
          <cell r="A377">
            <v>40746</v>
          </cell>
          <cell r="B377">
            <v>20750</v>
          </cell>
          <cell r="C377">
            <v>26250</v>
          </cell>
          <cell r="D377">
            <v>7000</v>
          </cell>
          <cell r="E377">
            <v>9500</v>
          </cell>
        </row>
        <row r="378">
          <cell r="A378">
            <v>40753</v>
          </cell>
          <cell r="B378">
            <v>20500</v>
          </cell>
          <cell r="C378">
            <v>25500</v>
          </cell>
          <cell r="D378">
            <v>7000</v>
          </cell>
          <cell r="E378">
            <v>11000</v>
          </cell>
        </row>
        <row r="379">
          <cell r="A379">
            <v>40760</v>
          </cell>
          <cell r="B379">
            <v>20100</v>
          </cell>
          <cell r="C379">
            <v>25000</v>
          </cell>
          <cell r="D379">
            <v>7500</v>
          </cell>
          <cell r="E379">
            <v>11250</v>
          </cell>
        </row>
        <row r="380">
          <cell r="A380">
            <v>40767</v>
          </cell>
          <cell r="B380">
            <v>20100</v>
          </cell>
          <cell r="C380">
            <v>24500</v>
          </cell>
          <cell r="D380">
            <v>7500</v>
          </cell>
          <cell r="E380">
            <v>11250</v>
          </cell>
        </row>
        <row r="381">
          <cell r="A381">
            <v>40774</v>
          </cell>
          <cell r="B381">
            <v>20100</v>
          </cell>
          <cell r="C381">
            <v>25750</v>
          </cell>
          <cell r="D381">
            <v>7500</v>
          </cell>
          <cell r="E381">
            <v>12000</v>
          </cell>
        </row>
        <row r="382">
          <cell r="A382">
            <v>40781</v>
          </cell>
          <cell r="B382">
            <v>22500</v>
          </cell>
          <cell r="C382">
            <v>26500</v>
          </cell>
          <cell r="D382">
            <v>8000</v>
          </cell>
          <cell r="E382">
            <v>13500</v>
          </cell>
        </row>
        <row r="383">
          <cell r="A383">
            <v>40788</v>
          </cell>
          <cell r="B383">
            <v>22500</v>
          </cell>
          <cell r="C383">
            <v>26500</v>
          </cell>
          <cell r="D383">
            <v>8500</v>
          </cell>
          <cell r="E383">
            <v>12500</v>
          </cell>
        </row>
        <row r="384">
          <cell r="A384">
            <v>40795</v>
          </cell>
          <cell r="B384">
            <v>22750</v>
          </cell>
          <cell r="C384">
            <v>26500</v>
          </cell>
          <cell r="D384">
            <v>8500</v>
          </cell>
          <cell r="E384">
            <v>12500</v>
          </cell>
        </row>
        <row r="385">
          <cell r="A385">
            <v>40802</v>
          </cell>
          <cell r="B385">
            <v>22750</v>
          </cell>
          <cell r="C385">
            <v>26500</v>
          </cell>
          <cell r="D385">
            <v>8500</v>
          </cell>
          <cell r="E385">
            <v>14000</v>
          </cell>
        </row>
        <row r="386">
          <cell r="A386">
            <v>40809</v>
          </cell>
          <cell r="B386">
            <v>23000</v>
          </cell>
          <cell r="C386">
            <v>26500</v>
          </cell>
          <cell r="D386">
            <v>8500</v>
          </cell>
          <cell r="E386">
            <v>14000</v>
          </cell>
        </row>
        <row r="387">
          <cell r="A387">
            <v>40816</v>
          </cell>
          <cell r="B387">
            <v>24500</v>
          </cell>
          <cell r="C387">
            <v>27000</v>
          </cell>
          <cell r="D387">
            <v>9000</v>
          </cell>
          <cell r="E387">
            <v>13650</v>
          </cell>
        </row>
        <row r="388">
          <cell r="A388">
            <v>40823</v>
          </cell>
          <cell r="B388">
            <v>24300</v>
          </cell>
          <cell r="C388">
            <v>27500</v>
          </cell>
          <cell r="D388">
            <v>9000</v>
          </cell>
          <cell r="E388">
            <v>13750</v>
          </cell>
        </row>
        <row r="389">
          <cell r="A389">
            <v>40830</v>
          </cell>
          <cell r="B389">
            <v>24000</v>
          </cell>
          <cell r="C389">
            <v>29500</v>
          </cell>
          <cell r="D389">
            <v>8900</v>
          </cell>
          <cell r="E389">
            <v>14000</v>
          </cell>
        </row>
        <row r="390">
          <cell r="A390">
            <v>40837</v>
          </cell>
          <cell r="B390">
            <v>25000</v>
          </cell>
          <cell r="C390">
            <v>30500</v>
          </cell>
          <cell r="D390">
            <v>8750</v>
          </cell>
          <cell r="E390">
            <v>14100</v>
          </cell>
        </row>
        <row r="391">
          <cell r="A391">
            <v>40844</v>
          </cell>
          <cell r="B391">
            <v>25000</v>
          </cell>
          <cell r="C391">
            <v>30250</v>
          </cell>
          <cell r="D391">
            <v>8100</v>
          </cell>
          <cell r="E391">
            <v>13000</v>
          </cell>
        </row>
        <row r="392">
          <cell r="A392">
            <v>40851</v>
          </cell>
          <cell r="B392">
            <v>24500</v>
          </cell>
          <cell r="C392">
            <v>30250</v>
          </cell>
          <cell r="D392">
            <v>7500</v>
          </cell>
          <cell r="E392">
            <v>10750</v>
          </cell>
        </row>
        <row r="393">
          <cell r="A393">
            <v>40858</v>
          </cell>
          <cell r="B393">
            <v>24500</v>
          </cell>
          <cell r="C393">
            <v>27500</v>
          </cell>
          <cell r="D393">
            <v>4500</v>
          </cell>
          <cell r="E393">
            <v>9000</v>
          </cell>
        </row>
        <row r="394">
          <cell r="A394">
            <v>40865</v>
          </cell>
          <cell r="B394">
            <v>28500</v>
          </cell>
          <cell r="C394">
            <v>27500</v>
          </cell>
          <cell r="D394">
            <v>4500</v>
          </cell>
          <cell r="E394">
            <v>8500</v>
          </cell>
        </row>
        <row r="395">
          <cell r="A395">
            <v>40872</v>
          </cell>
          <cell r="B395">
            <v>28500</v>
          </cell>
          <cell r="C395">
            <v>26500</v>
          </cell>
          <cell r="D395">
            <v>4500</v>
          </cell>
          <cell r="E395">
            <v>8350</v>
          </cell>
        </row>
        <row r="396">
          <cell r="A396">
            <v>40879</v>
          </cell>
          <cell r="B396">
            <v>28500</v>
          </cell>
          <cell r="C396">
            <v>26500</v>
          </cell>
          <cell r="D396">
            <v>4250</v>
          </cell>
          <cell r="E396">
            <v>8000</v>
          </cell>
        </row>
        <row r="397">
          <cell r="A397">
            <v>40886</v>
          </cell>
          <cell r="B397">
            <v>26500</v>
          </cell>
          <cell r="C397">
            <v>26000</v>
          </cell>
          <cell r="D397">
            <v>3750</v>
          </cell>
          <cell r="E397">
            <v>6750</v>
          </cell>
        </row>
        <row r="398">
          <cell r="A398">
            <v>40893</v>
          </cell>
          <cell r="B398">
            <v>26000</v>
          </cell>
          <cell r="C398">
            <v>25000</v>
          </cell>
          <cell r="D398">
            <v>3000</v>
          </cell>
          <cell r="E398">
            <v>6500</v>
          </cell>
        </row>
        <row r="399">
          <cell r="A399">
            <v>40900</v>
          </cell>
          <cell r="B399">
            <v>25500</v>
          </cell>
          <cell r="C399">
            <v>24500</v>
          </cell>
          <cell r="D399">
            <v>2750</v>
          </cell>
          <cell r="E399">
            <v>7000</v>
          </cell>
        </row>
        <row r="400">
          <cell r="A400">
            <v>40914</v>
          </cell>
          <cell r="B400">
            <v>24000</v>
          </cell>
          <cell r="C400">
            <v>24500</v>
          </cell>
          <cell r="D400">
            <v>2750</v>
          </cell>
          <cell r="E400">
            <v>7250</v>
          </cell>
        </row>
        <row r="401">
          <cell r="A401">
            <v>40921</v>
          </cell>
          <cell r="B401">
            <v>23750</v>
          </cell>
          <cell r="C401">
            <v>20000</v>
          </cell>
          <cell r="D401">
            <v>2500</v>
          </cell>
          <cell r="E401">
            <v>6500</v>
          </cell>
        </row>
        <row r="402">
          <cell r="A402">
            <v>40928</v>
          </cell>
          <cell r="B402">
            <v>20000</v>
          </cell>
          <cell r="C402">
            <v>18000</v>
          </cell>
          <cell r="D402">
            <v>1000</v>
          </cell>
          <cell r="E402">
            <v>5500</v>
          </cell>
        </row>
        <row r="403">
          <cell r="A403">
            <v>40935</v>
          </cell>
          <cell r="B403">
            <v>18000</v>
          </cell>
          <cell r="C403">
            <v>11500</v>
          </cell>
          <cell r="D403">
            <v>500</v>
          </cell>
          <cell r="E403">
            <v>5750</v>
          </cell>
        </row>
        <row r="404">
          <cell r="A404">
            <v>40942</v>
          </cell>
          <cell r="B404">
            <v>15000</v>
          </cell>
          <cell r="C404">
            <v>9750</v>
          </cell>
          <cell r="D404">
            <v>500</v>
          </cell>
          <cell r="E404">
            <v>4750</v>
          </cell>
        </row>
        <row r="405">
          <cell r="A405">
            <v>40949</v>
          </cell>
          <cell r="B405">
            <v>14500</v>
          </cell>
          <cell r="C405">
            <v>8500</v>
          </cell>
          <cell r="D405">
            <v>2000</v>
          </cell>
          <cell r="E405">
            <v>5250</v>
          </cell>
        </row>
        <row r="406">
          <cell r="A406">
            <v>40956</v>
          </cell>
          <cell r="B406">
            <v>11500</v>
          </cell>
          <cell r="C406">
            <v>9000</v>
          </cell>
          <cell r="D406">
            <v>2000</v>
          </cell>
          <cell r="E406">
            <v>7000</v>
          </cell>
        </row>
        <row r="407">
          <cell r="A407">
            <v>40963</v>
          </cell>
          <cell r="B407">
            <v>11000</v>
          </cell>
          <cell r="C407">
            <v>8250</v>
          </cell>
          <cell r="D407">
            <v>1750</v>
          </cell>
          <cell r="E407">
            <v>7250</v>
          </cell>
        </row>
        <row r="408">
          <cell r="A408">
            <v>40970</v>
          </cell>
          <cell r="B408">
            <v>10750</v>
          </cell>
          <cell r="C408">
            <v>8750</v>
          </cell>
          <cell r="D408">
            <v>4500</v>
          </cell>
          <cell r="E408">
            <v>9250</v>
          </cell>
        </row>
        <row r="409">
          <cell r="A409">
            <v>40977</v>
          </cell>
          <cell r="B409">
            <v>11000</v>
          </cell>
          <cell r="C409">
            <v>10500</v>
          </cell>
          <cell r="D409">
            <v>4500</v>
          </cell>
          <cell r="E409">
            <v>10000</v>
          </cell>
        </row>
        <row r="410">
          <cell r="A410">
            <v>40984</v>
          </cell>
          <cell r="B410">
            <v>12000</v>
          </cell>
          <cell r="C410">
            <v>13000</v>
          </cell>
          <cell r="D410">
            <v>5750</v>
          </cell>
          <cell r="E410">
            <v>11250</v>
          </cell>
        </row>
        <row r="411">
          <cell r="A411">
            <v>40991</v>
          </cell>
          <cell r="B411">
            <v>13250</v>
          </cell>
          <cell r="C411">
            <v>15500</v>
          </cell>
          <cell r="D411">
            <v>7250</v>
          </cell>
          <cell r="E411">
            <v>11500</v>
          </cell>
        </row>
        <row r="412">
          <cell r="A412">
            <v>40998</v>
          </cell>
          <cell r="B412">
            <v>14000</v>
          </cell>
          <cell r="C412">
            <v>17000</v>
          </cell>
          <cell r="D412">
            <v>7000</v>
          </cell>
          <cell r="E412">
            <v>12000</v>
          </cell>
        </row>
        <row r="413">
          <cell r="A413">
            <v>41005</v>
          </cell>
          <cell r="B413">
            <v>15500</v>
          </cell>
          <cell r="C413">
            <v>16000</v>
          </cell>
          <cell r="D413">
            <v>5000</v>
          </cell>
          <cell r="E413">
            <v>10500</v>
          </cell>
        </row>
        <row r="414">
          <cell r="A414">
            <v>41012</v>
          </cell>
          <cell r="B414">
            <v>14500</v>
          </cell>
          <cell r="C414">
            <v>15750</v>
          </cell>
          <cell r="D414">
            <v>5000</v>
          </cell>
          <cell r="E414">
            <v>9500</v>
          </cell>
        </row>
        <row r="415">
          <cell r="A415">
            <v>41019</v>
          </cell>
          <cell r="B415">
            <v>14700</v>
          </cell>
          <cell r="C415">
            <v>16500</v>
          </cell>
          <cell r="D415">
            <v>5000</v>
          </cell>
          <cell r="E415">
            <v>10500</v>
          </cell>
        </row>
        <row r="416">
          <cell r="A416">
            <v>41026</v>
          </cell>
          <cell r="B416">
            <v>16750</v>
          </cell>
          <cell r="C416">
            <v>18000</v>
          </cell>
          <cell r="D416">
            <v>6000</v>
          </cell>
          <cell r="E416">
            <v>10000</v>
          </cell>
        </row>
        <row r="417">
          <cell r="A417">
            <v>41033</v>
          </cell>
          <cell r="B417">
            <v>17500</v>
          </cell>
          <cell r="C417">
            <v>19500</v>
          </cell>
          <cell r="D417">
            <v>6000</v>
          </cell>
          <cell r="E417">
            <v>8500</v>
          </cell>
        </row>
        <row r="418">
          <cell r="A418">
            <v>41040</v>
          </cell>
          <cell r="B418">
            <v>17500</v>
          </cell>
          <cell r="C418">
            <v>19000</v>
          </cell>
          <cell r="D418">
            <v>6000</v>
          </cell>
          <cell r="E418">
            <v>7500</v>
          </cell>
        </row>
        <row r="419">
          <cell r="A419">
            <v>41047</v>
          </cell>
          <cell r="B419">
            <v>17700</v>
          </cell>
          <cell r="C419">
            <v>22000</v>
          </cell>
          <cell r="D419">
            <v>5250</v>
          </cell>
          <cell r="E419">
            <v>6500</v>
          </cell>
        </row>
        <row r="420">
          <cell r="A420">
            <v>41054</v>
          </cell>
          <cell r="B420">
            <v>18000</v>
          </cell>
          <cell r="C420">
            <v>24000</v>
          </cell>
          <cell r="D420">
            <v>5000</v>
          </cell>
          <cell r="E420">
            <v>5000</v>
          </cell>
        </row>
        <row r="421">
          <cell r="A421">
            <v>41061</v>
          </cell>
          <cell r="B421">
            <v>19000</v>
          </cell>
          <cell r="C421">
            <v>25500</v>
          </cell>
          <cell r="D421">
            <v>3000</v>
          </cell>
          <cell r="E421">
            <v>3000</v>
          </cell>
        </row>
        <row r="422">
          <cell r="A422">
            <v>41068</v>
          </cell>
          <cell r="B422">
            <v>19000</v>
          </cell>
          <cell r="C422">
            <v>25000</v>
          </cell>
          <cell r="D422">
            <v>1500</v>
          </cell>
          <cell r="E422">
            <v>2750</v>
          </cell>
        </row>
        <row r="423">
          <cell r="A423">
            <v>41075</v>
          </cell>
          <cell r="B423">
            <v>20000</v>
          </cell>
          <cell r="C423">
            <v>25500</v>
          </cell>
          <cell r="D423">
            <v>1500</v>
          </cell>
          <cell r="E423">
            <v>2750</v>
          </cell>
        </row>
        <row r="424">
          <cell r="A424">
            <v>41082</v>
          </cell>
          <cell r="B424">
            <v>23000</v>
          </cell>
          <cell r="C424">
            <v>25500</v>
          </cell>
          <cell r="D424">
            <v>2500</v>
          </cell>
          <cell r="E424">
            <v>5250</v>
          </cell>
        </row>
        <row r="425">
          <cell r="A425">
            <v>41089</v>
          </cell>
          <cell r="B425">
            <v>24500</v>
          </cell>
          <cell r="C425">
            <v>26000</v>
          </cell>
          <cell r="D425">
            <v>2750</v>
          </cell>
          <cell r="E425">
            <v>6250</v>
          </cell>
        </row>
        <row r="426">
          <cell r="A426">
            <v>41096</v>
          </cell>
          <cell r="B426">
            <v>24000</v>
          </cell>
          <cell r="C426">
            <v>26500</v>
          </cell>
          <cell r="D426">
            <v>2750</v>
          </cell>
          <cell r="E426">
            <v>6500</v>
          </cell>
        </row>
        <row r="427">
          <cell r="A427">
            <v>41103</v>
          </cell>
          <cell r="B427">
            <v>23250</v>
          </cell>
          <cell r="C427">
            <v>26500</v>
          </cell>
          <cell r="D427">
            <v>3500</v>
          </cell>
          <cell r="E427">
            <v>6750</v>
          </cell>
        </row>
        <row r="428">
          <cell r="A428">
            <v>41110</v>
          </cell>
          <cell r="B428">
            <v>23250</v>
          </cell>
          <cell r="C428">
            <v>23500</v>
          </cell>
          <cell r="D428">
            <v>3750</v>
          </cell>
          <cell r="E428">
            <v>6750</v>
          </cell>
        </row>
        <row r="429">
          <cell r="A429">
            <v>41117</v>
          </cell>
          <cell r="B429">
            <v>22000</v>
          </cell>
          <cell r="C429">
            <v>21000</v>
          </cell>
          <cell r="D429">
            <v>3000</v>
          </cell>
          <cell r="E429">
            <v>5750</v>
          </cell>
        </row>
        <row r="430">
          <cell r="A430">
            <v>41124</v>
          </cell>
          <cell r="B430">
            <v>21000</v>
          </cell>
          <cell r="C430">
            <v>16250</v>
          </cell>
          <cell r="D430">
            <v>2250</v>
          </cell>
          <cell r="E430">
            <v>5000</v>
          </cell>
        </row>
        <row r="431">
          <cell r="A431">
            <v>41131</v>
          </cell>
          <cell r="B431">
            <v>19500</v>
          </cell>
          <cell r="C431">
            <v>14500</v>
          </cell>
          <cell r="D431">
            <v>2250</v>
          </cell>
          <cell r="E431">
            <v>4750</v>
          </cell>
        </row>
        <row r="432">
          <cell r="A432">
            <v>41138</v>
          </cell>
          <cell r="B432">
            <v>18500</v>
          </cell>
          <cell r="C432">
            <v>11000</v>
          </cell>
          <cell r="D432">
            <v>1500</v>
          </cell>
          <cell r="E432">
            <v>4250</v>
          </cell>
        </row>
        <row r="433">
          <cell r="A433">
            <v>41145</v>
          </cell>
          <cell r="B433">
            <v>18000</v>
          </cell>
          <cell r="C433">
            <v>11250</v>
          </cell>
          <cell r="D433">
            <v>1750</v>
          </cell>
          <cell r="E433">
            <v>4500</v>
          </cell>
        </row>
        <row r="434">
          <cell r="A434">
            <v>41152</v>
          </cell>
          <cell r="B434">
            <v>18000</v>
          </cell>
          <cell r="C434">
            <v>11500</v>
          </cell>
          <cell r="D434">
            <v>2000</v>
          </cell>
          <cell r="E434">
            <v>4500</v>
          </cell>
        </row>
        <row r="435">
          <cell r="A435">
            <v>41159</v>
          </cell>
          <cell r="B435">
            <v>17000</v>
          </cell>
          <cell r="C435">
            <v>11250</v>
          </cell>
          <cell r="D435">
            <v>3000</v>
          </cell>
          <cell r="E435">
            <v>4750</v>
          </cell>
        </row>
        <row r="436">
          <cell r="A436">
            <v>41166</v>
          </cell>
          <cell r="B436">
            <v>16500</v>
          </cell>
          <cell r="C436">
            <v>11250</v>
          </cell>
          <cell r="D436">
            <v>3500</v>
          </cell>
          <cell r="E436">
            <v>5250</v>
          </cell>
        </row>
        <row r="437">
          <cell r="A437">
            <v>41173</v>
          </cell>
          <cell r="B437">
            <v>16000</v>
          </cell>
          <cell r="C437">
            <v>11250</v>
          </cell>
          <cell r="D437">
            <v>4000</v>
          </cell>
          <cell r="E437">
            <v>5500</v>
          </cell>
        </row>
        <row r="438">
          <cell r="A438">
            <v>41180</v>
          </cell>
          <cell r="B438">
            <v>14500</v>
          </cell>
          <cell r="C438">
            <v>11500</v>
          </cell>
          <cell r="D438">
            <v>4000</v>
          </cell>
          <cell r="E438">
            <v>5400</v>
          </cell>
        </row>
        <row r="439">
          <cell r="A439">
            <v>41187</v>
          </cell>
          <cell r="B439">
            <v>14000</v>
          </cell>
          <cell r="C439">
            <v>11000</v>
          </cell>
          <cell r="D439">
            <v>4000</v>
          </cell>
          <cell r="E439">
            <v>5000</v>
          </cell>
        </row>
        <row r="440">
          <cell r="A440">
            <v>41194</v>
          </cell>
          <cell r="B440">
            <v>14000</v>
          </cell>
          <cell r="C440">
            <v>10750</v>
          </cell>
          <cell r="D440">
            <v>4000</v>
          </cell>
          <cell r="E440">
            <v>4600</v>
          </cell>
        </row>
        <row r="441">
          <cell r="A441">
            <v>41201</v>
          </cell>
          <cell r="B441">
            <v>12000</v>
          </cell>
          <cell r="C441">
            <v>10750</v>
          </cell>
          <cell r="D441">
            <v>4000</v>
          </cell>
          <cell r="E441">
            <v>5000</v>
          </cell>
        </row>
        <row r="442">
          <cell r="A442">
            <v>41208</v>
          </cell>
          <cell r="B442">
            <v>11000</v>
          </cell>
          <cell r="C442">
            <v>10500</v>
          </cell>
          <cell r="D442">
            <v>4000</v>
          </cell>
          <cell r="E442">
            <v>4900</v>
          </cell>
        </row>
        <row r="443">
          <cell r="A443">
            <v>41215</v>
          </cell>
          <cell r="B443">
            <v>9500</v>
          </cell>
          <cell r="C443">
            <v>9000</v>
          </cell>
          <cell r="D443">
            <v>4000</v>
          </cell>
          <cell r="E443">
            <v>4900</v>
          </cell>
        </row>
        <row r="444">
          <cell r="A444">
            <v>41222</v>
          </cell>
          <cell r="B444">
            <v>9500</v>
          </cell>
          <cell r="C444">
            <v>9000</v>
          </cell>
          <cell r="D444">
            <v>4000</v>
          </cell>
          <cell r="E444">
            <v>4600</v>
          </cell>
        </row>
        <row r="445">
          <cell r="A445">
            <v>41229</v>
          </cell>
          <cell r="B445">
            <v>9000</v>
          </cell>
          <cell r="C445">
            <v>10100</v>
          </cell>
          <cell r="D445">
            <v>4000</v>
          </cell>
          <cell r="E445">
            <v>4600</v>
          </cell>
        </row>
        <row r="446">
          <cell r="A446">
            <v>41236</v>
          </cell>
          <cell r="B446">
            <v>9250</v>
          </cell>
          <cell r="C446">
            <v>11250</v>
          </cell>
          <cell r="D446">
            <v>4250</v>
          </cell>
          <cell r="E446">
            <v>4800</v>
          </cell>
        </row>
        <row r="447">
          <cell r="A447">
            <v>41243</v>
          </cell>
          <cell r="B447">
            <v>9500</v>
          </cell>
          <cell r="C447">
            <v>12250</v>
          </cell>
          <cell r="D447">
            <v>4500</v>
          </cell>
          <cell r="E447">
            <v>6000</v>
          </cell>
        </row>
        <row r="448">
          <cell r="A448">
            <v>41250</v>
          </cell>
          <cell r="B448">
            <v>9750</v>
          </cell>
          <cell r="C448">
            <v>12500</v>
          </cell>
          <cell r="D448">
            <v>4500</v>
          </cell>
          <cell r="E448">
            <v>6250</v>
          </cell>
        </row>
        <row r="449">
          <cell r="A449">
            <v>41257</v>
          </cell>
          <cell r="B449">
            <v>9750</v>
          </cell>
          <cell r="C449">
            <v>12550</v>
          </cell>
          <cell r="D449">
            <v>5000</v>
          </cell>
          <cell r="E449">
            <v>6000</v>
          </cell>
        </row>
        <row r="450">
          <cell r="A450">
            <v>41264</v>
          </cell>
          <cell r="B450">
            <v>9500</v>
          </cell>
          <cell r="C450">
            <v>13000</v>
          </cell>
          <cell r="D450">
            <v>5000</v>
          </cell>
          <cell r="E450">
            <v>5700</v>
          </cell>
        </row>
        <row r="451">
          <cell r="A451">
            <v>41278</v>
          </cell>
          <cell r="B451">
            <v>9500</v>
          </cell>
          <cell r="C451">
            <v>14000</v>
          </cell>
          <cell r="D451">
            <v>5000</v>
          </cell>
          <cell r="E451">
            <v>5600</v>
          </cell>
        </row>
        <row r="452">
          <cell r="A452">
            <v>41285</v>
          </cell>
          <cell r="B452">
            <v>9750</v>
          </cell>
          <cell r="C452">
            <v>14250</v>
          </cell>
          <cell r="D452">
            <v>4750</v>
          </cell>
          <cell r="E452">
            <v>5000</v>
          </cell>
        </row>
        <row r="453">
          <cell r="A453">
            <v>41292</v>
          </cell>
          <cell r="B453">
            <v>9500</v>
          </cell>
          <cell r="C453">
            <v>14400</v>
          </cell>
          <cell r="D453">
            <v>4500</v>
          </cell>
          <cell r="E453">
            <v>4500</v>
          </cell>
        </row>
        <row r="454">
          <cell r="A454">
            <v>41299</v>
          </cell>
          <cell r="B454">
            <v>9300</v>
          </cell>
          <cell r="C454">
            <v>15000</v>
          </cell>
          <cell r="D454">
            <v>4250</v>
          </cell>
          <cell r="E454">
            <v>4000</v>
          </cell>
        </row>
        <row r="455">
          <cell r="A455">
            <v>41306</v>
          </cell>
          <cell r="B455">
            <v>9300</v>
          </cell>
          <cell r="C455">
            <v>15100</v>
          </cell>
          <cell r="D455">
            <v>4000</v>
          </cell>
          <cell r="E455">
            <v>3250</v>
          </cell>
        </row>
        <row r="456">
          <cell r="A456">
            <v>41313</v>
          </cell>
          <cell r="B456">
            <v>9750</v>
          </cell>
          <cell r="C456">
            <v>15500</v>
          </cell>
          <cell r="D456">
            <v>4000</v>
          </cell>
          <cell r="E456">
            <v>3250</v>
          </cell>
        </row>
        <row r="457">
          <cell r="A457">
            <v>41320</v>
          </cell>
          <cell r="B457">
            <v>9750</v>
          </cell>
          <cell r="C457">
            <v>15750</v>
          </cell>
          <cell r="D457">
            <v>3500</v>
          </cell>
          <cell r="E457">
            <v>3250</v>
          </cell>
        </row>
        <row r="458">
          <cell r="A458">
            <v>41327</v>
          </cell>
          <cell r="B458">
            <v>10400</v>
          </cell>
          <cell r="C458">
            <v>16000</v>
          </cell>
          <cell r="D458">
            <v>3500</v>
          </cell>
          <cell r="E458">
            <v>3700</v>
          </cell>
        </row>
        <row r="459">
          <cell r="A459">
            <v>41334</v>
          </cell>
          <cell r="B459">
            <v>10500</v>
          </cell>
          <cell r="C459">
            <v>18000</v>
          </cell>
          <cell r="D459">
            <v>3750</v>
          </cell>
          <cell r="E459">
            <v>4750</v>
          </cell>
        </row>
        <row r="460">
          <cell r="A460">
            <v>41341</v>
          </cell>
          <cell r="B460">
            <v>11700</v>
          </cell>
          <cell r="C460">
            <v>19750</v>
          </cell>
          <cell r="D460">
            <v>3750</v>
          </cell>
          <cell r="E460">
            <v>5250</v>
          </cell>
        </row>
        <row r="461">
          <cell r="A461">
            <v>41348</v>
          </cell>
          <cell r="B461">
            <v>11700</v>
          </cell>
          <cell r="C461">
            <v>19850</v>
          </cell>
          <cell r="D461">
            <v>4250</v>
          </cell>
          <cell r="E461">
            <v>7250</v>
          </cell>
        </row>
        <row r="462">
          <cell r="A462">
            <v>41355</v>
          </cell>
          <cell r="B462">
            <v>13000</v>
          </cell>
          <cell r="C462">
            <v>21600</v>
          </cell>
          <cell r="D462">
            <v>4500</v>
          </cell>
          <cell r="E462">
            <v>6900</v>
          </cell>
        </row>
        <row r="463">
          <cell r="A463">
            <v>41362</v>
          </cell>
          <cell r="B463">
            <v>13250</v>
          </cell>
          <cell r="C463">
            <v>20250</v>
          </cell>
          <cell r="D463">
            <v>4000</v>
          </cell>
          <cell r="E463">
            <v>7000</v>
          </cell>
        </row>
        <row r="464">
          <cell r="A464">
            <v>41369</v>
          </cell>
          <cell r="B464">
            <v>13750</v>
          </cell>
          <cell r="C464">
            <v>18250</v>
          </cell>
          <cell r="D464">
            <v>4250</v>
          </cell>
          <cell r="E464">
            <v>6100</v>
          </cell>
        </row>
        <row r="465">
          <cell r="A465">
            <v>41376</v>
          </cell>
          <cell r="B465">
            <v>13600</v>
          </cell>
          <cell r="C465">
            <v>18500</v>
          </cell>
          <cell r="D465">
            <v>4500</v>
          </cell>
          <cell r="E465">
            <v>5500</v>
          </cell>
        </row>
        <row r="466">
          <cell r="A466">
            <v>41383</v>
          </cell>
          <cell r="B466">
            <v>13700</v>
          </cell>
          <cell r="C466">
            <v>18250</v>
          </cell>
          <cell r="D466">
            <v>4500</v>
          </cell>
          <cell r="E466">
            <v>5600</v>
          </cell>
        </row>
        <row r="467">
          <cell r="A467">
            <v>41390</v>
          </cell>
          <cell r="B467">
            <v>14000</v>
          </cell>
          <cell r="C467">
            <v>18250</v>
          </cell>
          <cell r="D467">
            <v>4500</v>
          </cell>
          <cell r="E467">
            <v>5750</v>
          </cell>
        </row>
        <row r="468">
          <cell r="A468">
            <v>41397</v>
          </cell>
          <cell r="B468">
            <v>13750</v>
          </cell>
          <cell r="C468">
            <v>18000</v>
          </cell>
          <cell r="D468">
            <v>4250</v>
          </cell>
          <cell r="E468">
            <v>5500</v>
          </cell>
        </row>
        <row r="469">
          <cell r="A469">
            <v>41404</v>
          </cell>
          <cell r="B469">
            <v>13500</v>
          </cell>
          <cell r="C469">
            <v>18000</v>
          </cell>
          <cell r="D469">
            <v>4250</v>
          </cell>
          <cell r="E469">
            <v>5250</v>
          </cell>
        </row>
        <row r="470">
          <cell r="A470">
            <v>41411</v>
          </cell>
          <cell r="B470">
            <v>13500</v>
          </cell>
          <cell r="C470">
            <v>18000</v>
          </cell>
          <cell r="D470">
            <v>4200</v>
          </cell>
          <cell r="E470">
            <v>5200</v>
          </cell>
        </row>
        <row r="471">
          <cell r="A471">
            <v>41418</v>
          </cell>
          <cell r="B471">
            <v>13250</v>
          </cell>
          <cell r="C471">
            <v>18000</v>
          </cell>
          <cell r="D471">
            <v>4200</v>
          </cell>
          <cell r="E471">
            <v>5150</v>
          </cell>
        </row>
        <row r="472">
          <cell r="A472">
            <v>41425</v>
          </cell>
          <cell r="B472">
            <v>12000</v>
          </cell>
          <cell r="C472">
            <v>19500</v>
          </cell>
          <cell r="D472">
            <v>4200</v>
          </cell>
          <cell r="E472">
            <v>5150</v>
          </cell>
        </row>
        <row r="473">
          <cell r="A473">
            <v>41432</v>
          </cell>
          <cell r="B473">
            <v>12500</v>
          </cell>
          <cell r="C473">
            <v>19850</v>
          </cell>
          <cell r="D473">
            <v>4000</v>
          </cell>
          <cell r="E473">
            <v>5250</v>
          </cell>
        </row>
        <row r="474">
          <cell r="A474">
            <v>41439</v>
          </cell>
          <cell r="B474">
            <v>12500</v>
          </cell>
          <cell r="C474">
            <v>20750</v>
          </cell>
          <cell r="D474">
            <v>4000</v>
          </cell>
          <cell r="E474">
            <v>5100</v>
          </cell>
        </row>
        <row r="475">
          <cell r="A475">
            <v>41446</v>
          </cell>
          <cell r="B475">
            <v>12700</v>
          </cell>
          <cell r="C475">
            <v>21350</v>
          </cell>
          <cell r="D475">
            <v>4300</v>
          </cell>
          <cell r="E475">
            <v>5400</v>
          </cell>
        </row>
        <row r="476">
          <cell r="A476">
            <v>41453</v>
          </cell>
          <cell r="B476">
            <v>12700</v>
          </cell>
          <cell r="C476">
            <v>22100</v>
          </cell>
          <cell r="D476">
            <v>4300</v>
          </cell>
          <cell r="E476">
            <v>5750</v>
          </cell>
        </row>
        <row r="477">
          <cell r="A477">
            <v>41460</v>
          </cell>
          <cell r="B477">
            <v>13000</v>
          </cell>
          <cell r="C477">
            <v>20500</v>
          </cell>
          <cell r="D477">
            <v>4300</v>
          </cell>
          <cell r="E477">
            <v>5750</v>
          </cell>
        </row>
        <row r="478">
          <cell r="A478">
            <v>41467</v>
          </cell>
          <cell r="B478">
            <v>13200</v>
          </cell>
          <cell r="C478">
            <v>18750</v>
          </cell>
          <cell r="D478">
            <v>4750</v>
          </cell>
          <cell r="E478">
            <v>5650</v>
          </cell>
        </row>
        <row r="479">
          <cell r="A479">
            <v>41474</v>
          </cell>
          <cell r="B479">
            <v>13500</v>
          </cell>
          <cell r="C479">
            <v>19250</v>
          </cell>
          <cell r="D479">
            <v>4750</v>
          </cell>
          <cell r="E479">
            <v>5500</v>
          </cell>
        </row>
        <row r="480">
          <cell r="A480">
            <v>41481</v>
          </cell>
          <cell r="B480">
            <v>14200</v>
          </cell>
          <cell r="C480">
            <v>19750</v>
          </cell>
          <cell r="D480">
            <v>4700</v>
          </cell>
          <cell r="E480">
            <v>5450</v>
          </cell>
        </row>
        <row r="481">
          <cell r="A481">
            <v>41488</v>
          </cell>
          <cell r="B481">
            <v>15000</v>
          </cell>
          <cell r="C481">
            <v>18500</v>
          </cell>
          <cell r="D481">
            <v>4700</v>
          </cell>
          <cell r="E481">
            <v>5250</v>
          </cell>
        </row>
        <row r="482">
          <cell r="A482">
            <v>41495</v>
          </cell>
          <cell r="B482">
            <v>17000</v>
          </cell>
          <cell r="C482">
            <v>17750</v>
          </cell>
          <cell r="D482">
            <v>4600</v>
          </cell>
          <cell r="E482">
            <v>4900</v>
          </cell>
        </row>
        <row r="483">
          <cell r="A483">
            <v>41502</v>
          </cell>
          <cell r="B483">
            <v>18000</v>
          </cell>
          <cell r="C483">
            <v>17400</v>
          </cell>
          <cell r="D483">
            <v>4500</v>
          </cell>
          <cell r="E483">
            <v>4800</v>
          </cell>
        </row>
        <row r="484">
          <cell r="A484">
            <v>41509</v>
          </cell>
          <cell r="B484">
            <v>18000</v>
          </cell>
          <cell r="C484">
            <v>16500</v>
          </cell>
          <cell r="D484">
            <v>4400</v>
          </cell>
          <cell r="E484">
            <v>4700</v>
          </cell>
        </row>
        <row r="485">
          <cell r="A485">
            <v>41516</v>
          </cell>
          <cell r="B485">
            <v>19000</v>
          </cell>
          <cell r="C485">
            <v>16000</v>
          </cell>
          <cell r="D485">
            <v>4700</v>
          </cell>
          <cell r="E485">
            <v>4900</v>
          </cell>
        </row>
        <row r="486">
          <cell r="A486">
            <v>41523</v>
          </cell>
          <cell r="B486">
            <v>18000</v>
          </cell>
          <cell r="C486">
            <v>15500</v>
          </cell>
          <cell r="D486">
            <v>4500</v>
          </cell>
          <cell r="E486">
            <v>5500</v>
          </cell>
        </row>
        <row r="487">
          <cell r="A487">
            <v>41530</v>
          </cell>
          <cell r="B487">
            <v>15000</v>
          </cell>
          <cell r="C487">
            <v>15600</v>
          </cell>
          <cell r="D487">
            <v>4500</v>
          </cell>
          <cell r="E487">
            <v>5500</v>
          </cell>
        </row>
        <row r="488">
          <cell r="A488">
            <v>41537</v>
          </cell>
          <cell r="B488">
            <v>14500</v>
          </cell>
          <cell r="C488">
            <v>16500</v>
          </cell>
          <cell r="D488">
            <v>4600</v>
          </cell>
          <cell r="E488">
            <v>5800</v>
          </cell>
        </row>
        <row r="489">
          <cell r="A489">
            <v>41544</v>
          </cell>
          <cell r="B489">
            <v>15000</v>
          </cell>
          <cell r="C489">
            <v>18000</v>
          </cell>
          <cell r="D489">
            <v>5600</v>
          </cell>
          <cell r="E489">
            <v>6900</v>
          </cell>
        </row>
        <row r="490">
          <cell r="A490">
            <v>41551</v>
          </cell>
          <cell r="B490">
            <v>15000</v>
          </cell>
          <cell r="C490">
            <v>18350</v>
          </cell>
          <cell r="D490">
            <v>5650</v>
          </cell>
          <cell r="E490">
            <v>6900</v>
          </cell>
        </row>
        <row r="491">
          <cell r="A491">
            <v>41558</v>
          </cell>
          <cell r="B491">
            <v>17000</v>
          </cell>
          <cell r="C491">
            <v>20500</v>
          </cell>
          <cell r="D491">
            <v>5650</v>
          </cell>
          <cell r="E491">
            <v>7250</v>
          </cell>
        </row>
        <row r="492">
          <cell r="A492">
            <v>41565</v>
          </cell>
          <cell r="B492">
            <v>17500</v>
          </cell>
          <cell r="C492">
            <v>22000</v>
          </cell>
          <cell r="D492">
            <v>5550</v>
          </cell>
          <cell r="E492">
            <v>7750</v>
          </cell>
        </row>
        <row r="493">
          <cell r="A493">
            <v>41572</v>
          </cell>
          <cell r="B493">
            <v>19500</v>
          </cell>
          <cell r="C493">
            <v>23000</v>
          </cell>
          <cell r="D493">
            <v>5650</v>
          </cell>
          <cell r="E493">
            <v>8300</v>
          </cell>
        </row>
        <row r="494">
          <cell r="A494">
            <v>41579</v>
          </cell>
          <cell r="B494">
            <v>20000</v>
          </cell>
          <cell r="C494">
            <v>23500</v>
          </cell>
          <cell r="D494">
            <v>5650</v>
          </cell>
          <cell r="E494">
            <v>8900</v>
          </cell>
        </row>
        <row r="495">
          <cell r="A495">
            <v>41586</v>
          </cell>
          <cell r="B495">
            <v>20000</v>
          </cell>
          <cell r="C495">
            <v>23500</v>
          </cell>
          <cell r="D495">
            <v>5650</v>
          </cell>
          <cell r="E495">
            <v>8900</v>
          </cell>
        </row>
        <row r="496">
          <cell r="A496">
            <v>41593</v>
          </cell>
          <cell r="B496">
            <v>19000</v>
          </cell>
          <cell r="C496">
            <v>25000</v>
          </cell>
          <cell r="D496">
            <v>5650</v>
          </cell>
          <cell r="E496">
            <v>9200</v>
          </cell>
        </row>
        <row r="497">
          <cell r="A497">
            <v>41600</v>
          </cell>
          <cell r="B497">
            <v>18750</v>
          </cell>
          <cell r="C497">
            <v>24900</v>
          </cell>
          <cell r="D497">
            <v>5750</v>
          </cell>
          <cell r="E497">
            <v>9600</v>
          </cell>
        </row>
        <row r="498">
          <cell r="A498">
            <v>41607</v>
          </cell>
          <cell r="B498">
            <v>21000</v>
          </cell>
          <cell r="C498">
            <v>28500</v>
          </cell>
          <cell r="D498">
            <v>6050</v>
          </cell>
          <cell r="E498">
            <v>9900</v>
          </cell>
        </row>
        <row r="499">
          <cell r="A499">
            <v>41614</v>
          </cell>
          <cell r="B499">
            <v>21750</v>
          </cell>
          <cell r="C499">
            <v>30000</v>
          </cell>
          <cell r="D499">
            <v>6050</v>
          </cell>
          <cell r="E499">
            <v>9900</v>
          </cell>
        </row>
        <row r="500">
          <cell r="A500">
            <v>41621</v>
          </cell>
          <cell r="B500">
            <v>21500</v>
          </cell>
          <cell r="C500">
            <v>33500</v>
          </cell>
          <cell r="D500">
            <v>6150</v>
          </cell>
          <cell r="E500">
            <v>9900</v>
          </cell>
        </row>
        <row r="501">
          <cell r="A501">
            <v>41628</v>
          </cell>
          <cell r="B501">
            <v>20000</v>
          </cell>
          <cell r="C501">
            <v>33500</v>
          </cell>
          <cell r="D501">
            <v>6150</v>
          </cell>
          <cell r="E501">
            <v>9900</v>
          </cell>
        </row>
        <row r="502">
          <cell r="A502">
            <v>41635</v>
          </cell>
          <cell r="B502">
            <v>20000</v>
          </cell>
          <cell r="C502">
            <v>33500</v>
          </cell>
          <cell r="D502">
            <v>6150</v>
          </cell>
          <cell r="E502">
            <v>9900</v>
          </cell>
        </row>
        <row r="503">
          <cell r="A503">
            <v>41642</v>
          </cell>
          <cell r="B503">
            <v>19000</v>
          </cell>
          <cell r="C503">
            <v>28000</v>
          </cell>
          <cell r="D503">
            <v>6150</v>
          </cell>
          <cell r="E503">
            <v>9500</v>
          </cell>
        </row>
        <row r="504">
          <cell r="A504">
            <v>41649</v>
          </cell>
          <cell r="B504">
            <v>20000</v>
          </cell>
          <cell r="C504">
            <v>28000</v>
          </cell>
          <cell r="D504">
            <v>5700</v>
          </cell>
          <cell r="E504">
            <v>7500</v>
          </cell>
        </row>
        <row r="505">
          <cell r="A505">
            <v>41656</v>
          </cell>
          <cell r="B505">
            <v>19500</v>
          </cell>
          <cell r="C505">
            <v>26500</v>
          </cell>
          <cell r="D505">
            <v>5700</v>
          </cell>
          <cell r="E505">
            <v>7500</v>
          </cell>
        </row>
        <row r="506">
          <cell r="A506">
            <v>41663</v>
          </cell>
          <cell r="B506">
            <v>19500</v>
          </cell>
          <cell r="C506">
            <v>26000</v>
          </cell>
          <cell r="D506">
            <v>4800</v>
          </cell>
          <cell r="E506">
            <v>4200</v>
          </cell>
        </row>
        <row r="507">
          <cell r="A507">
            <v>41670</v>
          </cell>
          <cell r="B507">
            <v>18000</v>
          </cell>
          <cell r="C507">
            <v>24000</v>
          </cell>
          <cell r="D507">
            <v>3700</v>
          </cell>
          <cell r="E507">
            <v>3500</v>
          </cell>
        </row>
        <row r="508">
          <cell r="A508">
            <v>41677</v>
          </cell>
          <cell r="B508">
            <v>17700</v>
          </cell>
          <cell r="C508">
            <v>21500</v>
          </cell>
          <cell r="D508">
            <v>3700</v>
          </cell>
          <cell r="E508">
            <v>3400</v>
          </cell>
        </row>
        <row r="509">
          <cell r="A509">
            <v>41684</v>
          </cell>
          <cell r="B509">
            <v>17500</v>
          </cell>
          <cell r="C509">
            <v>21500</v>
          </cell>
          <cell r="D509">
            <v>3800</v>
          </cell>
          <cell r="E509">
            <v>3400</v>
          </cell>
        </row>
        <row r="510">
          <cell r="A510">
            <v>41691</v>
          </cell>
          <cell r="B510">
            <v>17500</v>
          </cell>
          <cell r="C510">
            <v>21500</v>
          </cell>
          <cell r="D510">
            <v>3800</v>
          </cell>
          <cell r="E510">
            <v>4350</v>
          </cell>
        </row>
        <row r="511">
          <cell r="A511">
            <v>41698</v>
          </cell>
          <cell r="B511">
            <v>17500</v>
          </cell>
          <cell r="C511">
            <v>20500</v>
          </cell>
          <cell r="D511">
            <v>4100</v>
          </cell>
          <cell r="E511">
            <v>4650</v>
          </cell>
        </row>
        <row r="512">
          <cell r="A512">
            <v>41705</v>
          </cell>
          <cell r="B512">
            <v>17000</v>
          </cell>
          <cell r="C512">
            <v>17500</v>
          </cell>
          <cell r="D512">
            <v>4150</v>
          </cell>
          <cell r="E512">
            <v>4650</v>
          </cell>
        </row>
        <row r="513">
          <cell r="A513">
            <v>41712</v>
          </cell>
          <cell r="B513">
            <v>17000</v>
          </cell>
          <cell r="C513">
            <v>17500</v>
          </cell>
          <cell r="D513">
            <v>4150</v>
          </cell>
          <cell r="E513">
            <v>4650</v>
          </cell>
        </row>
        <row r="514">
          <cell r="A514">
            <v>41719</v>
          </cell>
          <cell r="B514">
            <v>18000</v>
          </cell>
          <cell r="C514">
            <v>17250</v>
          </cell>
          <cell r="D514">
            <v>4200</v>
          </cell>
          <cell r="E514">
            <v>4650</v>
          </cell>
        </row>
        <row r="515">
          <cell r="A515">
            <v>41726</v>
          </cell>
          <cell r="B515">
            <v>18000</v>
          </cell>
          <cell r="C515">
            <v>12500</v>
          </cell>
          <cell r="D515">
            <v>4500</v>
          </cell>
          <cell r="E515">
            <v>4650</v>
          </cell>
        </row>
        <row r="516">
          <cell r="A516">
            <v>41733</v>
          </cell>
          <cell r="B516">
            <v>15800</v>
          </cell>
          <cell r="C516">
            <v>11900</v>
          </cell>
          <cell r="D516">
            <v>5500</v>
          </cell>
          <cell r="E516">
            <v>7750</v>
          </cell>
        </row>
        <row r="517">
          <cell r="A517">
            <v>41740</v>
          </cell>
          <cell r="B517">
            <v>14500</v>
          </cell>
          <cell r="C517">
            <v>9500</v>
          </cell>
          <cell r="D517">
            <v>5250</v>
          </cell>
          <cell r="E517">
            <v>7750</v>
          </cell>
        </row>
        <row r="518">
          <cell r="A518">
            <v>41747</v>
          </cell>
          <cell r="B518">
            <v>14000</v>
          </cell>
          <cell r="C518">
            <v>9450</v>
          </cell>
          <cell r="D518">
            <v>5300</v>
          </cell>
          <cell r="E518">
            <v>7500</v>
          </cell>
        </row>
        <row r="519">
          <cell r="A519">
            <v>41754</v>
          </cell>
          <cell r="B519">
            <v>14000</v>
          </cell>
          <cell r="C519">
            <v>9450</v>
          </cell>
          <cell r="D519">
            <v>5300</v>
          </cell>
          <cell r="E519">
            <v>7500</v>
          </cell>
        </row>
        <row r="520">
          <cell r="A520">
            <v>41761</v>
          </cell>
          <cell r="B520">
            <v>12500</v>
          </cell>
          <cell r="C520">
            <v>9450</v>
          </cell>
          <cell r="D520">
            <v>5300</v>
          </cell>
          <cell r="E520">
            <v>7500</v>
          </cell>
        </row>
        <row r="521">
          <cell r="A521">
            <v>41768</v>
          </cell>
          <cell r="B521">
            <v>12250</v>
          </cell>
          <cell r="C521">
            <v>9450</v>
          </cell>
          <cell r="D521">
            <v>5500</v>
          </cell>
          <cell r="E521">
            <v>7750</v>
          </cell>
        </row>
        <row r="522">
          <cell r="A522">
            <v>41775</v>
          </cell>
          <cell r="B522">
            <v>12000</v>
          </cell>
          <cell r="C522">
            <v>9450</v>
          </cell>
          <cell r="D522">
            <v>5600</v>
          </cell>
          <cell r="E522">
            <v>7500</v>
          </cell>
        </row>
        <row r="523">
          <cell r="A523">
            <v>41782</v>
          </cell>
          <cell r="B523">
            <v>10500</v>
          </cell>
          <cell r="C523">
            <v>9450</v>
          </cell>
          <cell r="D523">
            <v>5600</v>
          </cell>
          <cell r="E523">
            <v>7500</v>
          </cell>
        </row>
        <row r="524">
          <cell r="A524">
            <v>41789</v>
          </cell>
          <cell r="B524">
            <v>10500</v>
          </cell>
          <cell r="C524">
            <v>9450</v>
          </cell>
          <cell r="D524">
            <v>5850</v>
          </cell>
          <cell r="E524">
            <v>7500</v>
          </cell>
        </row>
        <row r="525">
          <cell r="A525">
            <v>41796</v>
          </cell>
          <cell r="B525">
            <v>10500</v>
          </cell>
          <cell r="C525">
            <v>9450</v>
          </cell>
          <cell r="D525">
            <v>5850</v>
          </cell>
          <cell r="E525">
            <v>7500</v>
          </cell>
        </row>
        <row r="526">
          <cell r="A526">
            <v>41803</v>
          </cell>
          <cell r="B526">
            <v>10250</v>
          </cell>
          <cell r="C526">
            <v>9450</v>
          </cell>
          <cell r="D526">
            <v>5850</v>
          </cell>
          <cell r="E526">
            <v>7000</v>
          </cell>
        </row>
        <row r="527">
          <cell r="A527">
            <v>41810</v>
          </cell>
          <cell r="B527">
            <v>9500</v>
          </cell>
          <cell r="C527">
            <v>9450</v>
          </cell>
          <cell r="D527">
            <v>5850</v>
          </cell>
          <cell r="E527">
            <v>7000</v>
          </cell>
        </row>
        <row r="528">
          <cell r="A528">
            <v>41817</v>
          </cell>
          <cell r="B528">
            <v>9000</v>
          </cell>
          <cell r="C528">
            <v>8700</v>
          </cell>
          <cell r="D528">
            <v>5850</v>
          </cell>
          <cell r="E528">
            <v>6400</v>
          </cell>
        </row>
        <row r="529">
          <cell r="A529">
            <v>41824</v>
          </cell>
          <cell r="B529">
            <v>9000</v>
          </cell>
          <cell r="C529">
            <v>8700</v>
          </cell>
          <cell r="D529">
            <v>5850</v>
          </cell>
          <cell r="E529">
            <v>4300</v>
          </cell>
        </row>
        <row r="530">
          <cell r="A530">
            <v>41831</v>
          </cell>
          <cell r="B530">
            <v>8800</v>
          </cell>
          <cell r="C530">
            <v>8700</v>
          </cell>
          <cell r="D530">
            <v>6000</v>
          </cell>
          <cell r="E530">
            <v>4250</v>
          </cell>
        </row>
        <row r="531">
          <cell r="A531">
            <v>41838</v>
          </cell>
          <cell r="B531">
            <v>9300</v>
          </cell>
          <cell r="C531">
            <v>8000</v>
          </cell>
          <cell r="D531">
            <v>6000</v>
          </cell>
          <cell r="E531">
            <v>4200</v>
          </cell>
        </row>
        <row r="532">
          <cell r="A532">
            <v>41845</v>
          </cell>
          <cell r="B532">
            <v>8500</v>
          </cell>
          <cell r="C532">
            <v>8000</v>
          </cell>
          <cell r="D532">
            <v>6000</v>
          </cell>
          <cell r="E532">
            <v>4200</v>
          </cell>
        </row>
        <row r="533">
          <cell r="A533">
            <v>41852</v>
          </cell>
          <cell r="B533">
            <v>10500</v>
          </cell>
          <cell r="C533">
            <v>8250</v>
          </cell>
          <cell r="D533">
            <v>6000</v>
          </cell>
          <cell r="E533">
            <v>4200</v>
          </cell>
        </row>
        <row r="534">
          <cell r="A534">
            <v>41859</v>
          </cell>
          <cell r="B534">
            <v>10500</v>
          </cell>
          <cell r="C534">
            <v>9500</v>
          </cell>
          <cell r="D534">
            <v>6000</v>
          </cell>
          <cell r="E534">
            <v>4200</v>
          </cell>
        </row>
        <row r="535">
          <cell r="A535">
            <v>41866</v>
          </cell>
          <cell r="B535">
            <v>13500</v>
          </cell>
          <cell r="C535">
            <v>10000</v>
          </cell>
          <cell r="D535">
            <v>6000</v>
          </cell>
          <cell r="E535">
            <v>4200</v>
          </cell>
        </row>
        <row r="536">
          <cell r="A536">
            <v>41873</v>
          </cell>
          <cell r="B536">
            <v>14500</v>
          </cell>
          <cell r="C536">
            <v>12000</v>
          </cell>
          <cell r="D536">
            <v>6000</v>
          </cell>
          <cell r="E536">
            <v>4200</v>
          </cell>
        </row>
        <row r="537">
          <cell r="A537">
            <v>41880</v>
          </cell>
          <cell r="B537">
            <v>15000</v>
          </cell>
          <cell r="C537">
            <v>14000</v>
          </cell>
          <cell r="D537">
            <v>6000</v>
          </cell>
          <cell r="E537">
            <v>4200</v>
          </cell>
        </row>
        <row r="538">
          <cell r="A538">
            <v>41887</v>
          </cell>
          <cell r="B538">
            <v>14300</v>
          </cell>
          <cell r="C538">
            <v>14250</v>
          </cell>
          <cell r="D538">
            <v>9000</v>
          </cell>
          <cell r="E538">
            <v>5000</v>
          </cell>
        </row>
        <row r="539">
          <cell r="A539">
            <v>41894</v>
          </cell>
          <cell r="B539">
            <v>14000</v>
          </cell>
          <cell r="C539">
            <v>14250</v>
          </cell>
          <cell r="D539">
            <v>9000</v>
          </cell>
          <cell r="E539">
            <v>5000</v>
          </cell>
        </row>
        <row r="540">
          <cell r="A540">
            <v>41901</v>
          </cell>
          <cell r="B540">
            <v>13500</v>
          </cell>
          <cell r="C540">
            <v>18500</v>
          </cell>
          <cell r="D540">
            <v>8750</v>
          </cell>
          <cell r="E540">
            <v>6150</v>
          </cell>
        </row>
        <row r="541">
          <cell r="A541">
            <v>41908</v>
          </cell>
          <cell r="B541">
            <v>14100</v>
          </cell>
          <cell r="C541">
            <v>18600</v>
          </cell>
          <cell r="D541">
            <v>8500</v>
          </cell>
          <cell r="E541">
            <v>5900</v>
          </cell>
        </row>
        <row r="542">
          <cell r="A542">
            <v>41915</v>
          </cell>
          <cell r="B542">
            <v>13000</v>
          </cell>
          <cell r="C542">
            <v>15500</v>
          </cell>
          <cell r="D542">
            <v>7700</v>
          </cell>
          <cell r="E542">
            <v>5750</v>
          </cell>
        </row>
        <row r="543">
          <cell r="A543">
            <v>41922</v>
          </cell>
          <cell r="B543">
            <v>13000</v>
          </cell>
          <cell r="C543">
            <v>12500</v>
          </cell>
          <cell r="D543">
            <v>7400</v>
          </cell>
          <cell r="E543">
            <v>5600</v>
          </cell>
        </row>
        <row r="544">
          <cell r="A544">
            <v>41929</v>
          </cell>
          <cell r="B544">
            <v>13100</v>
          </cell>
          <cell r="C544">
            <v>11900</v>
          </cell>
          <cell r="D544">
            <v>7100</v>
          </cell>
          <cell r="E544">
            <v>5200</v>
          </cell>
        </row>
        <row r="545">
          <cell r="A545">
            <v>41936</v>
          </cell>
          <cell r="B545">
            <v>13100</v>
          </cell>
          <cell r="C545">
            <v>12700</v>
          </cell>
          <cell r="D545">
            <v>6800</v>
          </cell>
          <cell r="E545">
            <v>4900</v>
          </cell>
        </row>
        <row r="546">
          <cell r="A546">
            <v>41943</v>
          </cell>
          <cell r="B546">
            <v>12750</v>
          </cell>
          <cell r="C546">
            <v>12750</v>
          </cell>
          <cell r="D546">
            <v>6850</v>
          </cell>
          <cell r="E546">
            <v>5000</v>
          </cell>
        </row>
        <row r="547">
          <cell r="A547">
            <v>41950</v>
          </cell>
          <cell r="B547">
            <v>12000</v>
          </cell>
          <cell r="C547">
            <v>12500</v>
          </cell>
          <cell r="D547">
            <v>6200</v>
          </cell>
          <cell r="E547">
            <v>5700</v>
          </cell>
        </row>
        <row r="548">
          <cell r="A548">
            <v>41957</v>
          </cell>
          <cell r="B548">
            <v>12300</v>
          </cell>
          <cell r="C548">
            <v>11100</v>
          </cell>
          <cell r="D548">
            <v>6150</v>
          </cell>
          <cell r="E548">
            <v>5650</v>
          </cell>
        </row>
        <row r="549">
          <cell r="A549">
            <v>41964</v>
          </cell>
          <cell r="B549">
            <v>13000</v>
          </cell>
          <cell r="C549">
            <v>17000</v>
          </cell>
          <cell r="D549">
            <v>7000</v>
          </cell>
          <cell r="E549">
            <v>5700</v>
          </cell>
        </row>
        <row r="550">
          <cell r="A550">
            <v>41971</v>
          </cell>
          <cell r="B550">
            <v>12000</v>
          </cell>
          <cell r="C550">
            <v>16500</v>
          </cell>
          <cell r="D550">
            <v>8400</v>
          </cell>
          <cell r="E550">
            <v>6750</v>
          </cell>
        </row>
        <row r="551">
          <cell r="A551">
            <v>41978</v>
          </cell>
          <cell r="B551">
            <v>11500</v>
          </cell>
          <cell r="C551">
            <v>14000</v>
          </cell>
          <cell r="D551">
            <v>8250</v>
          </cell>
          <cell r="E551">
            <v>6000</v>
          </cell>
        </row>
        <row r="552">
          <cell r="A552">
            <v>41985</v>
          </cell>
          <cell r="B552">
            <v>12200</v>
          </cell>
          <cell r="C552">
            <v>14500</v>
          </cell>
          <cell r="D552">
            <v>7500</v>
          </cell>
          <cell r="E552">
            <v>5000</v>
          </cell>
        </row>
        <row r="553">
          <cell r="A553">
            <v>41992</v>
          </cell>
          <cell r="B553">
            <v>10500</v>
          </cell>
          <cell r="C553">
            <v>14000</v>
          </cell>
          <cell r="D553">
            <v>8000</v>
          </cell>
          <cell r="E553">
            <v>4750</v>
          </cell>
        </row>
        <row r="554">
          <cell r="A554">
            <v>41999</v>
          </cell>
          <cell r="B554">
            <v>10500</v>
          </cell>
          <cell r="C554">
            <v>14000</v>
          </cell>
          <cell r="D554">
            <v>8000</v>
          </cell>
          <cell r="E554">
            <v>4750</v>
          </cell>
        </row>
        <row r="555">
          <cell r="A555">
            <v>42006</v>
          </cell>
          <cell r="B555">
            <v>10000</v>
          </cell>
          <cell r="C555">
            <v>13500</v>
          </cell>
          <cell r="D555">
            <v>7400</v>
          </cell>
          <cell r="E555">
            <v>4500</v>
          </cell>
        </row>
        <row r="556">
          <cell r="A556">
            <v>42013</v>
          </cell>
          <cell r="B556">
            <v>8500</v>
          </cell>
          <cell r="C556">
            <v>11000</v>
          </cell>
          <cell r="D556">
            <v>7500</v>
          </cell>
          <cell r="E556">
            <v>4000</v>
          </cell>
        </row>
        <row r="557">
          <cell r="A557">
            <v>42020</v>
          </cell>
          <cell r="B557">
            <v>7500</v>
          </cell>
          <cell r="C557">
            <v>9900</v>
          </cell>
          <cell r="D557">
            <v>6000</v>
          </cell>
          <cell r="E557">
            <v>3500</v>
          </cell>
        </row>
        <row r="558">
          <cell r="A558">
            <v>42027</v>
          </cell>
          <cell r="B558">
            <v>7500</v>
          </cell>
          <cell r="C558">
            <v>9200</v>
          </cell>
          <cell r="D558">
            <v>6190</v>
          </cell>
          <cell r="E558">
            <v>5044</v>
          </cell>
        </row>
        <row r="559">
          <cell r="A559">
            <v>42034</v>
          </cell>
          <cell r="B559">
            <v>6942</v>
          </cell>
          <cell r="C559">
            <v>8407</v>
          </cell>
          <cell r="D559">
            <v>5710</v>
          </cell>
          <cell r="E559">
            <v>4506</v>
          </cell>
        </row>
        <row r="560">
          <cell r="A560">
            <v>42041</v>
          </cell>
          <cell r="B560">
            <v>6467</v>
          </cell>
          <cell r="C560">
            <v>8543</v>
          </cell>
          <cell r="D560">
            <v>4890</v>
          </cell>
          <cell r="E560">
            <v>3806</v>
          </cell>
        </row>
        <row r="561">
          <cell r="A561">
            <v>42048</v>
          </cell>
          <cell r="B561">
            <v>6035</v>
          </cell>
          <cell r="C561">
            <v>8617</v>
          </cell>
          <cell r="D561">
            <v>4080</v>
          </cell>
          <cell r="E561">
            <v>3175</v>
          </cell>
        </row>
        <row r="562">
          <cell r="A562">
            <v>42055</v>
          </cell>
          <cell r="B562">
            <v>6035</v>
          </cell>
          <cell r="C562">
            <v>8617</v>
          </cell>
          <cell r="D562">
            <v>4080</v>
          </cell>
          <cell r="E562">
            <v>3175</v>
          </cell>
        </row>
        <row r="563">
          <cell r="A563">
            <v>42062</v>
          </cell>
          <cell r="B563">
            <v>6442</v>
          </cell>
          <cell r="C563">
            <v>9529</v>
          </cell>
          <cell r="D563">
            <v>4421</v>
          </cell>
          <cell r="E563">
            <v>3869</v>
          </cell>
        </row>
        <row r="564">
          <cell r="A564">
            <v>42069</v>
          </cell>
          <cell r="B564">
            <v>6692</v>
          </cell>
          <cell r="C564">
            <v>7275</v>
          </cell>
          <cell r="D564">
            <v>4395</v>
          </cell>
          <cell r="E564">
            <v>3688</v>
          </cell>
        </row>
        <row r="565">
          <cell r="A565">
            <v>42076</v>
          </cell>
          <cell r="B565">
            <v>7092</v>
          </cell>
          <cell r="C565">
            <v>7758</v>
          </cell>
          <cell r="D565">
            <v>4214</v>
          </cell>
          <cell r="E565">
            <v>4344</v>
          </cell>
        </row>
        <row r="566">
          <cell r="A566">
            <v>42083</v>
          </cell>
          <cell r="B566">
            <v>7125</v>
          </cell>
          <cell r="C566">
            <v>7942</v>
          </cell>
          <cell r="D566">
            <v>4850</v>
          </cell>
          <cell r="E566">
            <v>4669</v>
          </cell>
        </row>
        <row r="567">
          <cell r="A567">
            <v>42090</v>
          </cell>
          <cell r="B567">
            <v>7125</v>
          </cell>
          <cell r="C567">
            <v>7972</v>
          </cell>
          <cell r="D567">
            <v>5186</v>
          </cell>
          <cell r="E567">
            <v>5191</v>
          </cell>
        </row>
        <row r="568">
          <cell r="A568">
            <v>42097</v>
          </cell>
          <cell r="B568">
            <v>7125</v>
          </cell>
          <cell r="C568">
            <v>7972</v>
          </cell>
          <cell r="D568">
            <v>5186</v>
          </cell>
          <cell r="E568">
            <v>5191</v>
          </cell>
        </row>
        <row r="569">
          <cell r="A569">
            <v>42104</v>
          </cell>
          <cell r="B569">
            <v>7125</v>
          </cell>
          <cell r="C569">
            <v>7972</v>
          </cell>
          <cell r="D569">
            <v>5186</v>
          </cell>
          <cell r="E569">
            <v>5191</v>
          </cell>
        </row>
        <row r="570">
          <cell r="A570">
            <v>42111</v>
          </cell>
          <cell r="B570">
            <v>7183</v>
          </cell>
          <cell r="C570">
            <v>7316</v>
          </cell>
          <cell r="D570">
            <v>4307</v>
          </cell>
          <cell r="E570">
            <v>4709</v>
          </cell>
        </row>
        <row r="571">
          <cell r="A571">
            <v>42118</v>
          </cell>
          <cell r="B571">
            <v>7858</v>
          </cell>
          <cell r="C571">
            <v>7317</v>
          </cell>
          <cell r="D571">
            <v>3829</v>
          </cell>
          <cell r="E571">
            <v>4688</v>
          </cell>
        </row>
        <row r="572">
          <cell r="A572">
            <v>42125</v>
          </cell>
          <cell r="B572">
            <v>8575</v>
          </cell>
          <cell r="C572">
            <v>6938</v>
          </cell>
          <cell r="D572">
            <v>3688</v>
          </cell>
          <cell r="E572">
            <v>4464</v>
          </cell>
        </row>
        <row r="573">
          <cell r="A573">
            <v>42132</v>
          </cell>
          <cell r="B573">
            <v>8400</v>
          </cell>
          <cell r="C573">
            <v>6600</v>
          </cell>
          <cell r="D573">
            <v>3575</v>
          </cell>
          <cell r="E573">
            <v>4225</v>
          </cell>
        </row>
        <row r="574">
          <cell r="A574">
            <v>42139</v>
          </cell>
          <cell r="B574">
            <v>8367</v>
          </cell>
          <cell r="C574">
            <v>6200</v>
          </cell>
          <cell r="D574">
            <v>3557</v>
          </cell>
          <cell r="E574">
            <v>4269</v>
          </cell>
        </row>
        <row r="575">
          <cell r="A575">
            <v>42146</v>
          </cell>
          <cell r="B575">
            <v>8058</v>
          </cell>
          <cell r="C575">
            <v>6233</v>
          </cell>
          <cell r="D575">
            <v>3636</v>
          </cell>
          <cell r="E575">
            <v>4216</v>
          </cell>
        </row>
        <row r="576">
          <cell r="A576">
            <v>42153</v>
          </cell>
          <cell r="B576">
            <v>8075</v>
          </cell>
          <cell r="C576">
            <v>6300</v>
          </cell>
          <cell r="D576">
            <v>3679</v>
          </cell>
          <cell r="E576">
            <v>4372</v>
          </cell>
        </row>
        <row r="577">
          <cell r="A577">
            <v>42160</v>
          </cell>
          <cell r="B577">
            <v>8267</v>
          </cell>
          <cell r="C577">
            <v>6196</v>
          </cell>
          <cell r="D577">
            <v>3771</v>
          </cell>
          <cell r="E577">
            <v>4403</v>
          </cell>
        </row>
        <row r="578">
          <cell r="A578">
            <v>42167</v>
          </cell>
          <cell r="B578">
            <v>7750</v>
          </cell>
          <cell r="C578">
            <v>6325</v>
          </cell>
          <cell r="D578">
            <v>3957</v>
          </cell>
          <cell r="E578">
            <v>4606</v>
          </cell>
        </row>
        <row r="579">
          <cell r="A579">
            <v>42174</v>
          </cell>
          <cell r="B579">
            <v>8113</v>
          </cell>
          <cell r="C579">
            <v>6617</v>
          </cell>
          <cell r="D579">
            <v>4207</v>
          </cell>
          <cell r="E579">
            <v>5060</v>
          </cell>
        </row>
        <row r="580">
          <cell r="A580">
            <v>42181</v>
          </cell>
          <cell r="B580">
            <v>9150</v>
          </cell>
          <cell r="C580">
            <v>6758</v>
          </cell>
          <cell r="D580">
            <v>4204</v>
          </cell>
          <cell r="E580">
            <v>5197</v>
          </cell>
        </row>
        <row r="581">
          <cell r="A581">
            <v>42188</v>
          </cell>
          <cell r="B581">
            <v>9375</v>
          </cell>
          <cell r="C581">
            <v>6863</v>
          </cell>
          <cell r="D581">
            <v>3914</v>
          </cell>
          <cell r="E581">
            <v>4984</v>
          </cell>
        </row>
        <row r="582">
          <cell r="A582">
            <v>42195</v>
          </cell>
          <cell r="B582">
            <v>10625</v>
          </cell>
          <cell r="C582">
            <v>7867</v>
          </cell>
          <cell r="D582">
            <v>4143</v>
          </cell>
          <cell r="E582">
            <v>4984</v>
          </cell>
        </row>
        <row r="583">
          <cell r="A583">
            <v>42202</v>
          </cell>
          <cell r="B583">
            <v>12458</v>
          </cell>
          <cell r="C583">
            <v>9071</v>
          </cell>
          <cell r="D583">
            <v>4775</v>
          </cell>
          <cell r="E583">
            <v>5075</v>
          </cell>
        </row>
        <row r="584">
          <cell r="A584">
            <v>42209</v>
          </cell>
          <cell r="B584">
            <v>13892</v>
          </cell>
          <cell r="C584">
            <v>9583</v>
          </cell>
          <cell r="D584">
            <v>4271</v>
          </cell>
          <cell r="E584">
            <v>5291</v>
          </cell>
        </row>
        <row r="585">
          <cell r="A585">
            <v>42216</v>
          </cell>
          <cell r="B585">
            <v>14586</v>
          </cell>
          <cell r="C585">
            <v>9375</v>
          </cell>
          <cell r="D585">
            <v>4136</v>
          </cell>
          <cell r="E585">
            <v>5325</v>
          </cell>
        </row>
        <row r="586">
          <cell r="A586">
            <v>42223</v>
          </cell>
          <cell r="B586">
            <v>15050</v>
          </cell>
          <cell r="C586">
            <v>9264</v>
          </cell>
          <cell r="D586">
            <v>4129</v>
          </cell>
          <cell r="E586">
            <v>5281</v>
          </cell>
        </row>
        <row r="587">
          <cell r="A587">
            <v>42230</v>
          </cell>
          <cell r="B587">
            <v>15459</v>
          </cell>
          <cell r="C587">
            <v>9386</v>
          </cell>
          <cell r="D587">
            <v>4141</v>
          </cell>
          <cell r="E587">
            <v>5681</v>
          </cell>
        </row>
        <row r="588">
          <cell r="A588">
            <v>42237</v>
          </cell>
          <cell r="B588">
            <v>15864</v>
          </cell>
          <cell r="C588">
            <v>9693</v>
          </cell>
          <cell r="D588">
            <v>4014</v>
          </cell>
          <cell r="E588">
            <v>5125</v>
          </cell>
        </row>
        <row r="589">
          <cell r="A589">
            <v>42244</v>
          </cell>
          <cell r="B589">
            <v>15300</v>
          </cell>
          <cell r="C589">
            <v>10071</v>
          </cell>
          <cell r="D589">
            <v>4075</v>
          </cell>
          <cell r="E589">
            <v>4956</v>
          </cell>
        </row>
        <row r="590">
          <cell r="A590">
            <v>42251</v>
          </cell>
          <cell r="B590">
            <v>14964</v>
          </cell>
          <cell r="C590">
            <v>10079</v>
          </cell>
          <cell r="D590">
            <v>4370</v>
          </cell>
          <cell r="E590">
            <v>5125</v>
          </cell>
        </row>
        <row r="591">
          <cell r="A591">
            <v>42258</v>
          </cell>
          <cell r="B591">
            <v>13736</v>
          </cell>
          <cell r="C591">
            <v>9636</v>
          </cell>
          <cell r="D591">
            <v>4438</v>
          </cell>
          <cell r="E591">
            <v>4838</v>
          </cell>
        </row>
        <row r="592">
          <cell r="A592">
            <v>42265</v>
          </cell>
          <cell r="B592">
            <v>12014</v>
          </cell>
          <cell r="C592">
            <v>9186</v>
          </cell>
          <cell r="D592">
            <v>4093</v>
          </cell>
          <cell r="E592">
            <v>4644</v>
          </cell>
        </row>
        <row r="593">
          <cell r="A593">
            <v>42272</v>
          </cell>
          <cell r="B593">
            <v>12079</v>
          </cell>
          <cell r="C593">
            <v>8736</v>
          </cell>
          <cell r="D593">
            <v>3991</v>
          </cell>
          <cell r="E593">
            <v>4059</v>
          </cell>
        </row>
        <row r="594">
          <cell r="A594">
            <v>42279</v>
          </cell>
          <cell r="B594">
            <v>11614</v>
          </cell>
          <cell r="C594">
            <v>8264</v>
          </cell>
          <cell r="D594">
            <v>4006</v>
          </cell>
          <cell r="E594">
            <v>4230</v>
          </cell>
        </row>
        <row r="595">
          <cell r="A595">
            <v>42286</v>
          </cell>
          <cell r="B595">
            <v>11236</v>
          </cell>
          <cell r="C595">
            <v>7643</v>
          </cell>
          <cell r="D595">
            <v>4107</v>
          </cell>
          <cell r="E595">
            <v>3996</v>
          </cell>
        </row>
        <row r="596">
          <cell r="A596">
            <v>42293</v>
          </cell>
          <cell r="B596">
            <v>10807</v>
          </cell>
          <cell r="C596">
            <v>7361</v>
          </cell>
          <cell r="D596">
            <v>4157</v>
          </cell>
          <cell r="E596">
            <v>4063</v>
          </cell>
        </row>
        <row r="597">
          <cell r="A597">
            <v>42300</v>
          </cell>
          <cell r="B597">
            <v>10633</v>
          </cell>
          <cell r="C597">
            <v>6850</v>
          </cell>
          <cell r="D597">
            <v>3993</v>
          </cell>
          <cell r="E597">
            <v>4041</v>
          </cell>
        </row>
        <row r="598">
          <cell r="A598">
            <v>42307</v>
          </cell>
          <cell r="B598">
            <v>10286</v>
          </cell>
          <cell r="C598">
            <v>6471</v>
          </cell>
          <cell r="D598">
            <v>3936</v>
          </cell>
          <cell r="E598">
            <v>3928</v>
          </cell>
        </row>
        <row r="599">
          <cell r="A599">
            <v>42314</v>
          </cell>
          <cell r="B599">
            <v>9307</v>
          </cell>
          <cell r="C599">
            <v>6014</v>
          </cell>
          <cell r="D599">
            <v>3829</v>
          </cell>
          <cell r="E599">
            <v>3741</v>
          </cell>
        </row>
        <row r="600">
          <cell r="A600">
            <v>42321</v>
          </cell>
          <cell r="B600">
            <v>8371</v>
          </cell>
          <cell r="C600">
            <v>5539</v>
          </cell>
          <cell r="D600">
            <v>3704</v>
          </cell>
          <cell r="E600">
            <v>3625</v>
          </cell>
        </row>
        <row r="601">
          <cell r="A601">
            <v>42328</v>
          </cell>
          <cell r="B601">
            <v>7071</v>
          </cell>
          <cell r="C601">
            <v>5229</v>
          </cell>
          <cell r="D601">
            <v>3604</v>
          </cell>
          <cell r="E601">
            <v>3481</v>
          </cell>
        </row>
        <row r="602">
          <cell r="A602">
            <v>42335</v>
          </cell>
          <cell r="B602">
            <v>6958</v>
          </cell>
          <cell r="C602">
            <v>5049</v>
          </cell>
          <cell r="D602">
            <v>3582</v>
          </cell>
          <cell r="E602">
            <v>3489</v>
          </cell>
        </row>
        <row r="603">
          <cell r="A603">
            <v>42342</v>
          </cell>
          <cell r="B603">
            <v>6871</v>
          </cell>
          <cell r="C603">
            <v>4935</v>
          </cell>
          <cell r="D603">
            <v>3771</v>
          </cell>
          <cell r="E603">
            <v>3699</v>
          </cell>
        </row>
        <row r="604">
          <cell r="A604">
            <v>42349</v>
          </cell>
          <cell r="B604">
            <v>6257</v>
          </cell>
          <cell r="C604">
            <v>4956</v>
          </cell>
          <cell r="D604">
            <v>3887</v>
          </cell>
          <cell r="E604">
            <v>3797</v>
          </cell>
        </row>
        <row r="605">
          <cell r="A605">
            <v>42356</v>
          </cell>
          <cell r="B605">
            <v>6161</v>
          </cell>
          <cell r="C605">
            <v>4832</v>
          </cell>
          <cell r="D605">
            <v>3864</v>
          </cell>
          <cell r="E605">
            <v>3797</v>
          </cell>
        </row>
        <row r="606">
          <cell r="A606">
            <v>42363</v>
          </cell>
          <cell r="B606">
            <v>6129</v>
          </cell>
          <cell r="C606">
            <v>4907</v>
          </cell>
          <cell r="D606">
            <v>3829</v>
          </cell>
          <cell r="E606">
            <v>3732</v>
          </cell>
        </row>
        <row r="607">
          <cell r="A607">
            <v>42370</v>
          </cell>
          <cell r="B607">
            <v>6136</v>
          </cell>
          <cell r="C607">
            <v>5036</v>
          </cell>
          <cell r="D607">
            <v>3743</v>
          </cell>
          <cell r="E607">
            <v>3506</v>
          </cell>
        </row>
        <row r="608">
          <cell r="A608">
            <v>42377</v>
          </cell>
          <cell r="B608">
            <v>6232</v>
          </cell>
          <cell r="C608">
            <v>5214</v>
          </cell>
          <cell r="D608">
            <v>3579</v>
          </cell>
          <cell r="E608">
            <v>2925</v>
          </cell>
        </row>
        <row r="609">
          <cell r="A609">
            <v>42384</v>
          </cell>
          <cell r="B609">
            <v>6821</v>
          </cell>
          <cell r="C609">
            <v>5221</v>
          </cell>
          <cell r="D609">
            <v>3432</v>
          </cell>
          <cell r="E609">
            <v>2584</v>
          </cell>
        </row>
        <row r="610">
          <cell r="A610">
            <v>42391</v>
          </cell>
          <cell r="B610">
            <v>5886</v>
          </cell>
          <cell r="C610">
            <v>5182</v>
          </cell>
          <cell r="D610">
            <v>3207</v>
          </cell>
          <cell r="E610">
            <v>2150</v>
          </cell>
        </row>
        <row r="611">
          <cell r="A611">
            <v>42398</v>
          </cell>
          <cell r="B611">
            <v>5436</v>
          </cell>
          <cell r="C611">
            <v>4889</v>
          </cell>
          <cell r="D611">
            <v>2950</v>
          </cell>
          <cell r="E611">
            <v>1684</v>
          </cell>
        </row>
        <row r="612">
          <cell r="A612">
            <v>42405</v>
          </cell>
          <cell r="B612">
            <v>5325</v>
          </cell>
          <cell r="C612">
            <v>4593</v>
          </cell>
          <cell r="D612">
            <v>2514</v>
          </cell>
          <cell r="E612">
            <v>1181</v>
          </cell>
        </row>
        <row r="613">
          <cell r="A613">
            <v>42412</v>
          </cell>
          <cell r="B613">
            <v>5084</v>
          </cell>
          <cell r="C613">
            <v>4279</v>
          </cell>
          <cell r="D613">
            <v>2196</v>
          </cell>
          <cell r="E613">
            <v>1050</v>
          </cell>
        </row>
        <row r="614">
          <cell r="A614">
            <v>42419</v>
          </cell>
          <cell r="B614">
            <v>5443</v>
          </cell>
          <cell r="C614">
            <v>4421</v>
          </cell>
          <cell r="D614">
            <v>2429</v>
          </cell>
          <cell r="E614">
            <v>1473</v>
          </cell>
        </row>
        <row r="615">
          <cell r="A615">
            <v>42426</v>
          </cell>
          <cell r="B615">
            <v>5611</v>
          </cell>
          <cell r="C615">
            <v>4493</v>
          </cell>
          <cell r="D615">
            <v>2532</v>
          </cell>
          <cell r="E615">
            <v>1781</v>
          </cell>
        </row>
        <row r="616">
          <cell r="A616">
            <v>42433</v>
          </cell>
          <cell r="B616">
            <v>5875</v>
          </cell>
          <cell r="C616">
            <v>4668</v>
          </cell>
          <cell r="D616">
            <v>2789</v>
          </cell>
          <cell r="E616">
            <v>1948</v>
          </cell>
        </row>
        <row r="617">
          <cell r="A617">
            <v>42440</v>
          </cell>
          <cell r="B617">
            <v>6571</v>
          </cell>
          <cell r="C617">
            <v>4818</v>
          </cell>
          <cell r="D617">
            <v>3036</v>
          </cell>
          <cell r="E617">
            <v>2325</v>
          </cell>
        </row>
        <row r="618">
          <cell r="A618">
            <v>42447</v>
          </cell>
          <cell r="B618">
            <v>7375</v>
          </cell>
          <cell r="C618">
            <v>4871</v>
          </cell>
          <cell r="D618">
            <v>3068</v>
          </cell>
          <cell r="E618">
            <v>2572</v>
          </cell>
        </row>
        <row r="619">
          <cell r="A619">
            <v>42454</v>
          </cell>
          <cell r="B619">
            <v>7957</v>
          </cell>
          <cell r="C619">
            <v>4932</v>
          </cell>
          <cell r="D619">
            <v>3129</v>
          </cell>
          <cell r="E619">
            <v>2879</v>
          </cell>
        </row>
        <row r="620">
          <cell r="A620">
            <v>42461</v>
          </cell>
          <cell r="B620">
            <v>7971</v>
          </cell>
          <cell r="C620">
            <v>4886</v>
          </cell>
          <cell r="D620">
            <v>3125</v>
          </cell>
          <cell r="E620">
            <v>3106</v>
          </cell>
        </row>
        <row r="621">
          <cell r="A621">
            <v>42468</v>
          </cell>
          <cell r="B621">
            <v>7968</v>
          </cell>
          <cell r="C621">
            <v>4936</v>
          </cell>
          <cell r="D621">
            <v>3129</v>
          </cell>
          <cell r="E621">
            <v>3544</v>
          </cell>
        </row>
        <row r="622">
          <cell r="A622">
            <v>42475</v>
          </cell>
          <cell r="B622">
            <v>8321</v>
          </cell>
          <cell r="C622">
            <v>5357</v>
          </cell>
          <cell r="D622">
            <v>3118</v>
          </cell>
          <cell r="E622">
            <v>3697</v>
          </cell>
        </row>
        <row r="623">
          <cell r="A623">
            <v>42482</v>
          </cell>
          <cell r="B623">
            <v>8550</v>
          </cell>
          <cell r="C623">
            <v>5708</v>
          </cell>
          <cell r="D623">
            <v>3114</v>
          </cell>
          <cell r="E623">
            <v>3650</v>
          </cell>
        </row>
        <row r="624">
          <cell r="A624">
            <v>42489</v>
          </cell>
          <cell r="B624">
            <v>8582</v>
          </cell>
          <cell r="C624">
            <v>6082</v>
          </cell>
          <cell r="D624">
            <v>3142</v>
          </cell>
          <cell r="E624">
            <v>3571</v>
          </cell>
        </row>
        <row r="625">
          <cell r="A625">
            <v>42496</v>
          </cell>
          <cell r="B625">
            <v>8496</v>
          </cell>
          <cell r="C625">
            <v>6064</v>
          </cell>
          <cell r="D625">
            <v>3164</v>
          </cell>
          <cell r="E625">
            <v>3646</v>
          </cell>
        </row>
        <row r="626">
          <cell r="A626">
            <v>42503</v>
          </cell>
          <cell r="B626">
            <v>8096</v>
          </cell>
          <cell r="C626">
            <v>5925</v>
          </cell>
          <cell r="D626">
            <v>3189</v>
          </cell>
          <cell r="E626">
            <v>3728</v>
          </cell>
        </row>
        <row r="627">
          <cell r="A627">
            <v>42510</v>
          </cell>
          <cell r="B627">
            <v>7968</v>
          </cell>
          <cell r="C627">
            <v>6064</v>
          </cell>
          <cell r="D627">
            <v>3257</v>
          </cell>
          <cell r="E627">
            <v>3853</v>
          </cell>
        </row>
        <row r="628">
          <cell r="A628">
            <v>42517</v>
          </cell>
          <cell r="B628">
            <v>8029</v>
          </cell>
          <cell r="C628">
            <v>6893</v>
          </cell>
          <cell r="D628">
            <v>3361</v>
          </cell>
          <cell r="E628">
            <v>3975</v>
          </cell>
        </row>
        <row r="629">
          <cell r="A629">
            <v>42524</v>
          </cell>
          <cell r="B629">
            <v>8004</v>
          </cell>
          <cell r="C629">
            <v>7479</v>
          </cell>
          <cell r="D629">
            <v>3700</v>
          </cell>
          <cell r="E629">
            <v>4009</v>
          </cell>
        </row>
        <row r="630">
          <cell r="A630">
            <v>42531</v>
          </cell>
          <cell r="B630">
            <v>7832</v>
          </cell>
          <cell r="C630">
            <v>7379</v>
          </cell>
          <cell r="D630">
            <v>3800</v>
          </cell>
          <cell r="E630">
            <v>3946</v>
          </cell>
        </row>
        <row r="631">
          <cell r="A631">
            <v>42538</v>
          </cell>
          <cell r="B631">
            <v>7496</v>
          </cell>
          <cell r="C631">
            <v>7100</v>
          </cell>
          <cell r="D631">
            <v>3929</v>
          </cell>
          <cell r="E631">
            <v>4094</v>
          </cell>
        </row>
        <row r="632">
          <cell r="A632">
            <v>42545</v>
          </cell>
          <cell r="B632">
            <v>7443</v>
          </cell>
          <cell r="C632">
            <v>7521</v>
          </cell>
          <cell r="D632">
            <v>4218</v>
          </cell>
          <cell r="E632">
            <v>4422</v>
          </cell>
        </row>
        <row r="633">
          <cell r="A633">
            <v>42552</v>
          </cell>
          <cell r="B633">
            <v>8071</v>
          </cell>
          <cell r="C633">
            <v>8200</v>
          </cell>
          <cell r="D633">
            <v>4418</v>
          </cell>
          <cell r="E633">
            <v>4513</v>
          </cell>
        </row>
        <row r="634">
          <cell r="A634">
            <v>42559</v>
          </cell>
          <cell r="B634">
            <v>8536</v>
          </cell>
          <cell r="C634">
            <v>8225</v>
          </cell>
          <cell r="D634">
            <v>4507</v>
          </cell>
          <cell r="E634">
            <v>4709</v>
          </cell>
        </row>
        <row r="635">
          <cell r="A635">
            <v>42566</v>
          </cell>
          <cell r="B635">
            <v>11864</v>
          </cell>
          <cell r="C635">
            <v>7814</v>
          </cell>
          <cell r="D635">
            <v>4693</v>
          </cell>
          <cell r="E635">
            <v>5419</v>
          </cell>
        </row>
        <row r="636">
          <cell r="A636">
            <v>42573</v>
          </cell>
          <cell r="B636">
            <v>12129</v>
          </cell>
          <cell r="C636">
            <v>7650</v>
          </cell>
          <cell r="D636">
            <v>4904</v>
          </cell>
          <cell r="E636">
            <v>5844</v>
          </cell>
        </row>
        <row r="637">
          <cell r="A637">
            <v>42580</v>
          </cell>
          <cell r="B637">
            <v>11286</v>
          </cell>
          <cell r="C637">
            <v>7564</v>
          </cell>
          <cell r="D637">
            <v>5271</v>
          </cell>
          <cell r="E637">
            <v>5906</v>
          </cell>
        </row>
        <row r="638">
          <cell r="A638">
            <v>42587</v>
          </cell>
          <cell r="B638">
            <v>11984</v>
          </cell>
          <cell r="C638">
            <v>8813</v>
          </cell>
          <cell r="D638">
            <v>4390</v>
          </cell>
          <cell r="E638">
            <v>5778</v>
          </cell>
        </row>
        <row r="639">
          <cell r="A639">
            <v>42594</v>
          </cell>
          <cell r="B639">
            <v>11364</v>
          </cell>
          <cell r="C639">
            <v>6975</v>
          </cell>
          <cell r="D639">
            <v>5136</v>
          </cell>
          <cell r="E639">
            <v>5728</v>
          </cell>
        </row>
        <row r="640">
          <cell r="A640">
            <v>42601</v>
          </cell>
          <cell r="B640">
            <v>12625</v>
          </cell>
          <cell r="C640">
            <v>9750</v>
          </cell>
          <cell r="D640">
            <v>6179</v>
          </cell>
          <cell r="E640">
            <v>6508</v>
          </cell>
        </row>
        <row r="641">
          <cell r="A641">
            <v>42608</v>
          </cell>
          <cell r="B641">
            <v>12118</v>
          </cell>
          <cell r="C641">
            <v>6436</v>
          </cell>
          <cell r="D641">
            <v>5618</v>
          </cell>
          <cell r="E641">
            <v>6219</v>
          </cell>
        </row>
        <row r="642">
          <cell r="A642">
            <v>42615</v>
          </cell>
          <cell r="B642">
            <v>12944</v>
          </cell>
          <cell r="C642">
            <v>6421</v>
          </cell>
          <cell r="D642">
            <v>6675</v>
          </cell>
          <cell r="E642">
            <v>7011</v>
          </cell>
        </row>
        <row r="643">
          <cell r="A643">
            <v>42622</v>
          </cell>
          <cell r="B643">
            <v>11956</v>
          </cell>
          <cell r="C643">
            <v>4872</v>
          </cell>
          <cell r="D643">
            <v>6179</v>
          </cell>
          <cell r="E643">
            <v>6178</v>
          </cell>
        </row>
        <row r="644">
          <cell r="A644">
            <v>42629</v>
          </cell>
          <cell r="B644">
            <v>10425</v>
          </cell>
          <cell r="C644">
            <v>9909</v>
          </cell>
          <cell r="D644">
            <v>5789</v>
          </cell>
          <cell r="E644">
            <v>6658</v>
          </cell>
        </row>
        <row r="645">
          <cell r="A645">
            <v>42636</v>
          </cell>
          <cell r="B645">
            <v>10488</v>
          </cell>
          <cell r="C645">
            <v>9366</v>
          </cell>
          <cell r="D645">
            <v>5983</v>
          </cell>
          <cell r="E645">
            <v>6050</v>
          </cell>
        </row>
        <row r="646">
          <cell r="A646">
            <v>42643</v>
          </cell>
          <cell r="B646">
            <v>11556</v>
          </cell>
          <cell r="C646">
            <v>8913</v>
          </cell>
          <cell r="D646">
            <v>6061</v>
          </cell>
          <cell r="E646">
            <v>6739</v>
          </cell>
        </row>
        <row r="647">
          <cell r="A647">
            <v>42650</v>
          </cell>
          <cell r="B647">
            <v>11250</v>
          </cell>
          <cell r="C647">
            <v>5971</v>
          </cell>
          <cell r="D647">
            <v>5979</v>
          </cell>
          <cell r="E647">
            <v>5933</v>
          </cell>
        </row>
        <row r="648">
          <cell r="A648">
            <v>42657</v>
          </cell>
          <cell r="B648">
            <v>11200</v>
          </cell>
          <cell r="C648">
            <v>6329</v>
          </cell>
          <cell r="D648">
            <v>6004</v>
          </cell>
          <cell r="E648">
            <v>5873</v>
          </cell>
        </row>
        <row r="649">
          <cell r="A649">
            <v>42664</v>
          </cell>
          <cell r="B649">
            <v>12309</v>
          </cell>
          <cell r="C649">
            <v>6693</v>
          </cell>
          <cell r="D649">
            <v>5993</v>
          </cell>
          <cell r="E649">
            <v>5872</v>
          </cell>
        </row>
        <row r="650">
          <cell r="A650">
            <v>42671</v>
          </cell>
          <cell r="B650">
            <v>12725</v>
          </cell>
          <cell r="C650">
            <v>7257</v>
          </cell>
          <cell r="D650">
            <v>5900</v>
          </cell>
          <cell r="E650">
            <v>6392</v>
          </cell>
        </row>
        <row r="651">
          <cell r="A651">
            <v>42678</v>
          </cell>
          <cell r="B651">
            <v>12171</v>
          </cell>
          <cell r="C651">
            <v>7604</v>
          </cell>
          <cell r="D651">
            <v>6308</v>
          </cell>
          <cell r="E651">
            <v>5744</v>
          </cell>
        </row>
        <row r="652">
          <cell r="A652">
            <v>42685</v>
          </cell>
          <cell r="B652">
            <v>13088</v>
          </cell>
          <cell r="C652">
            <v>7736</v>
          </cell>
          <cell r="D652">
            <v>6117</v>
          </cell>
          <cell r="E652">
            <v>5444</v>
          </cell>
        </row>
        <row r="653">
          <cell r="A653">
            <v>42692</v>
          </cell>
          <cell r="B653">
            <v>13831</v>
          </cell>
          <cell r="C653">
            <v>9050</v>
          </cell>
          <cell r="D653">
            <v>5907</v>
          </cell>
          <cell r="E653">
            <v>5594</v>
          </cell>
        </row>
        <row r="654">
          <cell r="A654">
            <v>42699</v>
          </cell>
          <cell r="B654">
            <v>14936</v>
          </cell>
          <cell r="C654">
            <v>11286</v>
          </cell>
          <cell r="D654">
            <v>5882</v>
          </cell>
          <cell r="E654">
            <v>6136</v>
          </cell>
        </row>
        <row r="655">
          <cell r="A655">
            <v>42706</v>
          </cell>
          <cell r="B655">
            <v>15219</v>
          </cell>
          <cell r="C655">
            <v>12436</v>
          </cell>
          <cell r="D655">
            <v>5896</v>
          </cell>
          <cell r="E655">
            <v>5453</v>
          </cell>
        </row>
        <row r="656">
          <cell r="A656">
            <v>42713</v>
          </cell>
          <cell r="B656">
            <v>15859</v>
          </cell>
          <cell r="C656">
            <v>13068</v>
          </cell>
          <cell r="D656">
            <v>5561</v>
          </cell>
          <cell r="E656">
            <v>5431</v>
          </cell>
        </row>
        <row r="657">
          <cell r="A657">
            <v>42720</v>
          </cell>
          <cell r="B657">
            <v>15536</v>
          </cell>
          <cell r="C657">
            <v>15000</v>
          </cell>
          <cell r="D657">
            <v>5671</v>
          </cell>
          <cell r="E657">
            <v>5231</v>
          </cell>
        </row>
        <row r="658">
          <cell r="A658">
            <v>42727</v>
          </cell>
          <cell r="B658">
            <v>15536</v>
          </cell>
          <cell r="C658">
            <v>15000</v>
          </cell>
          <cell r="D658">
            <v>5671</v>
          </cell>
          <cell r="E658">
            <v>5231</v>
          </cell>
        </row>
        <row r="659">
          <cell r="A659">
            <v>42734</v>
          </cell>
          <cell r="B659">
            <v>15536</v>
          </cell>
          <cell r="C659">
            <v>15000</v>
          </cell>
          <cell r="D659">
            <v>5671</v>
          </cell>
          <cell r="E659">
            <v>5231</v>
          </cell>
        </row>
        <row r="660">
          <cell r="A660">
            <v>42741</v>
          </cell>
          <cell r="B660">
            <v>13820</v>
          </cell>
          <cell r="C660">
            <v>12250</v>
          </cell>
          <cell r="D660">
            <v>5332</v>
          </cell>
          <cell r="E660">
            <v>4738</v>
          </cell>
        </row>
        <row r="661">
          <cell r="A661">
            <v>42748</v>
          </cell>
          <cell r="B661">
            <v>14081</v>
          </cell>
          <cell r="C661">
            <v>11057</v>
          </cell>
          <cell r="D661">
            <v>5029</v>
          </cell>
          <cell r="E661">
            <v>4556</v>
          </cell>
        </row>
        <row r="662">
          <cell r="A662">
            <v>42755</v>
          </cell>
          <cell r="B662">
            <v>13750</v>
          </cell>
          <cell r="C662">
            <v>11407</v>
          </cell>
          <cell r="D662">
            <v>4904</v>
          </cell>
          <cell r="E662">
            <v>4256</v>
          </cell>
        </row>
        <row r="663">
          <cell r="A663">
            <v>42762</v>
          </cell>
          <cell r="B663">
            <v>13413</v>
          </cell>
          <cell r="C663">
            <v>11118</v>
          </cell>
          <cell r="D663">
            <v>4679</v>
          </cell>
          <cell r="E663">
            <v>3881</v>
          </cell>
        </row>
        <row r="664">
          <cell r="A664">
            <v>42769</v>
          </cell>
          <cell r="B664">
            <v>12847</v>
          </cell>
          <cell r="C664">
            <v>9407</v>
          </cell>
          <cell r="D664">
            <v>4579</v>
          </cell>
          <cell r="E664">
            <v>4356</v>
          </cell>
        </row>
        <row r="665">
          <cell r="A665">
            <v>42776</v>
          </cell>
          <cell r="B665">
            <v>12691</v>
          </cell>
          <cell r="C665">
            <v>8686</v>
          </cell>
          <cell r="D665">
            <v>5171</v>
          </cell>
          <cell r="E665">
            <v>4350</v>
          </cell>
        </row>
        <row r="666">
          <cell r="A666">
            <v>42783</v>
          </cell>
          <cell r="B666">
            <v>12772</v>
          </cell>
          <cell r="C666">
            <v>8436</v>
          </cell>
          <cell r="D666">
            <v>5754</v>
          </cell>
          <cell r="E666">
            <v>5989</v>
          </cell>
        </row>
        <row r="667">
          <cell r="A667">
            <v>42790</v>
          </cell>
          <cell r="B667">
            <v>13294</v>
          </cell>
          <cell r="C667">
            <v>9157</v>
          </cell>
          <cell r="D667">
            <v>6232</v>
          </cell>
          <cell r="E667">
            <v>7194</v>
          </cell>
        </row>
        <row r="668">
          <cell r="A668">
            <v>42797</v>
          </cell>
          <cell r="B668">
            <v>13531</v>
          </cell>
          <cell r="C668">
            <v>9529</v>
          </cell>
          <cell r="D668">
            <v>6661</v>
          </cell>
          <cell r="E668">
            <v>8967</v>
          </cell>
        </row>
        <row r="669">
          <cell r="A669">
            <v>42804</v>
          </cell>
          <cell r="B669">
            <v>13863</v>
          </cell>
          <cell r="C669">
            <v>9757</v>
          </cell>
          <cell r="D669">
            <v>7257</v>
          </cell>
          <cell r="E669">
            <v>9528</v>
          </cell>
        </row>
        <row r="670">
          <cell r="A670">
            <v>42811</v>
          </cell>
          <cell r="B670">
            <v>14103</v>
          </cell>
          <cell r="C670">
            <v>9821</v>
          </cell>
          <cell r="D670">
            <v>7437</v>
          </cell>
          <cell r="E670">
            <v>9733</v>
          </cell>
        </row>
        <row r="671">
          <cell r="A671">
            <v>42818</v>
          </cell>
          <cell r="B671">
            <v>14491</v>
          </cell>
          <cell r="C671">
            <v>10061</v>
          </cell>
          <cell r="D671">
            <v>7571</v>
          </cell>
          <cell r="E671">
            <v>9958</v>
          </cell>
        </row>
        <row r="672">
          <cell r="A672">
            <v>42825</v>
          </cell>
          <cell r="B672">
            <v>14881</v>
          </cell>
          <cell r="C672">
            <v>9779</v>
          </cell>
          <cell r="D672">
            <v>7650</v>
          </cell>
          <cell r="E672">
            <v>10025</v>
          </cell>
        </row>
        <row r="673">
          <cell r="A673">
            <v>42832</v>
          </cell>
          <cell r="B673">
            <v>15169</v>
          </cell>
          <cell r="C673">
            <v>9382</v>
          </cell>
          <cell r="D673">
            <v>7671</v>
          </cell>
          <cell r="E673">
            <v>9806</v>
          </cell>
        </row>
        <row r="674">
          <cell r="A674">
            <v>42839</v>
          </cell>
          <cell r="B674">
            <v>15950</v>
          </cell>
          <cell r="C674">
            <v>9404</v>
          </cell>
          <cell r="D674">
            <v>7682</v>
          </cell>
          <cell r="E674">
            <v>9317</v>
          </cell>
        </row>
        <row r="675">
          <cell r="A675">
            <v>42846</v>
          </cell>
          <cell r="B675">
            <v>16503</v>
          </cell>
          <cell r="C675">
            <v>9336</v>
          </cell>
          <cell r="D675">
            <v>7843</v>
          </cell>
          <cell r="E675">
            <v>8650</v>
          </cell>
        </row>
        <row r="676">
          <cell r="A676">
            <v>42853</v>
          </cell>
          <cell r="B676">
            <v>16250</v>
          </cell>
          <cell r="C676">
            <v>9257</v>
          </cell>
          <cell r="D676">
            <v>7550</v>
          </cell>
          <cell r="E676">
            <v>8267</v>
          </cell>
        </row>
        <row r="677">
          <cell r="A677">
            <v>42860</v>
          </cell>
          <cell r="B677">
            <v>15575</v>
          </cell>
          <cell r="C677">
            <v>8771</v>
          </cell>
          <cell r="D677">
            <v>7083</v>
          </cell>
          <cell r="E677">
            <v>7671</v>
          </cell>
        </row>
        <row r="678">
          <cell r="A678">
            <v>42867</v>
          </cell>
          <cell r="B678">
            <v>14650</v>
          </cell>
          <cell r="C678">
            <v>8839</v>
          </cell>
          <cell r="D678">
            <v>6939</v>
          </cell>
          <cell r="E678">
            <v>7289</v>
          </cell>
        </row>
        <row r="679">
          <cell r="A679">
            <v>42874</v>
          </cell>
          <cell r="B679">
            <v>14466</v>
          </cell>
          <cell r="C679">
            <v>9071</v>
          </cell>
          <cell r="D679">
            <v>6886</v>
          </cell>
          <cell r="E679">
            <v>7183</v>
          </cell>
        </row>
        <row r="680">
          <cell r="A680">
            <v>42881</v>
          </cell>
          <cell r="B680">
            <v>14306</v>
          </cell>
          <cell r="C680">
            <v>8489</v>
          </cell>
          <cell r="D680">
            <v>6829</v>
          </cell>
          <cell r="E680">
            <v>6914</v>
          </cell>
        </row>
        <row r="681">
          <cell r="A681">
            <v>42888</v>
          </cell>
          <cell r="B681">
            <v>13731</v>
          </cell>
          <cell r="C681">
            <v>8282</v>
          </cell>
          <cell r="D681">
            <v>6371</v>
          </cell>
          <cell r="E681">
            <v>6731</v>
          </cell>
        </row>
        <row r="682">
          <cell r="A682">
            <v>42895</v>
          </cell>
          <cell r="B682">
            <v>13066</v>
          </cell>
          <cell r="C682">
            <v>8157</v>
          </cell>
          <cell r="D682">
            <v>5793</v>
          </cell>
          <cell r="E682">
            <v>6664</v>
          </cell>
        </row>
        <row r="683">
          <cell r="A683">
            <v>42902</v>
          </cell>
          <cell r="B683">
            <v>13288</v>
          </cell>
          <cell r="C683">
            <v>8404</v>
          </cell>
          <cell r="D683">
            <v>5876</v>
          </cell>
          <cell r="E683">
            <v>7311</v>
          </cell>
        </row>
        <row r="684">
          <cell r="A684">
            <v>42909</v>
          </cell>
          <cell r="B684">
            <v>13419</v>
          </cell>
          <cell r="C684">
            <v>8618</v>
          </cell>
          <cell r="D684">
            <v>5989</v>
          </cell>
          <cell r="E684">
            <v>7600</v>
          </cell>
        </row>
        <row r="685">
          <cell r="A685">
            <v>42916</v>
          </cell>
          <cell r="B685">
            <v>13534</v>
          </cell>
          <cell r="C685">
            <v>8911</v>
          </cell>
          <cell r="D685">
            <v>6274</v>
          </cell>
          <cell r="E685">
            <v>7750</v>
          </cell>
        </row>
        <row r="686">
          <cell r="A686">
            <v>42923</v>
          </cell>
          <cell r="B686">
            <v>13641</v>
          </cell>
          <cell r="C686">
            <v>8850</v>
          </cell>
          <cell r="D686">
            <v>6225</v>
          </cell>
          <cell r="E686">
            <v>7519</v>
          </cell>
        </row>
        <row r="687">
          <cell r="A687">
            <v>42930</v>
          </cell>
          <cell r="B687">
            <v>14531</v>
          </cell>
          <cell r="C687">
            <v>8864</v>
          </cell>
          <cell r="D687">
            <v>6457</v>
          </cell>
          <cell r="E687">
            <v>8261</v>
          </cell>
        </row>
        <row r="688">
          <cell r="A688">
            <v>42937</v>
          </cell>
          <cell r="B688">
            <v>16822</v>
          </cell>
          <cell r="C688">
            <v>8521</v>
          </cell>
          <cell r="D688">
            <v>6846</v>
          </cell>
          <cell r="E688">
            <v>8900</v>
          </cell>
        </row>
        <row r="689">
          <cell r="A689">
            <v>42944</v>
          </cell>
          <cell r="B689">
            <v>17644</v>
          </cell>
          <cell r="C689">
            <v>8056</v>
          </cell>
          <cell r="D689">
            <v>7036</v>
          </cell>
          <cell r="E689">
            <v>8611</v>
          </cell>
          <cell r="L689"/>
        </row>
        <row r="690">
          <cell r="A690">
            <v>42951</v>
          </cell>
          <cell r="B690">
            <v>17325</v>
          </cell>
          <cell r="C690">
            <v>7336</v>
          </cell>
          <cell r="D690">
            <v>6904</v>
          </cell>
          <cell r="E690">
            <v>8153</v>
          </cell>
        </row>
        <row r="691">
          <cell r="A691">
            <v>42958</v>
          </cell>
          <cell r="B691">
            <v>17081</v>
          </cell>
          <cell r="C691">
            <v>6911</v>
          </cell>
          <cell r="D691">
            <v>6779</v>
          </cell>
          <cell r="E691">
            <v>7994</v>
          </cell>
        </row>
        <row r="692">
          <cell r="A692">
            <v>42965</v>
          </cell>
          <cell r="B692">
            <v>17800</v>
          </cell>
          <cell r="C692">
            <v>6893</v>
          </cell>
          <cell r="D692">
            <v>6729</v>
          </cell>
          <cell r="E692">
            <v>8294</v>
          </cell>
        </row>
        <row r="693">
          <cell r="A693">
            <v>42972</v>
          </cell>
          <cell r="B693">
            <v>18790</v>
          </cell>
          <cell r="C693">
            <v>7029</v>
          </cell>
          <cell r="D693">
            <v>6971</v>
          </cell>
          <cell r="E693">
            <v>8664</v>
          </cell>
        </row>
        <row r="694">
          <cell r="A694">
            <v>42979</v>
          </cell>
          <cell r="B694">
            <v>19016</v>
          </cell>
          <cell r="C694">
            <v>7166</v>
          </cell>
          <cell r="D694">
            <v>7163</v>
          </cell>
          <cell r="E694">
            <v>8967</v>
          </cell>
        </row>
        <row r="695">
          <cell r="A695">
            <v>42986</v>
          </cell>
          <cell r="B695">
            <v>18313</v>
          </cell>
          <cell r="C695">
            <v>6871</v>
          </cell>
          <cell r="D695">
            <v>7643</v>
          </cell>
          <cell r="E695">
            <v>9550</v>
          </cell>
        </row>
        <row r="696">
          <cell r="A696">
            <v>42993</v>
          </cell>
          <cell r="B696">
            <v>17994</v>
          </cell>
          <cell r="C696">
            <v>7169</v>
          </cell>
          <cell r="D696">
            <v>8207</v>
          </cell>
          <cell r="E696">
            <v>11906</v>
          </cell>
        </row>
        <row r="697">
          <cell r="A697">
            <v>43000</v>
          </cell>
          <cell r="B697">
            <v>17272</v>
          </cell>
          <cell r="C697">
            <v>8375</v>
          </cell>
          <cell r="D697">
            <v>8782</v>
          </cell>
          <cell r="E697">
            <v>13083</v>
          </cell>
        </row>
        <row r="698">
          <cell r="A698">
            <v>43007</v>
          </cell>
          <cell r="B698">
            <v>16525</v>
          </cell>
          <cell r="C698">
            <v>8321</v>
          </cell>
          <cell r="D698">
            <v>8839</v>
          </cell>
          <cell r="E698">
            <v>11778</v>
          </cell>
        </row>
        <row r="699">
          <cell r="A699">
            <v>43014</v>
          </cell>
          <cell r="B699">
            <v>16409</v>
          </cell>
          <cell r="C699">
            <v>8021</v>
          </cell>
          <cell r="D699">
            <v>8967</v>
          </cell>
          <cell r="E699">
            <v>10810</v>
          </cell>
        </row>
        <row r="700">
          <cell r="A700">
            <v>43021</v>
          </cell>
          <cell r="B700">
            <v>18191</v>
          </cell>
          <cell r="C700">
            <v>9564</v>
          </cell>
          <cell r="D700">
            <v>9405</v>
          </cell>
          <cell r="E700">
            <v>11794</v>
          </cell>
        </row>
        <row r="701">
          <cell r="A701">
            <v>43028</v>
          </cell>
          <cell r="B701">
            <v>19419</v>
          </cell>
          <cell r="C701">
            <v>10021</v>
          </cell>
          <cell r="D701">
            <v>9524</v>
          </cell>
          <cell r="E701">
            <v>12194</v>
          </cell>
        </row>
        <row r="702">
          <cell r="A702">
            <v>43035</v>
          </cell>
          <cell r="B702">
            <v>19556</v>
          </cell>
          <cell r="C702">
            <v>10539</v>
          </cell>
          <cell r="D702">
            <v>9636</v>
          </cell>
          <cell r="E702">
            <v>11617</v>
          </cell>
        </row>
        <row r="703">
          <cell r="A703">
            <v>43042</v>
          </cell>
          <cell r="B703">
            <v>18481</v>
          </cell>
          <cell r="C703">
            <v>10557</v>
          </cell>
          <cell r="D703">
            <v>9250</v>
          </cell>
          <cell r="E703">
            <v>9775</v>
          </cell>
        </row>
        <row r="704">
          <cell r="A704">
            <v>43049</v>
          </cell>
          <cell r="B704">
            <v>17969</v>
          </cell>
          <cell r="C704">
            <v>10743</v>
          </cell>
          <cell r="D704">
            <v>8814</v>
          </cell>
          <cell r="E704">
            <v>7439</v>
          </cell>
        </row>
        <row r="705">
          <cell r="A705">
            <v>43056</v>
          </cell>
          <cell r="B705">
            <v>17356</v>
          </cell>
          <cell r="C705">
            <v>10743</v>
          </cell>
          <cell r="D705">
            <v>8600</v>
          </cell>
          <cell r="E705">
            <v>6161</v>
          </cell>
        </row>
        <row r="706">
          <cell r="A706">
            <v>43063</v>
          </cell>
          <cell r="B706">
            <v>16886</v>
          </cell>
          <cell r="C706">
            <v>10829</v>
          </cell>
          <cell r="D706">
            <v>8343</v>
          </cell>
          <cell r="E706">
            <v>9017</v>
          </cell>
        </row>
        <row r="707">
          <cell r="A707">
            <v>43070</v>
          </cell>
          <cell r="B707">
            <v>16706</v>
          </cell>
          <cell r="C707">
            <v>10964</v>
          </cell>
          <cell r="D707">
            <v>8529</v>
          </cell>
          <cell r="E707">
            <v>9533</v>
          </cell>
        </row>
        <row r="708">
          <cell r="A708">
            <v>43077</v>
          </cell>
          <cell r="B708">
            <v>16636</v>
          </cell>
          <cell r="C708">
            <v>11313</v>
          </cell>
          <cell r="D708">
            <v>8371</v>
          </cell>
          <cell r="E708">
            <v>9367</v>
          </cell>
        </row>
        <row r="709">
          <cell r="A709">
            <v>43084</v>
          </cell>
          <cell r="B709">
            <v>16856</v>
          </cell>
          <cell r="C709">
            <v>11729</v>
          </cell>
          <cell r="D709">
            <v>8229</v>
          </cell>
          <cell r="E709">
            <v>8833</v>
          </cell>
        </row>
        <row r="710">
          <cell r="A710">
            <v>43091</v>
          </cell>
          <cell r="B710">
            <v>17094</v>
          </cell>
          <cell r="C710">
            <v>11496</v>
          </cell>
          <cell r="D710">
            <v>7979</v>
          </cell>
          <cell r="E710">
            <v>8350</v>
          </cell>
        </row>
        <row r="711">
          <cell r="A711">
            <v>43098</v>
          </cell>
          <cell r="B711">
            <v>17094</v>
          </cell>
          <cell r="C711">
            <v>11496</v>
          </cell>
          <cell r="D711">
            <v>7979</v>
          </cell>
          <cell r="E711">
            <v>8350</v>
          </cell>
        </row>
        <row r="712">
          <cell r="A712">
            <v>43105</v>
          </cell>
          <cell r="B712">
            <v>16347</v>
          </cell>
          <cell r="C712">
            <v>10821</v>
          </cell>
          <cell r="D712">
            <v>7707</v>
          </cell>
          <cell r="E712">
            <v>7833</v>
          </cell>
        </row>
        <row r="713">
          <cell r="A713">
            <v>43112</v>
          </cell>
          <cell r="B713">
            <v>16050</v>
          </cell>
          <cell r="C713">
            <v>10639</v>
          </cell>
          <cell r="D713">
            <v>7414</v>
          </cell>
          <cell r="E713">
            <v>8261</v>
          </cell>
        </row>
        <row r="714">
          <cell r="A714">
            <v>43119</v>
          </cell>
          <cell r="B714">
            <v>16309</v>
          </cell>
          <cell r="C714">
            <v>11179</v>
          </cell>
          <cell r="D714">
            <v>7193</v>
          </cell>
          <cell r="E714">
            <v>8319</v>
          </cell>
        </row>
        <row r="715">
          <cell r="A715">
            <v>43126</v>
          </cell>
          <cell r="B715">
            <v>16403</v>
          </cell>
          <cell r="C715">
            <v>11671</v>
          </cell>
          <cell r="D715">
            <v>7143</v>
          </cell>
          <cell r="E715">
            <v>8638</v>
          </cell>
        </row>
        <row r="716">
          <cell r="A716">
            <v>43133</v>
          </cell>
          <cell r="B716">
            <v>16784</v>
          </cell>
          <cell r="C716">
            <v>12300</v>
          </cell>
          <cell r="D716">
            <v>6871</v>
          </cell>
          <cell r="E716">
            <v>8603</v>
          </cell>
        </row>
        <row r="717">
          <cell r="A717">
            <v>43140</v>
          </cell>
          <cell r="B717">
            <v>16588</v>
          </cell>
          <cell r="C717">
            <v>10511</v>
          </cell>
          <cell r="D717">
            <v>6711</v>
          </cell>
          <cell r="E717">
            <v>8331</v>
          </cell>
        </row>
        <row r="718">
          <cell r="A718">
            <v>43147</v>
          </cell>
          <cell r="B718">
            <v>16663</v>
          </cell>
          <cell r="C718">
            <v>10332</v>
          </cell>
          <cell r="D718">
            <v>6540</v>
          </cell>
          <cell r="E718">
            <v>8629</v>
          </cell>
        </row>
        <row r="719">
          <cell r="A719">
            <v>43154</v>
          </cell>
          <cell r="B719">
            <v>17747</v>
          </cell>
          <cell r="C719">
            <v>10921</v>
          </cell>
          <cell r="D719">
            <v>6932</v>
          </cell>
          <cell r="E719">
            <v>9489</v>
          </cell>
        </row>
        <row r="720">
          <cell r="A720">
            <v>43161</v>
          </cell>
          <cell r="B720">
            <v>19231</v>
          </cell>
          <cell r="C720">
            <v>11568</v>
          </cell>
          <cell r="D720">
            <v>8321</v>
          </cell>
          <cell r="E720">
            <v>11600</v>
          </cell>
        </row>
        <row r="721">
          <cell r="A721">
            <v>43168</v>
          </cell>
          <cell r="B721">
            <v>19906</v>
          </cell>
          <cell r="C721">
            <v>11887</v>
          </cell>
          <cell r="D721">
            <v>8975</v>
          </cell>
          <cell r="E721">
            <v>11528</v>
          </cell>
        </row>
        <row r="722">
          <cell r="A722">
            <v>43175</v>
          </cell>
          <cell r="B722">
            <v>19906</v>
          </cell>
          <cell r="C722">
            <v>11887</v>
          </cell>
          <cell r="D722">
            <v>8975</v>
          </cell>
          <cell r="E722">
            <v>11528</v>
          </cell>
        </row>
        <row r="723">
          <cell r="A723">
            <v>43182</v>
          </cell>
          <cell r="B723">
            <v>20475</v>
          </cell>
          <cell r="C723">
            <v>12407</v>
          </cell>
          <cell r="D723">
            <v>9468</v>
          </cell>
          <cell r="E723">
            <v>12617</v>
          </cell>
        </row>
        <row r="724">
          <cell r="A724">
            <v>43189</v>
          </cell>
          <cell r="B724">
            <v>18775</v>
          </cell>
          <cell r="C724">
            <v>12182</v>
          </cell>
          <cell r="D724">
            <v>9671</v>
          </cell>
          <cell r="E724">
            <v>11589</v>
          </cell>
        </row>
        <row r="725">
          <cell r="A725">
            <v>43196</v>
          </cell>
          <cell r="B725">
            <v>17863</v>
          </cell>
          <cell r="C725">
            <v>11500</v>
          </cell>
          <cell r="D725">
            <v>9500</v>
          </cell>
          <cell r="E725">
            <v>10850</v>
          </cell>
        </row>
        <row r="726">
          <cell r="A726">
            <v>43203</v>
          </cell>
          <cell r="B726">
            <v>17106</v>
          </cell>
          <cell r="C726">
            <v>10300</v>
          </cell>
          <cell r="D726">
            <v>9221</v>
          </cell>
          <cell r="E726">
            <v>11218</v>
          </cell>
        </row>
        <row r="727">
          <cell r="A727">
            <v>43210</v>
          </cell>
          <cell r="B727">
            <v>17207</v>
          </cell>
          <cell r="C727">
            <v>9721</v>
          </cell>
          <cell r="D727">
            <v>9043</v>
          </cell>
          <cell r="E727">
            <v>10272</v>
          </cell>
        </row>
        <row r="728">
          <cell r="A728">
            <v>43217</v>
          </cell>
          <cell r="B728">
            <v>17532</v>
          </cell>
          <cell r="C728">
            <v>9321</v>
          </cell>
          <cell r="D728">
            <v>8721</v>
          </cell>
          <cell r="E728">
            <v>10744</v>
          </cell>
        </row>
        <row r="729">
          <cell r="A729">
            <v>43224</v>
          </cell>
          <cell r="B729">
            <v>17454</v>
          </cell>
          <cell r="C729">
            <v>9146</v>
          </cell>
          <cell r="D729">
            <v>8525</v>
          </cell>
          <cell r="E729">
            <v>10950</v>
          </cell>
        </row>
        <row r="730">
          <cell r="A730">
            <v>43231</v>
          </cell>
          <cell r="B730">
            <v>16961</v>
          </cell>
          <cell r="C730">
            <v>9400</v>
          </cell>
          <cell r="D730">
            <v>8382</v>
          </cell>
          <cell r="E730">
            <v>11539</v>
          </cell>
        </row>
        <row r="731">
          <cell r="A731">
            <v>43238</v>
          </cell>
          <cell r="B731">
            <v>16818</v>
          </cell>
          <cell r="C731">
            <v>9536</v>
          </cell>
          <cell r="D731">
            <v>8525</v>
          </cell>
          <cell r="E731">
            <v>11883</v>
          </cell>
        </row>
        <row r="732">
          <cell r="A732">
            <v>43245</v>
          </cell>
          <cell r="B732">
            <v>16518</v>
          </cell>
          <cell r="C732">
            <v>9154</v>
          </cell>
          <cell r="D732">
            <v>8611</v>
          </cell>
          <cell r="E732">
            <v>11672</v>
          </cell>
        </row>
        <row r="733">
          <cell r="A733">
            <v>43252</v>
          </cell>
          <cell r="B733">
            <v>16961</v>
          </cell>
          <cell r="C733">
            <v>9400</v>
          </cell>
          <cell r="D733">
            <v>8382</v>
          </cell>
          <cell r="E733">
            <v>11539</v>
          </cell>
        </row>
        <row r="734">
          <cell r="A734">
            <v>43259</v>
          </cell>
          <cell r="B734">
            <v>16271</v>
          </cell>
          <cell r="C734">
            <v>9093</v>
          </cell>
          <cell r="D734">
            <v>8571</v>
          </cell>
          <cell r="E734">
            <v>11233</v>
          </cell>
        </row>
        <row r="735">
          <cell r="A735">
            <v>43266</v>
          </cell>
          <cell r="B735">
            <v>16271</v>
          </cell>
          <cell r="C735">
            <v>9093</v>
          </cell>
          <cell r="D735">
            <v>8571</v>
          </cell>
          <cell r="E735">
            <v>11233</v>
          </cell>
        </row>
        <row r="736">
          <cell r="A736">
            <v>43273</v>
          </cell>
          <cell r="B736">
            <v>16014</v>
          </cell>
          <cell r="C736">
            <v>9571</v>
          </cell>
          <cell r="D736">
            <v>8543</v>
          </cell>
          <cell r="E736">
            <v>11419</v>
          </cell>
        </row>
        <row r="737">
          <cell r="A737">
            <v>43280</v>
          </cell>
          <cell r="B737">
            <v>15268</v>
          </cell>
          <cell r="C737">
            <v>9471</v>
          </cell>
          <cell r="D737">
            <v>8471</v>
          </cell>
          <cell r="E737">
            <v>10906</v>
          </cell>
        </row>
        <row r="738">
          <cell r="A738">
            <v>43287</v>
          </cell>
          <cell r="B738">
            <v>15429</v>
          </cell>
          <cell r="C738">
            <v>9236</v>
          </cell>
          <cell r="D738">
            <v>8293</v>
          </cell>
          <cell r="E738">
            <v>10094</v>
          </cell>
        </row>
        <row r="739">
          <cell r="A739">
            <v>43294</v>
          </cell>
          <cell r="B739">
            <v>18096</v>
          </cell>
          <cell r="C739">
            <v>9550</v>
          </cell>
          <cell r="D739">
            <v>8164</v>
          </cell>
          <cell r="E739">
            <v>9456</v>
          </cell>
        </row>
        <row r="740">
          <cell r="A740">
            <v>43301</v>
          </cell>
          <cell r="B740">
            <v>18586</v>
          </cell>
          <cell r="C740">
            <v>9600</v>
          </cell>
          <cell r="D740">
            <v>8207</v>
          </cell>
          <cell r="E740">
            <v>9786</v>
          </cell>
        </row>
        <row r="741">
          <cell r="A741">
            <v>43308</v>
          </cell>
          <cell r="B741">
            <v>19657</v>
          </cell>
          <cell r="C741">
            <v>9174</v>
          </cell>
          <cell r="D741">
            <v>8107</v>
          </cell>
          <cell r="E741">
            <v>10064</v>
          </cell>
        </row>
        <row r="742">
          <cell r="A742">
            <v>43315</v>
          </cell>
          <cell r="B742">
            <v>20021</v>
          </cell>
          <cell r="C742">
            <v>8850</v>
          </cell>
          <cell r="D742">
            <v>8050</v>
          </cell>
          <cell r="E742">
            <v>10086</v>
          </cell>
        </row>
        <row r="743">
          <cell r="A743">
            <v>43322</v>
          </cell>
          <cell r="B743">
            <v>20021</v>
          </cell>
          <cell r="C743">
            <v>8850</v>
          </cell>
          <cell r="D743">
            <v>8050</v>
          </cell>
          <cell r="E743">
            <v>10086</v>
          </cell>
        </row>
        <row r="744">
          <cell r="A744">
            <v>43329</v>
          </cell>
          <cell r="B744">
            <v>20021</v>
          </cell>
          <cell r="C744">
            <v>8850</v>
          </cell>
          <cell r="D744">
            <v>8050</v>
          </cell>
          <cell r="E744">
            <v>10086</v>
          </cell>
        </row>
        <row r="745">
          <cell r="A745">
            <v>43336</v>
          </cell>
          <cell r="B745">
            <v>21661</v>
          </cell>
          <cell r="C745">
            <v>8850</v>
          </cell>
          <cell r="D745">
            <v>8050</v>
          </cell>
          <cell r="E745">
            <v>10028</v>
          </cell>
        </row>
        <row r="746">
          <cell r="A746">
            <v>43343</v>
          </cell>
          <cell r="B746">
            <v>20993</v>
          </cell>
          <cell r="C746">
            <v>9414</v>
          </cell>
          <cell r="D746">
            <v>7354</v>
          </cell>
          <cell r="E746">
            <v>10928</v>
          </cell>
        </row>
        <row r="747">
          <cell r="A747">
            <v>43350</v>
          </cell>
          <cell r="B747">
            <v>20600</v>
          </cell>
          <cell r="C747">
            <v>9646</v>
          </cell>
          <cell r="D747">
            <v>7336</v>
          </cell>
          <cell r="E747">
            <v>11119</v>
          </cell>
        </row>
        <row r="748">
          <cell r="A748">
            <v>43357</v>
          </cell>
          <cell r="B748">
            <v>20839</v>
          </cell>
          <cell r="C748">
            <v>10050</v>
          </cell>
          <cell r="D748">
            <v>7804</v>
          </cell>
          <cell r="E748">
            <v>11256</v>
          </cell>
        </row>
        <row r="749">
          <cell r="A749">
            <v>43364</v>
          </cell>
          <cell r="B749">
            <v>21579</v>
          </cell>
          <cell r="C749">
            <v>10857</v>
          </cell>
          <cell r="D749">
            <v>8193</v>
          </cell>
          <cell r="E749">
            <v>11650</v>
          </cell>
        </row>
        <row r="750">
          <cell r="A750">
            <v>43371</v>
          </cell>
          <cell r="B750">
            <v>23443</v>
          </cell>
          <cell r="C750">
            <v>11436</v>
          </cell>
          <cell r="D750">
            <v>8218</v>
          </cell>
          <cell r="E750">
            <v>11839</v>
          </cell>
        </row>
        <row r="751">
          <cell r="A751">
            <v>43378</v>
          </cell>
          <cell r="B751">
            <v>23493</v>
          </cell>
          <cell r="C751">
            <v>12064</v>
          </cell>
          <cell r="D751">
            <v>8196</v>
          </cell>
          <cell r="E751">
            <v>11879</v>
          </cell>
        </row>
        <row r="752">
          <cell r="A752">
            <v>43385</v>
          </cell>
          <cell r="B752">
            <v>23914</v>
          </cell>
          <cell r="C752">
            <v>12679</v>
          </cell>
          <cell r="D752">
            <v>8293</v>
          </cell>
          <cell r="E752">
            <v>11922</v>
          </cell>
        </row>
        <row r="753">
          <cell r="A753">
            <v>43392</v>
          </cell>
          <cell r="B753">
            <v>23861</v>
          </cell>
          <cell r="C753">
            <v>12932</v>
          </cell>
          <cell r="D753">
            <v>8304</v>
          </cell>
          <cell r="E753">
            <v>11113</v>
          </cell>
        </row>
        <row r="754">
          <cell r="A754">
            <v>43399</v>
          </cell>
          <cell r="B754">
            <v>23861</v>
          </cell>
          <cell r="C754">
            <v>13214</v>
          </cell>
          <cell r="D754">
            <v>8186</v>
          </cell>
          <cell r="E754">
            <v>9939</v>
          </cell>
        </row>
        <row r="755">
          <cell r="A755">
            <v>43406</v>
          </cell>
          <cell r="B755">
            <v>23043</v>
          </cell>
          <cell r="C755">
            <v>13086</v>
          </cell>
          <cell r="D755">
            <v>7950</v>
          </cell>
          <cell r="E755">
            <v>8789</v>
          </cell>
        </row>
        <row r="756">
          <cell r="A756">
            <v>43413</v>
          </cell>
          <cell r="B756">
            <v>22832</v>
          </cell>
          <cell r="C756">
            <v>12768</v>
          </cell>
          <cell r="D756">
            <v>7821</v>
          </cell>
          <cell r="E756">
            <v>8050</v>
          </cell>
        </row>
        <row r="757">
          <cell r="A757">
            <v>43420</v>
          </cell>
          <cell r="B757">
            <v>23279</v>
          </cell>
          <cell r="C757">
            <v>12676</v>
          </cell>
          <cell r="D757">
            <v>7614</v>
          </cell>
          <cell r="E757">
            <v>7661</v>
          </cell>
        </row>
        <row r="758">
          <cell r="A758">
            <v>43427</v>
          </cell>
          <cell r="B758">
            <v>24393</v>
          </cell>
          <cell r="C758">
            <v>16888</v>
          </cell>
          <cell r="D758">
            <v>7508</v>
          </cell>
          <cell r="E758">
            <v>7491</v>
          </cell>
        </row>
        <row r="759">
          <cell r="A759">
            <v>43434</v>
          </cell>
          <cell r="B759">
            <v>24268</v>
          </cell>
          <cell r="C759">
            <v>12368</v>
          </cell>
          <cell r="D759">
            <v>7371</v>
          </cell>
          <cell r="E759">
            <v>7364</v>
          </cell>
        </row>
        <row r="760">
          <cell r="A760">
            <v>43441</v>
          </cell>
          <cell r="B760">
            <v>23550</v>
          </cell>
          <cell r="C760">
            <v>12557</v>
          </cell>
          <cell r="D760">
            <v>7304</v>
          </cell>
          <cell r="E760">
            <v>7739</v>
          </cell>
        </row>
        <row r="761">
          <cell r="A761">
            <v>43448</v>
          </cell>
          <cell r="B761">
            <v>23068</v>
          </cell>
          <cell r="C761">
            <v>11718</v>
          </cell>
          <cell r="D761">
            <v>7264</v>
          </cell>
          <cell r="E761">
            <v>8478</v>
          </cell>
        </row>
        <row r="762">
          <cell r="A762">
            <v>43455</v>
          </cell>
          <cell r="B762">
            <v>21904</v>
          </cell>
          <cell r="C762">
            <v>10043</v>
          </cell>
          <cell r="D762">
            <v>7157</v>
          </cell>
          <cell r="E762">
            <v>8764</v>
          </cell>
        </row>
        <row r="763">
          <cell r="A763">
            <v>43462</v>
          </cell>
          <cell r="B763">
            <v>21904</v>
          </cell>
          <cell r="C763">
            <v>10043</v>
          </cell>
          <cell r="D763">
            <v>7157</v>
          </cell>
          <cell r="E763">
            <v>8764</v>
          </cell>
        </row>
        <row r="764">
          <cell r="A764">
            <v>43469</v>
          </cell>
          <cell r="B764">
            <v>20636</v>
          </cell>
          <cell r="C764">
            <v>9179</v>
          </cell>
          <cell r="D764">
            <v>6921</v>
          </cell>
          <cell r="E764">
            <v>8406</v>
          </cell>
        </row>
        <row r="765">
          <cell r="A765">
            <v>43476</v>
          </cell>
          <cell r="B765">
            <v>17921</v>
          </cell>
          <cell r="C765">
            <v>7779</v>
          </cell>
          <cell r="D765">
            <v>6675</v>
          </cell>
          <cell r="E765">
            <v>8048</v>
          </cell>
        </row>
        <row r="766">
          <cell r="A766">
            <v>43483</v>
          </cell>
          <cell r="B766">
            <v>15836</v>
          </cell>
          <cell r="C766">
            <v>6429</v>
          </cell>
          <cell r="D766">
            <v>6164</v>
          </cell>
          <cell r="E766">
            <v>6789</v>
          </cell>
        </row>
        <row r="767">
          <cell r="A767">
            <v>43490</v>
          </cell>
          <cell r="B767">
            <v>13107</v>
          </cell>
          <cell r="C767">
            <v>5407</v>
          </cell>
          <cell r="D767">
            <v>5729</v>
          </cell>
          <cell r="E767">
            <v>5567</v>
          </cell>
        </row>
        <row r="768">
          <cell r="A768">
            <v>43497</v>
          </cell>
          <cell r="B768">
            <v>11618</v>
          </cell>
          <cell r="C768">
            <v>4836</v>
          </cell>
          <cell r="D768">
            <v>4357</v>
          </cell>
          <cell r="E768">
            <v>4461</v>
          </cell>
        </row>
        <row r="769">
          <cell r="A769">
            <v>43504</v>
          </cell>
          <cell r="B769">
            <v>10814</v>
          </cell>
          <cell r="C769">
            <v>4879</v>
          </cell>
          <cell r="D769">
            <v>3933</v>
          </cell>
          <cell r="E769">
            <v>4416</v>
          </cell>
        </row>
        <row r="770">
          <cell r="A770">
            <v>43511</v>
          </cell>
          <cell r="B770">
            <v>11103</v>
          </cell>
          <cell r="C770">
            <v>5886</v>
          </cell>
          <cell r="D770">
            <v>4082</v>
          </cell>
          <cell r="E770">
            <v>6334</v>
          </cell>
        </row>
        <row r="771">
          <cell r="A771">
            <v>43518</v>
          </cell>
          <cell r="B771">
            <v>12929</v>
          </cell>
          <cell r="C771">
            <v>6607</v>
          </cell>
          <cell r="D771">
            <v>4668</v>
          </cell>
          <cell r="E771">
            <v>8394</v>
          </cell>
        </row>
        <row r="772">
          <cell r="A772">
            <v>43525</v>
          </cell>
          <cell r="B772">
            <v>14307</v>
          </cell>
          <cell r="C772">
            <v>6679</v>
          </cell>
          <cell r="D772">
            <v>5450</v>
          </cell>
          <cell r="E772">
            <v>9225</v>
          </cell>
        </row>
        <row r="773">
          <cell r="A773">
            <v>43532</v>
          </cell>
          <cell r="B773">
            <v>15529</v>
          </cell>
          <cell r="C773">
            <v>6829</v>
          </cell>
          <cell r="D773">
            <v>6171</v>
          </cell>
          <cell r="E773">
            <v>9028</v>
          </cell>
        </row>
        <row r="774">
          <cell r="A774">
            <v>43539</v>
          </cell>
          <cell r="B774">
            <v>14071</v>
          </cell>
          <cell r="C774">
            <v>7121</v>
          </cell>
          <cell r="D774">
            <v>6514</v>
          </cell>
          <cell r="E774">
            <v>8517</v>
          </cell>
        </row>
        <row r="775">
          <cell r="A775">
            <v>43546</v>
          </cell>
          <cell r="B775">
            <v>13171</v>
          </cell>
          <cell r="C775">
            <v>7800</v>
          </cell>
          <cell r="D775">
            <v>6693</v>
          </cell>
          <cell r="E775">
            <v>9199</v>
          </cell>
        </row>
        <row r="776">
          <cell r="A776">
            <v>43553</v>
          </cell>
          <cell r="B776">
            <v>12950</v>
          </cell>
          <cell r="C776">
            <v>7886</v>
          </cell>
          <cell r="D776">
            <v>6736</v>
          </cell>
          <cell r="E776">
            <v>7983</v>
          </cell>
        </row>
        <row r="777">
          <cell r="A777">
            <v>43560</v>
          </cell>
          <cell r="B777">
            <v>12700</v>
          </cell>
          <cell r="C777">
            <v>6386</v>
          </cell>
          <cell r="D777">
            <v>6471</v>
          </cell>
          <cell r="E777">
            <v>6975</v>
          </cell>
        </row>
        <row r="778">
          <cell r="A778">
            <v>43567</v>
          </cell>
          <cell r="B778">
            <v>12543</v>
          </cell>
          <cell r="C778">
            <v>5343</v>
          </cell>
          <cell r="D778">
            <v>6139</v>
          </cell>
          <cell r="E778">
            <v>6439</v>
          </cell>
        </row>
        <row r="779">
          <cell r="A779">
            <v>43574</v>
          </cell>
          <cell r="B779">
            <v>12457</v>
          </cell>
          <cell r="C779">
            <v>5088</v>
          </cell>
          <cell r="D779">
            <v>6043</v>
          </cell>
          <cell r="E779">
            <v>7256</v>
          </cell>
        </row>
        <row r="780">
          <cell r="A780">
            <v>43581</v>
          </cell>
          <cell r="B780">
            <v>12450</v>
          </cell>
          <cell r="C780">
            <v>4996</v>
          </cell>
          <cell r="D780">
            <v>6114</v>
          </cell>
          <cell r="E780">
            <v>8867</v>
          </cell>
        </row>
        <row r="781">
          <cell r="A781">
            <v>43588</v>
          </cell>
          <cell r="B781">
            <v>12429</v>
          </cell>
          <cell r="C781">
            <v>4954</v>
          </cell>
          <cell r="D781">
            <v>6150</v>
          </cell>
          <cell r="E781">
            <v>8443</v>
          </cell>
        </row>
        <row r="782">
          <cell r="A782">
            <v>43595</v>
          </cell>
          <cell r="B782">
            <v>12643</v>
          </cell>
          <cell r="C782">
            <v>4954</v>
          </cell>
          <cell r="D782">
            <v>6207</v>
          </cell>
          <cell r="E782">
            <v>9078</v>
          </cell>
        </row>
        <row r="783">
          <cell r="A783">
            <v>43602</v>
          </cell>
          <cell r="B783">
            <v>12779</v>
          </cell>
          <cell r="C783">
            <v>4968</v>
          </cell>
          <cell r="D783">
            <v>6240</v>
          </cell>
          <cell r="E783">
            <v>8686</v>
          </cell>
        </row>
        <row r="784">
          <cell r="A784">
            <v>43609</v>
          </cell>
          <cell r="B784">
            <v>12996</v>
          </cell>
          <cell r="C784">
            <v>5051</v>
          </cell>
          <cell r="D784">
            <v>6393</v>
          </cell>
          <cell r="E784">
            <v>8336</v>
          </cell>
        </row>
        <row r="785">
          <cell r="A785">
            <v>43616</v>
          </cell>
          <cell r="B785">
            <v>13196</v>
          </cell>
          <cell r="C785">
            <v>5211</v>
          </cell>
          <cell r="D785">
            <v>6454</v>
          </cell>
          <cell r="E785">
            <v>7344</v>
          </cell>
        </row>
        <row r="786">
          <cell r="A786">
            <v>43623</v>
          </cell>
          <cell r="B786">
            <v>13564</v>
          </cell>
          <cell r="C786">
            <v>7706</v>
          </cell>
          <cell r="D786">
            <v>8732</v>
          </cell>
          <cell r="E786">
            <v>6696</v>
          </cell>
        </row>
        <row r="787">
          <cell r="A787">
            <v>43630</v>
          </cell>
          <cell r="B787">
            <v>14136</v>
          </cell>
          <cell r="C787">
            <v>6264</v>
          </cell>
          <cell r="D787">
            <v>6571</v>
          </cell>
          <cell r="E787">
            <v>6686</v>
          </cell>
        </row>
        <row r="788">
          <cell r="A788">
            <v>43640</v>
          </cell>
          <cell r="B788">
            <v>16346</v>
          </cell>
          <cell r="C788">
            <v>8107</v>
          </cell>
          <cell r="D788">
            <v>6429</v>
          </cell>
          <cell r="E788">
            <v>8570</v>
          </cell>
        </row>
        <row r="789">
          <cell r="A789">
            <v>43647</v>
          </cell>
          <cell r="B789">
            <v>18396</v>
          </cell>
          <cell r="C789">
            <v>8729</v>
          </cell>
          <cell r="D789">
            <v>6100</v>
          </cell>
          <cell r="E789">
            <v>7900</v>
          </cell>
        </row>
        <row r="790">
          <cell r="A790">
            <v>43654</v>
          </cell>
          <cell r="B790">
            <v>19771</v>
          </cell>
          <cell r="C790">
            <v>9250</v>
          </cell>
          <cell r="D790">
            <v>5879</v>
          </cell>
          <cell r="E790">
            <v>7617</v>
          </cell>
        </row>
        <row r="791">
          <cell r="A791">
            <v>43661</v>
          </cell>
          <cell r="B791">
            <v>20986</v>
          </cell>
          <cell r="C791">
            <v>9900</v>
          </cell>
          <cell r="D791">
            <v>5679</v>
          </cell>
          <cell r="E791">
            <v>7983</v>
          </cell>
        </row>
        <row r="792">
          <cell r="A792">
            <v>43668</v>
          </cell>
          <cell r="B792">
            <v>23114</v>
          </cell>
          <cell r="C792">
            <v>9996</v>
          </cell>
          <cell r="D792">
            <v>5889</v>
          </cell>
          <cell r="E792">
            <v>9533</v>
          </cell>
        </row>
        <row r="793">
          <cell r="A793">
            <v>43675</v>
          </cell>
          <cell r="B793">
            <v>23186</v>
          </cell>
          <cell r="C793">
            <v>9586</v>
          </cell>
          <cell r="D793">
            <v>6507</v>
          </cell>
          <cell r="E793">
            <v>10150</v>
          </cell>
        </row>
        <row r="794">
          <cell r="A794">
            <v>43682</v>
          </cell>
          <cell r="B794">
            <v>22593</v>
          </cell>
          <cell r="C794">
            <v>9264</v>
          </cell>
          <cell r="D794">
            <v>6636</v>
          </cell>
          <cell r="E794">
            <v>9650</v>
          </cell>
        </row>
        <row r="795">
          <cell r="A795">
            <v>43689</v>
          </cell>
          <cell r="B795">
            <v>23086</v>
          </cell>
          <cell r="C795">
            <v>9221</v>
          </cell>
          <cell r="D795">
            <v>6756</v>
          </cell>
          <cell r="E795">
            <v>9456</v>
          </cell>
        </row>
        <row r="796">
          <cell r="A796">
            <v>43696</v>
          </cell>
          <cell r="B796">
            <v>26171</v>
          </cell>
          <cell r="C796">
            <v>9364</v>
          </cell>
          <cell r="D796">
            <v>7179</v>
          </cell>
          <cell r="E796">
            <v>10639</v>
          </cell>
        </row>
        <row r="797">
          <cell r="A797">
            <v>43703</v>
          </cell>
          <cell r="B797">
            <v>27521</v>
          </cell>
          <cell r="C797">
            <v>9900</v>
          </cell>
          <cell r="D797">
            <v>7986</v>
          </cell>
          <cell r="E797">
            <v>11844</v>
          </cell>
        </row>
        <row r="798">
          <cell r="A798">
            <v>43710</v>
          </cell>
          <cell r="B798">
            <v>27579</v>
          </cell>
          <cell r="C798">
            <v>10543</v>
          </cell>
          <cell r="D798">
            <v>8579</v>
          </cell>
          <cell r="E798">
            <v>13389</v>
          </cell>
        </row>
        <row r="799">
          <cell r="A799">
            <v>43717</v>
          </cell>
          <cell r="B799">
            <v>27568</v>
          </cell>
          <cell r="C799">
            <v>11029</v>
          </cell>
          <cell r="D799">
            <v>8900</v>
          </cell>
          <cell r="E799">
            <v>13022</v>
          </cell>
        </row>
        <row r="800">
          <cell r="A800">
            <v>43724</v>
          </cell>
          <cell r="B800">
            <v>27493</v>
          </cell>
          <cell r="C800">
            <v>11164</v>
          </cell>
          <cell r="D800">
            <v>8743</v>
          </cell>
          <cell r="E800">
            <v>12386</v>
          </cell>
        </row>
        <row r="801">
          <cell r="A801">
            <v>43731</v>
          </cell>
          <cell r="B801">
            <v>28629</v>
          </cell>
          <cell r="C801">
            <v>11282</v>
          </cell>
          <cell r="D801">
            <v>8561</v>
          </cell>
          <cell r="E801">
            <v>12778</v>
          </cell>
        </row>
        <row r="802">
          <cell r="A802">
            <v>43738</v>
          </cell>
          <cell r="B802">
            <v>28804</v>
          </cell>
          <cell r="C802">
            <v>11529</v>
          </cell>
          <cell r="D802">
            <v>8418</v>
          </cell>
          <cell r="E802">
            <v>12392</v>
          </cell>
        </row>
        <row r="803">
          <cell r="A803">
            <v>43745</v>
          </cell>
          <cell r="B803">
            <v>27543</v>
          </cell>
          <cell r="C803">
            <v>10921</v>
          </cell>
          <cell r="D803">
            <v>8268</v>
          </cell>
          <cell r="E803">
            <v>12161</v>
          </cell>
        </row>
        <row r="804">
          <cell r="A804">
            <v>43752</v>
          </cell>
          <cell r="B804">
            <v>26493</v>
          </cell>
          <cell r="C804">
            <v>10914</v>
          </cell>
          <cell r="D804">
            <v>8154</v>
          </cell>
          <cell r="E804">
            <v>12822</v>
          </cell>
        </row>
        <row r="805">
          <cell r="A805">
            <v>43759</v>
          </cell>
          <cell r="B805">
            <v>26236</v>
          </cell>
          <cell r="C805">
            <v>10854</v>
          </cell>
          <cell r="D805">
            <v>8218</v>
          </cell>
          <cell r="E805">
            <v>12817</v>
          </cell>
        </row>
        <row r="806">
          <cell r="A806">
            <v>43766</v>
          </cell>
          <cell r="B806">
            <v>25586</v>
          </cell>
          <cell r="C806">
            <v>10164</v>
          </cell>
          <cell r="D806">
            <v>8180</v>
          </cell>
          <cell r="E806">
            <v>12769</v>
          </cell>
        </row>
        <row r="807">
          <cell r="A807">
            <v>43773</v>
          </cell>
          <cell r="B807">
            <v>23107</v>
          </cell>
          <cell r="C807">
            <v>8950</v>
          </cell>
          <cell r="D807">
            <v>7900</v>
          </cell>
          <cell r="E807">
            <v>10644</v>
          </cell>
        </row>
        <row r="808">
          <cell r="A808">
            <v>43780</v>
          </cell>
          <cell r="B808">
            <v>18500</v>
          </cell>
          <cell r="C808">
            <v>8321</v>
          </cell>
          <cell r="D808">
            <v>7521</v>
          </cell>
          <cell r="E808">
            <v>7178</v>
          </cell>
        </row>
        <row r="809">
          <cell r="A809">
            <v>43787</v>
          </cell>
          <cell r="B809">
            <v>14925</v>
          </cell>
          <cell r="C809">
            <v>7929</v>
          </cell>
          <cell r="D809">
            <v>7257</v>
          </cell>
          <cell r="E809">
            <v>6400</v>
          </cell>
        </row>
        <row r="810">
          <cell r="A810">
            <v>43794</v>
          </cell>
          <cell r="B810">
            <v>15111</v>
          </cell>
          <cell r="C810">
            <v>7621</v>
          </cell>
          <cell r="D810">
            <v>7054</v>
          </cell>
          <cell r="E810">
            <v>6683</v>
          </cell>
        </row>
        <row r="811">
          <cell r="A811">
            <v>43801</v>
          </cell>
          <cell r="B811">
            <v>16421</v>
          </cell>
          <cell r="C811">
            <v>7871</v>
          </cell>
          <cell r="D811">
            <v>7050</v>
          </cell>
          <cell r="E811">
            <v>7990</v>
          </cell>
        </row>
        <row r="812">
          <cell r="A812">
            <v>43808</v>
          </cell>
          <cell r="B812">
            <v>16629</v>
          </cell>
          <cell r="C812">
            <v>7961</v>
          </cell>
          <cell r="D812">
            <v>7093</v>
          </cell>
          <cell r="E812">
            <v>8400</v>
          </cell>
        </row>
        <row r="813">
          <cell r="A813">
            <v>43815</v>
          </cell>
          <cell r="B813">
            <v>16371</v>
          </cell>
          <cell r="C813">
            <v>9694</v>
          </cell>
          <cell r="D813">
            <v>7029</v>
          </cell>
          <cell r="E813">
            <v>8222</v>
          </cell>
        </row>
        <row r="814">
          <cell r="A814">
            <v>43836</v>
          </cell>
          <cell r="B814">
            <v>14700</v>
          </cell>
          <cell r="C814">
            <v>9825</v>
          </cell>
          <cell r="D814">
            <v>7164</v>
          </cell>
          <cell r="E814">
            <v>4344</v>
          </cell>
        </row>
        <row r="815">
          <cell r="A815">
            <v>43840</v>
          </cell>
          <cell r="B815">
            <v>13864</v>
          </cell>
          <cell r="C815">
            <v>9488</v>
          </cell>
          <cell r="D815">
            <v>5969</v>
          </cell>
          <cell r="E815">
            <v>3011</v>
          </cell>
        </row>
        <row r="816">
          <cell r="A816">
            <v>43847</v>
          </cell>
          <cell r="B816">
            <v>13814</v>
          </cell>
          <cell r="C816">
            <v>9119</v>
          </cell>
          <cell r="D816">
            <v>5400</v>
          </cell>
          <cell r="E816">
            <v>3036</v>
          </cell>
        </row>
        <row r="817">
          <cell r="A817">
            <v>43854</v>
          </cell>
          <cell r="B817">
            <v>15186</v>
          </cell>
          <cell r="C817">
            <v>8675</v>
          </cell>
          <cell r="D817">
            <v>5180</v>
          </cell>
          <cell r="E817">
            <v>2969</v>
          </cell>
        </row>
        <row r="818">
          <cell r="A818">
            <v>43861</v>
          </cell>
          <cell r="B818">
            <v>15850</v>
          </cell>
          <cell r="C818">
            <v>8294</v>
          </cell>
          <cell r="D818">
            <v>4805</v>
          </cell>
          <cell r="E818">
            <v>2928</v>
          </cell>
        </row>
        <row r="819">
          <cell r="A819">
            <v>43868</v>
          </cell>
          <cell r="B819">
            <v>16604</v>
          </cell>
          <cell r="C819">
            <v>8094</v>
          </cell>
          <cell r="D819">
            <v>4352</v>
          </cell>
          <cell r="E819">
            <v>2961</v>
          </cell>
        </row>
        <row r="820">
          <cell r="A820">
            <v>43875</v>
          </cell>
          <cell r="B820">
            <v>16893</v>
          </cell>
          <cell r="C820">
            <v>7997</v>
          </cell>
          <cell r="D820">
            <v>4143</v>
          </cell>
          <cell r="E820">
            <v>2955</v>
          </cell>
        </row>
        <row r="821">
          <cell r="A821">
            <v>43882</v>
          </cell>
          <cell r="B821">
            <v>17893</v>
          </cell>
          <cell r="C821">
            <v>8306</v>
          </cell>
          <cell r="D821">
            <v>4147</v>
          </cell>
          <cell r="E821">
            <v>3161</v>
          </cell>
        </row>
        <row r="822">
          <cell r="A822">
            <v>43889</v>
          </cell>
          <cell r="B822">
            <v>18246</v>
          </cell>
          <cell r="C822">
            <v>8847</v>
          </cell>
          <cell r="D822">
            <v>4241</v>
          </cell>
          <cell r="E822">
            <v>3602</v>
          </cell>
        </row>
        <row r="823">
          <cell r="A823">
            <v>43896</v>
          </cell>
          <cell r="B823">
            <v>18279</v>
          </cell>
          <cell r="C823">
            <v>9638</v>
          </cell>
          <cell r="D823">
            <v>4328</v>
          </cell>
          <cell r="E823">
            <v>4800</v>
          </cell>
        </row>
        <row r="824">
          <cell r="A824">
            <v>43903</v>
          </cell>
          <cell r="B824">
            <v>18407</v>
          </cell>
          <cell r="C824">
            <v>11144</v>
          </cell>
          <cell r="D824">
            <v>4988</v>
          </cell>
          <cell r="E824">
            <v>6089</v>
          </cell>
        </row>
        <row r="825">
          <cell r="A825">
            <v>43910</v>
          </cell>
          <cell r="B825">
            <v>18300</v>
          </cell>
          <cell r="C825">
            <v>11975</v>
          </cell>
          <cell r="D825">
            <v>5432</v>
          </cell>
          <cell r="E825">
            <v>5713</v>
          </cell>
        </row>
        <row r="826">
          <cell r="A826">
            <v>43917</v>
          </cell>
          <cell r="B826">
            <v>16782</v>
          </cell>
          <cell r="C826">
            <v>10625</v>
          </cell>
          <cell r="D826">
            <v>5547</v>
          </cell>
          <cell r="E826">
            <v>4733</v>
          </cell>
        </row>
        <row r="827">
          <cell r="A827">
            <v>43924</v>
          </cell>
          <cell r="B827">
            <v>13857</v>
          </cell>
          <cell r="C827">
            <v>8413</v>
          </cell>
          <cell r="D827">
            <v>5222</v>
          </cell>
          <cell r="E827">
            <v>3417</v>
          </cell>
        </row>
        <row r="828">
          <cell r="A828">
            <v>43931</v>
          </cell>
          <cell r="B828">
            <v>12696</v>
          </cell>
          <cell r="C828">
            <v>7113</v>
          </cell>
          <cell r="D828">
            <v>4573</v>
          </cell>
          <cell r="E828">
            <v>2894</v>
          </cell>
        </row>
        <row r="829">
          <cell r="A829">
            <v>43938</v>
          </cell>
          <cell r="B829">
            <v>11554</v>
          </cell>
          <cell r="C829">
            <v>6325</v>
          </cell>
          <cell r="D829">
            <v>4150</v>
          </cell>
          <cell r="E829">
            <v>2528</v>
          </cell>
        </row>
        <row r="830">
          <cell r="A830">
            <v>43945</v>
          </cell>
          <cell r="B830">
            <v>10700</v>
          </cell>
          <cell r="C830">
            <v>5419</v>
          </cell>
          <cell r="D830">
            <v>3984</v>
          </cell>
          <cell r="E830">
            <v>2786</v>
          </cell>
        </row>
        <row r="831">
          <cell r="A831">
            <v>43952</v>
          </cell>
          <cell r="B831">
            <v>11893</v>
          </cell>
          <cell r="C831">
            <v>4779</v>
          </cell>
          <cell r="D831">
            <v>4020</v>
          </cell>
          <cell r="E831">
            <v>3594</v>
          </cell>
        </row>
        <row r="832">
          <cell r="A832">
            <v>43959</v>
          </cell>
          <cell r="B832">
            <v>12500</v>
          </cell>
          <cell r="C832">
            <v>4391</v>
          </cell>
          <cell r="D832">
            <v>4106</v>
          </cell>
          <cell r="E832">
            <v>4088</v>
          </cell>
        </row>
        <row r="833">
          <cell r="A833">
            <v>43966</v>
          </cell>
          <cell r="B833">
            <v>12621</v>
          </cell>
          <cell r="C833">
            <v>4019</v>
          </cell>
          <cell r="D833">
            <v>4409</v>
          </cell>
          <cell r="E833">
            <v>5061</v>
          </cell>
        </row>
        <row r="834">
          <cell r="A834">
            <v>43973</v>
          </cell>
          <cell r="B834">
            <v>12329</v>
          </cell>
          <cell r="C834">
            <v>3769</v>
          </cell>
          <cell r="D834">
            <v>4966</v>
          </cell>
          <cell r="E834">
            <v>6208</v>
          </cell>
        </row>
        <row r="835">
          <cell r="A835">
            <v>43980</v>
          </cell>
          <cell r="B835">
            <v>11725</v>
          </cell>
          <cell r="C835">
            <v>3616</v>
          </cell>
          <cell r="D835">
            <v>5566</v>
          </cell>
          <cell r="E835">
            <v>6494</v>
          </cell>
        </row>
        <row r="836">
          <cell r="A836">
            <v>43987</v>
          </cell>
          <cell r="B836">
            <v>11611</v>
          </cell>
          <cell r="C836">
            <v>3771</v>
          </cell>
          <cell r="D836">
            <v>6350</v>
          </cell>
          <cell r="E836">
            <v>6111</v>
          </cell>
        </row>
        <row r="837">
          <cell r="A837">
            <v>43994</v>
          </cell>
          <cell r="B837">
            <v>12150</v>
          </cell>
          <cell r="C837">
            <v>4250</v>
          </cell>
          <cell r="D837">
            <v>7206</v>
          </cell>
          <cell r="E837">
            <v>6972</v>
          </cell>
        </row>
        <row r="838">
          <cell r="A838">
            <v>44001</v>
          </cell>
          <cell r="B838">
            <v>12179</v>
          </cell>
          <cell r="C838">
            <v>5656</v>
          </cell>
          <cell r="D838">
            <v>8121</v>
          </cell>
          <cell r="E838">
            <v>7709</v>
          </cell>
        </row>
        <row r="839">
          <cell r="A839">
            <v>44008</v>
          </cell>
          <cell r="B839">
            <v>12950</v>
          </cell>
          <cell r="C839">
            <v>6494</v>
          </cell>
          <cell r="D839">
            <v>8394</v>
          </cell>
          <cell r="E839">
            <v>7633</v>
          </cell>
        </row>
        <row r="840">
          <cell r="A840">
            <v>44015</v>
          </cell>
          <cell r="B840">
            <v>15482</v>
          </cell>
          <cell r="C840">
            <v>7575</v>
          </cell>
          <cell r="D840">
            <v>8488</v>
          </cell>
          <cell r="E840">
            <v>7011</v>
          </cell>
        </row>
        <row r="841">
          <cell r="A841">
            <v>44022</v>
          </cell>
          <cell r="B841">
            <v>20300</v>
          </cell>
          <cell r="C841">
            <v>9244</v>
          </cell>
          <cell r="D841">
            <v>8515</v>
          </cell>
          <cell r="E841">
            <v>6917</v>
          </cell>
        </row>
        <row r="842">
          <cell r="A842">
            <v>44029</v>
          </cell>
          <cell r="B842">
            <v>21775</v>
          </cell>
          <cell r="C842">
            <v>10253</v>
          </cell>
          <cell r="D842">
            <v>8556</v>
          </cell>
          <cell r="E842">
            <v>7944</v>
          </cell>
        </row>
        <row r="843">
          <cell r="A843">
            <v>44036</v>
          </cell>
          <cell r="B843">
            <v>20668</v>
          </cell>
          <cell r="C843">
            <v>11038</v>
          </cell>
          <cell r="D843">
            <v>8421</v>
          </cell>
          <cell r="E843">
            <v>8400</v>
          </cell>
        </row>
        <row r="844">
          <cell r="A844">
            <v>44043</v>
          </cell>
          <cell r="B844">
            <v>19357</v>
          </cell>
          <cell r="C844">
            <v>11213</v>
          </cell>
          <cell r="D844">
            <v>8242</v>
          </cell>
          <cell r="E844">
            <v>7744</v>
          </cell>
        </row>
        <row r="845">
          <cell r="A845">
            <v>44050</v>
          </cell>
          <cell r="B845">
            <v>21857</v>
          </cell>
          <cell r="C845">
            <v>11063</v>
          </cell>
          <cell r="D845">
            <v>8063</v>
          </cell>
          <cell r="E845">
            <v>7419</v>
          </cell>
        </row>
        <row r="846">
          <cell r="A846">
            <v>44057</v>
          </cell>
          <cell r="B846">
            <v>24921</v>
          </cell>
          <cell r="C846">
            <v>11388</v>
          </cell>
          <cell r="D846">
            <v>8006</v>
          </cell>
          <cell r="E846">
            <v>8122</v>
          </cell>
        </row>
        <row r="847">
          <cell r="A847">
            <v>44064</v>
          </cell>
          <cell r="B847">
            <v>25404</v>
          </cell>
          <cell r="C847">
            <v>12275</v>
          </cell>
          <cell r="D847">
            <v>8222</v>
          </cell>
          <cell r="E847">
            <v>8758</v>
          </cell>
        </row>
        <row r="848">
          <cell r="A848">
            <v>44071</v>
          </cell>
          <cell r="B848">
            <v>24107</v>
          </cell>
          <cell r="C848">
            <v>12363</v>
          </cell>
          <cell r="D848">
            <v>8291</v>
          </cell>
          <cell r="E848">
            <v>8875</v>
          </cell>
        </row>
        <row r="849">
          <cell r="A849">
            <v>44078</v>
          </cell>
          <cell r="B849">
            <v>23189</v>
          </cell>
          <cell r="C849">
            <v>12443</v>
          </cell>
          <cell r="D849">
            <v>8472</v>
          </cell>
          <cell r="E849">
            <v>8893</v>
          </cell>
        </row>
        <row r="850">
          <cell r="A850">
            <v>44085</v>
          </cell>
          <cell r="B850">
            <v>21479</v>
          </cell>
          <cell r="C850">
            <v>12229</v>
          </cell>
          <cell r="D850">
            <v>8797</v>
          </cell>
          <cell r="E850">
            <v>8531</v>
          </cell>
        </row>
        <row r="851">
          <cell r="A851">
            <v>44092</v>
          </cell>
          <cell r="B851">
            <v>20614</v>
          </cell>
          <cell r="C851">
            <v>12429</v>
          </cell>
          <cell r="D851">
            <v>8981</v>
          </cell>
          <cell r="E851">
            <v>9028</v>
          </cell>
        </row>
        <row r="852">
          <cell r="A852">
            <v>44099</v>
          </cell>
          <cell r="B852">
            <v>20650</v>
          </cell>
          <cell r="C852">
            <v>13129</v>
          </cell>
          <cell r="D852">
            <v>9188</v>
          </cell>
          <cell r="E852">
            <v>9961</v>
          </cell>
        </row>
        <row r="853">
          <cell r="A853">
            <v>44106</v>
          </cell>
          <cell r="B853">
            <v>21404</v>
          </cell>
          <cell r="C853">
            <v>14221</v>
          </cell>
          <cell r="D853">
            <v>9281</v>
          </cell>
          <cell r="E853">
            <v>9625</v>
          </cell>
        </row>
        <row r="854">
          <cell r="A854">
            <v>44113</v>
          </cell>
          <cell r="B854">
            <v>21279</v>
          </cell>
          <cell r="C854">
            <v>15093</v>
          </cell>
          <cell r="D854">
            <v>9275</v>
          </cell>
          <cell r="E854">
            <v>9275</v>
          </cell>
        </row>
        <row r="855">
          <cell r="A855">
            <v>44120</v>
          </cell>
          <cell r="B855">
            <v>21393</v>
          </cell>
          <cell r="C855">
            <v>13764</v>
          </cell>
          <cell r="D855">
            <v>9375</v>
          </cell>
          <cell r="E855">
            <v>9114</v>
          </cell>
        </row>
        <row r="856">
          <cell r="A856">
            <v>44127</v>
          </cell>
          <cell r="B856">
            <v>22225</v>
          </cell>
          <cell r="C856">
            <v>13414</v>
          </cell>
          <cell r="D856">
            <v>9469</v>
          </cell>
          <cell r="E856">
            <v>9453</v>
          </cell>
        </row>
        <row r="857">
          <cell r="A857">
            <v>44134</v>
          </cell>
          <cell r="B857">
            <v>20757</v>
          </cell>
          <cell r="C857">
            <v>12500</v>
          </cell>
          <cell r="D857">
            <v>9497</v>
          </cell>
          <cell r="E857">
            <v>9471</v>
          </cell>
        </row>
        <row r="858">
          <cell r="A858">
            <v>44141</v>
          </cell>
          <cell r="B858">
            <v>19193</v>
          </cell>
          <cell r="C858">
            <v>11986</v>
          </cell>
          <cell r="D858">
            <v>9481</v>
          </cell>
          <cell r="E858">
            <v>8788</v>
          </cell>
        </row>
        <row r="859">
          <cell r="A859">
            <v>44148</v>
          </cell>
          <cell r="B859">
            <v>18068</v>
          </cell>
          <cell r="C859">
            <v>12350</v>
          </cell>
          <cell r="D859">
            <v>9466</v>
          </cell>
          <cell r="E859">
            <v>8619</v>
          </cell>
        </row>
        <row r="860">
          <cell r="A860">
            <v>44155</v>
          </cell>
          <cell r="B860">
            <v>17589</v>
          </cell>
          <cell r="C860">
            <v>13214</v>
          </cell>
          <cell r="D860">
            <v>9506</v>
          </cell>
          <cell r="E860">
            <v>9413</v>
          </cell>
        </row>
        <row r="861">
          <cell r="A861">
            <v>44162</v>
          </cell>
          <cell r="B861">
            <v>17725</v>
          </cell>
          <cell r="C861">
            <v>14636</v>
          </cell>
          <cell r="D861">
            <v>10381</v>
          </cell>
          <cell r="E861">
            <v>11419</v>
          </cell>
        </row>
        <row r="862">
          <cell r="A862">
            <v>44169</v>
          </cell>
          <cell r="B862">
            <v>19354</v>
          </cell>
          <cell r="C862">
            <v>15136</v>
          </cell>
          <cell r="D862">
            <v>10769</v>
          </cell>
          <cell r="E862">
            <v>10819</v>
          </cell>
        </row>
        <row r="863">
          <cell r="A863">
            <v>44176</v>
          </cell>
          <cell r="B863">
            <v>21107</v>
          </cell>
          <cell r="C863">
            <v>15332</v>
          </cell>
          <cell r="D863">
            <v>10850</v>
          </cell>
          <cell r="E863">
            <v>10843</v>
          </cell>
        </row>
        <row r="864">
          <cell r="A864">
            <v>44183</v>
          </cell>
          <cell r="B864">
            <v>21496</v>
          </cell>
          <cell r="C864">
            <v>15914</v>
          </cell>
          <cell r="D864">
            <v>11028</v>
          </cell>
          <cell r="E864">
            <v>10900</v>
          </cell>
        </row>
        <row r="865">
          <cell r="A865">
            <v>44190</v>
          </cell>
          <cell r="B865">
            <v>19704</v>
          </cell>
          <cell r="C865">
            <v>16139</v>
          </cell>
          <cell r="D865">
            <v>11056</v>
          </cell>
          <cell r="E865">
            <v>10093</v>
          </cell>
        </row>
        <row r="866">
          <cell r="A866">
            <v>44197</v>
          </cell>
          <cell r="B866">
            <v>19400</v>
          </cell>
          <cell r="C866">
            <v>15979</v>
          </cell>
          <cell r="D866">
            <v>11013</v>
          </cell>
          <cell r="E866">
            <v>9679</v>
          </cell>
        </row>
        <row r="867">
          <cell r="A867">
            <v>44204</v>
          </cell>
          <cell r="B867">
            <v>18686</v>
          </cell>
          <cell r="C867">
            <v>15564</v>
          </cell>
          <cell r="D867">
            <v>11088</v>
          </cell>
          <cell r="E867">
            <v>9800</v>
          </cell>
        </row>
        <row r="868">
          <cell r="A868">
            <v>44211</v>
          </cell>
          <cell r="B868">
            <v>20311</v>
          </cell>
          <cell r="C868">
            <v>15400</v>
          </cell>
          <cell r="D868">
            <v>11250</v>
          </cell>
          <cell r="E868">
            <v>11093</v>
          </cell>
        </row>
        <row r="869">
          <cell r="A869">
            <v>44218</v>
          </cell>
          <cell r="B869">
            <v>22904</v>
          </cell>
          <cell r="C869">
            <v>15443</v>
          </cell>
          <cell r="D869">
            <v>11457</v>
          </cell>
          <cell r="E869">
            <v>11807</v>
          </cell>
        </row>
        <row r="870">
          <cell r="A870">
            <v>44225</v>
          </cell>
          <cell r="B870">
            <v>24114</v>
          </cell>
          <cell r="C870">
            <v>16157</v>
          </cell>
          <cell r="D870">
            <v>11856</v>
          </cell>
          <cell r="E870">
            <v>11729</v>
          </cell>
        </row>
        <row r="871">
          <cell r="A871">
            <v>44232</v>
          </cell>
          <cell r="B871">
            <v>24321</v>
          </cell>
          <cell r="C871">
            <v>16850</v>
          </cell>
          <cell r="D871">
            <v>11906</v>
          </cell>
          <cell r="E871">
            <v>10366</v>
          </cell>
        </row>
        <row r="872">
          <cell r="A872">
            <v>44239</v>
          </cell>
          <cell r="B872">
            <v>26411</v>
          </cell>
          <cell r="C872">
            <v>18021</v>
          </cell>
          <cell r="D872">
            <v>12050</v>
          </cell>
          <cell r="E872">
            <v>10358</v>
          </cell>
        </row>
        <row r="873">
          <cell r="A873">
            <v>44246</v>
          </cell>
          <cell r="B873">
            <v>31050</v>
          </cell>
          <cell r="C873">
            <v>19904</v>
          </cell>
          <cell r="D873">
            <v>13831</v>
          </cell>
          <cell r="E873">
            <v>14436</v>
          </cell>
        </row>
        <row r="874">
          <cell r="A874">
            <v>44253</v>
          </cell>
          <cell r="B874">
            <v>34032</v>
          </cell>
          <cell r="C874">
            <v>23221</v>
          </cell>
          <cell r="D874">
            <v>16125</v>
          </cell>
          <cell r="E874">
            <v>20214</v>
          </cell>
        </row>
        <row r="875">
          <cell r="A875">
            <v>44260</v>
          </cell>
          <cell r="B875">
            <v>34039</v>
          </cell>
          <cell r="C875">
            <v>23386</v>
          </cell>
          <cell r="D875">
            <v>18125</v>
          </cell>
          <cell r="E875">
            <v>20979</v>
          </cell>
        </row>
        <row r="876">
          <cell r="A876">
            <v>44267</v>
          </cell>
          <cell r="B876">
            <v>33364</v>
          </cell>
          <cell r="C876">
            <v>24429</v>
          </cell>
          <cell r="D876">
            <v>22500</v>
          </cell>
          <cell r="E876">
            <v>24086</v>
          </cell>
        </row>
        <row r="877">
          <cell r="A877">
            <v>44274</v>
          </cell>
          <cell r="B877">
            <v>32164</v>
          </cell>
          <cell r="C877">
            <v>22957</v>
          </cell>
          <cell r="D877">
            <v>25813</v>
          </cell>
          <cell r="E877">
            <v>26114</v>
          </cell>
        </row>
        <row r="878">
          <cell r="A878">
            <v>44281</v>
          </cell>
          <cell r="B878">
            <v>29918</v>
          </cell>
          <cell r="C878">
            <v>18964</v>
          </cell>
          <cell r="D878">
            <v>25344</v>
          </cell>
          <cell r="E878">
            <v>24057</v>
          </cell>
        </row>
        <row r="879">
          <cell r="A879">
            <v>44287</v>
          </cell>
          <cell r="B879">
            <v>27733</v>
          </cell>
          <cell r="C879">
            <v>15207</v>
          </cell>
          <cell r="D879">
            <v>23950</v>
          </cell>
          <cell r="E879">
            <v>21971</v>
          </cell>
        </row>
        <row r="880">
          <cell r="A880">
            <v>44293</v>
          </cell>
          <cell r="B880">
            <v>26268</v>
          </cell>
          <cell r="C880">
            <v>12643</v>
          </cell>
          <cell r="D880">
            <v>22531</v>
          </cell>
          <cell r="E880">
            <v>21507</v>
          </cell>
        </row>
        <row r="881">
          <cell r="A881">
            <v>44302</v>
          </cell>
          <cell r="B881">
            <v>26996</v>
          </cell>
          <cell r="C881">
            <v>12671</v>
          </cell>
          <cell r="D881">
            <v>21738</v>
          </cell>
          <cell r="E881">
            <v>22607</v>
          </cell>
        </row>
        <row r="882">
          <cell r="A882">
            <v>44309</v>
          </cell>
          <cell r="B882">
            <v>30543</v>
          </cell>
          <cell r="C882">
            <v>15314</v>
          </cell>
          <cell r="D882">
            <v>23094</v>
          </cell>
          <cell r="E882">
            <v>25929</v>
          </cell>
        </row>
        <row r="883">
          <cell r="A883">
            <v>44318</v>
          </cell>
          <cell r="B883">
            <v>30325</v>
          </cell>
          <cell r="C883">
            <v>15708</v>
          </cell>
          <cell r="D883">
            <v>25250</v>
          </cell>
          <cell r="E883">
            <v>26464</v>
          </cell>
        </row>
        <row r="884">
          <cell r="A884">
            <v>44324</v>
          </cell>
          <cell r="B884">
            <v>29536</v>
          </cell>
          <cell r="C884">
            <v>15886</v>
          </cell>
          <cell r="D884">
            <v>25763</v>
          </cell>
          <cell r="E884">
            <v>26471</v>
          </cell>
        </row>
        <row r="885">
          <cell r="A885">
            <v>44330</v>
          </cell>
          <cell r="B885">
            <v>28646</v>
          </cell>
          <cell r="C885">
            <v>16886</v>
          </cell>
          <cell r="D885">
            <v>27781</v>
          </cell>
          <cell r="E885">
            <v>27221</v>
          </cell>
        </row>
        <row r="886">
          <cell r="A886">
            <v>44337</v>
          </cell>
          <cell r="B886">
            <v>28693</v>
          </cell>
          <cell r="C886">
            <v>17893</v>
          </cell>
          <cell r="D886">
            <v>28813</v>
          </cell>
          <cell r="E886">
            <v>28079</v>
          </cell>
        </row>
        <row r="887">
          <cell r="A887">
            <v>44344</v>
          </cell>
          <cell r="B887">
            <v>30282</v>
          </cell>
          <cell r="C887">
            <v>18279</v>
          </cell>
          <cell r="D887">
            <v>28706</v>
          </cell>
          <cell r="E887">
            <v>26957</v>
          </cell>
        </row>
        <row r="888">
          <cell r="A888">
            <v>44351</v>
          </cell>
          <cell r="B888">
            <v>31893</v>
          </cell>
          <cell r="C888">
            <v>19550</v>
          </cell>
          <cell r="D888">
            <v>27200</v>
          </cell>
          <cell r="E888">
            <v>23107</v>
          </cell>
        </row>
        <row r="889">
          <cell r="A889">
            <v>44358</v>
          </cell>
          <cell r="B889">
            <v>33643</v>
          </cell>
          <cell r="C889">
            <v>20154</v>
          </cell>
          <cell r="D889">
            <v>27444</v>
          </cell>
          <cell r="E889">
            <v>25207</v>
          </cell>
        </row>
        <row r="890">
          <cell r="A890">
            <v>44364</v>
          </cell>
          <cell r="B890">
            <v>36993</v>
          </cell>
          <cell r="C890">
            <v>20850</v>
          </cell>
          <cell r="D890">
            <v>27825</v>
          </cell>
          <cell r="E890">
            <v>27250</v>
          </cell>
        </row>
        <row r="891">
          <cell r="A891">
            <v>44371</v>
          </cell>
          <cell r="B891">
            <v>43264</v>
          </cell>
          <cell r="C891">
            <v>22857</v>
          </cell>
          <cell r="D891">
            <v>27781</v>
          </cell>
          <cell r="E891">
            <v>29029</v>
          </cell>
        </row>
        <row r="892">
          <cell r="A892">
            <v>44378</v>
          </cell>
          <cell r="B892">
            <v>48711</v>
          </cell>
          <cell r="C892">
            <v>23579</v>
          </cell>
          <cell r="D892">
            <v>27994</v>
          </cell>
          <cell r="E892">
            <v>29471</v>
          </cell>
        </row>
        <row r="893">
          <cell r="A893">
            <v>44386</v>
          </cell>
          <cell r="B893">
            <v>51436</v>
          </cell>
          <cell r="C893">
            <v>24521</v>
          </cell>
          <cell r="D893">
            <v>30625</v>
          </cell>
          <cell r="E893">
            <v>28007</v>
          </cell>
        </row>
        <row r="894">
          <cell r="A894">
            <v>44394</v>
          </cell>
          <cell r="B894">
            <v>52332</v>
          </cell>
          <cell r="C894">
            <v>25693</v>
          </cell>
          <cell r="D894">
            <v>30694</v>
          </cell>
          <cell r="E894">
            <v>25161</v>
          </cell>
        </row>
        <row r="895">
          <cell r="A895">
            <v>44402</v>
          </cell>
          <cell r="B895">
            <v>53521</v>
          </cell>
          <cell r="C895">
            <v>30357</v>
          </cell>
          <cell r="D895">
            <v>31029</v>
          </cell>
          <cell r="E895">
            <v>26988</v>
          </cell>
        </row>
        <row r="896">
          <cell r="A896">
            <v>44409</v>
          </cell>
          <cell r="B896">
            <v>54836</v>
          </cell>
          <cell r="C896">
            <v>30886</v>
          </cell>
          <cell r="D896">
            <v>30931</v>
          </cell>
          <cell r="E896">
            <v>27836</v>
          </cell>
        </row>
        <row r="897">
          <cell r="A897">
            <v>44416</v>
          </cell>
          <cell r="B897">
            <v>55414</v>
          </cell>
          <cell r="C897">
            <v>30050</v>
          </cell>
          <cell r="D897">
            <v>31536</v>
          </cell>
          <cell r="E897">
            <v>29975</v>
          </cell>
        </row>
        <row r="898">
          <cell r="A898">
            <v>44423</v>
          </cell>
          <cell r="B898">
            <v>58328</v>
          </cell>
          <cell r="C898">
            <v>29921</v>
          </cell>
          <cell r="D898">
            <v>33413</v>
          </cell>
          <cell r="E898">
            <v>31664</v>
          </cell>
        </row>
        <row r="899">
          <cell r="A899">
            <v>44430</v>
          </cell>
          <cell r="B899">
            <v>56718</v>
          </cell>
          <cell r="C899">
            <v>30136</v>
          </cell>
          <cell r="D899">
            <v>35569</v>
          </cell>
          <cell r="E899">
            <v>35036</v>
          </cell>
        </row>
        <row r="900">
          <cell r="A900">
            <v>44437</v>
          </cell>
          <cell r="B900">
            <v>58258</v>
          </cell>
          <cell r="C900">
            <v>29164</v>
          </cell>
          <cell r="D900">
            <v>36600</v>
          </cell>
          <cell r="E900">
            <v>39143</v>
          </cell>
        </row>
        <row r="901">
          <cell r="A901">
            <v>44441</v>
          </cell>
          <cell r="B901">
            <v>57996</v>
          </cell>
          <cell r="C901">
            <v>24857</v>
          </cell>
          <cell r="D901">
            <v>36413</v>
          </cell>
          <cell r="E901">
            <v>38086</v>
          </cell>
        </row>
        <row r="902">
          <cell r="A902">
            <v>44449</v>
          </cell>
          <cell r="B902">
            <v>55617</v>
          </cell>
          <cell r="C902">
            <v>20107</v>
          </cell>
          <cell r="D902">
            <v>36025</v>
          </cell>
          <cell r="E902">
            <v>34721</v>
          </cell>
        </row>
        <row r="903">
          <cell r="A903">
            <v>44456</v>
          </cell>
          <cell r="B903">
            <v>56213</v>
          </cell>
          <cell r="C903">
            <v>22129</v>
          </cell>
          <cell r="D903">
            <v>36150</v>
          </cell>
          <cell r="E903">
            <v>36108</v>
          </cell>
        </row>
        <row r="904">
          <cell r="A904">
            <v>44463</v>
          </cell>
          <cell r="B904">
            <v>54979</v>
          </cell>
          <cell r="C904">
            <v>23207</v>
          </cell>
          <cell r="D904">
            <v>36506</v>
          </cell>
          <cell r="E904">
            <v>36193</v>
          </cell>
        </row>
        <row r="905">
          <cell r="A905">
            <v>44473</v>
          </cell>
          <cell r="B905">
            <v>52008</v>
          </cell>
          <cell r="C905">
            <v>28821</v>
          </cell>
          <cell r="D905">
            <v>36531</v>
          </cell>
          <cell r="E905">
            <v>36486</v>
          </cell>
        </row>
        <row r="906">
          <cell r="A906">
            <v>44480</v>
          </cell>
          <cell r="B906">
            <v>51783</v>
          </cell>
          <cell r="C906">
            <v>31979</v>
          </cell>
          <cell r="D906">
            <v>36506</v>
          </cell>
          <cell r="E906">
            <v>36393</v>
          </cell>
        </row>
        <row r="907">
          <cell r="A907">
            <v>44487</v>
          </cell>
          <cell r="B907">
            <v>53433</v>
          </cell>
          <cell r="C907">
            <v>34679</v>
          </cell>
          <cell r="D907">
            <v>36544</v>
          </cell>
          <cell r="E907">
            <v>37658</v>
          </cell>
        </row>
        <row r="908">
          <cell r="A908">
            <v>44491</v>
          </cell>
          <cell r="B908">
            <v>53650</v>
          </cell>
          <cell r="C908">
            <v>37786</v>
          </cell>
          <cell r="D908">
            <v>36713</v>
          </cell>
          <cell r="E908">
            <v>36029</v>
          </cell>
        </row>
        <row r="909">
          <cell r="A909">
            <v>44498</v>
          </cell>
          <cell r="B909">
            <v>51192</v>
          </cell>
          <cell r="C909">
            <v>38000</v>
          </cell>
          <cell r="D909">
            <v>34100</v>
          </cell>
          <cell r="E909">
            <v>28214</v>
          </cell>
        </row>
        <row r="910">
          <cell r="A910">
            <v>44505</v>
          </cell>
          <cell r="B910">
            <v>46383</v>
          </cell>
          <cell r="C910">
            <v>35143</v>
          </cell>
          <cell r="D910">
            <v>26938</v>
          </cell>
          <cell r="E910">
            <v>18500</v>
          </cell>
        </row>
        <row r="911">
          <cell r="A911">
            <v>44512</v>
          </cell>
          <cell r="B911">
            <v>41633</v>
          </cell>
          <cell r="C911">
            <v>31857</v>
          </cell>
          <cell r="D911">
            <v>23031</v>
          </cell>
          <cell r="E911">
            <v>17171</v>
          </cell>
        </row>
        <row r="912">
          <cell r="A912">
            <v>44519</v>
          </cell>
          <cell r="B912">
            <v>38971</v>
          </cell>
          <cell r="C912">
            <v>29021</v>
          </cell>
          <cell r="D912">
            <v>21906</v>
          </cell>
          <cell r="E912">
            <v>17050</v>
          </cell>
        </row>
        <row r="913">
          <cell r="A913">
            <v>44526</v>
          </cell>
          <cell r="B913">
            <v>37292</v>
          </cell>
          <cell r="C913">
            <v>27636</v>
          </cell>
          <cell r="D913">
            <v>21906</v>
          </cell>
          <cell r="E913">
            <v>19471</v>
          </cell>
        </row>
        <row r="914">
          <cell r="A914">
            <v>44533</v>
          </cell>
          <cell r="B914">
            <v>37904</v>
          </cell>
          <cell r="C914">
            <v>28007</v>
          </cell>
          <cell r="D914">
            <v>22425</v>
          </cell>
          <cell r="E914">
            <v>21393</v>
          </cell>
        </row>
        <row r="915">
          <cell r="A915">
            <v>44540</v>
          </cell>
          <cell r="B915">
            <v>38104</v>
          </cell>
          <cell r="C915">
            <v>28500</v>
          </cell>
          <cell r="D915">
            <v>22694</v>
          </cell>
          <cell r="E915">
            <v>24029</v>
          </cell>
        </row>
        <row r="916">
          <cell r="A916">
            <v>44547</v>
          </cell>
          <cell r="B916">
            <v>38408</v>
          </cell>
          <cell r="C916">
            <v>28196</v>
          </cell>
          <cell r="D916">
            <v>28418</v>
          </cell>
          <cell r="E916">
            <v>22643</v>
          </cell>
        </row>
        <row r="917">
          <cell r="A917">
            <v>44568</v>
          </cell>
          <cell r="B917">
            <v>32588</v>
          </cell>
          <cell r="C917">
            <v>23786</v>
          </cell>
          <cell r="D917">
            <v>22594</v>
          </cell>
          <cell r="E917">
            <v>19264</v>
          </cell>
        </row>
        <row r="918">
          <cell r="A918">
            <v>44575</v>
          </cell>
          <cell r="B918">
            <v>30067</v>
          </cell>
          <cell r="C918">
            <v>22179</v>
          </cell>
          <cell r="D918">
            <v>22431</v>
          </cell>
          <cell r="E918">
            <v>15650</v>
          </cell>
        </row>
        <row r="919">
          <cell r="A919">
            <v>44582</v>
          </cell>
          <cell r="B919">
            <v>27958</v>
          </cell>
          <cell r="C919">
            <v>21143</v>
          </cell>
          <cell r="D919">
            <v>20063</v>
          </cell>
          <cell r="E919">
            <v>13471</v>
          </cell>
        </row>
        <row r="920">
          <cell r="A920">
            <v>44588</v>
          </cell>
          <cell r="B920">
            <v>25871</v>
          </cell>
          <cell r="C920">
            <v>17893</v>
          </cell>
          <cell r="D920">
            <v>19313</v>
          </cell>
          <cell r="E920">
            <v>14586</v>
          </cell>
        </row>
        <row r="921">
          <cell r="A921">
            <v>44596</v>
          </cell>
          <cell r="B921">
            <v>24508</v>
          </cell>
          <cell r="C921">
            <v>14021</v>
          </cell>
          <cell r="D921">
            <v>19438</v>
          </cell>
          <cell r="E921">
            <v>15661</v>
          </cell>
        </row>
        <row r="922">
          <cell r="A922">
            <v>44607</v>
          </cell>
          <cell r="B922">
            <v>29025</v>
          </cell>
          <cell r="C922">
            <v>17207</v>
          </cell>
          <cell r="D922">
            <v>25781</v>
          </cell>
          <cell r="E922">
            <v>27893</v>
          </cell>
        </row>
        <row r="923">
          <cell r="A923">
            <v>44613</v>
          </cell>
          <cell r="B923">
            <v>30654</v>
          </cell>
          <cell r="C923">
            <v>17857</v>
          </cell>
          <cell r="D923">
            <v>28875</v>
          </cell>
          <cell r="E923">
            <v>26214</v>
          </cell>
        </row>
        <row r="924">
          <cell r="A924">
            <v>44619</v>
          </cell>
          <cell r="B924">
            <v>30450</v>
          </cell>
          <cell r="C924">
            <v>18386</v>
          </cell>
          <cell r="D924">
            <v>31250</v>
          </cell>
          <cell r="E924">
            <v>27536</v>
          </cell>
        </row>
        <row r="925">
          <cell r="A925">
            <v>44626</v>
          </cell>
          <cell r="B925">
            <v>20100</v>
          </cell>
          <cell r="C925">
            <v>17814</v>
          </cell>
          <cell r="D925">
            <v>36125</v>
          </cell>
          <cell r="E925">
            <v>34893</v>
          </cell>
        </row>
        <row r="926">
          <cell r="A926">
            <v>44638</v>
          </cell>
          <cell r="B926">
            <v>20267</v>
          </cell>
          <cell r="C926">
            <v>23286</v>
          </cell>
          <cell r="D926">
            <v>37488</v>
          </cell>
          <cell r="E926">
            <v>35917</v>
          </cell>
        </row>
        <row r="927">
          <cell r="A927">
            <v>44645</v>
          </cell>
          <cell r="B927">
            <v>22763</v>
          </cell>
          <cell r="C927">
            <v>28714</v>
          </cell>
          <cell r="D927">
            <v>36375</v>
          </cell>
          <cell r="E927">
            <v>36664</v>
          </cell>
        </row>
        <row r="928">
          <cell r="A928">
            <v>44652</v>
          </cell>
          <cell r="B928">
            <v>25125</v>
          </cell>
          <cell r="C928">
            <v>29286</v>
          </cell>
          <cell r="D928">
            <v>32188</v>
          </cell>
          <cell r="E928">
            <v>2900</v>
          </cell>
        </row>
        <row r="929">
          <cell r="A929">
            <v>44662</v>
          </cell>
          <cell r="B929">
            <v>24417</v>
          </cell>
          <cell r="C929">
            <v>27143</v>
          </cell>
          <cell r="D929">
            <v>28125</v>
          </cell>
          <cell r="E929">
            <v>23811</v>
          </cell>
        </row>
        <row r="930">
          <cell r="A930">
            <v>44671</v>
          </cell>
          <cell r="B930">
            <v>23408</v>
          </cell>
          <cell r="C930">
            <v>27571</v>
          </cell>
          <cell r="D930">
            <v>25644</v>
          </cell>
          <cell r="E930">
            <v>24650</v>
          </cell>
        </row>
        <row r="931">
          <cell r="A931">
            <v>44676</v>
          </cell>
          <cell r="B931">
            <v>23600</v>
          </cell>
          <cell r="C931">
            <v>32786</v>
          </cell>
          <cell r="D931">
            <v>27300</v>
          </cell>
          <cell r="E931">
            <v>25829</v>
          </cell>
        </row>
        <row r="932">
          <cell r="A932">
            <v>44681</v>
          </cell>
          <cell r="B932">
            <v>23683</v>
          </cell>
          <cell r="C932">
            <v>37054</v>
          </cell>
          <cell r="D932">
            <v>27964</v>
          </cell>
          <cell r="E932">
            <v>25083</v>
          </cell>
        </row>
        <row r="933">
          <cell r="A933">
            <v>44691</v>
          </cell>
          <cell r="B933">
            <v>24225</v>
          </cell>
          <cell r="C933">
            <v>37779</v>
          </cell>
          <cell r="D933">
            <v>29469</v>
          </cell>
          <cell r="E933">
            <v>25129</v>
          </cell>
        </row>
        <row r="934">
          <cell r="A934">
            <v>44699</v>
          </cell>
          <cell r="B934">
            <v>25338</v>
          </cell>
          <cell r="C934">
            <v>33607</v>
          </cell>
          <cell r="D934">
            <v>31344</v>
          </cell>
          <cell r="E934">
            <v>26257</v>
          </cell>
        </row>
        <row r="935">
          <cell r="A935">
            <v>44706</v>
          </cell>
          <cell r="B935">
            <v>25513</v>
          </cell>
          <cell r="C935">
            <v>30214</v>
          </cell>
          <cell r="D935">
            <v>32406</v>
          </cell>
          <cell r="E935">
            <v>28843</v>
          </cell>
        </row>
        <row r="936">
          <cell r="A936">
            <v>44711</v>
          </cell>
          <cell r="B936">
            <v>25517</v>
          </cell>
          <cell r="C936">
            <v>29829</v>
          </cell>
          <cell r="D936">
            <v>32719</v>
          </cell>
          <cell r="E936">
            <v>27429</v>
          </cell>
        </row>
        <row r="937">
          <cell r="A937">
            <v>44719</v>
          </cell>
          <cell r="B937">
            <v>24838</v>
          </cell>
          <cell r="C937">
            <v>25593</v>
          </cell>
          <cell r="D937">
            <v>31315</v>
          </cell>
          <cell r="E937">
            <v>25443</v>
          </cell>
        </row>
        <row r="938">
          <cell r="A938">
            <v>44725</v>
          </cell>
          <cell r="B938">
            <v>23417</v>
          </cell>
          <cell r="C938">
            <v>20036</v>
          </cell>
          <cell r="D938">
            <v>28938</v>
          </cell>
          <cell r="E938">
            <v>24564</v>
          </cell>
        </row>
        <row r="939">
          <cell r="A939">
            <v>44732</v>
          </cell>
          <cell r="B939">
            <v>22483</v>
          </cell>
          <cell r="C939">
            <v>17943</v>
          </cell>
          <cell r="D939">
            <v>28519</v>
          </cell>
          <cell r="E939">
            <v>26564</v>
          </cell>
        </row>
        <row r="940">
          <cell r="A940">
            <v>44739</v>
          </cell>
          <cell r="B940">
            <v>22354</v>
          </cell>
          <cell r="C940">
            <v>17864</v>
          </cell>
          <cell r="D940">
            <v>28406</v>
          </cell>
          <cell r="E940">
            <v>25971</v>
          </cell>
        </row>
        <row r="941">
          <cell r="A941">
            <v>44741</v>
          </cell>
          <cell r="B941">
            <v>22238</v>
          </cell>
          <cell r="C941">
            <v>17779</v>
          </cell>
          <cell r="D941">
            <v>27000</v>
          </cell>
          <cell r="E941">
            <v>24236</v>
          </cell>
        </row>
      </sheetData>
      <sheetData sheetId="3">
        <row r="1">
          <cell r="A1" t="str">
            <v>Freight rate indices weekly</v>
          </cell>
          <cell r="H1" t="str">
            <v>SSY Pacific</v>
          </cell>
          <cell r="I1"/>
          <cell r="J1"/>
          <cell r="K1"/>
          <cell r="L1"/>
          <cell r="M1"/>
          <cell r="N1"/>
          <cell r="O1"/>
          <cell r="P1"/>
          <cell r="Q1"/>
          <cell r="R1" t="str">
            <v>SSY Atlantic</v>
          </cell>
          <cell r="S1"/>
          <cell r="T1"/>
          <cell r="U1"/>
          <cell r="V1"/>
          <cell r="W1"/>
          <cell r="X1"/>
          <cell r="Y1"/>
          <cell r="Z1"/>
          <cell r="AA1"/>
          <cell r="AB1"/>
          <cell r="AC1"/>
          <cell r="AD1" t="str">
            <v>NEW</v>
          </cell>
          <cell r="AE1" t="str">
            <v>SSY Pacific</v>
          </cell>
          <cell r="AF1"/>
          <cell r="AG1"/>
          <cell r="AH1"/>
          <cell r="AI1"/>
          <cell r="AJ1"/>
          <cell r="AK1"/>
          <cell r="AL1"/>
          <cell r="AM1"/>
          <cell r="AN1" t="str">
            <v>SSY Atlantic</v>
          </cell>
          <cell r="AO1"/>
          <cell r="AP1"/>
          <cell r="AQ1"/>
          <cell r="AR1"/>
          <cell r="AS1"/>
          <cell r="AT1"/>
          <cell r="AU1"/>
          <cell r="AV1"/>
          <cell r="AW1"/>
        </row>
        <row r="2">
          <cell r="A2" t="str">
            <v>Source: SSY Publications</v>
          </cell>
          <cell r="B2" t="str">
            <v>Atlantic</v>
          </cell>
          <cell r="C2" t="str">
            <v>Pacific</v>
          </cell>
          <cell r="D2" t="str">
            <v>w-o-w change</v>
          </cell>
          <cell r="E2" t="str">
            <v>atlantic change</v>
          </cell>
          <cell r="F2" t="str">
            <v>pacific change</v>
          </cell>
          <cell r="H2" t="str">
            <v>Rizhao</v>
          </cell>
          <cell r="I2" t="str">
            <v>Dampier</v>
          </cell>
          <cell r="J2" t="str">
            <v>Saldahna</v>
          </cell>
          <cell r="K2" t="str">
            <v>Richards Bay</v>
          </cell>
          <cell r="L2" t="str">
            <v>Cape Lambert</v>
          </cell>
          <cell r="M2" t="str">
            <v>NSW</v>
          </cell>
          <cell r="N2" t="str">
            <v>Queensland</v>
          </cell>
          <cell r="O2" t="str">
            <v>NSW</v>
          </cell>
          <cell r="P2" t="str">
            <v>T/C FE</v>
          </cell>
          <cell r="Q2" t="str">
            <v>T/C Transpac.</v>
          </cell>
          <cell r="R2" t="str">
            <v>Narvik</v>
          </cell>
          <cell r="S2" t="str">
            <v>Tubarao</v>
          </cell>
          <cell r="T2" t="str">
            <v>Richards Bay</v>
          </cell>
          <cell r="U2" t="str">
            <v>Hampton</v>
          </cell>
          <cell r="V2" t="str">
            <v>P. Bolivar</v>
          </cell>
          <cell r="W2" t="str">
            <v>Nouadibou</v>
          </cell>
          <cell r="X2" t="str">
            <v>Nouadibou</v>
          </cell>
          <cell r="Y2" t="str">
            <v>Tubarao</v>
          </cell>
          <cell r="Z2" t="str">
            <v>Tubarao</v>
          </cell>
          <cell r="AA2" t="str">
            <v>T/C Trip Cont</v>
          </cell>
          <cell r="AB2" t="str">
            <v>T/C Transatl.</v>
          </cell>
          <cell r="AC2" t="str">
            <v>Rizhao</v>
          </cell>
          <cell r="AD2" t="str">
            <v>Saldahna</v>
          </cell>
          <cell r="AE2" t="str">
            <v>Dampier</v>
          </cell>
          <cell r="AF2" t="str">
            <v>Saldanha</v>
          </cell>
          <cell r="AG2" t="str">
            <v>Richards</v>
          </cell>
          <cell r="AH2" t="str">
            <v>Cape Lambert</v>
          </cell>
          <cell r="AI2" t="str">
            <v>NSW</v>
          </cell>
          <cell r="AJ2" t="str">
            <v>Queensland</v>
          </cell>
          <cell r="AK2" t="str">
            <v>NSW</v>
          </cell>
          <cell r="AL2" t="str">
            <v>T/C FE</v>
          </cell>
          <cell r="AM2" t="str">
            <v>T/C Transpac.</v>
          </cell>
          <cell r="AN2" t="str">
            <v>Narvik</v>
          </cell>
          <cell r="AO2" t="str">
            <v>Tubarao</v>
          </cell>
          <cell r="AP2" t="str">
            <v>Richards</v>
          </cell>
          <cell r="AQ2" t="str">
            <v>Hampton</v>
          </cell>
          <cell r="AR2" t="str">
            <v>P. Bolivar</v>
          </cell>
          <cell r="AS2" t="str">
            <v>Nouadibou</v>
          </cell>
          <cell r="AT2" t="str">
            <v>Tubarao</v>
          </cell>
          <cell r="AU2" t="str">
            <v>Tubarao</v>
          </cell>
          <cell r="AV2" t="str">
            <v>T/C Trip Cont</v>
          </cell>
          <cell r="AW2" t="str">
            <v>T/C Transatl.</v>
          </cell>
        </row>
        <row r="3">
          <cell r="H3" t="str">
            <v>Rotterdam</v>
          </cell>
          <cell r="I3" t="str">
            <v>Qingdao</v>
          </cell>
          <cell r="J3" t="str">
            <v>Qingdao</v>
          </cell>
          <cell r="K3" t="str">
            <v>Kwangyang</v>
          </cell>
          <cell r="L3" t="str">
            <v>Rotterdam</v>
          </cell>
          <cell r="M3" t="str">
            <v>Japan</v>
          </cell>
          <cell r="N3" t="str">
            <v>Rotterdam</v>
          </cell>
          <cell r="O3" t="str">
            <v>S. Korea</v>
          </cell>
          <cell r="P3" t="str">
            <v>Cont</v>
          </cell>
          <cell r="Q3" t="str">
            <v>Round</v>
          </cell>
          <cell r="R3" t="str">
            <v>Rotterdam</v>
          </cell>
          <cell r="S3" t="str">
            <v>Rotterdam</v>
          </cell>
          <cell r="T3" t="str">
            <v>Rotterdam</v>
          </cell>
          <cell r="U3" t="str">
            <v>Rotterdam</v>
          </cell>
          <cell r="V3" t="str">
            <v>Rotterdam</v>
          </cell>
          <cell r="W3" t="str">
            <v>Taranto P2</v>
          </cell>
          <cell r="X3" t="str">
            <v>Qingdao</v>
          </cell>
          <cell r="Y3" t="str">
            <v>Japan</v>
          </cell>
          <cell r="Z3" t="str">
            <v>Qingdao</v>
          </cell>
          <cell r="AA3" t="str">
            <v>Far East</v>
          </cell>
          <cell r="AB3" t="str">
            <v>Round</v>
          </cell>
          <cell r="AC3" t="str">
            <v>Rotterdam</v>
          </cell>
          <cell r="AD3" t="str">
            <v>Rotterdam</v>
          </cell>
          <cell r="AE3" t="str">
            <v>Qingdao</v>
          </cell>
          <cell r="AF3" t="str">
            <v>Qingdao</v>
          </cell>
          <cell r="AG3" t="str">
            <v>Kwangyang</v>
          </cell>
          <cell r="AH3" t="str">
            <v>Rotterdam</v>
          </cell>
          <cell r="AI3" t="str">
            <v>Japan</v>
          </cell>
          <cell r="AJ3" t="str">
            <v>Rotterdam</v>
          </cell>
          <cell r="AK3" t="str">
            <v>S. Korea</v>
          </cell>
          <cell r="AL3" t="str">
            <v>Cont</v>
          </cell>
          <cell r="AM3" t="str">
            <v>Round</v>
          </cell>
          <cell r="AN3" t="str">
            <v>Rotterdam</v>
          </cell>
          <cell r="AO3" t="str">
            <v>Rotterdam</v>
          </cell>
          <cell r="AP3" t="str">
            <v>Rotterdam</v>
          </cell>
          <cell r="AQ3" t="str">
            <v>Rotterdam</v>
          </cell>
          <cell r="AR3" t="str">
            <v>Rotterdam</v>
          </cell>
          <cell r="AS3" t="str">
            <v>Qingdao</v>
          </cell>
          <cell r="AT3" t="str">
            <v>Japan</v>
          </cell>
          <cell r="AU3" t="str">
            <v>Qingdao</v>
          </cell>
          <cell r="AV3" t="str">
            <v>Far East</v>
          </cell>
          <cell r="AW3" t="str">
            <v>Round</v>
          </cell>
        </row>
        <row r="4">
          <cell r="A4" t="str">
            <v>Data source</v>
          </cell>
          <cell r="B4" t="str">
            <v>Excel_Fastmarkets rate</v>
          </cell>
          <cell r="C4" t="str">
            <v>Excel_Fastmarkets rate</v>
          </cell>
          <cell r="D4"/>
          <cell r="E4"/>
          <cell r="F4"/>
          <cell r="H4"/>
          <cell r="I4" t="str">
            <v>Excel_Fastmarkets rate/pdf</v>
          </cell>
          <cell r="J4" t="str">
            <v>Excel_Fastmarkets rate/pdf</v>
          </cell>
          <cell r="K4"/>
          <cell r="L4" t="str">
            <v>pdf</v>
          </cell>
          <cell r="M4"/>
          <cell r="N4" t="str">
            <v>Excel_Fastmarkets rate</v>
          </cell>
          <cell r="O4"/>
          <cell r="P4" t="str">
            <v>pdf</v>
          </cell>
          <cell r="Q4" t="str">
            <v>pdf</v>
          </cell>
          <cell r="R4" t="str">
            <v>pdf</v>
          </cell>
          <cell r="S4" t="str">
            <v>Excel_Fastmarkets rate/pdf</v>
          </cell>
          <cell r="T4" t="str">
            <v>pdf</v>
          </cell>
          <cell r="U4" t="str">
            <v>pdf</v>
          </cell>
          <cell r="V4" t="str">
            <v>pdf</v>
          </cell>
          <cell r="W4"/>
          <cell r="X4" t="str">
            <v>pdf</v>
          </cell>
          <cell r="Y4" t="str">
            <v>pdf</v>
          </cell>
          <cell r="Z4" t="str">
            <v>Excel_Fastmarkets rate/pdf</v>
          </cell>
          <cell r="AA4" t="str">
            <v>pdf</v>
          </cell>
          <cell r="AB4" t="str">
            <v>pdf</v>
          </cell>
          <cell r="AC4"/>
          <cell r="AD4" t="str">
            <v>Excel_Fastmarkets rate</v>
          </cell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U4"/>
          <cell r="AV4"/>
          <cell r="AW4"/>
        </row>
        <row r="5">
          <cell r="B5" t="str">
            <v>Atlantic</v>
          </cell>
          <cell r="C5" t="str">
            <v>Pacific</v>
          </cell>
        </row>
        <row r="6">
          <cell r="A6">
            <v>37263</v>
          </cell>
          <cell r="B6">
            <v>2878</v>
          </cell>
          <cell r="C6">
            <v>2452</v>
          </cell>
        </row>
        <row r="7">
          <cell r="A7">
            <v>37270</v>
          </cell>
          <cell r="B7">
            <v>3092</v>
          </cell>
          <cell r="C7">
            <v>2505</v>
          </cell>
          <cell r="D7">
            <v>5.0093808630393921E-2</v>
          </cell>
          <cell r="E7">
            <v>7.4357192494788116E-2</v>
          </cell>
          <cell r="F7">
            <v>2.1615008156606885E-2</v>
          </cell>
        </row>
        <row r="8">
          <cell r="A8">
            <v>37277</v>
          </cell>
          <cell r="B8">
            <v>3032</v>
          </cell>
          <cell r="C8">
            <v>2511</v>
          </cell>
          <cell r="D8">
            <v>-9.6480257280685544E-3</v>
          </cell>
          <cell r="E8">
            <v>-1.9404915912031084E-2</v>
          </cell>
          <cell r="F8">
            <v>2.3952095808383866E-3</v>
          </cell>
        </row>
        <row r="9">
          <cell r="A9">
            <v>37284</v>
          </cell>
          <cell r="B9">
            <v>2942</v>
          </cell>
          <cell r="C9">
            <v>2502</v>
          </cell>
          <cell r="D9">
            <v>-1.7860364423597286E-2</v>
          </cell>
          <cell r="E9">
            <v>-2.9683377308707071E-2</v>
          </cell>
          <cell r="F9">
            <v>-3.5842293906810374E-3</v>
          </cell>
        </row>
        <row r="10">
          <cell r="A10">
            <v>37291</v>
          </cell>
          <cell r="B10">
            <v>2882</v>
          </cell>
          <cell r="C10">
            <v>2588</v>
          </cell>
          <cell r="D10">
            <v>4.775900073475281E-3</v>
          </cell>
          <cell r="E10">
            <v>-2.0394289598912319E-2</v>
          </cell>
          <cell r="F10">
            <v>3.4372501998401361E-2</v>
          </cell>
        </row>
        <row r="11">
          <cell r="A11">
            <v>37298</v>
          </cell>
          <cell r="B11">
            <v>2979</v>
          </cell>
          <cell r="C11">
            <v>2695</v>
          </cell>
          <cell r="D11">
            <v>3.7294332723948775E-2</v>
          </cell>
          <cell r="E11">
            <v>3.3657182512144335E-2</v>
          </cell>
          <cell r="F11">
            <v>4.1344667697063464E-2</v>
          </cell>
        </row>
        <row r="12">
          <cell r="A12">
            <v>37305</v>
          </cell>
          <cell r="B12">
            <v>3121</v>
          </cell>
          <cell r="C12">
            <v>2778</v>
          </cell>
          <cell r="D12">
            <v>3.9654564681001148E-2</v>
          </cell>
          <cell r="E12">
            <v>4.7667002349781828E-2</v>
          </cell>
          <cell r="F12">
            <v>3.0797773654916538E-2</v>
          </cell>
        </row>
        <row r="13">
          <cell r="A13">
            <v>37312</v>
          </cell>
          <cell r="B13">
            <v>3319</v>
          </cell>
          <cell r="C13">
            <v>3180</v>
          </cell>
          <cell r="D13">
            <v>0.10171215460247507</v>
          </cell>
          <cell r="E13">
            <v>6.3441204742069823E-2</v>
          </cell>
          <cell r="F13">
            <v>0.14470842332613398</v>
          </cell>
        </row>
        <row r="14">
          <cell r="A14">
            <v>37319</v>
          </cell>
          <cell r="B14">
            <v>3414</v>
          </cell>
          <cell r="C14">
            <v>3270</v>
          </cell>
          <cell r="D14">
            <v>2.8465917833512933E-2</v>
          </cell>
          <cell r="E14">
            <v>2.862307924073515E-2</v>
          </cell>
          <cell r="F14">
            <v>2.8301886792452935E-2</v>
          </cell>
        </row>
        <row r="15">
          <cell r="A15">
            <v>37326</v>
          </cell>
          <cell r="B15">
            <v>3309</v>
          </cell>
          <cell r="C15">
            <v>3211</v>
          </cell>
          <cell r="D15">
            <v>-2.4536205864751692E-2</v>
          </cell>
          <cell r="E15">
            <v>-3.0755711775043881E-2</v>
          </cell>
          <cell r="F15">
            <v>-1.8042813455657503E-2</v>
          </cell>
        </row>
        <row r="16">
          <cell r="A16">
            <v>37333</v>
          </cell>
          <cell r="B16">
            <v>3219</v>
          </cell>
          <cell r="C16">
            <v>3471</v>
          </cell>
          <cell r="D16">
            <v>2.6073619631901801E-2</v>
          </cell>
          <cell r="E16">
            <v>-2.7198549410698103E-2</v>
          </cell>
          <cell r="F16">
            <v>8.0971659919028438E-2</v>
          </cell>
        </row>
        <row r="17">
          <cell r="A17">
            <v>37340</v>
          </cell>
          <cell r="B17">
            <v>3376</v>
          </cell>
          <cell r="C17">
            <v>3535</v>
          </cell>
          <cell r="D17">
            <v>3.3034379671150971E-2</v>
          </cell>
          <cell r="E17">
            <v>4.8772910841876405E-2</v>
          </cell>
          <cell r="F17">
            <v>1.8438490348602787E-2</v>
          </cell>
        </row>
        <row r="18">
          <cell r="A18">
            <v>37347</v>
          </cell>
          <cell r="B18">
            <v>3529</v>
          </cell>
          <cell r="C18">
            <v>3516</v>
          </cell>
          <cell r="D18">
            <v>1.938937925047024E-2</v>
          </cell>
          <cell r="E18">
            <v>4.5319905213270228E-2</v>
          </cell>
          <cell r="F18">
            <v>-5.3748231966054272E-3</v>
          </cell>
        </row>
        <row r="19">
          <cell r="A19">
            <v>37354</v>
          </cell>
          <cell r="B19">
            <v>3382</v>
          </cell>
          <cell r="C19">
            <v>3461</v>
          </cell>
          <cell r="D19">
            <v>-2.8672817601135603E-2</v>
          </cell>
          <cell r="E19">
            <v>-4.1654859733635585E-2</v>
          </cell>
          <cell r="F19">
            <v>-1.5642775881683724E-2</v>
          </cell>
        </row>
        <row r="20">
          <cell r="A20">
            <v>37361</v>
          </cell>
          <cell r="B20">
            <v>3362</v>
          </cell>
          <cell r="C20">
            <v>3454</v>
          </cell>
          <cell r="D20">
            <v>-3.9456378781236312E-3</v>
          </cell>
          <cell r="E20">
            <v>-5.9136605558840483E-3</v>
          </cell>
          <cell r="F20">
            <v>-2.0225368390638376E-3</v>
          </cell>
        </row>
        <row r="21">
          <cell r="A21">
            <v>37368</v>
          </cell>
          <cell r="B21">
            <v>3146</v>
          </cell>
          <cell r="C21">
            <v>3271</v>
          </cell>
          <cell r="D21">
            <v>-5.8538732394366244E-2</v>
          </cell>
          <cell r="E21">
            <v>-6.4247471743010154E-2</v>
          </cell>
          <cell r="F21">
            <v>-5.298204979733645E-2</v>
          </cell>
        </row>
        <row r="22">
          <cell r="A22">
            <v>37375</v>
          </cell>
          <cell r="B22">
            <v>2986</v>
          </cell>
          <cell r="C22">
            <v>3051</v>
          </cell>
          <cell r="D22">
            <v>-5.9217702976468778E-2</v>
          </cell>
          <cell r="E22">
            <v>-5.0858232676414539E-2</v>
          </cell>
          <cell r="F22">
            <v>-6.7257719351880185E-2</v>
          </cell>
        </row>
        <row r="23">
          <cell r="A23">
            <v>37382</v>
          </cell>
          <cell r="B23">
            <v>2954</v>
          </cell>
          <cell r="C23">
            <v>3065</v>
          </cell>
          <cell r="D23">
            <v>-2.9816133841311654E-3</v>
          </cell>
          <cell r="E23">
            <v>-1.0716677829872734E-2</v>
          </cell>
          <cell r="F23">
            <v>4.5886594559161331E-3</v>
          </cell>
        </row>
        <row r="24">
          <cell r="A24">
            <v>37389</v>
          </cell>
          <cell r="B24">
            <v>3058</v>
          </cell>
          <cell r="C24">
            <v>3070</v>
          </cell>
          <cell r="D24">
            <v>1.8109320485130365E-2</v>
          </cell>
          <cell r="E24">
            <v>3.5206499661476043E-2</v>
          </cell>
          <cell r="F24">
            <v>1.6313213703098572E-3</v>
          </cell>
        </row>
        <row r="25">
          <cell r="A25">
            <v>37396</v>
          </cell>
          <cell r="B25">
            <v>3041</v>
          </cell>
          <cell r="C25">
            <v>2978</v>
          </cell>
          <cell r="D25">
            <v>-1.7787206266318578E-2</v>
          </cell>
          <cell r="E25">
            <v>-5.5591890124264687E-3</v>
          </cell>
          <cell r="F25">
            <v>-2.9967426710097667E-2</v>
          </cell>
        </row>
        <row r="26">
          <cell r="A26">
            <v>37403</v>
          </cell>
          <cell r="B26">
            <v>3082</v>
          </cell>
          <cell r="C26">
            <v>3010</v>
          </cell>
          <cell r="D26">
            <v>1.212826050839011E-2</v>
          </cell>
          <cell r="E26">
            <v>1.3482407102926697E-2</v>
          </cell>
          <cell r="F26">
            <v>1.074546675621213E-2</v>
          </cell>
        </row>
        <row r="27">
          <cell r="A27">
            <v>37410</v>
          </cell>
          <cell r="B27">
            <v>3160</v>
          </cell>
          <cell r="C27">
            <v>3126</v>
          </cell>
          <cell r="D27">
            <v>3.1845042678923186E-2</v>
          </cell>
          <cell r="E27">
            <v>2.5308241401687193E-2</v>
          </cell>
          <cell r="F27">
            <v>3.853820598006652E-2</v>
          </cell>
        </row>
        <row r="28">
          <cell r="A28">
            <v>37417</v>
          </cell>
          <cell r="B28">
            <v>3132</v>
          </cell>
          <cell r="C28">
            <v>3091</v>
          </cell>
          <cell r="D28">
            <v>-1.0022271714922093E-2</v>
          </cell>
          <cell r="E28">
            <v>-8.8607594936709333E-3</v>
          </cell>
          <cell r="F28">
            <v>-1.1196417146513093E-2</v>
          </cell>
        </row>
        <row r="29">
          <cell r="A29">
            <v>37424</v>
          </cell>
          <cell r="B29">
            <v>3084</v>
          </cell>
          <cell r="C29">
            <v>2910</v>
          </cell>
          <cell r="D29">
            <v>-3.6798971557126747E-2</v>
          </cell>
          <cell r="E29">
            <v>-1.5325670498084309E-2</v>
          </cell>
          <cell r="F29">
            <v>-5.855710126172764E-2</v>
          </cell>
        </row>
        <row r="30">
          <cell r="A30">
            <v>37431</v>
          </cell>
          <cell r="B30">
            <v>3255</v>
          </cell>
          <cell r="C30">
            <v>2908</v>
          </cell>
          <cell r="D30">
            <v>2.8194861528194837E-2</v>
          </cell>
          <cell r="E30">
            <v>5.5447470817120648E-2</v>
          </cell>
          <cell r="F30">
            <v>-6.8728522336769515E-4</v>
          </cell>
        </row>
        <row r="31">
          <cell r="A31">
            <v>37438</v>
          </cell>
          <cell r="B31">
            <v>3236</v>
          </cell>
          <cell r="C31">
            <v>2894</v>
          </cell>
          <cell r="D31">
            <v>-5.3545351289956411E-3</v>
          </cell>
          <cell r="E31">
            <v>-5.8371735791090673E-3</v>
          </cell>
          <cell r="F31">
            <v>-4.8143053645116618E-3</v>
          </cell>
        </row>
        <row r="32">
          <cell r="A32">
            <v>37445</v>
          </cell>
          <cell r="B32">
            <v>3234</v>
          </cell>
          <cell r="C32">
            <v>2927</v>
          </cell>
          <cell r="D32">
            <v>5.0570962479608017E-3</v>
          </cell>
          <cell r="E32">
            <v>-6.1804697156986332E-4</v>
          </cell>
          <cell r="F32">
            <v>1.1402902557014594E-2</v>
          </cell>
        </row>
        <row r="33">
          <cell r="A33">
            <v>37452</v>
          </cell>
          <cell r="B33">
            <v>3180</v>
          </cell>
          <cell r="C33">
            <v>2862</v>
          </cell>
          <cell r="D33">
            <v>-1.9315046258724267E-2</v>
          </cell>
          <cell r="E33">
            <v>-1.6697588126159513E-2</v>
          </cell>
          <cell r="F33">
            <v>-2.2207037922787887E-2</v>
          </cell>
        </row>
        <row r="34">
          <cell r="A34">
            <v>37459</v>
          </cell>
          <cell r="B34">
            <v>3072</v>
          </cell>
          <cell r="C34">
            <v>2784</v>
          </cell>
          <cell r="D34">
            <v>-3.0784508440913627E-2</v>
          </cell>
          <cell r="E34">
            <v>-3.3962264150943389E-2</v>
          </cell>
          <cell r="F34">
            <v>-2.7253668763102756E-2</v>
          </cell>
        </row>
        <row r="35">
          <cell r="A35">
            <v>37466</v>
          </cell>
          <cell r="B35">
            <v>3006</v>
          </cell>
          <cell r="C35">
            <v>2775</v>
          </cell>
          <cell r="D35">
            <v>-1.2807377049180335E-2</v>
          </cell>
          <cell r="E35">
            <v>-2.1484375E-2</v>
          </cell>
          <cell r="F35">
            <v>-3.2327586206896131E-3</v>
          </cell>
        </row>
        <row r="36">
          <cell r="A36">
            <v>37473</v>
          </cell>
          <cell r="B36">
            <v>3080</v>
          </cell>
          <cell r="C36">
            <v>2823</v>
          </cell>
          <cell r="D36">
            <v>2.1103615291472089E-2</v>
          </cell>
          <cell r="E36">
            <v>2.461743180306053E-2</v>
          </cell>
          <cell r="F36">
            <v>1.7297297297297343E-2</v>
          </cell>
        </row>
        <row r="37">
          <cell r="A37">
            <v>37480</v>
          </cell>
          <cell r="B37">
            <v>3305</v>
          </cell>
          <cell r="C37">
            <v>2945</v>
          </cell>
          <cell r="D37">
            <v>5.8783669320684462E-2</v>
          </cell>
          <cell r="E37">
            <v>7.3051948051948035E-2</v>
          </cell>
          <cell r="F37">
            <v>4.3216436415161263E-2</v>
          </cell>
        </row>
        <row r="38">
          <cell r="A38">
            <v>37487</v>
          </cell>
          <cell r="B38">
            <v>3239</v>
          </cell>
          <cell r="C38">
            <v>2976</v>
          </cell>
          <cell r="D38">
            <v>-5.6000000000000494E-3</v>
          </cell>
          <cell r="E38">
            <v>-1.9969742813918279E-2</v>
          </cell>
          <cell r="F38">
            <v>1.0526315789473717E-2</v>
          </cell>
        </row>
        <row r="39">
          <cell r="A39">
            <v>37494</v>
          </cell>
          <cell r="B39">
            <v>3333</v>
          </cell>
          <cell r="C39">
            <v>2908</v>
          </cell>
          <cell r="D39">
            <v>4.1834271922767119E-3</v>
          </cell>
          <cell r="E39">
            <v>2.9021302871256482E-2</v>
          </cell>
          <cell r="F39">
            <v>-2.2849462365591378E-2</v>
          </cell>
        </row>
        <row r="40">
          <cell r="A40">
            <v>37501</v>
          </cell>
          <cell r="B40">
            <v>3437</v>
          </cell>
          <cell r="C40">
            <v>3018</v>
          </cell>
          <cell r="D40">
            <v>3.4289376702451468E-2</v>
          </cell>
          <cell r="E40">
            <v>3.1203120312031096E-2</v>
          </cell>
          <cell r="F40">
            <v>3.7826685006877581E-2</v>
          </cell>
        </row>
        <row r="41">
          <cell r="A41">
            <v>37508</v>
          </cell>
          <cell r="B41">
            <v>3594</v>
          </cell>
          <cell r="C41">
            <v>3098</v>
          </cell>
          <cell r="D41">
            <v>3.6715724244771542E-2</v>
          </cell>
          <cell r="E41">
            <v>4.5679371544951941E-2</v>
          </cell>
          <cell r="F41">
            <v>2.6507620941020438E-2</v>
          </cell>
        </row>
        <row r="42">
          <cell r="A42">
            <v>37515</v>
          </cell>
          <cell r="B42">
            <v>4075</v>
          </cell>
          <cell r="C42">
            <v>3382</v>
          </cell>
          <cell r="D42">
            <v>0.11431560071727431</v>
          </cell>
          <cell r="E42">
            <v>0.13383416805787429</v>
          </cell>
          <cell r="F42">
            <v>9.1672046481600988E-2</v>
          </cell>
        </row>
        <row r="43">
          <cell r="A43">
            <v>37522</v>
          </cell>
          <cell r="B43">
            <v>4444</v>
          </cell>
          <cell r="C43">
            <v>3671</v>
          </cell>
          <cell r="D43">
            <v>8.8239238299584244E-2</v>
          </cell>
          <cell r="E43">
            <v>9.0552147239263858E-2</v>
          </cell>
          <cell r="F43">
            <v>8.5452395032525219E-2</v>
          </cell>
        </row>
        <row r="44">
          <cell r="A44">
            <v>37529</v>
          </cell>
          <cell r="B44">
            <v>4630</v>
          </cell>
          <cell r="C44">
            <v>4363</v>
          </cell>
          <cell r="D44">
            <v>0.10819470117067165</v>
          </cell>
          <cell r="E44">
            <v>4.1854185418541912E-2</v>
          </cell>
          <cell r="F44">
            <v>0.18850449468809582</v>
          </cell>
        </row>
        <row r="45">
          <cell r="A45">
            <v>37536</v>
          </cell>
          <cell r="B45">
            <v>4507</v>
          </cell>
          <cell r="C45">
            <v>4315</v>
          </cell>
          <cell r="D45">
            <v>-1.9014789280551558E-2</v>
          </cell>
          <cell r="E45">
            <v>-2.6565874730021588E-2</v>
          </cell>
          <cell r="F45">
            <v>-1.1001604400641796E-2</v>
          </cell>
        </row>
        <row r="46">
          <cell r="A46">
            <v>37543</v>
          </cell>
          <cell r="B46">
            <v>4307</v>
          </cell>
          <cell r="C46">
            <v>4146</v>
          </cell>
          <cell r="D46">
            <v>-4.1827250056676535E-2</v>
          </cell>
          <cell r="E46">
            <v>-4.4375416019525216E-2</v>
          </cell>
          <cell r="F46">
            <v>-3.9165701042873646E-2</v>
          </cell>
        </row>
        <row r="47">
          <cell r="A47">
            <v>37550</v>
          </cell>
          <cell r="B47">
            <v>4351</v>
          </cell>
          <cell r="C47">
            <v>4194</v>
          </cell>
          <cell r="D47">
            <v>1.0883709925470164E-2</v>
          </cell>
          <cell r="E47">
            <v>1.0215927559786397E-2</v>
          </cell>
          <cell r="F47">
            <v>1.1577424023154759E-2</v>
          </cell>
        </row>
        <row r="48">
          <cell r="A48">
            <v>37557</v>
          </cell>
          <cell r="B48">
            <v>4467</v>
          </cell>
          <cell r="C48">
            <v>4445</v>
          </cell>
          <cell r="D48">
            <v>4.2949093036863673E-2</v>
          </cell>
          <cell r="E48">
            <v>2.6660537807400519E-2</v>
          </cell>
          <cell r="F48">
            <v>5.9847401049117677E-2</v>
          </cell>
        </row>
        <row r="49">
          <cell r="A49">
            <v>37564</v>
          </cell>
          <cell r="B49">
            <v>4603</v>
          </cell>
          <cell r="C49">
            <v>4441</v>
          </cell>
          <cell r="D49">
            <v>1.4811490125673288E-2</v>
          </cell>
          <cell r="E49">
            <v>3.0445489142601367E-2</v>
          </cell>
          <cell r="F49">
            <v>-8.9988751406078205E-4</v>
          </cell>
        </row>
        <row r="50">
          <cell r="A50">
            <v>37571</v>
          </cell>
          <cell r="B50">
            <v>4547</v>
          </cell>
          <cell r="C50">
            <v>4432</v>
          </cell>
          <cell r="D50">
            <v>-7.1870853604599771E-3</v>
          </cell>
          <cell r="E50">
            <v>-1.2165978709537284E-2</v>
          </cell>
          <cell r="F50">
            <v>-2.0265705922090094E-3</v>
          </cell>
        </row>
        <row r="51">
          <cell r="A51">
            <v>37578</v>
          </cell>
          <cell r="B51">
            <v>4632</v>
          </cell>
          <cell r="C51">
            <v>4343</v>
          </cell>
          <cell r="D51">
            <v>-4.4548390689391759E-4</v>
          </cell>
          <cell r="E51">
            <v>1.869364416098529E-2</v>
          </cell>
          <cell r="F51">
            <v>-2.0081227436823057E-2</v>
          </cell>
        </row>
        <row r="52">
          <cell r="A52">
            <v>37585</v>
          </cell>
          <cell r="B52">
            <v>4674</v>
          </cell>
          <cell r="C52">
            <v>4334</v>
          </cell>
          <cell r="D52">
            <v>3.6768802228412945E-3</v>
          </cell>
          <cell r="E52">
            <v>9.0673575129534001E-3</v>
          </cell>
          <cell r="F52">
            <v>-2.0723002532810897E-3</v>
          </cell>
        </row>
        <row r="53">
          <cell r="A53">
            <v>37592</v>
          </cell>
          <cell r="B53">
            <v>5530</v>
          </cell>
          <cell r="C53">
            <v>4618</v>
          </cell>
          <cell r="D53">
            <v>0.12655417406749558</v>
          </cell>
          <cell r="E53">
            <v>0.18314077877620871</v>
          </cell>
          <cell r="F53">
            <v>6.5528380249192386E-2</v>
          </cell>
        </row>
        <row r="54">
          <cell r="A54">
            <v>37599</v>
          </cell>
          <cell r="B54">
            <v>5503</v>
          </cell>
          <cell r="C54">
            <v>4625</v>
          </cell>
          <cell r="D54">
            <v>-1.9708316909735624E-3</v>
          </cell>
          <cell r="E54">
            <v>-4.8824593128390381E-3</v>
          </cell>
          <cell r="F54">
            <v>1.515807708964978E-3</v>
          </cell>
        </row>
        <row r="55">
          <cell r="A55">
            <v>37606</v>
          </cell>
          <cell r="B55">
            <v>5840</v>
          </cell>
          <cell r="C55">
            <v>5260</v>
          </cell>
          <cell r="D55">
            <v>9.5971563981042562E-2</v>
          </cell>
          <cell r="E55">
            <v>6.1239324005088136E-2</v>
          </cell>
          <cell r="F55">
            <v>0.13729729729729723</v>
          </cell>
        </row>
        <row r="56">
          <cell r="A56">
            <v>37613</v>
          </cell>
          <cell r="B56">
            <v>5911</v>
          </cell>
          <cell r="C56">
            <v>5324</v>
          </cell>
          <cell r="D56">
            <v>1.2162162162162149E-2</v>
          </cell>
          <cell r="E56">
            <v>1.2157534246575397E-2</v>
          </cell>
          <cell r="F56">
            <v>1.2167300380228063E-2</v>
          </cell>
        </row>
        <row r="57">
          <cell r="A57">
            <v>37620</v>
          </cell>
          <cell r="B57">
            <v>5911</v>
          </cell>
          <cell r="C57">
            <v>5324</v>
          </cell>
          <cell r="D57">
            <v>0</v>
          </cell>
          <cell r="E57">
            <v>0</v>
          </cell>
          <cell r="F57">
            <v>0</v>
          </cell>
        </row>
        <row r="58">
          <cell r="A58">
            <v>37627</v>
          </cell>
          <cell r="B58">
            <v>5980</v>
          </cell>
          <cell r="C58">
            <v>5566</v>
          </cell>
          <cell r="D58">
            <v>2.7681352914997737E-2</v>
          </cell>
          <cell r="E58">
            <v>1.1673151750972721E-2</v>
          </cell>
          <cell r="F58">
            <v>4.5454545454545414E-2</v>
          </cell>
        </row>
        <row r="59">
          <cell r="A59">
            <v>37634</v>
          </cell>
          <cell r="B59">
            <v>6008</v>
          </cell>
          <cell r="C59">
            <v>5490</v>
          </cell>
          <cell r="D59">
            <v>-4.1572839078468649E-3</v>
          </cell>
          <cell r="E59">
            <v>4.6822742474916801E-3</v>
          </cell>
          <cell r="F59">
            <v>-1.3654329859863479E-2</v>
          </cell>
        </row>
        <row r="60">
          <cell r="A60">
            <v>37641</v>
          </cell>
          <cell r="B60">
            <v>5605</v>
          </cell>
          <cell r="C60">
            <v>4921</v>
          </cell>
          <cell r="D60">
            <v>-8.4536441120194872E-2</v>
          </cell>
          <cell r="E60">
            <v>-6.7077230359520623E-2</v>
          </cell>
          <cell r="F60">
            <v>-0.10364298724954457</v>
          </cell>
        </row>
        <row r="61">
          <cell r="A61">
            <v>37648</v>
          </cell>
          <cell r="B61">
            <v>5223</v>
          </cell>
          <cell r="C61">
            <v>4917</v>
          </cell>
          <cell r="D61">
            <v>-3.6671100133004009E-2</v>
          </cell>
          <cell r="E61">
            <v>-6.8153434433541493E-2</v>
          </cell>
          <cell r="F61">
            <v>-8.1284291810612697E-4</v>
          </cell>
        </row>
        <row r="62">
          <cell r="A62">
            <v>37655</v>
          </cell>
          <cell r="B62">
            <v>5110</v>
          </cell>
          <cell r="C62">
            <v>4837</v>
          </cell>
          <cell r="D62">
            <v>-1.9033530571992086E-2</v>
          </cell>
          <cell r="E62">
            <v>-2.1635075627034261E-2</v>
          </cell>
          <cell r="F62">
            <v>-1.6270083384177347E-2</v>
          </cell>
        </row>
        <row r="63">
          <cell r="A63">
            <v>37662</v>
          </cell>
          <cell r="B63">
            <v>5262</v>
          </cell>
          <cell r="C63">
            <v>4937</v>
          </cell>
          <cell r="D63">
            <v>2.5334271639690265E-2</v>
          </cell>
          <cell r="E63">
            <v>2.974559686888445E-2</v>
          </cell>
          <cell r="F63">
            <v>2.0673971469919339E-2</v>
          </cell>
        </row>
        <row r="64">
          <cell r="A64">
            <v>37669</v>
          </cell>
          <cell r="B64">
            <v>5951</v>
          </cell>
          <cell r="C64">
            <v>5435</v>
          </cell>
          <cell r="D64">
            <v>0.11638395921168732</v>
          </cell>
          <cell r="E64">
            <v>0.13093880653743817</v>
          </cell>
          <cell r="F64">
            <v>0.10087097427587599</v>
          </cell>
        </row>
        <row r="65">
          <cell r="A65">
            <v>37676</v>
          </cell>
          <cell r="B65">
            <v>6225</v>
          </cell>
          <cell r="C65">
            <v>5639</v>
          </cell>
          <cell r="D65">
            <v>4.1981380642894806E-2</v>
          </cell>
          <cell r="E65">
            <v>4.6042681902201288E-2</v>
          </cell>
          <cell r="F65">
            <v>3.7534498620055201E-2</v>
          </cell>
        </row>
        <row r="66">
          <cell r="A66">
            <v>37683</v>
          </cell>
          <cell r="B66">
            <v>6091</v>
          </cell>
          <cell r="C66">
            <v>5745</v>
          </cell>
          <cell r="D66">
            <v>-2.3600809170599701E-3</v>
          </cell>
          <cell r="E66">
            <v>-2.1526104417670666E-2</v>
          </cell>
          <cell r="F66">
            <v>1.8797659159425439E-2</v>
          </cell>
        </row>
        <row r="67">
          <cell r="A67">
            <v>37690</v>
          </cell>
          <cell r="B67">
            <v>5895</v>
          </cell>
          <cell r="C67">
            <v>5647</v>
          </cell>
          <cell r="D67">
            <v>-2.4839472794863093E-2</v>
          </cell>
          <cell r="E67">
            <v>-3.2178624199638795E-2</v>
          </cell>
          <cell r="F67">
            <v>-1.7058311575282814E-2</v>
          </cell>
        </row>
        <row r="68">
          <cell r="A68">
            <v>37697</v>
          </cell>
          <cell r="B68">
            <v>6291</v>
          </cell>
          <cell r="C68">
            <v>5801</v>
          </cell>
          <cell r="D68">
            <v>4.7652053370299763E-2</v>
          </cell>
          <cell r="E68">
            <v>6.7175572519083904E-2</v>
          </cell>
          <cell r="F68">
            <v>2.72711174074729E-2</v>
          </cell>
        </row>
        <row r="69">
          <cell r="A69">
            <v>37704</v>
          </cell>
          <cell r="B69">
            <v>6634</v>
          </cell>
          <cell r="C69">
            <v>6049</v>
          </cell>
          <cell r="D69">
            <v>4.8875289447568582E-2</v>
          </cell>
          <cell r="E69">
            <v>5.4522333492290631E-2</v>
          </cell>
          <cell r="F69">
            <v>4.275124978451994E-2</v>
          </cell>
        </row>
        <row r="70">
          <cell r="A70">
            <v>37711</v>
          </cell>
          <cell r="B70">
            <v>6314</v>
          </cell>
          <cell r="C70">
            <v>5681</v>
          </cell>
          <cell r="D70">
            <v>-5.4245840889379449E-2</v>
          </cell>
          <cell r="E70">
            <v>-4.8236358154959302E-2</v>
          </cell>
          <cell r="F70">
            <v>-6.0836501901140649E-2</v>
          </cell>
        </row>
        <row r="71">
          <cell r="A71">
            <v>37718</v>
          </cell>
          <cell r="B71">
            <v>6559</v>
          </cell>
          <cell r="C71">
            <v>5897</v>
          </cell>
          <cell r="D71">
            <v>3.843268028345137E-2</v>
          </cell>
          <cell r="E71">
            <v>3.880266075388028E-2</v>
          </cell>
          <cell r="F71">
            <v>3.8021475092413271E-2</v>
          </cell>
        </row>
        <row r="72">
          <cell r="A72">
            <v>37725</v>
          </cell>
          <cell r="B72">
            <v>6558</v>
          </cell>
          <cell r="C72">
            <v>5923</v>
          </cell>
          <cell r="D72">
            <v>2.0070648683365722E-3</v>
          </cell>
          <cell r="E72">
            <v>-1.5246226558929266E-4</v>
          </cell>
          <cell r="F72">
            <v>4.4090215363743468E-3</v>
          </cell>
        </row>
        <row r="73">
          <cell r="A73">
            <v>37732</v>
          </cell>
          <cell r="B73">
            <v>6552</v>
          </cell>
          <cell r="C73">
            <v>6039</v>
          </cell>
          <cell r="D73">
            <v>8.8133963624710265E-3</v>
          </cell>
          <cell r="E73">
            <v>-9.1491308325708509E-4</v>
          </cell>
          <cell r="F73">
            <v>1.9584669930778231E-2</v>
          </cell>
        </row>
        <row r="74">
          <cell r="A74">
            <v>37739</v>
          </cell>
          <cell r="B74">
            <v>6800</v>
          </cell>
          <cell r="C74">
            <v>6191</v>
          </cell>
          <cell r="D74">
            <v>3.1768723691525613E-2</v>
          </cell>
          <cell r="E74">
            <v>3.7851037851037939E-2</v>
          </cell>
          <cell r="F74">
            <v>2.5169730087762909E-2</v>
          </cell>
        </row>
        <row r="75">
          <cell r="A75">
            <v>37746</v>
          </cell>
          <cell r="B75">
            <v>6844</v>
          </cell>
          <cell r="C75">
            <v>6183</v>
          </cell>
          <cell r="D75">
            <v>2.7711492571780294E-3</v>
          </cell>
          <cell r="E75">
            <v>6.4705882352942279E-3</v>
          </cell>
          <cell r="F75">
            <v>-1.2921983524470937E-3</v>
          </cell>
        </row>
        <row r="76">
          <cell r="A76">
            <v>37753</v>
          </cell>
          <cell r="B76">
            <v>7089</v>
          </cell>
          <cell r="C76">
            <v>6305</v>
          </cell>
          <cell r="D76">
            <v>2.8172257618791718E-2</v>
          </cell>
          <cell r="E76">
            <v>3.5797779076563341E-2</v>
          </cell>
          <cell r="F76">
            <v>1.9731521914928107E-2</v>
          </cell>
        </row>
        <row r="77">
          <cell r="A77">
            <v>37760</v>
          </cell>
          <cell r="B77">
            <v>7487</v>
          </cell>
          <cell r="C77">
            <v>6792</v>
          </cell>
          <cell r="D77">
            <v>6.6074361654472114E-2</v>
          </cell>
          <cell r="E77">
            <v>5.614332063760763E-2</v>
          </cell>
          <cell r="F77">
            <v>7.7240285487708116E-2</v>
          </cell>
        </row>
        <row r="78">
          <cell r="A78">
            <v>37767</v>
          </cell>
          <cell r="B78">
            <v>7267</v>
          </cell>
          <cell r="C78">
            <v>6700</v>
          </cell>
          <cell r="D78">
            <v>-2.1850269626724539E-2</v>
          </cell>
          <cell r="E78">
            <v>-2.9384266061172726E-2</v>
          </cell>
          <cell r="F78">
            <v>-1.3545347467608937E-2</v>
          </cell>
        </row>
        <row r="79">
          <cell r="A79">
            <v>37774</v>
          </cell>
          <cell r="B79">
            <v>6861</v>
          </cell>
          <cell r="C79">
            <v>6255</v>
          </cell>
          <cell r="D79">
            <v>-6.0929333428796473E-2</v>
          </cell>
          <cell r="E79">
            <v>-5.5868996835007567E-2</v>
          </cell>
          <cell r="F79">
            <v>-6.6417910447761241E-2</v>
          </cell>
        </row>
        <row r="80">
          <cell r="A80">
            <v>37781</v>
          </cell>
          <cell r="B80">
            <v>7267</v>
          </cell>
          <cell r="C80">
            <v>6617</v>
          </cell>
          <cell r="D80">
            <v>5.855443732845389E-2</v>
          </cell>
          <cell r="E80">
            <v>5.9175047369188105E-2</v>
          </cell>
          <cell r="F80">
            <v>5.7873701039168557E-2</v>
          </cell>
        </row>
        <row r="81">
          <cell r="A81">
            <v>37788</v>
          </cell>
          <cell r="B81">
            <v>7133</v>
          </cell>
          <cell r="C81">
            <v>6554</v>
          </cell>
          <cell r="D81">
            <v>-1.418899452607314E-2</v>
          </cell>
          <cell r="E81">
            <v>-1.8439521122884273E-2</v>
          </cell>
          <cell r="F81">
            <v>-9.5209309354692406E-3</v>
          </cell>
        </row>
        <row r="82">
          <cell r="A82">
            <v>37795</v>
          </cell>
          <cell r="B82">
            <v>7066</v>
          </cell>
          <cell r="C82">
            <v>6490</v>
          </cell>
          <cell r="D82">
            <v>-9.5711258858771631E-3</v>
          </cell>
          <cell r="E82">
            <v>-9.3929622879573849E-3</v>
          </cell>
          <cell r="F82">
            <v>-9.7650289899298137E-3</v>
          </cell>
        </row>
        <row r="83">
          <cell r="A83">
            <v>37802</v>
          </cell>
          <cell r="B83">
            <v>6646</v>
          </cell>
          <cell r="C83">
            <v>6246</v>
          </cell>
          <cell r="D83">
            <v>-4.898200059014457E-2</v>
          </cell>
          <cell r="E83">
            <v>-5.9439569770733058E-2</v>
          </cell>
          <cell r="F83">
            <v>-3.7596302003081616E-2</v>
          </cell>
        </row>
        <row r="84">
          <cell r="A84">
            <v>37809</v>
          </cell>
          <cell r="B84">
            <v>6548</v>
          </cell>
          <cell r="C84">
            <v>6180</v>
          </cell>
          <cell r="D84">
            <v>-1.2721067328575808E-2</v>
          </cell>
          <cell r="E84">
            <v>-1.4745711706289466E-2</v>
          </cell>
          <cell r="F84">
            <v>-1.0566762728146051E-2</v>
          </cell>
        </row>
        <row r="85">
          <cell r="A85">
            <v>37816</v>
          </cell>
          <cell r="B85">
            <v>7218</v>
          </cell>
          <cell r="C85">
            <v>6343</v>
          </cell>
          <cell r="D85">
            <v>6.5446260213702034E-2</v>
          </cell>
          <cell r="E85">
            <v>0.10232131948686618</v>
          </cell>
          <cell r="F85">
            <v>2.6375404530744273E-2</v>
          </cell>
        </row>
        <row r="86">
          <cell r="A86">
            <v>37823</v>
          </cell>
          <cell r="B86">
            <v>7209</v>
          </cell>
          <cell r="C86">
            <v>6222</v>
          </cell>
          <cell r="D86">
            <v>-9.5863136936804594E-3</v>
          </cell>
          <cell r="E86">
            <v>-1.2468827930174342E-3</v>
          </cell>
          <cell r="F86">
            <v>-1.907614693362758E-2</v>
          </cell>
        </row>
        <row r="87">
          <cell r="A87">
            <v>37830</v>
          </cell>
          <cell r="B87">
            <v>7236</v>
          </cell>
          <cell r="C87">
            <v>6256</v>
          </cell>
          <cell r="D87">
            <v>4.5417318144591601E-3</v>
          </cell>
          <cell r="E87">
            <v>3.7453183520599342E-3</v>
          </cell>
          <cell r="F87">
            <v>5.464480874316946E-3</v>
          </cell>
        </row>
        <row r="88">
          <cell r="A88">
            <v>37837</v>
          </cell>
          <cell r="B88">
            <v>7587</v>
          </cell>
          <cell r="C88">
            <v>6278</v>
          </cell>
          <cell r="D88">
            <v>2.764601245182341E-2</v>
          </cell>
          <cell r="E88">
            <v>4.8507462686567138E-2</v>
          </cell>
          <cell r="F88">
            <v>3.5166240409207905E-3</v>
          </cell>
        </row>
        <row r="89">
          <cell r="A89">
            <v>37844</v>
          </cell>
          <cell r="B89">
            <v>8244</v>
          </cell>
          <cell r="C89">
            <v>6561</v>
          </cell>
          <cell r="D89">
            <v>6.7796610169491567E-2</v>
          </cell>
          <cell r="E89">
            <v>8.6595492289442522E-2</v>
          </cell>
          <cell r="F89">
            <v>4.5078050334501407E-2</v>
          </cell>
        </row>
        <row r="90">
          <cell r="A90">
            <v>37851</v>
          </cell>
          <cell r="B90">
            <v>8447</v>
          </cell>
          <cell r="C90">
            <v>6858</v>
          </cell>
          <cell r="D90">
            <v>3.377237419790613E-2</v>
          </cell>
          <cell r="E90">
            <v>2.4623968947113051E-2</v>
          </cell>
          <cell r="F90">
            <v>4.5267489711934061E-2</v>
          </cell>
        </row>
        <row r="91">
          <cell r="A91">
            <v>37858</v>
          </cell>
          <cell r="B91">
            <v>8161</v>
          </cell>
          <cell r="C91">
            <v>6772</v>
          </cell>
          <cell r="D91">
            <v>-2.4305782424044464E-2</v>
          </cell>
          <cell r="E91">
            <v>-3.3858174499822424E-2</v>
          </cell>
          <cell r="F91">
            <v>-1.2540099154272344E-2</v>
          </cell>
        </row>
        <row r="92">
          <cell r="A92">
            <v>37865</v>
          </cell>
          <cell r="B92">
            <v>7940</v>
          </cell>
          <cell r="C92">
            <v>6753</v>
          </cell>
          <cell r="D92">
            <v>-1.607178731668113E-2</v>
          </cell>
          <cell r="E92">
            <v>-2.7080014704080391E-2</v>
          </cell>
          <cell r="F92">
            <v>-2.8056704075605232E-3</v>
          </cell>
        </row>
        <row r="93">
          <cell r="A93">
            <v>37872</v>
          </cell>
          <cell r="B93">
            <v>8252</v>
          </cell>
          <cell r="C93">
            <v>6873</v>
          </cell>
          <cell r="D93">
            <v>2.9401755938201823E-2</v>
          </cell>
          <cell r="E93">
            <v>3.9294710327455906E-2</v>
          </cell>
          <cell r="F93">
            <v>1.7769880053309706E-2</v>
          </cell>
        </row>
        <row r="94">
          <cell r="A94">
            <v>37879</v>
          </cell>
          <cell r="B94">
            <v>8559</v>
          </cell>
          <cell r="C94">
            <v>7230</v>
          </cell>
          <cell r="D94">
            <v>4.3900826446281016E-2</v>
          </cell>
          <cell r="E94">
            <v>3.7203102278235534E-2</v>
          </cell>
          <cell r="F94">
            <v>5.1942383238760437E-2</v>
          </cell>
        </row>
        <row r="95">
          <cell r="A95">
            <v>37886</v>
          </cell>
          <cell r="B95">
            <v>8787</v>
          </cell>
          <cell r="C95">
            <v>7611</v>
          </cell>
          <cell r="D95">
            <v>3.857115713471404E-2</v>
          </cell>
          <cell r="E95">
            <v>2.6638626007711164E-2</v>
          </cell>
          <cell r="F95">
            <v>5.2697095435684682E-2</v>
          </cell>
        </row>
        <row r="96">
          <cell r="A96">
            <v>37893</v>
          </cell>
          <cell r="B96">
            <v>9457</v>
          </cell>
          <cell r="C96">
            <v>8904</v>
          </cell>
          <cell r="D96">
            <v>0.11970972069764607</v>
          </cell>
          <cell r="E96">
            <v>7.6249004210765969E-2</v>
          </cell>
          <cell r="F96">
            <v>0.16988569176192359</v>
          </cell>
        </row>
        <row r="97">
          <cell r="A97">
            <v>37900</v>
          </cell>
          <cell r="B97">
            <v>10879</v>
          </cell>
          <cell r="C97">
            <v>12074</v>
          </cell>
          <cell r="D97">
            <v>0.25009531071292423</v>
          </cell>
          <cell r="E97">
            <v>0.15036480913608963</v>
          </cell>
          <cell r="F97">
            <v>0.35601976639712496</v>
          </cell>
        </row>
        <row r="98">
          <cell r="A98">
            <v>37907</v>
          </cell>
          <cell r="B98">
            <v>13435</v>
          </cell>
          <cell r="C98">
            <v>14151</v>
          </cell>
          <cell r="D98">
            <v>0.20184725308238582</v>
          </cell>
          <cell r="E98">
            <v>0.23494806507951105</v>
          </cell>
          <cell r="F98">
            <v>0.17202252774556892</v>
          </cell>
        </row>
        <row r="99">
          <cell r="A99">
            <v>37914</v>
          </cell>
          <cell r="B99">
            <v>14537</v>
          </cell>
          <cell r="C99">
            <v>15292</v>
          </cell>
          <cell r="D99">
            <v>8.1309359820198601E-2</v>
          </cell>
          <cell r="E99">
            <v>8.202456270934122E-2</v>
          </cell>
          <cell r="F99">
            <v>8.0630344145290023E-2</v>
          </cell>
        </row>
        <row r="100">
          <cell r="A100">
            <v>37921</v>
          </cell>
          <cell r="B100">
            <v>14518</v>
          </cell>
          <cell r="C100">
            <v>15082</v>
          </cell>
          <cell r="D100">
            <v>-7.6770927620771756E-3</v>
          </cell>
          <cell r="E100">
            <v>-1.3070096993877955E-3</v>
          </cell>
          <cell r="F100">
            <v>-1.3732670677478409E-2</v>
          </cell>
        </row>
        <row r="101">
          <cell r="A101">
            <v>37928</v>
          </cell>
          <cell r="B101">
            <v>14483</v>
          </cell>
          <cell r="C101">
            <v>15277</v>
          </cell>
          <cell r="D101">
            <v>5.4054054054053502E-3</v>
          </cell>
          <cell r="E101">
            <v>-2.4108003857280513E-3</v>
          </cell>
          <cell r="F101">
            <v>1.2929319718870236E-2</v>
          </cell>
        </row>
        <row r="102">
          <cell r="A102">
            <v>37935</v>
          </cell>
          <cell r="B102">
            <v>14145</v>
          </cell>
          <cell r="C102">
            <v>15109</v>
          </cell>
          <cell r="D102">
            <v>-1.7002688172042979E-2</v>
          </cell>
          <cell r="E102">
            <v>-2.3337706276323922E-2</v>
          </cell>
          <cell r="F102">
            <v>-1.0996923479740794E-2</v>
          </cell>
        </row>
        <row r="103">
          <cell r="A103">
            <v>37942</v>
          </cell>
          <cell r="B103">
            <v>12962</v>
          </cell>
          <cell r="C103">
            <v>12962</v>
          </cell>
          <cell r="D103">
            <v>-0.11383058727011686</v>
          </cell>
          <cell r="E103">
            <v>-8.3633792859667766E-2</v>
          </cell>
          <cell r="F103">
            <v>-0.14210073466146</v>
          </cell>
        </row>
        <row r="104">
          <cell r="A104">
            <v>37949</v>
          </cell>
          <cell r="B104">
            <v>12942</v>
          </cell>
          <cell r="C104">
            <v>13569</v>
          </cell>
          <cell r="D104">
            <v>2.264311063107538E-2</v>
          </cell>
          <cell r="E104">
            <v>-1.5429717636167295E-3</v>
          </cell>
          <cell r="F104">
            <v>4.6829193025767601E-2</v>
          </cell>
        </row>
        <row r="105">
          <cell r="A105">
            <v>37956</v>
          </cell>
          <cell r="B105">
            <v>13667</v>
          </cell>
          <cell r="C105">
            <v>13875</v>
          </cell>
          <cell r="D105">
            <v>3.8889517558749143E-2</v>
          </cell>
          <cell r="E105">
            <v>5.6019162416937052E-2</v>
          </cell>
          <cell r="F105">
            <v>2.2551403935441083E-2</v>
          </cell>
        </row>
        <row r="106">
          <cell r="A106">
            <v>37963</v>
          </cell>
          <cell r="B106">
            <v>14158</v>
          </cell>
          <cell r="C106">
            <v>14230</v>
          </cell>
          <cell r="D106">
            <v>3.0716723549488067E-2</v>
          </cell>
          <cell r="E106">
            <v>3.5925953025536028E-2</v>
          </cell>
          <cell r="F106">
            <v>2.5585585585585546E-2</v>
          </cell>
        </row>
        <row r="107">
          <cell r="A107">
            <v>37970</v>
          </cell>
          <cell r="B107">
            <v>14497</v>
          </cell>
          <cell r="C107">
            <v>14962</v>
          </cell>
          <cell r="D107">
            <v>3.7727208679723789E-2</v>
          </cell>
          <cell r="E107">
            <v>2.3944059895465442E-2</v>
          </cell>
          <cell r="F107">
            <v>5.1440618411806138E-2</v>
          </cell>
        </row>
        <row r="108">
          <cell r="A108">
            <v>37977</v>
          </cell>
          <cell r="B108">
            <v>15123</v>
          </cell>
          <cell r="C108">
            <v>15260</v>
          </cell>
          <cell r="D108">
            <v>3.1365626803353752E-2</v>
          </cell>
          <cell r="E108">
            <v>4.3181347865075548E-2</v>
          </cell>
          <cell r="F108">
            <v>1.9917123379227464E-2</v>
          </cell>
        </row>
        <row r="109">
          <cell r="A109">
            <v>37984</v>
          </cell>
          <cell r="B109">
            <v>15130</v>
          </cell>
          <cell r="C109">
            <v>15279</v>
          </cell>
          <cell r="D109">
            <v>8.5574169765978425E-4</v>
          </cell>
          <cell r="E109">
            <v>4.628711234544447E-4</v>
          </cell>
          <cell r="F109">
            <v>1.2450851900394078E-3</v>
          </cell>
        </row>
        <row r="110">
          <cell r="A110">
            <v>37991</v>
          </cell>
          <cell r="B110">
            <v>15130</v>
          </cell>
          <cell r="C110">
            <v>15279</v>
          </cell>
          <cell r="D110">
            <v>0</v>
          </cell>
          <cell r="E110">
            <v>0</v>
          </cell>
          <cell r="F110">
            <v>0</v>
          </cell>
        </row>
        <row r="111">
          <cell r="A111">
            <v>37998</v>
          </cell>
          <cell r="B111">
            <v>17098</v>
          </cell>
          <cell r="C111">
            <v>16000</v>
          </cell>
          <cell r="D111">
            <v>8.8427768094971881E-2</v>
          </cell>
          <cell r="E111">
            <v>0.13007270323859887</v>
          </cell>
          <cell r="F111">
            <v>4.718895215655472E-2</v>
          </cell>
        </row>
        <row r="112">
          <cell r="A112">
            <v>38005</v>
          </cell>
          <cell r="B112">
            <v>18610</v>
          </cell>
          <cell r="C112">
            <v>17197</v>
          </cell>
          <cell r="D112">
            <v>8.1847845791286566E-2</v>
          </cell>
          <cell r="E112">
            <v>8.8431395484852127E-2</v>
          </cell>
          <cell r="F112">
            <v>7.4812499999999948E-2</v>
          </cell>
        </row>
        <row r="113">
          <cell r="A113">
            <v>38012</v>
          </cell>
          <cell r="B113">
            <v>17385</v>
          </cell>
          <cell r="C113">
            <v>15866</v>
          </cell>
          <cell r="D113">
            <v>-7.1382690535370164E-2</v>
          </cell>
          <cell r="E113">
            <v>-6.5824825362708173E-2</v>
          </cell>
          <cell r="F113">
            <v>-7.7397220445426518E-2</v>
          </cell>
        </row>
        <row r="114">
          <cell r="A114">
            <v>38019</v>
          </cell>
          <cell r="B114">
            <v>18336</v>
          </cell>
          <cell r="C114">
            <v>16291</v>
          </cell>
          <cell r="D114">
            <v>4.1382214068749867E-2</v>
          </cell>
          <cell r="E114">
            <v>5.4702329594477961E-2</v>
          </cell>
          <cell r="F114">
            <v>2.678683978318408E-2</v>
          </cell>
        </row>
        <row r="115">
          <cell r="A115">
            <v>38026</v>
          </cell>
          <cell r="B115">
            <v>17917</v>
          </cell>
          <cell r="C115">
            <v>16021</v>
          </cell>
          <cell r="D115">
            <v>-1.9897767637970354E-2</v>
          </cell>
          <cell r="E115">
            <v>-2.2851221640488695E-2</v>
          </cell>
          <cell r="F115">
            <v>-1.6573568227855828E-2</v>
          </cell>
        </row>
        <row r="116">
          <cell r="A116">
            <v>38033</v>
          </cell>
          <cell r="B116">
            <v>15672</v>
          </cell>
          <cell r="C116">
            <v>14128</v>
          </cell>
          <cell r="D116">
            <v>-0.12192822205197718</v>
          </cell>
          <cell r="E116">
            <v>-0.12529999441870854</v>
          </cell>
          <cell r="F116">
            <v>-0.11815741838836524</v>
          </cell>
        </row>
        <row r="117">
          <cell r="A117">
            <v>38040</v>
          </cell>
          <cell r="B117">
            <v>17474</v>
          </cell>
          <cell r="C117">
            <v>14301</v>
          </cell>
          <cell r="D117">
            <v>6.6275167785234901E-2</v>
          </cell>
          <cell r="E117">
            <v>0.11498213374170496</v>
          </cell>
          <cell r="F117">
            <v>1.2245186862967161E-2</v>
          </cell>
        </row>
        <row r="118">
          <cell r="A118">
            <v>38047</v>
          </cell>
          <cell r="B118">
            <v>15605</v>
          </cell>
          <cell r="C118">
            <v>12867</v>
          </cell>
          <cell r="D118">
            <v>-0.10394964594807243</v>
          </cell>
          <cell r="E118">
            <v>-0.1069589103811377</v>
          </cell>
          <cell r="F118">
            <v>-0.10027270820222367</v>
          </cell>
        </row>
        <row r="119">
          <cell r="A119">
            <v>38054</v>
          </cell>
          <cell r="B119">
            <v>15898</v>
          </cell>
          <cell r="C119">
            <v>13551</v>
          </cell>
          <cell r="D119">
            <v>3.4314414161281226E-2</v>
          </cell>
          <cell r="E119">
            <v>1.8776033322652985E-2</v>
          </cell>
          <cell r="F119">
            <v>5.3159244579155995E-2</v>
          </cell>
        </row>
        <row r="120">
          <cell r="A120">
            <v>38061</v>
          </cell>
          <cell r="B120">
            <v>15002</v>
          </cell>
          <cell r="C120">
            <v>13558</v>
          </cell>
          <cell r="D120">
            <v>-3.0187782267649177E-2</v>
          </cell>
          <cell r="E120">
            <v>-5.6359290476789559E-2</v>
          </cell>
          <cell r="F120">
            <v>5.1656704302271983E-4</v>
          </cell>
        </row>
        <row r="121">
          <cell r="A121">
            <v>38068</v>
          </cell>
          <cell r="B121">
            <v>14500</v>
          </cell>
          <cell r="C121">
            <v>12000</v>
          </cell>
          <cell r="D121">
            <v>-7.2128851540616212E-2</v>
          </cell>
          <cell r="E121">
            <v>-3.3462205039328063E-2</v>
          </cell>
          <cell r="F121">
            <v>-0.11491370408614843</v>
          </cell>
        </row>
        <row r="122">
          <cell r="A122">
            <v>38075</v>
          </cell>
          <cell r="B122">
            <v>14550</v>
          </cell>
          <cell r="C122">
            <v>11950</v>
          </cell>
          <cell r="D122">
            <v>0</v>
          </cell>
          <cell r="E122">
            <v>3.4482758620688614E-3</v>
          </cell>
          <cell r="F122">
            <v>-4.1666666666666519E-3</v>
          </cell>
        </row>
        <row r="123">
          <cell r="A123">
            <v>38082</v>
          </cell>
          <cell r="B123">
            <v>14000</v>
          </cell>
          <cell r="C123">
            <v>10750</v>
          </cell>
          <cell r="D123">
            <v>-6.6037735849056589E-2</v>
          </cell>
          <cell r="E123">
            <v>-3.7800687285223344E-2</v>
          </cell>
          <cell r="F123">
            <v>-0.10041841004184104</v>
          </cell>
        </row>
        <row r="124">
          <cell r="A124">
            <v>38089</v>
          </cell>
          <cell r="B124">
            <v>13300</v>
          </cell>
          <cell r="C124">
            <v>10500</v>
          </cell>
          <cell r="D124">
            <v>-3.8383838383838409E-2</v>
          </cell>
          <cell r="E124">
            <v>-5.0000000000000044E-2</v>
          </cell>
          <cell r="F124">
            <v>-2.3255813953488413E-2</v>
          </cell>
        </row>
        <row r="125">
          <cell r="A125">
            <v>38096</v>
          </cell>
          <cell r="B125">
            <v>13250</v>
          </cell>
          <cell r="C125">
            <v>10800</v>
          </cell>
          <cell r="D125">
            <v>1.0504201680672232E-2</v>
          </cell>
          <cell r="E125">
            <v>-3.7593984962406291E-3</v>
          </cell>
          <cell r="F125">
            <v>2.857142857142847E-2</v>
          </cell>
        </row>
        <row r="126">
          <cell r="A126">
            <v>38103</v>
          </cell>
          <cell r="B126">
            <v>13520</v>
          </cell>
          <cell r="C126">
            <v>10700</v>
          </cell>
          <cell r="D126">
            <v>7.0686070686070135E-3</v>
          </cell>
          <cell r="E126">
            <v>2.0377358490565989E-2</v>
          </cell>
          <cell r="F126">
            <v>-9.2592592592593004E-3</v>
          </cell>
        </row>
        <row r="127">
          <cell r="A127">
            <v>38110</v>
          </cell>
          <cell r="B127">
            <v>12500</v>
          </cell>
          <cell r="C127">
            <v>9720</v>
          </cell>
          <cell r="D127">
            <v>-8.2576383154417843E-2</v>
          </cell>
          <cell r="E127">
            <v>-7.5443786982248517E-2</v>
          </cell>
          <cell r="F127">
            <v>-9.158878504672896E-2</v>
          </cell>
        </row>
        <row r="128">
          <cell r="A128">
            <v>38117</v>
          </cell>
          <cell r="B128">
            <v>11500</v>
          </cell>
          <cell r="C128">
            <v>9000</v>
          </cell>
          <cell r="D128">
            <v>-7.7407740774077416E-2</v>
          </cell>
          <cell r="E128">
            <v>-7.999999999999996E-2</v>
          </cell>
          <cell r="F128">
            <v>-7.407407407407407E-2</v>
          </cell>
        </row>
        <row r="129">
          <cell r="A129">
            <v>38124</v>
          </cell>
          <cell r="B129">
            <v>10650</v>
          </cell>
          <cell r="C129">
            <v>8450</v>
          </cell>
          <cell r="D129">
            <v>-6.8292682926829218E-2</v>
          </cell>
          <cell r="E129">
            <v>-7.3913043478260887E-2</v>
          </cell>
          <cell r="F129">
            <v>-6.1111111111111116E-2</v>
          </cell>
        </row>
        <row r="130">
          <cell r="A130">
            <v>38131</v>
          </cell>
          <cell r="B130">
            <v>10250</v>
          </cell>
          <cell r="C130">
            <v>8300</v>
          </cell>
          <cell r="D130">
            <v>-2.8795811518324554E-2</v>
          </cell>
          <cell r="E130">
            <v>-3.7558685446009377E-2</v>
          </cell>
          <cell r="F130">
            <v>-1.7751479289940808E-2</v>
          </cell>
        </row>
        <row r="131">
          <cell r="A131">
            <v>38138</v>
          </cell>
          <cell r="B131">
            <v>10147</v>
          </cell>
          <cell r="C131">
            <v>8274</v>
          </cell>
          <cell r="D131">
            <v>-6.954177897574132E-3</v>
          </cell>
          <cell r="E131">
            <v>-1.0048780487804887E-2</v>
          </cell>
          <cell r="F131">
            <v>-3.13253012048198E-3</v>
          </cell>
        </row>
        <row r="132">
          <cell r="A132">
            <v>38145</v>
          </cell>
          <cell r="B132">
            <v>10241</v>
          </cell>
          <cell r="C132">
            <v>9137</v>
          </cell>
          <cell r="D132">
            <v>5.1951577004505811E-2</v>
          </cell>
          <cell r="E132">
            <v>9.26382181925689E-3</v>
          </cell>
          <cell r="F132">
            <v>0.10430263475948753</v>
          </cell>
        </row>
        <row r="133">
          <cell r="A133">
            <v>38152</v>
          </cell>
          <cell r="B133">
            <v>9414</v>
          </cell>
          <cell r="C133">
            <v>8191</v>
          </cell>
          <cell r="D133">
            <v>-9.1495510372587519E-2</v>
          </cell>
          <cell r="E133">
            <v>-8.0753832633531863E-2</v>
          </cell>
          <cell r="F133">
            <v>-0.10353507715880483</v>
          </cell>
        </row>
        <row r="134">
          <cell r="A134">
            <v>38159</v>
          </cell>
          <cell r="B134">
            <v>7917</v>
          </cell>
          <cell r="C134">
            <v>8128</v>
          </cell>
          <cell r="D134">
            <v>-8.8611190002840123E-2</v>
          </cell>
          <cell r="E134">
            <v>-0.15901848311026134</v>
          </cell>
          <cell r="F134">
            <v>-7.6913685752655336E-3</v>
          </cell>
          <cell r="H134">
            <v>14.8</v>
          </cell>
          <cell r="I134">
            <v>10.1</v>
          </cell>
          <cell r="J134">
            <v>18.399999999999999</v>
          </cell>
          <cell r="K134">
            <v>15.25</v>
          </cell>
          <cell r="L134">
            <v>13.95</v>
          </cell>
          <cell r="M134">
            <v>13.85</v>
          </cell>
          <cell r="N134">
            <v>17.350000000000001</v>
          </cell>
          <cell r="O134">
            <v>14.6</v>
          </cell>
          <cell r="P134">
            <v>5.3</v>
          </cell>
          <cell r="Q134">
            <v>7.25</v>
          </cell>
          <cell r="R134">
            <v>4.45</v>
          </cell>
          <cell r="S134">
            <v>9.9</v>
          </cell>
          <cell r="T134">
            <v>13.25</v>
          </cell>
          <cell r="U134">
            <v>9.5500000000000007</v>
          </cell>
          <cell r="V134">
            <v>10.15</v>
          </cell>
          <cell r="W134">
            <v>7</v>
          </cell>
          <cell r="X134">
            <v>21.4</v>
          </cell>
          <cell r="Y134">
            <v>21.4</v>
          </cell>
          <cell r="Z134">
            <v>21.4</v>
          </cell>
          <cell r="AA134">
            <v>8.84</v>
          </cell>
          <cell r="AB134">
            <v>5.66</v>
          </cell>
        </row>
        <row r="135">
          <cell r="A135">
            <v>38166</v>
          </cell>
          <cell r="B135">
            <v>9035</v>
          </cell>
          <cell r="C135">
            <v>8892</v>
          </cell>
          <cell r="D135">
            <v>0.11729510751012784</v>
          </cell>
          <cell r="E135">
            <v>0.14121510673234816</v>
          </cell>
          <cell r="F135">
            <v>9.3996062992125928E-2</v>
          </cell>
          <cell r="H135">
            <v>16.2</v>
          </cell>
          <cell r="I135">
            <v>10.8</v>
          </cell>
          <cell r="J135">
            <v>19.3</v>
          </cell>
          <cell r="K135">
            <v>16.3</v>
          </cell>
          <cell r="L135">
            <v>15.3</v>
          </cell>
          <cell r="M135">
            <v>14.8</v>
          </cell>
          <cell r="N135">
            <v>20</v>
          </cell>
          <cell r="O135">
            <v>15.9</v>
          </cell>
          <cell r="P135">
            <v>6.19</v>
          </cell>
          <cell r="Q135">
            <v>7.95</v>
          </cell>
          <cell r="R135">
            <v>5.0999999999999996</v>
          </cell>
          <cell r="S135">
            <v>11.65</v>
          </cell>
          <cell r="T135">
            <v>14.5</v>
          </cell>
          <cell r="U135">
            <v>11.2</v>
          </cell>
          <cell r="V135">
            <v>11.95</v>
          </cell>
          <cell r="W135">
            <v>8.1999999999999993</v>
          </cell>
          <cell r="X135">
            <v>23.2</v>
          </cell>
          <cell r="Y135">
            <v>23.2</v>
          </cell>
          <cell r="Z135">
            <v>23.2</v>
          </cell>
          <cell r="AA135">
            <v>9.7200000000000006</v>
          </cell>
          <cell r="AB135">
            <v>7.07</v>
          </cell>
          <cell r="AC135">
            <v>9.4594594594594517E-2</v>
          </cell>
          <cell r="AD135"/>
          <cell r="AE135">
            <v>6.9306930693069368E-2</v>
          </cell>
          <cell r="AF135">
            <v>4.8913043478260976E-2</v>
          </cell>
          <cell r="AG135">
            <v>6.8852459016393475E-2</v>
          </cell>
          <cell r="AH135">
            <v>9.6774193548387233E-2</v>
          </cell>
          <cell r="AI135">
            <v>6.8592057761732939E-2</v>
          </cell>
          <cell r="AJ135">
            <v>0.1527377521613833</v>
          </cell>
          <cell r="AK135">
            <v>8.9041095890411093E-2</v>
          </cell>
          <cell r="AL135">
            <v>0.16792452830188687</v>
          </cell>
          <cell r="AM135">
            <v>9.6551724137931005E-2</v>
          </cell>
          <cell r="AN135">
            <v>0.14606741573033699</v>
          </cell>
          <cell r="AO135">
            <v>0.17676767676767668</v>
          </cell>
          <cell r="AP135">
            <v>9.4339622641509413E-2</v>
          </cell>
          <cell r="AQ135">
            <v>0.17277486910994755</v>
          </cell>
          <cell r="AR135">
            <v>0.1773399014778323</v>
          </cell>
          <cell r="AS135">
            <v>0.17142857142857126</v>
          </cell>
          <cell r="AT135">
            <v>8.4112149532710401E-2</v>
          </cell>
          <cell r="AU135">
            <v>8.4112149532710401E-2</v>
          </cell>
          <cell r="AV135">
            <v>9.9547511312217285E-2</v>
          </cell>
          <cell r="AW135">
            <v>0.24911660777385158</v>
          </cell>
        </row>
        <row r="136">
          <cell r="A136">
            <v>38173</v>
          </cell>
          <cell r="B136">
            <v>10885</v>
          </cell>
          <cell r="C136">
            <v>9618</v>
          </cell>
          <cell r="D136">
            <v>0.14369386958219454</v>
          </cell>
          <cell r="E136">
            <v>0.20475926950747092</v>
          </cell>
          <cell r="F136">
            <v>8.1646423751686958E-2</v>
          </cell>
          <cell r="H136">
            <v>17.05</v>
          </cell>
          <cell r="I136">
            <v>11.85</v>
          </cell>
          <cell r="J136">
            <v>21.35</v>
          </cell>
          <cell r="K136">
            <v>18</v>
          </cell>
          <cell r="L136">
            <v>16.100000000000001</v>
          </cell>
          <cell r="M136">
            <v>16.25</v>
          </cell>
          <cell r="N136">
            <v>21.15</v>
          </cell>
          <cell r="O136">
            <v>16.100000000000001</v>
          </cell>
          <cell r="P136">
            <v>6.72</v>
          </cell>
          <cell r="Q136">
            <v>9.01</v>
          </cell>
          <cell r="R136">
            <v>6.25</v>
          </cell>
          <cell r="S136">
            <v>14.65</v>
          </cell>
          <cell r="T136">
            <v>16.149999999999999</v>
          </cell>
          <cell r="U136">
            <v>14</v>
          </cell>
          <cell r="V136">
            <v>15.1</v>
          </cell>
          <cell r="W136">
            <v>10.199999999999999</v>
          </cell>
          <cell r="X136">
            <v>26</v>
          </cell>
          <cell r="Y136">
            <v>26</v>
          </cell>
          <cell r="Z136">
            <v>26</v>
          </cell>
          <cell r="AA136">
            <v>11.13</v>
          </cell>
          <cell r="AB136">
            <v>9.5399999999999991</v>
          </cell>
          <cell r="AC136">
            <v>5.2469135802469147E-2</v>
          </cell>
          <cell r="AD136"/>
          <cell r="AE136">
            <v>9.7222222222222099E-2</v>
          </cell>
          <cell r="AF136">
            <v>0.10621761658031081</v>
          </cell>
          <cell r="AG136">
            <v>0.1042944785276072</v>
          </cell>
          <cell r="AH136">
            <v>5.2287581699346442E-2</v>
          </cell>
          <cell r="AI136">
            <v>9.7972972972973027E-2</v>
          </cell>
          <cell r="AJ136">
            <v>5.7499999999999885E-2</v>
          </cell>
          <cell r="AK136">
            <v>1.2578616352201255E-2</v>
          </cell>
          <cell r="AL136">
            <v>8.5621970920839896E-2</v>
          </cell>
          <cell r="AM136">
            <v>0.1333333333333333</v>
          </cell>
          <cell r="AN136">
            <v>0.22549019607843146</v>
          </cell>
          <cell r="AO136">
            <v>0.257510729613734</v>
          </cell>
          <cell r="AP136">
            <v>0.11379310344827576</v>
          </cell>
          <cell r="AQ136">
            <v>0.25</v>
          </cell>
          <cell r="AR136">
            <v>0.26359832635983271</v>
          </cell>
          <cell r="AS136">
            <v>0.24390243902439024</v>
          </cell>
          <cell r="AT136">
            <v>0.12068965517241392</v>
          </cell>
          <cell r="AU136">
            <v>0.12068965517241392</v>
          </cell>
          <cell r="AV136">
            <v>0.14506172839506171</v>
          </cell>
          <cell r="AW136">
            <v>0.3493635077793491</v>
          </cell>
        </row>
        <row r="137">
          <cell r="A137">
            <v>38180</v>
          </cell>
          <cell r="B137">
            <v>13042</v>
          </cell>
          <cell r="C137">
            <v>10585</v>
          </cell>
          <cell r="D137">
            <v>0.15236794615422133</v>
          </cell>
          <cell r="E137">
            <v>0.19816260909508499</v>
          </cell>
          <cell r="F137">
            <v>0.10054065294239978</v>
          </cell>
          <cell r="H137">
            <v>20.100000000000001</v>
          </cell>
          <cell r="I137">
            <v>12.65</v>
          </cell>
          <cell r="J137">
            <v>22.8</v>
          </cell>
          <cell r="K137">
            <v>19.25</v>
          </cell>
          <cell r="L137">
            <v>17.899999999999999</v>
          </cell>
          <cell r="M137">
            <v>17.100000000000001</v>
          </cell>
          <cell r="N137">
            <v>24</v>
          </cell>
          <cell r="O137">
            <v>17.600000000000001</v>
          </cell>
          <cell r="P137">
            <v>7.78</v>
          </cell>
          <cell r="Q137">
            <v>9.7200000000000006</v>
          </cell>
          <cell r="R137">
            <v>7.4</v>
          </cell>
          <cell r="S137">
            <v>17.75</v>
          </cell>
          <cell r="T137">
            <v>17</v>
          </cell>
          <cell r="U137">
            <v>15.8</v>
          </cell>
          <cell r="V137">
            <v>19</v>
          </cell>
          <cell r="W137">
            <v>12.3</v>
          </cell>
          <cell r="X137">
            <v>31.25</v>
          </cell>
          <cell r="Y137">
            <v>31.25</v>
          </cell>
          <cell r="Z137">
            <v>31.25</v>
          </cell>
          <cell r="AA137">
            <v>13.7</v>
          </cell>
          <cell r="AB137">
            <v>12.02</v>
          </cell>
          <cell r="AC137">
            <v>0.17888563049853379</v>
          </cell>
          <cell r="AD137"/>
          <cell r="AE137">
            <v>6.7510548523206815E-2</v>
          </cell>
          <cell r="AF137">
            <v>6.7915690866510392E-2</v>
          </cell>
          <cell r="AG137">
            <v>6.944444444444442E-2</v>
          </cell>
          <cell r="AH137">
            <v>0.11180124223602461</v>
          </cell>
          <cell r="AI137">
            <v>5.2307692307692388E-2</v>
          </cell>
          <cell r="AJ137">
            <v>0.13475177304964547</v>
          </cell>
          <cell r="AK137">
            <v>9.3167701863354102E-2</v>
          </cell>
          <cell r="AL137">
            <v>0.15773809523809534</v>
          </cell>
          <cell r="AM137">
            <v>7.8801331853496137E-2</v>
          </cell>
          <cell r="AN137">
            <v>0.18400000000000016</v>
          </cell>
          <cell r="AO137">
            <v>0.21160409556313997</v>
          </cell>
          <cell r="AP137">
            <v>5.2631578947368585E-2</v>
          </cell>
          <cell r="AQ137">
            <v>0.12857142857142856</v>
          </cell>
          <cell r="AR137">
            <v>0.25827814569536423</v>
          </cell>
          <cell r="AS137">
            <v>0.20588235294117663</v>
          </cell>
          <cell r="AT137">
            <v>0.20192307692307687</v>
          </cell>
          <cell r="AU137">
            <v>0.20192307692307687</v>
          </cell>
          <cell r="AV137">
            <v>0.23090745732255158</v>
          </cell>
          <cell r="AW137">
            <v>0.25995807127882609</v>
          </cell>
        </row>
        <row r="138">
          <cell r="A138">
            <v>38187</v>
          </cell>
          <cell r="B138">
            <v>13246</v>
          </cell>
          <cell r="C138">
            <v>10196</v>
          </cell>
          <cell r="D138">
            <v>-7.8300249714310377E-3</v>
          </cell>
          <cell r="E138">
            <v>1.5641772734243276E-2</v>
          </cell>
          <cell r="F138">
            <v>-3.6750118091639083E-2</v>
          </cell>
          <cell r="H138">
            <v>19.5</v>
          </cell>
          <cell r="I138">
            <v>12.05</v>
          </cell>
          <cell r="J138">
            <v>21.75</v>
          </cell>
          <cell r="K138">
            <v>19</v>
          </cell>
          <cell r="L138">
            <v>17.25</v>
          </cell>
          <cell r="M138">
            <v>16.350000000000001</v>
          </cell>
          <cell r="N138">
            <v>23.25</v>
          </cell>
          <cell r="O138">
            <v>17.5</v>
          </cell>
          <cell r="P138">
            <v>7.42</v>
          </cell>
          <cell r="Q138">
            <v>9.19</v>
          </cell>
          <cell r="R138">
            <v>7.3</v>
          </cell>
          <cell r="S138">
            <v>11.45</v>
          </cell>
          <cell r="T138">
            <v>16.600000000000001</v>
          </cell>
          <cell r="U138">
            <v>18.350000000000001</v>
          </cell>
          <cell r="V138">
            <v>18.5</v>
          </cell>
          <cell r="W138">
            <v>12.1</v>
          </cell>
          <cell r="X138">
            <v>32.200000000000003</v>
          </cell>
          <cell r="Y138">
            <v>32.200000000000003</v>
          </cell>
          <cell r="Z138">
            <v>32.1</v>
          </cell>
          <cell r="AA138">
            <v>14.32</v>
          </cell>
          <cell r="AB138">
            <v>11.93</v>
          </cell>
          <cell r="AC138">
            <v>-2.9850746268656803E-2</v>
          </cell>
          <cell r="AD138"/>
          <cell r="AE138">
            <v>-4.743083003952564E-2</v>
          </cell>
          <cell r="AF138">
            <v>-4.6052631578947345E-2</v>
          </cell>
          <cell r="AG138">
            <v>-1.2987012987012991E-2</v>
          </cell>
          <cell r="AH138">
            <v>-3.6312849162011052E-2</v>
          </cell>
          <cell r="AI138">
            <v>-4.3859649122807043E-2</v>
          </cell>
          <cell r="AJ138">
            <v>-3.125E-2</v>
          </cell>
          <cell r="AK138">
            <v>-5.6818181818182323E-3</v>
          </cell>
          <cell r="AL138">
            <v>-4.6272493573264795E-2</v>
          </cell>
          <cell r="AM138">
            <v>-5.4526748971193584E-2</v>
          </cell>
          <cell r="AN138">
            <v>-1.3513513513513598E-2</v>
          </cell>
          <cell r="AO138">
            <v>-0.35492957746478881</v>
          </cell>
          <cell r="AP138">
            <v>-2.3529411764705799E-2</v>
          </cell>
          <cell r="AQ138">
            <v>0.16139240506329111</v>
          </cell>
          <cell r="AR138">
            <v>-2.6315789473684181E-2</v>
          </cell>
          <cell r="AS138">
            <v>-1.6260162601626105E-2</v>
          </cell>
          <cell r="AT138">
            <v>3.0399999999999983E-2</v>
          </cell>
          <cell r="AU138">
            <v>2.7200000000000113E-2</v>
          </cell>
          <cell r="AV138">
            <v>4.5255474452554845E-2</v>
          </cell>
          <cell r="AW138">
            <v>-7.4875207986688785E-3</v>
          </cell>
        </row>
        <row r="139">
          <cell r="A139">
            <v>38194</v>
          </cell>
          <cell r="B139">
            <v>13456</v>
          </cell>
          <cell r="C139">
            <v>10196</v>
          </cell>
          <cell r="D139">
            <v>8.9582800102381288E-3</v>
          </cell>
          <cell r="E139">
            <v>1.5853842669485196E-2</v>
          </cell>
          <cell r="F139">
            <v>0</v>
          </cell>
          <cell r="H139">
            <v>19.5</v>
          </cell>
          <cell r="I139">
            <v>12.05</v>
          </cell>
          <cell r="J139">
            <v>21.75</v>
          </cell>
          <cell r="K139">
            <v>19</v>
          </cell>
          <cell r="L139">
            <v>17.25</v>
          </cell>
          <cell r="M139">
            <v>16.350000000000001</v>
          </cell>
          <cell r="N139">
            <v>23.25</v>
          </cell>
          <cell r="O139">
            <v>17.5</v>
          </cell>
          <cell r="P139">
            <v>7.42</v>
          </cell>
          <cell r="Q139">
            <v>9.19</v>
          </cell>
          <cell r="R139">
            <v>7.45</v>
          </cell>
          <cell r="S139">
            <v>18</v>
          </cell>
          <cell r="T139">
            <v>16.5</v>
          </cell>
          <cell r="U139">
            <v>18.350000000000001</v>
          </cell>
          <cell r="V139">
            <v>18.75</v>
          </cell>
          <cell r="W139">
            <v>12.4</v>
          </cell>
          <cell r="X139">
            <v>32.5</v>
          </cell>
          <cell r="Y139">
            <v>32.5</v>
          </cell>
          <cell r="Z139">
            <v>32.5</v>
          </cell>
          <cell r="AA139">
            <v>14.67</v>
          </cell>
          <cell r="AB139">
            <v>12.2</v>
          </cell>
          <cell r="AC139">
            <v>0</v>
          </cell>
          <cell r="AD139"/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2.0547945205479534E-2</v>
          </cell>
          <cell r="AO139">
            <v>0.572052401746725</v>
          </cell>
          <cell r="AP139">
            <v>-6.0240963855422436E-3</v>
          </cell>
          <cell r="AQ139">
            <v>0</v>
          </cell>
          <cell r="AR139">
            <v>1.3513513513513598E-2</v>
          </cell>
          <cell r="AS139">
            <v>2.4793388429752206E-2</v>
          </cell>
          <cell r="AT139">
            <v>9.3167701863352548E-3</v>
          </cell>
          <cell r="AU139">
            <v>1.2461059190031154E-2</v>
          </cell>
          <cell r="AV139">
            <v>2.44413407821229E-2</v>
          </cell>
          <cell r="AW139">
            <v>2.2632020117351104E-2</v>
          </cell>
        </row>
        <row r="140">
          <cell r="A140">
            <v>38201</v>
          </cell>
          <cell r="B140">
            <v>13738</v>
          </cell>
          <cell r="C140">
            <v>12158</v>
          </cell>
          <cell r="D140">
            <v>9.4875697615423693E-2</v>
          </cell>
          <cell r="E140">
            <v>2.0957193816884656E-2</v>
          </cell>
          <cell r="F140">
            <v>0.19242840329541</v>
          </cell>
          <cell r="H140">
            <v>22.2</v>
          </cell>
          <cell r="I140">
            <v>14.8</v>
          </cell>
          <cell r="J140">
            <v>26.9</v>
          </cell>
          <cell r="K140">
            <v>23.5</v>
          </cell>
          <cell r="L140">
            <v>18.8</v>
          </cell>
          <cell r="M140">
            <v>20.149999999999999</v>
          </cell>
          <cell r="N140">
            <v>24.6</v>
          </cell>
          <cell r="O140">
            <v>21.85</v>
          </cell>
          <cell r="P140">
            <v>8.48</v>
          </cell>
          <cell r="Q140">
            <v>11.84</v>
          </cell>
          <cell r="R140">
            <v>7.6</v>
          </cell>
          <cell r="S140">
            <v>18.3</v>
          </cell>
          <cell r="T140">
            <v>19.100000000000001</v>
          </cell>
          <cell r="U140">
            <v>18.600000000000001</v>
          </cell>
          <cell r="V140">
            <v>18.95</v>
          </cell>
          <cell r="W140">
            <v>12.75</v>
          </cell>
          <cell r="X140">
            <v>32.5</v>
          </cell>
          <cell r="Y140">
            <v>32.5</v>
          </cell>
          <cell r="Z140">
            <v>32.450000000000003</v>
          </cell>
          <cell r="AA140">
            <v>14.4</v>
          </cell>
          <cell r="AB140">
            <v>12.55</v>
          </cell>
          <cell r="AC140">
            <v>0.13846153846153841</v>
          </cell>
          <cell r="AD140"/>
          <cell r="AE140">
            <v>0.22821576763485485</v>
          </cell>
          <cell r="AF140">
            <v>0.23678160919540225</v>
          </cell>
          <cell r="AG140">
            <v>0.23684210526315796</v>
          </cell>
          <cell r="AH140">
            <v>8.9855072463768115E-2</v>
          </cell>
          <cell r="AI140">
            <v>0.23241590214067265</v>
          </cell>
          <cell r="AJ140">
            <v>5.8064516129032295E-2</v>
          </cell>
          <cell r="AK140">
            <v>0.24857142857142867</v>
          </cell>
          <cell r="AL140">
            <v>0.14285714285714302</v>
          </cell>
          <cell r="AM140">
            <v>0.28835690968443961</v>
          </cell>
          <cell r="AN140">
            <v>2.0134228187919323E-2</v>
          </cell>
          <cell r="AO140">
            <v>1.6666666666666607E-2</v>
          </cell>
          <cell r="AP140">
            <v>0.1575757575757577</v>
          </cell>
          <cell r="AQ140">
            <v>1.3623978201634968E-2</v>
          </cell>
          <cell r="AR140">
            <v>1.0666666666666602E-2</v>
          </cell>
          <cell r="AS140">
            <v>2.8225806451612767E-2</v>
          </cell>
          <cell r="AT140">
            <v>0</v>
          </cell>
          <cell r="AU140">
            <v>-1.5384615384614886E-3</v>
          </cell>
          <cell r="AV140">
            <v>-1.8404907975460127E-2</v>
          </cell>
          <cell r="AW140">
            <v>2.8688524590164022E-2</v>
          </cell>
        </row>
        <row r="141">
          <cell r="A141">
            <v>38208</v>
          </cell>
          <cell r="B141">
            <v>14121</v>
          </cell>
          <cell r="C141">
            <v>12506</v>
          </cell>
          <cell r="D141">
            <v>2.8228297806611069E-2</v>
          </cell>
          <cell r="E141">
            <v>2.787887611005968E-2</v>
          </cell>
          <cell r="F141">
            <v>2.8623128804079689E-2</v>
          </cell>
          <cell r="H141">
            <v>22.65</v>
          </cell>
          <cell r="I141">
            <v>15.15</v>
          </cell>
          <cell r="J141">
            <v>27.75</v>
          </cell>
          <cell r="K141">
            <v>24.4</v>
          </cell>
          <cell r="L141">
            <v>19.25</v>
          </cell>
          <cell r="M141">
            <v>20.75</v>
          </cell>
          <cell r="N141">
            <v>25.2</v>
          </cell>
          <cell r="O141">
            <v>22.5</v>
          </cell>
          <cell r="P141">
            <v>8.75</v>
          </cell>
          <cell r="Q141">
            <v>12.2</v>
          </cell>
          <cell r="R141">
            <v>7.7</v>
          </cell>
          <cell r="S141">
            <v>18.600000000000001</v>
          </cell>
          <cell r="T141">
            <v>19.25</v>
          </cell>
          <cell r="U141">
            <v>18.600000000000001</v>
          </cell>
          <cell r="V141">
            <v>19.149999999999999</v>
          </cell>
          <cell r="W141">
            <v>12.9</v>
          </cell>
          <cell r="X141">
            <v>34.65</v>
          </cell>
          <cell r="Y141">
            <v>34.65</v>
          </cell>
          <cell r="Z141">
            <v>34.5</v>
          </cell>
          <cell r="AA141">
            <v>15.47</v>
          </cell>
          <cell r="AB141">
            <v>12.55</v>
          </cell>
          <cell r="AC141">
            <v>2.0270270270270174E-2</v>
          </cell>
          <cell r="AD141"/>
          <cell r="AE141">
            <v>2.3648648648648685E-2</v>
          </cell>
          <cell r="AF141">
            <v>3.1598513011152463E-2</v>
          </cell>
          <cell r="AG141">
            <v>3.8297872340425476E-2</v>
          </cell>
          <cell r="AH141">
            <v>2.3936170212765839E-2</v>
          </cell>
          <cell r="AI141">
            <v>2.977667493796532E-2</v>
          </cell>
          <cell r="AJ141">
            <v>2.4390243902439046E-2</v>
          </cell>
          <cell r="AK141">
            <v>2.9748283752860427E-2</v>
          </cell>
          <cell r="AL141">
            <v>3.1839622641509413E-2</v>
          </cell>
          <cell r="AM141">
            <v>3.0405405405405261E-2</v>
          </cell>
          <cell r="AN141">
            <v>1.3157894736842257E-2</v>
          </cell>
          <cell r="AO141">
            <v>1.6393442622950838E-2</v>
          </cell>
          <cell r="AP141">
            <v>7.8534031413610705E-3</v>
          </cell>
          <cell r="AQ141">
            <v>0</v>
          </cell>
          <cell r="AR141">
            <v>1.055408970976246E-2</v>
          </cell>
          <cell r="AS141">
            <v>1.1764705882352899E-2</v>
          </cell>
          <cell r="AT141">
            <v>6.6153846153846008E-2</v>
          </cell>
          <cell r="AU141">
            <v>6.3174114021571581E-2</v>
          </cell>
          <cell r="AV141">
            <v>7.4305555555555625E-2</v>
          </cell>
          <cell r="AW141">
            <v>0</v>
          </cell>
        </row>
        <row r="142">
          <cell r="A142">
            <v>38215</v>
          </cell>
          <cell r="B142">
            <v>13548</v>
          </cell>
          <cell r="C142">
            <v>12871</v>
          </cell>
          <cell r="D142">
            <v>-7.8116197844293467E-3</v>
          </cell>
          <cell r="E142">
            <v>-4.0577862757595118E-2</v>
          </cell>
          <cell r="F142">
            <v>2.9185990724452271E-2</v>
          </cell>
          <cell r="H142">
            <v>22</v>
          </cell>
          <cell r="I142">
            <v>15.85</v>
          </cell>
          <cell r="J142">
            <v>28.8</v>
          </cell>
          <cell r="K142">
            <v>25.6</v>
          </cell>
          <cell r="L142">
            <v>19.25</v>
          </cell>
          <cell r="M142">
            <v>21.9</v>
          </cell>
          <cell r="N142">
            <v>25.35</v>
          </cell>
          <cell r="O142">
            <v>23.7</v>
          </cell>
          <cell r="P142">
            <v>8.84</v>
          </cell>
          <cell r="Q142">
            <v>12.81</v>
          </cell>
          <cell r="R142">
            <v>7.35</v>
          </cell>
          <cell r="S142">
            <v>17.600000000000001</v>
          </cell>
          <cell r="T142">
            <v>19.25</v>
          </cell>
          <cell r="U142">
            <v>17.899999999999999</v>
          </cell>
          <cell r="V142">
            <v>18.149999999999999</v>
          </cell>
          <cell r="W142">
            <v>12.2</v>
          </cell>
          <cell r="X142">
            <v>33.35</v>
          </cell>
          <cell r="Y142">
            <v>33.35</v>
          </cell>
          <cell r="Z142">
            <v>33.4</v>
          </cell>
          <cell r="AA142">
            <v>14.85</v>
          </cell>
          <cell r="AB142">
            <v>11.93</v>
          </cell>
          <cell r="AC142">
            <v>-2.8697571743929284E-2</v>
          </cell>
          <cell r="AD142"/>
          <cell r="AE142">
            <v>4.6204620462046098E-2</v>
          </cell>
          <cell r="AF142">
            <v>3.7837837837837895E-2</v>
          </cell>
          <cell r="AG142">
            <v>4.9180327868852514E-2</v>
          </cell>
          <cell r="AH142">
            <v>0</v>
          </cell>
          <cell r="AI142">
            <v>5.5421686746987886E-2</v>
          </cell>
          <cell r="AJ142">
            <v>5.9523809523809312E-3</v>
          </cell>
          <cell r="AK142">
            <v>5.3333333333333233E-2</v>
          </cell>
          <cell r="AL142">
            <v>1.0285714285714231E-2</v>
          </cell>
          <cell r="AM142">
            <v>5.0000000000000044E-2</v>
          </cell>
          <cell r="AN142">
            <v>-4.5454545454545525E-2</v>
          </cell>
          <cell r="AO142">
            <v>-5.3763440860215006E-2</v>
          </cell>
          <cell r="AP142">
            <v>0</v>
          </cell>
          <cell r="AQ142">
            <v>-3.7634408602150726E-2</v>
          </cell>
          <cell r="AR142">
            <v>-5.2219321148825104E-2</v>
          </cell>
          <cell r="AS142">
            <v>-5.4263565891472965E-2</v>
          </cell>
          <cell r="AT142">
            <v>-3.7518037518037395E-2</v>
          </cell>
          <cell r="AU142">
            <v>-3.1884057971014568E-2</v>
          </cell>
          <cell r="AV142">
            <v>-4.0077569489334275E-2</v>
          </cell>
          <cell r="AW142">
            <v>-4.9402390438247124E-2</v>
          </cell>
        </row>
        <row r="143">
          <cell r="A143">
            <v>38222</v>
          </cell>
          <cell r="B143">
            <v>13498</v>
          </cell>
          <cell r="C143">
            <v>12613</v>
          </cell>
          <cell r="D143">
            <v>-1.1658276240584464E-2</v>
          </cell>
          <cell r="E143">
            <v>-3.6905816356658239E-3</v>
          </cell>
          <cell r="F143">
            <v>-2.0045062543702863E-2</v>
          </cell>
          <cell r="H143">
            <v>21</v>
          </cell>
          <cell r="I143">
            <v>15.6</v>
          </cell>
          <cell r="J143">
            <v>28.25</v>
          </cell>
          <cell r="K143">
            <v>25</v>
          </cell>
          <cell r="L143">
            <v>19</v>
          </cell>
          <cell r="M143">
            <v>21.6</v>
          </cell>
          <cell r="N143">
            <v>24.95</v>
          </cell>
          <cell r="O143">
            <v>23.4</v>
          </cell>
          <cell r="P143">
            <v>8.66</v>
          </cell>
          <cell r="Q143">
            <v>12.55</v>
          </cell>
          <cell r="R143">
            <v>7.4</v>
          </cell>
          <cell r="S143">
            <v>17.850000000000001</v>
          </cell>
          <cell r="T143">
            <v>19</v>
          </cell>
          <cell r="U143">
            <v>18.149999999999999</v>
          </cell>
          <cell r="V143">
            <v>18.399999999999999</v>
          </cell>
          <cell r="W143">
            <v>12.35</v>
          </cell>
          <cell r="X143">
            <v>32.5</v>
          </cell>
          <cell r="Y143">
            <v>32.5</v>
          </cell>
          <cell r="Z143">
            <v>32.4</v>
          </cell>
          <cell r="AA143">
            <v>14.4</v>
          </cell>
          <cell r="AB143">
            <v>12.11</v>
          </cell>
          <cell r="AC143">
            <v>-4.5454545454545414E-2</v>
          </cell>
          <cell r="AD143"/>
          <cell r="AE143">
            <v>-1.5772870662460581E-2</v>
          </cell>
          <cell r="AF143">
            <v>-1.909722222222221E-2</v>
          </cell>
          <cell r="AG143">
            <v>-2.34375E-2</v>
          </cell>
          <cell r="AH143">
            <v>-1.2987012987012991E-2</v>
          </cell>
          <cell r="AI143">
            <v>-1.3698630136986134E-2</v>
          </cell>
          <cell r="AJ143">
            <v>-1.5779092702169706E-2</v>
          </cell>
          <cell r="AK143">
            <v>-1.2658227848101333E-2</v>
          </cell>
          <cell r="AL143">
            <v>-2.0361990950226172E-2</v>
          </cell>
          <cell r="AM143">
            <v>-2.0296643247462942E-2</v>
          </cell>
          <cell r="AN143">
            <v>6.8027210884353817E-3</v>
          </cell>
          <cell r="AO143">
            <v>1.4204545454545414E-2</v>
          </cell>
          <cell r="AP143">
            <v>-1.2987012987012991E-2</v>
          </cell>
          <cell r="AQ143">
            <v>1.3966480446927276E-2</v>
          </cell>
          <cell r="AR143">
            <v>1.377410468319562E-2</v>
          </cell>
          <cell r="AS143">
            <v>1.2295081967213184E-2</v>
          </cell>
          <cell r="AT143">
            <v>-2.5487256371814149E-2</v>
          </cell>
          <cell r="AU143">
            <v>-2.9940119760479056E-2</v>
          </cell>
          <cell r="AV143">
            <v>-3.0303030303030276E-2</v>
          </cell>
          <cell r="AW143">
            <v>1.5088013411567402E-2</v>
          </cell>
        </row>
        <row r="144">
          <cell r="A144">
            <v>38229</v>
          </cell>
          <cell r="B144">
            <v>13412</v>
          </cell>
          <cell r="C144">
            <v>12392</v>
          </cell>
          <cell r="D144">
            <v>-1.1757496840412052E-2</v>
          </cell>
          <cell r="E144">
            <v>-6.3713142687805702E-3</v>
          </cell>
          <cell r="F144">
            <v>-1.7521604693570114E-2</v>
          </cell>
          <cell r="H144">
            <v>20.25</v>
          </cell>
          <cell r="I144">
            <v>15.35</v>
          </cell>
          <cell r="J144">
            <v>28.15</v>
          </cell>
          <cell r="K144">
            <v>24.5</v>
          </cell>
          <cell r="L144">
            <v>18.850000000000001</v>
          </cell>
          <cell r="M144">
            <v>21.4</v>
          </cell>
          <cell r="N144">
            <v>23.9</v>
          </cell>
          <cell r="O144">
            <v>23.35</v>
          </cell>
          <cell r="P144">
            <v>8.31</v>
          </cell>
          <cell r="Q144">
            <v>12.46</v>
          </cell>
          <cell r="R144">
            <v>7.35</v>
          </cell>
          <cell r="S144">
            <v>17.850000000000001</v>
          </cell>
          <cell r="T144">
            <v>18.95</v>
          </cell>
          <cell r="U144">
            <v>18.100000000000001</v>
          </cell>
          <cell r="V144">
            <v>18.399999999999999</v>
          </cell>
          <cell r="W144">
            <v>12.3</v>
          </cell>
          <cell r="X144">
            <v>32.25</v>
          </cell>
          <cell r="Y144">
            <v>32.25</v>
          </cell>
          <cell r="Z144">
            <v>32.1</v>
          </cell>
          <cell r="AA144">
            <v>14.14</v>
          </cell>
          <cell r="AB144">
            <v>12.02</v>
          </cell>
          <cell r="AC144">
            <v>-3.5714285714285698E-2</v>
          </cell>
          <cell r="AD144"/>
          <cell r="AE144">
            <v>-1.602564102564108E-2</v>
          </cell>
          <cell r="AF144">
            <v>-3.5398230088495852E-3</v>
          </cell>
          <cell r="AG144">
            <v>-2.0000000000000018E-2</v>
          </cell>
          <cell r="AH144">
            <v>-7.8947368421051767E-3</v>
          </cell>
          <cell r="AI144">
            <v>-9.2592592592594114E-3</v>
          </cell>
          <cell r="AJ144">
            <v>-4.2084168336673389E-2</v>
          </cell>
          <cell r="AK144">
            <v>-2.1367521367520181E-3</v>
          </cell>
          <cell r="AL144">
            <v>-4.0415704387990692E-2</v>
          </cell>
          <cell r="AM144">
            <v>-7.171314741035828E-3</v>
          </cell>
          <cell r="AN144">
            <v>-6.7567567567567988E-3</v>
          </cell>
          <cell r="AO144">
            <v>0</v>
          </cell>
          <cell r="AP144">
            <v>-2.6315789473684292E-3</v>
          </cell>
          <cell r="AQ144">
            <v>-2.7548209366389242E-3</v>
          </cell>
          <cell r="AR144">
            <v>0</v>
          </cell>
          <cell r="AS144">
            <v>-4.0485829959513442E-3</v>
          </cell>
          <cell r="AT144">
            <v>-7.692307692307665E-3</v>
          </cell>
          <cell r="AU144">
            <v>-9.2592592592591894E-3</v>
          </cell>
          <cell r="AV144">
            <v>-1.8055555555555491E-2</v>
          </cell>
          <cell r="AW144">
            <v>-7.4318744838975936E-3</v>
          </cell>
        </row>
        <row r="145">
          <cell r="A145">
            <v>38236</v>
          </cell>
          <cell r="B145">
            <v>12935</v>
          </cell>
          <cell r="C145">
            <v>11607</v>
          </cell>
          <cell r="D145">
            <v>-4.8907146178887029E-2</v>
          </cell>
          <cell r="E145">
            <v>-3.5565165523411824E-2</v>
          </cell>
          <cell r="F145">
            <v>-6.3347320852162659E-2</v>
          </cell>
          <cell r="H145">
            <v>19.399999999999999</v>
          </cell>
          <cell r="I145">
            <v>14.15</v>
          </cell>
          <cell r="J145">
            <v>25.65</v>
          </cell>
          <cell r="K145">
            <v>23.25</v>
          </cell>
          <cell r="L145">
            <v>18.2</v>
          </cell>
          <cell r="M145">
            <v>19.75</v>
          </cell>
          <cell r="N145">
            <v>23.55</v>
          </cell>
          <cell r="O145">
            <v>22</v>
          </cell>
          <cell r="P145">
            <v>7.95</v>
          </cell>
          <cell r="Q145">
            <v>11.13</v>
          </cell>
          <cell r="R145">
            <v>7.25</v>
          </cell>
          <cell r="S145">
            <v>17.25</v>
          </cell>
          <cell r="T145">
            <v>18.5</v>
          </cell>
          <cell r="U145">
            <v>17.45</v>
          </cell>
          <cell r="V145">
            <v>17.7</v>
          </cell>
          <cell r="W145">
            <v>11.95</v>
          </cell>
          <cell r="X145">
            <v>31.35</v>
          </cell>
          <cell r="Y145">
            <v>31.35</v>
          </cell>
          <cell r="Z145">
            <v>31.2</v>
          </cell>
          <cell r="AA145">
            <v>13.43</v>
          </cell>
          <cell r="AB145">
            <v>11.31</v>
          </cell>
          <cell r="AC145">
            <v>-4.1975308641975406E-2</v>
          </cell>
          <cell r="AD145"/>
          <cell r="AE145">
            <v>-7.8175895765472236E-2</v>
          </cell>
          <cell r="AF145">
            <v>-8.8809946714031973E-2</v>
          </cell>
          <cell r="AG145">
            <v>-5.1020408163265252E-2</v>
          </cell>
          <cell r="AH145">
            <v>-3.4482758620689724E-2</v>
          </cell>
          <cell r="AI145">
            <v>-7.7102803738317682E-2</v>
          </cell>
          <cell r="AJ145">
            <v>-1.4644351464435101E-2</v>
          </cell>
          <cell r="AK145">
            <v>-5.7815845824411238E-2</v>
          </cell>
          <cell r="AL145">
            <v>-4.332129963898923E-2</v>
          </cell>
          <cell r="AM145">
            <v>-0.1067415730337079</v>
          </cell>
          <cell r="AN145">
            <v>-1.3605442176870652E-2</v>
          </cell>
          <cell r="AO145">
            <v>-3.3613445378151363E-2</v>
          </cell>
          <cell r="AP145">
            <v>-2.3746701846965701E-2</v>
          </cell>
          <cell r="AQ145">
            <v>-3.5911602209944826E-2</v>
          </cell>
          <cell r="AR145">
            <v>-3.8043478260869512E-2</v>
          </cell>
          <cell r="AS145">
            <v>-2.8455284552845628E-2</v>
          </cell>
          <cell r="AT145">
            <v>-2.7906976744185963E-2</v>
          </cell>
          <cell r="AU145">
            <v>-2.8037383177570208E-2</v>
          </cell>
          <cell r="AV145">
            <v>-5.0212164073550225E-2</v>
          </cell>
          <cell r="AW145">
            <v>-5.9068219633943375E-2</v>
          </cell>
        </row>
        <row r="146">
          <cell r="A146">
            <v>38243</v>
          </cell>
          <cell r="B146">
            <v>13366</v>
          </cell>
          <cell r="C146">
            <v>12069</v>
          </cell>
          <cell r="D146">
            <v>3.63866025588786E-2</v>
          </cell>
          <cell r="E146">
            <v>3.3320448395825375E-2</v>
          </cell>
          <cell r="F146">
            <v>3.980356681313002E-2</v>
          </cell>
          <cell r="H146">
            <v>18.850000000000001</v>
          </cell>
          <cell r="I146">
            <v>15.25</v>
          </cell>
          <cell r="J146">
            <v>27.7</v>
          </cell>
          <cell r="K146">
            <v>26.65</v>
          </cell>
          <cell r="L146">
            <v>17.850000000000001</v>
          </cell>
          <cell r="M146">
            <v>20.95</v>
          </cell>
          <cell r="N146">
            <v>23.15</v>
          </cell>
          <cell r="O146">
            <v>22.75</v>
          </cell>
          <cell r="P146">
            <v>7.6</v>
          </cell>
          <cell r="Q146">
            <v>12.02</v>
          </cell>
          <cell r="R146">
            <v>7.45</v>
          </cell>
          <cell r="S146">
            <v>17.899999999999999</v>
          </cell>
          <cell r="T146">
            <v>18.399999999999999</v>
          </cell>
          <cell r="U146">
            <v>18.149999999999999</v>
          </cell>
          <cell r="V146">
            <v>18.45</v>
          </cell>
          <cell r="W146">
            <v>12.35</v>
          </cell>
          <cell r="X146">
            <v>31.8</v>
          </cell>
          <cell r="Y146">
            <v>31.8</v>
          </cell>
          <cell r="Z146">
            <v>32.5</v>
          </cell>
          <cell r="AA146">
            <v>13.79</v>
          </cell>
          <cell r="AB146">
            <v>12.02</v>
          </cell>
          <cell r="AC146">
            <v>-2.8350515463917425E-2</v>
          </cell>
          <cell r="AD146"/>
          <cell r="AE146">
            <v>7.7738515901059957E-2</v>
          </cell>
          <cell r="AF146">
            <v>7.9922027290448394E-2</v>
          </cell>
          <cell r="AG146">
            <v>0.14623655913978495</v>
          </cell>
          <cell r="AH146">
            <v>-1.9230769230769162E-2</v>
          </cell>
          <cell r="AI146">
            <v>6.0759493670885956E-2</v>
          </cell>
          <cell r="AJ146">
            <v>-1.6985138004246392E-2</v>
          </cell>
          <cell r="AK146">
            <v>3.4090909090909172E-2</v>
          </cell>
          <cell r="AL146">
            <v>-4.4025157232704504E-2</v>
          </cell>
          <cell r="AM146">
            <v>7.9964061096136518E-2</v>
          </cell>
          <cell r="AN146">
            <v>2.7586206896551779E-2</v>
          </cell>
          <cell r="AO146">
            <v>3.7681159420289712E-2</v>
          </cell>
          <cell r="AP146">
            <v>-5.4054054054054612E-3</v>
          </cell>
          <cell r="AQ146">
            <v>4.0114613180515679E-2</v>
          </cell>
          <cell r="AR146">
            <v>4.2372881355932313E-2</v>
          </cell>
          <cell r="AS146">
            <v>3.3472803347280422E-2</v>
          </cell>
          <cell r="AT146">
            <v>1.4354066985645897E-2</v>
          </cell>
          <cell r="AU146">
            <v>4.1666666666666741E-2</v>
          </cell>
          <cell r="AV146">
            <v>2.6805658972449686E-2</v>
          </cell>
          <cell r="AW146">
            <v>6.2776304155614415E-2</v>
          </cell>
        </row>
        <row r="147">
          <cell r="A147">
            <v>38250</v>
          </cell>
          <cell r="B147">
            <v>13158</v>
          </cell>
          <cell r="C147">
            <v>11975</v>
          </cell>
          <cell r="D147">
            <v>-1.1873402791429122E-2</v>
          </cell>
          <cell r="E147">
            <v>-1.5561873410145144E-2</v>
          </cell>
          <cell r="F147">
            <v>-7.7885491755738112E-3</v>
          </cell>
          <cell r="H147">
            <v>18.850000000000001</v>
          </cell>
          <cell r="I147">
            <v>15.05</v>
          </cell>
          <cell r="J147">
            <v>27.2</v>
          </cell>
          <cell r="K147">
            <v>26.35</v>
          </cell>
          <cell r="L147">
            <v>17.850000000000001</v>
          </cell>
          <cell r="M147">
            <v>20.75</v>
          </cell>
          <cell r="N147">
            <v>23.15</v>
          </cell>
          <cell r="O147">
            <v>22.5</v>
          </cell>
          <cell r="P147">
            <v>7.6</v>
          </cell>
          <cell r="Q147">
            <v>11.93</v>
          </cell>
          <cell r="R147">
            <v>7.3</v>
          </cell>
          <cell r="S147">
            <v>17.55</v>
          </cell>
          <cell r="T147">
            <v>18.25</v>
          </cell>
          <cell r="U147">
            <v>18.100000000000001</v>
          </cell>
          <cell r="V147">
            <v>18.05</v>
          </cell>
          <cell r="W147">
            <v>12.1</v>
          </cell>
          <cell r="X147">
            <v>31.15</v>
          </cell>
          <cell r="Y147">
            <v>31.15</v>
          </cell>
          <cell r="Z147">
            <v>32</v>
          </cell>
          <cell r="AA147">
            <v>13.61</v>
          </cell>
          <cell r="AB147">
            <v>11.84</v>
          </cell>
          <cell r="AC147">
            <v>0</v>
          </cell>
          <cell r="AD147"/>
          <cell r="AE147">
            <v>-1.3114754098360604E-2</v>
          </cell>
          <cell r="AF147">
            <v>-1.8050541516245522E-2</v>
          </cell>
          <cell r="AG147">
            <v>-1.1257035647279423E-2</v>
          </cell>
          <cell r="AH147">
            <v>0</v>
          </cell>
          <cell r="AI147">
            <v>-9.5465393794749165E-3</v>
          </cell>
          <cell r="AJ147">
            <v>0</v>
          </cell>
          <cell r="AK147">
            <v>-1.098901098901095E-2</v>
          </cell>
          <cell r="AL147">
            <v>0</v>
          </cell>
          <cell r="AM147">
            <v>-7.4875207986688785E-3</v>
          </cell>
          <cell r="AN147">
            <v>-2.0134228187919545E-2</v>
          </cell>
          <cell r="AO147">
            <v>-1.9553072625698165E-2</v>
          </cell>
          <cell r="AP147">
            <v>-8.1521739130433479E-3</v>
          </cell>
          <cell r="AQ147">
            <v>-2.7548209366389242E-3</v>
          </cell>
          <cell r="AR147">
            <v>-2.1680216802167918E-2</v>
          </cell>
          <cell r="AS147">
            <v>-2.0242914979757054E-2</v>
          </cell>
          <cell r="AT147">
            <v>-2.0440251572327095E-2</v>
          </cell>
          <cell r="AU147">
            <v>-1.538461538461533E-2</v>
          </cell>
          <cell r="AV147">
            <v>-1.3052936910804891E-2</v>
          </cell>
          <cell r="AW147">
            <v>-1.4975041597337757E-2</v>
          </cell>
        </row>
        <row r="148">
          <cell r="A148">
            <v>38257</v>
          </cell>
          <cell r="B148">
            <v>12182</v>
          </cell>
          <cell r="C148">
            <v>11135</v>
          </cell>
          <cell r="D148">
            <v>-7.2255600206899251E-2</v>
          </cell>
          <cell r="E148">
            <v>-7.4175406596747262E-2</v>
          </cell>
          <cell r="F148">
            <v>-7.0146137787056362E-2</v>
          </cell>
          <cell r="H148">
            <v>18.100000000000001</v>
          </cell>
          <cell r="I148">
            <v>13.6</v>
          </cell>
          <cell r="J148">
            <v>24.65</v>
          </cell>
          <cell r="K148">
            <v>25.7</v>
          </cell>
          <cell r="L148">
            <v>17.3</v>
          </cell>
          <cell r="M148">
            <v>18.7</v>
          </cell>
          <cell r="N148">
            <v>22.5</v>
          </cell>
          <cell r="O148">
            <v>20.25</v>
          </cell>
          <cell r="P148">
            <v>7.33</v>
          </cell>
          <cell r="Q148">
            <v>10.6</v>
          </cell>
          <cell r="R148">
            <v>6.75</v>
          </cell>
          <cell r="S148">
            <v>16</v>
          </cell>
          <cell r="T148">
            <v>17</v>
          </cell>
          <cell r="U148">
            <v>16.25</v>
          </cell>
          <cell r="V148">
            <v>16.5</v>
          </cell>
          <cell r="W148">
            <v>11.1</v>
          </cell>
          <cell r="X148">
            <v>30.05</v>
          </cell>
          <cell r="Y148">
            <v>30.05</v>
          </cell>
          <cell r="Z148">
            <v>30</v>
          </cell>
          <cell r="AA148">
            <v>13.08</v>
          </cell>
          <cell r="AB148">
            <v>10.6</v>
          </cell>
          <cell r="AC148">
            <v>-3.9787798408488007E-2</v>
          </cell>
          <cell r="AD148"/>
          <cell r="AE148">
            <v>-9.6345514950166189E-2</v>
          </cell>
          <cell r="AF148">
            <v>-9.375E-2</v>
          </cell>
          <cell r="AG148">
            <v>-2.4667931688804656E-2</v>
          </cell>
          <cell r="AH148">
            <v>-3.081232492997199E-2</v>
          </cell>
          <cell r="AI148">
            <v>-9.8795180722891618E-2</v>
          </cell>
          <cell r="AJ148">
            <v>-2.8077753779697567E-2</v>
          </cell>
          <cell r="AK148">
            <v>-9.9999999999999978E-2</v>
          </cell>
          <cell r="AL148">
            <v>-3.5526315789473628E-2</v>
          </cell>
          <cell r="AM148">
            <v>-0.1114836546521375</v>
          </cell>
          <cell r="AN148">
            <v>-7.5342465753424626E-2</v>
          </cell>
          <cell r="AO148">
            <v>-8.8319088319088301E-2</v>
          </cell>
          <cell r="AP148">
            <v>-6.8493150684931559E-2</v>
          </cell>
          <cell r="AQ148">
            <v>-0.10220994475138123</v>
          </cell>
          <cell r="AR148">
            <v>-8.5872576177285387E-2</v>
          </cell>
          <cell r="AS148">
            <v>-8.2644628099173612E-2</v>
          </cell>
          <cell r="AT148">
            <v>-3.5313001605136396E-2</v>
          </cell>
          <cell r="AU148">
            <v>-6.25E-2</v>
          </cell>
          <cell r="AV148">
            <v>-3.8941954445260829E-2</v>
          </cell>
          <cell r="AW148">
            <v>-0.10472972972972971</v>
          </cell>
        </row>
        <row r="149">
          <cell r="A149">
            <v>38264</v>
          </cell>
          <cell r="B149">
            <v>12529</v>
          </cell>
          <cell r="C149">
            <v>10853</v>
          </cell>
          <cell r="D149">
            <v>2.7876656516705456E-3</v>
          </cell>
          <cell r="E149">
            <v>2.848464948284346E-2</v>
          </cell>
          <cell r="F149">
            <v>-2.5325550067355151E-2</v>
          </cell>
          <cell r="H149">
            <v>18.5</v>
          </cell>
          <cell r="I149">
            <v>13.1</v>
          </cell>
          <cell r="J149">
            <v>23.75</v>
          </cell>
          <cell r="K149">
            <v>22.8</v>
          </cell>
          <cell r="L149">
            <v>17.649999999999999</v>
          </cell>
          <cell r="M149">
            <v>18</v>
          </cell>
          <cell r="N149">
            <v>23.05</v>
          </cell>
          <cell r="O149">
            <v>19.5</v>
          </cell>
          <cell r="P149">
            <v>7.51</v>
          </cell>
          <cell r="Q149">
            <v>10.07</v>
          </cell>
          <cell r="R149">
            <v>6.75</v>
          </cell>
          <cell r="S149">
            <v>16</v>
          </cell>
          <cell r="T149">
            <v>17</v>
          </cell>
          <cell r="U149">
            <v>16.25</v>
          </cell>
          <cell r="V149">
            <v>16.5</v>
          </cell>
          <cell r="W149">
            <v>11.1</v>
          </cell>
          <cell r="X149">
            <v>30.05</v>
          </cell>
          <cell r="Y149">
            <v>30.05</v>
          </cell>
          <cell r="Z149">
            <v>30</v>
          </cell>
          <cell r="AA149">
            <v>13.08</v>
          </cell>
          <cell r="AB149">
            <v>11.13</v>
          </cell>
          <cell r="AC149">
            <v>2.2099447513812098E-2</v>
          </cell>
          <cell r="AD149"/>
          <cell r="AE149">
            <v>-3.6764705882352922E-2</v>
          </cell>
          <cell r="AF149">
            <v>-3.6511156186612492E-2</v>
          </cell>
          <cell r="AG149">
            <v>-0.11284046692606997</v>
          </cell>
          <cell r="AH149">
            <v>2.0231213872832221E-2</v>
          </cell>
          <cell r="AI149">
            <v>-3.7433155080213831E-2</v>
          </cell>
          <cell r="AJ149">
            <v>2.4444444444444491E-2</v>
          </cell>
          <cell r="AK149">
            <v>-3.703703703703709E-2</v>
          </cell>
          <cell r="AL149">
            <v>2.4556616643929052E-2</v>
          </cell>
          <cell r="AM149">
            <v>-4.9999999999999933E-2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5.0000000000000044E-2</v>
          </cell>
        </row>
        <row r="150">
          <cell r="A150">
            <v>38271</v>
          </cell>
          <cell r="B150">
            <v>13775</v>
          </cell>
          <cell r="C150">
            <v>12379</v>
          </cell>
          <cell r="D150">
            <v>0.11855273287143953</v>
          </cell>
          <cell r="E150">
            <v>9.9449277675792258E-2</v>
          </cell>
          <cell r="F150">
            <v>0.14060628397678054</v>
          </cell>
          <cell r="H150">
            <v>20.350000000000001</v>
          </cell>
          <cell r="I150">
            <v>15.05</v>
          </cell>
          <cell r="J150">
            <v>27.4</v>
          </cell>
          <cell r="K150">
            <v>26.25</v>
          </cell>
          <cell r="L150">
            <v>19.399999999999999</v>
          </cell>
          <cell r="M150">
            <v>20.7</v>
          </cell>
          <cell r="N150">
            <v>25.4</v>
          </cell>
          <cell r="O150">
            <v>22.4</v>
          </cell>
          <cell r="P150">
            <v>8.57</v>
          </cell>
          <cell r="Q150">
            <v>11.93</v>
          </cell>
          <cell r="R150">
            <v>7.6</v>
          </cell>
          <cell r="S150">
            <v>18.25</v>
          </cell>
          <cell r="T150">
            <v>19.25</v>
          </cell>
          <cell r="U150">
            <v>18.5</v>
          </cell>
          <cell r="V150">
            <v>18.850000000000001</v>
          </cell>
          <cell r="W150">
            <v>12.6</v>
          </cell>
          <cell r="X150">
            <v>33.4</v>
          </cell>
          <cell r="Y150">
            <v>33.4</v>
          </cell>
          <cell r="Z150">
            <v>33.25</v>
          </cell>
          <cell r="AA150">
            <v>14.49</v>
          </cell>
          <cell r="AB150">
            <v>12.37</v>
          </cell>
          <cell r="AC150">
            <v>0.10000000000000009</v>
          </cell>
          <cell r="AD150"/>
          <cell r="AE150">
            <v>0.14885496183206115</v>
          </cell>
          <cell r="AF150">
            <v>0.15368421052631565</v>
          </cell>
          <cell r="AG150">
            <v>0.15131578947368407</v>
          </cell>
          <cell r="AH150">
            <v>9.9150141643059575E-2</v>
          </cell>
          <cell r="AI150">
            <v>0.14999999999999991</v>
          </cell>
          <cell r="AJ150">
            <v>0.10195227765726678</v>
          </cell>
          <cell r="AK150">
            <v>0.14871794871794863</v>
          </cell>
          <cell r="AL150">
            <v>0.1411451398135819</v>
          </cell>
          <cell r="AM150">
            <v>0.18470705064548154</v>
          </cell>
          <cell r="AN150">
            <v>0.12592592592592577</v>
          </cell>
          <cell r="AO150">
            <v>0.140625</v>
          </cell>
          <cell r="AP150">
            <v>0.13235294117647056</v>
          </cell>
          <cell r="AQ150">
            <v>0.13846153846153841</v>
          </cell>
          <cell r="AR150">
            <v>0.14242424242424256</v>
          </cell>
          <cell r="AS150">
            <v>0.13513513513513509</v>
          </cell>
          <cell r="AT150">
            <v>0.11148086522462552</v>
          </cell>
          <cell r="AU150">
            <v>0.10833333333333339</v>
          </cell>
          <cell r="AV150">
            <v>0.10779816513761475</v>
          </cell>
          <cell r="AW150">
            <v>0.11141060197663966</v>
          </cell>
        </row>
        <row r="151">
          <cell r="A151">
            <v>38278</v>
          </cell>
          <cell r="B151">
            <v>14089</v>
          </cell>
          <cell r="C151">
            <v>12664</v>
          </cell>
          <cell r="D151">
            <v>2.2902806454079716E-2</v>
          </cell>
          <cell r="E151">
            <v>2.2794918330308445E-2</v>
          </cell>
          <cell r="F151">
            <v>2.3022861297358421E-2</v>
          </cell>
          <cell r="H151">
            <v>21.55</v>
          </cell>
          <cell r="I151">
            <v>15.05</v>
          </cell>
          <cell r="J151">
            <v>27.4</v>
          </cell>
          <cell r="K151">
            <v>26.25</v>
          </cell>
          <cell r="L151">
            <v>20.55</v>
          </cell>
          <cell r="M151">
            <v>20.7</v>
          </cell>
          <cell r="N151">
            <v>26.95</v>
          </cell>
          <cell r="O151">
            <v>22.4</v>
          </cell>
          <cell r="P151">
            <v>9.19</v>
          </cell>
          <cell r="Q151">
            <v>11.93</v>
          </cell>
          <cell r="R151">
            <v>7.75</v>
          </cell>
          <cell r="S151">
            <v>18.75</v>
          </cell>
          <cell r="T151">
            <v>20.5</v>
          </cell>
          <cell r="U151">
            <v>19</v>
          </cell>
          <cell r="V151">
            <v>19.3</v>
          </cell>
          <cell r="W151">
            <v>12.9</v>
          </cell>
          <cell r="X151">
            <v>33.549999999999997</v>
          </cell>
          <cell r="Y151">
            <v>33.549999999999997</v>
          </cell>
          <cell r="Z151">
            <v>33.4</v>
          </cell>
          <cell r="AA151">
            <v>14.67</v>
          </cell>
          <cell r="AB151">
            <v>12.73</v>
          </cell>
          <cell r="AC151">
            <v>5.8968058968059012E-2</v>
          </cell>
          <cell r="AD151"/>
          <cell r="AE151">
            <v>0</v>
          </cell>
          <cell r="AF151">
            <v>0</v>
          </cell>
          <cell r="AG151">
            <v>0</v>
          </cell>
          <cell r="AH151">
            <v>5.9278350515463929E-2</v>
          </cell>
          <cell r="AI151">
            <v>0</v>
          </cell>
          <cell r="AJ151">
            <v>6.1023622047244208E-2</v>
          </cell>
          <cell r="AK151">
            <v>0</v>
          </cell>
          <cell r="AL151">
            <v>7.234539089848302E-2</v>
          </cell>
          <cell r="AM151">
            <v>0</v>
          </cell>
          <cell r="AN151">
            <v>1.9736842105263275E-2</v>
          </cell>
          <cell r="AO151">
            <v>2.7397260273972712E-2</v>
          </cell>
          <cell r="AP151">
            <v>6.4935064935064846E-2</v>
          </cell>
          <cell r="AQ151">
            <v>2.7027027027026973E-2</v>
          </cell>
          <cell r="AR151">
            <v>2.3872679045092715E-2</v>
          </cell>
          <cell r="AS151">
            <v>2.3809523809523947E-2</v>
          </cell>
          <cell r="AT151">
            <v>4.4910179640718084E-3</v>
          </cell>
          <cell r="AU151">
            <v>4.5112781954885772E-3</v>
          </cell>
          <cell r="AV151">
            <v>1.2422360248447228E-2</v>
          </cell>
          <cell r="AW151">
            <v>2.9102667744543398E-2</v>
          </cell>
        </row>
        <row r="152">
          <cell r="A152">
            <v>38285</v>
          </cell>
          <cell r="B152">
            <v>15297</v>
          </cell>
          <cell r="C152">
            <v>13675</v>
          </cell>
          <cell r="D152">
            <v>8.2943968900684117E-2</v>
          </cell>
          <cell r="E152">
            <v>8.5740648733054092E-2</v>
          </cell>
          <cell r="F152">
            <v>7.9832596336070649E-2</v>
          </cell>
          <cell r="H152">
            <v>23.15</v>
          </cell>
          <cell r="I152">
            <v>16.25</v>
          </cell>
          <cell r="J152">
            <v>29.45</v>
          </cell>
          <cell r="K152">
            <v>28.3</v>
          </cell>
          <cell r="L152">
            <v>22.05</v>
          </cell>
          <cell r="M152">
            <v>22.35</v>
          </cell>
          <cell r="N152">
            <v>29</v>
          </cell>
          <cell r="O152">
            <v>24.25</v>
          </cell>
          <cell r="P152">
            <v>10.07</v>
          </cell>
          <cell r="Q152">
            <v>12.9</v>
          </cell>
          <cell r="R152">
            <v>8.15</v>
          </cell>
          <cell r="S152">
            <v>19.850000000000001</v>
          </cell>
          <cell r="T152">
            <v>22</v>
          </cell>
          <cell r="U152">
            <v>20.100000000000001</v>
          </cell>
          <cell r="V152">
            <v>20.45</v>
          </cell>
          <cell r="W152">
            <v>13.65</v>
          </cell>
          <cell r="X152">
            <v>37.85</v>
          </cell>
          <cell r="Y152">
            <v>37.85</v>
          </cell>
          <cell r="Z152">
            <v>37.65</v>
          </cell>
          <cell r="AA152">
            <v>16.79</v>
          </cell>
          <cell r="AB152">
            <v>13.61</v>
          </cell>
          <cell r="AC152">
            <v>7.4245939675174011E-2</v>
          </cell>
          <cell r="AD152"/>
          <cell r="AE152">
            <v>7.9734219269102846E-2</v>
          </cell>
          <cell r="AF152">
            <v>7.4817518248175174E-2</v>
          </cell>
          <cell r="AG152">
            <v>7.8095238095238217E-2</v>
          </cell>
          <cell r="AH152">
            <v>7.2992700729926918E-2</v>
          </cell>
          <cell r="AI152">
            <v>7.9710144927536364E-2</v>
          </cell>
          <cell r="AJ152">
            <v>7.6066790352504743E-2</v>
          </cell>
          <cell r="AK152">
            <v>8.2589285714285809E-2</v>
          </cell>
          <cell r="AL152">
            <v>9.5756256800870521E-2</v>
          </cell>
          <cell r="AM152">
            <v>8.1307627829002582E-2</v>
          </cell>
          <cell r="AN152">
            <v>5.1612903225806583E-2</v>
          </cell>
          <cell r="AO152">
            <v>5.8666666666666645E-2</v>
          </cell>
          <cell r="AP152">
            <v>7.3170731707317138E-2</v>
          </cell>
          <cell r="AQ152">
            <v>5.7894736842105443E-2</v>
          </cell>
          <cell r="AR152">
            <v>5.9585492227979264E-2</v>
          </cell>
          <cell r="AS152">
            <v>5.8139534883721034E-2</v>
          </cell>
          <cell r="AT152">
            <v>0.12816691505216116</v>
          </cell>
          <cell r="AU152">
            <v>0.1272455089820359</v>
          </cell>
          <cell r="AV152">
            <v>0.14451261077027944</v>
          </cell>
          <cell r="AW152">
            <v>6.9128043990573262E-2</v>
          </cell>
        </row>
        <row r="153">
          <cell r="A153">
            <v>38292</v>
          </cell>
          <cell r="B153">
            <v>16082</v>
          </cell>
          <cell r="C153">
            <v>13898</v>
          </cell>
          <cell r="D153">
            <v>3.4792213171337849E-2</v>
          </cell>
          <cell r="E153">
            <v>5.1317251748708825E-2</v>
          </cell>
          <cell r="F153">
            <v>1.6307129798903031E-2</v>
          </cell>
          <cell r="H153">
            <v>24.05</v>
          </cell>
          <cell r="I153">
            <v>16.25</v>
          </cell>
          <cell r="J153">
            <v>29.45</v>
          </cell>
          <cell r="K153">
            <v>28.3</v>
          </cell>
          <cell r="L153">
            <v>22.9</v>
          </cell>
          <cell r="M153">
            <v>22.35</v>
          </cell>
          <cell r="N153">
            <v>30.15</v>
          </cell>
          <cell r="O153">
            <v>24.25</v>
          </cell>
          <cell r="P153">
            <v>10.6</v>
          </cell>
          <cell r="Q153">
            <v>12.9</v>
          </cell>
          <cell r="R153">
            <v>8.65</v>
          </cell>
          <cell r="S153">
            <v>21.05</v>
          </cell>
          <cell r="T153">
            <v>24</v>
          </cell>
          <cell r="U153">
            <v>21.35</v>
          </cell>
          <cell r="V153">
            <v>21.75</v>
          </cell>
          <cell r="W153">
            <v>14.5</v>
          </cell>
          <cell r="X153">
            <v>38.450000000000003</v>
          </cell>
          <cell r="Y153">
            <v>38.450000000000003</v>
          </cell>
          <cell r="Z153">
            <v>38.299999999999997</v>
          </cell>
          <cell r="AA153">
            <v>17.14</v>
          </cell>
          <cell r="AB153">
            <v>14.67</v>
          </cell>
          <cell r="AC153">
            <v>3.8876889848812102E-2</v>
          </cell>
          <cell r="AD153"/>
          <cell r="AE153">
            <v>0</v>
          </cell>
          <cell r="AF153">
            <v>0</v>
          </cell>
          <cell r="AG153">
            <v>0</v>
          </cell>
          <cell r="AH153">
            <v>3.8548752834467015E-2</v>
          </cell>
          <cell r="AI153">
            <v>0</v>
          </cell>
          <cell r="AJ153">
            <v>3.9655172413793016E-2</v>
          </cell>
          <cell r="AK153">
            <v>0</v>
          </cell>
          <cell r="AL153">
            <v>5.2631578947368363E-2</v>
          </cell>
          <cell r="AM153">
            <v>0</v>
          </cell>
          <cell r="AN153">
            <v>6.1349693251533832E-2</v>
          </cell>
          <cell r="AO153">
            <v>6.0453400503778232E-2</v>
          </cell>
          <cell r="AP153">
            <v>9.0909090909090828E-2</v>
          </cell>
          <cell r="AQ153">
            <v>6.2189054726368154E-2</v>
          </cell>
          <cell r="AR153">
            <v>6.3569682151589202E-2</v>
          </cell>
          <cell r="AS153">
            <v>6.2271062271062272E-2</v>
          </cell>
          <cell r="AT153">
            <v>1.5852047556142779E-2</v>
          </cell>
          <cell r="AU153">
            <v>1.7264276228419639E-2</v>
          </cell>
          <cell r="AV153">
            <v>2.0845741512805382E-2</v>
          </cell>
          <cell r="AW153">
            <v>7.7883908890521658E-2</v>
          </cell>
        </row>
        <row r="154">
          <cell r="A154">
            <v>38299</v>
          </cell>
          <cell r="B154">
            <v>17455</v>
          </cell>
          <cell r="C154">
            <v>14338</v>
          </cell>
          <cell r="D154">
            <v>6.0473649099399562E-2</v>
          </cell>
          <cell r="E154">
            <v>8.5374953364009354E-2</v>
          </cell>
          <cell r="F154">
            <v>3.1659231544107103E-2</v>
          </cell>
          <cell r="H154">
            <v>25</v>
          </cell>
          <cell r="I154">
            <v>16.649999999999999</v>
          </cell>
          <cell r="J154">
            <v>30.05</v>
          </cell>
          <cell r="K154">
            <v>28.95</v>
          </cell>
          <cell r="L154">
            <v>23.75</v>
          </cell>
          <cell r="M154">
            <v>22.95</v>
          </cell>
          <cell r="N154">
            <v>31.35</v>
          </cell>
          <cell r="O154">
            <v>24.9</v>
          </cell>
          <cell r="P154">
            <v>11.13</v>
          </cell>
          <cell r="Q154">
            <v>13.26</v>
          </cell>
          <cell r="R154">
            <v>9.4499999999999993</v>
          </cell>
          <cell r="S154">
            <v>23.15</v>
          </cell>
          <cell r="T154">
            <v>26</v>
          </cell>
          <cell r="U154">
            <v>23.5</v>
          </cell>
          <cell r="V154">
            <v>23.9</v>
          </cell>
          <cell r="W154">
            <v>15.9</v>
          </cell>
          <cell r="X154">
            <v>40.15</v>
          </cell>
          <cell r="Y154">
            <v>40.15</v>
          </cell>
          <cell r="Z154">
            <v>41</v>
          </cell>
          <cell r="AA154">
            <v>18.03</v>
          </cell>
          <cell r="AB154">
            <v>16.440000000000001</v>
          </cell>
          <cell r="AC154">
            <v>3.9501039501039559E-2</v>
          </cell>
          <cell r="AD154"/>
          <cell r="AE154">
            <v>2.4615384615384484E-2</v>
          </cell>
          <cell r="AF154">
            <v>2.0373514431239359E-2</v>
          </cell>
          <cell r="AG154">
            <v>2.2968197879858598E-2</v>
          </cell>
          <cell r="AH154">
            <v>3.7117903930131035E-2</v>
          </cell>
          <cell r="AI154">
            <v>2.6845637583892579E-2</v>
          </cell>
          <cell r="AJ154">
            <v>3.9800995024875663E-2</v>
          </cell>
          <cell r="AK154">
            <v>2.6804123711340111E-2</v>
          </cell>
          <cell r="AL154">
            <v>5.0000000000000044E-2</v>
          </cell>
          <cell r="AM154">
            <v>2.7906976744185963E-2</v>
          </cell>
          <cell r="AN154">
            <v>9.2485549132947931E-2</v>
          </cell>
          <cell r="AO154">
            <v>9.9762470308788487E-2</v>
          </cell>
          <cell r="AP154">
            <v>8.3333333333333259E-2</v>
          </cell>
          <cell r="AQ154">
            <v>0.10070257611241207</v>
          </cell>
          <cell r="AR154">
            <v>9.885057471264358E-2</v>
          </cell>
          <cell r="AS154">
            <v>9.6551724137931005E-2</v>
          </cell>
          <cell r="AT154">
            <v>4.4213263979193673E-2</v>
          </cell>
          <cell r="AU154">
            <v>7.0496083550913857E-2</v>
          </cell>
          <cell r="AV154">
            <v>5.1925320886814452E-2</v>
          </cell>
          <cell r="AW154">
            <v>0.12065439672801648</v>
          </cell>
        </row>
        <row r="155">
          <cell r="A155">
            <v>38306</v>
          </cell>
          <cell r="B155">
            <v>17171</v>
          </cell>
          <cell r="C155">
            <v>15376</v>
          </cell>
          <cell r="D155">
            <v>2.3715912307740616E-2</v>
          </cell>
          <cell r="E155">
            <v>-1.6270409624749349E-2</v>
          </cell>
          <cell r="F155">
            <v>7.239503417491977E-2</v>
          </cell>
          <cell r="H155">
            <v>26.4</v>
          </cell>
          <cell r="I155">
            <v>17.95</v>
          </cell>
          <cell r="J155">
            <v>32.15</v>
          </cell>
          <cell r="K155">
            <v>30.9</v>
          </cell>
          <cell r="L155">
            <v>25.1</v>
          </cell>
          <cell r="M155">
            <v>24.7</v>
          </cell>
          <cell r="N155">
            <v>33.200000000000003</v>
          </cell>
          <cell r="O155">
            <v>26.85</v>
          </cell>
          <cell r="P155">
            <v>12.02</v>
          </cell>
          <cell r="Q155">
            <v>14.49</v>
          </cell>
          <cell r="R155">
            <v>9.0500000000000007</v>
          </cell>
          <cell r="S155">
            <v>22.15</v>
          </cell>
          <cell r="T155">
            <v>26.5</v>
          </cell>
          <cell r="U155">
            <v>22.5</v>
          </cell>
          <cell r="V155">
            <v>23.9</v>
          </cell>
          <cell r="W155">
            <v>15.25</v>
          </cell>
          <cell r="X155">
            <v>40.4</v>
          </cell>
          <cell r="Y155">
            <v>40.4</v>
          </cell>
          <cell r="Z155">
            <v>41.5</v>
          </cell>
          <cell r="AA155">
            <v>18.12</v>
          </cell>
          <cell r="AB155">
            <v>15.73</v>
          </cell>
          <cell r="AC155">
            <v>5.600000000000005E-2</v>
          </cell>
          <cell r="AD155"/>
          <cell r="AE155">
            <v>7.8078078078078095E-2</v>
          </cell>
          <cell r="AF155">
            <v>6.9883527454242866E-2</v>
          </cell>
          <cell r="AG155">
            <v>6.7357512953367893E-2</v>
          </cell>
          <cell r="AH155">
            <v>5.6842105263158027E-2</v>
          </cell>
          <cell r="AI155">
            <v>7.6252723311546866E-2</v>
          </cell>
          <cell r="AJ155">
            <v>5.9011164274322292E-2</v>
          </cell>
          <cell r="AK155">
            <v>7.8313253012048278E-2</v>
          </cell>
          <cell r="AL155">
            <v>7.9964061096136518E-2</v>
          </cell>
          <cell r="AM155">
            <v>9.2760180995475228E-2</v>
          </cell>
          <cell r="AN155">
            <v>-4.2328042328042215E-2</v>
          </cell>
          <cell r="AO155">
            <v>-4.3196544276457916E-2</v>
          </cell>
          <cell r="AP155">
            <v>1.9230769230769162E-2</v>
          </cell>
          <cell r="AQ155">
            <v>-4.2553191489361653E-2</v>
          </cell>
          <cell r="AR155">
            <v>0</v>
          </cell>
          <cell r="AS155">
            <v>-4.0880503144654079E-2</v>
          </cell>
          <cell r="AT155">
            <v>6.2266500622665255E-3</v>
          </cell>
          <cell r="AU155">
            <v>1.2195121951219523E-2</v>
          </cell>
          <cell r="AV155">
            <v>4.991680532445919E-3</v>
          </cell>
          <cell r="AW155">
            <v>-4.318734793187351E-2</v>
          </cell>
        </row>
        <row r="156">
          <cell r="A156">
            <v>38313</v>
          </cell>
          <cell r="B156">
            <v>17387</v>
          </cell>
          <cell r="C156">
            <v>16041</v>
          </cell>
          <cell r="D156">
            <v>2.706854702430328E-2</v>
          </cell>
          <cell r="E156">
            <v>1.257934890221879E-2</v>
          </cell>
          <cell r="F156">
            <v>4.3249219562955243E-2</v>
          </cell>
          <cell r="H156">
            <v>26.8</v>
          </cell>
          <cell r="I156">
            <v>19.5</v>
          </cell>
          <cell r="J156">
            <v>33.9</v>
          </cell>
          <cell r="K156">
            <v>32.6</v>
          </cell>
          <cell r="L156">
            <v>25.45</v>
          </cell>
          <cell r="M156">
            <v>25.8</v>
          </cell>
          <cell r="N156">
            <v>33.9</v>
          </cell>
          <cell r="O156">
            <v>28.05</v>
          </cell>
          <cell r="P156">
            <v>12.37</v>
          </cell>
          <cell r="Q156">
            <v>15.38</v>
          </cell>
          <cell r="R156">
            <v>9.1</v>
          </cell>
          <cell r="S156">
            <v>22.25</v>
          </cell>
          <cell r="T156">
            <v>27</v>
          </cell>
          <cell r="U156">
            <v>22.6</v>
          </cell>
          <cell r="V156">
            <v>24.1</v>
          </cell>
          <cell r="W156">
            <v>15.3</v>
          </cell>
          <cell r="X156">
            <v>41.4</v>
          </cell>
          <cell r="Y156">
            <v>41.4</v>
          </cell>
          <cell r="Z156">
            <v>42.5</v>
          </cell>
          <cell r="AA156">
            <v>18.38</v>
          </cell>
          <cell r="AB156">
            <v>15.91</v>
          </cell>
          <cell r="AC156">
            <v>1.5151515151515138E-2</v>
          </cell>
          <cell r="AD156"/>
          <cell r="AE156">
            <v>8.6350974930362145E-2</v>
          </cell>
          <cell r="AF156">
            <v>5.4432348367029482E-2</v>
          </cell>
          <cell r="AG156">
            <v>5.5016181229773586E-2</v>
          </cell>
          <cell r="AH156">
            <v>1.3944223107569709E-2</v>
          </cell>
          <cell r="AI156">
            <v>4.4534412955465674E-2</v>
          </cell>
          <cell r="AJ156">
            <v>2.1084337349397408E-2</v>
          </cell>
          <cell r="AK156">
            <v>4.4692737430167551E-2</v>
          </cell>
          <cell r="AL156">
            <v>2.9118136439267861E-2</v>
          </cell>
          <cell r="AM156">
            <v>6.1421670117322247E-2</v>
          </cell>
          <cell r="AN156">
            <v>5.5248618784529135E-3</v>
          </cell>
          <cell r="AO156">
            <v>4.5146726862304032E-3</v>
          </cell>
          <cell r="AP156">
            <v>1.8867924528301883E-2</v>
          </cell>
          <cell r="AQ156">
            <v>4.4444444444444731E-3</v>
          </cell>
          <cell r="AR156">
            <v>8.3682008368202165E-3</v>
          </cell>
          <cell r="AS156">
            <v>3.2786885245901232E-3</v>
          </cell>
          <cell r="AT156">
            <v>2.4752475247524774E-2</v>
          </cell>
          <cell r="AU156">
            <v>2.4096385542168752E-2</v>
          </cell>
          <cell r="AV156">
            <v>1.4348785871964642E-2</v>
          </cell>
          <cell r="AW156">
            <v>1.1443102352193257E-2</v>
          </cell>
        </row>
        <row r="157">
          <cell r="A157">
            <v>38320</v>
          </cell>
          <cell r="B157">
            <v>18260</v>
          </cell>
          <cell r="C157">
            <v>18683</v>
          </cell>
          <cell r="D157">
            <v>0.10515137010889064</v>
          </cell>
          <cell r="E157">
            <v>5.0209926956921835E-2</v>
          </cell>
          <cell r="F157">
            <v>0.16470294869397173</v>
          </cell>
          <cell r="H157">
            <v>31.25</v>
          </cell>
          <cell r="I157">
            <v>21.65</v>
          </cell>
          <cell r="J157">
            <v>39.65</v>
          </cell>
          <cell r="K157">
            <v>38.15</v>
          </cell>
          <cell r="L157">
            <v>28.6</v>
          </cell>
          <cell r="M157">
            <v>29.9</v>
          </cell>
          <cell r="N157">
            <v>39.450000000000003</v>
          </cell>
          <cell r="O157">
            <v>32.549999999999997</v>
          </cell>
          <cell r="P157">
            <v>15.02</v>
          </cell>
          <cell r="Q157">
            <v>18.2</v>
          </cell>
          <cell r="R157">
            <v>9.5500000000000007</v>
          </cell>
          <cell r="S157">
            <v>24.25</v>
          </cell>
          <cell r="T157">
            <v>29</v>
          </cell>
          <cell r="U157">
            <v>23.75</v>
          </cell>
          <cell r="V157">
            <v>25.1</v>
          </cell>
          <cell r="W157">
            <v>16.100000000000001</v>
          </cell>
          <cell r="X157">
            <v>42.9</v>
          </cell>
          <cell r="Y157">
            <v>42.9</v>
          </cell>
          <cell r="Z157">
            <v>44</v>
          </cell>
          <cell r="AA157">
            <v>18.91</v>
          </cell>
          <cell r="AB157">
            <v>16.79</v>
          </cell>
          <cell r="AC157">
            <v>0.16604477611940305</v>
          </cell>
          <cell r="AD157"/>
          <cell r="AE157">
            <v>0.11025641025641009</v>
          </cell>
          <cell r="AF157">
            <v>0.1696165191740413</v>
          </cell>
          <cell r="AG157">
            <v>0.17024539877300615</v>
          </cell>
          <cell r="AH157">
            <v>0.12377210216110024</v>
          </cell>
          <cell r="AI157">
            <v>0.15891472868217038</v>
          </cell>
          <cell r="AJ157">
            <v>0.16371681415929218</v>
          </cell>
          <cell r="AK157">
            <v>0.16042780748663099</v>
          </cell>
          <cell r="AL157">
            <v>0.21422797089733225</v>
          </cell>
          <cell r="AM157">
            <v>0.18335500650195047</v>
          </cell>
          <cell r="AN157">
            <v>4.9450549450549497E-2</v>
          </cell>
          <cell r="AO157">
            <v>8.98876404494382E-2</v>
          </cell>
          <cell r="AP157">
            <v>7.4074074074074181E-2</v>
          </cell>
          <cell r="AQ157">
            <v>5.0884955752212413E-2</v>
          </cell>
          <cell r="AR157">
            <v>4.1493775933610033E-2</v>
          </cell>
          <cell r="AS157">
            <v>5.2287581699346442E-2</v>
          </cell>
          <cell r="AT157">
            <v>3.6231884057970953E-2</v>
          </cell>
          <cell r="AU157">
            <v>3.529411764705892E-2</v>
          </cell>
          <cell r="AV157">
            <v>2.8835690968443961E-2</v>
          </cell>
          <cell r="AW157">
            <v>5.5311125078566947E-2</v>
          </cell>
        </row>
        <row r="158">
          <cell r="A158">
            <v>38327</v>
          </cell>
          <cell r="B158">
            <v>19657</v>
          </cell>
          <cell r="C158">
            <v>18683</v>
          </cell>
          <cell r="D158">
            <v>3.7815012316271046E-2</v>
          </cell>
          <cell r="E158">
            <v>7.6506024096385516E-2</v>
          </cell>
          <cell r="F158">
            <v>0</v>
          </cell>
          <cell r="H158">
            <v>32</v>
          </cell>
          <cell r="I158">
            <v>22.2</v>
          </cell>
          <cell r="J158">
            <v>40.5</v>
          </cell>
          <cell r="K158">
            <v>38.950000000000003</v>
          </cell>
          <cell r="L158">
            <v>30.65</v>
          </cell>
          <cell r="M158">
            <v>30.7</v>
          </cell>
          <cell r="N158">
            <v>40.15</v>
          </cell>
          <cell r="O158">
            <v>32.9</v>
          </cell>
          <cell r="P158">
            <v>15.91</v>
          </cell>
          <cell r="Q158">
            <v>18.91</v>
          </cell>
          <cell r="R158">
            <v>10.7</v>
          </cell>
          <cell r="S158">
            <v>25.8</v>
          </cell>
          <cell r="T158">
            <v>32.5</v>
          </cell>
          <cell r="U158">
            <v>27.9</v>
          </cell>
          <cell r="V158">
            <v>26.5</v>
          </cell>
          <cell r="W158">
            <v>17.850000000000001</v>
          </cell>
          <cell r="X158">
            <v>43</v>
          </cell>
          <cell r="Y158">
            <v>43</v>
          </cell>
          <cell r="Z158">
            <v>44.15</v>
          </cell>
          <cell r="AA158">
            <v>19.27</v>
          </cell>
          <cell r="AB158">
            <v>18.91</v>
          </cell>
          <cell r="AC158">
            <v>2.4000000000000021E-2</v>
          </cell>
          <cell r="AD158"/>
          <cell r="AE158">
            <v>2.5404157043879882E-2</v>
          </cell>
          <cell r="AF158">
            <v>2.1437578814627933E-2</v>
          </cell>
          <cell r="AG158">
            <v>2.0969855832241313E-2</v>
          </cell>
          <cell r="AH158">
            <v>7.1678321678321666E-2</v>
          </cell>
          <cell r="AI158">
            <v>2.6755852842809347E-2</v>
          </cell>
          <cell r="AJ158">
            <v>1.7743979721165815E-2</v>
          </cell>
          <cell r="AK158">
            <v>1.0752688172043001E-2</v>
          </cell>
          <cell r="AL158">
            <v>5.925432756324911E-2</v>
          </cell>
          <cell r="AM158">
            <v>3.9010989010989094E-2</v>
          </cell>
          <cell r="AN158">
            <v>0.12041884816753901</v>
          </cell>
          <cell r="AO158">
            <v>6.3917525773195871E-2</v>
          </cell>
          <cell r="AP158">
            <v>0.1206896551724137</v>
          </cell>
          <cell r="AQ158">
            <v>0.17473684210526308</v>
          </cell>
          <cell r="AR158">
            <v>5.5776892430278835E-2</v>
          </cell>
          <cell r="AS158">
            <v>0.10869565217391308</v>
          </cell>
          <cell r="AT158">
            <v>2.3310023310023631E-3</v>
          </cell>
          <cell r="AU158">
            <v>3.4090909090909172E-3</v>
          </cell>
          <cell r="AV158">
            <v>1.9037546271813754E-2</v>
          </cell>
          <cell r="AW158">
            <v>0.12626563430613458</v>
          </cell>
        </row>
        <row r="159">
          <cell r="A159">
            <v>38334</v>
          </cell>
          <cell r="B159">
            <v>18905</v>
          </cell>
          <cell r="C159">
            <v>17939</v>
          </cell>
          <cell r="D159">
            <v>-3.9019300991131933E-2</v>
          </cell>
          <cell r="E159">
            <v>-3.8256091977412643E-2</v>
          </cell>
          <cell r="F159">
            <v>-3.9822298346090079E-2</v>
          </cell>
          <cell r="H159">
            <v>29.25</v>
          </cell>
          <cell r="I159">
            <v>21.15</v>
          </cell>
          <cell r="J159">
            <v>38.450000000000003</v>
          </cell>
          <cell r="K159">
            <v>36.6</v>
          </cell>
          <cell r="L159">
            <v>28.15</v>
          </cell>
          <cell r="M159">
            <v>29.3</v>
          </cell>
          <cell r="N159">
            <v>36.549999999999997</v>
          </cell>
          <cell r="O159">
            <v>31.2</v>
          </cell>
          <cell r="P159">
            <v>14.14</v>
          </cell>
          <cell r="Q159">
            <v>17.670000000000002</v>
          </cell>
          <cell r="R159">
            <v>10.35</v>
          </cell>
          <cell r="S159">
            <v>25.15</v>
          </cell>
          <cell r="T159">
            <v>28.5</v>
          </cell>
          <cell r="U159">
            <v>25.6</v>
          </cell>
          <cell r="V159">
            <v>26.05</v>
          </cell>
          <cell r="W159">
            <v>17.25</v>
          </cell>
          <cell r="X159">
            <v>42.55</v>
          </cell>
          <cell r="Y159">
            <v>42.55</v>
          </cell>
          <cell r="Z159">
            <v>43</v>
          </cell>
          <cell r="AA159">
            <v>19.440000000000001</v>
          </cell>
          <cell r="AB159">
            <v>18.12</v>
          </cell>
          <cell r="AC159">
            <v>-8.59375E-2</v>
          </cell>
          <cell r="AD159"/>
          <cell r="AE159">
            <v>-4.7297297297297369E-2</v>
          </cell>
          <cell r="AF159">
            <v>-5.0617283950617264E-2</v>
          </cell>
          <cell r="AG159">
            <v>-6.0333761232349237E-2</v>
          </cell>
          <cell r="AH159">
            <v>-8.1566068515497525E-2</v>
          </cell>
          <cell r="AI159">
            <v>-4.5602605863192092E-2</v>
          </cell>
          <cell r="AJ159">
            <v>-8.9663760896637634E-2</v>
          </cell>
          <cell r="AK159">
            <v>-5.1671732522796332E-2</v>
          </cell>
          <cell r="AL159">
            <v>-0.11125078566939028</v>
          </cell>
          <cell r="AM159">
            <v>-6.557377049180324E-2</v>
          </cell>
          <cell r="AN159">
            <v>-3.2710280373831724E-2</v>
          </cell>
          <cell r="AO159">
            <v>-2.5193798449612448E-2</v>
          </cell>
          <cell r="AP159">
            <v>-0.12307692307692308</v>
          </cell>
          <cell r="AQ159">
            <v>-8.2437275985662972E-2</v>
          </cell>
          <cell r="AR159">
            <v>-1.6981132075471694E-2</v>
          </cell>
          <cell r="AS159">
            <v>-3.3613445378151363E-2</v>
          </cell>
          <cell r="AT159">
            <v>-1.0465116279069875E-2</v>
          </cell>
          <cell r="AU159">
            <v>-2.6047565118912819E-2</v>
          </cell>
          <cell r="AV159">
            <v>8.8220031136483357E-3</v>
          </cell>
          <cell r="AW159">
            <v>-4.1776837652035881E-2</v>
          </cell>
        </row>
        <row r="160">
          <cell r="A160">
            <v>38341</v>
          </cell>
          <cell r="B160">
            <v>14957</v>
          </cell>
          <cell r="C160">
            <v>17939</v>
          </cell>
          <cell r="D160">
            <v>-0.10715448919769843</v>
          </cell>
          <cell r="E160">
            <v>-0.20883364189367892</v>
          </cell>
          <cell r="F160">
            <v>0</v>
          </cell>
          <cell r="H160">
            <v>22.55</v>
          </cell>
          <cell r="I160">
            <v>14.7</v>
          </cell>
          <cell r="J160">
            <v>26.5</v>
          </cell>
          <cell r="K160">
            <v>25.5</v>
          </cell>
          <cell r="L160">
            <v>21.5</v>
          </cell>
          <cell r="M160">
            <v>20.3</v>
          </cell>
          <cell r="N160">
            <v>28.3</v>
          </cell>
          <cell r="O160">
            <v>21.95</v>
          </cell>
          <cell r="P160">
            <v>10.07</v>
          </cell>
          <cell r="Q160">
            <v>13.26</v>
          </cell>
          <cell r="R160">
            <v>8.1</v>
          </cell>
          <cell r="S160">
            <v>19.149999999999999</v>
          </cell>
          <cell r="T160">
            <v>20.5</v>
          </cell>
          <cell r="U160">
            <v>19.5</v>
          </cell>
          <cell r="V160">
            <v>21</v>
          </cell>
          <cell r="W160">
            <v>13.2</v>
          </cell>
          <cell r="X160">
            <v>36.799999999999997</v>
          </cell>
          <cell r="Y160">
            <v>36.799999999999997</v>
          </cell>
          <cell r="Z160">
            <v>37</v>
          </cell>
          <cell r="AA160">
            <v>16.61</v>
          </cell>
          <cell r="AB160">
            <v>13.26</v>
          </cell>
          <cell r="AC160">
            <v>-0.22905982905982902</v>
          </cell>
          <cell r="AD160"/>
          <cell r="AE160">
            <v>-0.30496453900709219</v>
          </cell>
          <cell r="AF160">
            <v>-0.31079323797139147</v>
          </cell>
          <cell r="AG160">
            <v>-0.30327868852459017</v>
          </cell>
          <cell r="AH160">
            <v>-0.23623445825932499</v>
          </cell>
          <cell r="AI160">
            <v>-0.30716723549488056</v>
          </cell>
          <cell r="AJ160">
            <v>-0.22571819425444584</v>
          </cell>
          <cell r="AK160">
            <v>-0.29647435897435903</v>
          </cell>
          <cell r="AL160">
            <v>-0.28783592644978784</v>
          </cell>
          <cell r="AM160">
            <v>-0.24957555178268265</v>
          </cell>
          <cell r="AN160">
            <v>-0.21739130434782605</v>
          </cell>
          <cell r="AO160">
            <v>-0.23856858846918494</v>
          </cell>
          <cell r="AP160">
            <v>-0.2807017543859649</v>
          </cell>
          <cell r="AQ160">
            <v>-0.23828125</v>
          </cell>
          <cell r="AR160">
            <v>-0.19385796545105571</v>
          </cell>
          <cell r="AS160">
            <v>-0.23478260869565226</v>
          </cell>
          <cell r="AT160">
            <v>-0.1351351351351352</v>
          </cell>
          <cell r="AU160">
            <v>-0.13953488372093026</v>
          </cell>
          <cell r="AV160">
            <v>-0.14557613168724293</v>
          </cell>
          <cell r="AW160">
            <v>-0.26821192052980136</v>
          </cell>
        </row>
        <row r="161">
          <cell r="A161">
            <v>38348</v>
          </cell>
          <cell r="B161">
            <v>14352</v>
          </cell>
          <cell r="C161">
            <v>11907</v>
          </cell>
          <cell r="D161">
            <v>-0.20175705252918286</v>
          </cell>
          <cell r="E161">
            <v>-4.0449287958815305E-2</v>
          </cell>
          <cell r="F161">
            <v>-0.33625062712525777</v>
          </cell>
          <cell r="H161">
            <v>19.95</v>
          </cell>
          <cell r="I161">
            <v>13.95</v>
          </cell>
          <cell r="J161">
            <v>25.15</v>
          </cell>
          <cell r="K161">
            <v>24.2</v>
          </cell>
          <cell r="L161">
            <v>19.05</v>
          </cell>
          <cell r="M161">
            <v>19.25</v>
          </cell>
          <cell r="N161">
            <v>25</v>
          </cell>
          <cell r="O161">
            <v>20.85</v>
          </cell>
          <cell r="P161">
            <v>8.48</v>
          </cell>
          <cell r="Q161">
            <v>12.46</v>
          </cell>
          <cell r="R161">
            <v>7.8</v>
          </cell>
          <cell r="S161">
            <v>18.05</v>
          </cell>
          <cell r="T161">
            <v>20</v>
          </cell>
          <cell r="U161">
            <v>18.350000000000001</v>
          </cell>
          <cell r="V161">
            <v>20</v>
          </cell>
          <cell r="W161">
            <v>12.45</v>
          </cell>
          <cell r="X161">
            <v>36.1</v>
          </cell>
          <cell r="Y161">
            <v>36.1</v>
          </cell>
          <cell r="Z161">
            <v>36.299999999999997</v>
          </cell>
          <cell r="AA161">
            <v>16.260000000000002</v>
          </cell>
          <cell r="AB161">
            <v>12.37</v>
          </cell>
          <cell r="AC161">
            <v>-0.11529933481152999</v>
          </cell>
          <cell r="AD161"/>
          <cell r="AE161">
            <v>-5.1020408163265363E-2</v>
          </cell>
          <cell r="AF161">
            <v>-5.0943396226415194E-2</v>
          </cell>
          <cell r="AG161">
            <v>-5.0980392156862786E-2</v>
          </cell>
          <cell r="AH161">
            <v>-0.11395348837209296</v>
          </cell>
          <cell r="AI161">
            <v>-5.1724137931034475E-2</v>
          </cell>
          <cell r="AJ161">
            <v>-0.11660777385159016</v>
          </cell>
          <cell r="AK161">
            <v>-5.0113895216400861E-2</v>
          </cell>
          <cell r="AL161">
            <v>-0.1578947368421052</v>
          </cell>
          <cell r="AM161">
            <v>-6.0331825037707287E-2</v>
          </cell>
          <cell r="AN161">
            <v>-3.7037037037036979E-2</v>
          </cell>
          <cell r="AO161">
            <v>-5.7441253263707415E-2</v>
          </cell>
          <cell r="AP161">
            <v>-2.4390243902439046E-2</v>
          </cell>
          <cell r="AQ161">
            <v>-5.8974358974358876E-2</v>
          </cell>
          <cell r="AR161">
            <v>-4.7619047619047672E-2</v>
          </cell>
          <cell r="AS161">
            <v>-5.6818181818181768E-2</v>
          </cell>
          <cell r="AT161">
            <v>-1.9021739130434701E-2</v>
          </cell>
          <cell r="AU161">
            <v>-1.8918918918918948E-2</v>
          </cell>
          <cell r="AV161">
            <v>-2.1071643588199795E-2</v>
          </cell>
          <cell r="AW161">
            <v>-6.7119155354449567E-2</v>
          </cell>
        </row>
        <row r="162">
          <cell r="A162">
            <v>38362</v>
          </cell>
          <cell r="B162">
            <v>14501</v>
          </cell>
          <cell r="C162">
            <v>11880</v>
          </cell>
          <cell r="D162">
            <v>4.6460261243763679E-3</v>
          </cell>
          <cell r="E162">
            <v>1.038182831661083E-2</v>
          </cell>
          <cell r="F162">
            <v>-2.2675736961451642E-3</v>
          </cell>
          <cell r="H162">
            <v>20</v>
          </cell>
          <cell r="I162">
            <v>13.9</v>
          </cell>
          <cell r="J162">
            <v>24.95</v>
          </cell>
          <cell r="K162">
            <v>23.95</v>
          </cell>
          <cell r="L162">
            <v>19.05</v>
          </cell>
          <cell r="M162">
            <v>19.2</v>
          </cell>
          <cell r="N162">
            <v>25.05</v>
          </cell>
          <cell r="O162">
            <v>20.8</v>
          </cell>
          <cell r="P162">
            <v>8.48</v>
          </cell>
          <cell r="Q162">
            <v>12.46</v>
          </cell>
          <cell r="R162">
            <v>7.95</v>
          </cell>
          <cell r="S162">
            <v>19</v>
          </cell>
          <cell r="T162">
            <v>19.75</v>
          </cell>
          <cell r="U162">
            <v>19.100000000000001</v>
          </cell>
          <cell r="V162">
            <v>20.7</v>
          </cell>
          <cell r="W162">
            <v>12.95</v>
          </cell>
          <cell r="X162">
            <v>34.65</v>
          </cell>
          <cell r="Y162">
            <v>34.65</v>
          </cell>
          <cell r="Z162">
            <v>34.700000000000003</v>
          </cell>
          <cell r="AA162">
            <v>15.91</v>
          </cell>
          <cell r="AB162">
            <v>13.08</v>
          </cell>
          <cell r="AC162">
            <v>2.5062656641603454E-3</v>
          </cell>
          <cell r="AD162"/>
          <cell r="AE162">
            <v>-3.5842293906809264E-3</v>
          </cell>
          <cell r="AF162">
            <v>-7.9522862823061535E-3</v>
          </cell>
          <cell r="AG162">
            <v>-1.0330578512396715E-2</v>
          </cell>
          <cell r="AH162">
            <v>0</v>
          </cell>
          <cell r="AI162">
            <v>-2.5974025974025983E-3</v>
          </cell>
          <cell r="AJ162">
            <v>2.0000000000000018E-3</v>
          </cell>
          <cell r="AK162">
            <v>-2.3980815347721673E-3</v>
          </cell>
          <cell r="AL162">
            <v>0</v>
          </cell>
          <cell r="AM162">
            <v>0</v>
          </cell>
          <cell r="AN162">
            <v>1.9230769230769384E-2</v>
          </cell>
          <cell r="AO162">
            <v>5.2631578947368363E-2</v>
          </cell>
          <cell r="AP162">
            <v>-1.2499999999999956E-2</v>
          </cell>
          <cell r="AQ162">
            <v>4.0871934604904681E-2</v>
          </cell>
          <cell r="AR162">
            <v>3.499999999999992E-2</v>
          </cell>
          <cell r="AS162">
            <v>4.016064257028118E-2</v>
          </cell>
          <cell r="AT162">
            <v>-4.0166204986149645E-2</v>
          </cell>
          <cell r="AU162">
            <v>-4.4077134986225786E-2</v>
          </cell>
          <cell r="AV162">
            <v>-2.1525215252152563E-2</v>
          </cell>
          <cell r="AW162">
            <v>5.7396928051738128E-2</v>
          </cell>
        </row>
        <row r="163">
          <cell r="A163">
            <v>38369</v>
          </cell>
          <cell r="B163">
            <v>15388</v>
          </cell>
          <cell r="C163">
            <v>12148</v>
          </cell>
          <cell r="D163">
            <v>4.3781509419658082E-2</v>
          </cell>
          <cell r="E163">
            <v>6.1168195296876116E-2</v>
          </cell>
          <cell r="F163">
            <v>2.2558922558922667E-2</v>
          </cell>
          <cell r="H163">
            <v>19.100000000000001</v>
          </cell>
          <cell r="I163">
            <v>15.1</v>
          </cell>
          <cell r="J163">
            <v>27.5</v>
          </cell>
          <cell r="K163">
            <v>26.4</v>
          </cell>
          <cell r="L163">
            <v>18.25</v>
          </cell>
          <cell r="M163">
            <v>20.85</v>
          </cell>
          <cell r="N163">
            <v>23.85</v>
          </cell>
          <cell r="O163">
            <v>22.55</v>
          </cell>
          <cell r="P163">
            <v>7.95</v>
          </cell>
          <cell r="Q163">
            <v>12.11</v>
          </cell>
          <cell r="R163">
            <v>8.5500000000000007</v>
          </cell>
          <cell r="S163">
            <v>20.399999999999999</v>
          </cell>
          <cell r="T163">
            <v>20.25</v>
          </cell>
          <cell r="U163">
            <v>20.75</v>
          </cell>
          <cell r="V163">
            <v>21.1</v>
          </cell>
          <cell r="W163">
            <v>14.05</v>
          </cell>
          <cell r="X163">
            <v>36.549999999999997</v>
          </cell>
          <cell r="Y163">
            <v>36.549999999999997</v>
          </cell>
          <cell r="Z163">
            <v>36.549999999999997</v>
          </cell>
          <cell r="AA163">
            <v>16.61</v>
          </cell>
          <cell r="AB163">
            <v>14.32</v>
          </cell>
          <cell r="AC163">
            <v>-4.4999999999999929E-2</v>
          </cell>
          <cell r="AD163"/>
          <cell r="AE163">
            <v>8.6330935251798468E-2</v>
          </cell>
          <cell r="AF163">
            <v>0.10220440881763526</v>
          </cell>
          <cell r="AG163">
            <v>0.10229645093945727</v>
          </cell>
          <cell r="AH163">
            <v>-4.1994750656167978E-2</v>
          </cell>
          <cell r="AI163">
            <v>8.5937500000000222E-2</v>
          </cell>
          <cell r="AJ163">
            <v>-4.7904191616766401E-2</v>
          </cell>
          <cell r="AK163">
            <v>8.4134615384615419E-2</v>
          </cell>
          <cell r="AL163">
            <v>-6.25E-2</v>
          </cell>
          <cell r="AM163">
            <v>-2.8089887640449507E-2</v>
          </cell>
          <cell r="AN163">
            <v>7.547169811320753E-2</v>
          </cell>
          <cell r="AO163">
            <v>7.3684210526315796E-2</v>
          </cell>
          <cell r="AP163">
            <v>2.5316455696202445E-2</v>
          </cell>
          <cell r="AQ163">
            <v>8.6387434554973774E-2</v>
          </cell>
          <cell r="AR163">
            <v>1.9323671497584627E-2</v>
          </cell>
          <cell r="AS163">
            <v>8.4942084942084994E-2</v>
          </cell>
          <cell r="AT163">
            <v>5.4834054834054902E-2</v>
          </cell>
          <cell r="AU163">
            <v>5.3314121037463913E-2</v>
          </cell>
          <cell r="AV163">
            <v>4.3997485857950824E-2</v>
          </cell>
          <cell r="AW163">
            <v>9.4801223241590238E-2</v>
          </cell>
        </row>
        <row r="164">
          <cell r="A164">
            <v>38376</v>
          </cell>
          <cell r="B164">
            <v>14581</v>
          </cell>
          <cell r="C164">
            <v>11199</v>
          </cell>
          <cell r="D164">
            <v>-6.3771063335270162E-2</v>
          </cell>
          <cell r="E164">
            <v>-5.2443462438263588E-2</v>
          </cell>
          <cell r="F164">
            <v>-7.8119855120184378E-2</v>
          </cell>
          <cell r="H164">
            <v>18.25</v>
          </cell>
          <cell r="I164">
            <v>13.85</v>
          </cell>
          <cell r="J164">
            <v>25.05</v>
          </cell>
          <cell r="K164">
            <v>24.05</v>
          </cell>
          <cell r="L164">
            <v>17.45</v>
          </cell>
          <cell r="M164">
            <v>19.100000000000001</v>
          </cell>
          <cell r="N164">
            <v>22.8</v>
          </cell>
          <cell r="O164">
            <v>20.65</v>
          </cell>
          <cell r="P164">
            <v>7.33</v>
          </cell>
          <cell r="Q164">
            <v>10.78</v>
          </cell>
          <cell r="R164">
            <v>8.15</v>
          </cell>
          <cell r="S164">
            <v>19.399999999999999</v>
          </cell>
          <cell r="T164">
            <v>17.5</v>
          </cell>
          <cell r="U164">
            <v>19.75</v>
          </cell>
          <cell r="V164">
            <v>20.05</v>
          </cell>
          <cell r="W164">
            <v>13.35</v>
          </cell>
          <cell r="X164">
            <v>36.049999999999997</v>
          </cell>
          <cell r="Y164">
            <v>36.049999999999997</v>
          </cell>
          <cell r="Z164">
            <v>36.1</v>
          </cell>
          <cell r="AA164">
            <v>15.47</v>
          </cell>
          <cell r="AB164">
            <v>13.43</v>
          </cell>
          <cell r="AC164">
            <v>-4.450261780104714E-2</v>
          </cell>
          <cell r="AD164"/>
          <cell r="AE164">
            <v>-8.2781456953642363E-2</v>
          </cell>
          <cell r="AF164">
            <v>-8.9090909090909109E-2</v>
          </cell>
          <cell r="AG164">
            <v>-8.9015151515151492E-2</v>
          </cell>
          <cell r="AH164">
            <v>-4.3835616438356206E-2</v>
          </cell>
          <cell r="AI164">
            <v>-8.3932853717026412E-2</v>
          </cell>
          <cell r="AJ164">
            <v>-4.4025157232704393E-2</v>
          </cell>
          <cell r="AK164">
            <v>-8.4257206208425806E-2</v>
          </cell>
          <cell r="AL164">
            <v>-7.7987421383647781E-2</v>
          </cell>
          <cell r="AM164">
            <v>-0.10982658959537572</v>
          </cell>
          <cell r="AN164">
            <v>-4.6783625730994149E-2</v>
          </cell>
          <cell r="AO164">
            <v>-4.9019607843137303E-2</v>
          </cell>
          <cell r="AP164">
            <v>-0.13580246913580252</v>
          </cell>
          <cell r="AQ164">
            <v>-4.8192771084337394E-2</v>
          </cell>
          <cell r="AR164">
            <v>-4.9763033175355464E-2</v>
          </cell>
          <cell r="AS164">
            <v>-4.9822064056939563E-2</v>
          </cell>
          <cell r="AT164">
            <v>-1.3679890560875485E-2</v>
          </cell>
          <cell r="AU164">
            <v>-1.2311901504787892E-2</v>
          </cell>
          <cell r="AV164">
            <v>-6.8633353401565289E-2</v>
          </cell>
          <cell r="AW164">
            <v>-6.2150837988826813E-2</v>
          </cell>
        </row>
        <row r="165">
          <cell r="A165">
            <v>38383</v>
          </cell>
          <cell r="B165">
            <v>15448</v>
          </cell>
          <cell r="C165">
            <v>12482</v>
          </cell>
          <cell r="D165">
            <v>8.3397982932505776E-2</v>
          </cell>
          <cell r="E165">
            <v>5.9460942322200117E-2</v>
          </cell>
          <cell r="F165">
            <v>0.1145638003393159</v>
          </cell>
          <cell r="H165">
            <v>20.75</v>
          </cell>
          <cell r="I165">
            <v>15</v>
          </cell>
          <cell r="J165">
            <v>27.3</v>
          </cell>
          <cell r="K165">
            <v>26.25</v>
          </cell>
          <cell r="L165">
            <v>19.8</v>
          </cell>
          <cell r="M165">
            <v>20.75</v>
          </cell>
          <cell r="N165">
            <v>25.95</v>
          </cell>
          <cell r="O165">
            <v>22.45</v>
          </cell>
          <cell r="P165">
            <v>8.84</v>
          </cell>
          <cell r="Q165">
            <v>11.93</v>
          </cell>
          <cell r="R165">
            <v>8.6999999999999993</v>
          </cell>
          <cell r="S165">
            <v>20.8</v>
          </cell>
          <cell r="T165">
            <v>19.25</v>
          </cell>
          <cell r="U165">
            <v>21.15</v>
          </cell>
          <cell r="V165">
            <v>21.5</v>
          </cell>
          <cell r="W165">
            <v>14.3</v>
          </cell>
          <cell r="X165">
            <v>36.35</v>
          </cell>
          <cell r="Y165">
            <v>36.35</v>
          </cell>
          <cell r="Z165">
            <v>36.4</v>
          </cell>
          <cell r="AA165">
            <v>16.350000000000001</v>
          </cell>
          <cell r="AB165">
            <v>14.58</v>
          </cell>
          <cell r="AC165">
            <v>0.13698630136986312</v>
          </cell>
          <cell r="AD165"/>
          <cell r="AE165">
            <v>8.3032490974729312E-2</v>
          </cell>
          <cell r="AF165">
            <v>8.9820359281437057E-2</v>
          </cell>
          <cell r="AG165">
            <v>9.1476091476091481E-2</v>
          </cell>
          <cell r="AH165">
            <v>0.13467048710601737</v>
          </cell>
          <cell r="AI165">
            <v>8.6387434554973774E-2</v>
          </cell>
          <cell r="AJ165">
            <v>0.13815789473684204</v>
          </cell>
          <cell r="AK165">
            <v>8.7167070217917697E-2</v>
          </cell>
          <cell r="AL165">
            <v>0.20600272851296042</v>
          </cell>
          <cell r="AM165">
            <v>0.10667903525046385</v>
          </cell>
          <cell r="AN165">
            <v>6.7484662576686949E-2</v>
          </cell>
          <cell r="AO165">
            <v>7.2164948453608435E-2</v>
          </cell>
          <cell r="AP165">
            <v>0.10000000000000009</v>
          </cell>
          <cell r="AQ165">
            <v>7.0886075949367022E-2</v>
          </cell>
          <cell r="AR165">
            <v>7.2319201995012516E-2</v>
          </cell>
          <cell r="AS165">
            <v>7.1161048689138751E-2</v>
          </cell>
          <cell r="AT165">
            <v>8.3217753120667926E-3</v>
          </cell>
          <cell r="AU165">
            <v>8.310249307479145E-3</v>
          </cell>
          <cell r="AV165">
            <v>5.6884292178409845E-2</v>
          </cell>
          <cell r="AW165">
            <v>8.5629188384214405E-2</v>
          </cell>
        </row>
        <row r="166">
          <cell r="A166">
            <v>38390</v>
          </cell>
          <cell r="B166">
            <v>14684</v>
          </cell>
          <cell r="C166">
            <v>11831</v>
          </cell>
          <cell r="D166">
            <v>-5.0662370211242425E-2</v>
          </cell>
          <cell r="E166">
            <v>-4.9456240290005171E-2</v>
          </cell>
          <cell r="F166">
            <v>-5.215510334882234E-2</v>
          </cell>
          <cell r="H166">
            <v>19.149999999999999</v>
          </cell>
          <cell r="I166">
            <v>14.6</v>
          </cell>
          <cell r="J166">
            <v>26.45</v>
          </cell>
          <cell r="K166">
            <v>25.4</v>
          </cell>
          <cell r="L166">
            <v>18.3</v>
          </cell>
          <cell r="M166">
            <v>20.100000000000001</v>
          </cell>
          <cell r="N166">
            <v>23.9</v>
          </cell>
          <cell r="O166">
            <v>21.75</v>
          </cell>
          <cell r="P166">
            <v>7.87</v>
          </cell>
          <cell r="Q166">
            <v>11.49</v>
          </cell>
          <cell r="R166">
            <v>8.1</v>
          </cell>
          <cell r="S166">
            <v>19.2</v>
          </cell>
          <cell r="T166">
            <v>18.8</v>
          </cell>
          <cell r="U166">
            <v>19.55</v>
          </cell>
          <cell r="V166">
            <v>20.7</v>
          </cell>
          <cell r="W166">
            <v>13.25</v>
          </cell>
          <cell r="X166">
            <v>36.35</v>
          </cell>
          <cell r="Y166">
            <v>36.35</v>
          </cell>
          <cell r="Z166">
            <v>36.4</v>
          </cell>
          <cell r="AA166">
            <v>15.64</v>
          </cell>
          <cell r="AB166">
            <v>13.26</v>
          </cell>
          <cell r="AC166">
            <v>-7.7108433734939807E-2</v>
          </cell>
          <cell r="AD166"/>
          <cell r="AE166">
            <v>-2.6666666666666727E-2</v>
          </cell>
          <cell r="AF166">
            <v>-3.1135531135531136E-2</v>
          </cell>
          <cell r="AG166">
            <v>-3.2380952380952399E-2</v>
          </cell>
          <cell r="AH166">
            <v>-7.5757575757575801E-2</v>
          </cell>
          <cell r="AI166">
            <v>-3.1325301204819245E-2</v>
          </cell>
          <cell r="AJ166">
            <v>-7.899807321772645E-2</v>
          </cell>
          <cell r="AK166">
            <v>-3.1180400890868598E-2</v>
          </cell>
          <cell r="AL166">
            <v>-0.10972850678733026</v>
          </cell>
          <cell r="AM166">
            <v>-3.6881810561609329E-2</v>
          </cell>
          <cell r="AN166">
            <v>-6.8965517241379226E-2</v>
          </cell>
          <cell r="AO166">
            <v>-7.6923076923076983E-2</v>
          </cell>
          <cell r="AP166">
            <v>-2.3376623376623384E-2</v>
          </cell>
          <cell r="AQ166">
            <v>-7.565011820330958E-2</v>
          </cell>
          <cell r="AR166">
            <v>-3.7209302325581395E-2</v>
          </cell>
          <cell r="AS166">
            <v>-7.3426573426573438E-2</v>
          </cell>
          <cell r="AT166">
            <v>0</v>
          </cell>
          <cell r="AU166">
            <v>0</v>
          </cell>
          <cell r="AV166">
            <v>-4.3425076452599409E-2</v>
          </cell>
          <cell r="AW166">
            <v>-9.0534979423868345E-2</v>
          </cell>
        </row>
        <row r="167">
          <cell r="A167">
            <v>38397</v>
          </cell>
          <cell r="B167">
            <v>14880</v>
          </cell>
          <cell r="C167">
            <v>13701</v>
          </cell>
          <cell r="D167">
            <v>7.7918159532340159E-2</v>
          </cell>
          <cell r="E167">
            <v>1.3347861618087764E-2</v>
          </cell>
          <cell r="F167">
            <v>0.15805933564364794</v>
          </cell>
          <cell r="H167">
            <v>21.15</v>
          </cell>
          <cell r="I167">
            <v>16.399999999999999</v>
          </cell>
          <cell r="J167">
            <v>29</v>
          </cell>
          <cell r="K167">
            <v>28.5</v>
          </cell>
          <cell r="L167">
            <v>22.2</v>
          </cell>
          <cell r="M167">
            <v>22.95</v>
          </cell>
          <cell r="N167">
            <v>31.15</v>
          </cell>
          <cell r="O167">
            <v>23.3</v>
          </cell>
          <cell r="P167">
            <v>10.16</v>
          </cell>
          <cell r="Q167">
            <v>13.26</v>
          </cell>
          <cell r="R167">
            <v>8.1</v>
          </cell>
          <cell r="S167">
            <v>19.2</v>
          </cell>
          <cell r="T167">
            <v>21.5</v>
          </cell>
          <cell r="U167">
            <v>19.55</v>
          </cell>
          <cell r="V167">
            <v>20.7</v>
          </cell>
          <cell r="W167">
            <v>13.25</v>
          </cell>
          <cell r="X167">
            <v>36.35</v>
          </cell>
          <cell r="Y167">
            <v>36.35</v>
          </cell>
          <cell r="Z167">
            <v>36.4</v>
          </cell>
          <cell r="AA167">
            <v>15.91</v>
          </cell>
          <cell r="AB167">
            <v>13.26</v>
          </cell>
          <cell r="AC167">
            <v>0.10443864229765021</v>
          </cell>
          <cell r="AD167"/>
          <cell r="AE167">
            <v>0.12328767123287654</v>
          </cell>
          <cell r="AF167">
            <v>9.6408317580340297E-2</v>
          </cell>
          <cell r="AG167">
            <v>0.12204724409448819</v>
          </cell>
          <cell r="AH167">
            <v>0.21311475409836067</v>
          </cell>
          <cell r="AI167">
            <v>0.14179104477611926</v>
          </cell>
          <cell r="AJ167">
            <v>0.30334728033472813</v>
          </cell>
          <cell r="AK167">
            <v>7.1264367816092022E-2</v>
          </cell>
          <cell r="AL167">
            <v>0.29097839898348155</v>
          </cell>
          <cell r="AM167">
            <v>0.15404699738903394</v>
          </cell>
          <cell r="AN167">
            <v>0</v>
          </cell>
          <cell r="AO167">
            <v>0</v>
          </cell>
          <cell r="AP167">
            <v>0.1436170212765957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1.7263427109974305E-2</v>
          </cell>
          <cell r="AW167">
            <v>0</v>
          </cell>
        </row>
        <row r="168">
          <cell r="A168">
            <v>38404</v>
          </cell>
          <cell r="B168">
            <v>15303</v>
          </cell>
          <cell r="C168">
            <v>14506</v>
          </cell>
          <cell r="D168">
            <v>4.2965606521815136E-2</v>
          </cell>
          <cell r="E168">
            <v>2.8427419354838612E-2</v>
          </cell>
          <cell r="F168">
            <v>5.8754835413473483E-2</v>
          </cell>
          <cell r="H168">
            <v>21.4</v>
          </cell>
          <cell r="I168">
            <v>17.7</v>
          </cell>
          <cell r="J168">
            <v>31.95</v>
          </cell>
          <cell r="K168">
            <v>31</v>
          </cell>
          <cell r="L168">
            <v>22.45</v>
          </cell>
          <cell r="M168">
            <v>24.7</v>
          </cell>
          <cell r="N168">
            <v>31.55</v>
          </cell>
          <cell r="O168">
            <v>25.05</v>
          </cell>
          <cell r="P168">
            <v>10.16</v>
          </cell>
          <cell r="Q168">
            <v>14.67</v>
          </cell>
          <cell r="R168">
            <v>8.25</v>
          </cell>
          <cell r="S168">
            <v>19.649999999999999</v>
          </cell>
          <cell r="T168">
            <v>23.5</v>
          </cell>
          <cell r="U168">
            <v>19.95</v>
          </cell>
          <cell r="V168">
            <v>21.25</v>
          </cell>
          <cell r="W168">
            <v>13.5</v>
          </cell>
          <cell r="X168">
            <v>36.5</v>
          </cell>
          <cell r="Y168">
            <v>36.5</v>
          </cell>
          <cell r="Z168">
            <v>37.25</v>
          </cell>
          <cell r="AA168">
            <v>16.440000000000001</v>
          </cell>
          <cell r="AB168">
            <v>13.61</v>
          </cell>
          <cell r="AC168">
            <v>1.1820330969267046E-2</v>
          </cell>
          <cell r="AD168"/>
          <cell r="AE168">
            <v>7.92682926829269E-2</v>
          </cell>
          <cell r="AF168">
            <v>0.10172413793103452</v>
          </cell>
          <cell r="AG168">
            <v>8.7719298245614086E-2</v>
          </cell>
          <cell r="AH168">
            <v>1.1261261261261257E-2</v>
          </cell>
          <cell r="AI168">
            <v>7.6252723311546866E-2</v>
          </cell>
          <cell r="AJ168">
            <v>1.2841091492777013E-2</v>
          </cell>
          <cell r="AK168">
            <v>7.510729613733913E-2</v>
          </cell>
          <cell r="AL168">
            <v>0</v>
          </cell>
          <cell r="AM168">
            <v>0.10633484162895934</v>
          </cell>
          <cell r="AN168">
            <v>1.8518518518518601E-2</v>
          </cell>
          <cell r="AO168">
            <v>2.34375E-2</v>
          </cell>
          <cell r="AP168">
            <v>9.3023255813953432E-2</v>
          </cell>
          <cell r="AQ168">
            <v>2.0460358056265893E-2</v>
          </cell>
          <cell r="AR168">
            <v>2.6570048309178862E-2</v>
          </cell>
          <cell r="AS168">
            <v>1.8867924528301883E-2</v>
          </cell>
          <cell r="AT168">
            <v>4.126547455295615E-3</v>
          </cell>
          <cell r="AU168">
            <v>2.3351648351648491E-2</v>
          </cell>
          <cell r="AV168">
            <v>3.3312382149591535E-2</v>
          </cell>
          <cell r="AW168">
            <v>2.639517345399689E-2</v>
          </cell>
        </row>
        <row r="169">
          <cell r="A169">
            <v>38411</v>
          </cell>
          <cell r="B169">
            <v>14203</v>
          </cell>
          <cell r="C169">
            <v>14540</v>
          </cell>
          <cell r="D169">
            <v>-3.5761011774967266E-2</v>
          </cell>
          <cell r="E169">
            <v>-7.1881330458080095E-2</v>
          </cell>
          <cell r="F169">
            <v>2.3438577140493244E-3</v>
          </cell>
          <cell r="H169">
            <v>21.55</v>
          </cell>
          <cell r="I169">
            <v>17.7</v>
          </cell>
          <cell r="J169">
            <v>31.95</v>
          </cell>
          <cell r="K169">
            <v>31</v>
          </cell>
          <cell r="L169">
            <v>22.6</v>
          </cell>
          <cell r="M169">
            <v>24.7</v>
          </cell>
          <cell r="N169">
            <v>31.55</v>
          </cell>
          <cell r="O169">
            <v>25.05</v>
          </cell>
          <cell r="P169">
            <v>10.43</v>
          </cell>
          <cell r="Q169">
            <v>14.49</v>
          </cell>
          <cell r="R169">
            <v>7.7</v>
          </cell>
          <cell r="S169">
            <v>18.350000000000001</v>
          </cell>
          <cell r="T169">
            <v>23.5</v>
          </cell>
          <cell r="U169">
            <v>18.600000000000001</v>
          </cell>
          <cell r="V169">
            <v>18.899999999999999</v>
          </cell>
          <cell r="W169">
            <v>12.6</v>
          </cell>
          <cell r="X169">
            <v>33.6</v>
          </cell>
          <cell r="Y169">
            <v>33.6</v>
          </cell>
          <cell r="Z169">
            <v>34.75</v>
          </cell>
          <cell r="AA169">
            <v>15.05</v>
          </cell>
          <cell r="AB169">
            <v>12.37</v>
          </cell>
          <cell r="AC169">
            <v>7.0093457943927184E-3</v>
          </cell>
          <cell r="AD169"/>
          <cell r="AE169">
            <v>0</v>
          </cell>
          <cell r="AF169">
            <v>0</v>
          </cell>
          <cell r="AG169">
            <v>0</v>
          </cell>
          <cell r="AH169">
            <v>6.6815144766148027E-3</v>
          </cell>
          <cell r="AI169">
            <v>0</v>
          </cell>
          <cell r="AJ169">
            <v>0</v>
          </cell>
          <cell r="AK169">
            <v>0</v>
          </cell>
          <cell r="AL169">
            <v>2.6574803149606252E-2</v>
          </cell>
          <cell r="AM169">
            <v>-1.2269938650306678E-2</v>
          </cell>
          <cell r="AN169">
            <v>-6.6666666666666652E-2</v>
          </cell>
          <cell r="AO169">
            <v>-6.6157760814249178E-2</v>
          </cell>
          <cell r="AP169">
            <v>0</v>
          </cell>
          <cell r="AQ169">
            <v>-6.7669172932330768E-2</v>
          </cell>
          <cell r="AR169">
            <v>-0.11058823529411776</v>
          </cell>
          <cell r="AS169">
            <v>-6.6666666666666652E-2</v>
          </cell>
          <cell r="AT169">
            <v>-7.9452054794520555E-2</v>
          </cell>
          <cell r="AU169">
            <v>-6.7114093959731558E-2</v>
          </cell>
          <cell r="AV169">
            <v>-8.4549878345498763E-2</v>
          </cell>
          <cell r="AW169">
            <v>-9.1109478324761239E-2</v>
          </cell>
        </row>
        <row r="170">
          <cell r="A170">
            <v>38418</v>
          </cell>
          <cell r="B170">
            <v>13711</v>
          </cell>
          <cell r="C170">
            <v>14680</v>
          </cell>
          <cell r="D170">
            <v>-1.2246460007654059E-2</v>
          </cell>
          <cell r="E170">
            <v>-3.4640568893895662E-2</v>
          </cell>
          <cell r="F170">
            <v>9.6286107290233236E-3</v>
          </cell>
          <cell r="H170">
            <v>22.55</v>
          </cell>
          <cell r="I170">
            <v>17.899999999999999</v>
          </cell>
          <cell r="J170">
            <v>32.799999999999997</v>
          </cell>
          <cell r="K170">
            <v>31.95</v>
          </cell>
          <cell r="L170">
            <v>23.25</v>
          </cell>
          <cell r="M170">
            <v>25.1</v>
          </cell>
          <cell r="N170">
            <v>31.55</v>
          </cell>
          <cell r="O170">
            <v>25.5</v>
          </cell>
          <cell r="P170">
            <v>10.78</v>
          </cell>
          <cell r="Q170">
            <v>14.67</v>
          </cell>
          <cell r="R170">
            <v>7.4</v>
          </cell>
          <cell r="S170">
            <v>17.649999999999999</v>
          </cell>
          <cell r="T170">
            <v>23.25</v>
          </cell>
          <cell r="U170">
            <v>17.899999999999999</v>
          </cell>
          <cell r="V170">
            <v>18.399999999999999</v>
          </cell>
          <cell r="W170">
            <v>11.95</v>
          </cell>
          <cell r="X170">
            <v>33</v>
          </cell>
          <cell r="Y170">
            <v>33</v>
          </cell>
          <cell r="Z170">
            <v>34.200000000000003</v>
          </cell>
          <cell r="AA170">
            <v>14.49</v>
          </cell>
          <cell r="AB170">
            <v>11.49</v>
          </cell>
          <cell r="AC170">
            <v>4.6403712296983812E-2</v>
          </cell>
          <cell r="AD170"/>
          <cell r="AE170">
            <v>1.1299435028248483E-2</v>
          </cell>
          <cell r="AF170">
            <v>2.6604068857589924E-2</v>
          </cell>
          <cell r="AG170">
            <v>3.0645161290322465E-2</v>
          </cell>
          <cell r="AH170">
            <v>2.8761061946902533E-2</v>
          </cell>
          <cell r="AI170">
            <v>1.6194331983805821E-2</v>
          </cell>
          <cell r="AJ170">
            <v>0</v>
          </cell>
          <cell r="AK170">
            <v>1.7964071856287456E-2</v>
          </cell>
          <cell r="AL170">
            <v>3.3557046979865834E-2</v>
          </cell>
          <cell r="AM170">
            <v>1.2422360248447228E-2</v>
          </cell>
          <cell r="AN170">
            <v>-3.8961038961038974E-2</v>
          </cell>
          <cell r="AO170">
            <v>-3.8147138964577776E-2</v>
          </cell>
          <cell r="AP170">
            <v>-1.0638297872340385E-2</v>
          </cell>
          <cell r="AQ170">
            <v>-3.7634408602150726E-2</v>
          </cell>
          <cell r="AR170">
            <v>-2.6455026455026509E-2</v>
          </cell>
          <cell r="AS170">
            <v>-5.1587301587301626E-2</v>
          </cell>
          <cell r="AT170">
            <v>-1.7857142857142905E-2</v>
          </cell>
          <cell r="AU170">
            <v>-1.5827338129496327E-2</v>
          </cell>
          <cell r="AV170">
            <v>-3.7209302325581395E-2</v>
          </cell>
          <cell r="AW170">
            <v>-7.1139854486661158E-2</v>
          </cell>
        </row>
        <row r="171">
          <cell r="A171">
            <v>38425</v>
          </cell>
          <cell r="B171">
            <v>13454</v>
          </cell>
          <cell r="C171">
            <v>14010</v>
          </cell>
          <cell r="D171">
            <v>-3.2651192279243402E-2</v>
          </cell>
          <cell r="E171">
            <v>-1.8744074101086694E-2</v>
          </cell>
          <cell r="F171">
            <v>-4.5640326975476819E-2</v>
          </cell>
          <cell r="H171">
            <v>22.45</v>
          </cell>
          <cell r="I171">
            <v>16.8</v>
          </cell>
          <cell r="J171">
            <v>31.1</v>
          </cell>
          <cell r="K171">
            <v>31.5</v>
          </cell>
          <cell r="L171">
            <v>22.2</v>
          </cell>
          <cell r="M171">
            <v>23.05</v>
          </cell>
          <cell r="N171">
            <v>29.95</v>
          </cell>
          <cell r="O171">
            <v>23.45</v>
          </cell>
          <cell r="P171">
            <v>9.7200000000000006</v>
          </cell>
          <cell r="Q171">
            <v>13.7</v>
          </cell>
          <cell r="R171">
            <v>7.2</v>
          </cell>
          <cell r="S171">
            <v>17.25</v>
          </cell>
          <cell r="T171">
            <v>22.25</v>
          </cell>
          <cell r="U171">
            <v>17.25</v>
          </cell>
          <cell r="V171">
            <v>18.25</v>
          </cell>
          <cell r="W171">
            <v>11.7</v>
          </cell>
          <cell r="X171">
            <v>33</v>
          </cell>
          <cell r="Y171">
            <v>33</v>
          </cell>
          <cell r="Z171">
            <v>34</v>
          </cell>
          <cell r="AA171">
            <v>14.49</v>
          </cell>
          <cell r="AB171">
            <v>11.13</v>
          </cell>
          <cell r="AC171">
            <v>-4.4345898004435336E-3</v>
          </cell>
          <cell r="AD171"/>
          <cell r="AE171">
            <v>-6.1452513966480327E-2</v>
          </cell>
          <cell r="AF171">
            <v>-5.1829268292682751E-2</v>
          </cell>
          <cell r="AG171">
            <v>-1.4084507042253502E-2</v>
          </cell>
          <cell r="AH171">
            <v>-4.5161290322580649E-2</v>
          </cell>
          <cell r="AI171">
            <v>-8.1673306772908405E-2</v>
          </cell>
          <cell r="AJ171">
            <v>-5.0713153724247229E-2</v>
          </cell>
          <cell r="AK171">
            <v>-8.0392156862745145E-2</v>
          </cell>
          <cell r="AL171">
            <v>-9.8330241187383982E-2</v>
          </cell>
          <cell r="AM171">
            <v>-6.612133605998638E-2</v>
          </cell>
          <cell r="AN171">
            <v>-2.7027027027027084E-2</v>
          </cell>
          <cell r="AO171">
            <v>-2.2662889518413554E-2</v>
          </cell>
          <cell r="AP171">
            <v>-4.3010752688172005E-2</v>
          </cell>
          <cell r="AQ171">
            <v>-3.6312849162011052E-2</v>
          </cell>
          <cell r="AR171">
            <v>-8.1521739130433479E-3</v>
          </cell>
          <cell r="AS171">
            <v>-2.0920502092050208E-2</v>
          </cell>
          <cell r="AT171">
            <v>0</v>
          </cell>
          <cell r="AU171">
            <v>-5.8479532163743242E-3</v>
          </cell>
          <cell r="AV171">
            <v>0</v>
          </cell>
          <cell r="AW171">
            <v>-3.1331592689294974E-2</v>
          </cell>
        </row>
        <row r="172">
          <cell r="A172">
            <v>38432</v>
          </cell>
          <cell r="B172">
            <v>13319</v>
          </cell>
          <cell r="C172">
            <v>12607</v>
          </cell>
          <cell r="D172">
            <v>-5.6000582580833069E-2</v>
          </cell>
          <cell r="E172">
            <v>-1.0034190575293644E-2</v>
          </cell>
          <cell r="F172">
            <v>-0.10014275517487514</v>
          </cell>
          <cell r="H172">
            <v>21.15</v>
          </cell>
          <cell r="I172">
            <v>14.6</v>
          </cell>
          <cell r="J172">
            <v>29</v>
          </cell>
          <cell r="K172">
            <v>27.35</v>
          </cell>
          <cell r="L172">
            <v>21</v>
          </cell>
          <cell r="M172">
            <v>20.350000000000001</v>
          </cell>
          <cell r="N172">
            <v>27.9</v>
          </cell>
          <cell r="O172">
            <v>19.95</v>
          </cell>
          <cell r="P172">
            <v>9.2799999999999994</v>
          </cell>
          <cell r="Q172">
            <v>11.49</v>
          </cell>
          <cell r="R172">
            <v>7.2</v>
          </cell>
          <cell r="S172">
            <v>17.25</v>
          </cell>
          <cell r="T172">
            <v>22.25</v>
          </cell>
          <cell r="U172">
            <v>17.25</v>
          </cell>
          <cell r="V172">
            <v>18.25</v>
          </cell>
          <cell r="W172">
            <v>11.7</v>
          </cell>
          <cell r="X172">
            <v>32.5</v>
          </cell>
          <cell r="Y172">
            <v>32.5</v>
          </cell>
          <cell r="Z172">
            <v>33.75</v>
          </cell>
          <cell r="AA172">
            <v>13.61</v>
          </cell>
          <cell r="AB172">
            <v>11.13</v>
          </cell>
          <cell r="AC172">
            <v>-5.7906458797327476E-2</v>
          </cell>
          <cell r="AD172"/>
          <cell r="AE172">
            <v>-0.13095238095238104</v>
          </cell>
          <cell r="AF172">
            <v>-6.7524115755627001E-2</v>
          </cell>
          <cell r="AG172">
            <v>-0.13174603174603172</v>
          </cell>
          <cell r="AH172">
            <v>-5.4054054054054057E-2</v>
          </cell>
          <cell r="AI172">
            <v>-0.11713665943600859</v>
          </cell>
          <cell r="AJ172">
            <v>-6.8447412353923265E-2</v>
          </cell>
          <cell r="AK172">
            <v>-0.14925373134328357</v>
          </cell>
          <cell r="AL172">
            <v>-4.5267489711934283E-2</v>
          </cell>
          <cell r="AM172">
            <v>-0.16131386861313868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-1.5151515151515138E-2</v>
          </cell>
          <cell r="AU172">
            <v>-7.3529411764705621E-3</v>
          </cell>
          <cell r="AV172">
            <v>-6.0731538992408574E-2</v>
          </cell>
          <cell r="AW172">
            <v>0</v>
          </cell>
        </row>
        <row r="173">
          <cell r="A173">
            <v>38439</v>
          </cell>
          <cell r="B173">
            <v>13301</v>
          </cell>
          <cell r="C173">
            <v>12309</v>
          </cell>
          <cell r="D173">
            <v>-1.2188536604181177E-2</v>
          </cell>
          <cell r="E173">
            <v>-1.3514528117726243E-3</v>
          </cell>
          <cell r="F173">
            <v>-2.3637661616562222E-2</v>
          </cell>
          <cell r="H173">
            <v>21</v>
          </cell>
          <cell r="I173">
            <v>14.6</v>
          </cell>
          <cell r="J173">
            <v>26.35</v>
          </cell>
          <cell r="K173">
            <v>25.7</v>
          </cell>
          <cell r="L173">
            <v>21.1</v>
          </cell>
          <cell r="M173">
            <v>19.899999999999999</v>
          </cell>
          <cell r="N173">
            <v>27.2</v>
          </cell>
          <cell r="O173">
            <v>20.25</v>
          </cell>
          <cell r="P173">
            <v>9.2799999999999994</v>
          </cell>
          <cell r="Q173">
            <v>11.22</v>
          </cell>
          <cell r="R173">
            <v>7.25</v>
          </cell>
          <cell r="S173">
            <v>17.100000000000001</v>
          </cell>
          <cell r="T173">
            <v>21.75</v>
          </cell>
          <cell r="U173">
            <v>17.350000000000001</v>
          </cell>
          <cell r="V173">
            <v>18.350000000000001</v>
          </cell>
          <cell r="W173">
            <v>11.75</v>
          </cell>
          <cell r="X173">
            <v>32.450000000000003</v>
          </cell>
          <cell r="Y173">
            <v>32.450000000000003</v>
          </cell>
          <cell r="Z173">
            <v>33.75</v>
          </cell>
          <cell r="AA173">
            <v>13.61</v>
          </cell>
          <cell r="AB173">
            <v>11.13</v>
          </cell>
          <cell r="AC173">
            <v>-7.0921985815601829E-3</v>
          </cell>
          <cell r="AD173"/>
          <cell r="AE173">
            <v>0</v>
          </cell>
          <cell r="AF173">
            <v>-9.1379310344827491E-2</v>
          </cell>
          <cell r="AG173">
            <v>-6.0329067641681999E-2</v>
          </cell>
          <cell r="AH173">
            <v>4.761904761904745E-3</v>
          </cell>
          <cell r="AI173">
            <v>-2.211302211302224E-2</v>
          </cell>
          <cell r="AJ173">
            <v>-2.508960573476704E-2</v>
          </cell>
          <cell r="AK173">
            <v>1.5037593984962516E-2</v>
          </cell>
          <cell r="AL173">
            <v>0</v>
          </cell>
          <cell r="AM173">
            <v>-2.3498694516971286E-2</v>
          </cell>
          <cell r="AN173">
            <v>6.9444444444444198E-3</v>
          </cell>
          <cell r="AO173">
            <v>-8.6956521739129933E-3</v>
          </cell>
          <cell r="AP173">
            <v>-2.2471910112359605E-2</v>
          </cell>
          <cell r="AQ173">
            <v>5.7971014492754769E-3</v>
          </cell>
          <cell r="AR173">
            <v>5.479452054794498E-3</v>
          </cell>
          <cell r="AS173">
            <v>4.2735042735042583E-3</v>
          </cell>
          <cell r="AT173">
            <v>-1.5384615384614886E-3</v>
          </cell>
          <cell r="AU173">
            <v>0</v>
          </cell>
          <cell r="AV173">
            <v>0</v>
          </cell>
          <cell r="AW173">
            <v>0</v>
          </cell>
        </row>
        <row r="174">
          <cell r="A174">
            <v>38446</v>
          </cell>
          <cell r="B174">
            <v>14378</v>
          </cell>
          <cell r="C174">
            <v>12574</v>
          </cell>
          <cell r="D174">
            <v>5.2401405700898129E-2</v>
          </cell>
          <cell r="E174">
            <v>8.0971355537177603E-2</v>
          </cell>
          <cell r="F174">
            <v>2.1528962547729291E-2</v>
          </cell>
          <cell r="H174">
            <v>22.35</v>
          </cell>
          <cell r="I174">
            <v>14.95</v>
          </cell>
          <cell r="J174">
            <v>27.15</v>
          </cell>
          <cell r="K174">
            <v>26.1</v>
          </cell>
          <cell r="L174">
            <v>21.4</v>
          </cell>
          <cell r="M174">
            <v>20.25</v>
          </cell>
          <cell r="N174">
            <v>27.5</v>
          </cell>
          <cell r="O174">
            <v>21</v>
          </cell>
          <cell r="P174">
            <v>9.2799999999999994</v>
          </cell>
          <cell r="Q174">
            <v>11.31</v>
          </cell>
          <cell r="R174">
            <v>7.95</v>
          </cell>
          <cell r="S174">
            <v>19</v>
          </cell>
          <cell r="T174">
            <v>21.25</v>
          </cell>
          <cell r="U174">
            <v>19.25</v>
          </cell>
          <cell r="V174">
            <v>19.55</v>
          </cell>
          <cell r="W174">
            <v>13.05</v>
          </cell>
          <cell r="X174">
            <v>34.450000000000003</v>
          </cell>
          <cell r="Y174">
            <v>34.450000000000003</v>
          </cell>
          <cell r="Z174">
            <v>35.5</v>
          </cell>
          <cell r="AA174">
            <v>15.02</v>
          </cell>
          <cell r="AB174">
            <v>12.55</v>
          </cell>
          <cell r="AC174">
            <v>6.4285714285714279E-2</v>
          </cell>
          <cell r="AD174"/>
          <cell r="AE174">
            <v>2.3972602739726012E-2</v>
          </cell>
          <cell r="AF174">
            <v>3.0360531309297834E-2</v>
          </cell>
          <cell r="AG174">
            <v>1.5564202334630517E-2</v>
          </cell>
          <cell r="AH174">
            <v>1.42180094786728E-2</v>
          </cell>
          <cell r="AI174">
            <v>1.7587939698492594E-2</v>
          </cell>
          <cell r="AJ174">
            <v>1.1029411764705843E-2</v>
          </cell>
          <cell r="AK174">
            <v>3.7037037037036979E-2</v>
          </cell>
          <cell r="AL174">
            <v>0</v>
          </cell>
          <cell r="AM174">
            <v>8.0213903743315829E-3</v>
          </cell>
          <cell r="AN174">
            <v>9.6551724137931005E-2</v>
          </cell>
          <cell r="AO174">
            <v>0.11111111111111094</v>
          </cell>
          <cell r="AP174">
            <v>-2.2988505747126409E-2</v>
          </cell>
          <cell r="AQ174">
            <v>0.10951008645533133</v>
          </cell>
          <cell r="AR174">
            <v>6.5395095367847267E-2</v>
          </cell>
          <cell r="AS174">
            <v>0.11063829787234059</v>
          </cell>
          <cell r="AT174">
            <v>6.1633281972264919E-2</v>
          </cell>
          <cell r="AU174">
            <v>5.1851851851851816E-2</v>
          </cell>
          <cell r="AV174">
            <v>0.10360029390154302</v>
          </cell>
          <cell r="AW174">
            <v>0.12758310871518419</v>
          </cell>
        </row>
        <row r="175">
          <cell r="A175">
            <v>38453</v>
          </cell>
          <cell r="B175">
            <v>16401</v>
          </cell>
          <cell r="C175">
            <v>12789</v>
          </cell>
          <cell r="D175">
            <v>8.3036509349955434E-2</v>
          </cell>
          <cell r="E175">
            <v>0.14070107108081786</v>
          </cell>
          <cell r="F175">
            <v>1.7098775250516951E-2</v>
          </cell>
          <cell r="H175">
            <v>22.3</v>
          </cell>
          <cell r="I175">
            <v>15.05</v>
          </cell>
          <cell r="J175">
            <v>27.6</v>
          </cell>
          <cell r="K175">
            <v>26.45</v>
          </cell>
          <cell r="L175">
            <v>21.35</v>
          </cell>
          <cell r="M175">
            <v>20.9</v>
          </cell>
          <cell r="N175">
            <v>28.1</v>
          </cell>
          <cell r="O175">
            <v>22.55</v>
          </cell>
          <cell r="P175">
            <v>9.2799999999999994</v>
          </cell>
          <cell r="Q175">
            <v>11.49</v>
          </cell>
          <cell r="R175">
            <v>9.0500000000000007</v>
          </cell>
          <cell r="S175">
            <v>22.05</v>
          </cell>
          <cell r="T175">
            <v>21.5</v>
          </cell>
          <cell r="U175">
            <v>22.35</v>
          </cell>
          <cell r="V175">
            <v>22.7</v>
          </cell>
          <cell r="W175">
            <v>15.05</v>
          </cell>
          <cell r="X175">
            <v>38.85</v>
          </cell>
          <cell r="Y175">
            <v>38.85</v>
          </cell>
          <cell r="Z175">
            <v>40</v>
          </cell>
          <cell r="AA175">
            <v>17.23</v>
          </cell>
          <cell r="AB175">
            <v>15.02</v>
          </cell>
          <cell r="AC175">
            <v>-2.2371364653244186E-3</v>
          </cell>
          <cell r="AD175"/>
          <cell r="AE175">
            <v>6.6889632107023367E-3</v>
          </cell>
          <cell r="AF175">
            <v>1.6574585635359185E-2</v>
          </cell>
          <cell r="AG175">
            <v>1.3409961685823646E-2</v>
          </cell>
          <cell r="AH175">
            <v>-2.3364485981307581E-3</v>
          </cell>
          <cell r="AI175">
            <v>3.2098765432098775E-2</v>
          </cell>
          <cell r="AJ175">
            <v>2.1818181818181959E-2</v>
          </cell>
          <cell r="AK175">
            <v>7.3809523809523769E-2</v>
          </cell>
          <cell r="AL175">
            <v>0</v>
          </cell>
          <cell r="AM175">
            <v>1.5915119363395291E-2</v>
          </cell>
          <cell r="AN175">
            <v>0.13836477987421381</v>
          </cell>
          <cell r="AO175">
            <v>0.16052631578947363</v>
          </cell>
          <cell r="AP175">
            <v>1.1764705882352899E-2</v>
          </cell>
          <cell r="AQ175">
            <v>0.16103896103896109</v>
          </cell>
          <cell r="AR175">
            <v>0.16112531969309463</v>
          </cell>
          <cell r="AS175">
            <v>0.15325670498084287</v>
          </cell>
          <cell r="AT175">
            <v>0.12772133526850493</v>
          </cell>
          <cell r="AU175">
            <v>0.12676056338028174</v>
          </cell>
          <cell r="AV175">
            <v>0.14713715046604525</v>
          </cell>
          <cell r="AW175">
            <v>0.19681274900398393</v>
          </cell>
        </row>
        <row r="176">
          <cell r="A176">
            <v>38460</v>
          </cell>
          <cell r="B176">
            <v>17269</v>
          </cell>
          <cell r="C176">
            <v>13051</v>
          </cell>
          <cell r="D176">
            <v>3.8711887632751019E-2</v>
          </cell>
          <cell r="E176">
            <v>5.2923602219376864E-2</v>
          </cell>
          <cell r="F176">
            <v>2.0486355461724948E-2</v>
          </cell>
          <cell r="H176">
            <v>22.3</v>
          </cell>
          <cell r="I176">
            <v>15.6</v>
          </cell>
          <cell r="J176">
            <v>28.25</v>
          </cell>
          <cell r="K176">
            <v>27.1</v>
          </cell>
          <cell r="L176">
            <v>21.35</v>
          </cell>
          <cell r="M176">
            <v>21.7</v>
          </cell>
          <cell r="N176">
            <v>28.1</v>
          </cell>
          <cell r="O176">
            <v>23.45</v>
          </cell>
          <cell r="P176">
            <v>9.2799999999999994</v>
          </cell>
          <cell r="Q176">
            <v>11.93</v>
          </cell>
          <cell r="R176">
            <v>9.4</v>
          </cell>
          <cell r="S176">
            <v>23</v>
          </cell>
          <cell r="T176">
            <v>21.5</v>
          </cell>
          <cell r="U176">
            <v>23.4</v>
          </cell>
          <cell r="V176">
            <v>23.7</v>
          </cell>
          <cell r="W176">
            <v>15.75</v>
          </cell>
          <cell r="X176">
            <v>40.4</v>
          </cell>
          <cell r="Y176">
            <v>40.4</v>
          </cell>
          <cell r="Z176">
            <v>45.3</v>
          </cell>
          <cell r="AA176">
            <v>18.12</v>
          </cell>
          <cell r="AB176">
            <v>15.91</v>
          </cell>
          <cell r="AC176">
            <v>0</v>
          </cell>
          <cell r="AD176"/>
          <cell r="AE176">
            <v>3.6544850498338777E-2</v>
          </cell>
          <cell r="AF176">
            <v>2.3550724637681153E-2</v>
          </cell>
          <cell r="AG176">
            <v>2.457466918714557E-2</v>
          </cell>
          <cell r="AH176">
            <v>0</v>
          </cell>
          <cell r="AI176">
            <v>3.8277511961722466E-2</v>
          </cell>
          <cell r="AJ176">
            <v>0</v>
          </cell>
          <cell r="AK176">
            <v>3.9911308203991025E-2</v>
          </cell>
          <cell r="AL176">
            <v>0</v>
          </cell>
          <cell r="AM176">
            <v>3.829416884247161E-2</v>
          </cell>
          <cell r="AN176">
            <v>3.8674033149171283E-2</v>
          </cell>
          <cell r="AO176">
            <v>4.3083900226757343E-2</v>
          </cell>
          <cell r="AP176">
            <v>0</v>
          </cell>
          <cell r="AQ176">
            <v>4.6979865771811902E-2</v>
          </cell>
          <cell r="AR176">
            <v>4.4052863436123246E-2</v>
          </cell>
          <cell r="AS176">
            <v>4.6511627906976605E-2</v>
          </cell>
          <cell r="AT176">
            <v>3.9897039897039743E-2</v>
          </cell>
          <cell r="AU176">
            <v>0.13249999999999984</v>
          </cell>
          <cell r="AV176">
            <v>5.1654091700522375E-2</v>
          </cell>
          <cell r="AW176">
            <v>5.925432756324911E-2</v>
          </cell>
        </row>
        <row r="177">
          <cell r="A177">
            <v>38467</v>
          </cell>
          <cell r="B177">
            <v>16292</v>
          </cell>
          <cell r="C177">
            <v>12164</v>
          </cell>
          <cell r="D177">
            <v>-6.14775725593667E-2</v>
          </cell>
          <cell r="E177">
            <v>-5.6575366263246329E-2</v>
          </cell>
          <cell r="F177">
            <v>-6.7964140678875129E-2</v>
          </cell>
          <cell r="H177">
            <v>20.8</v>
          </cell>
          <cell r="I177">
            <v>14.5</v>
          </cell>
          <cell r="J177">
            <v>26.85</v>
          </cell>
          <cell r="K177">
            <v>25.75</v>
          </cell>
          <cell r="L177">
            <v>20</v>
          </cell>
          <cell r="M177">
            <v>20.2</v>
          </cell>
          <cell r="N177">
            <v>26.15</v>
          </cell>
          <cell r="O177">
            <v>21.8</v>
          </cell>
          <cell r="P177">
            <v>8.4</v>
          </cell>
          <cell r="Q177">
            <v>11.05</v>
          </cell>
          <cell r="R177">
            <v>9.1</v>
          </cell>
          <cell r="S177">
            <v>22.25</v>
          </cell>
          <cell r="T177">
            <v>20</v>
          </cell>
          <cell r="U177">
            <v>22.35</v>
          </cell>
          <cell r="V177">
            <v>23</v>
          </cell>
          <cell r="W177">
            <v>15.1</v>
          </cell>
          <cell r="X177"/>
          <cell r="Y177">
            <v>38.15</v>
          </cell>
          <cell r="Z177">
            <v>39.25</v>
          </cell>
          <cell r="AA177">
            <v>17.23</v>
          </cell>
          <cell r="AB177">
            <v>15.02</v>
          </cell>
          <cell r="AC177">
            <v>-6.7264573991031362E-2</v>
          </cell>
          <cell r="AD177"/>
          <cell r="AE177">
            <v>-7.0512820512820484E-2</v>
          </cell>
          <cell r="AF177">
            <v>-4.9557522123893749E-2</v>
          </cell>
          <cell r="AG177">
            <v>-4.9815498154981652E-2</v>
          </cell>
          <cell r="AH177">
            <v>-6.3231850117096089E-2</v>
          </cell>
          <cell r="AI177">
            <v>-6.9124423963133674E-2</v>
          </cell>
          <cell r="AJ177">
            <v>-6.939501779359436E-2</v>
          </cell>
          <cell r="AK177">
            <v>-7.0362473347547971E-2</v>
          </cell>
          <cell r="AL177">
            <v>-9.4827586206896464E-2</v>
          </cell>
          <cell r="AM177">
            <v>-7.3763621123218659E-2</v>
          </cell>
          <cell r="AN177">
            <v>-3.1914893617021378E-2</v>
          </cell>
          <cell r="AO177">
            <v>-3.2608695652173947E-2</v>
          </cell>
          <cell r="AP177">
            <v>-6.9767441860465129E-2</v>
          </cell>
          <cell r="AQ177">
            <v>-4.4871794871794712E-2</v>
          </cell>
          <cell r="AR177">
            <v>-2.9535864978902926E-2</v>
          </cell>
          <cell r="AS177">
            <v>-4.1269841269841345E-2</v>
          </cell>
          <cell r="AT177">
            <v>-5.5693069306930743E-2</v>
          </cell>
          <cell r="AU177">
            <v>-0.13355408388520962</v>
          </cell>
          <cell r="AV177">
            <v>-4.9116997792494455E-2</v>
          </cell>
          <cell r="AW177">
            <v>-5.5939660590823448E-2</v>
          </cell>
        </row>
        <row r="178">
          <cell r="A178">
            <v>38474</v>
          </cell>
          <cell r="B178">
            <v>14068</v>
          </cell>
          <cell r="C178">
            <v>11657</v>
          </cell>
          <cell r="D178">
            <v>-9.5972729828507131E-2</v>
          </cell>
          <cell r="E178">
            <v>-0.13650871593420089</v>
          </cell>
          <cell r="F178">
            <v>-4.1680368299901294E-2</v>
          </cell>
          <cell r="H178">
            <v>20.25</v>
          </cell>
          <cell r="I178">
            <v>14</v>
          </cell>
          <cell r="J178">
            <v>25.6</v>
          </cell>
          <cell r="K178">
            <v>24.55</v>
          </cell>
          <cell r="L178">
            <v>19.45</v>
          </cell>
          <cell r="M178">
            <v>19.399999999999999</v>
          </cell>
          <cell r="N178">
            <v>25.5</v>
          </cell>
          <cell r="O178">
            <v>20.9</v>
          </cell>
          <cell r="P178">
            <v>7.95</v>
          </cell>
          <cell r="Q178">
            <v>10.34</v>
          </cell>
          <cell r="R178">
            <v>7.85</v>
          </cell>
          <cell r="S178">
            <v>18.5</v>
          </cell>
          <cell r="T178">
            <v>18.5</v>
          </cell>
          <cell r="U178">
            <v>19.149999999999999</v>
          </cell>
          <cell r="V178">
            <v>19</v>
          </cell>
          <cell r="W178">
            <v>12.95</v>
          </cell>
          <cell r="X178">
            <v>34.700000000000003</v>
          </cell>
          <cell r="Y178">
            <v>34.700000000000003</v>
          </cell>
          <cell r="Z178">
            <v>35</v>
          </cell>
          <cell r="AA178">
            <v>15.02</v>
          </cell>
          <cell r="AB178">
            <v>12.37</v>
          </cell>
          <cell r="AC178">
            <v>-2.6442307692307709E-2</v>
          </cell>
          <cell r="AD178"/>
          <cell r="AE178">
            <v>-3.4482758620689613E-2</v>
          </cell>
          <cell r="AF178">
            <v>-4.6554934823091254E-2</v>
          </cell>
          <cell r="AG178">
            <v>-4.6601941747572817E-2</v>
          </cell>
          <cell r="AH178">
            <v>-2.750000000000008E-2</v>
          </cell>
          <cell r="AI178">
            <v>-3.9603960396039639E-2</v>
          </cell>
          <cell r="AJ178">
            <v>-2.4856596558317401E-2</v>
          </cell>
          <cell r="AK178">
            <v>-4.1284403669724856E-2</v>
          </cell>
          <cell r="AL178">
            <v>-5.3571428571428603E-2</v>
          </cell>
          <cell r="AM178">
            <v>-6.4253393665158476E-2</v>
          </cell>
          <cell r="AN178">
            <v>-0.13736263736263732</v>
          </cell>
          <cell r="AO178">
            <v>-0.1685393258426966</v>
          </cell>
          <cell r="AP178">
            <v>-7.4999999999999956E-2</v>
          </cell>
          <cell r="AQ178">
            <v>-0.14317673378076079</v>
          </cell>
          <cell r="AR178">
            <v>-0.17391304347826086</v>
          </cell>
          <cell r="AS178">
            <v>-0.14238410596026496</v>
          </cell>
          <cell r="AT178">
            <v>-9.0432503276539844E-2</v>
          </cell>
          <cell r="AU178">
            <v>-0.10828025477707004</v>
          </cell>
          <cell r="AV178">
            <v>-0.12826465467208359</v>
          </cell>
          <cell r="AW178">
            <v>-0.17643142476697737</v>
          </cell>
        </row>
        <row r="179">
          <cell r="A179">
            <v>38481</v>
          </cell>
          <cell r="B179">
            <v>11341</v>
          </cell>
          <cell r="C179">
            <v>11634</v>
          </cell>
          <cell r="D179">
            <v>-0.10689990281827022</v>
          </cell>
          <cell r="E179">
            <v>-0.19384418538527148</v>
          </cell>
          <cell r="F179">
            <v>-1.9730633953847221E-3</v>
          </cell>
          <cell r="H179">
            <v>19.649999999999999</v>
          </cell>
          <cell r="I179">
            <v>14.25</v>
          </cell>
          <cell r="J179">
            <v>25.9</v>
          </cell>
          <cell r="K179">
            <v>24.85</v>
          </cell>
          <cell r="L179">
            <v>18.8</v>
          </cell>
          <cell r="M179">
            <v>19.75</v>
          </cell>
          <cell r="N179">
            <v>24.75</v>
          </cell>
          <cell r="O179">
            <v>21.35</v>
          </cell>
          <cell r="P179">
            <v>7.6</v>
          </cell>
          <cell r="Q179">
            <v>10.6</v>
          </cell>
          <cell r="R179">
            <v>8</v>
          </cell>
          <cell r="S179">
            <v>19.3</v>
          </cell>
          <cell r="T179">
            <v>19</v>
          </cell>
          <cell r="U179">
            <v>19.5</v>
          </cell>
          <cell r="V179">
            <v>20</v>
          </cell>
          <cell r="W179">
            <v>12.95</v>
          </cell>
          <cell r="X179">
            <v>34.6</v>
          </cell>
          <cell r="Y179">
            <v>34.6</v>
          </cell>
          <cell r="Z179">
            <v>35.5</v>
          </cell>
          <cell r="AA179">
            <v>15.02</v>
          </cell>
          <cell r="AB179">
            <v>12.73</v>
          </cell>
          <cell r="AC179">
            <v>-2.9629629629629672E-2</v>
          </cell>
          <cell r="AD179"/>
          <cell r="AE179">
            <v>1.7857142857142794E-2</v>
          </cell>
          <cell r="AF179">
            <v>1.1718749999999778E-2</v>
          </cell>
          <cell r="AG179">
            <v>1.2219959266802416E-2</v>
          </cell>
          <cell r="AH179">
            <v>-3.3419023136246673E-2</v>
          </cell>
          <cell r="AI179">
            <v>1.804123711340222E-2</v>
          </cell>
          <cell r="AJ179">
            <v>-2.9411764705882359E-2</v>
          </cell>
          <cell r="AK179">
            <v>2.1531100478469067E-2</v>
          </cell>
          <cell r="AL179">
            <v>-4.4025157232704504E-2</v>
          </cell>
          <cell r="AM179">
            <v>2.5145067698259194E-2</v>
          </cell>
          <cell r="AN179">
            <v>1.9108280254777066E-2</v>
          </cell>
          <cell r="AO179">
            <v>4.3243243243243246E-2</v>
          </cell>
          <cell r="AP179">
            <v>2.7027027027026973E-2</v>
          </cell>
          <cell r="AQ179">
            <v>1.8276762402088753E-2</v>
          </cell>
          <cell r="AR179">
            <v>5.2631578947368363E-2</v>
          </cell>
          <cell r="AS179">
            <v>0</v>
          </cell>
          <cell r="AT179">
            <v>-2.8818443804035088E-3</v>
          </cell>
          <cell r="AU179">
            <v>1.4285714285714235E-2</v>
          </cell>
          <cell r="AV179">
            <v>0</v>
          </cell>
          <cell r="AW179">
            <v>2.9102667744543398E-2</v>
          </cell>
        </row>
        <row r="180">
          <cell r="A180">
            <v>38488</v>
          </cell>
          <cell r="B180">
            <v>13137</v>
          </cell>
          <cell r="C180">
            <v>11306</v>
          </cell>
          <cell r="D180">
            <v>6.3895538628944593E-2</v>
          </cell>
          <cell r="E180">
            <v>0.15836346001234469</v>
          </cell>
          <cell r="F180">
            <v>-2.8193226749183453E-2</v>
          </cell>
          <cell r="H180">
            <v>19.649999999999999</v>
          </cell>
          <cell r="I180">
            <v>14</v>
          </cell>
          <cell r="J180">
            <v>25.4</v>
          </cell>
          <cell r="K180">
            <v>24.3</v>
          </cell>
          <cell r="L180">
            <v>18.75</v>
          </cell>
          <cell r="M180">
            <v>19.399999999999999</v>
          </cell>
          <cell r="N180">
            <v>23.5</v>
          </cell>
          <cell r="O180">
            <v>20.95</v>
          </cell>
          <cell r="P180">
            <v>7.07</v>
          </cell>
          <cell r="Q180">
            <v>10.43</v>
          </cell>
          <cell r="R180">
            <v>7.6</v>
          </cell>
          <cell r="S180">
            <v>18.149999999999999</v>
          </cell>
          <cell r="T180">
            <v>18</v>
          </cell>
          <cell r="U180">
            <v>18.45</v>
          </cell>
          <cell r="V180">
            <v>18.649999999999999</v>
          </cell>
          <cell r="W180">
            <v>12.45</v>
          </cell>
          <cell r="X180">
            <v>30.2</v>
          </cell>
          <cell r="Y180">
            <v>30.2</v>
          </cell>
          <cell r="Z180">
            <v>31</v>
          </cell>
          <cell r="AA180">
            <v>12.73</v>
          </cell>
          <cell r="AB180">
            <v>11.84</v>
          </cell>
          <cell r="AC180">
            <v>0</v>
          </cell>
          <cell r="AD180"/>
          <cell r="AE180">
            <v>-1.7543859649122862E-2</v>
          </cell>
          <cell r="AF180">
            <v>-1.9305019305019266E-2</v>
          </cell>
          <cell r="AG180">
            <v>-2.2132796780684139E-2</v>
          </cell>
          <cell r="AH180">
            <v>-2.6595744680851796E-3</v>
          </cell>
          <cell r="AI180">
            <v>-1.7721518987341867E-2</v>
          </cell>
          <cell r="AJ180">
            <v>-5.0505050505050497E-2</v>
          </cell>
          <cell r="AK180">
            <v>-1.8735362997658211E-2</v>
          </cell>
          <cell r="AL180">
            <v>-6.9736842105263097E-2</v>
          </cell>
          <cell r="AM180">
            <v>-1.6037735849056545E-2</v>
          </cell>
          <cell r="AN180">
            <v>-5.0000000000000044E-2</v>
          </cell>
          <cell r="AO180">
            <v>-5.9585492227979375E-2</v>
          </cell>
          <cell r="AP180">
            <v>-5.2631578947368474E-2</v>
          </cell>
          <cell r="AQ180">
            <v>-5.3846153846153877E-2</v>
          </cell>
          <cell r="AR180">
            <v>-6.7500000000000115E-2</v>
          </cell>
          <cell r="AS180">
            <v>-3.8610038610038644E-2</v>
          </cell>
          <cell r="AT180">
            <v>-0.12716763005780352</v>
          </cell>
          <cell r="AU180">
            <v>-0.12676056338028174</v>
          </cell>
          <cell r="AV180">
            <v>-0.15246338215712374</v>
          </cell>
          <cell r="AW180">
            <v>-6.9913589945011845E-2</v>
          </cell>
        </row>
        <row r="181">
          <cell r="A181">
            <v>38495</v>
          </cell>
          <cell r="B181">
            <v>11554</v>
          </cell>
          <cell r="C181">
            <v>9877</v>
          </cell>
          <cell r="D181">
            <v>-0.12322546332283268</v>
          </cell>
          <cell r="E181">
            <v>-0.12049935297252035</v>
          </cell>
          <cell r="F181">
            <v>-0.12639306562886965</v>
          </cell>
          <cell r="H181">
            <v>17.25</v>
          </cell>
          <cell r="I181">
            <v>12</v>
          </cell>
          <cell r="J181">
            <v>22</v>
          </cell>
          <cell r="K181">
            <v>21.05</v>
          </cell>
          <cell r="L181">
            <v>16.600000000000001</v>
          </cell>
          <cell r="M181">
            <v>16.66</v>
          </cell>
          <cell r="N181">
            <v>21.65</v>
          </cell>
          <cell r="O181">
            <v>17.899999999999999</v>
          </cell>
          <cell r="P181">
            <v>6.36</v>
          </cell>
          <cell r="Q181">
            <v>8.66</v>
          </cell>
          <cell r="R181">
            <v>6.55</v>
          </cell>
          <cell r="S181">
            <v>15.6</v>
          </cell>
          <cell r="T181">
            <v>16.25</v>
          </cell>
          <cell r="U181">
            <v>15.55</v>
          </cell>
          <cell r="V181">
            <v>16.100000000000001</v>
          </cell>
          <cell r="W181">
            <v>10.55</v>
          </cell>
          <cell r="X181">
            <v>28.45</v>
          </cell>
          <cell r="Y181">
            <v>28.45</v>
          </cell>
          <cell r="Z181">
            <v>28.9</v>
          </cell>
          <cell r="AA181">
            <v>12.02</v>
          </cell>
          <cell r="AB181">
            <v>9.5399999999999991</v>
          </cell>
          <cell r="AC181">
            <v>-0.12213740458015265</v>
          </cell>
          <cell r="AD181"/>
          <cell r="AE181">
            <v>-0.1428571428571429</v>
          </cell>
          <cell r="AF181">
            <v>-0.13385826771653542</v>
          </cell>
          <cell r="AG181">
            <v>-0.13374485596707819</v>
          </cell>
          <cell r="AH181">
            <v>-0.11466666666666658</v>
          </cell>
          <cell r="AI181">
            <v>-0.1412371134020618</v>
          </cell>
          <cell r="AJ181">
            <v>-7.8723404255319207E-2</v>
          </cell>
          <cell r="AK181">
            <v>-0.14558472553699287</v>
          </cell>
          <cell r="AL181">
            <v>-0.10042432814710045</v>
          </cell>
          <cell r="AM181">
            <v>-0.16970278044103548</v>
          </cell>
          <cell r="AN181">
            <v>-0.13815789473684204</v>
          </cell>
          <cell r="AO181">
            <v>-0.14049586776859502</v>
          </cell>
          <cell r="AP181">
            <v>-9.722222222222221E-2</v>
          </cell>
          <cell r="AQ181">
            <v>-0.15718157181571812</v>
          </cell>
          <cell r="AR181">
            <v>-0.13672922252010711</v>
          </cell>
          <cell r="AS181">
            <v>-0.15261044176706817</v>
          </cell>
          <cell r="AT181">
            <v>-5.7947019867549687E-2</v>
          </cell>
          <cell r="AU181">
            <v>-6.7741935483870974E-2</v>
          </cell>
          <cell r="AV181">
            <v>-5.5773762765121804E-2</v>
          </cell>
          <cell r="AW181">
            <v>-0.1942567567567568</v>
          </cell>
        </row>
        <row r="182">
          <cell r="A182">
            <v>38502</v>
          </cell>
          <cell r="B182">
            <v>10113</v>
          </cell>
          <cell r="C182">
            <v>8466</v>
          </cell>
          <cell r="D182">
            <v>-0.13307825113153837</v>
          </cell>
          <cell r="E182">
            <v>-0.12471871213432573</v>
          </cell>
          <cell r="F182">
            <v>-0.1428571428571429</v>
          </cell>
          <cell r="H182">
            <v>15.22</v>
          </cell>
          <cell r="I182">
            <v>10.4</v>
          </cell>
          <cell r="J182">
            <v>18.95</v>
          </cell>
          <cell r="K182">
            <v>18.100000000000001</v>
          </cell>
          <cell r="L182">
            <v>14.7</v>
          </cell>
          <cell r="M182">
            <v>14.35</v>
          </cell>
          <cell r="N182">
            <v>19.100000000000001</v>
          </cell>
          <cell r="O182">
            <v>15.4</v>
          </cell>
          <cell r="P182">
            <v>5.13</v>
          </cell>
          <cell r="Q182">
            <v>7.07</v>
          </cell>
          <cell r="R182">
            <v>6</v>
          </cell>
          <cell r="S182">
            <v>13.8</v>
          </cell>
          <cell r="T182">
            <v>14.5</v>
          </cell>
          <cell r="U182">
            <v>14.1</v>
          </cell>
          <cell r="V182">
            <v>14.7</v>
          </cell>
          <cell r="W182">
            <v>9.6999999999999993</v>
          </cell>
          <cell r="X182">
            <v>23.7</v>
          </cell>
          <cell r="Y182">
            <v>23.7</v>
          </cell>
          <cell r="Z182">
            <v>24.5</v>
          </cell>
          <cell r="AA182">
            <v>9.7200000000000006</v>
          </cell>
          <cell r="AB182">
            <v>8.31</v>
          </cell>
          <cell r="AC182">
            <v>-0.11768115942028978</v>
          </cell>
          <cell r="AD182"/>
          <cell r="AE182">
            <v>-0.1333333333333333</v>
          </cell>
          <cell r="AF182">
            <v>-0.13863636363636367</v>
          </cell>
          <cell r="AG182">
            <v>-0.14014251781472675</v>
          </cell>
          <cell r="AH182">
            <v>-0.1144578313253013</v>
          </cell>
          <cell r="AI182">
            <v>-0.13865546218487401</v>
          </cell>
          <cell r="AJ182">
            <v>-0.11778290993071583</v>
          </cell>
          <cell r="AK182">
            <v>-0.13966480446927365</v>
          </cell>
          <cell r="AL182">
            <v>-0.19339622641509435</v>
          </cell>
          <cell r="AM182">
            <v>-0.18360277136258663</v>
          </cell>
          <cell r="AN182">
            <v>-8.3969465648854991E-2</v>
          </cell>
          <cell r="AO182">
            <v>-0.11538461538461531</v>
          </cell>
          <cell r="AP182">
            <v>-0.10769230769230764</v>
          </cell>
          <cell r="AQ182">
            <v>-9.3247588424437367E-2</v>
          </cell>
          <cell r="AR182">
            <v>-8.6956521739130599E-2</v>
          </cell>
          <cell r="AS182">
            <v>-8.0568720379147085E-2</v>
          </cell>
          <cell r="AT182">
            <v>-0.16695957820738139</v>
          </cell>
          <cell r="AU182">
            <v>-0.15224913494809689</v>
          </cell>
          <cell r="AV182">
            <v>-0.19134775374376034</v>
          </cell>
          <cell r="AW182">
            <v>-0.12893081761006275</v>
          </cell>
        </row>
        <row r="183">
          <cell r="A183">
            <v>38509</v>
          </cell>
          <cell r="B183">
            <v>8052</v>
          </cell>
          <cell r="C183">
            <v>6807</v>
          </cell>
          <cell r="D183">
            <v>-0.20022606168254475</v>
          </cell>
          <cell r="E183">
            <v>-0.20379709285078607</v>
          </cell>
          <cell r="F183">
            <v>-0.19596031183557761</v>
          </cell>
          <cell r="H183">
            <v>12.25</v>
          </cell>
          <cell r="I183">
            <v>8.75</v>
          </cell>
          <cell r="J183">
            <v>15.8</v>
          </cell>
          <cell r="K183">
            <v>15</v>
          </cell>
          <cell r="L183">
            <v>11.9</v>
          </cell>
          <cell r="M183">
            <v>12.1</v>
          </cell>
          <cell r="N183">
            <v>15.3</v>
          </cell>
          <cell r="O183">
            <v>12.9</v>
          </cell>
          <cell r="P183">
            <v>3.3</v>
          </cell>
          <cell r="Q183">
            <v>5.48</v>
          </cell>
          <cell r="R183">
            <v>5</v>
          </cell>
          <cell r="S183">
            <v>11.2</v>
          </cell>
          <cell r="T183">
            <v>11.5</v>
          </cell>
          <cell r="U183">
            <v>11.3</v>
          </cell>
          <cell r="V183">
            <v>11.4</v>
          </cell>
          <cell r="W183">
            <v>7.8</v>
          </cell>
          <cell r="X183">
            <v>19.5</v>
          </cell>
          <cell r="Y183">
            <v>19.5</v>
          </cell>
          <cell r="Z183">
            <v>20.149999999999999</v>
          </cell>
          <cell r="AA183">
            <v>7.51</v>
          </cell>
          <cell r="AB183">
            <v>6.19</v>
          </cell>
          <cell r="AC183">
            <v>-0.19513797634691199</v>
          </cell>
          <cell r="AD183"/>
          <cell r="AE183">
            <v>-0.15865384615384615</v>
          </cell>
          <cell r="AF183">
            <v>-0.1662269129287598</v>
          </cell>
          <cell r="AG183">
            <v>-0.17127071823204432</v>
          </cell>
          <cell r="AH183">
            <v>-0.19047619047619047</v>
          </cell>
          <cell r="AI183">
            <v>-0.15679442508710806</v>
          </cell>
          <cell r="AJ183">
            <v>-0.19895287958115182</v>
          </cell>
          <cell r="AK183">
            <v>-0.16233766233766234</v>
          </cell>
          <cell r="AL183">
            <v>-0.35672514619883045</v>
          </cell>
          <cell r="AM183">
            <v>-0.22489391796322489</v>
          </cell>
          <cell r="AN183">
            <v>-0.16666666666666663</v>
          </cell>
          <cell r="AO183">
            <v>-0.18840579710144933</v>
          </cell>
          <cell r="AP183">
            <v>-0.2068965517241379</v>
          </cell>
          <cell r="AQ183">
            <v>-0.1985815602836879</v>
          </cell>
          <cell r="AR183">
            <v>-0.22448979591836726</v>
          </cell>
          <cell r="AS183">
            <v>-0.19587628865979378</v>
          </cell>
          <cell r="AT183">
            <v>-0.17721518987341767</v>
          </cell>
          <cell r="AU183">
            <v>-0.17755102040816328</v>
          </cell>
          <cell r="AV183">
            <v>-0.22736625514403297</v>
          </cell>
          <cell r="AW183">
            <v>-0.25511432009626955</v>
          </cell>
        </row>
        <row r="184">
          <cell r="A184">
            <v>38516</v>
          </cell>
          <cell r="B184">
            <v>7654</v>
          </cell>
          <cell r="C184">
            <v>6657</v>
          </cell>
          <cell r="D184">
            <v>-3.6880005383942427E-2</v>
          </cell>
          <cell r="E184">
            <v>-4.9428713363139587E-2</v>
          </cell>
          <cell r="F184">
            <v>-2.2036139268400201E-2</v>
          </cell>
          <cell r="H184">
            <v>12.25</v>
          </cell>
          <cell r="I184">
            <v>8.5</v>
          </cell>
          <cell r="J184">
            <v>15.6</v>
          </cell>
          <cell r="K184">
            <v>14.8</v>
          </cell>
          <cell r="L184">
            <v>11.9</v>
          </cell>
          <cell r="M184">
            <v>11.7</v>
          </cell>
          <cell r="N184">
            <v>15</v>
          </cell>
          <cell r="O184">
            <v>12.4</v>
          </cell>
          <cell r="P184">
            <v>3.36</v>
          </cell>
          <cell r="Q184">
            <v>5.13</v>
          </cell>
          <cell r="R184">
            <v>4.8</v>
          </cell>
          <cell r="S184">
            <v>10.8</v>
          </cell>
          <cell r="T184">
            <v>11.5</v>
          </cell>
          <cell r="U184">
            <v>10.9</v>
          </cell>
          <cell r="V184">
            <v>11</v>
          </cell>
          <cell r="W184">
            <v>7.5</v>
          </cell>
          <cell r="X184">
            <v>18.95</v>
          </cell>
          <cell r="Y184">
            <v>18.95</v>
          </cell>
          <cell r="Z184">
            <v>19.5</v>
          </cell>
          <cell r="AA184">
            <v>7.07</v>
          </cell>
          <cell r="AB184">
            <v>5.13</v>
          </cell>
          <cell r="AC184">
            <v>0</v>
          </cell>
          <cell r="AD184"/>
          <cell r="AE184">
            <v>-2.8571428571428581E-2</v>
          </cell>
          <cell r="AF184">
            <v>-1.2658227848101333E-2</v>
          </cell>
          <cell r="AG184">
            <v>-1.3333333333333308E-2</v>
          </cell>
          <cell r="AH184">
            <v>0</v>
          </cell>
          <cell r="AI184">
            <v>-3.3057851239669422E-2</v>
          </cell>
          <cell r="AJ184">
            <v>-1.9607843137254943E-2</v>
          </cell>
          <cell r="AK184">
            <v>-3.8759689922480578E-2</v>
          </cell>
          <cell r="AL184">
            <v>1.8181818181818299E-2</v>
          </cell>
          <cell r="AM184">
            <v>-6.3868613138686192E-2</v>
          </cell>
          <cell r="AN184">
            <v>-4.0000000000000036E-2</v>
          </cell>
          <cell r="AO184">
            <v>-3.5714285714285587E-2</v>
          </cell>
          <cell r="AP184">
            <v>0</v>
          </cell>
          <cell r="AQ184">
            <v>-3.539823008849563E-2</v>
          </cell>
          <cell r="AR184">
            <v>-3.5087719298245612E-2</v>
          </cell>
          <cell r="AS184">
            <v>-3.8461538461538436E-2</v>
          </cell>
          <cell r="AT184">
            <v>-2.8205128205128216E-2</v>
          </cell>
          <cell r="AU184">
            <v>-3.2258064516129004E-2</v>
          </cell>
          <cell r="AV184">
            <v>-5.8588548601864132E-2</v>
          </cell>
          <cell r="AW184">
            <v>-0.17124394184168024</v>
          </cell>
        </row>
        <row r="185">
          <cell r="A185">
            <v>38523</v>
          </cell>
          <cell r="B185">
            <v>7019</v>
          </cell>
          <cell r="C185">
            <v>5820</v>
          </cell>
          <cell r="D185">
            <v>-0.1028579414436448</v>
          </cell>
          <cell r="E185">
            <v>-8.2963156519466952E-2</v>
          </cell>
          <cell r="F185">
            <v>-0.1257323118521857</v>
          </cell>
          <cell r="H185">
            <v>11.15</v>
          </cell>
          <cell r="I185">
            <v>7.5</v>
          </cell>
          <cell r="J185">
            <v>13.4</v>
          </cell>
          <cell r="K185">
            <v>12.75</v>
          </cell>
          <cell r="L185">
            <v>10.9</v>
          </cell>
          <cell r="M185">
            <v>10.25</v>
          </cell>
          <cell r="N185">
            <v>14</v>
          </cell>
          <cell r="O185">
            <v>10.95</v>
          </cell>
          <cell r="P185">
            <v>2.65</v>
          </cell>
          <cell r="Q185">
            <v>4.24</v>
          </cell>
          <cell r="R185">
            <v>4.45</v>
          </cell>
          <cell r="S185">
            <v>10</v>
          </cell>
          <cell r="T185">
            <v>10</v>
          </cell>
          <cell r="U185">
            <v>9.9</v>
          </cell>
          <cell r="V185">
            <v>10.199999999999999</v>
          </cell>
          <cell r="W185">
            <v>6.85</v>
          </cell>
          <cell r="X185">
            <v>17.75</v>
          </cell>
          <cell r="Y185">
            <v>17.75</v>
          </cell>
          <cell r="Z185">
            <v>18.25</v>
          </cell>
          <cell r="AA185">
            <v>6.19</v>
          </cell>
          <cell r="AB185">
            <v>4.8600000000000003</v>
          </cell>
          <cell r="AC185">
            <v>-8.9795918367346905E-2</v>
          </cell>
          <cell r="AD185"/>
          <cell r="AE185">
            <v>-0.11764705882352944</v>
          </cell>
          <cell r="AF185">
            <v>-0.14102564102564097</v>
          </cell>
          <cell r="AG185">
            <v>-0.1385135135135136</v>
          </cell>
          <cell r="AH185">
            <v>-8.4033613445378186E-2</v>
          </cell>
          <cell r="AI185">
            <v>-0.12393162393162382</v>
          </cell>
          <cell r="AJ185">
            <v>-6.6666666666666652E-2</v>
          </cell>
          <cell r="AK185">
            <v>-0.11693548387096786</v>
          </cell>
          <cell r="AL185">
            <v>-0.21130952380952384</v>
          </cell>
          <cell r="AM185">
            <v>-0.17348927875243658</v>
          </cell>
          <cell r="AN185">
            <v>-7.291666666666663E-2</v>
          </cell>
          <cell r="AO185">
            <v>-7.4074074074074181E-2</v>
          </cell>
          <cell r="AP185">
            <v>-0.13043478260869568</v>
          </cell>
          <cell r="AQ185">
            <v>-9.1743119266055051E-2</v>
          </cell>
          <cell r="AR185">
            <v>-7.2727272727272751E-2</v>
          </cell>
          <cell r="AS185">
            <v>-8.666666666666667E-2</v>
          </cell>
          <cell r="AT185">
            <v>-6.3324538258575203E-2</v>
          </cell>
          <cell r="AU185">
            <v>-6.4102564102564097E-2</v>
          </cell>
          <cell r="AV185">
            <v>-0.12446958981612444</v>
          </cell>
          <cell r="AW185">
            <v>-5.2631578947368363E-2</v>
          </cell>
        </row>
        <row r="186">
          <cell r="A186">
            <v>38530</v>
          </cell>
          <cell r="B186">
            <v>7968</v>
          </cell>
          <cell r="C186">
            <v>6354</v>
          </cell>
          <cell r="D186">
            <v>0.11550743827400889</v>
          </cell>
          <cell r="E186">
            <v>0.1352044450776464</v>
          </cell>
          <cell r="F186">
            <v>9.1752577319587525E-2</v>
          </cell>
          <cell r="H186">
            <v>12.05</v>
          </cell>
          <cell r="I186">
            <v>8.0500000000000007</v>
          </cell>
          <cell r="J186">
            <v>14.55</v>
          </cell>
          <cell r="K186">
            <v>13.85</v>
          </cell>
          <cell r="L186">
            <v>11.75</v>
          </cell>
          <cell r="M186">
            <v>11.05</v>
          </cell>
          <cell r="N186">
            <v>15</v>
          </cell>
          <cell r="O186">
            <v>11.75</v>
          </cell>
          <cell r="P186">
            <v>3.18</v>
          </cell>
          <cell r="Q186">
            <v>4.7699999999999996</v>
          </cell>
          <cell r="R186">
            <v>4.8</v>
          </cell>
          <cell r="S186">
            <v>10.8</v>
          </cell>
          <cell r="T186">
            <v>11</v>
          </cell>
          <cell r="U186">
            <v>10.85</v>
          </cell>
          <cell r="V186">
            <v>11.25</v>
          </cell>
          <cell r="W186">
            <v>7.5</v>
          </cell>
          <cell r="X186">
            <v>20.6</v>
          </cell>
          <cell r="Y186">
            <v>20.6</v>
          </cell>
          <cell r="Z186">
            <v>21.25</v>
          </cell>
          <cell r="AA186">
            <v>7.95</v>
          </cell>
          <cell r="AB186">
            <v>5.66</v>
          </cell>
          <cell r="AC186">
            <v>8.0717488789237679E-2</v>
          </cell>
          <cell r="AD186"/>
          <cell r="AE186">
            <v>7.3333333333333472E-2</v>
          </cell>
          <cell r="AF186">
            <v>8.582089552238803E-2</v>
          </cell>
          <cell r="AG186">
            <v>8.6274509803921484E-2</v>
          </cell>
          <cell r="AH186">
            <v>7.7981651376146655E-2</v>
          </cell>
          <cell r="AI186">
            <v>7.8048780487804947E-2</v>
          </cell>
          <cell r="AJ186">
            <v>7.1428571428571397E-2</v>
          </cell>
          <cell r="AK186">
            <v>7.3059360730593603E-2</v>
          </cell>
          <cell r="AL186">
            <v>0.20000000000000018</v>
          </cell>
          <cell r="AM186">
            <v>0.12499999999999978</v>
          </cell>
          <cell r="AN186">
            <v>7.8651685393258397E-2</v>
          </cell>
          <cell r="AO186">
            <v>8.0000000000000071E-2</v>
          </cell>
          <cell r="AP186">
            <v>0.10000000000000009</v>
          </cell>
          <cell r="AQ186">
            <v>9.59595959595958E-2</v>
          </cell>
          <cell r="AR186">
            <v>0.10294117647058831</v>
          </cell>
          <cell r="AS186">
            <v>9.4890510948905105E-2</v>
          </cell>
          <cell r="AT186">
            <v>0.16056338028169015</v>
          </cell>
          <cell r="AU186">
            <v>0.16438356164383561</v>
          </cell>
          <cell r="AV186">
            <v>0.28432956381260088</v>
          </cell>
          <cell r="AW186">
            <v>0.1646090534979423</v>
          </cell>
        </row>
        <row r="187">
          <cell r="A187">
            <v>38537</v>
          </cell>
          <cell r="B187">
            <v>7992</v>
          </cell>
          <cell r="C187">
            <v>5889</v>
          </cell>
          <cell r="D187">
            <v>-3.0791788856304958E-2</v>
          </cell>
          <cell r="E187">
            <v>3.0120481927711218E-3</v>
          </cell>
          <cell r="F187">
            <v>-7.3182247403210554E-2</v>
          </cell>
          <cell r="H187">
            <v>11.8</v>
          </cell>
          <cell r="I187">
            <v>7.35</v>
          </cell>
          <cell r="J187">
            <v>13.15</v>
          </cell>
          <cell r="K187">
            <v>12.45</v>
          </cell>
          <cell r="L187">
            <v>11.5</v>
          </cell>
          <cell r="M187">
            <v>10.1</v>
          </cell>
          <cell r="N187">
            <v>14.7</v>
          </cell>
          <cell r="O187">
            <v>10.75</v>
          </cell>
          <cell r="P187">
            <v>3</v>
          </cell>
          <cell r="Q187">
            <v>4.07</v>
          </cell>
          <cell r="R187">
            <v>4.7</v>
          </cell>
          <cell r="S187">
            <v>10.5</v>
          </cell>
          <cell r="T187">
            <v>10.75</v>
          </cell>
          <cell r="U187">
            <v>10.55</v>
          </cell>
          <cell r="V187">
            <v>11.05</v>
          </cell>
          <cell r="W187">
            <v>7.3</v>
          </cell>
          <cell r="X187">
            <v>21.3</v>
          </cell>
          <cell r="Y187">
            <v>21.3</v>
          </cell>
          <cell r="Z187">
            <v>22</v>
          </cell>
          <cell r="AA187">
            <v>8.4</v>
          </cell>
          <cell r="AB187">
            <v>5.74</v>
          </cell>
          <cell r="AC187">
            <v>-2.0746887966805017E-2</v>
          </cell>
          <cell r="AD187"/>
          <cell r="AE187">
            <v>-8.6956521739130599E-2</v>
          </cell>
          <cell r="AF187">
            <v>-9.6219931271477654E-2</v>
          </cell>
          <cell r="AG187">
            <v>-0.10108303249097472</v>
          </cell>
          <cell r="AH187">
            <v>-2.1276595744680882E-2</v>
          </cell>
          <cell r="AI187">
            <v>-8.597285067873317E-2</v>
          </cell>
          <cell r="AJ187">
            <v>-2.0000000000000018E-2</v>
          </cell>
          <cell r="AK187">
            <v>-8.5106382978723416E-2</v>
          </cell>
          <cell r="AL187">
            <v>-5.6603773584905759E-2</v>
          </cell>
          <cell r="AM187">
            <v>-0.14675052410901457</v>
          </cell>
          <cell r="AN187">
            <v>-2.0833333333333259E-2</v>
          </cell>
          <cell r="AO187">
            <v>-2.777777777777779E-2</v>
          </cell>
          <cell r="AP187">
            <v>-2.2727272727272707E-2</v>
          </cell>
          <cell r="AQ187">
            <v>-2.7649769585253337E-2</v>
          </cell>
          <cell r="AR187">
            <v>-1.777777777777767E-2</v>
          </cell>
          <cell r="AS187">
            <v>-2.6666666666666727E-2</v>
          </cell>
          <cell r="AT187">
            <v>3.398058252427183E-2</v>
          </cell>
          <cell r="AU187">
            <v>3.529411764705892E-2</v>
          </cell>
          <cell r="AV187">
            <v>5.6603773584905648E-2</v>
          </cell>
          <cell r="AW187">
            <v>1.4134275618374659E-2</v>
          </cell>
        </row>
        <row r="188">
          <cell r="A188">
            <v>38544</v>
          </cell>
          <cell r="B188">
            <v>8541</v>
          </cell>
          <cell r="C188">
            <v>6246</v>
          </cell>
          <cell r="D188">
            <v>6.5269072833369357E-2</v>
          </cell>
          <cell r="E188">
            <v>6.8693693693693714E-2</v>
          </cell>
          <cell r="F188">
            <v>6.062149770759051E-2</v>
          </cell>
          <cell r="H188">
            <v>12.05</v>
          </cell>
          <cell r="I188">
            <v>7.85</v>
          </cell>
          <cell r="J188">
            <v>14.45</v>
          </cell>
          <cell r="K188">
            <v>13.7</v>
          </cell>
          <cell r="L188">
            <v>11.75</v>
          </cell>
          <cell r="M188">
            <v>10.8</v>
          </cell>
          <cell r="N188">
            <v>15</v>
          </cell>
          <cell r="O188">
            <v>11.45</v>
          </cell>
          <cell r="P188">
            <v>3.09</v>
          </cell>
          <cell r="Q188">
            <v>4.51</v>
          </cell>
          <cell r="R188">
            <v>5.0999999999999996</v>
          </cell>
          <cell r="S188">
            <v>11.55</v>
          </cell>
          <cell r="T188">
            <v>11</v>
          </cell>
          <cell r="U188">
            <v>11.85</v>
          </cell>
          <cell r="V188">
            <v>11.95</v>
          </cell>
          <cell r="W188">
            <v>8.15</v>
          </cell>
          <cell r="X188">
            <v>22.35</v>
          </cell>
          <cell r="Y188">
            <v>22.35</v>
          </cell>
          <cell r="Z188">
            <v>23.05</v>
          </cell>
          <cell r="AA188">
            <v>8.48</v>
          </cell>
          <cell r="AB188">
            <v>6.19</v>
          </cell>
          <cell r="AC188">
            <v>2.1186440677966045E-2</v>
          </cell>
          <cell r="AD188"/>
          <cell r="AE188">
            <v>6.8027210884353817E-2</v>
          </cell>
          <cell r="AF188">
            <v>9.8859315589353569E-2</v>
          </cell>
          <cell r="AG188">
            <v>0.10040160642570273</v>
          </cell>
          <cell r="AH188">
            <v>2.1739130434782705E-2</v>
          </cell>
          <cell r="AI188">
            <v>6.9306930693069368E-2</v>
          </cell>
          <cell r="AJ188">
            <v>2.0408163265306145E-2</v>
          </cell>
          <cell r="AK188">
            <v>6.5116279069767469E-2</v>
          </cell>
          <cell r="AL188">
            <v>3.0000000000000027E-2</v>
          </cell>
          <cell r="AM188">
            <v>0.10810810810810789</v>
          </cell>
          <cell r="AN188">
            <v>8.5106382978723305E-2</v>
          </cell>
          <cell r="AO188">
            <v>0.10000000000000009</v>
          </cell>
          <cell r="AP188">
            <v>2.3255813953488413E-2</v>
          </cell>
          <cell r="AQ188">
            <v>0.12322274881516582</v>
          </cell>
          <cell r="AR188">
            <v>8.144796380090491E-2</v>
          </cell>
          <cell r="AS188">
            <v>0.11643835616438358</v>
          </cell>
          <cell r="AT188">
            <v>4.9295774647887258E-2</v>
          </cell>
          <cell r="AU188">
            <v>4.772727272727284E-2</v>
          </cell>
          <cell r="AV188">
            <v>9.52380952380949E-3</v>
          </cell>
          <cell r="AW188">
            <v>7.839721254355414E-2</v>
          </cell>
        </row>
        <row r="189">
          <cell r="A189">
            <v>38551</v>
          </cell>
          <cell r="B189">
            <v>8567</v>
          </cell>
          <cell r="C189">
            <v>6499</v>
          </cell>
          <cell r="D189">
            <v>1.8867924528301883E-2</v>
          </cell>
          <cell r="E189">
            <v>3.0441400304415112E-3</v>
          </cell>
          <cell r="F189">
            <v>4.0505923791226417E-2</v>
          </cell>
          <cell r="H189">
            <v>12.55</v>
          </cell>
          <cell r="I189">
            <v>8.1999999999999993</v>
          </cell>
          <cell r="J189">
            <v>14.55</v>
          </cell>
          <cell r="K189">
            <v>13.85</v>
          </cell>
          <cell r="L189">
            <v>12.2</v>
          </cell>
          <cell r="M189">
            <v>11.3</v>
          </cell>
          <cell r="N189">
            <v>15.65</v>
          </cell>
          <cell r="O189">
            <v>12</v>
          </cell>
          <cell r="P189">
            <v>3.36</v>
          </cell>
          <cell r="Q189">
            <v>4.7699999999999996</v>
          </cell>
          <cell r="R189">
            <v>5.0999999999999996</v>
          </cell>
          <cell r="S189">
            <v>11.35</v>
          </cell>
          <cell r="T189">
            <v>11.25</v>
          </cell>
          <cell r="U189">
            <v>11.65</v>
          </cell>
          <cell r="V189">
            <v>11.75</v>
          </cell>
          <cell r="W189">
            <v>8</v>
          </cell>
          <cell r="X189">
            <v>22.65</v>
          </cell>
          <cell r="Y189">
            <v>22.65</v>
          </cell>
          <cell r="Z189">
            <v>23.35</v>
          </cell>
          <cell r="AA189">
            <v>8.84</v>
          </cell>
          <cell r="AB189">
            <v>6.19</v>
          </cell>
          <cell r="AC189">
            <v>4.1493775933610033E-2</v>
          </cell>
          <cell r="AD189"/>
          <cell r="AE189">
            <v>4.4585987261146487E-2</v>
          </cell>
          <cell r="AF189">
            <v>6.9204152249136008E-3</v>
          </cell>
          <cell r="AG189">
            <v>1.0948905109489093E-2</v>
          </cell>
          <cell r="AH189">
            <v>3.8297872340425476E-2</v>
          </cell>
          <cell r="AI189">
            <v>4.629629629629628E-2</v>
          </cell>
          <cell r="AJ189">
            <v>4.3333333333333446E-2</v>
          </cell>
          <cell r="AK189">
            <v>4.8034934497816595E-2</v>
          </cell>
          <cell r="AL189">
            <v>8.737864077669899E-2</v>
          </cell>
          <cell r="AM189">
            <v>5.7649667405764937E-2</v>
          </cell>
          <cell r="AN189">
            <v>0</v>
          </cell>
          <cell r="AO189">
            <v>-1.7316017316017396E-2</v>
          </cell>
          <cell r="AP189">
            <v>2.2727272727272707E-2</v>
          </cell>
          <cell r="AQ189">
            <v>-1.6877637130801593E-2</v>
          </cell>
          <cell r="AR189">
            <v>-1.67364016736401E-2</v>
          </cell>
          <cell r="AS189">
            <v>-1.8404907975460127E-2</v>
          </cell>
          <cell r="AT189">
            <v>1.3422818791946289E-2</v>
          </cell>
          <cell r="AU189">
            <v>1.3015184381778733E-2</v>
          </cell>
          <cell r="AV189">
            <v>4.2452830188679069E-2</v>
          </cell>
          <cell r="AW189">
            <v>0</v>
          </cell>
        </row>
        <row r="190">
          <cell r="A190">
            <v>38558</v>
          </cell>
          <cell r="B190">
            <v>7364</v>
          </cell>
          <cell r="C190">
            <v>5985</v>
          </cell>
          <cell r="D190">
            <v>-0.11396521969998674</v>
          </cell>
          <cell r="E190">
            <v>-0.14042255165168671</v>
          </cell>
          <cell r="F190">
            <v>-7.9089090629327563E-2</v>
          </cell>
          <cell r="H190">
            <v>11.8</v>
          </cell>
          <cell r="I190">
            <v>7.6</v>
          </cell>
          <cell r="J190">
            <v>13.25</v>
          </cell>
          <cell r="K190">
            <v>12.6</v>
          </cell>
          <cell r="L190">
            <v>11.5</v>
          </cell>
          <cell r="M190">
            <v>10.45</v>
          </cell>
          <cell r="N190">
            <v>14.75</v>
          </cell>
          <cell r="O190">
            <v>11.1</v>
          </cell>
          <cell r="P190">
            <v>3</v>
          </cell>
          <cell r="Q190">
            <v>4.24</v>
          </cell>
          <cell r="R190">
            <v>4.5999999999999996</v>
          </cell>
          <cell r="S190">
            <v>10.1</v>
          </cell>
          <cell r="T190">
            <v>10.5</v>
          </cell>
          <cell r="U190">
            <v>10.3</v>
          </cell>
          <cell r="V190">
            <v>10.4</v>
          </cell>
          <cell r="W190">
            <v>7.15</v>
          </cell>
          <cell r="X190">
            <v>18.75</v>
          </cell>
          <cell r="Y190">
            <v>18.75</v>
          </cell>
          <cell r="Z190">
            <v>19.399999999999999</v>
          </cell>
          <cell r="AA190">
            <v>6.89</v>
          </cell>
          <cell r="AB190">
            <v>5.13</v>
          </cell>
          <cell r="AC190">
            <v>-5.9760956175298752E-2</v>
          </cell>
          <cell r="AD190"/>
          <cell r="AE190">
            <v>-7.3170731707317027E-2</v>
          </cell>
          <cell r="AF190">
            <v>-8.9347079037800703E-2</v>
          </cell>
          <cell r="AG190">
            <v>-9.0252707581227387E-2</v>
          </cell>
          <cell r="AH190">
            <v>-5.7377049180327822E-2</v>
          </cell>
          <cell r="AI190">
            <v>-7.5221238938053214E-2</v>
          </cell>
          <cell r="AJ190">
            <v>-5.7507987220447254E-2</v>
          </cell>
          <cell r="AK190">
            <v>-7.5000000000000067E-2</v>
          </cell>
          <cell r="AL190">
            <v>-0.1071428571428571</v>
          </cell>
          <cell r="AM190">
            <v>-0.11111111111111094</v>
          </cell>
          <cell r="AN190">
            <v>-9.8039215686274495E-2</v>
          </cell>
          <cell r="AO190">
            <v>-0.11013215859030834</v>
          </cell>
          <cell r="AP190">
            <v>-6.6666666666666652E-2</v>
          </cell>
          <cell r="AQ190">
            <v>-0.11587982832618027</v>
          </cell>
          <cell r="AR190">
            <v>-0.11489361702127654</v>
          </cell>
          <cell r="AS190">
            <v>-0.10624999999999996</v>
          </cell>
          <cell r="AT190">
            <v>-0.17218543046357615</v>
          </cell>
          <cell r="AU190">
            <v>-0.16916488222698089</v>
          </cell>
          <cell r="AV190">
            <v>-0.22058823529411764</v>
          </cell>
          <cell r="AW190">
            <v>-0.17124394184168024</v>
          </cell>
        </row>
        <row r="191">
          <cell r="A191">
            <v>38565</v>
          </cell>
          <cell r="B191">
            <v>6419</v>
          </cell>
          <cell r="C191">
            <v>5096</v>
          </cell>
          <cell r="D191">
            <v>-0.13738856843209224</v>
          </cell>
          <cell r="E191">
            <v>-0.12832699619771859</v>
          </cell>
          <cell r="F191">
            <v>-0.14853801169590641</v>
          </cell>
          <cell r="H191">
            <v>10.6</v>
          </cell>
          <cell r="I191">
            <v>6.5</v>
          </cell>
          <cell r="J191">
            <v>11.3</v>
          </cell>
          <cell r="K191">
            <v>10.7</v>
          </cell>
          <cell r="L191">
            <v>10.4</v>
          </cell>
          <cell r="M191">
            <v>8.9</v>
          </cell>
          <cell r="N191">
            <v>13.5</v>
          </cell>
          <cell r="O191">
            <v>9.35</v>
          </cell>
          <cell r="P191">
            <v>2.2999999999999998</v>
          </cell>
          <cell r="Q191">
            <v>3.18</v>
          </cell>
          <cell r="R191">
            <v>4.0999999999999996</v>
          </cell>
          <cell r="S191">
            <v>8.75</v>
          </cell>
          <cell r="T191">
            <v>9</v>
          </cell>
          <cell r="U191">
            <v>8.8000000000000007</v>
          </cell>
          <cell r="V191">
            <v>9</v>
          </cell>
          <cell r="W191">
            <v>8.1</v>
          </cell>
          <cell r="X191">
            <v>17.350000000000001</v>
          </cell>
          <cell r="Y191">
            <v>17.350000000000001</v>
          </cell>
          <cell r="Z191">
            <v>18</v>
          </cell>
          <cell r="AA191">
            <v>6.19</v>
          </cell>
          <cell r="AB191">
            <v>3.89</v>
          </cell>
          <cell r="AC191">
            <v>-0.10169491525423735</v>
          </cell>
          <cell r="AD191"/>
          <cell r="AE191">
            <v>-0.14473684210526316</v>
          </cell>
          <cell r="AF191">
            <v>-0.14716981132075468</v>
          </cell>
          <cell r="AG191">
            <v>-0.15079365079365081</v>
          </cell>
          <cell r="AH191">
            <v>-9.5652173913043481E-2</v>
          </cell>
          <cell r="AI191">
            <v>-0.14832535885167453</v>
          </cell>
          <cell r="AJ191">
            <v>-8.4745762711864403E-2</v>
          </cell>
          <cell r="AK191">
            <v>-0.15765765765765771</v>
          </cell>
          <cell r="AL191">
            <v>-0.23333333333333339</v>
          </cell>
          <cell r="AM191">
            <v>-0.25</v>
          </cell>
          <cell r="AN191">
            <v>-0.10869565217391308</v>
          </cell>
          <cell r="AO191">
            <v>-0.13366336633663367</v>
          </cell>
          <cell r="AP191">
            <v>-0.1428571428571429</v>
          </cell>
          <cell r="AQ191">
            <v>-0.14563106796116498</v>
          </cell>
          <cell r="AR191">
            <v>-0.13461538461538469</v>
          </cell>
          <cell r="AS191">
            <v>0.1328671328671327</v>
          </cell>
          <cell r="AT191">
            <v>-7.4666666666666548E-2</v>
          </cell>
          <cell r="AU191">
            <v>-7.2164948453608213E-2</v>
          </cell>
          <cell r="AV191">
            <v>-0.10159651669085623</v>
          </cell>
          <cell r="AW191">
            <v>-0.24171539961013644</v>
          </cell>
        </row>
        <row r="192">
          <cell r="A192">
            <v>38572</v>
          </cell>
          <cell r="B192">
            <v>6840</v>
          </cell>
          <cell r="C192">
            <v>5508</v>
          </cell>
          <cell r="D192">
            <v>7.2340425531914887E-2</v>
          </cell>
          <cell r="E192">
            <v>6.558653995949526E-2</v>
          </cell>
          <cell r="F192">
            <v>8.0847723704866592E-2</v>
          </cell>
          <cell r="H192">
            <v>10.9</v>
          </cell>
          <cell r="I192">
            <v>7.2</v>
          </cell>
          <cell r="J192">
            <v>12.9</v>
          </cell>
          <cell r="K192">
            <v>11.7</v>
          </cell>
          <cell r="L192">
            <v>10.7</v>
          </cell>
          <cell r="M192">
            <v>9.65</v>
          </cell>
          <cell r="N192">
            <v>13.6</v>
          </cell>
          <cell r="O192">
            <v>10.199999999999999</v>
          </cell>
          <cell r="P192">
            <v>2.48</v>
          </cell>
          <cell r="Q192">
            <v>3.71</v>
          </cell>
          <cell r="R192">
            <v>4.25</v>
          </cell>
          <cell r="S192">
            <v>9.1999999999999993</v>
          </cell>
          <cell r="T192">
            <v>9.25</v>
          </cell>
          <cell r="U192">
            <v>9.4</v>
          </cell>
          <cell r="V192">
            <v>9.4499999999999993</v>
          </cell>
          <cell r="W192">
            <v>6.55</v>
          </cell>
          <cell r="X192">
            <v>18.399999999999999</v>
          </cell>
          <cell r="Y192">
            <v>18.399999999999999</v>
          </cell>
          <cell r="Z192">
            <v>19.149999999999999</v>
          </cell>
          <cell r="AA192">
            <v>6.72</v>
          </cell>
          <cell r="AB192">
            <v>4.42</v>
          </cell>
          <cell r="AC192">
            <v>2.8301886792452935E-2</v>
          </cell>
          <cell r="AD192"/>
          <cell r="AE192">
            <v>0.10769230769230775</v>
          </cell>
          <cell r="AF192">
            <v>0.1415929203539823</v>
          </cell>
          <cell r="AG192">
            <v>9.3457943925233655E-2</v>
          </cell>
          <cell r="AH192">
            <v>2.8846153846153744E-2</v>
          </cell>
          <cell r="AI192">
            <v>8.4269662921348409E-2</v>
          </cell>
          <cell r="AJ192">
            <v>7.4074074074073071E-3</v>
          </cell>
          <cell r="AK192">
            <v>9.0909090909090828E-2</v>
          </cell>
          <cell r="AL192">
            <v>7.8260869565217384E-2</v>
          </cell>
          <cell r="AM192">
            <v>0.16666666666666652</v>
          </cell>
          <cell r="AN192">
            <v>3.6585365853658569E-2</v>
          </cell>
          <cell r="AO192">
            <v>5.1428571428571379E-2</v>
          </cell>
          <cell r="AP192">
            <v>2.7777777777777679E-2</v>
          </cell>
          <cell r="AQ192">
            <v>6.8181818181818121E-2</v>
          </cell>
          <cell r="AR192">
            <v>4.9999999999999822E-2</v>
          </cell>
          <cell r="AS192">
            <v>-0.19135802469135799</v>
          </cell>
          <cell r="AT192">
            <v>6.0518731988472352E-2</v>
          </cell>
          <cell r="AU192">
            <v>6.3888888888888884E-2</v>
          </cell>
          <cell r="AV192">
            <v>8.5621970920839896E-2</v>
          </cell>
          <cell r="AW192">
            <v>0.13624678663239065</v>
          </cell>
        </row>
        <row r="193">
          <cell r="A193">
            <v>38579</v>
          </cell>
          <cell r="B193">
            <v>8103</v>
          </cell>
          <cell r="C193">
            <v>5790</v>
          </cell>
          <cell r="D193">
            <v>0.12512147716229349</v>
          </cell>
          <cell r="E193">
            <v>0.18464912280701751</v>
          </cell>
          <cell r="F193">
            <v>5.1198257080609988E-2</v>
          </cell>
          <cell r="H193">
            <v>11.65</v>
          </cell>
          <cell r="I193">
            <v>7.3</v>
          </cell>
          <cell r="J193">
            <v>13.1</v>
          </cell>
          <cell r="K193">
            <v>12.4</v>
          </cell>
          <cell r="L193">
            <v>11.4</v>
          </cell>
          <cell r="M193">
            <v>10</v>
          </cell>
          <cell r="N193">
            <v>14.55</v>
          </cell>
          <cell r="O193">
            <v>10.5</v>
          </cell>
          <cell r="P193">
            <v>2.83</v>
          </cell>
          <cell r="Q193">
            <v>3.89</v>
          </cell>
          <cell r="R193">
            <v>4.9000000000000004</v>
          </cell>
          <cell r="S193">
            <v>11</v>
          </cell>
          <cell r="T193">
            <v>10.36</v>
          </cell>
          <cell r="U193">
            <v>11.2</v>
          </cell>
          <cell r="V193">
            <v>11.25</v>
          </cell>
          <cell r="W193">
            <v>7.8</v>
          </cell>
          <cell r="X193">
            <v>21.2</v>
          </cell>
          <cell r="Y193">
            <v>21.2</v>
          </cell>
          <cell r="Z193">
            <v>21.85</v>
          </cell>
          <cell r="AA193">
            <v>7.95</v>
          </cell>
          <cell r="AB193">
            <v>5.83</v>
          </cell>
          <cell r="AC193">
            <v>6.8807339449541205E-2</v>
          </cell>
          <cell r="AD193"/>
          <cell r="AE193">
            <v>1.388888888888884E-2</v>
          </cell>
          <cell r="AF193">
            <v>1.5503875968992276E-2</v>
          </cell>
          <cell r="AG193">
            <v>5.9829059829059839E-2</v>
          </cell>
          <cell r="AH193">
            <v>6.542056074766367E-2</v>
          </cell>
          <cell r="AI193">
            <v>3.6269430051813378E-2</v>
          </cell>
          <cell r="AJ193">
            <v>6.9852941176470562E-2</v>
          </cell>
          <cell r="AK193">
            <v>2.941176470588247E-2</v>
          </cell>
          <cell r="AL193">
            <v>0.1411290322580645</v>
          </cell>
          <cell r="AM193">
            <v>4.8517520215633381E-2</v>
          </cell>
          <cell r="AN193">
            <v>0.15294117647058836</v>
          </cell>
          <cell r="AO193">
            <v>0.19565217391304368</v>
          </cell>
          <cell r="AP193">
            <v>0.11999999999999988</v>
          </cell>
          <cell r="AQ193">
            <v>0.1914893617021276</v>
          </cell>
          <cell r="AR193">
            <v>0.19047619047619047</v>
          </cell>
          <cell r="AS193">
            <v>0.19083969465648853</v>
          </cell>
          <cell r="AT193">
            <v>0.15217391304347827</v>
          </cell>
          <cell r="AU193">
            <v>0.14099216710182794</v>
          </cell>
          <cell r="AV193">
            <v>0.18303571428571441</v>
          </cell>
          <cell r="AW193">
            <v>0.3190045248868778</v>
          </cell>
        </row>
        <row r="194">
          <cell r="A194">
            <v>38586</v>
          </cell>
          <cell r="B194">
            <v>8793</v>
          </cell>
          <cell r="C194">
            <v>7001</v>
          </cell>
          <cell r="D194">
            <v>0.13683149787662852</v>
          </cell>
          <cell r="E194">
            <v>8.5153646797482496E-2</v>
          </cell>
          <cell r="F194">
            <v>0.20915371329879107</v>
          </cell>
          <cell r="H194">
            <v>13.25</v>
          </cell>
          <cell r="I194">
            <v>8.8000000000000007</v>
          </cell>
          <cell r="J194">
            <v>15.8</v>
          </cell>
          <cell r="K194">
            <v>14.55</v>
          </cell>
          <cell r="L194">
            <v>12.9</v>
          </cell>
          <cell r="M194">
            <v>11.9</v>
          </cell>
          <cell r="N194">
            <v>16.899999999999999</v>
          </cell>
          <cell r="O194">
            <v>12.75</v>
          </cell>
          <cell r="P194">
            <v>3.89</v>
          </cell>
          <cell r="Q194">
            <v>5.3</v>
          </cell>
          <cell r="R194">
            <v>5.0999999999999996</v>
          </cell>
          <cell r="S194">
            <v>11.7</v>
          </cell>
          <cell r="T194">
            <v>12.4</v>
          </cell>
          <cell r="U194">
            <v>11.7</v>
          </cell>
          <cell r="V194">
            <v>11.9</v>
          </cell>
          <cell r="W194">
            <v>8.1</v>
          </cell>
          <cell r="X194">
            <v>23.5</v>
          </cell>
          <cell r="Y194">
            <v>23.5</v>
          </cell>
          <cell r="Z194">
            <v>24</v>
          </cell>
          <cell r="AA194">
            <v>9.19</v>
          </cell>
          <cell r="AB194">
            <v>6.19</v>
          </cell>
          <cell r="AC194">
            <v>0.1373390557939913</v>
          </cell>
          <cell r="AD194"/>
          <cell r="AE194">
            <v>0.20547945205479468</v>
          </cell>
          <cell r="AF194">
            <v>0.20610687022900764</v>
          </cell>
          <cell r="AG194">
            <v>0.17338709677419351</v>
          </cell>
          <cell r="AH194">
            <v>0.13157894736842102</v>
          </cell>
          <cell r="AI194">
            <v>0.18999999999999995</v>
          </cell>
          <cell r="AJ194">
            <v>0.1615120274914088</v>
          </cell>
          <cell r="AK194">
            <v>0.21428571428571419</v>
          </cell>
          <cell r="AL194">
            <v>0.37455830388692579</v>
          </cell>
          <cell r="AM194">
            <v>0.36246786632390737</v>
          </cell>
          <cell r="AN194">
            <v>4.0816326530612068E-2</v>
          </cell>
          <cell r="AO194">
            <v>6.3636363636363491E-2</v>
          </cell>
          <cell r="AP194">
            <v>0.19691119691119696</v>
          </cell>
          <cell r="AQ194">
            <v>4.4642857142857206E-2</v>
          </cell>
          <cell r="AR194">
            <v>5.7777777777777706E-2</v>
          </cell>
          <cell r="AS194">
            <v>3.8461538461538547E-2</v>
          </cell>
          <cell r="AT194">
            <v>0.10849056603773599</v>
          </cell>
          <cell r="AU194">
            <v>9.8398169336384456E-2</v>
          </cell>
          <cell r="AV194">
            <v>0.15597484276729556</v>
          </cell>
          <cell r="AW194">
            <v>6.1749571183533414E-2</v>
          </cell>
        </row>
        <row r="195">
          <cell r="A195">
            <v>38593</v>
          </cell>
          <cell r="B195">
            <v>9641</v>
          </cell>
          <cell r="C195">
            <v>7339</v>
          </cell>
          <cell r="D195">
            <v>7.5091807015322365E-2</v>
          </cell>
          <cell r="E195">
            <v>9.6440350278630627E-2</v>
          </cell>
          <cell r="F195">
            <v>4.8278817311812494E-2</v>
          </cell>
          <cell r="H195">
            <v>13.65</v>
          </cell>
          <cell r="I195">
            <v>9.3000000000000007</v>
          </cell>
          <cell r="J195">
            <v>16.899999999999999</v>
          </cell>
          <cell r="K195">
            <v>16.100000000000001</v>
          </cell>
          <cell r="L195">
            <v>13.3</v>
          </cell>
          <cell r="M195">
            <v>12.8</v>
          </cell>
          <cell r="N195">
            <v>17.2</v>
          </cell>
          <cell r="O195">
            <v>13.65</v>
          </cell>
          <cell r="P195">
            <v>3.98</v>
          </cell>
          <cell r="Q195">
            <v>5.74</v>
          </cell>
          <cell r="R195">
            <v>5.55</v>
          </cell>
          <cell r="S195">
            <v>12.75</v>
          </cell>
          <cell r="T195">
            <v>12.7</v>
          </cell>
          <cell r="U195">
            <v>12.95</v>
          </cell>
          <cell r="V195">
            <v>13.1</v>
          </cell>
          <cell r="W195">
            <v>8.85</v>
          </cell>
          <cell r="X195">
            <v>25.7</v>
          </cell>
          <cell r="Y195">
            <v>25.7</v>
          </cell>
          <cell r="Z195">
            <v>26.5</v>
          </cell>
          <cell r="AA195">
            <v>10.16</v>
          </cell>
          <cell r="AB195">
            <v>7.07</v>
          </cell>
          <cell r="AC195">
            <v>3.0188679245283012E-2</v>
          </cell>
          <cell r="AD195"/>
          <cell r="AE195">
            <v>5.6818181818181879E-2</v>
          </cell>
          <cell r="AF195">
            <v>6.9620253164556889E-2</v>
          </cell>
          <cell r="AG195">
            <v>0.10652920962199319</v>
          </cell>
          <cell r="AH195">
            <v>3.1007751937984551E-2</v>
          </cell>
          <cell r="AI195">
            <v>7.5630252100840289E-2</v>
          </cell>
          <cell r="AJ195">
            <v>1.7751479289940919E-2</v>
          </cell>
          <cell r="AK195">
            <v>7.0588235294117618E-2</v>
          </cell>
          <cell r="AL195">
            <v>2.3136246786632286E-2</v>
          </cell>
          <cell r="AM195">
            <v>8.3018867924528283E-2</v>
          </cell>
          <cell r="AN195">
            <v>8.8235294117647189E-2</v>
          </cell>
          <cell r="AO195">
            <v>8.9743589743589869E-2</v>
          </cell>
          <cell r="AP195">
            <v>2.4193548387096753E-2</v>
          </cell>
          <cell r="AQ195">
            <v>0.1068376068376069</v>
          </cell>
          <cell r="AR195">
            <v>0.10084033613445365</v>
          </cell>
          <cell r="AS195">
            <v>9.259259259259256E-2</v>
          </cell>
          <cell r="AT195">
            <v>9.3617021276595658E-2</v>
          </cell>
          <cell r="AU195">
            <v>0.10416666666666674</v>
          </cell>
          <cell r="AV195">
            <v>0.10554951033732318</v>
          </cell>
          <cell r="AW195">
            <v>0.14216478190630055</v>
          </cell>
        </row>
        <row r="196">
          <cell r="A196">
            <v>38600</v>
          </cell>
          <cell r="B196">
            <v>9237</v>
          </cell>
          <cell r="C196">
            <v>7202</v>
          </cell>
          <cell r="D196">
            <v>-3.1861012956419299E-2</v>
          </cell>
          <cell r="E196">
            <v>-4.1904366766932877E-2</v>
          </cell>
          <cell r="F196">
            <v>-1.8667393377844399E-2</v>
          </cell>
          <cell r="H196">
            <v>13.7</v>
          </cell>
          <cell r="I196">
            <v>8.9</v>
          </cell>
          <cell r="J196">
            <v>16.45</v>
          </cell>
          <cell r="K196">
            <v>15.6</v>
          </cell>
          <cell r="L196">
            <v>13.35</v>
          </cell>
          <cell r="M196">
            <v>12.35</v>
          </cell>
          <cell r="N196">
            <v>17.25</v>
          </cell>
          <cell r="O196">
            <v>13.15</v>
          </cell>
          <cell r="P196">
            <v>3.89</v>
          </cell>
          <cell r="Q196">
            <v>5.3</v>
          </cell>
          <cell r="R196">
            <v>5.4</v>
          </cell>
          <cell r="S196">
            <v>12.55</v>
          </cell>
          <cell r="T196">
            <v>13</v>
          </cell>
          <cell r="U196">
            <v>12.65</v>
          </cell>
          <cell r="V196">
            <v>12.75</v>
          </cell>
          <cell r="W196">
            <v>8.6999999999999993</v>
          </cell>
          <cell r="X196">
            <v>24</v>
          </cell>
          <cell r="Y196">
            <v>24</v>
          </cell>
          <cell r="Z196">
            <v>24.5</v>
          </cell>
          <cell r="AA196">
            <v>9.1</v>
          </cell>
          <cell r="AB196">
            <v>6.8</v>
          </cell>
          <cell r="AC196">
            <v>3.66300366300365E-3</v>
          </cell>
          <cell r="AD196"/>
          <cell r="AE196">
            <v>-4.3010752688172116E-2</v>
          </cell>
          <cell r="AF196">
            <v>-2.6627218934911157E-2</v>
          </cell>
          <cell r="AG196">
            <v>-3.1055900621118071E-2</v>
          </cell>
          <cell r="AH196">
            <v>3.759398496240518E-3</v>
          </cell>
          <cell r="AI196">
            <v>-3.5156250000000111E-2</v>
          </cell>
          <cell r="AJ196">
            <v>2.9069767441860517E-3</v>
          </cell>
          <cell r="AK196">
            <v>-3.6630036630036611E-2</v>
          </cell>
          <cell r="AL196">
            <v>-2.2613065326633097E-2</v>
          </cell>
          <cell r="AM196">
            <v>-7.6655052264808399E-2</v>
          </cell>
          <cell r="AN196">
            <v>-2.7027027027026973E-2</v>
          </cell>
          <cell r="AO196">
            <v>-1.5686274509803866E-2</v>
          </cell>
          <cell r="AP196">
            <v>2.3622047244094446E-2</v>
          </cell>
          <cell r="AQ196">
            <v>-2.316602316602312E-2</v>
          </cell>
          <cell r="AR196">
            <v>-2.6717557251908386E-2</v>
          </cell>
          <cell r="AS196">
            <v>-1.6949152542372947E-2</v>
          </cell>
          <cell r="AT196">
            <v>-6.6147859922178975E-2</v>
          </cell>
          <cell r="AU196">
            <v>-7.547169811320753E-2</v>
          </cell>
          <cell r="AV196">
            <v>-0.10433070866141736</v>
          </cell>
          <cell r="AW196">
            <v>-3.8189533239038287E-2</v>
          </cell>
        </row>
        <row r="197">
          <cell r="A197">
            <v>38607</v>
          </cell>
          <cell r="B197">
            <v>9930</v>
          </cell>
          <cell r="C197">
            <v>7926</v>
          </cell>
          <cell r="D197">
            <v>8.619745726625716E-2</v>
          </cell>
          <cell r="E197">
            <v>7.5024358557973292E-2</v>
          </cell>
          <cell r="F197">
            <v>0.10052763121355168</v>
          </cell>
          <cell r="H197">
            <v>14.25</v>
          </cell>
          <cell r="I197">
            <v>10</v>
          </cell>
          <cell r="J197">
            <v>18.350000000000001</v>
          </cell>
          <cell r="K197">
            <v>17.45</v>
          </cell>
          <cell r="L197">
            <v>14.5</v>
          </cell>
          <cell r="M197">
            <v>13.9</v>
          </cell>
          <cell r="N197">
            <v>18</v>
          </cell>
          <cell r="O197">
            <v>14.85</v>
          </cell>
          <cell r="P197">
            <v>4.07</v>
          </cell>
          <cell r="Q197">
            <v>6.19</v>
          </cell>
          <cell r="R197">
            <v>5.85</v>
          </cell>
          <cell r="S197">
            <v>13.6</v>
          </cell>
          <cell r="T197">
            <v>13.3</v>
          </cell>
          <cell r="U197">
            <v>13.85</v>
          </cell>
          <cell r="V197">
            <v>14</v>
          </cell>
          <cell r="W197">
            <v>9.4</v>
          </cell>
          <cell r="X197">
            <v>25.15</v>
          </cell>
          <cell r="Y197">
            <v>25.15</v>
          </cell>
          <cell r="Z197">
            <v>25.85</v>
          </cell>
          <cell r="AA197">
            <v>9.7200000000000006</v>
          </cell>
          <cell r="AB197">
            <v>7.6</v>
          </cell>
          <cell r="AC197">
            <v>4.014598540145986E-2</v>
          </cell>
          <cell r="AD197"/>
          <cell r="AE197">
            <v>0.12359550561797739</v>
          </cell>
          <cell r="AF197">
            <v>0.11550151975683898</v>
          </cell>
          <cell r="AG197">
            <v>0.11858974358974361</v>
          </cell>
          <cell r="AH197">
            <v>8.6142322097378266E-2</v>
          </cell>
          <cell r="AI197">
            <v>0.12550607287449389</v>
          </cell>
          <cell r="AJ197">
            <v>4.3478260869565188E-2</v>
          </cell>
          <cell r="AK197">
            <v>0.12927756653992395</v>
          </cell>
          <cell r="AL197">
            <v>4.6272493573264795E-2</v>
          </cell>
          <cell r="AM197">
            <v>0.16792452830188687</v>
          </cell>
          <cell r="AN197">
            <v>8.3333333333333259E-2</v>
          </cell>
          <cell r="AO197">
            <v>8.3665338645418252E-2</v>
          </cell>
          <cell r="AP197">
            <v>2.3076923076923217E-2</v>
          </cell>
          <cell r="AQ197">
            <v>9.486166007905128E-2</v>
          </cell>
          <cell r="AR197">
            <v>9.8039215686274606E-2</v>
          </cell>
          <cell r="AS197">
            <v>8.0459770114942764E-2</v>
          </cell>
          <cell r="AT197">
            <v>4.7916666666666607E-2</v>
          </cell>
          <cell r="AU197">
            <v>5.5102040816326525E-2</v>
          </cell>
          <cell r="AV197">
            <v>6.8131868131868334E-2</v>
          </cell>
          <cell r="AW197">
            <v>0.11764705882352944</v>
          </cell>
        </row>
        <row r="198">
          <cell r="A198">
            <v>38614</v>
          </cell>
          <cell r="B198">
            <v>10998</v>
          </cell>
          <cell r="C198">
            <v>8629</v>
          </cell>
          <cell r="D198">
            <v>9.9182347670250914E-2</v>
          </cell>
          <cell r="E198">
            <v>0.10755287009063452</v>
          </cell>
          <cell r="F198">
            <v>8.8695432752964987E-2</v>
          </cell>
          <cell r="H198">
            <v>15.25</v>
          </cell>
          <cell r="I198">
            <v>11</v>
          </cell>
          <cell r="J198">
            <v>19.75</v>
          </cell>
          <cell r="K198">
            <v>18.8</v>
          </cell>
          <cell r="L198">
            <v>15</v>
          </cell>
          <cell r="M198">
            <v>15</v>
          </cell>
          <cell r="N198">
            <v>19.25</v>
          </cell>
          <cell r="O198">
            <v>16.05</v>
          </cell>
          <cell r="P198">
            <v>4.7699999999999996</v>
          </cell>
          <cell r="Q198">
            <v>7.07</v>
          </cell>
          <cell r="R198">
            <v>6.4</v>
          </cell>
          <cell r="S198">
            <v>15.1</v>
          </cell>
          <cell r="T198">
            <v>14.75</v>
          </cell>
          <cell r="U198">
            <v>15.3</v>
          </cell>
          <cell r="V198">
            <v>15.5</v>
          </cell>
          <cell r="W198">
            <v>10.45</v>
          </cell>
          <cell r="X198">
            <v>26.9</v>
          </cell>
          <cell r="Y198">
            <v>26.9</v>
          </cell>
          <cell r="Z198">
            <v>27.75</v>
          </cell>
          <cell r="AA198">
            <v>10.78</v>
          </cell>
          <cell r="AB198">
            <v>9.01</v>
          </cell>
          <cell r="AC198">
            <v>7.0175438596491224E-2</v>
          </cell>
          <cell r="AD198"/>
          <cell r="AE198">
            <v>0.10000000000000009</v>
          </cell>
          <cell r="AF198">
            <v>7.629427792915533E-2</v>
          </cell>
          <cell r="AG198">
            <v>7.7363896848137603E-2</v>
          </cell>
          <cell r="AH198">
            <v>3.4482758620689724E-2</v>
          </cell>
          <cell r="AI198">
            <v>7.9136690647481966E-2</v>
          </cell>
          <cell r="AJ198">
            <v>6.944444444444442E-2</v>
          </cell>
          <cell r="AK198">
            <v>8.0808080808080884E-2</v>
          </cell>
          <cell r="AL198">
            <v>0.17199017199017175</v>
          </cell>
          <cell r="AM198">
            <v>0.14216478190630055</v>
          </cell>
          <cell r="AN198">
            <v>9.4017094017094127E-2</v>
          </cell>
          <cell r="AO198">
            <v>0.11029411764705888</v>
          </cell>
          <cell r="AP198">
            <v>0.10902255639097747</v>
          </cell>
          <cell r="AQ198">
            <v>0.10469314079422398</v>
          </cell>
          <cell r="AR198">
            <v>0.10714285714285721</v>
          </cell>
          <cell r="AS198">
            <v>0.11170212765957444</v>
          </cell>
          <cell r="AT198">
            <v>6.9582504970179038E-2</v>
          </cell>
          <cell r="AU198">
            <v>7.3500967117988258E-2</v>
          </cell>
          <cell r="AV198">
            <v>0.10905349794238672</v>
          </cell>
          <cell r="AW198">
            <v>0.18552631578947376</v>
          </cell>
        </row>
        <row r="199">
          <cell r="A199">
            <v>38621</v>
          </cell>
          <cell r="B199">
            <v>11463</v>
          </cell>
          <cell r="C199">
            <v>8600</v>
          </cell>
          <cell r="D199">
            <v>2.2214296632190322E-2</v>
          </cell>
          <cell r="E199">
            <v>4.2280414620840201E-2</v>
          </cell>
          <cell r="F199">
            <v>-3.3607602271410464E-3</v>
          </cell>
          <cell r="H199">
            <v>15.45</v>
          </cell>
          <cell r="I199">
            <v>10.7</v>
          </cell>
          <cell r="J199">
            <v>19.649999999999999</v>
          </cell>
          <cell r="K199">
            <v>18.8</v>
          </cell>
          <cell r="L199">
            <v>15.25</v>
          </cell>
          <cell r="M199">
            <v>14.9</v>
          </cell>
          <cell r="N199">
            <v>19.5</v>
          </cell>
          <cell r="O199">
            <v>15.95</v>
          </cell>
          <cell r="P199">
            <v>4.7699999999999996</v>
          </cell>
          <cell r="Q199">
            <v>6.89</v>
          </cell>
          <cell r="R199">
            <v>6.7</v>
          </cell>
          <cell r="S199">
            <v>15.95</v>
          </cell>
          <cell r="T199">
            <v>14.85</v>
          </cell>
          <cell r="U199">
            <v>16.149999999999999</v>
          </cell>
          <cell r="V199">
            <v>16.350000000000001</v>
          </cell>
          <cell r="W199">
            <v>11</v>
          </cell>
          <cell r="X199">
            <v>27.8</v>
          </cell>
          <cell r="Y199">
            <v>27.8</v>
          </cell>
          <cell r="Z199">
            <v>28.6</v>
          </cell>
          <cell r="AA199">
            <v>11.05</v>
          </cell>
          <cell r="AB199">
            <v>9.5399999999999991</v>
          </cell>
          <cell r="AC199">
            <v>1.3114754098360715E-2</v>
          </cell>
          <cell r="AD199"/>
          <cell r="AE199">
            <v>-2.7272727272727337E-2</v>
          </cell>
          <cell r="AF199">
            <v>-5.0632911392405333E-3</v>
          </cell>
          <cell r="AG199">
            <v>0</v>
          </cell>
          <cell r="AH199">
            <v>1.6666666666666607E-2</v>
          </cell>
          <cell r="AI199">
            <v>-6.6666666666665986E-3</v>
          </cell>
          <cell r="AJ199">
            <v>1.298701298701288E-2</v>
          </cell>
          <cell r="AK199">
            <v>-6.230529595015688E-3</v>
          </cell>
          <cell r="AL199">
            <v>0</v>
          </cell>
          <cell r="AM199">
            <v>-2.5459688826025562E-2</v>
          </cell>
          <cell r="AN199">
            <v>4.6875E-2</v>
          </cell>
          <cell r="AO199">
            <v>5.6291390728476776E-2</v>
          </cell>
          <cell r="AP199">
            <v>6.7796610169490457E-3</v>
          </cell>
          <cell r="AQ199">
            <v>5.5555555555555358E-2</v>
          </cell>
          <cell r="AR199">
            <v>5.4838709677419439E-2</v>
          </cell>
          <cell r="AS199">
            <v>5.2631578947368585E-2</v>
          </cell>
          <cell r="AT199">
            <v>3.3457249070631967E-2</v>
          </cell>
          <cell r="AU199">
            <v>3.0630630630630762E-2</v>
          </cell>
          <cell r="AV199">
            <v>2.5046382189239491E-2</v>
          </cell>
          <cell r="AW199">
            <v>5.8823529411764719E-2</v>
          </cell>
        </row>
        <row r="200">
          <cell r="A200">
            <v>38628</v>
          </cell>
          <cell r="B200">
            <v>11241</v>
          </cell>
          <cell r="C200">
            <v>8465</v>
          </cell>
          <cell r="D200">
            <v>-1.7793949060459502E-2</v>
          </cell>
          <cell r="E200">
            <v>-1.9366657942946897E-2</v>
          </cell>
          <cell r="F200">
            <v>-1.5697674418604701E-2</v>
          </cell>
          <cell r="H200">
            <v>14.85</v>
          </cell>
          <cell r="I200">
            <v>10.75</v>
          </cell>
          <cell r="J200">
            <v>19.649999999999999</v>
          </cell>
          <cell r="K200">
            <v>18.75</v>
          </cell>
          <cell r="L200">
            <v>14.45</v>
          </cell>
          <cell r="M200">
            <v>15</v>
          </cell>
          <cell r="N200">
            <v>18.75</v>
          </cell>
          <cell r="O200">
            <v>16.05</v>
          </cell>
          <cell r="P200">
            <v>4.42</v>
          </cell>
          <cell r="Q200">
            <v>6.98</v>
          </cell>
          <cell r="R200">
            <v>6.55</v>
          </cell>
          <cell r="S200">
            <v>15.5</v>
          </cell>
          <cell r="T200">
            <v>14</v>
          </cell>
          <cell r="U200">
            <v>15.7</v>
          </cell>
          <cell r="V200">
            <v>15.9</v>
          </cell>
          <cell r="W200">
            <v>10.7</v>
          </cell>
          <cell r="X200">
            <v>27.7</v>
          </cell>
          <cell r="Y200">
            <v>27.7</v>
          </cell>
          <cell r="Z200">
            <v>28.75</v>
          </cell>
          <cell r="AA200">
            <v>11.13</v>
          </cell>
          <cell r="AB200">
            <v>9.2799999999999994</v>
          </cell>
          <cell r="AC200">
            <v>-3.8834951456310662E-2</v>
          </cell>
          <cell r="AD200"/>
          <cell r="AE200">
            <v>4.6728971962617383E-3</v>
          </cell>
          <cell r="AF200">
            <v>0</v>
          </cell>
          <cell r="AG200">
            <v>-2.6595744680851796E-3</v>
          </cell>
          <cell r="AH200">
            <v>-5.2459016393442637E-2</v>
          </cell>
          <cell r="AI200">
            <v>6.7114093959730337E-3</v>
          </cell>
          <cell r="AJ200">
            <v>-3.8461538461538436E-2</v>
          </cell>
          <cell r="AK200">
            <v>6.2695924764890609E-3</v>
          </cell>
          <cell r="AL200">
            <v>-7.3375262054507284E-2</v>
          </cell>
          <cell r="AM200">
            <v>1.3062409288824517E-2</v>
          </cell>
          <cell r="AN200">
            <v>-2.2388059701492602E-2</v>
          </cell>
          <cell r="AO200">
            <v>-2.8213166144200552E-2</v>
          </cell>
          <cell r="AP200">
            <v>-5.7239057239057201E-2</v>
          </cell>
          <cell r="AQ200">
            <v>-2.786377708978327E-2</v>
          </cell>
          <cell r="AR200">
            <v>-2.7522935779816571E-2</v>
          </cell>
          <cell r="AS200">
            <v>-2.7272727272727337E-2</v>
          </cell>
          <cell r="AT200">
            <v>-3.597122302158362E-3</v>
          </cell>
          <cell r="AU200">
            <v>5.2447552447552059E-3</v>
          </cell>
          <cell r="AV200">
            <v>7.2398190045248612E-3</v>
          </cell>
          <cell r="AW200">
            <v>-2.7253668763102756E-2</v>
          </cell>
        </row>
        <row r="201">
          <cell r="A201">
            <v>38635</v>
          </cell>
          <cell r="B201">
            <v>11653</v>
          </cell>
          <cell r="C201">
            <v>9059</v>
          </cell>
          <cell r="D201">
            <v>5.1050441489901566E-2</v>
          </cell>
          <cell r="E201">
            <v>3.6651543456987845E-2</v>
          </cell>
          <cell r="F201">
            <v>7.017129356172469E-2</v>
          </cell>
          <cell r="H201">
            <v>15.25</v>
          </cell>
          <cell r="I201">
            <v>11.65</v>
          </cell>
          <cell r="J201">
            <v>21.3</v>
          </cell>
          <cell r="K201">
            <v>20.3</v>
          </cell>
          <cell r="L201">
            <v>14.8</v>
          </cell>
          <cell r="M201">
            <v>16.2</v>
          </cell>
          <cell r="N201">
            <v>19.25</v>
          </cell>
          <cell r="O201">
            <v>17.399999999999999</v>
          </cell>
          <cell r="P201">
            <v>4.68</v>
          </cell>
          <cell r="Q201">
            <v>7.87</v>
          </cell>
          <cell r="R201">
            <v>6.7</v>
          </cell>
          <cell r="S201">
            <v>16</v>
          </cell>
          <cell r="T201">
            <v>15</v>
          </cell>
          <cell r="U201">
            <v>16.100000000000001</v>
          </cell>
          <cell r="V201">
            <v>16.55</v>
          </cell>
          <cell r="W201">
            <v>10.95</v>
          </cell>
          <cell r="X201">
            <v>28.55</v>
          </cell>
          <cell r="Y201">
            <v>28.55</v>
          </cell>
          <cell r="Z201">
            <v>29.5</v>
          </cell>
          <cell r="AA201">
            <v>11.67</v>
          </cell>
          <cell r="AB201">
            <v>9.7200000000000006</v>
          </cell>
          <cell r="AC201">
            <v>2.6936026936027035E-2</v>
          </cell>
          <cell r="AD201"/>
          <cell r="AE201">
            <v>8.3720930232558111E-2</v>
          </cell>
          <cell r="AF201">
            <v>8.3969465648854991E-2</v>
          </cell>
          <cell r="AG201">
            <v>8.2666666666666666E-2</v>
          </cell>
          <cell r="AH201">
            <v>2.4221453287197381E-2</v>
          </cell>
          <cell r="AI201">
            <v>7.9999999999999849E-2</v>
          </cell>
          <cell r="AJ201">
            <v>2.6666666666666616E-2</v>
          </cell>
          <cell r="AK201">
            <v>8.4112149532710179E-2</v>
          </cell>
          <cell r="AL201">
            <v>5.8823529411764719E-2</v>
          </cell>
          <cell r="AM201">
            <v>0.12750716332378209</v>
          </cell>
          <cell r="AN201">
            <v>2.2900763358778775E-2</v>
          </cell>
          <cell r="AO201">
            <v>3.2258064516129004E-2</v>
          </cell>
          <cell r="AP201">
            <v>7.1428571428571397E-2</v>
          </cell>
          <cell r="AQ201">
            <v>2.5477707006369643E-2</v>
          </cell>
          <cell r="AR201">
            <v>4.088050314465419E-2</v>
          </cell>
          <cell r="AS201">
            <v>2.3364485981308469E-2</v>
          </cell>
          <cell r="AT201">
            <v>3.0685920577617321E-2</v>
          </cell>
          <cell r="AU201">
            <v>2.6086956521739202E-2</v>
          </cell>
          <cell r="AV201">
            <v>4.8517520215633381E-2</v>
          </cell>
          <cell r="AW201">
            <v>4.7413793103448398E-2</v>
          </cell>
        </row>
        <row r="202">
          <cell r="A202">
            <v>38642</v>
          </cell>
          <cell r="B202">
            <v>12825</v>
          </cell>
          <cell r="C202">
            <v>10236</v>
          </cell>
          <cell r="D202">
            <v>0.11341251448435696</v>
          </cell>
          <cell r="E202">
            <v>0.10057495923796456</v>
          </cell>
          <cell r="F202">
            <v>0.12992604040181033</v>
          </cell>
          <cell r="H202">
            <v>17.2</v>
          </cell>
          <cell r="I202">
            <v>12.8</v>
          </cell>
          <cell r="J202">
            <v>23.9</v>
          </cell>
          <cell r="K202">
            <v>22.8</v>
          </cell>
          <cell r="L202">
            <v>16.649999999999999</v>
          </cell>
          <cell r="M202">
            <v>17.850000000000001</v>
          </cell>
          <cell r="N202">
            <v>21.7</v>
          </cell>
          <cell r="O202">
            <v>19.25</v>
          </cell>
          <cell r="P202">
            <v>5.83</v>
          </cell>
          <cell r="Q202">
            <v>9.01</v>
          </cell>
          <cell r="R202">
            <v>7.15</v>
          </cell>
          <cell r="S202">
            <v>17.100000000000001</v>
          </cell>
          <cell r="T202">
            <v>17</v>
          </cell>
          <cell r="U202">
            <v>17.350000000000001</v>
          </cell>
          <cell r="V202">
            <v>17.600000000000001</v>
          </cell>
          <cell r="W202">
            <v>11.8</v>
          </cell>
          <cell r="X202">
            <v>32.35</v>
          </cell>
          <cell r="Y202">
            <v>32.35</v>
          </cell>
          <cell r="Z202">
            <v>33.5</v>
          </cell>
          <cell r="AA202">
            <v>13.43</v>
          </cell>
          <cell r="AB202">
            <v>10.6</v>
          </cell>
          <cell r="AC202">
            <v>0.12786885245901636</v>
          </cell>
          <cell r="AD202"/>
          <cell r="AE202">
            <v>9.8712446351931327E-2</v>
          </cell>
          <cell r="AF202">
            <v>0.1220657276995305</v>
          </cell>
          <cell r="AG202">
            <v>0.12315270935960587</v>
          </cell>
          <cell r="AH202">
            <v>0.12499999999999978</v>
          </cell>
          <cell r="AI202">
            <v>0.10185185185185208</v>
          </cell>
          <cell r="AJ202">
            <v>0.1272727272727272</v>
          </cell>
          <cell r="AK202">
            <v>0.10632183908045989</v>
          </cell>
          <cell r="AL202">
            <v>0.24572649572649574</v>
          </cell>
          <cell r="AM202">
            <v>0.14485387547649298</v>
          </cell>
          <cell r="AN202">
            <v>6.7164179104477695E-2</v>
          </cell>
          <cell r="AO202">
            <v>6.8750000000000089E-2</v>
          </cell>
          <cell r="AP202">
            <v>0.1333333333333333</v>
          </cell>
          <cell r="AQ202">
            <v>7.7639751552795122E-2</v>
          </cell>
          <cell r="AR202">
            <v>6.3444108761329332E-2</v>
          </cell>
          <cell r="AS202">
            <v>7.762557077625587E-2</v>
          </cell>
          <cell r="AT202">
            <v>0.13309982486865146</v>
          </cell>
          <cell r="AU202">
            <v>0.13559322033898313</v>
          </cell>
          <cell r="AV202">
            <v>0.15081405312767782</v>
          </cell>
          <cell r="AW202">
            <v>9.0534979423868123E-2</v>
          </cell>
        </row>
        <row r="203">
          <cell r="A203">
            <v>38649</v>
          </cell>
          <cell r="B203">
            <v>11752</v>
          </cell>
          <cell r="C203">
            <v>9695</v>
          </cell>
          <cell r="D203">
            <v>-6.9988291921425749E-2</v>
          </cell>
          <cell r="E203">
            <v>-8.3664717348927886E-2</v>
          </cell>
          <cell r="F203">
            <v>-5.2852676826885547E-2</v>
          </cell>
          <cell r="H203">
            <v>16.600000000000001</v>
          </cell>
          <cell r="I203">
            <v>12.1</v>
          </cell>
          <cell r="J203">
            <v>22.55</v>
          </cell>
          <cell r="K203">
            <v>21.5</v>
          </cell>
          <cell r="L203">
            <v>16.100000000000001</v>
          </cell>
          <cell r="M203">
            <v>16.899999999999999</v>
          </cell>
          <cell r="N203">
            <v>21</v>
          </cell>
          <cell r="O203">
            <v>18.149999999999999</v>
          </cell>
          <cell r="P203">
            <v>5.48</v>
          </cell>
          <cell r="Q203">
            <v>8.31</v>
          </cell>
          <cell r="R203">
            <v>6.7</v>
          </cell>
          <cell r="S203">
            <v>15.7</v>
          </cell>
          <cell r="T203">
            <v>16</v>
          </cell>
          <cell r="U203">
            <v>16</v>
          </cell>
          <cell r="V203">
            <v>16.25</v>
          </cell>
          <cell r="W203">
            <v>10.85</v>
          </cell>
          <cell r="X203">
            <v>29.4</v>
          </cell>
          <cell r="Y203">
            <v>29.4</v>
          </cell>
          <cell r="Z203">
            <v>30.5</v>
          </cell>
          <cell r="AA203">
            <v>12.02</v>
          </cell>
          <cell r="AB203">
            <v>9.5399999999999991</v>
          </cell>
          <cell r="AC203">
            <v>-3.4883720930232398E-2</v>
          </cell>
          <cell r="AD203"/>
          <cell r="AE203">
            <v>-5.4687500000000111E-2</v>
          </cell>
          <cell r="AF203">
            <v>-5.6485355648535518E-2</v>
          </cell>
          <cell r="AG203">
            <v>-5.7017543859649189E-2</v>
          </cell>
          <cell r="AH203">
            <v>-3.3033033033032844E-2</v>
          </cell>
          <cell r="AI203">
            <v>-5.3221288515406306E-2</v>
          </cell>
          <cell r="AJ203">
            <v>-3.2258064516129004E-2</v>
          </cell>
          <cell r="AK203">
            <v>-5.7142857142857162E-2</v>
          </cell>
          <cell r="AL203">
            <v>-6.0034305317324121E-2</v>
          </cell>
          <cell r="AM203">
            <v>-7.7691453940066491E-2</v>
          </cell>
          <cell r="AN203">
            <v>-6.2937062937062915E-2</v>
          </cell>
          <cell r="AO203">
            <v>-8.1871345029239873E-2</v>
          </cell>
          <cell r="AP203">
            <v>-5.8823529411764719E-2</v>
          </cell>
          <cell r="AQ203">
            <v>-7.7809798270893404E-2</v>
          </cell>
          <cell r="AR203">
            <v>-7.6704545454545525E-2</v>
          </cell>
          <cell r="AS203">
            <v>-8.0508474576271305E-2</v>
          </cell>
          <cell r="AT203">
            <v>-9.1190108191653851E-2</v>
          </cell>
          <cell r="AU203">
            <v>-8.9552238805970186E-2</v>
          </cell>
          <cell r="AV203">
            <v>-0.1049888309754281</v>
          </cell>
          <cell r="AW203">
            <v>-0.10000000000000009</v>
          </cell>
        </row>
        <row r="204">
          <cell r="A204">
            <v>38656</v>
          </cell>
          <cell r="B204">
            <v>11182</v>
          </cell>
          <cell r="C204">
            <v>9722</v>
          </cell>
          <cell r="D204">
            <v>-2.5318226325360182E-2</v>
          </cell>
          <cell r="E204">
            <v>-4.850238257317907E-2</v>
          </cell>
          <cell r="F204">
            <v>2.7849406910778196E-3</v>
          </cell>
          <cell r="H204">
            <v>16.350000000000001</v>
          </cell>
          <cell r="I204">
            <v>12.3</v>
          </cell>
          <cell r="J204">
            <v>22.75</v>
          </cell>
          <cell r="K204">
            <v>21.7</v>
          </cell>
          <cell r="L204">
            <v>15.85</v>
          </cell>
          <cell r="M204">
            <v>17.2</v>
          </cell>
          <cell r="N204">
            <v>20.65</v>
          </cell>
          <cell r="O204">
            <v>18.5</v>
          </cell>
          <cell r="P204">
            <v>5.3</v>
          </cell>
          <cell r="Q204">
            <v>8.49</v>
          </cell>
          <cell r="R204">
            <v>6.2</v>
          </cell>
          <cell r="S204">
            <v>14.5</v>
          </cell>
          <cell r="T204">
            <v>16</v>
          </cell>
          <cell r="U204">
            <v>14.7</v>
          </cell>
          <cell r="V204">
            <v>15.75</v>
          </cell>
          <cell r="W204">
            <v>10.050000000000001</v>
          </cell>
          <cell r="X204">
            <v>29</v>
          </cell>
          <cell r="Y204">
            <v>29</v>
          </cell>
          <cell r="Z204">
            <v>30</v>
          </cell>
          <cell r="AA204">
            <v>11.84</v>
          </cell>
          <cell r="AB204">
            <v>8.48</v>
          </cell>
          <cell r="AC204">
            <v>-1.5060240963855387E-2</v>
          </cell>
          <cell r="AD204"/>
          <cell r="AE204">
            <v>1.6528925619834878E-2</v>
          </cell>
          <cell r="AF204">
            <v>8.8691796008868451E-3</v>
          </cell>
          <cell r="AG204">
            <v>9.302325581395321E-3</v>
          </cell>
          <cell r="AH204">
            <v>-1.5527950310559091E-2</v>
          </cell>
          <cell r="AI204">
            <v>1.7751479289940919E-2</v>
          </cell>
          <cell r="AJ204">
            <v>-1.6666666666666718E-2</v>
          </cell>
          <cell r="AK204">
            <v>1.9283746556473913E-2</v>
          </cell>
          <cell r="AL204">
            <v>-3.284671532846728E-2</v>
          </cell>
          <cell r="AM204">
            <v>2.1660649819494449E-2</v>
          </cell>
          <cell r="AN204">
            <v>-7.4626865671641784E-2</v>
          </cell>
          <cell r="AO204">
            <v>-7.6433121019108263E-2</v>
          </cell>
          <cell r="AP204">
            <v>0</v>
          </cell>
          <cell r="AQ204">
            <v>-8.1250000000000044E-2</v>
          </cell>
          <cell r="AR204">
            <v>-3.0769230769230771E-2</v>
          </cell>
          <cell r="AS204">
            <v>-7.3732718894009119E-2</v>
          </cell>
          <cell r="AT204">
            <v>-1.3605442176870652E-2</v>
          </cell>
          <cell r="AU204">
            <v>-1.6393442622950838E-2</v>
          </cell>
          <cell r="AV204">
            <v>-1.4975041597337757E-2</v>
          </cell>
          <cell r="AW204">
            <v>-0.11111111111111094</v>
          </cell>
        </row>
        <row r="205">
          <cell r="A205">
            <v>38663</v>
          </cell>
          <cell r="B205">
            <v>10531</v>
          </cell>
          <cell r="C205">
            <v>9329</v>
          </cell>
          <cell r="D205">
            <v>-4.9942594718714095E-2</v>
          </cell>
          <cell r="E205">
            <v>-5.8218565551779622E-2</v>
          </cell>
          <cell r="F205">
            <v>-4.0423781114996893E-2</v>
          </cell>
          <cell r="H205">
            <v>15.6</v>
          </cell>
          <cell r="I205">
            <v>11.9</v>
          </cell>
          <cell r="J205">
            <v>22</v>
          </cell>
          <cell r="K205">
            <v>21</v>
          </cell>
          <cell r="L205">
            <v>15.15</v>
          </cell>
          <cell r="M205">
            <v>16.600000000000001</v>
          </cell>
          <cell r="N205">
            <v>19.75</v>
          </cell>
          <cell r="O205">
            <v>17.8</v>
          </cell>
          <cell r="P205">
            <v>4.95</v>
          </cell>
          <cell r="Q205">
            <v>8.1300000000000008</v>
          </cell>
          <cell r="R205">
            <v>5.9</v>
          </cell>
          <cell r="S205">
            <v>13.75</v>
          </cell>
          <cell r="T205">
            <v>15</v>
          </cell>
          <cell r="U205">
            <v>13.9</v>
          </cell>
          <cell r="V205">
            <v>14.1</v>
          </cell>
          <cell r="W205">
            <v>9.5</v>
          </cell>
          <cell r="X205">
            <v>27.5</v>
          </cell>
          <cell r="Y205">
            <v>27.5</v>
          </cell>
          <cell r="Z205">
            <v>29</v>
          </cell>
          <cell r="AA205">
            <v>11.13</v>
          </cell>
          <cell r="AB205">
            <v>7.95</v>
          </cell>
          <cell r="AC205">
            <v>-4.5871559633027581E-2</v>
          </cell>
          <cell r="AD205"/>
          <cell r="AE205">
            <v>-3.2520325203252098E-2</v>
          </cell>
          <cell r="AF205">
            <v>-3.2967032967032961E-2</v>
          </cell>
          <cell r="AG205">
            <v>-3.2258064516129004E-2</v>
          </cell>
          <cell r="AH205">
            <v>-4.4164037854889537E-2</v>
          </cell>
          <cell r="AI205">
            <v>-3.4883720930232398E-2</v>
          </cell>
          <cell r="AJ205">
            <v>-4.3583535108958738E-2</v>
          </cell>
          <cell r="AK205">
            <v>-3.7837837837837784E-2</v>
          </cell>
          <cell r="AL205">
            <v>-6.6037735849056589E-2</v>
          </cell>
          <cell r="AM205">
            <v>-4.2402826855123643E-2</v>
          </cell>
          <cell r="AN205">
            <v>-4.8387096774193505E-2</v>
          </cell>
          <cell r="AO205">
            <v>-5.1724137931034475E-2</v>
          </cell>
          <cell r="AP205">
            <v>-6.25E-2</v>
          </cell>
          <cell r="AQ205">
            <v>-5.4421768707482943E-2</v>
          </cell>
          <cell r="AR205">
            <v>-0.10476190476190483</v>
          </cell>
          <cell r="AS205">
            <v>-5.4726368159204064E-2</v>
          </cell>
          <cell r="AT205">
            <v>-5.1724137931034475E-2</v>
          </cell>
          <cell r="AU205">
            <v>-3.3333333333333326E-2</v>
          </cell>
          <cell r="AV205">
            <v>-5.9966216216216117E-2</v>
          </cell>
          <cell r="AW205">
            <v>-6.25E-2</v>
          </cell>
        </row>
        <row r="206">
          <cell r="A206">
            <v>38670</v>
          </cell>
          <cell r="B206">
            <v>11391</v>
          </cell>
          <cell r="C206">
            <v>9494</v>
          </cell>
          <cell r="D206">
            <v>5.1611278952668593E-2</v>
          </cell>
          <cell r="E206">
            <v>8.1663659671446176E-2</v>
          </cell>
          <cell r="F206">
            <v>1.7686783149319263E-2</v>
          </cell>
          <cell r="H206">
            <v>15.65</v>
          </cell>
          <cell r="I206">
            <v>12.15</v>
          </cell>
          <cell r="J206">
            <v>22.4</v>
          </cell>
          <cell r="K206">
            <v>21.35</v>
          </cell>
          <cell r="L206">
            <v>15.15</v>
          </cell>
          <cell r="M206">
            <v>16.95</v>
          </cell>
          <cell r="N206">
            <v>19.75</v>
          </cell>
          <cell r="O206">
            <v>18.25</v>
          </cell>
          <cell r="P206">
            <v>5.04</v>
          </cell>
          <cell r="Q206">
            <v>8.48</v>
          </cell>
          <cell r="R206">
            <v>6.3</v>
          </cell>
          <cell r="S206">
            <v>14.7</v>
          </cell>
          <cell r="T206">
            <v>15.1</v>
          </cell>
          <cell r="U206">
            <v>14.95</v>
          </cell>
          <cell r="V206">
            <v>15.1</v>
          </cell>
          <cell r="W206">
            <v>10.199999999999999</v>
          </cell>
          <cell r="X206">
            <v>30.1</v>
          </cell>
          <cell r="Y206">
            <v>30.1</v>
          </cell>
          <cell r="Z206">
            <v>31.5</v>
          </cell>
          <cell r="AA206">
            <v>12.55</v>
          </cell>
          <cell r="AB206">
            <v>8.84</v>
          </cell>
          <cell r="AC206">
            <v>3.2051282051281937E-3</v>
          </cell>
          <cell r="AD206"/>
          <cell r="AE206">
            <v>2.1008403361344463E-2</v>
          </cell>
          <cell r="AF206">
            <v>1.8181818181818077E-2</v>
          </cell>
          <cell r="AG206">
            <v>1.6666666666666829E-2</v>
          </cell>
          <cell r="AH206">
            <v>0</v>
          </cell>
          <cell r="AI206">
            <v>2.1084337349397408E-2</v>
          </cell>
          <cell r="AJ206">
            <v>0</v>
          </cell>
          <cell r="AK206">
            <v>2.528089887640439E-2</v>
          </cell>
          <cell r="AL206">
            <v>1.8181818181818077E-2</v>
          </cell>
          <cell r="AM206">
            <v>4.3050430504304904E-2</v>
          </cell>
          <cell r="AN206">
            <v>6.7796610169491345E-2</v>
          </cell>
          <cell r="AO206">
            <v>6.9090909090909092E-2</v>
          </cell>
          <cell r="AP206">
            <v>6.6666666666665986E-3</v>
          </cell>
          <cell r="AQ206">
            <v>7.5539568345323715E-2</v>
          </cell>
          <cell r="AR206">
            <v>7.0921985815602939E-2</v>
          </cell>
          <cell r="AS206">
            <v>7.3684210526315796E-2</v>
          </cell>
          <cell r="AT206">
            <v>9.4545454545454488E-2</v>
          </cell>
          <cell r="AU206">
            <v>8.6206896551724199E-2</v>
          </cell>
          <cell r="AV206">
            <v>0.12758310871518419</v>
          </cell>
          <cell r="AW206">
            <v>0.11194968553459117</v>
          </cell>
        </row>
        <row r="207">
          <cell r="A207">
            <v>38677</v>
          </cell>
          <cell r="B207">
            <v>10868</v>
          </cell>
          <cell r="C207">
            <v>9299</v>
          </cell>
          <cell r="D207">
            <v>-3.4378740723006951E-2</v>
          </cell>
          <cell r="E207">
            <v>-4.5913440435431441E-2</v>
          </cell>
          <cell r="F207">
            <v>-2.0539287971350295E-2</v>
          </cell>
          <cell r="H207">
            <v>14.9</v>
          </cell>
          <cell r="I207">
            <v>12.1</v>
          </cell>
          <cell r="J207">
            <v>22.25</v>
          </cell>
          <cell r="K207">
            <v>21.25</v>
          </cell>
          <cell r="L207">
            <v>14.5</v>
          </cell>
          <cell r="M207">
            <v>16.899999999999999</v>
          </cell>
          <cell r="N207">
            <v>18.8</v>
          </cell>
          <cell r="O207">
            <v>18.149999999999999</v>
          </cell>
          <cell r="P207">
            <v>4.68</v>
          </cell>
          <cell r="Q207">
            <v>8.48</v>
          </cell>
          <cell r="R207">
            <v>6.1</v>
          </cell>
          <cell r="S207">
            <v>14.3</v>
          </cell>
          <cell r="T207">
            <v>14.5</v>
          </cell>
          <cell r="U207">
            <v>14.5</v>
          </cell>
          <cell r="V207">
            <v>14.7</v>
          </cell>
          <cell r="W207">
            <v>9.9</v>
          </cell>
          <cell r="X207">
            <v>28.4</v>
          </cell>
          <cell r="Y207">
            <v>28.4</v>
          </cell>
          <cell r="Z207">
            <v>29</v>
          </cell>
          <cell r="AA207">
            <v>11.67</v>
          </cell>
          <cell r="AB207">
            <v>8.48</v>
          </cell>
          <cell r="AC207">
            <v>-4.7923322683706027E-2</v>
          </cell>
          <cell r="AD207"/>
          <cell r="AE207">
            <v>-4.115226337448652E-3</v>
          </cell>
          <cell r="AF207">
            <v>-6.6964285714284921E-3</v>
          </cell>
          <cell r="AG207">
            <v>-4.6838407494146361E-3</v>
          </cell>
          <cell r="AH207">
            <v>-4.2904290429042979E-2</v>
          </cell>
          <cell r="AI207">
            <v>-2.9498525073746729E-3</v>
          </cell>
          <cell r="AJ207">
            <v>-4.8101265822784733E-2</v>
          </cell>
          <cell r="AK207">
            <v>-5.4794520547946091E-3</v>
          </cell>
          <cell r="AL207">
            <v>-7.1428571428571508E-2</v>
          </cell>
          <cell r="AM207">
            <v>0</v>
          </cell>
          <cell r="AN207">
            <v>-3.1746031746031744E-2</v>
          </cell>
          <cell r="AO207">
            <v>-2.7210884353741416E-2</v>
          </cell>
          <cell r="AP207">
            <v>-3.9735099337748325E-2</v>
          </cell>
          <cell r="AQ207">
            <v>-3.0100334448160515E-2</v>
          </cell>
          <cell r="AR207">
            <v>-2.6490066225165587E-2</v>
          </cell>
          <cell r="AS207">
            <v>-2.9411764705882248E-2</v>
          </cell>
          <cell r="AT207">
            <v>-5.6478405315614655E-2</v>
          </cell>
          <cell r="AU207">
            <v>-7.9365079365079416E-2</v>
          </cell>
          <cell r="AV207">
            <v>-7.0119521912350602E-2</v>
          </cell>
          <cell r="AW207">
            <v>-4.0723981900452455E-2</v>
          </cell>
        </row>
        <row r="208">
          <cell r="A208">
            <v>38684</v>
          </cell>
          <cell r="B208">
            <v>10021</v>
          </cell>
          <cell r="C208">
            <v>8618</v>
          </cell>
          <cell r="D208">
            <v>-7.5767342688550565E-2</v>
          </cell>
          <cell r="E208">
            <v>-7.7935222672064763E-2</v>
          </cell>
          <cell r="F208">
            <v>-7.3233681040972165E-2</v>
          </cell>
          <cell r="H208">
            <v>14.45</v>
          </cell>
          <cell r="I208">
            <v>11.25</v>
          </cell>
          <cell r="J208">
            <v>20.3</v>
          </cell>
          <cell r="K208">
            <v>19.399999999999999</v>
          </cell>
          <cell r="L208">
            <v>14.3</v>
          </cell>
          <cell r="M208">
            <v>15.35</v>
          </cell>
          <cell r="N208">
            <v>18.2</v>
          </cell>
          <cell r="O208">
            <v>16.45</v>
          </cell>
          <cell r="P208">
            <v>4.42</v>
          </cell>
          <cell r="Q208">
            <v>7.42</v>
          </cell>
          <cell r="R208">
            <v>5.75</v>
          </cell>
          <cell r="S208">
            <v>13.85</v>
          </cell>
          <cell r="T208">
            <v>13.8</v>
          </cell>
          <cell r="U208">
            <v>13.45</v>
          </cell>
          <cell r="V208">
            <v>13.75</v>
          </cell>
          <cell r="W208">
            <v>9.1999999999999993</v>
          </cell>
          <cell r="X208">
            <v>25.3</v>
          </cell>
          <cell r="Y208">
            <v>25.3</v>
          </cell>
          <cell r="Z208">
            <v>27.5</v>
          </cell>
          <cell r="AA208">
            <v>10.07</v>
          </cell>
          <cell r="AB208">
            <v>7.6</v>
          </cell>
          <cell r="AC208">
            <v>-3.0201342281879318E-2</v>
          </cell>
          <cell r="AD208"/>
          <cell r="AE208">
            <v>-7.0247933884297509E-2</v>
          </cell>
          <cell r="AF208">
            <v>-8.7640449438202261E-2</v>
          </cell>
          <cell r="AG208">
            <v>-8.7058823529411855E-2</v>
          </cell>
          <cell r="AH208">
            <v>-1.3793103448275779E-2</v>
          </cell>
          <cell r="AI208">
            <v>-9.171597633136086E-2</v>
          </cell>
          <cell r="AJ208">
            <v>-3.1914893617021378E-2</v>
          </cell>
          <cell r="AK208">
            <v>-9.3663911845729975E-2</v>
          </cell>
          <cell r="AL208">
            <v>-5.5555555555555469E-2</v>
          </cell>
          <cell r="AM208">
            <v>-0.125</v>
          </cell>
          <cell r="AN208">
            <v>-5.7377049180327822E-2</v>
          </cell>
          <cell r="AO208">
            <v>-3.1468531468531569E-2</v>
          </cell>
          <cell r="AP208">
            <v>-4.8275862068965503E-2</v>
          </cell>
          <cell r="AQ208">
            <v>-7.241379310344831E-2</v>
          </cell>
          <cell r="AR208">
            <v>-6.4625850340136015E-2</v>
          </cell>
          <cell r="AS208">
            <v>-7.0707070707070829E-2</v>
          </cell>
          <cell r="AT208">
            <v>-0.10915492957746475</v>
          </cell>
          <cell r="AU208">
            <v>-5.1724137931034475E-2</v>
          </cell>
          <cell r="AV208">
            <v>-0.13710368466152523</v>
          </cell>
          <cell r="AW208">
            <v>-0.10377358490566047</v>
          </cell>
        </row>
        <row r="209">
          <cell r="A209">
            <v>38691</v>
          </cell>
          <cell r="B209">
            <v>9536</v>
          </cell>
          <cell r="C209">
            <v>8200</v>
          </cell>
          <cell r="D209">
            <v>-4.8446805086109768E-2</v>
          </cell>
          <cell r="E209">
            <v>-4.8398363436782721E-2</v>
          </cell>
          <cell r="F209">
            <v>-4.8503132977488983E-2</v>
          </cell>
          <cell r="H209">
            <v>13.8</v>
          </cell>
          <cell r="I209">
            <v>10.9</v>
          </cell>
          <cell r="J209">
            <v>19.3</v>
          </cell>
          <cell r="K209">
            <v>18.399999999999999</v>
          </cell>
          <cell r="L209">
            <v>13.8</v>
          </cell>
          <cell r="M209">
            <v>14.5</v>
          </cell>
          <cell r="N209">
            <v>17.350000000000001</v>
          </cell>
          <cell r="O209">
            <v>15.4</v>
          </cell>
          <cell r="P209">
            <v>4.24</v>
          </cell>
          <cell r="Q209">
            <v>6.98</v>
          </cell>
          <cell r="R209">
            <v>5.5</v>
          </cell>
          <cell r="S209">
            <v>13.25</v>
          </cell>
          <cell r="T209">
            <v>13.5</v>
          </cell>
          <cell r="U209">
            <v>13.3</v>
          </cell>
          <cell r="V209">
            <v>13.5</v>
          </cell>
          <cell r="W209">
            <v>8.6999999999999993</v>
          </cell>
          <cell r="X209">
            <v>24.2</v>
          </cell>
          <cell r="Y209">
            <v>24.2</v>
          </cell>
          <cell r="Z209">
            <v>25.25</v>
          </cell>
          <cell r="AA209">
            <v>9.5399999999999991</v>
          </cell>
          <cell r="AB209">
            <v>6.89</v>
          </cell>
          <cell r="AC209">
            <v>-4.4982698961937628E-2</v>
          </cell>
          <cell r="AD209"/>
          <cell r="AE209">
            <v>-3.1111111111111089E-2</v>
          </cell>
          <cell r="AF209">
            <v>-4.9261083743842415E-2</v>
          </cell>
          <cell r="AG209">
            <v>-5.1546391752577359E-2</v>
          </cell>
          <cell r="AH209">
            <v>-3.4965034965035002E-2</v>
          </cell>
          <cell r="AI209">
            <v>-5.5374592833876246E-2</v>
          </cell>
          <cell r="AJ209">
            <v>-4.6703296703296537E-2</v>
          </cell>
          <cell r="AK209">
            <v>-6.3829787234042534E-2</v>
          </cell>
          <cell r="AL209">
            <v>-4.0723981900452455E-2</v>
          </cell>
          <cell r="AM209">
            <v>-5.9299191374662996E-2</v>
          </cell>
          <cell r="AN209">
            <v>-4.3478260869565188E-2</v>
          </cell>
          <cell r="AO209">
            <v>-4.3321299638989119E-2</v>
          </cell>
          <cell r="AP209">
            <v>-2.1739130434782705E-2</v>
          </cell>
          <cell r="AQ209">
            <v>-1.1152416356877248E-2</v>
          </cell>
          <cell r="AR209">
            <v>-1.8181818181818188E-2</v>
          </cell>
          <cell r="AS209">
            <v>-5.4347826086956541E-2</v>
          </cell>
          <cell r="AT209">
            <v>-4.3478260869565299E-2</v>
          </cell>
          <cell r="AU209">
            <v>-8.181818181818179E-2</v>
          </cell>
          <cell r="AV209">
            <v>-5.2631578947368585E-2</v>
          </cell>
          <cell r="AW209">
            <v>-9.342105263157896E-2</v>
          </cell>
        </row>
        <row r="210">
          <cell r="A210">
            <v>38698</v>
          </cell>
          <cell r="B210">
            <v>8833</v>
          </cell>
          <cell r="C210">
            <v>7637</v>
          </cell>
          <cell r="D210">
            <v>-7.1380243572395141E-2</v>
          </cell>
          <cell r="E210">
            <v>-7.3720637583892579E-2</v>
          </cell>
          <cell r="F210">
            <v>-6.8658536585365804E-2</v>
          </cell>
          <cell r="H210">
            <v>13.4</v>
          </cell>
          <cell r="I210">
            <v>10.15</v>
          </cell>
          <cell r="J210">
            <v>17.850000000000001</v>
          </cell>
          <cell r="K210">
            <v>17.05</v>
          </cell>
          <cell r="L210">
            <v>13.05</v>
          </cell>
          <cell r="M210">
            <v>13.45</v>
          </cell>
          <cell r="N210">
            <v>16.8</v>
          </cell>
          <cell r="O210">
            <v>14.3</v>
          </cell>
          <cell r="P210">
            <v>3.89</v>
          </cell>
          <cell r="Q210">
            <v>6.19</v>
          </cell>
          <cell r="R210">
            <v>5.3</v>
          </cell>
          <cell r="S210">
            <v>13.05</v>
          </cell>
          <cell r="T210">
            <v>12.2</v>
          </cell>
          <cell r="U210">
            <v>12.5</v>
          </cell>
          <cell r="V210">
            <v>12.5</v>
          </cell>
          <cell r="W210">
            <v>8.4499999999999993</v>
          </cell>
          <cell r="X210">
            <v>22.1</v>
          </cell>
          <cell r="Y210">
            <v>22.1</v>
          </cell>
          <cell r="Z210">
            <v>22</v>
          </cell>
          <cell r="AA210">
            <v>8.2200000000000006</v>
          </cell>
          <cell r="AB210">
            <v>6.63</v>
          </cell>
          <cell r="AC210">
            <v>-2.8985507246376829E-2</v>
          </cell>
          <cell r="AD210"/>
          <cell r="AE210">
            <v>-6.8807339449541316E-2</v>
          </cell>
          <cell r="AF210">
            <v>-7.5129533678756411E-2</v>
          </cell>
          <cell r="AG210">
            <v>-7.3369565217391242E-2</v>
          </cell>
          <cell r="AH210">
            <v>-5.4347826086956541E-2</v>
          </cell>
          <cell r="AI210">
            <v>-7.241379310344831E-2</v>
          </cell>
          <cell r="AJ210">
            <v>-3.1700288184438041E-2</v>
          </cell>
          <cell r="AK210">
            <v>-7.1428571428571397E-2</v>
          </cell>
          <cell r="AL210">
            <v>-8.254716981132082E-2</v>
          </cell>
          <cell r="AM210">
            <v>-0.11318051575931232</v>
          </cell>
          <cell r="AN210">
            <v>-3.6363636363636376E-2</v>
          </cell>
          <cell r="AO210">
            <v>-1.5094339622641506E-2</v>
          </cell>
          <cell r="AP210">
            <v>-9.6296296296296324E-2</v>
          </cell>
          <cell r="AQ210">
            <v>-6.0150375939849621E-2</v>
          </cell>
          <cell r="AR210">
            <v>-7.407407407407407E-2</v>
          </cell>
          <cell r="AS210">
            <v>-2.8735632183908066E-2</v>
          </cell>
          <cell r="AT210">
            <v>-8.6776859504132164E-2</v>
          </cell>
          <cell r="AU210">
            <v>-0.12871287128712872</v>
          </cell>
          <cell r="AV210">
            <v>-0.13836477987421369</v>
          </cell>
          <cell r="AW210">
            <v>-3.7735849056603765E-2</v>
          </cell>
        </row>
        <row r="211">
          <cell r="A211">
            <v>38705</v>
          </cell>
          <cell r="B211">
            <v>8672</v>
          </cell>
          <cell r="C211">
            <v>6858</v>
          </cell>
          <cell r="D211">
            <v>-5.7073466909532522E-2</v>
          </cell>
          <cell r="E211">
            <v>-1.8227102909543769E-2</v>
          </cell>
          <cell r="F211">
            <v>-0.10200340447819822</v>
          </cell>
          <cell r="H211">
            <v>12.9</v>
          </cell>
          <cell r="I211">
            <v>8.9</v>
          </cell>
          <cell r="J211">
            <v>15.25</v>
          </cell>
          <cell r="K211">
            <v>14.5</v>
          </cell>
          <cell r="L211">
            <v>12.5</v>
          </cell>
          <cell r="M211">
            <v>13</v>
          </cell>
          <cell r="N211">
            <v>16.100000000000001</v>
          </cell>
          <cell r="O211">
            <v>12.1</v>
          </cell>
          <cell r="P211">
            <v>3.71</v>
          </cell>
          <cell r="Q211">
            <v>4.95</v>
          </cell>
          <cell r="R211">
            <v>5</v>
          </cell>
          <cell r="S211">
            <v>12.2</v>
          </cell>
          <cell r="T211">
            <v>11.5</v>
          </cell>
          <cell r="U211">
            <v>11.8</v>
          </cell>
          <cell r="V211">
            <v>12</v>
          </cell>
          <cell r="W211">
            <v>8.1</v>
          </cell>
          <cell r="X211">
            <v>23.4</v>
          </cell>
          <cell r="Y211">
            <v>23.4</v>
          </cell>
          <cell r="Z211">
            <v>23.9</v>
          </cell>
          <cell r="AA211">
            <v>8.84</v>
          </cell>
          <cell r="AB211">
            <v>5.83</v>
          </cell>
          <cell r="AC211">
            <v>-3.7313432835820892E-2</v>
          </cell>
          <cell r="AD211"/>
          <cell r="AE211">
            <v>-0.12315270935960587</v>
          </cell>
          <cell r="AF211">
            <v>-0.14565826330532217</v>
          </cell>
          <cell r="AG211">
            <v>-0.14956011730205288</v>
          </cell>
          <cell r="AH211">
            <v>-4.2145593869731823E-2</v>
          </cell>
          <cell r="AI211">
            <v>-3.3457249070631967E-2</v>
          </cell>
          <cell r="AJ211">
            <v>-4.166666666666663E-2</v>
          </cell>
          <cell r="AK211">
            <v>-0.15384615384615397</v>
          </cell>
          <cell r="AL211">
            <v>-4.6272493573264795E-2</v>
          </cell>
          <cell r="AM211">
            <v>-0.20032310177705981</v>
          </cell>
          <cell r="AN211">
            <v>-5.6603773584905648E-2</v>
          </cell>
          <cell r="AO211">
            <v>-6.5134099616858343E-2</v>
          </cell>
          <cell r="AP211">
            <v>-5.7377049180327822E-2</v>
          </cell>
          <cell r="AQ211">
            <v>-5.5999999999999939E-2</v>
          </cell>
          <cell r="AR211">
            <v>-4.0000000000000036E-2</v>
          </cell>
          <cell r="AS211">
            <v>-4.1420118343195256E-2</v>
          </cell>
          <cell r="AT211">
            <v>5.8823529411764497E-2</v>
          </cell>
          <cell r="AU211">
            <v>8.6363636363636198E-2</v>
          </cell>
          <cell r="AV211">
            <v>7.5425790754257704E-2</v>
          </cell>
          <cell r="AW211">
            <v>-0.1206636500754148</v>
          </cell>
        </row>
        <row r="212">
          <cell r="A212">
            <v>38712</v>
          </cell>
          <cell r="B212">
            <v>7964</v>
          </cell>
          <cell r="C212">
            <v>6515</v>
          </cell>
          <cell r="D212">
            <v>-6.7675466838377329E-2</v>
          </cell>
          <cell r="E212">
            <v>-8.1642066420664183E-2</v>
          </cell>
          <cell r="F212">
            <v>-5.0014581510644529E-2</v>
          </cell>
          <cell r="H212">
            <v>12.05</v>
          </cell>
          <cell r="I212">
            <v>8.4499999999999993</v>
          </cell>
          <cell r="J212">
            <v>14.85</v>
          </cell>
          <cell r="K212">
            <v>14.1</v>
          </cell>
          <cell r="L212">
            <v>11.75</v>
          </cell>
          <cell r="M212">
            <v>12.75</v>
          </cell>
          <cell r="N212">
            <v>15</v>
          </cell>
          <cell r="O212">
            <v>11.8</v>
          </cell>
          <cell r="P212">
            <v>3.18</v>
          </cell>
          <cell r="Q212">
            <v>4.7699999999999996</v>
          </cell>
          <cell r="R212">
            <v>4.6500000000000004</v>
          </cell>
          <cell r="S212">
            <v>11.15</v>
          </cell>
          <cell r="T212">
            <v>11</v>
          </cell>
          <cell r="U212">
            <v>10.55</v>
          </cell>
          <cell r="V212">
            <v>10.65</v>
          </cell>
          <cell r="W212">
            <v>7.3</v>
          </cell>
          <cell r="X212">
            <v>21.5</v>
          </cell>
          <cell r="Y212">
            <v>21.5</v>
          </cell>
          <cell r="Z212">
            <v>22.5</v>
          </cell>
          <cell r="AA212">
            <v>8.2200000000000006</v>
          </cell>
          <cell r="AB212">
            <v>5.3</v>
          </cell>
          <cell r="AC212">
            <v>-6.589147286821706E-2</v>
          </cell>
          <cell r="AD212"/>
          <cell r="AE212">
            <v>-5.0561797752809112E-2</v>
          </cell>
          <cell r="AF212">
            <v>-2.6229508196721318E-2</v>
          </cell>
          <cell r="AG212">
            <v>-2.7586206896551779E-2</v>
          </cell>
          <cell r="AH212">
            <v>-6.0000000000000053E-2</v>
          </cell>
          <cell r="AI212">
            <v>-1.9230769230769273E-2</v>
          </cell>
          <cell r="AJ212">
            <v>-6.8322981366459756E-2</v>
          </cell>
          <cell r="AK212">
            <v>-2.4793388429751984E-2</v>
          </cell>
          <cell r="AL212">
            <v>-0.14285714285714279</v>
          </cell>
          <cell r="AM212">
            <v>-3.6363636363636487E-2</v>
          </cell>
          <cell r="AN212">
            <v>-6.9999999999999951E-2</v>
          </cell>
          <cell r="AO212">
            <v>-8.6065573770491732E-2</v>
          </cell>
          <cell r="AP212">
            <v>-4.3478260869565188E-2</v>
          </cell>
          <cell r="AQ212">
            <v>-0.10593220338983045</v>
          </cell>
          <cell r="AR212">
            <v>-0.11249999999999993</v>
          </cell>
          <cell r="AS212">
            <v>-9.8765432098765427E-2</v>
          </cell>
          <cell r="AT212">
            <v>-8.119658119658113E-2</v>
          </cell>
          <cell r="AU212">
            <v>-5.8577405857740517E-2</v>
          </cell>
          <cell r="AV212">
            <v>-7.0135746606334703E-2</v>
          </cell>
          <cell r="AW212">
            <v>-9.0909090909090939E-2</v>
          </cell>
        </row>
        <row r="213">
          <cell r="A213">
            <v>38719</v>
          </cell>
          <cell r="B213">
            <v>7940</v>
          </cell>
          <cell r="C213">
            <v>6632</v>
          </cell>
          <cell r="D213">
            <v>6.4230955176463045E-3</v>
          </cell>
          <cell r="E213">
            <v>-3.0135610246107003E-3</v>
          </cell>
          <cell r="F213">
            <v>1.7958557175748346E-2</v>
          </cell>
          <cell r="H213">
            <v>12.05</v>
          </cell>
          <cell r="I213">
            <v>8.9</v>
          </cell>
          <cell r="J213">
            <v>15.65</v>
          </cell>
          <cell r="K213">
            <v>14.1</v>
          </cell>
          <cell r="L213">
            <v>11.75</v>
          </cell>
          <cell r="M213">
            <v>12</v>
          </cell>
          <cell r="N213">
            <v>15</v>
          </cell>
          <cell r="O213">
            <v>12.45</v>
          </cell>
          <cell r="P213">
            <v>3.18</v>
          </cell>
          <cell r="Q213">
            <v>5.12</v>
          </cell>
          <cell r="R213">
            <v>4.6500000000000004</v>
          </cell>
          <cell r="S213">
            <v>11.2</v>
          </cell>
          <cell r="T213">
            <v>11</v>
          </cell>
          <cell r="U213">
            <v>10.6</v>
          </cell>
          <cell r="V213">
            <v>10.65</v>
          </cell>
          <cell r="W213">
            <v>7.3</v>
          </cell>
          <cell r="X213">
            <v>21.4</v>
          </cell>
          <cell r="Y213">
            <v>21.4</v>
          </cell>
          <cell r="Z213">
            <v>22.15</v>
          </cell>
          <cell r="AA213">
            <v>8.1300000000000008</v>
          </cell>
          <cell r="AB213">
            <v>5.3</v>
          </cell>
          <cell r="AC213">
            <v>0</v>
          </cell>
          <cell r="AD213"/>
          <cell r="AE213">
            <v>5.3254437869822535E-2</v>
          </cell>
          <cell r="AF213">
            <v>5.3872053872053849E-2</v>
          </cell>
          <cell r="AG213">
            <v>0</v>
          </cell>
          <cell r="AH213">
            <v>0</v>
          </cell>
          <cell r="AI213">
            <v>-5.8823529411764719E-2</v>
          </cell>
          <cell r="AJ213">
            <v>0</v>
          </cell>
          <cell r="AK213">
            <v>5.5084745762711718E-2</v>
          </cell>
          <cell r="AL213">
            <v>0</v>
          </cell>
          <cell r="AM213">
            <v>7.3375262054507395E-2</v>
          </cell>
          <cell r="AN213">
            <v>0</v>
          </cell>
          <cell r="AO213">
            <v>4.484304932735439E-3</v>
          </cell>
          <cell r="AP213">
            <v>0</v>
          </cell>
          <cell r="AQ213">
            <v>4.7393364928909332E-3</v>
          </cell>
          <cell r="AR213">
            <v>0</v>
          </cell>
          <cell r="AS213">
            <v>0</v>
          </cell>
          <cell r="AT213">
            <v>-4.6511627906977715E-3</v>
          </cell>
          <cell r="AU213">
            <v>-1.5555555555555656E-2</v>
          </cell>
          <cell r="AV213">
            <v>-1.0948905109488982E-2</v>
          </cell>
          <cell r="AW213">
            <v>0</v>
          </cell>
        </row>
        <row r="214">
          <cell r="A214">
            <v>38726</v>
          </cell>
          <cell r="B214">
            <v>8167</v>
          </cell>
          <cell r="C214">
            <v>7093</v>
          </cell>
          <cell r="D214">
            <v>4.7213834751578476E-2</v>
          </cell>
          <cell r="E214">
            <v>2.8589420654911768E-2</v>
          </cell>
          <cell r="F214">
            <v>6.9511459589867375E-2</v>
          </cell>
          <cell r="H214">
            <v>12.85</v>
          </cell>
          <cell r="I214">
            <v>9.4</v>
          </cell>
          <cell r="J214">
            <v>16.55</v>
          </cell>
          <cell r="K214">
            <v>15.7</v>
          </cell>
          <cell r="L214">
            <v>12.5</v>
          </cell>
          <cell r="M214">
            <v>12.65</v>
          </cell>
          <cell r="N214">
            <v>16.100000000000001</v>
          </cell>
          <cell r="O214">
            <v>13.15</v>
          </cell>
          <cell r="P214">
            <v>3.49</v>
          </cell>
          <cell r="Q214">
            <v>5.48</v>
          </cell>
          <cell r="R214">
            <v>4.75</v>
          </cell>
          <cell r="S214">
            <v>11.45</v>
          </cell>
          <cell r="T214">
            <v>11.5</v>
          </cell>
          <cell r="U214">
            <v>10.8</v>
          </cell>
          <cell r="V214">
            <v>10.9</v>
          </cell>
          <cell r="W214">
            <v>7.5</v>
          </cell>
          <cell r="X214">
            <v>22.25</v>
          </cell>
          <cell r="Y214">
            <v>22.25</v>
          </cell>
          <cell r="Z214">
            <v>23</v>
          </cell>
          <cell r="AA214">
            <v>8.4</v>
          </cell>
          <cell r="AB214">
            <v>5.35</v>
          </cell>
          <cell r="AC214">
            <v>6.639004149377592E-2</v>
          </cell>
          <cell r="AD214"/>
          <cell r="AE214">
            <v>5.6179775280898792E-2</v>
          </cell>
          <cell r="AF214">
            <v>5.7507987220447365E-2</v>
          </cell>
          <cell r="AG214">
            <v>0.11347517730496448</v>
          </cell>
          <cell r="AH214">
            <v>6.3829787234042534E-2</v>
          </cell>
          <cell r="AI214">
            <v>5.4166666666666696E-2</v>
          </cell>
          <cell r="AJ214">
            <v>7.3333333333333472E-2</v>
          </cell>
          <cell r="AK214">
            <v>5.6224899598393607E-2</v>
          </cell>
          <cell r="AL214">
            <v>9.7484276729559838E-2</v>
          </cell>
          <cell r="AM214">
            <v>7.03125E-2</v>
          </cell>
          <cell r="AN214">
            <v>2.1505376344086002E-2</v>
          </cell>
          <cell r="AO214">
            <v>2.2321428571428603E-2</v>
          </cell>
          <cell r="AP214">
            <v>4.5454545454545414E-2</v>
          </cell>
          <cell r="AQ214">
            <v>1.8867924528301883E-2</v>
          </cell>
          <cell r="AR214">
            <v>2.3474178403755763E-2</v>
          </cell>
          <cell r="AS214">
            <v>2.7397260273972712E-2</v>
          </cell>
          <cell r="AT214">
            <v>3.9719626168224442E-2</v>
          </cell>
          <cell r="AU214">
            <v>3.8374717832957206E-2</v>
          </cell>
          <cell r="AV214">
            <v>3.3210332103321027E-2</v>
          </cell>
          <cell r="AW214">
            <v>9.4339622641508303E-3</v>
          </cell>
        </row>
        <row r="215">
          <cell r="A215">
            <v>38733</v>
          </cell>
          <cell r="B215">
            <v>7834</v>
          </cell>
          <cell r="C215">
            <v>6692</v>
          </cell>
          <cell r="D215">
            <v>-4.80996068152032E-2</v>
          </cell>
          <cell r="E215">
            <v>-4.0773845965470845E-2</v>
          </cell>
          <cell r="F215">
            <v>-5.6534611588890504E-2</v>
          </cell>
          <cell r="H215">
            <v>12.5</v>
          </cell>
          <cell r="I215">
            <v>8.85</v>
          </cell>
          <cell r="J215">
            <v>15.6</v>
          </cell>
          <cell r="K215">
            <v>14.75</v>
          </cell>
          <cell r="L215">
            <v>12.25</v>
          </cell>
          <cell r="M215">
            <v>11.9</v>
          </cell>
          <cell r="N215">
            <v>14.9</v>
          </cell>
          <cell r="O215">
            <v>12.35</v>
          </cell>
          <cell r="P215">
            <v>3.36</v>
          </cell>
          <cell r="Q215">
            <v>4.95</v>
          </cell>
          <cell r="R215">
            <v>4.5999999999999996</v>
          </cell>
          <cell r="S215">
            <v>11.05</v>
          </cell>
          <cell r="T215">
            <v>11.4</v>
          </cell>
          <cell r="U215">
            <v>10.5</v>
          </cell>
          <cell r="V215">
            <v>10.6</v>
          </cell>
          <cell r="W215">
            <v>7.25</v>
          </cell>
          <cell r="X215">
            <v>21.1</v>
          </cell>
          <cell r="Y215">
            <v>21.1</v>
          </cell>
          <cell r="Z215">
            <v>22</v>
          </cell>
          <cell r="AA215">
            <v>7.78</v>
          </cell>
          <cell r="AB215">
            <v>5.04</v>
          </cell>
          <cell r="AC215">
            <v>-2.7237354085603127E-2</v>
          </cell>
          <cell r="AD215"/>
          <cell r="AE215">
            <v>-5.8510638297872397E-2</v>
          </cell>
          <cell r="AF215">
            <v>-5.7401812688821829E-2</v>
          </cell>
          <cell r="AG215">
            <v>-6.0509554140127375E-2</v>
          </cell>
          <cell r="AH215">
            <v>-2.0000000000000018E-2</v>
          </cell>
          <cell r="AI215">
            <v>-5.9288537549407105E-2</v>
          </cell>
          <cell r="AJ215">
            <v>-7.4534161490683259E-2</v>
          </cell>
          <cell r="AK215">
            <v>-6.083650190114076E-2</v>
          </cell>
          <cell r="AL215">
            <v>-3.7249283667621924E-2</v>
          </cell>
          <cell r="AM215">
            <v>-9.6715328467153361E-2</v>
          </cell>
          <cell r="AN215">
            <v>-3.1578947368421151E-2</v>
          </cell>
          <cell r="AO215">
            <v>-3.4934497816593746E-2</v>
          </cell>
          <cell r="AP215">
            <v>-8.6956521739129933E-3</v>
          </cell>
          <cell r="AQ215">
            <v>-2.777777777777779E-2</v>
          </cell>
          <cell r="AR215">
            <v>-2.7522935779816571E-2</v>
          </cell>
          <cell r="AS215">
            <v>-3.3333333333333326E-2</v>
          </cell>
          <cell r="AT215">
            <v>-5.1685393258426915E-2</v>
          </cell>
          <cell r="AU215">
            <v>-4.3478260869565188E-2</v>
          </cell>
          <cell r="AV215">
            <v>-7.3809523809523769E-2</v>
          </cell>
          <cell r="AW215">
            <v>-5.7943925233644777E-2</v>
          </cell>
        </row>
        <row r="216">
          <cell r="A216">
            <v>38740</v>
          </cell>
          <cell r="B216">
            <v>7222</v>
          </cell>
          <cell r="C216">
            <v>6231</v>
          </cell>
          <cell r="D216">
            <v>-7.3867547845242965E-2</v>
          </cell>
          <cell r="E216">
            <v>-7.8121010977789118E-2</v>
          </cell>
          <cell r="F216">
            <v>-6.8888224745965343E-2</v>
          </cell>
          <cell r="H216">
            <v>12.15</v>
          </cell>
          <cell r="I216">
            <v>8.35</v>
          </cell>
          <cell r="J216">
            <v>14.2</v>
          </cell>
          <cell r="K216">
            <v>13.4</v>
          </cell>
          <cell r="L216">
            <v>11.85</v>
          </cell>
          <cell r="M216">
            <v>11.3</v>
          </cell>
          <cell r="N216">
            <v>15.1</v>
          </cell>
          <cell r="O216">
            <v>11.7</v>
          </cell>
          <cell r="P216">
            <v>2.92</v>
          </cell>
          <cell r="Q216">
            <v>4.07</v>
          </cell>
          <cell r="R216">
            <v>4.3</v>
          </cell>
          <cell r="S216">
            <v>10.15</v>
          </cell>
          <cell r="T216">
            <v>10.5</v>
          </cell>
          <cell r="U216">
            <v>9.6</v>
          </cell>
          <cell r="V216">
            <v>9.75</v>
          </cell>
          <cell r="W216">
            <v>6.7</v>
          </cell>
          <cell r="X216">
            <v>20.100000000000001</v>
          </cell>
          <cell r="Y216">
            <v>20.100000000000001</v>
          </cell>
          <cell r="Z216">
            <v>21</v>
          </cell>
          <cell r="AA216">
            <v>7.16</v>
          </cell>
          <cell r="AB216">
            <v>4.24</v>
          </cell>
          <cell r="AC216">
            <v>-2.8000000000000025E-2</v>
          </cell>
          <cell r="AD216"/>
          <cell r="AE216">
            <v>-5.6497175141242972E-2</v>
          </cell>
          <cell r="AF216">
            <v>-8.9743589743589758E-2</v>
          </cell>
          <cell r="AG216">
            <v>-9.152542372881356E-2</v>
          </cell>
          <cell r="AH216">
            <v>-3.2653061224489854E-2</v>
          </cell>
          <cell r="AI216">
            <v>-5.0420168067226823E-2</v>
          </cell>
          <cell r="AJ216">
            <v>1.3422818791946289E-2</v>
          </cell>
          <cell r="AK216">
            <v>-5.2631578947368474E-2</v>
          </cell>
          <cell r="AL216">
            <v>-0.13095238095238093</v>
          </cell>
          <cell r="AM216">
            <v>-0.1777777777777777</v>
          </cell>
          <cell r="AN216">
            <v>-6.5217391304347783E-2</v>
          </cell>
          <cell r="AO216">
            <v>-8.1447963800905021E-2</v>
          </cell>
          <cell r="AP216">
            <v>-7.8947368421052655E-2</v>
          </cell>
          <cell r="AQ216">
            <v>-8.5714285714285743E-2</v>
          </cell>
          <cell r="AR216">
            <v>-8.0188679245282946E-2</v>
          </cell>
          <cell r="AS216">
            <v>-7.5862068965517171E-2</v>
          </cell>
          <cell r="AT216">
            <v>-4.7393364928909998E-2</v>
          </cell>
          <cell r="AU216">
            <v>-4.5454545454545414E-2</v>
          </cell>
          <cell r="AV216">
            <v>-7.9691516709511578E-2</v>
          </cell>
          <cell r="AW216">
            <v>-0.15873015873015872</v>
          </cell>
        </row>
        <row r="217">
          <cell r="A217">
            <v>38747</v>
          </cell>
          <cell r="B217">
            <v>7670</v>
          </cell>
          <cell r="C217">
            <v>6166</v>
          </cell>
          <cell r="D217">
            <v>2.8469486359919749E-2</v>
          </cell>
          <cell r="E217">
            <v>6.2032677928551605E-2</v>
          </cell>
          <cell r="F217">
            <v>-1.0431712405713389E-2</v>
          </cell>
          <cell r="H217">
            <v>12.15</v>
          </cell>
          <cell r="I217">
            <v>8.25</v>
          </cell>
          <cell r="J217">
            <v>13.9</v>
          </cell>
          <cell r="K217">
            <v>13.15</v>
          </cell>
          <cell r="L217">
            <v>11.85</v>
          </cell>
          <cell r="M217">
            <v>11.15</v>
          </cell>
          <cell r="N217">
            <v>15.1</v>
          </cell>
          <cell r="O217">
            <v>11.55</v>
          </cell>
          <cell r="P217">
            <v>2.92</v>
          </cell>
          <cell r="Q217">
            <v>3.98</v>
          </cell>
          <cell r="R217">
            <v>4.5999999999999996</v>
          </cell>
          <cell r="S217">
            <v>11</v>
          </cell>
          <cell r="T217">
            <v>10.5</v>
          </cell>
          <cell r="U217">
            <v>10.4</v>
          </cell>
          <cell r="V217">
            <v>10.4</v>
          </cell>
          <cell r="W217">
            <v>7.15</v>
          </cell>
          <cell r="X217">
            <v>21</v>
          </cell>
          <cell r="Y217">
            <v>21</v>
          </cell>
          <cell r="Z217">
            <v>21.5</v>
          </cell>
          <cell r="AA217">
            <v>7.6</v>
          </cell>
          <cell r="AB217">
            <v>4.8600000000000003</v>
          </cell>
          <cell r="AC217">
            <v>0</v>
          </cell>
          <cell r="AD217"/>
          <cell r="AE217">
            <v>-1.19760479041916E-2</v>
          </cell>
          <cell r="AF217">
            <v>-2.1126760563380254E-2</v>
          </cell>
          <cell r="AG217">
            <v>-1.8656716417910446E-2</v>
          </cell>
          <cell r="AH217">
            <v>0</v>
          </cell>
          <cell r="AI217">
            <v>-1.3274336283185861E-2</v>
          </cell>
          <cell r="AJ217">
            <v>0</v>
          </cell>
          <cell r="AK217">
            <v>-1.2820512820512664E-2</v>
          </cell>
          <cell r="AL217">
            <v>0</v>
          </cell>
          <cell r="AM217">
            <v>-2.211302211302224E-2</v>
          </cell>
          <cell r="AN217">
            <v>6.9767441860465018E-2</v>
          </cell>
          <cell r="AO217">
            <v>8.3743842364532028E-2</v>
          </cell>
          <cell r="AP217">
            <v>0</v>
          </cell>
          <cell r="AQ217">
            <v>8.3333333333333481E-2</v>
          </cell>
          <cell r="AR217">
            <v>6.6666666666666652E-2</v>
          </cell>
          <cell r="AS217">
            <v>6.7164179104477695E-2</v>
          </cell>
          <cell r="AT217">
            <v>4.4776119402984982E-2</v>
          </cell>
          <cell r="AU217">
            <v>2.3809523809523725E-2</v>
          </cell>
          <cell r="AV217">
            <v>6.1452513966480327E-2</v>
          </cell>
          <cell r="AW217">
            <v>0.14622641509433953</v>
          </cell>
        </row>
        <row r="218">
          <cell r="A218">
            <v>38754</v>
          </cell>
          <cell r="B218">
            <v>8121</v>
          </cell>
          <cell r="C218">
            <v>6479</v>
          </cell>
          <cell r="D218">
            <v>5.5218271176640688E-2</v>
          </cell>
          <cell r="E218">
            <v>5.8800521512385906E-2</v>
          </cell>
          <cell r="F218">
            <v>5.0762244566980197E-2</v>
          </cell>
          <cell r="H218">
            <v>12.5</v>
          </cell>
          <cell r="I218">
            <v>9</v>
          </cell>
          <cell r="J218">
            <v>14.5</v>
          </cell>
          <cell r="K218">
            <v>13.7</v>
          </cell>
          <cell r="L218">
            <v>12.8</v>
          </cell>
          <cell r="M218">
            <v>11.45</v>
          </cell>
          <cell r="N218">
            <v>15.65</v>
          </cell>
          <cell r="O218">
            <v>11.85</v>
          </cell>
          <cell r="P218">
            <v>3.18</v>
          </cell>
          <cell r="Q218">
            <v>4.24</v>
          </cell>
          <cell r="R218">
            <v>4.8499999999999996</v>
          </cell>
          <cell r="S218">
            <v>11.8</v>
          </cell>
          <cell r="T218">
            <v>11.25</v>
          </cell>
          <cell r="U218">
            <v>11.15</v>
          </cell>
          <cell r="V218">
            <v>11.25</v>
          </cell>
          <cell r="W218">
            <v>7.7</v>
          </cell>
          <cell r="X218">
            <v>21.35</v>
          </cell>
          <cell r="Y218">
            <v>21.35</v>
          </cell>
          <cell r="Z218">
            <v>22</v>
          </cell>
          <cell r="AA218">
            <v>7.78</v>
          </cell>
          <cell r="AB218">
            <v>5.48</v>
          </cell>
          <cell r="AC218">
            <v>2.8806584362139898E-2</v>
          </cell>
          <cell r="AD218"/>
          <cell r="AE218">
            <v>9.0909090909090828E-2</v>
          </cell>
          <cell r="AF218">
            <v>4.3165467625899234E-2</v>
          </cell>
          <cell r="AG218">
            <v>4.1825095057034245E-2</v>
          </cell>
          <cell r="AH218">
            <v>8.0168776371308148E-2</v>
          </cell>
          <cell r="AI218">
            <v>2.6905829596412412E-2</v>
          </cell>
          <cell r="AJ218">
            <v>3.6423841059602724E-2</v>
          </cell>
          <cell r="AK218">
            <v>2.5974025974025983E-2</v>
          </cell>
          <cell r="AL218">
            <v>8.9041095890411093E-2</v>
          </cell>
          <cell r="AM218">
            <v>6.5326633165829096E-2</v>
          </cell>
          <cell r="AN218">
            <v>5.4347826086956541E-2</v>
          </cell>
          <cell r="AO218">
            <v>7.2727272727272751E-2</v>
          </cell>
          <cell r="AP218">
            <v>7.1428571428571397E-2</v>
          </cell>
          <cell r="AQ218">
            <v>7.2115384615384581E-2</v>
          </cell>
          <cell r="AR218">
            <v>8.1730769230769162E-2</v>
          </cell>
          <cell r="AS218">
            <v>7.6923076923076872E-2</v>
          </cell>
          <cell r="AT218">
            <v>1.6666666666666829E-2</v>
          </cell>
          <cell r="AU218">
            <v>2.3255813953488413E-2</v>
          </cell>
          <cell r="AV218">
            <v>2.3684210526315974E-2</v>
          </cell>
          <cell r="AW218">
            <v>0.12757201646090532</v>
          </cell>
        </row>
        <row r="219">
          <cell r="A219">
            <v>38761</v>
          </cell>
          <cell r="B219">
            <v>8764</v>
          </cell>
          <cell r="C219">
            <v>6960</v>
          </cell>
          <cell r="D219">
            <v>7.6986301369863064E-2</v>
          </cell>
          <cell r="E219">
            <v>7.9177441201822463E-2</v>
          </cell>
          <cell r="F219">
            <v>7.4239851828985959E-2</v>
          </cell>
          <cell r="H219">
            <v>12.65</v>
          </cell>
          <cell r="I219">
            <v>9.1999999999999993</v>
          </cell>
          <cell r="J219">
            <v>15.85</v>
          </cell>
          <cell r="K219">
            <v>15</v>
          </cell>
          <cell r="L219">
            <v>13.1</v>
          </cell>
          <cell r="M219">
            <v>12.1</v>
          </cell>
          <cell r="N219">
            <v>16.95</v>
          </cell>
          <cell r="O219">
            <v>12.55</v>
          </cell>
          <cell r="P219">
            <v>3.71</v>
          </cell>
          <cell r="Q219">
            <v>4.95</v>
          </cell>
          <cell r="R219">
            <v>5.2</v>
          </cell>
          <cell r="S219">
            <v>12.5</v>
          </cell>
          <cell r="T219">
            <v>12.05</v>
          </cell>
          <cell r="U219">
            <v>12.1</v>
          </cell>
          <cell r="V219">
            <v>12.2</v>
          </cell>
          <cell r="W219">
            <v>8.3000000000000007</v>
          </cell>
          <cell r="X219">
            <v>22.85</v>
          </cell>
          <cell r="Y219">
            <v>22.85</v>
          </cell>
          <cell r="Z219">
            <v>23.25</v>
          </cell>
          <cell r="AA219">
            <v>8.48</v>
          </cell>
          <cell r="AB219">
            <v>6.19</v>
          </cell>
          <cell r="AC219">
            <v>1.2000000000000011E-2</v>
          </cell>
          <cell r="AD219"/>
          <cell r="AE219">
            <v>2.2222222222222143E-2</v>
          </cell>
          <cell r="AF219">
            <v>9.3103448275862144E-2</v>
          </cell>
          <cell r="AG219">
            <v>9.4890510948905105E-2</v>
          </cell>
          <cell r="AH219">
            <v>2.34375E-2</v>
          </cell>
          <cell r="AI219">
            <v>5.6768558951965087E-2</v>
          </cell>
          <cell r="AJ219">
            <v>8.3067092651757157E-2</v>
          </cell>
          <cell r="AK219">
            <v>5.9071729957806074E-2</v>
          </cell>
          <cell r="AL219">
            <v>0.16666666666666652</v>
          </cell>
          <cell r="AM219">
            <v>0.16745283018867929</v>
          </cell>
          <cell r="AN219">
            <v>7.2164948453608435E-2</v>
          </cell>
          <cell r="AO219">
            <v>5.9322033898304927E-2</v>
          </cell>
          <cell r="AP219">
            <v>7.1111111111111125E-2</v>
          </cell>
          <cell r="AQ219">
            <v>8.5201793721973118E-2</v>
          </cell>
          <cell r="AR219">
            <v>8.4444444444444322E-2</v>
          </cell>
          <cell r="AS219">
            <v>7.7922077922077948E-2</v>
          </cell>
          <cell r="AT219">
            <v>7.0257611241217877E-2</v>
          </cell>
          <cell r="AU219">
            <v>5.6818181818181879E-2</v>
          </cell>
          <cell r="AV219">
            <v>8.9974293059126076E-2</v>
          </cell>
          <cell r="AW219">
            <v>0.12956204379562042</v>
          </cell>
        </row>
        <row r="220">
          <cell r="A220">
            <v>38768</v>
          </cell>
          <cell r="B220">
            <v>10517</v>
          </cell>
          <cell r="C220">
            <v>9925</v>
          </cell>
          <cell r="D220">
            <v>0.30005087763927762</v>
          </cell>
          <cell r="E220">
            <v>0.20002282062984933</v>
          </cell>
          <cell r="F220">
            <v>0.42600574712643668</v>
          </cell>
          <cell r="H220">
            <v>17.2</v>
          </cell>
          <cell r="I220">
            <v>12.75</v>
          </cell>
          <cell r="J220">
            <v>22.55</v>
          </cell>
          <cell r="K220">
            <v>21.5</v>
          </cell>
          <cell r="L220">
            <v>16.600000000000001</v>
          </cell>
          <cell r="M220">
            <v>17.2</v>
          </cell>
          <cell r="N220">
            <v>21.65</v>
          </cell>
          <cell r="O220">
            <v>18.05</v>
          </cell>
          <cell r="P220">
            <v>6.01</v>
          </cell>
          <cell r="Q220">
            <v>8.31</v>
          </cell>
          <cell r="R220">
            <v>6</v>
          </cell>
          <cell r="S220">
            <v>14.5</v>
          </cell>
          <cell r="T220">
            <v>17.5</v>
          </cell>
          <cell r="U220">
            <v>14.2</v>
          </cell>
          <cell r="V220">
            <v>14.9</v>
          </cell>
          <cell r="W220">
            <v>9.6999999999999993</v>
          </cell>
          <cell r="X220">
            <v>25.9</v>
          </cell>
          <cell r="Y220">
            <v>25.9</v>
          </cell>
          <cell r="Z220">
            <v>26</v>
          </cell>
          <cell r="AA220">
            <v>10.07</v>
          </cell>
          <cell r="AB220">
            <v>7.95</v>
          </cell>
          <cell r="AC220">
            <v>0.35968379446640308</v>
          </cell>
          <cell r="AD220"/>
          <cell r="AE220">
            <v>0.38586956521739135</v>
          </cell>
          <cell r="AF220">
            <v>0.42271293375394325</v>
          </cell>
          <cell r="AG220">
            <v>0.43333333333333335</v>
          </cell>
          <cell r="AH220">
            <v>0.26717557251908408</v>
          </cell>
          <cell r="AI220">
            <v>0.42148760330578505</v>
          </cell>
          <cell r="AJ220">
            <v>0.27728613569321525</v>
          </cell>
          <cell r="AK220">
            <v>0.43824701195219129</v>
          </cell>
          <cell r="AL220">
            <v>0.61994609164420478</v>
          </cell>
          <cell r="AM220">
            <v>0.67878787878787872</v>
          </cell>
          <cell r="AN220">
            <v>0.15384615384615374</v>
          </cell>
          <cell r="AO220">
            <v>0.15999999999999992</v>
          </cell>
          <cell r="AP220">
            <v>0.4522821576763485</v>
          </cell>
          <cell r="AQ220">
            <v>0.17355371900826433</v>
          </cell>
          <cell r="AR220">
            <v>0.2213114754098362</v>
          </cell>
          <cell r="AS220">
            <v>0.1686746987951806</v>
          </cell>
          <cell r="AT220">
            <v>0.13347921225382908</v>
          </cell>
          <cell r="AU220">
            <v>0.11827956989247301</v>
          </cell>
          <cell r="AV220">
            <v>0.1875</v>
          </cell>
          <cell r="AW220">
            <v>0.28432956381260088</v>
          </cell>
        </row>
        <row r="221">
          <cell r="A221">
            <v>38775</v>
          </cell>
          <cell r="B221">
            <v>9721</v>
          </cell>
          <cell r="C221">
            <v>8839</v>
          </cell>
          <cell r="D221">
            <v>-9.2065355640348345E-2</v>
          </cell>
          <cell r="E221">
            <v>-7.5686982979937256E-2</v>
          </cell>
          <cell r="F221">
            <v>-0.10942065491183883</v>
          </cell>
          <cell r="H221">
            <v>15.7</v>
          </cell>
          <cell r="I221">
            <v>11.4</v>
          </cell>
          <cell r="J221">
            <v>20.2</v>
          </cell>
          <cell r="K221">
            <v>19.25</v>
          </cell>
          <cell r="L221">
            <v>15.25</v>
          </cell>
          <cell r="M221">
            <v>15.4</v>
          </cell>
          <cell r="N221">
            <v>19</v>
          </cell>
          <cell r="O221">
            <v>16.100000000000001</v>
          </cell>
          <cell r="P221">
            <v>5.13</v>
          </cell>
          <cell r="Q221">
            <v>7.25</v>
          </cell>
          <cell r="R221">
            <v>5.6</v>
          </cell>
          <cell r="S221">
            <v>13.9</v>
          </cell>
          <cell r="T221">
            <v>14.95</v>
          </cell>
          <cell r="U221">
            <v>13.1</v>
          </cell>
          <cell r="V221">
            <v>13.75</v>
          </cell>
          <cell r="W221">
            <v>9</v>
          </cell>
          <cell r="X221">
            <v>24.45</v>
          </cell>
          <cell r="Y221">
            <v>24.45</v>
          </cell>
          <cell r="Z221">
            <v>25</v>
          </cell>
          <cell r="AA221">
            <v>9.3699999999999992</v>
          </cell>
          <cell r="AB221">
            <v>7.07</v>
          </cell>
          <cell r="AC221">
            <v>-8.7209302325581439E-2</v>
          </cell>
          <cell r="AD221"/>
          <cell r="AE221">
            <v>-0.10588235294117643</v>
          </cell>
          <cell r="AF221">
            <v>-0.10421286031042132</v>
          </cell>
          <cell r="AG221">
            <v>-0.10465116279069764</v>
          </cell>
          <cell r="AH221">
            <v>-8.13253012048194E-2</v>
          </cell>
          <cell r="AI221">
            <v>-0.10465116279069764</v>
          </cell>
          <cell r="AJ221">
            <v>-0.12240184757505768</v>
          </cell>
          <cell r="AK221">
            <v>-0.10803324099722988</v>
          </cell>
          <cell r="AL221">
            <v>-0.14642262895174707</v>
          </cell>
          <cell r="AM221">
            <v>-0.12755716004813478</v>
          </cell>
          <cell r="AN221">
            <v>-6.6666666666666763E-2</v>
          </cell>
          <cell r="AO221">
            <v>-4.1379310344827558E-2</v>
          </cell>
          <cell r="AP221">
            <v>-0.1457142857142858</v>
          </cell>
          <cell r="AQ221">
            <v>-7.7464788732394374E-2</v>
          </cell>
          <cell r="AR221">
            <v>-7.718120805369133E-2</v>
          </cell>
          <cell r="AS221">
            <v>-7.2164948453608213E-2</v>
          </cell>
          <cell r="AT221">
            <v>-5.5984555984555984E-2</v>
          </cell>
          <cell r="AU221">
            <v>-3.8461538461538436E-2</v>
          </cell>
          <cell r="AV221">
            <v>-6.9513406156901825E-2</v>
          </cell>
          <cell r="AW221">
            <v>-0.11069182389937104</v>
          </cell>
        </row>
        <row r="222">
          <cell r="A222">
            <v>38782</v>
          </cell>
          <cell r="B222">
            <v>9848</v>
          </cell>
          <cell r="C222">
            <v>8880</v>
          </cell>
          <cell r="D222">
            <v>9.0517241379310942E-3</v>
          </cell>
          <cell r="E222">
            <v>1.3064499537084773E-2</v>
          </cell>
          <cell r="F222">
            <v>4.6385337707885999E-3</v>
          </cell>
          <cell r="H222">
            <v>16.2</v>
          </cell>
          <cell r="I222">
            <v>11.3</v>
          </cell>
          <cell r="J222">
            <v>20.100000000000001</v>
          </cell>
          <cell r="K222">
            <v>18.850000000000001</v>
          </cell>
          <cell r="L222">
            <v>15.5</v>
          </cell>
          <cell r="M222">
            <v>15.3</v>
          </cell>
          <cell r="N222">
            <v>20</v>
          </cell>
          <cell r="O222">
            <v>16</v>
          </cell>
          <cell r="P222">
            <v>5.3</v>
          </cell>
          <cell r="Q222">
            <v>7.07</v>
          </cell>
          <cell r="R222">
            <v>5.6</v>
          </cell>
          <cell r="S222">
            <v>13.9</v>
          </cell>
          <cell r="T222">
            <v>15.75</v>
          </cell>
          <cell r="U222">
            <v>13.15</v>
          </cell>
          <cell r="V222">
            <v>13.8</v>
          </cell>
          <cell r="W222">
            <v>9</v>
          </cell>
          <cell r="X222">
            <v>25</v>
          </cell>
          <cell r="Y222">
            <v>25</v>
          </cell>
          <cell r="Z222">
            <v>25.6</v>
          </cell>
          <cell r="AA222">
            <v>9.5399999999999991</v>
          </cell>
          <cell r="AB222">
            <v>7.07</v>
          </cell>
          <cell r="AC222">
            <v>3.1847133757961776E-2</v>
          </cell>
          <cell r="AD222"/>
          <cell r="AE222">
            <v>-8.7719298245613198E-3</v>
          </cell>
          <cell r="AF222">
            <v>-4.9504950495048439E-3</v>
          </cell>
          <cell r="AG222">
            <v>-2.0779220779220675E-2</v>
          </cell>
          <cell r="AH222">
            <v>1.6393442622950838E-2</v>
          </cell>
          <cell r="AI222">
            <v>-6.4935064935064402E-3</v>
          </cell>
          <cell r="AJ222">
            <v>5.2631578947368363E-2</v>
          </cell>
          <cell r="AK222">
            <v>-6.2111801242237252E-3</v>
          </cell>
          <cell r="AL222">
            <v>3.3138401559454245E-2</v>
          </cell>
          <cell r="AM222">
            <v>-2.4827586206896513E-2</v>
          </cell>
          <cell r="AN222">
            <v>0</v>
          </cell>
          <cell r="AO222">
            <v>0</v>
          </cell>
          <cell r="AP222">
            <v>5.3511705685618693E-2</v>
          </cell>
          <cell r="AQ222">
            <v>3.8167938931297218E-3</v>
          </cell>
          <cell r="AR222">
            <v>3.6363636363636598E-3</v>
          </cell>
          <cell r="AS222">
            <v>0</v>
          </cell>
          <cell r="AT222">
            <v>2.249488752556239E-2</v>
          </cell>
          <cell r="AU222">
            <v>2.4000000000000021E-2</v>
          </cell>
          <cell r="AV222">
            <v>1.8143009605122717E-2</v>
          </cell>
          <cell r="AW222">
            <v>0</v>
          </cell>
        </row>
        <row r="223">
          <cell r="A223">
            <v>38789</v>
          </cell>
          <cell r="B223">
            <v>9565</v>
          </cell>
          <cell r="C223">
            <v>8675</v>
          </cell>
          <cell r="D223">
            <v>-2.6057240495514722E-2</v>
          </cell>
          <cell r="E223">
            <v>-2.8736799350121855E-2</v>
          </cell>
          <cell r="F223">
            <v>-2.30855855855856E-2</v>
          </cell>
          <cell r="H223">
            <v>15.3</v>
          </cell>
          <cell r="I223">
            <v>11.25</v>
          </cell>
          <cell r="J223">
            <v>19.95</v>
          </cell>
          <cell r="K223">
            <v>18.8</v>
          </cell>
          <cell r="L223">
            <v>14.85</v>
          </cell>
          <cell r="M223">
            <v>15.2</v>
          </cell>
          <cell r="N223">
            <v>19.3</v>
          </cell>
          <cell r="O223">
            <v>15.9</v>
          </cell>
          <cell r="P223">
            <v>4.8600000000000003</v>
          </cell>
          <cell r="Q223">
            <v>7.07</v>
          </cell>
          <cell r="R223">
            <v>5.55</v>
          </cell>
          <cell r="S223">
            <v>13.6</v>
          </cell>
          <cell r="T223">
            <v>14.4</v>
          </cell>
          <cell r="U223">
            <v>13.05</v>
          </cell>
          <cell r="V223">
            <v>13.2</v>
          </cell>
          <cell r="W223">
            <v>8.9499999999999993</v>
          </cell>
          <cell r="X223">
            <v>24.05</v>
          </cell>
          <cell r="Y223">
            <v>24.05</v>
          </cell>
          <cell r="Z223">
            <v>24.8</v>
          </cell>
          <cell r="AA223">
            <v>9.19</v>
          </cell>
          <cell r="AB223">
            <v>7.07</v>
          </cell>
          <cell r="AC223">
            <v>-5.5555555555555469E-2</v>
          </cell>
          <cell r="AD223"/>
          <cell r="AE223">
            <v>-4.4247787610620648E-3</v>
          </cell>
          <cell r="AF223">
            <v>-7.4626865671643117E-3</v>
          </cell>
          <cell r="AG223">
            <v>-2.6525198938992522E-3</v>
          </cell>
          <cell r="AH223">
            <v>-4.1935483870967794E-2</v>
          </cell>
          <cell r="AI223">
            <v>-6.5359477124183885E-3</v>
          </cell>
          <cell r="AJ223">
            <v>-3.499999999999992E-2</v>
          </cell>
          <cell r="AK223">
            <v>-6.2499999999999778E-3</v>
          </cell>
          <cell r="AL223">
            <v>-8.3018867924528172E-2</v>
          </cell>
          <cell r="AM223">
            <v>0</v>
          </cell>
          <cell r="AN223">
            <v>-8.9285714285713969E-3</v>
          </cell>
          <cell r="AO223">
            <v>-2.1582733812949728E-2</v>
          </cell>
          <cell r="AP223">
            <v>-8.5714285714285743E-2</v>
          </cell>
          <cell r="AQ223">
            <v>-7.6045627376425395E-3</v>
          </cell>
          <cell r="AR223">
            <v>-4.3478260869565299E-2</v>
          </cell>
          <cell r="AS223">
            <v>-5.5555555555556468E-3</v>
          </cell>
          <cell r="AT223">
            <v>-3.7999999999999923E-2</v>
          </cell>
          <cell r="AU223">
            <v>-3.125E-2</v>
          </cell>
          <cell r="AV223">
            <v>-3.6687631027253587E-2</v>
          </cell>
          <cell r="AW223">
            <v>0</v>
          </cell>
        </row>
        <row r="224">
          <cell r="A224">
            <v>38796</v>
          </cell>
          <cell r="B224">
            <v>8293</v>
          </cell>
          <cell r="C224">
            <v>7355</v>
          </cell>
          <cell r="D224">
            <v>-0.14210526315789473</v>
          </cell>
          <cell r="E224">
            <v>-0.13298484056455828</v>
          </cell>
          <cell r="F224">
            <v>-0.1521613832853026</v>
          </cell>
          <cell r="H224">
            <v>13.55</v>
          </cell>
          <cell r="I224">
            <v>9.65</v>
          </cell>
          <cell r="J224">
            <v>17.100000000000001</v>
          </cell>
          <cell r="K224">
            <v>16.2</v>
          </cell>
          <cell r="L224">
            <v>13.2</v>
          </cell>
          <cell r="M224">
            <v>13</v>
          </cell>
          <cell r="N224">
            <v>17.05</v>
          </cell>
          <cell r="O224">
            <v>13.55</v>
          </cell>
          <cell r="P224">
            <v>3.71</v>
          </cell>
          <cell r="Q224">
            <v>5.48</v>
          </cell>
          <cell r="R224">
            <v>4.9000000000000004</v>
          </cell>
          <cell r="S224">
            <v>11.9</v>
          </cell>
          <cell r="T224">
            <v>12.5</v>
          </cell>
          <cell r="U224">
            <v>11.3</v>
          </cell>
          <cell r="V224">
            <v>11.75</v>
          </cell>
          <cell r="W224">
            <v>7.8</v>
          </cell>
          <cell r="X224">
            <v>21.5</v>
          </cell>
          <cell r="Y224">
            <v>21.5</v>
          </cell>
          <cell r="Z224">
            <v>22.15</v>
          </cell>
          <cell r="AA224">
            <v>7.78</v>
          </cell>
          <cell r="AB224">
            <v>5.57</v>
          </cell>
          <cell r="AC224">
            <v>-0.1143790849673203</v>
          </cell>
          <cell r="AD224"/>
          <cell r="AE224">
            <v>-0.14222222222222214</v>
          </cell>
          <cell r="AF224">
            <v>-0.14285714285714279</v>
          </cell>
          <cell r="AG224">
            <v>-0.13829787234042556</v>
          </cell>
          <cell r="AH224">
            <v>-0.11111111111111116</v>
          </cell>
          <cell r="AI224">
            <v>-0.14473684210526316</v>
          </cell>
          <cell r="AJ224">
            <v>-0.11658031088082899</v>
          </cell>
          <cell r="AK224">
            <v>-0.14779874213836475</v>
          </cell>
          <cell r="AL224">
            <v>-0.23662551440329227</v>
          </cell>
          <cell r="AM224">
            <v>-0.22489391796322489</v>
          </cell>
          <cell r="AN224">
            <v>-0.11711711711711703</v>
          </cell>
          <cell r="AO224">
            <v>-0.125</v>
          </cell>
          <cell r="AP224">
            <v>-0.13194444444444442</v>
          </cell>
          <cell r="AQ224">
            <v>-0.13409961685823757</v>
          </cell>
          <cell r="AR224">
            <v>-0.10984848484848475</v>
          </cell>
          <cell r="AS224">
            <v>-0.12849162011173176</v>
          </cell>
          <cell r="AT224">
            <v>-0.10602910602910609</v>
          </cell>
          <cell r="AU224">
            <v>-0.10685483870967749</v>
          </cell>
          <cell r="AV224">
            <v>-0.15342763873775833</v>
          </cell>
          <cell r="AW224">
            <v>-0.21216407355021216</v>
          </cell>
        </row>
        <row r="225">
          <cell r="A225">
            <v>38803</v>
          </cell>
          <cell r="B225">
            <v>9015</v>
          </cell>
          <cell r="C225">
            <v>7792</v>
          </cell>
          <cell r="D225">
            <v>7.4066973415132908E-2</v>
          </cell>
          <cell r="E225">
            <v>8.7061377064994616E-2</v>
          </cell>
          <cell r="F225">
            <v>5.9415363698164469E-2</v>
          </cell>
          <cell r="H225">
            <v>14.1</v>
          </cell>
          <cell r="I225">
            <v>10.199999999999999</v>
          </cell>
          <cell r="J225">
            <v>18.05</v>
          </cell>
          <cell r="K225">
            <v>17.149999999999999</v>
          </cell>
          <cell r="L225">
            <v>13.7</v>
          </cell>
          <cell r="M225">
            <v>13.75</v>
          </cell>
          <cell r="N225">
            <v>17.75</v>
          </cell>
          <cell r="O225">
            <v>14.35</v>
          </cell>
          <cell r="P225">
            <v>4.07</v>
          </cell>
          <cell r="Q225">
            <v>6.01</v>
          </cell>
          <cell r="R225">
            <v>5.25</v>
          </cell>
          <cell r="S225">
            <v>12.75</v>
          </cell>
          <cell r="T225">
            <v>13.25</v>
          </cell>
          <cell r="U225">
            <v>12.25</v>
          </cell>
          <cell r="V225">
            <v>12.4</v>
          </cell>
          <cell r="W225">
            <v>8.4499999999999993</v>
          </cell>
          <cell r="X225">
            <v>23.35</v>
          </cell>
          <cell r="Y225">
            <v>23.35</v>
          </cell>
          <cell r="Z225">
            <v>24.05</v>
          </cell>
          <cell r="AA225">
            <v>8.75</v>
          </cell>
          <cell r="AB225">
            <v>6.36</v>
          </cell>
          <cell r="AC225">
            <v>4.0590405904058935E-2</v>
          </cell>
          <cell r="AD225"/>
          <cell r="AE225">
            <v>5.6994818652849721E-2</v>
          </cell>
          <cell r="AF225">
            <v>5.555555555555558E-2</v>
          </cell>
          <cell r="AG225">
            <v>5.8641975308642014E-2</v>
          </cell>
          <cell r="AH225">
            <v>3.7878787878787845E-2</v>
          </cell>
          <cell r="AI225">
            <v>5.7692307692307709E-2</v>
          </cell>
          <cell r="AJ225">
            <v>4.1055718475073277E-2</v>
          </cell>
          <cell r="AK225">
            <v>5.9040590405903925E-2</v>
          </cell>
          <cell r="AL225">
            <v>9.7035040431266983E-2</v>
          </cell>
          <cell r="AM225">
            <v>9.6715328467153139E-2</v>
          </cell>
          <cell r="AN225">
            <v>7.1428571428571397E-2</v>
          </cell>
          <cell r="AO225">
            <v>7.1428571428571397E-2</v>
          </cell>
          <cell r="AP225">
            <v>6.0000000000000053E-2</v>
          </cell>
          <cell r="AQ225">
            <v>8.4070796460177011E-2</v>
          </cell>
          <cell r="AR225">
            <v>5.5319148936170182E-2</v>
          </cell>
          <cell r="AS225">
            <v>8.3333333333333259E-2</v>
          </cell>
          <cell r="AT225">
            <v>8.6046511627906996E-2</v>
          </cell>
          <cell r="AU225">
            <v>8.5778781038374774E-2</v>
          </cell>
          <cell r="AV225">
            <v>0.12467866323907462</v>
          </cell>
          <cell r="AW225">
            <v>0.14183123877917425</v>
          </cell>
        </row>
        <row r="226">
          <cell r="A226">
            <v>38810</v>
          </cell>
          <cell r="B226">
            <v>8995</v>
          </cell>
          <cell r="C226">
            <v>7558</v>
          </cell>
          <cell r="D226">
            <v>-1.5112750639614481E-2</v>
          </cell>
          <cell r="E226">
            <v>-2.2185246810870751E-3</v>
          </cell>
          <cell r="F226">
            <v>-3.003080082135523E-2</v>
          </cell>
          <cell r="H226">
            <v>13.5</v>
          </cell>
          <cell r="I226">
            <v>9.8000000000000007</v>
          </cell>
          <cell r="J226">
            <v>17.350000000000001</v>
          </cell>
          <cell r="K226">
            <v>16.5</v>
          </cell>
          <cell r="L226">
            <v>13.2</v>
          </cell>
          <cell r="M226">
            <v>13.25</v>
          </cell>
          <cell r="N226">
            <v>17</v>
          </cell>
          <cell r="O226">
            <v>13.8</v>
          </cell>
          <cell r="P226">
            <v>3.71</v>
          </cell>
          <cell r="Q226">
            <v>5.66</v>
          </cell>
          <cell r="R226">
            <v>5.3</v>
          </cell>
          <cell r="S226">
            <v>13.2</v>
          </cell>
          <cell r="T226">
            <v>12.5</v>
          </cell>
          <cell r="U226">
            <v>12.4</v>
          </cell>
          <cell r="V226">
            <v>12.55</v>
          </cell>
          <cell r="W226">
            <v>8.5</v>
          </cell>
          <cell r="X226">
            <v>23.25</v>
          </cell>
          <cell r="Y226">
            <v>23.25</v>
          </cell>
          <cell r="Z226">
            <v>24</v>
          </cell>
          <cell r="AA226">
            <v>8.48</v>
          </cell>
          <cell r="AB226">
            <v>6.36</v>
          </cell>
          <cell r="AC226">
            <v>-4.2553191489361653E-2</v>
          </cell>
          <cell r="AD226"/>
          <cell r="AE226">
            <v>-3.9215686274509665E-2</v>
          </cell>
          <cell r="AF226">
            <v>-3.878116343490301E-2</v>
          </cell>
          <cell r="AG226">
            <v>-3.790087463556846E-2</v>
          </cell>
          <cell r="AH226">
            <v>-3.6496350364963459E-2</v>
          </cell>
          <cell r="AI226">
            <v>-3.6363636363636376E-2</v>
          </cell>
          <cell r="AJ226">
            <v>-4.2253521126760618E-2</v>
          </cell>
          <cell r="AK226">
            <v>-3.8327526132404088E-2</v>
          </cell>
          <cell r="AL226">
            <v>-8.8452088452088518E-2</v>
          </cell>
          <cell r="AM226">
            <v>-5.8236272878535722E-2</v>
          </cell>
          <cell r="AN226">
            <v>9.52380952380949E-3</v>
          </cell>
          <cell r="AO226">
            <v>3.5294117647058698E-2</v>
          </cell>
          <cell r="AP226">
            <v>-5.6603773584905648E-2</v>
          </cell>
          <cell r="AQ226">
            <v>1.2244897959183598E-2</v>
          </cell>
          <cell r="AR226">
            <v>1.2096774193548487E-2</v>
          </cell>
          <cell r="AS226">
            <v>5.9171597633136397E-3</v>
          </cell>
          <cell r="AT226">
            <v>-4.282655246252709E-3</v>
          </cell>
          <cell r="AU226">
            <v>-2.0790020790021346E-3</v>
          </cell>
          <cell r="AV226">
            <v>-3.0857142857142805E-2</v>
          </cell>
          <cell r="AW226">
            <v>0</v>
          </cell>
        </row>
        <row r="227">
          <cell r="A227">
            <v>38817</v>
          </cell>
          <cell r="B227">
            <v>9087</v>
          </cell>
          <cell r="C227">
            <v>7868</v>
          </cell>
          <cell r="D227">
            <v>2.428562798284295E-2</v>
          </cell>
          <cell r="E227">
            <v>1.022790439132848E-2</v>
          </cell>
          <cell r="F227">
            <v>4.1016141836464737E-2</v>
          </cell>
          <cell r="H227">
            <v>13.9</v>
          </cell>
          <cell r="I227">
            <v>10.45</v>
          </cell>
          <cell r="J227">
            <v>18.55</v>
          </cell>
          <cell r="K227">
            <v>17.600000000000001</v>
          </cell>
          <cell r="L227">
            <v>13.55</v>
          </cell>
          <cell r="M227">
            <v>14.1</v>
          </cell>
          <cell r="N227">
            <v>17.55</v>
          </cell>
          <cell r="O227">
            <v>14.7</v>
          </cell>
          <cell r="P227">
            <v>3.89</v>
          </cell>
          <cell r="Q227">
            <v>6.19</v>
          </cell>
          <cell r="R227">
            <v>5.35</v>
          </cell>
          <cell r="S227">
            <v>13.25</v>
          </cell>
          <cell r="T227">
            <v>12.8</v>
          </cell>
          <cell r="U227">
            <v>12.5</v>
          </cell>
          <cell r="V227">
            <v>12.7</v>
          </cell>
          <cell r="W227">
            <v>8.65</v>
          </cell>
          <cell r="X227">
            <v>23.3</v>
          </cell>
          <cell r="Y227">
            <v>23.3</v>
          </cell>
          <cell r="Z227">
            <v>24.1</v>
          </cell>
          <cell r="AA227">
            <v>8.57</v>
          </cell>
          <cell r="AB227">
            <v>6.45</v>
          </cell>
          <cell r="AC227">
            <v>2.9629629629629672E-2</v>
          </cell>
          <cell r="AD227"/>
          <cell r="AE227">
            <v>6.6326530612244694E-2</v>
          </cell>
          <cell r="AF227">
            <v>6.9164265129682878E-2</v>
          </cell>
          <cell r="AG227">
            <v>6.6666666666666652E-2</v>
          </cell>
          <cell r="AH227">
            <v>2.6515151515151603E-2</v>
          </cell>
          <cell r="AI227">
            <v>6.4150943396226401E-2</v>
          </cell>
          <cell r="AJ227">
            <v>3.2352941176470695E-2</v>
          </cell>
          <cell r="AK227">
            <v>6.5217391304347672E-2</v>
          </cell>
          <cell r="AL227">
            <v>4.8517520215633381E-2</v>
          </cell>
          <cell r="AM227">
            <v>9.3639575971731448E-2</v>
          </cell>
          <cell r="AN227">
            <v>9.4339622641508303E-3</v>
          </cell>
          <cell r="AO227">
            <v>3.7878787878788955E-3</v>
          </cell>
          <cell r="AP227">
            <v>2.4000000000000021E-2</v>
          </cell>
          <cell r="AQ227">
            <v>8.0645161290322509E-3</v>
          </cell>
          <cell r="AR227">
            <v>1.195219123505975E-2</v>
          </cell>
          <cell r="AS227">
            <v>1.7647058823529349E-2</v>
          </cell>
          <cell r="AT227">
            <v>2.1505376344086446E-3</v>
          </cell>
          <cell r="AU227">
            <v>4.1666666666666519E-3</v>
          </cell>
          <cell r="AV227">
            <v>1.0613207547169878E-2</v>
          </cell>
          <cell r="AW227">
            <v>1.4150943396226356E-2</v>
          </cell>
        </row>
        <row r="228">
          <cell r="A228">
            <v>38824</v>
          </cell>
          <cell r="B228">
            <v>9076</v>
          </cell>
          <cell r="C228">
            <v>7604</v>
          </cell>
          <cell r="D228">
            <v>-1.6219404305514606E-2</v>
          </cell>
          <cell r="E228">
            <v>-1.2105205238251981E-3</v>
          </cell>
          <cell r="F228">
            <v>-3.3553634977122493E-2</v>
          </cell>
          <cell r="H228">
            <v>13.8</v>
          </cell>
          <cell r="I228">
            <v>10</v>
          </cell>
          <cell r="J228">
            <v>17.75</v>
          </cell>
          <cell r="K228">
            <v>16.850000000000001</v>
          </cell>
          <cell r="L228">
            <v>13.5</v>
          </cell>
          <cell r="M228">
            <v>13.55</v>
          </cell>
          <cell r="N228">
            <v>17.45</v>
          </cell>
          <cell r="O228">
            <v>14.1</v>
          </cell>
          <cell r="P228">
            <v>3.8</v>
          </cell>
          <cell r="Q228">
            <v>5.74</v>
          </cell>
          <cell r="R228">
            <v>5.3</v>
          </cell>
          <cell r="S228">
            <v>13.25</v>
          </cell>
          <cell r="T228">
            <v>12.55</v>
          </cell>
          <cell r="U228">
            <v>12.5</v>
          </cell>
          <cell r="V228">
            <v>12.65</v>
          </cell>
          <cell r="W228">
            <v>8.6</v>
          </cell>
          <cell r="X228">
            <v>23.6</v>
          </cell>
          <cell r="Y228">
            <v>23.6</v>
          </cell>
          <cell r="Z228">
            <v>24.3</v>
          </cell>
          <cell r="AA228">
            <v>8.66</v>
          </cell>
          <cell r="AB228">
            <v>6.36</v>
          </cell>
          <cell r="AC228">
            <v>-7.194244604316502E-3</v>
          </cell>
          <cell r="AD228"/>
          <cell r="AE228">
            <v>-4.3062200956937691E-2</v>
          </cell>
          <cell r="AF228">
            <v>-4.3126684636118684E-2</v>
          </cell>
          <cell r="AG228">
            <v>-4.2613636363636354E-2</v>
          </cell>
          <cell r="AH228">
            <v>-3.6900369003690647E-3</v>
          </cell>
          <cell r="AI228">
            <v>-3.900709219858145E-2</v>
          </cell>
          <cell r="AJ228">
            <v>-5.6980056980058258E-3</v>
          </cell>
          <cell r="AK228">
            <v>-4.0816326530612179E-2</v>
          </cell>
          <cell r="AL228">
            <v>-2.3136246786632508E-2</v>
          </cell>
          <cell r="AM228">
            <v>-7.2697899838449098E-2</v>
          </cell>
          <cell r="AN228">
            <v>-9.3457943925233655E-3</v>
          </cell>
          <cell r="AO228">
            <v>0</v>
          </cell>
          <cell r="AP228">
            <v>-1.953125E-2</v>
          </cell>
          <cell r="AQ228">
            <v>0</v>
          </cell>
          <cell r="AR228">
            <v>-3.93700787401563E-3</v>
          </cell>
          <cell r="AS228">
            <v>-5.7803468208093012E-3</v>
          </cell>
          <cell r="AT228">
            <v>1.2875536480686733E-2</v>
          </cell>
          <cell r="AU228">
            <v>8.2987551867219622E-3</v>
          </cell>
          <cell r="AV228">
            <v>1.0501750291715295E-2</v>
          </cell>
          <cell r="AW228">
            <v>-1.3953488372092981E-2</v>
          </cell>
        </row>
        <row r="229">
          <cell r="A229">
            <v>38831</v>
          </cell>
          <cell r="B229">
            <v>8411</v>
          </cell>
          <cell r="C229">
            <v>7409</v>
          </cell>
          <cell r="D229">
            <v>-5.1558752997601931E-2</v>
          </cell>
          <cell r="E229">
            <v>-7.3270163067430616E-2</v>
          </cell>
          <cell r="F229">
            <v>-2.5644397685428699E-2</v>
          </cell>
          <cell r="H229">
            <v>13.8</v>
          </cell>
          <cell r="I229">
            <v>9.6999999999999993</v>
          </cell>
          <cell r="J229">
            <v>17.2</v>
          </cell>
          <cell r="K229">
            <v>16.3</v>
          </cell>
          <cell r="L229">
            <v>13.5</v>
          </cell>
          <cell r="M229">
            <v>13.1</v>
          </cell>
          <cell r="N229">
            <v>17.399999999999999</v>
          </cell>
          <cell r="O229">
            <v>13.6</v>
          </cell>
          <cell r="P229">
            <v>3.71</v>
          </cell>
          <cell r="Q229">
            <v>5.39</v>
          </cell>
          <cell r="R229">
            <v>5.05</v>
          </cell>
          <cell r="S229">
            <v>12.4</v>
          </cell>
          <cell r="T229">
            <v>12.75</v>
          </cell>
          <cell r="U229">
            <v>11.8</v>
          </cell>
          <cell r="V229">
            <v>11.9</v>
          </cell>
          <cell r="W229">
            <v>8.15</v>
          </cell>
          <cell r="X229">
            <v>21.3</v>
          </cell>
          <cell r="Y229">
            <v>21.3</v>
          </cell>
          <cell r="Z229">
            <v>22</v>
          </cell>
          <cell r="AA229">
            <v>7.42</v>
          </cell>
          <cell r="AB229">
            <v>5.74</v>
          </cell>
          <cell r="AC229">
            <v>0</v>
          </cell>
          <cell r="AD229"/>
          <cell r="AE229">
            <v>-3.0000000000000027E-2</v>
          </cell>
          <cell r="AF229">
            <v>-3.0985915492957816E-2</v>
          </cell>
          <cell r="AG229">
            <v>-3.2640949554896159E-2</v>
          </cell>
          <cell r="AH229">
            <v>0</v>
          </cell>
          <cell r="AI229">
            <v>-3.3210332103321138E-2</v>
          </cell>
          <cell r="AJ229">
            <v>-2.8653295128939771E-3</v>
          </cell>
          <cell r="AK229">
            <v>-3.546099290780147E-2</v>
          </cell>
          <cell r="AL229">
            <v>-2.3684210526315752E-2</v>
          </cell>
          <cell r="AM229">
            <v>-6.0975609756097615E-2</v>
          </cell>
          <cell r="AN229">
            <v>-4.7169811320754707E-2</v>
          </cell>
          <cell r="AO229">
            <v>-6.4150943396226401E-2</v>
          </cell>
          <cell r="AP229">
            <v>1.5936254980079667E-2</v>
          </cell>
          <cell r="AQ229">
            <v>-5.5999999999999939E-2</v>
          </cell>
          <cell r="AR229">
            <v>-5.9288537549407105E-2</v>
          </cell>
          <cell r="AS229">
            <v>-5.2325581395348708E-2</v>
          </cell>
          <cell r="AT229">
            <v>-9.7457627118644141E-2</v>
          </cell>
          <cell r="AU229">
            <v>-9.4650205761316886E-2</v>
          </cell>
          <cell r="AV229">
            <v>-0.14318706697459582</v>
          </cell>
          <cell r="AW229">
            <v>-9.7484276729559727E-2</v>
          </cell>
        </row>
        <row r="230">
          <cell r="A230">
            <v>38838</v>
          </cell>
          <cell r="B230">
            <v>7912</v>
          </cell>
          <cell r="C230">
            <v>7031</v>
          </cell>
          <cell r="D230">
            <v>-5.5436156763590372E-2</v>
          </cell>
          <cell r="E230">
            <v>-5.9327071691832156E-2</v>
          </cell>
          <cell r="F230">
            <v>-5.101903090835469E-2</v>
          </cell>
          <cell r="H230">
            <v>13.5</v>
          </cell>
          <cell r="I230">
            <v>8.85</v>
          </cell>
          <cell r="J230">
            <v>16.45</v>
          </cell>
          <cell r="K230">
            <v>15.9</v>
          </cell>
          <cell r="L230">
            <v>13.4</v>
          </cell>
          <cell r="M230">
            <v>12.15</v>
          </cell>
          <cell r="N230">
            <v>16.649999999999999</v>
          </cell>
          <cell r="O230">
            <v>12.55</v>
          </cell>
          <cell r="P230">
            <v>3.45</v>
          </cell>
          <cell r="Q230">
            <v>5.04</v>
          </cell>
          <cell r="R230">
            <v>4.75</v>
          </cell>
          <cell r="S230">
            <v>11.6</v>
          </cell>
          <cell r="T230">
            <v>11.8</v>
          </cell>
          <cell r="U230">
            <v>10.95</v>
          </cell>
          <cell r="V230">
            <v>11.4</v>
          </cell>
          <cell r="W230">
            <v>7.55</v>
          </cell>
          <cell r="X230">
            <v>20.55</v>
          </cell>
          <cell r="Y230">
            <v>20.55</v>
          </cell>
          <cell r="Z230">
            <v>21.1</v>
          </cell>
          <cell r="AA230">
            <v>6.98</v>
          </cell>
          <cell r="AB230">
            <v>5.08</v>
          </cell>
          <cell r="AC230">
            <v>-2.1739130434782705E-2</v>
          </cell>
          <cell r="AD230"/>
          <cell r="AE230">
            <v>-8.7628865979381465E-2</v>
          </cell>
          <cell r="AF230">
            <v>-4.3604651162790664E-2</v>
          </cell>
          <cell r="AG230">
            <v>-2.4539877300613466E-2</v>
          </cell>
          <cell r="AH230">
            <v>-7.4074074074074181E-3</v>
          </cell>
          <cell r="AI230">
            <v>-7.2519083969465603E-2</v>
          </cell>
          <cell r="AJ230">
            <v>-4.31034482758621E-2</v>
          </cell>
          <cell r="AK230">
            <v>-7.7205882352941124E-2</v>
          </cell>
          <cell r="AL230">
            <v>-7.0080862533692612E-2</v>
          </cell>
          <cell r="AM230">
            <v>-6.4935064935064846E-2</v>
          </cell>
          <cell r="AN230">
            <v>-5.9405940594059348E-2</v>
          </cell>
          <cell r="AO230">
            <v>-6.4516129032258118E-2</v>
          </cell>
          <cell r="AP230">
            <v>-7.4509803921568585E-2</v>
          </cell>
          <cell r="AQ230">
            <v>-7.2033898305084887E-2</v>
          </cell>
          <cell r="AR230">
            <v>-4.2016806722689037E-2</v>
          </cell>
          <cell r="AS230">
            <v>-7.361963190184051E-2</v>
          </cell>
          <cell r="AT230">
            <v>-3.5211267605633756E-2</v>
          </cell>
          <cell r="AU230">
            <v>-4.0909090909090895E-2</v>
          </cell>
          <cell r="AV230">
            <v>-5.9299191374662996E-2</v>
          </cell>
          <cell r="AW230">
            <v>-0.1149825783972126</v>
          </cell>
        </row>
        <row r="231">
          <cell r="A231">
            <v>38845</v>
          </cell>
          <cell r="B231">
            <v>7892</v>
          </cell>
          <cell r="C231">
            <v>7180</v>
          </cell>
          <cell r="D231">
            <v>8.6328046576993334E-3</v>
          </cell>
          <cell r="E231">
            <v>-2.5278058645096246E-3</v>
          </cell>
          <cell r="F231">
            <v>2.1191864599630295E-2</v>
          </cell>
          <cell r="H231">
            <v>13.6</v>
          </cell>
          <cell r="I231">
            <v>9.1</v>
          </cell>
          <cell r="J231">
            <v>16.850000000000001</v>
          </cell>
          <cell r="K231">
            <v>16.3</v>
          </cell>
          <cell r="L231">
            <v>13.5</v>
          </cell>
          <cell r="M231">
            <v>12.55</v>
          </cell>
          <cell r="N231">
            <v>16.649999999999999</v>
          </cell>
          <cell r="O231">
            <v>13.15</v>
          </cell>
          <cell r="P231">
            <v>3.45</v>
          </cell>
          <cell r="Q231">
            <v>5.21</v>
          </cell>
          <cell r="R231">
            <v>4.75</v>
          </cell>
          <cell r="S231">
            <v>11.7</v>
          </cell>
          <cell r="T231">
            <v>11.75</v>
          </cell>
          <cell r="U231">
            <v>11</v>
          </cell>
          <cell r="V231">
            <v>11.45</v>
          </cell>
          <cell r="W231">
            <v>7.6</v>
          </cell>
          <cell r="X231">
            <v>20.5</v>
          </cell>
          <cell r="Y231">
            <v>20.5</v>
          </cell>
          <cell r="Z231">
            <v>21</v>
          </cell>
          <cell r="AA231">
            <v>6.98</v>
          </cell>
          <cell r="AB231">
            <v>5.08</v>
          </cell>
          <cell r="AC231">
            <v>7.4074074074073071E-3</v>
          </cell>
          <cell r="AD231"/>
          <cell r="AE231">
            <v>2.8248587570621542E-2</v>
          </cell>
          <cell r="AF231">
            <v>2.4316109422492627E-2</v>
          </cell>
          <cell r="AG231">
            <v>2.515723270440251E-2</v>
          </cell>
          <cell r="AH231">
            <v>7.4626865671640896E-3</v>
          </cell>
          <cell r="AI231">
            <v>3.292181069958855E-2</v>
          </cell>
          <cell r="AJ231">
            <v>0</v>
          </cell>
          <cell r="AK231">
            <v>4.7808764940239001E-2</v>
          </cell>
          <cell r="AL231">
            <v>0</v>
          </cell>
          <cell r="AM231">
            <v>3.373015873015861E-2</v>
          </cell>
          <cell r="AN231">
            <v>0</v>
          </cell>
          <cell r="AO231">
            <v>8.6206896551723755E-3</v>
          </cell>
          <cell r="AP231">
            <v>-4.2372881355933201E-3</v>
          </cell>
          <cell r="AQ231">
            <v>4.5662100456622667E-3</v>
          </cell>
          <cell r="AR231">
            <v>4.3859649122806044E-3</v>
          </cell>
          <cell r="AS231">
            <v>6.6225165562914245E-3</v>
          </cell>
          <cell r="AT231">
            <v>-2.4330900243308973E-3</v>
          </cell>
          <cell r="AU231">
            <v>-4.7393364928910442E-3</v>
          </cell>
          <cell r="AV231">
            <v>0</v>
          </cell>
          <cell r="AW231">
            <v>0</v>
          </cell>
        </row>
        <row r="232">
          <cell r="A232">
            <v>38852</v>
          </cell>
          <cell r="B232">
            <v>8256</v>
          </cell>
          <cell r="C232">
            <v>7447</v>
          </cell>
          <cell r="D232">
            <v>4.1865711252653925E-2</v>
          </cell>
          <cell r="E232">
            <v>4.6122655854029304E-2</v>
          </cell>
          <cell r="F232">
            <v>3.7186629526462456E-2</v>
          </cell>
          <cell r="H232">
            <v>14</v>
          </cell>
          <cell r="I232">
            <v>9.35</v>
          </cell>
          <cell r="J232">
            <v>17.399999999999999</v>
          </cell>
          <cell r="K232">
            <v>16.8</v>
          </cell>
          <cell r="L232">
            <v>13.85</v>
          </cell>
          <cell r="M232">
            <v>12.95</v>
          </cell>
          <cell r="N232">
            <v>17.8</v>
          </cell>
          <cell r="O232">
            <v>13.55</v>
          </cell>
          <cell r="P232">
            <v>3.62</v>
          </cell>
          <cell r="Q232">
            <v>5.48</v>
          </cell>
          <cell r="R232">
            <v>4.9000000000000004</v>
          </cell>
          <cell r="S232">
            <v>12</v>
          </cell>
          <cell r="T232">
            <v>12.25</v>
          </cell>
          <cell r="U232">
            <v>11.3</v>
          </cell>
          <cell r="V232">
            <v>11.75</v>
          </cell>
          <cell r="W232">
            <v>7.8</v>
          </cell>
          <cell r="X232">
            <v>21.55</v>
          </cell>
          <cell r="Y232">
            <v>21.55</v>
          </cell>
          <cell r="Z232">
            <v>23</v>
          </cell>
          <cell r="AA232">
            <v>7.51</v>
          </cell>
          <cell r="AB232">
            <v>5.3</v>
          </cell>
          <cell r="AC232">
            <v>2.941176470588247E-2</v>
          </cell>
          <cell r="AD232"/>
          <cell r="AE232">
            <v>2.7472527472527375E-2</v>
          </cell>
          <cell r="AF232">
            <v>3.2640949554896048E-2</v>
          </cell>
          <cell r="AG232">
            <v>3.0674846625766916E-2</v>
          </cell>
          <cell r="AH232">
            <v>2.5925925925925908E-2</v>
          </cell>
          <cell r="AI232">
            <v>3.1872509960159334E-2</v>
          </cell>
          <cell r="AJ232">
            <v>6.9069069069069178E-2</v>
          </cell>
          <cell r="AK232">
            <v>3.041825095057038E-2</v>
          </cell>
          <cell r="AL232">
            <v>4.9275362318840665E-2</v>
          </cell>
          <cell r="AM232">
            <v>5.1823416506717956E-2</v>
          </cell>
          <cell r="AN232">
            <v>3.1578947368421151E-2</v>
          </cell>
          <cell r="AO232">
            <v>2.5641025641025772E-2</v>
          </cell>
          <cell r="AP232">
            <v>4.2553191489361764E-2</v>
          </cell>
          <cell r="AQ232">
            <v>2.7272727272727337E-2</v>
          </cell>
          <cell r="AR232">
            <v>2.6200873362445476E-2</v>
          </cell>
          <cell r="AS232">
            <v>2.6315789473684292E-2</v>
          </cell>
          <cell r="AT232">
            <v>5.1219512195121997E-2</v>
          </cell>
          <cell r="AU232">
            <v>9.5238095238095344E-2</v>
          </cell>
          <cell r="AV232">
            <v>7.5931232091690504E-2</v>
          </cell>
          <cell r="AW232">
            <v>4.3307086614173151E-2</v>
          </cell>
        </row>
        <row r="233">
          <cell r="A233">
            <v>38859</v>
          </cell>
          <cell r="B233">
            <v>8117</v>
          </cell>
          <cell r="C233">
            <v>7019</v>
          </cell>
          <cell r="D233">
            <v>-3.6107750111443626E-2</v>
          </cell>
          <cell r="E233">
            <v>-1.6836240310077466E-2</v>
          </cell>
          <cell r="F233">
            <v>-5.7472807842084084E-2</v>
          </cell>
          <cell r="H233">
            <v>13.3</v>
          </cell>
          <cell r="I233">
            <v>8.85</v>
          </cell>
          <cell r="J233">
            <v>16.350000000000001</v>
          </cell>
          <cell r="K233">
            <v>15.8</v>
          </cell>
          <cell r="L233">
            <v>13.25</v>
          </cell>
          <cell r="M233">
            <v>12.25</v>
          </cell>
          <cell r="N233">
            <v>17.100000000000001</v>
          </cell>
          <cell r="O233">
            <v>12.8</v>
          </cell>
          <cell r="P233">
            <v>3.1</v>
          </cell>
          <cell r="Q233">
            <v>5.04</v>
          </cell>
          <cell r="R233">
            <v>4.8</v>
          </cell>
          <cell r="S233">
            <v>11.75</v>
          </cell>
          <cell r="T233">
            <v>11.8</v>
          </cell>
          <cell r="U233">
            <v>11.1</v>
          </cell>
          <cell r="V233">
            <v>11.55</v>
          </cell>
          <cell r="W233">
            <v>7.7</v>
          </cell>
          <cell r="X233">
            <v>21.1</v>
          </cell>
          <cell r="Y233">
            <v>21.1</v>
          </cell>
          <cell r="Z233">
            <v>22.85</v>
          </cell>
          <cell r="AA233">
            <v>7.42</v>
          </cell>
          <cell r="AB233">
            <v>5.26</v>
          </cell>
          <cell r="AC233">
            <v>-4.9999999999999933E-2</v>
          </cell>
          <cell r="AD233"/>
          <cell r="AE233">
            <v>-5.3475935828876997E-2</v>
          </cell>
          <cell r="AF233">
            <v>-6.034482758620674E-2</v>
          </cell>
          <cell r="AG233">
            <v>-5.9523809523809534E-2</v>
          </cell>
          <cell r="AH233">
            <v>-4.3321299638989119E-2</v>
          </cell>
          <cell r="AI233">
            <v>-5.4054054054054057E-2</v>
          </cell>
          <cell r="AJ233">
            <v>-3.9325842696629199E-2</v>
          </cell>
          <cell r="AK233">
            <v>-5.5350553505535083E-2</v>
          </cell>
          <cell r="AL233">
            <v>-0.14364640883977897</v>
          </cell>
          <cell r="AM233">
            <v>-8.0291970802919721E-2</v>
          </cell>
          <cell r="AN233">
            <v>-2.0408163265306256E-2</v>
          </cell>
          <cell r="AO233">
            <v>-2.083333333333337E-2</v>
          </cell>
          <cell r="AP233">
            <v>-3.6734693877551017E-2</v>
          </cell>
          <cell r="AQ233">
            <v>-1.7699115044247926E-2</v>
          </cell>
          <cell r="AR233">
            <v>-1.7021276595744594E-2</v>
          </cell>
          <cell r="AS233">
            <v>-1.2820512820512775E-2</v>
          </cell>
          <cell r="AT233">
            <v>-2.0881670533642649E-2</v>
          </cell>
          <cell r="AU233">
            <v>-6.521739130434745E-3</v>
          </cell>
          <cell r="AV233">
            <v>-1.1984021304926706E-2</v>
          </cell>
          <cell r="AW233">
            <v>-7.547169811320753E-3</v>
          </cell>
        </row>
        <row r="234">
          <cell r="A234">
            <v>38866</v>
          </cell>
          <cell r="B234">
            <v>7897</v>
          </cell>
          <cell r="C234">
            <v>6715</v>
          </cell>
          <cell r="D234">
            <v>-3.4619450317124767E-2</v>
          </cell>
          <cell r="E234">
            <v>-2.7103609708020171E-2</v>
          </cell>
          <cell r="F234">
            <v>-4.331101296480977E-2</v>
          </cell>
          <cell r="H234">
            <v>13.1</v>
          </cell>
          <cell r="I234">
            <v>8.4</v>
          </cell>
          <cell r="J234">
            <v>15.45</v>
          </cell>
          <cell r="K234">
            <v>14.9</v>
          </cell>
          <cell r="L234">
            <v>13.1</v>
          </cell>
          <cell r="M234">
            <v>11.65</v>
          </cell>
          <cell r="N234">
            <v>16.850000000000001</v>
          </cell>
          <cell r="O234">
            <v>12.15</v>
          </cell>
          <cell r="P234">
            <v>3.18</v>
          </cell>
          <cell r="Q234">
            <v>4.5999999999999996</v>
          </cell>
          <cell r="R234">
            <v>4.75</v>
          </cell>
          <cell r="S234">
            <v>11.6</v>
          </cell>
          <cell r="T234">
            <v>11.6</v>
          </cell>
          <cell r="U234">
            <v>10.95</v>
          </cell>
          <cell r="V234">
            <v>11.55</v>
          </cell>
          <cell r="W234">
            <v>7.55</v>
          </cell>
          <cell r="X234">
            <v>20</v>
          </cell>
          <cell r="Y234">
            <v>20</v>
          </cell>
          <cell r="Z234">
            <v>21.5</v>
          </cell>
          <cell r="AA234">
            <v>7.16</v>
          </cell>
          <cell r="AB234">
            <v>5.08</v>
          </cell>
          <cell r="AC234">
            <v>-1.5037593984962516E-2</v>
          </cell>
          <cell r="AD234"/>
          <cell r="AE234">
            <v>-5.084745762711862E-2</v>
          </cell>
          <cell r="AF234">
            <v>-5.5045871559633142E-2</v>
          </cell>
          <cell r="AG234">
            <v>-5.6962025316455667E-2</v>
          </cell>
          <cell r="AH234">
            <v>-1.132075471698113E-2</v>
          </cell>
          <cell r="AI234">
            <v>-4.8979591836734615E-2</v>
          </cell>
          <cell r="AJ234">
            <v>-1.4619883040935644E-2</v>
          </cell>
          <cell r="AK234">
            <v>-5.078125E-2</v>
          </cell>
          <cell r="AL234">
            <v>2.5806451612903292E-2</v>
          </cell>
          <cell r="AM234">
            <v>-8.7301587301587324E-2</v>
          </cell>
          <cell r="AN234">
            <v>-1.041666666666663E-2</v>
          </cell>
          <cell r="AO234">
            <v>-1.2765957446808529E-2</v>
          </cell>
          <cell r="AP234">
            <v>-1.6949152542372947E-2</v>
          </cell>
          <cell r="AQ234">
            <v>-1.3513513513513598E-2</v>
          </cell>
          <cell r="AR234">
            <v>0</v>
          </cell>
          <cell r="AS234">
            <v>-1.9480519480519543E-2</v>
          </cell>
          <cell r="AT234">
            <v>-5.2132701421801042E-2</v>
          </cell>
          <cell r="AU234">
            <v>-5.9080962800875381E-2</v>
          </cell>
          <cell r="AV234">
            <v>-3.5040431266846306E-2</v>
          </cell>
          <cell r="AW234">
            <v>-3.4220532319391594E-2</v>
          </cell>
        </row>
        <row r="235">
          <cell r="A235">
            <v>38873</v>
          </cell>
          <cell r="B235">
            <v>8489</v>
          </cell>
          <cell r="C235">
            <v>7169</v>
          </cell>
          <cell r="D235">
            <v>7.1584998631261998E-2</v>
          </cell>
          <cell r="E235">
            <v>7.4965176649360421E-2</v>
          </cell>
          <cell r="F235">
            <v>6.7609828741623135E-2</v>
          </cell>
          <cell r="H235">
            <v>13.55</v>
          </cell>
          <cell r="I235">
            <v>9.0500000000000007</v>
          </cell>
          <cell r="J235">
            <v>16.600000000000001</v>
          </cell>
          <cell r="K235">
            <v>16</v>
          </cell>
          <cell r="L235">
            <v>13.45</v>
          </cell>
          <cell r="M235">
            <v>12.5</v>
          </cell>
          <cell r="N235">
            <v>17.399999999999999</v>
          </cell>
          <cell r="O235">
            <v>13.1</v>
          </cell>
          <cell r="P235">
            <v>3.45</v>
          </cell>
          <cell r="Q235">
            <v>5.21</v>
          </cell>
          <cell r="R235">
            <v>4.95</v>
          </cell>
          <cell r="S235">
            <v>12.15</v>
          </cell>
          <cell r="T235">
            <v>12.75</v>
          </cell>
          <cell r="U235">
            <v>11.4</v>
          </cell>
          <cell r="V235">
            <v>11.95</v>
          </cell>
          <cell r="W235">
            <v>7.9</v>
          </cell>
          <cell r="X235">
            <v>22.1</v>
          </cell>
          <cell r="Y235">
            <v>22.1</v>
          </cell>
          <cell r="Z235">
            <v>23.9</v>
          </cell>
          <cell r="AA235">
            <v>7.95</v>
          </cell>
          <cell r="AB235">
            <v>5.57</v>
          </cell>
          <cell r="AC235">
            <v>3.4351145038167941E-2</v>
          </cell>
          <cell r="AD235"/>
          <cell r="AE235">
            <v>7.7380952380952328E-2</v>
          </cell>
          <cell r="AF235">
            <v>7.4433656957928918E-2</v>
          </cell>
          <cell r="AG235">
            <v>7.3825503355704702E-2</v>
          </cell>
          <cell r="AH235">
            <v>2.6717557251908275E-2</v>
          </cell>
          <cell r="AI235">
            <v>7.296137339055786E-2</v>
          </cell>
          <cell r="AJ235">
            <v>3.2640949554896048E-2</v>
          </cell>
          <cell r="AK235">
            <v>7.8189300411522611E-2</v>
          </cell>
          <cell r="AL235">
            <v>8.4905660377358583E-2</v>
          </cell>
          <cell r="AM235">
            <v>0.13260869565217392</v>
          </cell>
          <cell r="AN235">
            <v>4.2105263157894868E-2</v>
          </cell>
          <cell r="AO235">
            <v>4.7413793103448398E-2</v>
          </cell>
          <cell r="AP235">
            <v>9.9137931034482873E-2</v>
          </cell>
          <cell r="AQ235">
            <v>4.1095890410959068E-2</v>
          </cell>
          <cell r="AR235">
            <v>3.463203463203457E-2</v>
          </cell>
          <cell r="AS235">
            <v>4.635761589403975E-2</v>
          </cell>
          <cell r="AT235">
            <v>0.10499999999999998</v>
          </cell>
          <cell r="AU235">
            <v>0.11162790697674407</v>
          </cell>
          <cell r="AV235">
            <v>0.11033519553072635</v>
          </cell>
          <cell r="AW235">
            <v>9.6456692913385877E-2</v>
          </cell>
        </row>
        <row r="236">
          <cell r="A236">
            <v>38880</v>
          </cell>
          <cell r="B236">
            <v>8412</v>
          </cell>
          <cell r="C236">
            <v>7234</v>
          </cell>
          <cell r="D236">
            <v>-7.6638140247797804E-4</v>
          </cell>
          <cell r="E236">
            <v>-9.0705619036399732E-3</v>
          </cell>
          <cell r="F236">
            <v>9.066815455433197E-3</v>
          </cell>
          <cell r="H236">
            <v>13.45</v>
          </cell>
          <cell r="I236">
            <v>9.1999999999999993</v>
          </cell>
          <cell r="J236">
            <v>16.8</v>
          </cell>
          <cell r="K236">
            <v>16.25</v>
          </cell>
          <cell r="L236">
            <v>13.4</v>
          </cell>
          <cell r="M236">
            <v>12.65</v>
          </cell>
          <cell r="N236">
            <v>17.350000000000001</v>
          </cell>
          <cell r="O236">
            <v>13.25</v>
          </cell>
          <cell r="P236">
            <v>3.45</v>
          </cell>
          <cell r="Q236">
            <v>5.39</v>
          </cell>
          <cell r="R236">
            <v>4.9000000000000004</v>
          </cell>
          <cell r="S236">
            <v>12</v>
          </cell>
          <cell r="T236">
            <v>12.75</v>
          </cell>
          <cell r="U236">
            <v>11.3</v>
          </cell>
          <cell r="V236">
            <v>11.75</v>
          </cell>
          <cell r="W236">
            <v>7.8</v>
          </cell>
          <cell r="X236">
            <v>22</v>
          </cell>
          <cell r="Y236">
            <v>22</v>
          </cell>
          <cell r="Z236">
            <v>23.35</v>
          </cell>
          <cell r="AA236">
            <v>7.95</v>
          </cell>
          <cell r="AB236">
            <v>5.57</v>
          </cell>
          <cell r="AC236">
            <v>-7.3800738007381295E-3</v>
          </cell>
          <cell r="AD236"/>
          <cell r="AE236">
            <v>1.6574585635358963E-2</v>
          </cell>
          <cell r="AF236">
            <v>1.2048192771084265E-2</v>
          </cell>
          <cell r="AG236">
            <v>1.5625E-2</v>
          </cell>
          <cell r="AH236">
            <v>-3.7174721189590088E-3</v>
          </cell>
          <cell r="AI236">
            <v>1.2000000000000011E-2</v>
          </cell>
          <cell r="AJ236">
            <v>-2.8735632183906068E-3</v>
          </cell>
          <cell r="AK236">
            <v>1.1450381679389388E-2</v>
          </cell>
          <cell r="AL236">
            <v>0</v>
          </cell>
          <cell r="AM236">
            <v>3.4548944337811749E-2</v>
          </cell>
          <cell r="AN236">
            <v>-1.0101010101010055E-2</v>
          </cell>
          <cell r="AO236">
            <v>-1.2345679012345734E-2</v>
          </cell>
          <cell r="AP236">
            <v>0</v>
          </cell>
          <cell r="AQ236">
            <v>-8.7719298245613198E-3</v>
          </cell>
          <cell r="AR236">
            <v>-1.67364016736401E-2</v>
          </cell>
          <cell r="AS236">
            <v>-1.2658227848101333E-2</v>
          </cell>
          <cell r="AT236">
            <v>-4.5248868778281492E-3</v>
          </cell>
          <cell r="AU236">
            <v>-2.3012552301255096E-2</v>
          </cell>
          <cell r="AV236">
            <v>0</v>
          </cell>
          <cell r="AW236">
            <v>0</v>
          </cell>
        </row>
        <row r="237">
          <cell r="A237">
            <v>38887</v>
          </cell>
          <cell r="B237">
            <v>8591</v>
          </cell>
          <cell r="C237">
            <v>7499</v>
          </cell>
          <cell r="D237">
            <v>2.8377860155950341E-2</v>
          </cell>
          <cell r="E237">
            <v>2.1279125059438853E-2</v>
          </cell>
          <cell r="F237">
            <v>3.6632568426873124E-2</v>
          </cell>
          <cell r="H237">
            <v>14</v>
          </cell>
          <cell r="I237">
            <v>9.4</v>
          </cell>
          <cell r="J237">
            <v>17.25</v>
          </cell>
          <cell r="K237">
            <v>16.7</v>
          </cell>
          <cell r="L237">
            <v>13.9</v>
          </cell>
          <cell r="M237">
            <v>12.95</v>
          </cell>
          <cell r="N237">
            <v>17.95</v>
          </cell>
          <cell r="O237">
            <v>13.55</v>
          </cell>
          <cell r="P237">
            <v>3.8</v>
          </cell>
          <cell r="Q237">
            <v>5.66</v>
          </cell>
          <cell r="R237">
            <v>5</v>
          </cell>
          <cell r="S237">
            <v>12.25</v>
          </cell>
          <cell r="T237">
            <v>13</v>
          </cell>
          <cell r="U237">
            <v>11.55</v>
          </cell>
          <cell r="V237">
            <v>12</v>
          </cell>
          <cell r="W237">
            <v>7.95</v>
          </cell>
          <cell r="X237">
            <v>22.4</v>
          </cell>
          <cell r="Y237">
            <v>22.4</v>
          </cell>
          <cell r="Z237">
            <v>23.8</v>
          </cell>
          <cell r="AA237">
            <v>8.1300000000000008</v>
          </cell>
          <cell r="AB237">
            <v>5.74</v>
          </cell>
          <cell r="AC237">
            <v>4.0892193308550207E-2</v>
          </cell>
          <cell r="AD237"/>
          <cell r="AE237">
            <v>2.1739130434782705E-2</v>
          </cell>
          <cell r="AF237">
            <v>2.6785714285714191E-2</v>
          </cell>
          <cell r="AG237">
            <v>2.7692307692307683E-2</v>
          </cell>
          <cell r="AH237">
            <v>3.7313432835820892E-2</v>
          </cell>
          <cell r="AI237">
            <v>2.3715415019762709E-2</v>
          </cell>
          <cell r="AJ237">
            <v>3.4582132564841439E-2</v>
          </cell>
          <cell r="AK237">
            <v>2.2641509433962259E-2</v>
          </cell>
          <cell r="AL237">
            <v>0.10144927536231862</v>
          </cell>
          <cell r="AM237">
            <v>5.009276437847876E-2</v>
          </cell>
          <cell r="AN237">
            <v>2.0408163265306145E-2</v>
          </cell>
          <cell r="AO237">
            <v>2.0833333333333259E-2</v>
          </cell>
          <cell r="AP237">
            <v>1.9607843137254832E-2</v>
          </cell>
          <cell r="AQ237">
            <v>2.2123893805309658E-2</v>
          </cell>
          <cell r="AR237">
            <v>2.1276595744680771E-2</v>
          </cell>
          <cell r="AS237">
            <v>1.9230769230769384E-2</v>
          </cell>
          <cell r="AT237">
            <v>1.8181818181818077E-2</v>
          </cell>
          <cell r="AU237">
            <v>1.9271948608136968E-2</v>
          </cell>
          <cell r="AV237">
            <v>2.2641509433962259E-2</v>
          </cell>
          <cell r="AW237">
            <v>3.0520646319569078E-2</v>
          </cell>
        </row>
        <row r="238">
          <cell r="A238">
            <v>38894</v>
          </cell>
          <cell r="B238">
            <v>8957</v>
          </cell>
          <cell r="C238">
            <v>7606</v>
          </cell>
          <cell r="D238">
            <v>2.9397141081417111E-2</v>
          </cell>
          <cell r="E238">
            <v>4.2602723780700735E-2</v>
          </cell>
          <cell r="F238">
            <v>1.4268569142552368E-2</v>
          </cell>
          <cell r="H238">
            <v>14.2</v>
          </cell>
          <cell r="I238">
            <v>9.4499999999999993</v>
          </cell>
          <cell r="J238">
            <v>17.45</v>
          </cell>
          <cell r="K238">
            <v>16.899999999999999</v>
          </cell>
          <cell r="L238">
            <v>14.1</v>
          </cell>
          <cell r="M238">
            <v>13.05</v>
          </cell>
          <cell r="N238">
            <v>18.25</v>
          </cell>
          <cell r="O238">
            <v>13.65</v>
          </cell>
          <cell r="P238">
            <v>3.98</v>
          </cell>
          <cell r="Q238">
            <v>5.74</v>
          </cell>
          <cell r="R238">
            <v>5.0999999999999996</v>
          </cell>
          <cell r="S238">
            <v>12.45</v>
          </cell>
          <cell r="T238">
            <v>13.25</v>
          </cell>
          <cell r="U238">
            <v>11.8</v>
          </cell>
          <cell r="V238">
            <v>12.25</v>
          </cell>
          <cell r="W238">
            <v>8.1</v>
          </cell>
          <cell r="X238">
            <v>23.95</v>
          </cell>
          <cell r="Y238">
            <v>23.95</v>
          </cell>
          <cell r="Z238">
            <v>25</v>
          </cell>
          <cell r="AA238">
            <v>9.1</v>
          </cell>
          <cell r="AB238">
            <v>6.01</v>
          </cell>
          <cell r="AC238">
            <v>1.4285714285714235E-2</v>
          </cell>
          <cell r="AD238"/>
          <cell r="AE238">
            <v>5.3191489361701372E-3</v>
          </cell>
          <cell r="AF238">
            <v>1.1594202898550732E-2</v>
          </cell>
          <cell r="AG238">
            <v>1.1976047904191489E-2</v>
          </cell>
          <cell r="AH238">
            <v>1.4388489208633004E-2</v>
          </cell>
          <cell r="AI238">
            <v>7.7220077220079286E-3</v>
          </cell>
          <cell r="AJ238">
            <v>1.6713091922005541E-2</v>
          </cell>
          <cell r="AK238">
            <v>7.3800738007379074E-3</v>
          </cell>
          <cell r="AL238">
            <v>4.7368421052631726E-2</v>
          </cell>
          <cell r="AM238">
            <v>1.4134275618374659E-2</v>
          </cell>
          <cell r="AN238">
            <v>2.0000000000000018E-2</v>
          </cell>
          <cell r="AO238">
            <v>1.6326530612244872E-2</v>
          </cell>
          <cell r="AP238">
            <v>1.9230769230769162E-2</v>
          </cell>
          <cell r="AQ238">
            <v>2.1645021645021689E-2</v>
          </cell>
          <cell r="AR238">
            <v>2.0833333333333259E-2</v>
          </cell>
          <cell r="AS238">
            <v>1.8867924528301883E-2</v>
          </cell>
          <cell r="AT238">
            <v>6.9196428571428603E-2</v>
          </cell>
          <cell r="AU238">
            <v>5.0420168067226934E-2</v>
          </cell>
          <cell r="AV238">
            <v>0.11931119311193106</v>
          </cell>
          <cell r="AW238">
            <v>4.7038327526132351E-2</v>
          </cell>
        </row>
        <row r="239">
          <cell r="A239">
            <v>38901</v>
          </cell>
          <cell r="B239">
            <v>9351</v>
          </cell>
          <cell r="C239">
            <v>7822</v>
          </cell>
          <cell r="D239">
            <v>3.682907685805703E-2</v>
          </cell>
          <cell r="E239">
            <v>4.3987942391425783E-2</v>
          </cell>
          <cell r="F239">
            <v>2.8398632658427569E-2</v>
          </cell>
          <cell r="H239">
            <v>14.25</v>
          </cell>
          <cell r="I239">
            <v>9.8000000000000007</v>
          </cell>
          <cell r="J239">
            <v>18.25</v>
          </cell>
          <cell r="K239">
            <v>17.649999999999999</v>
          </cell>
          <cell r="L239">
            <v>14.1</v>
          </cell>
          <cell r="M239">
            <v>13.55</v>
          </cell>
          <cell r="N239">
            <v>18.25</v>
          </cell>
          <cell r="O239">
            <v>14.2</v>
          </cell>
          <cell r="P239">
            <v>3.98</v>
          </cell>
          <cell r="Q239">
            <v>6.1</v>
          </cell>
          <cell r="R239">
            <v>5.4</v>
          </cell>
          <cell r="S239">
            <v>13.5</v>
          </cell>
          <cell r="T239">
            <v>12.75</v>
          </cell>
          <cell r="U239">
            <v>12.75</v>
          </cell>
          <cell r="V239">
            <v>13.25</v>
          </cell>
          <cell r="W239">
            <v>8.75</v>
          </cell>
          <cell r="X239">
            <v>24.1</v>
          </cell>
          <cell r="Y239">
            <v>24.1</v>
          </cell>
          <cell r="Z239">
            <v>25</v>
          </cell>
          <cell r="AA239">
            <v>9.1</v>
          </cell>
          <cell r="AB239">
            <v>6.72</v>
          </cell>
          <cell r="AC239">
            <v>3.5211267605634866E-3</v>
          </cell>
          <cell r="AD239"/>
          <cell r="AE239">
            <v>3.7037037037037202E-2</v>
          </cell>
          <cell r="AF239">
            <v>4.5845272206303855E-2</v>
          </cell>
          <cell r="AG239">
            <v>4.4378698224851965E-2</v>
          </cell>
          <cell r="AH239">
            <v>0</v>
          </cell>
          <cell r="AI239">
            <v>3.8314176245210829E-2</v>
          </cell>
          <cell r="AJ239">
            <v>0</v>
          </cell>
          <cell r="AK239">
            <v>4.029304029304015E-2</v>
          </cell>
          <cell r="AL239">
            <v>0</v>
          </cell>
          <cell r="AM239">
            <v>6.2717770034843134E-2</v>
          </cell>
          <cell r="AN239">
            <v>5.8823529411764941E-2</v>
          </cell>
          <cell r="AO239">
            <v>8.4337349397590522E-2</v>
          </cell>
          <cell r="AP239">
            <v>-3.7735849056603765E-2</v>
          </cell>
          <cell r="AQ239">
            <v>8.0508474576271194E-2</v>
          </cell>
          <cell r="AR239">
            <v>8.163265306122458E-2</v>
          </cell>
          <cell r="AS239">
            <v>8.0246913580247048E-2</v>
          </cell>
          <cell r="AT239">
            <v>6.2630480167016334E-3</v>
          </cell>
          <cell r="AU239">
            <v>0</v>
          </cell>
          <cell r="AV239">
            <v>0</v>
          </cell>
          <cell r="AW239">
            <v>0.11813643926788675</v>
          </cell>
        </row>
        <row r="240">
          <cell r="A240">
            <v>38908</v>
          </cell>
          <cell r="B240">
            <v>8962</v>
          </cell>
          <cell r="C240">
            <v>7593</v>
          </cell>
          <cell r="D240">
            <v>-3.5986723344785365E-2</v>
          </cell>
          <cell r="E240">
            <v>-4.1599828895305335E-2</v>
          </cell>
          <cell r="F240">
            <v>-2.9276399897724348E-2</v>
          </cell>
          <cell r="H240">
            <v>13.9</v>
          </cell>
          <cell r="I240">
            <v>9.6</v>
          </cell>
          <cell r="J240">
            <v>17.899999999999999</v>
          </cell>
          <cell r="K240">
            <v>17.3</v>
          </cell>
          <cell r="L240">
            <v>13.7</v>
          </cell>
          <cell r="M240">
            <v>13.2</v>
          </cell>
          <cell r="N240">
            <v>17.75</v>
          </cell>
          <cell r="O240">
            <v>13.85</v>
          </cell>
          <cell r="P240">
            <v>3.71</v>
          </cell>
          <cell r="Q240">
            <v>5.83</v>
          </cell>
          <cell r="R240">
            <v>5.25</v>
          </cell>
          <cell r="S240">
            <v>13.05</v>
          </cell>
          <cell r="T240">
            <v>12.9</v>
          </cell>
          <cell r="U240">
            <v>12.3</v>
          </cell>
          <cell r="V240">
            <v>12.8</v>
          </cell>
          <cell r="W240">
            <v>8.4499999999999993</v>
          </cell>
          <cell r="X240">
            <v>23.1</v>
          </cell>
          <cell r="Y240">
            <v>23.1</v>
          </cell>
          <cell r="Z240">
            <v>24</v>
          </cell>
          <cell r="AA240">
            <v>8.1300000000000008</v>
          </cell>
          <cell r="AB240">
            <v>6.36</v>
          </cell>
          <cell r="AC240">
            <v>-2.4561403508771895E-2</v>
          </cell>
          <cell r="AD240"/>
          <cell r="AE240">
            <v>-2.0408163265306256E-2</v>
          </cell>
          <cell r="AF240">
            <v>-1.9178082191780854E-2</v>
          </cell>
          <cell r="AG240">
            <v>-1.9830028328611804E-2</v>
          </cell>
          <cell r="AH240">
            <v>-2.8368794326241176E-2</v>
          </cell>
          <cell r="AI240">
            <v>-2.583025830258312E-2</v>
          </cell>
          <cell r="AJ240">
            <v>-2.7397260273972601E-2</v>
          </cell>
          <cell r="AK240">
            <v>-2.4647887323943629E-2</v>
          </cell>
          <cell r="AL240">
            <v>-6.7839195979899514E-2</v>
          </cell>
          <cell r="AM240">
            <v>-4.4262295081967107E-2</v>
          </cell>
          <cell r="AN240">
            <v>-2.777777777777779E-2</v>
          </cell>
          <cell r="AO240">
            <v>-3.3333333333333326E-2</v>
          </cell>
          <cell r="AP240">
            <v>1.1764705882352899E-2</v>
          </cell>
          <cell r="AQ240">
            <v>-3.5294117647058809E-2</v>
          </cell>
          <cell r="AR240">
            <v>-3.3962264150943389E-2</v>
          </cell>
          <cell r="AS240">
            <v>-3.4285714285714364E-2</v>
          </cell>
          <cell r="AT240">
            <v>-4.1493775933609922E-2</v>
          </cell>
          <cell r="AU240">
            <v>-4.0000000000000036E-2</v>
          </cell>
          <cell r="AV240">
            <v>-0.10659340659340644</v>
          </cell>
          <cell r="AW240">
            <v>-5.3571428571428492E-2</v>
          </cell>
        </row>
        <row r="241">
          <cell r="A241">
            <v>38915</v>
          </cell>
          <cell r="B241">
            <v>9851</v>
          </cell>
          <cell r="C241">
            <v>8915</v>
          </cell>
          <cell r="D241">
            <v>0.13355481727574747</v>
          </cell>
          <cell r="E241">
            <v>9.9196607900022382E-2</v>
          </cell>
          <cell r="F241">
            <v>0.17410773080468855</v>
          </cell>
          <cell r="H241">
            <v>15.7</v>
          </cell>
          <cell r="I241">
            <v>11.15</v>
          </cell>
          <cell r="J241">
            <v>20.85</v>
          </cell>
          <cell r="K241">
            <v>20.2</v>
          </cell>
          <cell r="L241">
            <v>15.45</v>
          </cell>
          <cell r="M241">
            <v>15.35</v>
          </cell>
          <cell r="N241">
            <v>20.05</v>
          </cell>
          <cell r="O241">
            <v>16.149999999999999</v>
          </cell>
          <cell r="P241">
            <v>4.83</v>
          </cell>
          <cell r="Q241">
            <v>7.33</v>
          </cell>
          <cell r="R241">
            <v>5.75</v>
          </cell>
          <cell r="S241">
            <v>14.45</v>
          </cell>
          <cell r="T241">
            <v>14</v>
          </cell>
          <cell r="U241">
            <v>13.6</v>
          </cell>
          <cell r="V241">
            <v>14.15</v>
          </cell>
          <cell r="W241">
            <v>9.3000000000000007</v>
          </cell>
          <cell r="X241">
            <v>24.65</v>
          </cell>
          <cell r="Y241">
            <v>24.65</v>
          </cell>
          <cell r="Z241">
            <v>25.5</v>
          </cell>
          <cell r="AA241">
            <v>9.19</v>
          </cell>
          <cell r="AB241">
            <v>7.25</v>
          </cell>
          <cell r="AC241">
            <v>0.1294964028776977</v>
          </cell>
          <cell r="AD241"/>
          <cell r="AE241">
            <v>0.16145833333333348</v>
          </cell>
          <cell r="AF241">
            <v>0.16480446927374315</v>
          </cell>
          <cell r="AG241">
            <v>0.16763005780346818</v>
          </cell>
          <cell r="AH241">
            <v>0.12773722627737216</v>
          </cell>
          <cell r="AI241">
            <v>0.16287878787878785</v>
          </cell>
          <cell r="AJ241">
            <v>0.12957746478873244</v>
          </cell>
          <cell r="AK241">
            <v>0.1660649819494584</v>
          </cell>
          <cell r="AL241">
            <v>0.30188679245283012</v>
          </cell>
          <cell r="AM241">
            <v>0.25728987993138941</v>
          </cell>
          <cell r="AN241">
            <v>9.5238095238095344E-2</v>
          </cell>
          <cell r="AO241">
            <v>0.10727969348658983</v>
          </cell>
          <cell r="AP241">
            <v>8.5271317829457294E-2</v>
          </cell>
          <cell r="AQ241">
            <v>0.1056910569105689</v>
          </cell>
          <cell r="AR241">
            <v>0.10546875</v>
          </cell>
          <cell r="AS241">
            <v>0.10059171597633143</v>
          </cell>
          <cell r="AT241">
            <v>6.7099567099566881E-2</v>
          </cell>
          <cell r="AU241">
            <v>6.25E-2</v>
          </cell>
          <cell r="AV241">
            <v>0.13038130381303792</v>
          </cell>
          <cell r="AW241">
            <v>0.13993710691823891</v>
          </cell>
        </row>
        <row r="242">
          <cell r="A242">
            <v>38922</v>
          </cell>
          <cell r="B242">
            <v>10672</v>
          </cell>
          <cell r="C242">
            <v>9691</v>
          </cell>
          <cell r="D242">
            <v>8.5100714057337656E-2</v>
          </cell>
          <cell r="E242">
            <v>8.3341792711399965E-2</v>
          </cell>
          <cell r="F242">
            <v>8.7044307347167615E-2</v>
          </cell>
          <cell r="H242">
            <v>16.8</v>
          </cell>
          <cell r="I242">
            <v>12.2</v>
          </cell>
          <cell r="J242">
            <v>22.55</v>
          </cell>
          <cell r="K242">
            <v>21.9</v>
          </cell>
          <cell r="L242">
            <v>16.45</v>
          </cell>
          <cell r="M242">
            <v>16.600000000000001</v>
          </cell>
          <cell r="N242">
            <v>21.45</v>
          </cell>
          <cell r="O242">
            <v>17.55</v>
          </cell>
          <cell r="P242">
            <v>5.39</v>
          </cell>
          <cell r="Q242">
            <v>8.2100000000000009</v>
          </cell>
          <cell r="R242">
            <v>6</v>
          </cell>
          <cell r="S242">
            <v>15.3</v>
          </cell>
          <cell r="T242">
            <v>16.75</v>
          </cell>
          <cell r="U242">
            <v>14.3</v>
          </cell>
          <cell r="V242">
            <v>14.9</v>
          </cell>
          <cell r="W242">
            <v>9.8000000000000007</v>
          </cell>
          <cell r="X242">
            <v>27</v>
          </cell>
          <cell r="Y242">
            <v>27</v>
          </cell>
          <cell r="Z242">
            <v>27.1</v>
          </cell>
          <cell r="AA242">
            <v>10.43</v>
          </cell>
          <cell r="AB242">
            <v>7.87</v>
          </cell>
          <cell r="AC242">
            <v>7.0063694267515908E-2</v>
          </cell>
          <cell r="AD242"/>
          <cell r="AE242">
            <v>9.4170403587443774E-2</v>
          </cell>
          <cell r="AF242">
            <v>8.1534772182254134E-2</v>
          </cell>
          <cell r="AG242">
            <v>8.4158415841584233E-2</v>
          </cell>
          <cell r="AH242">
            <v>6.472491909385103E-2</v>
          </cell>
          <cell r="AI242">
            <v>8.1433224755700362E-2</v>
          </cell>
          <cell r="AJ242">
            <v>6.9825436408977426E-2</v>
          </cell>
          <cell r="AK242">
            <v>8.66873065015481E-2</v>
          </cell>
          <cell r="AL242">
            <v>0.1159420289855071</v>
          </cell>
          <cell r="AM242">
            <v>0.12005457025920885</v>
          </cell>
          <cell r="AN242">
            <v>4.3478260869565188E-2</v>
          </cell>
          <cell r="AO242">
            <v>5.8823529411764719E-2</v>
          </cell>
          <cell r="AP242">
            <v>0.1964285714285714</v>
          </cell>
          <cell r="AQ242">
            <v>5.1470588235294157E-2</v>
          </cell>
          <cell r="AR242">
            <v>5.3003533568904526E-2</v>
          </cell>
          <cell r="AS242">
            <v>5.3763440860215006E-2</v>
          </cell>
          <cell r="AT242">
            <v>9.5334685598377433E-2</v>
          </cell>
          <cell r="AU242">
            <v>6.2745098039215685E-2</v>
          </cell>
          <cell r="AV242">
            <v>0.13492927094668117</v>
          </cell>
          <cell r="AW242">
            <v>8.5517241379310382E-2</v>
          </cell>
        </row>
        <row r="243">
          <cell r="A243">
            <v>38929</v>
          </cell>
          <cell r="B243">
            <v>11497</v>
          </cell>
          <cell r="C243">
            <v>9838</v>
          </cell>
          <cell r="D243">
            <v>4.7733634533221991E-2</v>
          </cell>
          <cell r="E243">
            <v>7.7305097451274341E-2</v>
          </cell>
          <cell r="F243">
            <v>1.5168713239087861E-2</v>
          </cell>
          <cell r="H243">
            <v>17.45</v>
          </cell>
          <cell r="I243">
            <v>12.05</v>
          </cell>
          <cell r="J243">
            <v>22.45</v>
          </cell>
          <cell r="K243">
            <v>21.8</v>
          </cell>
          <cell r="L243">
            <v>17.100000000000001</v>
          </cell>
          <cell r="M243">
            <v>16.55</v>
          </cell>
          <cell r="N243">
            <v>22.35</v>
          </cell>
          <cell r="O243">
            <v>17.5</v>
          </cell>
          <cell r="P243">
            <v>5.83</v>
          </cell>
          <cell r="Q243">
            <v>8.2100000000000009</v>
          </cell>
          <cell r="R243">
            <v>6.45</v>
          </cell>
          <cell r="S243">
            <v>16.5</v>
          </cell>
          <cell r="T243">
            <v>16.399999999999999</v>
          </cell>
          <cell r="U243">
            <v>15.5</v>
          </cell>
          <cell r="V243">
            <v>16.100000000000001</v>
          </cell>
          <cell r="W243">
            <v>10.6</v>
          </cell>
          <cell r="X243">
            <v>28.55</v>
          </cell>
          <cell r="Y243">
            <v>28.55</v>
          </cell>
          <cell r="Z243">
            <v>30.5</v>
          </cell>
          <cell r="AA243">
            <v>11.22</v>
          </cell>
          <cell r="AB243">
            <v>8.84</v>
          </cell>
          <cell r="AC243">
            <v>3.8690476190476053E-2</v>
          </cell>
          <cell r="AD243"/>
          <cell r="AE243">
            <v>-1.2295081967212962E-2</v>
          </cell>
          <cell r="AF243">
            <v>-4.4345898004435336E-3</v>
          </cell>
          <cell r="AG243">
            <v>-4.5662100456620447E-3</v>
          </cell>
          <cell r="AH243">
            <v>3.9513677811550352E-2</v>
          </cell>
          <cell r="AI243">
            <v>-3.0120481927711218E-3</v>
          </cell>
          <cell r="AJ243">
            <v>4.1958041958042092E-2</v>
          </cell>
          <cell r="AK243">
            <v>-2.8490028490029129E-3</v>
          </cell>
          <cell r="AL243">
            <v>8.163265306122458E-2</v>
          </cell>
          <cell r="AM243">
            <v>0</v>
          </cell>
          <cell r="AN243">
            <v>7.4999999999999956E-2</v>
          </cell>
          <cell r="AO243">
            <v>7.8431372549019551E-2</v>
          </cell>
          <cell r="AP243">
            <v>-2.0895522388059806E-2</v>
          </cell>
          <cell r="AQ243">
            <v>8.3916083916083961E-2</v>
          </cell>
          <cell r="AR243">
            <v>8.0536912751677958E-2</v>
          </cell>
          <cell r="AS243">
            <v>8.1632653061224358E-2</v>
          </cell>
          <cell r="AT243">
            <v>5.7407407407407351E-2</v>
          </cell>
          <cell r="AU243">
            <v>0.12546125461254598</v>
          </cell>
          <cell r="AV243">
            <v>7.5743048897411347E-2</v>
          </cell>
          <cell r="AW243">
            <v>0.12325285895806859</v>
          </cell>
        </row>
        <row r="244">
          <cell r="A244">
            <v>38936</v>
          </cell>
          <cell r="B244">
            <v>13723</v>
          </cell>
          <cell r="C244">
            <v>10666</v>
          </cell>
          <cell r="D244">
            <v>0.14314506679165695</v>
          </cell>
          <cell r="E244">
            <v>0.19361572584152387</v>
          </cell>
          <cell r="F244">
            <v>8.4163447855255091E-2</v>
          </cell>
          <cell r="H244">
            <v>18.100000000000001</v>
          </cell>
          <cell r="I244">
            <v>13.25</v>
          </cell>
          <cell r="J244">
            <v>24.7</v>
          </cell>
          <cell r="K244">
            <v>24.05</v>
          </cell>
          <cell r="L244">
            <v>17.75</v>
          </cell>
          <cell r="M244">
            <v>18.25</v>
          </cell>
          <cell r="N244">
            <v>23.2</v>
          </cell>
          <cell r="O244">
            <v>19.25</v>
          </cell>
          <cell r="P244">
            <v>6.19</v>
          </cell>
          <cell r="Q244">
            <v>9.3699999999999992</v>
          </cell>
          <cell r="R244">
            <v>7.5</v>
          </cell>
          <cell r="S244">
            <v>19.55</v>
          </cell>
          <cell r="T244">
            <v>17.75</v>
          </cell>
          <cell r="U244">
            <v>18.399999999999999</v>
          </cell>
          <cell r="V244">
            <v>19.100000000000001</v>
          </cell>
          <cell r="W244">
            <v>12.45</v>
          </cell>
          <cell r="X244">
            <v>34.299999999999997</v>
          </cell>
          <cell r="Y244">
            <v>34.299999999999997</v>
          </cell>
          <cell r="Z244">
            <v>36.5</v>
          </cell>
          <cell r="AA244">
            <v>14.14</v>
          </cell>
          <cell r="AB244">
            <v>11.13</v>
          </cell>
          <cell r="AC244">
            <v>3.7249283667621924E-2</v>
          </cell>
          <cell r="AD244"/>
          <cell r="AE244">
            <v>9.9585062240663769E-2</v>
          </cell>
          <cell r="AF244">
            <v>0.10022271714922049</v>
          </cell>
          <cell r="AG244">
            <v>0.10321100917431192</v>
          </cell>
          <cell r="AH244">
            <v>3.8011695906432719E-2</v>
          </cell>
          <cell r="AI244">
            <v>0.10271903323262843</v>
          </cell>
          <cell r="AJ244">
            <v>3.8031319910514449E-2</v>
          </cell>
          <cell r="AK244">
            <v>0.10000000000000009</v>
          </cell>
          <cell r="AL244">
            <v>6.1749571183533414E-2</v>
          </cell>
          <cell r="AM244">
            <v>0.14129110840438464</v>
          </cell>
          <cell r="AN244">
            <v>0.16279069767441867</v>
          </cell>
          <cell r="AO244">
            <v>0.18484848484848482</v>
          </cell>
          <cell r="AP244">
            <v>8.2317073170731891E-2</v>
          </cell>
          <cell r="AQ244">
            <v>0.18709677419354831</v>
          </cell>
          <cell r="AR244">
            <v>0.18633540372670798</v>
          </cell>
          <cell r="AS244">
            <v>0.17452830188679247</v>
          </cell>
          <cell r="AT244">
            <v>0.20140105078809101</v>
          </cell>
          <cell r="AU244">
            <v>0.19672131147540983</v>
          </cell>
          <cell r="AV244">
            <v>0.26024955436720143</v>
          </cell>
          <cell r="AW244">
            <v>0.2590497737556563</v>
          </cell>
        </row>
        <row r="245">
          <cell r="A245">
            <v>38943</v>
          </cell>
          <cell r="B245">
            <v>13806</v>
          </cell>
          <cell r="C245">
            <v>10860</v>
          </cell>
          <cell r="D245">
            <v>1.1357579236541016E-2</v>
          </cell>
          <cell r="E245">
            <v>6.0482401807184782E-3</v>
          </cell>
          <cell r="F245">
            <v>1.8188636789799428E-2</v>
          </cell>
          <cell r="H245">
            <v>19.100000000000001</v>
          </cell>
          <cell r="I245">
            <v>13.2</v>
          </cell>
          <cell r="J245">
            <v>24.4</v>
          </cell>
          <cell r="K245">
            <v>23.7</v>
          </cell>
          <cell r="L245">
            <v>18.75</v>
          </cell>
          <cell r="M245">
            <v>18.100000000000001</v>
          </cell>
          <cell r="N245">
            <v>24.55</v>
          </cell>
          <cell r="O245">
            <v>19.149999999999999</v>
          </cell>
          <cell r="P245">
            <v>6.8</v>
          </cell>
          <cell r="Q245">
            <v>9.2799999999999994</v>
          </cell>
          <cell r="R245">
            <v>7.55</v>
          </cell>
          <cell r="S245">
            <v>19.600000000000001</v>
          </cell>
          <cell r="T245">
            <v>18.5</v>
          </cell>
          <cell r="U245">
            <v>18.45</v>
          </cell>
          <cell r="V245">
            <v>19.2</v>
          </cell>
          <cell r="W245">
            <v>12.5</v>
          </cell>
          <cell r="X245">
            <v>34.25</v>
          </cell>
          <cell r="Y245">
            <v>34.25</v>
          </cell>
          <cell r="Z245">
            <v>36.5</v>
          </cell>
          <cell r="AA245">
            <v>14.14</v>
          </cell>
          <cell r="AB245">
            <v>11.22</v>
          </cell>
          <cell r="AC245">
            <v>5.5248618784530468E-2</v>
          </cell>
          <cell r="AD245"/>
          <cell r="AE245">
            <v>-3.7735849056603765E-3</v>
          </cell>
          <cell r="AF245">
            <v>-1.2145748987854255E-2</v>
          </cell>
          <cell r="AG245">
            <v>-1.4553014553014609E-2</v>
          </cell>
          <cell r="AH245">
            <v>5.6338028169014009E-2</v>
          </cell>
          <cell r="AI245">
            <v>-8.2191780821917471E-3</v>
          </cell>
          <cell r="AJ245">
            <v>5.8189655172413923E-2</v>
          </cell>
          <cell r="AK245">
            <v>-5.1948051948053076E-3</v>
          </cell>
          <cell r="AL245">
            <v>9.8546042003230916E-2</v>
          </cell>
          <cell r="AM245">
            <v>-9.605122732123772E-3</v>
          </cell>
          <cell r="AN245">
            <v>6.6666666666665986E-3</v>
          </cell>
          <cell r="AO245">
            <v>2.5575447570331811E-3</v>
          </cell>
          <cell r="AP245">
            <v>4.2253521126760507E-2</v>
          </cell>
          <cell r="AQ245">
            <v>2.7173913043478937E-3</v>
          </cell>
          <cell r="AR245">
            <v>5.2356020942407877E-3</v>
          </cell>
          <cell r="AS245">
            <v>4.0160642570281624E-3</v>
          </cell>
          <cell r="AT245">
            <v>-1.4577259475218041E-3</v>
          </cell>
          <cell r="AU245">
            <v>0</v>
          </cell>
          <cell r="AV245">
            <v>0</v>
          </cell>
          <cell r="AW245">
            <v>8.0862533692722671E-3</v>
          </cell>
        </row>
        <row r="246">
          <cell r="A246">
            <v>38950</v>
          </cell>
          <cell r="B246">
            <v>13302</v>
          </cell>
          <cell r="C246">
            <v>10586</v>
          </cell>
          <cell r="D246">
            <v>-3.1541393010621865E-2</v>
          </cell>
          <cell r="E246">
            <v>-3.6505867014341553E-2</v>
          </cell>
          <cell r="F246">
            <v>-2.5230202578268912E-2</v>
          </cell>
          <cell r="H246">
            <v>18.100000000000001</v>
          </cell>
          <cell r="I246">
            <v>13.2</v>
          </cell>
          <cell r="J246">
            <v>23.85</v>
          </cell>
          <cell r="K246">
            <v>23.2</v>
          </cell>
          <cell r="L246">
            <v>18</v>
          </cell>
          <cell r="M246">
            <v>17.899999999999999</v>
          </cell>
          <cell r="N246">
            <v>23.6</v>
          </cell>
          <cell r="O246">
            <v>18.95</v>
          </cell>
          <cell r="P246">
            <v>6.45</v>
          </cell>
          <cell r="Q246">
            <v>9.19</v>
          </cell>
          <cell r="R246">
            <v>7.3</v>
          </cell>
          <cell r="S246">
            <v>18.850000000000001</v>
          </cell>
          <cell r="T246">
            <v>18</v>
          </cell>
          <cell r="U246">
            <v>17.75</v>
          </cell>
          <cell r="V246">
            <v>18.45</v>
          </cell>
          <cell r="W246">
            <v>12.05</v>
          </cell>
          <cell r="X246">
            <v>33.200000000000003</v>
          </cell>
          <cell r="Y246">
            <v>33.200000000000003</v>
          </cell>
          <cell r="Z246">
            <v>34.5</v>
          </cell>
          <cell r="AA246">
            <v>13.79</v>
          </cell>
          <cell r="AB246">
            <v>10.78</v>
          </cell>
          <cell r="AC246">
            <v>-5.2356020942408321E-2</v>
          </cell>
          <cell r="AD246"/>
          <cell r="AE246">
            <v>0</v>
          </cell>
          <cell r="AF246">
            <v>-2.2540983606557208E-2</v>
          </cell>
          <cell r="AG246">
            <v>-2.1097046413502074E-2</v>
          </cell>
          <cell r="AH246">
            <v>-4.0000000000000036E-2</v>
          </cell>
          <cell r="AI246">
            <v>-1.1049723756906271E-2</v>
          </cell>
          <cell r="AJ246">
            <v>-3.8696537678207688E-2</v>
          </cell>
          <cell r="AK246">
            <v>-1.0443864229764954E-2</v>
          </cell>
          <cell r="AL246">
            <v>-5.1470588235294046E-2</v>
          </cell>
          <cell r="AM246">
            <v>-9.6982758620689502E-3</v>
          </cell>
          <cell r="AN246">
            <v>-3.3112582781456901E-2</v>
          </cell>
          <cell r="AO246">
            <v>-3.8265306122448939E-2</v>
          </cell>
          <cell r="AP246">
            <v>-2.7027027027026973E-2</v>
          </cell>
          <cell r="AQ246">
            <v>-3.7940379403794022E-2</v>
          </cell>
          <cell r="AR246">
            <v>-3.90625E-2</v>
          </cell>
          <cell r="AS246">
            <v>-3.5999999999999921E-2</v>
          </cell>
          <cell r="AT246">
            <v>-3.0656934306569239E-2</v>
          </cell>
          <cell r="AU246">
            <v>-5.4794520547945202E-2</v>
          </cell>
          <cell r="AV246">
            <v>-2.4752475247524885E-2</v>
          </cell>
          <cell r="AW246">
            <v>-3.9215686274509887E-2</v>
          </cell>
        </row>
        <row r="247">
          <cell r="A247">
            <v>38957</v>
          </cell>
          <cell r="B247">
            <v>13052</v>
          </cell>
          <cell r="C247">
            <v>9891</v>
          </cell>
          <cell r="D247">
            <v>-3.9559611520428639E-2</v>
          </cell>
          <cell r="E247">
            <v>-1.8794166290783343E-2</v>
          </cell>
          <cell r="F247">
            <v>-6.5652748913659575E-2</v>
          </cell>
          <cell r="H247">
            <v>17.25</v>
          </cell>
          <cell r="I247">
            <v>12.1</v>
          </cell>
          <cell r="J247">
            <v>22.1</v>
          </cell>
          <cell r="K247">
            <v>21.5</v>
          </cell>
          <cell r="L247">
            <v>17.399999999999999</v>
          </cell>
          <cell r="M247">
            <v>16.649999999999999</v>
          </cell>
          <cell r="N247">
            <v>22.7</v>
          </cell>
          <cell r="O247">
            <v>17.55</v>
          </cell>
          <cell r="P247">
            <v>6.1</v>
          </cell>
          <cell r="Q247">
            <v>8.31</v>
          </cell>
          <cell r="R247">
            <v>7.2</v>
          </cell>
          <cell r="S247">
            <v>18.600000000000001</v>
          </cell>
          <cell r="T247">
            <v>17.5</v>
          </cell>
          <cell r="U247">
            <v>17.5</v>
          </cell>
          <cell r="V247">
            <v>17.75</v>
          </cell>
          <cell r="W247">
            <v>11.9</v>
          </cell>
          <cell r="X247">
            <v>32.6</v>
          </cell>
          <cell r="Y247">
            <v>32.6</v>
          </cell>
          <cell r="Z247">
            <v>34</v>
          </cell>
          <cell r="AA247">
            <v>13.52</v>
          </cell>
          <cell r="AB247">
            <v>10.6</v>
          </cell>
          <cell r="AC247">
            <v>-4.6961325966850875E-2</v>
          </cell>
          <cell r="AD247"/>
          <cell r="AE247">
            <v>-8.3333333333333259E-2</v>
          </cell>
          <cell r="AF247">
            <v>-7.3375262054507284E-2</v>
          </cell>
          <cell r="AG247">
            <v>-7.3275862068965525E-2</v>
          </cell>
          <cell r="AH247">
            <v>-3.3333333333333437E-2</v>
          </cell>
          <cell r="AI247">
            <v>-6.9832402234636826E-2</v>
          </cell>
          <cell r="AJ247">
            <v>-3.8135593220339103E-2</v>
          </cell>
          <cell r="AK247">
            <v>-7.3878627968337662E-2</v>
          </cell>
          <cell r="AL247">
            <v>-5.4263565891472965E-2</v>
          </cell>
          <cell r="AM247">
            <v>-9.575625680087041E-2</v>
          </cell>
          <cell r="AN247">
            <v>-1.3698630136986245E-2</v>
          </cell>
          <cell r="AO247">
            <v>-1.3262599469496039E-2</v>
          </cell>
          <cell r="AP247">
            <v>-2.777777777777779E-2</v>
          </cell>
          <cell r="AQ247">
            <v>-1.4084507042253502E-2</v>
          </cell>
          <cell r="AR247">
            <v>-3.7940379403794022E-2</v>
          </cell>
          <cell r="AS247">
            <v>-1.2448132780083054E-2</v>
          </cell>
          <cell r="AT247">
            <v>-1.8072289156626509E-2</v>
          </cell>
          <cell r="AU247">
            <v>-1.4492753623188359E-2</v>
          </cell>
          <cell r="AV247">
            <v>-1.9579405366207392E-2</v>
          </cell>
          <cell r="AW247">
            <v>-1.6697588126159513E-2</v>
          </cell>
        </row>
        <row r="248">
          <cell r="A248">
            <v>38964</v>
          </cell>
          <cell r="B248">
            <v>13725</v>
          </cell>
          <cell r="C248">
            <v>10546</v>
          </cell>
          <cell r="D248">
            <v>5.7882578564268039E-2</v>
          </cell>
          <cell r="E248">
            <v>5.1562978853815444E-2</v>
          </cell>
          <cell r="F248">
            <v>6.6221817814174466E-2</v>
          </cell>
          <cell r="H248">
            <v>18.95</v>
          </cell>
          <cell r="I248">
            <v>12.55</v>
          </cell>
          <cell r="J248">
            <v>22.95</v>
          </cell>
          <cell r="K248">
            <v>22.3</v>
          </cell>
          <cell r="L248">
            <v>18.600000000000001</v>
          </cell>
          <cell r="M248">
            <v>17.2</v>
          </cell>
          <cell r="N248">
            <v>26</v>
          </cell>
          <cell r="O248">
            <v>18.149999999999999</v>
          </cell>
          <cell r="P248">
            <v>6.89</v>
          </cell>
          <cell r="Q248">
            <v>8.75</v>
          </cell>
          <cell r="R248">
            <v>7.45</v>
          </cell>
          <cell r="S248">
            <v>19.3</v>
          </cell>
          <cell r="T248">
            <v>18.5</v>
          </cell>
          <cell r="U248">
            <v>18.149999999999999</v>
          </cell>
          <cell r="V248">
            <v>18.899999999999999</v>
          </cell>
          <cell r="W248">
            <v>12.3</v>
          </cell>
          <cell r="X248">
            <v>34.5</v>
          </cell>
          <cell r="Y248">
            <v>34.5</v>
          </cell>
          <cell r="Z248">
            <v>36</v>
          </cell>
          <cell r="AA248">
            <v>14.49</v>
          </cell>
          <cell r="AB248">
            <v>11.13</v>
          </cell>
          <cell r="AC248">
            <v>9.8550724637681109E-2</v>
          </cell>
          <cell r="AD248"/>
          <cell r="AE248">
            <v>3.7190082644628086E-2</v>
          </cell>
          <cell r="AF248">
            <v>3.8461538461538325E-2</v>
          </cell>
          <cell r="AG248">
            <v>3.7209302325581506E-2</v>
          </cell>
          <cell r="AH248">
            <v>6.8965517241379448E-2</v>
          </cell>
          <cell r="AI248">
            <v>3.3033033033033066E-2</v>
          </cell>
          <cell r="AJ248">
            <v>0.14537444933920707</v>
          </cell>
          <cell r="AK248">
            <v>3.4188034188034067E-2</v>
          </cell>
          <cell r="AL248">
            <v>0.12950819672131142</v>
          </cell>
          <cell r="AM248">
            <v>5.2948255114320109E-2</v>
          </cell>
          <cell r="AN248">
            <v>3.4722222222222321E-2</v>
          </cell>
          <cell r="AO248">
            <v>3.7634408602150504E-2</v>
          </cell>
          <cell r="AP248">
            <v>5.7142857142857162E-2</v>
          </cell>
          <cell r="AQ248">
            <v>3.7142857142857144E-2</v>
          </cell>
          <cell r="AR248">
            <v>6.4788732394366111E-2</v>
          </cell>
          <cell r="AS248">
            <v>3.3613445378151363E-2</v>
          </cell>
          <cell r="AT248">
            <v>5.8282208588956941E-2</v>
          </cell>
          <cell r="AU248">
            <v>5.8823529411764719E-2</v>
          </cell>
          <cell r="AV248">
            <v>7.1745562130177465E-2</v>
          </cell>
          <cell r="AW248">
            <v>5.0000000000000044E-2</v>
          </cell>
        </row>
        <row r="249">
          <cell r="A249">
            <v>38971</v>
          </cell>
          <cell r="B249">
            <v>13266</v>
          </cell>
          <cell r="C249">
            <v>10425</v>
          </cell>
          <cell r="D249">
            <v>-2.3896831609739988E-2</v>
          </cell>
          <cell r="E249">
            <v>-3.3442622950819678E-2</v>
          </cell>
          <cell r="F249">
            <v>-1.1473544471837682E-2</v>
          </cell>
          <cell r="H249">
            <v>18.7</v>
          </cell>
          <cell r="I249">
            <v>12.4</v>
          </cell>
          <cell r="J249">
            <v>22.6</v>
          </cell>
          <cell r="K249">
            <v>22</v>
          </cell>
          <cell r="L249">
            <v>18.45</v>
          </cell>
          <cell r="M249">
            <v>17.05</v>
          </cell>
          <cell r="N249">
            <v>25.7</v>
          </cell>
          <cell r="O249">
            <v>18</v>
          </cell>
          <cell r="P249">
            <v>6.8</v>
          </cell>
          <cell r="Q249">
            <v>8.66</v>
          </cell>
          <cell r="R249">
            <v>7.2</v>
          </cell>
          <cell r="S249">
            <v>18.149999999999999</v>
          </cell>
          <cell r="T249">
            <v>18</v>
          </cell>
          <cell r="U249">
            <v>17.45</v>
          </cell>
          <cell r="V249">
            <v>18.5</v>
          </cell>
          <cell r="W249">
            <v>11.85</v>
          </cell>
          <cell r="X249">
            <v>34</v>
          </cell>
          <cell r="Y249">
            <v>34</v>
          </cell>
          <cell r="Z249">
            <v>35.25</v>
          </cell>
          <cell r="AA249">
            <v>13.96</v>
          </cell>
          <cell r="AB249">
            <v>10.6</v>
          </cell>
          <cell r="AC249">
            <v>-1.319261213720313E-2</v>
          </cell>
          <cell r="AD249"/>
          <cell r="AE249">
            <v>-1.195219123505975E-2</v>
          </cell>
          <cell r="AF249">
            <v>-1.525054466230924E-2</v>
          </cell>
          <cell r="AG249">
            <v>-1.3452914798206317E-2</v>
          </cell>
          <cell r="AH249">
            <v>-8.0645161290323619E-3</v>
          </cell>
          <cell r="AI249">
            <v>-8.720930232558044E-3</v>
          </cell>
          <cell r="AJ249">
            <v>-1.1538461538461608E-2</v>
          </cell>
          <cell r="AK249">
            <v>-8.2644628099173278E-3</v>
          </cell>
          <cell r="AL249">
            <v>-1.3062409288824406E-2</v>
          </cell>
          <cell r="AM249">
            <v>-1.0285714285714231E-2</v>
          </cell>
          <cell r="AN249">
            <v>-3.3557046979865723E-2</v>
          </cell>
          <cell r="AO249">
            <v>-5.9585492227979375E-2</v>
          </cell>
          <cell r="AP249">
            <v>-2.7027027027026973E-2</v>
          </cell>
          <cell r="AQ249">
            <v>-3.8567493112947604E-2</v>
          </cell>
          <cell r="AR249">
            <v>-2.1164021164021052E-2</v>
          </cell>
          <cell r="AS249">
            <v>-3.6585365853658569E-2</v>
          </cell>
          <cell r="AT249">
            <v>-1.4492753623188359E-2</v>
          </cell>
          <cell r="AU249">
            <v>-2.083333333333337E-2</v>
          </cell>
          <cell r="AV249">
            <v>-3.657694962042779E-2</v>
          </cell>
          <cell r="AW249">
            <v>-4.7619047619047672E-2</v>
          </cell>
        </row>
        <row r="250">
          <cell r="A250">
            <v>38978</v>
          </cell>
          <cell r="B250">
            <v>13776</v>
          </cell>
          <cell r="C250">
            <v>12112</v>
          </cell>
          <cell r="D250">
            <v>9.2735638005993826E-2</v>
          </cell>
          <cell r="E250">
            <v>3.8444142921754798E-2</v>
          </cell>
          <cell r="F250">
            <v>0.16182254196642676</v>
          </cell>
          <cell r="H250">
            <v>18.95</v>
          </cell>
          <cell r="I250">
            <v>15.8</v>
          </cell>
          <cell r="J250">
            <v>28.1</v>
          </cell>
          <cell r="K250">
            <v>27.4</v>
          </cell>
          <cell r="L250">
            <v>18.600000000000001</v>
          </cell>
          <cell r="M250">
            <v>20.9</v>
          </cell>
          <cell r="N250">
            <v>25.9</v>
          </cell>
          <cell r="O250">
            <v>22.4</v>
          </cell>
          <cell r="P250">
            <v>6.98</v>
          </cell>
          <cell r="Q250">
            <v>11.31</v>
          </cell>
          <cell r="R250">
            <v>7.35</v>
          </cell>
          <cell r="S250">
            <v>18.899999999999999</v>
          </cell>
          <cell r="T250">
            <v>18.75</v>
          </cell>
          <cell r="U250">
            <v>17.8</v>
          </cell>
          <cell r="V250">
            <v>19.25</v>
          </cell>
          <cell r="W250">
            <v>12.1</v>
          </cell>
          <cell r="X250">
            <v>35.6</v>
          </cell>
          <cell r="Y250">
            <v>35.6</v>
          </cell>
          <cell r="Z250">
            <v>36.25</v>
          </cell>
          <cell r="AA250">
            <v>15.02</v>
          </cell>
          <cell r="AB250">
            <v>10.96</v>
          </cell>
          <cell r="AC250">
            <v>1.3368983957219305E-2</v>
          </cell>
          <cell r="AD250"/>
          <cell r="AE250">
            <v>0.27419354838709675</v>
          </cell>
          <cell r="AF250">
            <v>0.24336283185840712</v>
          </cell>
          <cell r="AG250">
            <v>0.24545454545454537</v>
          </cell>
          <cell r="AH250">
            <v>8.1300813008131634E-3</v>
          </cell>
          <cell r="AI250">
            <v>0.22580645161290303</v>
          </cell>
          <cell r="AJ250">
            <v>7.7821011673151474E-3</v>
          </cell>
          <cell r="AK250">
            <v>0.24444444444444446</v>
          </cell>
          <cell r="AL250">
            <v>2.6470588235294246E-2</v>
          </cell>
          <cell r="AM250">
            <v>0.30600461893764441</v>
          </cell>
          <cell r="AN250">
            <v>2.0833333333333259E-2</v>
          </cell>
          <cell r="AO250">
            <v>4.1322314049586861E-2</v>
          </cell>
          <cell r="AP250">
            <v>4.1666666666666741E-2</v>
          </cell>
          <cell r="AQ250">
            <v>2.0057306590258062E-2</v>
          </cell>
          <cell r="AR250">
            <v>4.0540540540540571E-2</v>
          </cell>
          <cell r="AS250">
            <v>2.1097046413502074E-2</v>
          </cell>
          <cell r="AT250">
            <v>4.705882352941182E-2</v>
          </cell>
          <cell r="AU250">
            <v>2.8368794326241176E-2</v>
          </cell>
          <cell r="AV250">
            <v>7.5931232091690504E-2</v>
          </cell>
          <cell r="AW250">
            <v>3.3962264150943611E-2</v>
          </cell>
        </row>
        <row r="251">
          <cell r="A251">
            <v>38985</v>
          </cell>
          <cell r="B251">
            <v>12772</v>
          </cell>
          <cell r="C251">
            <v>11568</v>
          </cell>
          <cell r="D251">
            <v>-5.9796044499381917E-2</v>
          </cell>
          <cell r="E251">
            <v>-7.2880371660859478E-2</v>
          </cell>
          <cell r="F251">
            <v>-4.4914134742404244E-2</v>
          </cell>
          <cell r="H251">
            <v>17.899999999999999</v>
          </cell>
          <cell r="I251">
            <v>15.2</v>
          </cell>
          <cell r="J251">
            <v>27</v>
          </cell>
          <cell r="K251">
            <v>26.35</v>
          </cell>
          <cell r="L251">
            <v>17.7</v>
          </cell>
          <cell r="M251">
            <v>20.149999999999999</v>
          </cell>
          <cell r="N251">
            <v>24.5</v>
          </cell>
          <cell r="O251">
            <v>21.4</v>
          </cell>
          <cell r="P251">
            <v>6.45</v>
          </cell>
          <cell r="Q251">
            <v>10.96</v>
          </cell>
          <cell r="R251">
            <v>6.9</v>
          </cell>
          <cell r="S251">
            <v>17.5</v>
          </cell>
          <cell r="T251">
            <v>17.5</v>
          </cell>
          <cell r="U251">
            <v>16.5</v>
          </cell>
          <cell r="V251">
            <v>18</v>
          </cell>
          <cell r="W251">
            <v>11.2</v>
          </cell>
          <cell r="X251">
            <v>32.700000000000003</v>
          </cell>
          <cell r="Y251">
            <v>32.700000000000003</v>
          </cell>
          <cell r="Z251">
            <v>33.75</v>
          </cell>
          <cell r="AA251">
            <v>13.87</v>
          </cell>
          <cell r="AB251">
            <v>10.07</v>
          </cell>
          <cell r="AC251">
            <v>-5.5408970976253302E-2</v>
          </cell>
          <cell r="AD251"/>
          <cell r="AE251">
            <v>-3.7974683544303889E-2</v>
          </cell>
          <cell r="AF251">
            <v>-3.9145907473309705E-2</v>
          </cell>
          <cell r="AG251">
            <v>-3.8321167883211604E-2</v>
          </cell>
          <cell r="AH251">
            <v>-4.8387096774193616E-2</v>
          </cell>
          <cell r="AI251">
            <v>-3.5885167464114853E-2</v>
          </cell>
          <cell r="AJ251">
            <v>-5.4054054054054057E-2</v>
          </cell>
          <cell r="AK251">
            <v>-4.4642857142857095E-2</v>
          </cell>
          <cell r="AL251">
            <v>-7.5931232091690615E-2</v>
          </cell>
          <cell r="AM251">
            <v>-3.0946065428824054E-2</v>
          </cell>
          <cell r="AN251">
            <v>-6.1224489795918324E-2</v>
          </cell>
          <cell r="AO251">
            <v>-7.4074074074073959E-2</v>
          </cell>
          <cell r="AP251">
            <v>-6.6666666666666652E-2</v>
          </cell>
          <cell r="AQ251">
            <v>-7.3033707865168607E-2</v>
          </cell>
          <cell r="AR251">
            <v>-6.4935064935064957E-2</v>
          </cell>
          <cell r="AS251">
            <v>-7.4380165289256284E-2</v>
          </cell>
          <cell r="AT251">
            <v>-8.1460674157303292E-2</v>
          </cell>
          <cell r="AU251">
            <v>-6.8965517241379337E-2</v>
          </cell>
          <cell r="AV251">
            <v>-7.6564580559254303E-2</v>
          </cell>
          <cell r="AW251">
            <v>-8.1204379562043849E-2</v>
          </cell>
        </row>
        <row r="252">
          <cell r="A252">
            <v>38992</v>
          </cell>
          <cell r="B252">
            <v>12105</v>
          </cell>
          <cell r="C252">
            <v>10832</v>
          </cell>
          <cell r="D252">
            <v>-5.7641741988496253E-2</v>
          </cell>
          <cell r="E252">
            <v>-5.2223614155966214E-2</v>
          </cell>
          <cell r="F252">
            <v>-6.3623789764868599E-2</v>
          </cell>
          <cell r="H252">
            <v>18.5</v>
          </cell>
          <cell r="I252">
            <v>13.75</v>
          </cell>
          <cell r="J252">
            <v>24.1</v>
          </cell>
          <cell r="K252">
            <v>23.45</v>
          </cell>
          <cell r="L252">
            <v>18.2</v>
          </cell>
          <cell r="M252">
            <v>17.899999999999999</v>
          </cell>
          <cell r="N252">
            <v>24.7</v>
          </cell>
          <cell r="O252">
            <v>19.100000000000001</v>
          </cell>
          <cell r="P252">
            <v>6.8</v>
          </cell>
          <cell r="Q252">
            <v>9.4600000000000009</v>
          </cell>
          <cell r="R252">
            <v>6.65</v>
          </cell>
          <cell r="S252">
            <v>16.75</v>
          </cell>
          <cell r="T252">
            <v>18</v>
          </cell>
          <cell r="U252">
            <v>15.9</v>
          </cell>
          <cell r="V252">
            <v>17</v>
          </cell>
          <cell r="W252">
            <v>10.8</v>
          </cell>
          <cell r="X252">
            <v>30.2</v>
          </cell>
          <cell r="Y252">
            <v>30.2</v>
          </cell>
          <cell r="Z252">
            <v>31.1</v>
          </cell>
          <cell r="AA252">
            <v>12.55</v>
          </cell>
          <cell r="AB252">
            <v>9.5399999999999991</v>
          </cell>
          <cell r="AC252">
            <v>3.3519553072625774E-2</v>
          </cell>
          <cell r="AD252"/>
          <cell r="AE252">
            <v>-9.5394736842105199E-2</v>
          </cell>
          <cell r="AF252">
            <v>-0.1074074074074074</v>
          </cell>
          <cell r="AG252">
            <v>-0.11005692599620498</v>
          </cell>
          <cell r="AH252">
            <v>2.8248587570621542E-2</v>
          </cell>
          <cell r="AI252">
            <v>-0.11166253101736978</v>
          </cell>
          <cell r="AJ252">
            <v>8.1632653061223248E-3</v>
          </cell>
          <cell r="AK252">
            <v>-0.10747663551401854</v>
          </cell>
          <cell r="AL252">
            <v>5.4263565891472743E-2</v>
          </cell>
          <cell r="AM252">
            <v>-0.13686131386861311</v>
          </cell>
          <cell r="AN252">
            <v>-3.6231884057971064E-2</v>
          </cell>
          <cell r="AO252">
            <v>-4.2857142857142816E-2</v>
          </cell>
          <cell r="AP252">
            <v>2.857142857142847E-2</v>
          </cell>
          <cell r="AQ252">
            <v>-3.6363636363636376E-2</v>
          </cell>
          <cell r="AR252">
            <v>-5.555555555555558E-2</v>
          </cell>
          <cell r="AS252">
            <v>-3.5714285714285587E-2</v>
          </cell>
          <cell r="AT252">
            <v>-7.6452599388379339E-2</v>
          </cell>
          <cell r="AU252">
            <v>-7.8518518518518432E-2</v>
          </cell>
          <cell r="AV252">
            <v>-9.5169430425378398E-2</v>
          </cell>
          <cell r="AW252">
            <v>-5.2631578947368585E-2</v>
          </cell>
        </row>
        <row r="253">
          <cell r="A253">
            <v>38999</v>
          </cell>
          <cell r="B253">
            <v>11820</v>
          </cell>
          <cell r="C253">
            <v>11541</v>
          </cell>
          <cell r="D253">
            <v>1.8485416575838132E-2</v>
          </cell>
          <cell r="E253">
            <v>-2.3543990086741018E-2</v>
          </cell>
          <cell r="F253">
            <v>6.5454209748892156E-2</v>
          </cell>
          <cell r="H253">
            <v>19</v>
          </cell>
          <cell r="I253">
            <v>14.8</v>
          </cell>
          <cell r="J253">
            <v>26.35</v>
          </cell>
          <cell r="K253">
            <v>25.65</v>
          </cell>
          <cell r="L253">
            <v>18.600000000000001</v>
          </cell>
          <cell r="M253">
            <v>19.399999999999999</v>
          </cell>
          <cell r="N253">
            <v>24.4</v>
          </cell>
          <cell r="O253">
            <v>20.75</v>
          </cell>
          <cell r="P253">
            <v>7.07</v>
          </cell>
          <cell r="Q253">
            <v>10.6</v>
          </cell>
          <cell r="R253">
            <v>6.4</v>
          </cell>
          <cell r="S253">
            <v>16</v>
          </cell>
          <cell r="T253">
            <v>18.5</v>
          </cell>
          <cell r="U253">
            <v>15.3</v>
          </cell>
          <cell r="V253">
            <v>16.399999999999999</v>
          </cell>
          <cell r="W253">
            <v>10.45</v>
          </cell>
          <cell r="X253">
            <v>30</v>
          </cell>
          <cell r="Y253">
            <v>30</v>
          </cell>
          <cell r="Z253">
            <v>31</v>
          </cell>
          <cell r="AA253">
            <v>12.37</v>
          </cell>
          <cell r="AB253">
            <v>9.01</v>
          </cell>
          <cell r="AC253">
            <v>2.7027027027026973E-2</v>
          </cell>
          <cell r="AD253"/>
          <cell r="AE253">
            <v>7.6363636363636411E-2</v>
          </cell>
          <cell r="AF253">
            <v>9.3360995850622297E-2</v>
          </cell>
          <cell r="AG253">
            <v>9.3816631130063888E-2</v>
          </cell>
          <cell r="AH253">
            <v>2.1978021978022122E-2</v>
          </cell>
          <cell r="AI253">
            <v>8.3798882681564324E-2</v>
          </cell>
          <cell r="AJ253">
            <v>-1.2145748987854255E-2</v>
          </cell>
          <cell r="AK253">
            <v>8.6387434554973774E-2</v>
          </cell>
          <cell r="AL253">
            <v>3.9705882352941257E-2</v>
          </cell>
          <cell r="AM253">
            <v>0.12050739957716683</v>
          </cell>
          <cell r="AN253">
            <v>-3.7593984962406068E-2</v>
          </cell>
          <cell r="AO253">
            <v>-4.4776119402985093E-2</v>
          </cell>
          <cell r="AP253">
            <v>2.7777777777777679E-2</v>
          </cell>
          <cell r="AQ253">
            <v>-3.7735849056603765E-2</v>
          </cell>
          <cell r="AR253">
            <v>-3.529411764705892E-2</v>
          </cell>
          <cell r="AS253">
            <v>-3.2407407407407551E-2</v>
          </cell>
          <cell r="AT253">
            <v>-6.6225165562913135E-3</v>
          </cell>
          <cell r="AU253">
            <v>-3.2154340836013651E-3</v>
          </cell>
          <cell r="AV253">
            <v>-1.4342629482071878E-2</v>
          </cell>
          <cell r="AW253">
            <v>-5.5555555555555469E-2</v>
          </cell>
        </row>
        <row r="254">
          <cell r="A254">
            <v>39006</v>
          </cell>
          <cell r="B254">
            <v>12470</v>
          </cell>
          <cell r="C254">
            <v>13677</v>
          </cell>
          <cell r="D254">
            <v>0.11925859338213263</v>
          </cell>
          <cell r="E254">
            <v>5.4991539763113328E-2</v>
          </cell>
          <cell r="F254">
            <v>0.18507928255783734</v>
          </cell>
          <cell r="H254">
            <v>23.5</v>
          </cell>
          <cell r="I254">
            <v>16.5</v>
          </cell>
          <cell r="J254">
            <v>29.65</v>
          </cell>
          <cell r="K254">
            <v>28.9</v>
          </cell>
          <cell r="L254">
            <v>24</v>
          </cell>
          <cell r="M254">
            <v>21.7</v>
          </cell>
          <cell r="N254">
            <v>30</v>
          </cell>
          <cell r="O254">
            <v>23.3</v>
          </cell>
          <cell r="P254">
            <v>9.7200000000000006</v>
          </cell>
          <cell r="Q254">
            <v>12.37</v>
          </cell>
          <cell r="R254">
            <v>6.5</v>
          </cell>
          <cell r="S254">
            <v>16.600000000000001</v>
          </cell>
          <cell r="T254">
            <v>22</v>
          </cell>
          <cell r="U254">
            <v>15.6</v>
          </cell>
          <cell r="V254">
            <v>17</v>
          </cell>
          <cell r="W254">
            <v>10.6</v>
          </cell>
          <cell r="X254">
            <v>31.6</v>
          </cell>
          <cell r="Y254">
            <v>31.6</v>
          </cell>
          <cell r="Z254">
            <v>33</v>
          </cell>
          <cell r="AA254">
            <v>13.26</v>
          </cell>
          <cell r="AB254">
            <v>9.2799999999999994</v>
          </cell>
          <cell r="AC254">
            <v>0.23684210526315796</v>
          </cell>
          <cell r="AD254"/>
          <cell r="AE254">
            <v>0.11486486486486491</v>
          </cell>
          <cell r="AF254">
            <v>0.12523719165085367</v>
          </cell>
          <cell r="AG254">
            <v>0.12670565302144254</v>
          </cell>
          <cell r="AH254">
            <v>0.29032258064516125</v>
          </cell>
          <cell r="AI254">
            <v>0.11855670103092786</v>
          </cell>
          <cell r="AJ254">
            <v>0.22950819672131151</v>
          </cell>
          <cell r="AK254">
            <v>0.12289156626506026</v>
          </cell>
          <cell r="AL254">
            <v>0.37482319660537478</v>
          </cell>
          <cell r="AM254">
            <v>0.16698113207547172</v>
          </cell>
          <cell r="AN254">
            <v>1.5625E-2</v>
          </cell>
          <cell r="AO254">
            <v>3.7500000000000089E-2</v>
          </cell>
          <cell r="AP254">
            <v>0.18918918918918926</v>
          </cell>
          <cell r="AQ254">
            <v>1.9607843137254832E-2</v>
          </cell>
          <cell r="AR254">
            <v>3.6585365853658569E-2</v>
          </cell>
          <cell r="AS254">
            <v>1.4354066985645897E-2</v>
          </cell>
          <cell r="AT254">
            <v>5.3333333333333455E-2</v>
          </cell>
          <cell r="AU254">
            <v>6.4516129032258007E-2</v>
          </cell>
          <cell r="AV254">
            <v>7.1948261924009715E-2</v>
          </cell>
          <cell r="AW254">
            <v>2.9966703662597016E-2</v>
          </cell>
        </row>
        <row r="255">
          <cell r="A255">
            <v>39013</v>
          </cell>
          <cell r="B255">
            <v>11883</v>
          </cell>
          <cell r="C255">
            <v>12998</v>
          </cell>
          <cell r="D255">
            <v>-4.8418556622174647E-2</v>
          </cell>
          <cell r="E255">
            <v>-4.7072975140336815E-2</v>
          </cell>
          <cell r="F255">
            <v>-4.9645390070921946E-2</v>
          </cell>
          <cell r="H255">
            <v>22.45</v>
          </cell>
          <cell r="I255">
            <v>15.9</v>
          </cell>
          <cell r="J255">
            <v>28.3</v>
          </cell>
          <cell r="K255">
            <v>27.55</v>
          </cell>
          <cell r="L255">
            <v>21.95</v>
          </cell>
          <cell r="M255">
            <v>20.9</v>
          </cell>
          <cell r="N255">
            <v>28.75</v>
          </cell>
          <cell r="O255">
            <v>22.45</v>
          </cell>
          <cell r="P255">
            <v>9.1</v>
          </cell>
          <cell r="Q255">
            <v>11.66</v>
          </cell>
          <cell r="R255">
            <v>6.3</v>
          </cell>
          <cell r="S255">
            <v>16.2</v>
          </cell>
          <cell r="T255">
            <v>21.6</v>
          </cell>
          <cell r="U255">
            <v>14.9</v>
          </cell>
          <cell r="V255">
            <v>16.5</v>
          </cell>
          <cell r="W255">
            <v>10.199999999999999</v>
          </cell>
          <cell r="X255">
            <v>29.75</v>
          </cell>
          <cell r="Y255">
            <v>29.75</v>
          </cell>
          <cell r="Z255">
            <v>30.5</v>
          </cell>
          <cell r="AA255">
            <v>12.29</v>
          </cell>
          <cell r="AB255">
            <v>8.75</v>
          </cell>
          <cell r="AC255">
            <v>-4.4680851063829796E-2</v>
          </cell>
          <cell r="AD255"/>
          <cell r="AE255">
            <v>-3.6363636363636376E-2</v>
          </cell>
          <cell r="AF255">
            <v>-4.5531197301854953E-2</v>
          </cell>
          <cell r="AG255">
            <v>-4.6712802768166028E-2</v>
          </cell>
          <cell r="AH255">
            <v>-8.5416666666666696E-2</v>
          </cell>
          <cell r="AI255">
            <v>-3.6866359447004671E-2</v>
          </cell>
          <cell r="AJ255">
            <v>-4.166666666666663E-2</v>
          </cell>
          <cell r="AK255">
            <v>-3.6480686695279041E-2</v>
          </cell>
          <cell r="AL255">
            <v>-6.3786008230452773E-2</v>
          </cell>
          <cell r="AM255">
            <v>-5.7396928051738016E-2</v>
          </cell>
          <cell r="AN255">
            <v>-3.0769230769230771E-2</v>
          </cell>
          <cell r="AO255">
            <v>-2.4096385542168752E-2</v>
          </cell>
          <cell r="AP255">
            <v>-1.8181818181818077E-2</v>
          </cell>
          <cell r="AQ255">
            <v>-4.4871794871794823E-2</v>
          </cell>
          <cell r="AR255">
            <v>-2.9411764705882359E-2</v>
          </cell>
          <cell r="AS255">
            <v>-3.7735849056603765E-2</v>
          </cell>
          <cell r="AT255">
            <v>-5.8544303797468444E-2</v>
          </cell>
          <cell r="AU255">
            <v>-7.5757575757575801E-2</v>
          </cell>
          <cell r="AV255">
            <v>-7.3152337858220284E-2</v>
          </cell>
          <cell r="AW255">
            <v>-5.7112068965517127E-2</v>
          </cell>
        </row>
        <row r="256">
          <cell r="A256">
            <v>39020</v>
          </cell>
          <cell r="B256">
            <v>12553</v>
          </cell>
          <cell r="C256">
            <v>12938</v>
          </cell>
          <cell r="D256">
            <v>2.4516699489570248E-2</v>
          </cell>
          <cell r="E256">
            <v>5.6383068248758716E-2</v>
          </cell>
          <cell r="F256">
            <v>-4.616094783812863E-3</v>
          </cell>
          <cell r="H256">
            <v>23.45</v>
          </cell>
          <cell r="I256">
            <v>15.5</v>
          </cell>
          <cell r="J256">
            <v>27.8</v>
          </cell>
          <cell r="K256">
            <v>27.05</v>
          </cell>
          <cell r="L256">
            <v>22.7</v>
          </cell>
          <cell r="M256">
            <v>20.3</v>
          </cell>
          <cell r="N256">
            <v>29.9</v>
          </cell>
          <cell r="O256">
            <v>21.8</v>
          </cell>
          <cell r="P256">
            <v>9.01</v>
          </cell>
          <cell r="Q256">
            <v>11.4</v>
          </cell>
          <cell r="R256">
            <v>6.75</v>
          </cell>
          <cell r="S256">
            <v>17.100000000000001</v>
          </cell>
          <cell r="T256">
            <v>23.6</v>
          </cell>
          <cell r="U256">
            <v>16.149999999999999</v>
          </cell>
          <cell r="V256">
            <v>16.8</v>
          </cell>
          <cell r="W256">
            <v>11</v>
          </cell>
          <cell r="X256">
            <v>30.25</v>
          </cell>
          <cell r="Y256">
            <v>30.25</v>
          </cell>
          <cell r="Z256">
            <v>31.5</v>
          </cell>
          <cell r="AA256">
            <v>12.55</v>
          </cell>
          <cell r="AB256">
            <v>9.7200000000000006</v>
          </cell>
          <cell r="AC256">
            <v>4.4543429844098092E-2</v>
          </cell>
          <cell r="AD256"/>
          <cell r="AE256">
            <v>-2.515723270440251E-2</v>
          </cell>
          <cell r="AF256">
            <v>-1.7667844522968212E-2</v>
          </cell>
          <cell r="AG256">
            <v>-1.814882032667875E-2</v>
          </cell>
          <cell r="AH256">
            <v>3.4168564920273425E-2</v>
          </cell>
          <cell r="AI256">
            <v>-2.8708133971291794E-2</v>
          </cell>
          <cell r="AJ256">
            <v>4.0000000000000036E-2</v>
          </cell>
          <cell r="AK256">
            <v>-2.8953229398663627E-2</v>
          </cell>
          <cell r="AL256">
            <v>-9.890109890109855E-3</v>
          </cell>
          <cell r="AM256">
            <v>-2.2298456260720356E-2</v>
          </cell>
          <cell r="AN256">
            <v>7.1428571428571397E-2</v>
          </cell>
          <cell r="AO256">
            <v>5.555555555555558E-2</v>
          </cell>
          <cell r="AP256">
            <v>9.259259259259256E-2</v>
          </cell>
          <cell r="AQ256">
            <v>8.3892617449664364E-2</v>
          </cell>
          <cell r="AR256">
            <v>1.8181818181818299E-2</v>
          </cell>
          <cell r="AS256">
            <v>7.8431372549019773E-2</v>
          </cell>
          <cell r="AT256">
            <v>1.6806722689075571E-2</v>
          </cell>
          <cell r="AU256">
            <v>3.2786885245901676E-2</v>
          </cell>
          <cell r="AV256">
            <v>2.1155410903173522E-2</v>
          </cell>
          <cell r="AW256">
            <v>0.11085714285714299</v>
          </cell>
        </row>
        <row r="257">
          <cell r="A257">
            <v>39027</v>
          </cell>
          <cell r="B257">
            <v>12877</v>
          </cell>
          <cell r="C257">
            <v>13562</v>
          </cell>
          <cell r="D257">
            <v>3.7189596328115915E-2</v>
          </cell>
          <cell r="E257">
            <v>2.5810563211981163E-2</v>
          </cell>
          <cell r="F257">
            <v>4.8230020095841653E-2</v>
          </cell>
          <cell r="H257">
            <v>24.1</v>
          </cell>
          <cell r="I257">
            <v>16.149999999999999</v>
          </cell>
          <cell r="J257">
            <v>28.9</v>
          </cell>
          <cell r="K257">
            <v>28.15</v>
          </cell>
          <cell r="L257">
            <v>23.35</v>
          </cell>
          <cell r="M257">
            <v>21.1</v>
          </cell>
          <cell r="N257">
            <v>30.8</v>
          </cell>
          <cell r="O257">
            <v>22.7</v>
          </cell>
          <cell r="P257">
            <v>10.16</v>
          </cell>
          <cell r="Q257">
            <v>12.02</v>
          </cell>
          <cell r="R257">
            <v>6.95</v>
          </cell>
          <cell r="S257">
            <v>17.75</v>
          </cell>
          <cell r="T257">
            <v>24.3</v>
          </cell>
          <cell r="U257">
            <v>16.7</v>
          </cell>
          <cell r="V257">
            <v>17.399999999999999</v>
          </cell>
          <cell r="W257">
            <v>11.4</v>
          </cell>
          <cell r="X257">
            <v>30.3</v>
          </cell>
          <cell r="Y257">
            <v>30.3</v>
          </cell>
          <cell r="Z257">
            <v>31.5</v>
          </cell>
          <cell r="AA257">
            <v>12.64</v>
          </cell>
          <cell r="AB257">
            <v>10.25</v>
          </cell>
          <cell r="AC257">
            <v>2.7718550106609952E-2</v>
          </cell>
          <cell r="AD257"/>
          <cell r="AE257">
            <v>4.1935483870967571E-2</v>
          </cell>
          <cell r="AF257">
            <v>3.9568345323740983E-2</v>
          </cell>
          <cell r="AG257">
            <v>4.0665434380776189E-2</v>
          </cell>
          <cell r="AH257">
            <v>2.8634361233480288E-2</v>
          </cell>
          <cell r="AI257">
            <v>3.9408866995073843E-2</v>
          </cell>
          <cell r="AJ257">
            <v>3.0100334448160515E-2</v>
          </cell>
          <cell r="AK257">
            <v>4.1284403669724634E-2</v>
          </cell>
          <cell r="AL257">
            <v>0.12763596004439526</v>
          </cell>
          <cell r="AM257">
            <v>5.4385964912280649E-2</v>
          </cell>
          <cell r="AN257">
            <v>2.9629629629629672E-2</v>
          </cell>
          <cell r="AO257">
            <v>3.8011695906432719E-2</v>
          </cell>
          <cell r="AP257">
            <v>2.9661016949152463E-2</v>
          </cell>
          <cell r="AQ257">
            <v>3.4055727554179516E-2</v>
          </cell>
          <cell r="AR257">
            <v>3.5714285714285587E-2</v>
          </cell>
          <cell r="AS257">
            <v>3.6363636363636376E-2</v>
          </cell>
          <cell r="AT257">
            <v>1.6528925619834212E-3</v>
          </cell>
          <cell r="AU257">
            <v>0</v>
          </cell>
          <cell r="AV257">
            <v>7.171314741035939E-3</v>
          </cell>
          <cell r="AW257">
            <v>5.4526748971193362E-2</v>
          </cell>
        </row>
        <row r="258">
          <cell r="A258">
            <v>39034</v>
          </cell>
          <cell r="B258">
            <v>12835</v>
          </cell>
          <cell r="C258">
            <v>13440</v>
          </cell>
          <cell r="D258">
            <v>-6.2029577518060153E-3</v>
          </cell>
          <cell r="E258">
            <v>-3.2616292614739972E-3</v>
          </cell>
          <cell r="F258">
            <v>-8.9957233446393836E-3</v>
          </cell>
          <cell r="H258">
            <v>23.65</v>
          </cell>
          <cell r="I258">
            <v>15.75</v>
          </cell>
          <cell r="J258">
            <v>28.2</v>
          </cell>
          <cell r="K258">
            <v>27.45</v>
          </cell>
          <cell r="L258">
            <v>23.9</v>
          </cell>
          <cell r="M258">
            <v>20.6</v>
          </cell>
          <cell r="N258">
            <v>31.5</v>
          </cell>
          <cell r="O258">
            <v>22.1</v>
          </cell>
          <cell r="P258">
            <v>10.52</v>
          </cell>
          <cell r="Q258">
            <v>11.67</v>
          </cell>
          <cell r="R258">
            <v>7</v>
          </cell>
          <cell r="S258">
            <v>17.95</v>
          </cell>
          <cell r="T258">
            <v>23.75</v>
          </cell>
          <cell r="U258">
            <v>16.899999999999999</v>
          </cell>
          <cell r="V258">
            <v>17.600000000000001</v>
          </cell>
          <cell r="W258">
            <v>11.5</v>
          </cell>
          <cell r="X258">
            <v>29.9</v>
          </cell>
          <cell r="Y258">
            <v>29.9</v>
          </cell>
          <cell r="Z258">
            <v>30.8</v>
          </cell>
          <cell r="AA258">
            <v>12.37</v>
          </cell>
          <cell r="AB258">
            <v>10.34</v>
          </cell>
          <cell r="AC258">
            <v>-1.8672199170124637E-2</v>
          </cell>
          <cell r="AD258"/>
          <cell r="AE258">
            <v>-2.4767801857585092E-2</v>
          </cell>
          <cell r="AF258">
            <v>-2.4221453287197159E-2</v>
          </cell>
          <cell r="AG258">
            <v>-2.4866785079928899E-2</v>
          </cell>
          <cell r="AH258">
            <v>2.3554603854389677E-2</v>
          </cell>
          <cell r="AI258">
            <v>-2.3696682464454999E-2</v>
          </cell>
          <cell r="AJ258">
            <v>2.2727272727272707E-2</v>
          </cell>
          <cell r="AK258">
            <v>-2.6431718061673881E-2</v>
          </cell>
          <cell r="AL258">
            <v>3.5433070866141669E-2</v>
          </cell>
          <cell r="AM258">
            <v>-2.9118136439267861E-2</v>
          </cell>
          <cell r="AN258">
            <v>7.194244604316502E-3</v>
          </cell>
          <cell r="AO258">
            <v>1.1267605633802802E-2</v>
          </cell>
          <cell r="AP258">
            <v>-2.2633744855967142E-2</v>
          </cell>
          <cell r="AQ258">
            <v>1.1976047904191489E-2</v>
          </cell>
          <cell r="AR258">
            <v>1.1494252873563315E-2</v>
          </cell>
          <cell r="AS258">
            <v>8.7719298245614308E-3</v>
          </cell>
          <cell r="AT258">
            <v>-1.320132013201325E-2</v>
          </cell>
          <cell r="AU258">
            <v>-2.2222222222222254E-2</v>
          </cell>
          <cell r="AV258">
            <v>-2.1360759493671E-2</v>
          </cell>
          <cell r="AW258">
            <v>8.7804878048780566E-3</v>
          </cell>
        </row>
        <row r="259">
          <cell r="A259">
            <v>39041</v>
          </cell>
          <cell r="B259">
            <v>12928</v>
          </cell>
          <cell r="C259">
            <v>13086</v>
          </cell>
          <cell r="D259">
            <v>-9.9333967649857247E-3</v>
          </cell>
          <cell r="E259">
            <v>7.2458122321776841E-3</v>
          </cell>
          <cell r="F259">
            <v>-2.6339285714285676E-2</v>
          </cell>
          <cell r="H259">
            <v>24.3</v>
          </cell>
          <cell r="I259">
            <v>15.3</v>
          </cell>
          <cell r="J259">
            <v>26.9</v>
          </cell>
          <cell r="K259">
            <v>26.25</v>
          </cell>
          <cell r="L259">
            <v>23.55</v>
          </cell>
          <cell r="M259">
            <v>19.8</v>
          </cell>
          <cell r="N259">
            <v>31.05</v>
          </cell>
          <cell r="O259">
            <v>21.25</v>
          </cell>
          <cell r="P259">
            <v>10.34</v>
          </cell>
          <cell r="Q259">
            <v>11.13</v>
          </cell>
          <cell r="R259">
            <v>7.05</v>
          </cell>
          <cell r="S259">
            <v>18</v>
          </cell>
          <cell r="T259">
            <v>23</v>
          </cell>
          <cell r="U259">
            <v>17</v>
          </cell>
          <cell r="V259">
            <v>17.649999999999999</v>
          </cell>
          <cell r="W259">
            <v>11.55</v>
          </cell>
          <cell r="X259">
            <v>30.5</v>
          </cell>
          <cell r="Y259">
            <v>30.5</v>
          </cell>
          <cell r="Z259">
            <v>31.5</v>
          </cell>
          <cell r="AA259">
            <v>12.73</v>
          </cell>
          <cell r="AB259">
            <v>10.43</v>
          </cell>
          <cell r="AC259">
            <v>2.748414376321362E-2</v>
          </cell>
          <cell r="AD259"/>
          <cell r="AE259">
            <v>-2.8571428571428581E-2</v>
          </cell>
          <cell r="AF259">
            <v>-4.6099290780141855E-2</v>
          </cell>
          <cell r="AG259">
            <v>-4.3715846994535457E-2</v>
          </cell>
          <cell r="AH259">
            <v>-1.4644351464435101E-2</v>
          </cell>
          <cell r="AI259">
            <v>-3.8834951456310662E-2</v>
          </cell>
          <cell r="AJ259">
            <v>-1.4285714285714235E-2</v>
          </cell>
          <cell r="AK259">
            <v>-3.8461538461538547E-2</v>
          </cell>
          <cell r="AL259">
            <v>-1.7110266159695797E-2</v>
          </cell>
          <cell r="AM259">
            <v>-4.6272493573264684E-2</v>
          </cell>
          <cell r="AN259">
            <v>7.1428571428571175E-3</v>
          </cell>
          <cell r="AO259">
            <v>2.7855153203342198E-3</v>
          </cell>
          <cell r="AP259">
            <v>-3.157894736842104E-2</v>
          </cell>
          <cell r="AQ259">
            <v>5.9171597633136397E-3</v>
          </cell>
          <cell r="AR259">
            <v>2.8409090909089496E-3</v>
          </cell>
          <cell r="AS259">
            <v>4.3478260869564966E-3</v>
          </cell>
          <cell r="AT259">
            <v>2.006688963210701E-2</v>
          </cell>
          <cell r="AU259">
            <v>2.2727272727272707E-2</v>
          </cell>
          <cell r="AV259">
            <v>2.9102667744543398E-2</v>
          </cell>
          <cell r="AW259">
            <v>8.7040618955511739E-3</v>
          </cell>
        </row>
        <row r="260">
          <cell r="A260">
            <v>39048</v>
          </cell>
          <cell r="B260">
            <v>13305</v>
          </cell>
          <cell r="C260">
            <v>12638</v>
          </cell>
          <cell r="D260">
            <v>-2.7292996079034682E-3</v>
          </cell>
          <cell r="E260">
            <v>2.916150990099009E-2</v>
          </cell>
          <cell r="F260">
            <v>-3.4235060369860904E-2</v>
          </cell>
          <cell r="H260">
            <v>22.6</v>
          </cell>
          <cell r="I260">
            <v>15.1</v>
          </cell>
          <cell r="J260">
            <v>26.8</v>
          </cell>
          <cell r="K260">
            <v>26.1</v>
          </cell>
          <cell r="L260">
            <v>21.95</v>
          </cell>
          <cell r="M260">
            <v>19.75</v>
          </cell>
          <cell r="N260">
            <v>28.9</v>
          </cell>
          <cell r="O260">
            <v>21.2</v>
          </cell>
          <cell r="P260">
            <v>9.3699999999999992</v>
          </cell>
          <cell r="Q260">
            <v>11.13</v>
          </cell>
          <cell r="R260">
            <v>7.35</v>
          </cell>
          <cell r="S260">
            <v>18.8</v>
          </cell>
          <cell r="T260">
            <v>22</v>
          </cell>
          <cell r="U260">
            <v>17.75</v>
          </cell>
          <cell r="V260">
            <v>18.45</v>
          </cell>
          <cell r="W260">
            <v>12.05</v>
          </cell>
          <cell r="X260">
            <v>31</v>
          </cell>
          <cell r="Y260">
            <v>31</v>
          </cell>
          <cell r="Z260">
            <v>31.95</v>
          </cell>
          <cell r="AA260">
            <v>13.08</v>
          </cell>
          <cell r="AB260">
            <v>11.13</v>
          </cell>
          <cell r="AC260">
            <v>-6.9958847736625529E-2</v>
          </cell>
          <cell r="AD260"/>
          <cell r="AE260">
            <v>-1.3071895424836666E-2</v>
          </cell>
          <cell r="AF260">
            <v>-3.7174721189590088E-3</v>
          </cell>
          <cell r="AG260">
            <v>-5.7142857142856718E-3</v>
          </cell>
          <cell r="AH260">
            <v>-6.7940552016985234E-2</v>
          </cell>
          <cell r="AI260">
            <v>-2.525252525252597E-3</v>
          </cell>
          <cell r="AJ260">
            <v>-6.9243156199678024E-2</v>
          </cell>
          <cell r="AK260">
            <v>-2.3529411764706687E-3</v>
          </cell>
          <cell r="AL260">
            <v>-9.3810444874274701E-2</v>
          </cell>
          <cell r="AM260">
            <v>0</v>
          </cell>
          <cell r="AN260">
            <v>4.2553191489361764E-2</v>
          </cell>
          <cell r="AO260">
            <v>4.4444444444444509E-2</v>
          </cell>
          <cell r="AP260">
            <v>-4.3478260869565188E-2</v>
          </cell>
          <cell r="AQ260">
            <v>4.4117647058823595E-2</v>
          </cell>
          <cell r="AR260">
            <v>4.5325779036827329E-2</v>
          </cell>
          <cell r="AS260">
            <v>4.3290043290043378E-2</v>
          </cell>
          <cell r="AT260">
            <v>1.6393442622950838E-2</v>
          </cell>
          <cell r="AU260">
            <v>1.4285714285714235E-2</v>
          </cell>
          <cell r="AV260">
            <v>2.7494108405341722E-2</v>
          </cell>
          <cell r="AW260">
            <v>6.7114093959731669E-2</v>
          </cell>
        </row>
        <row r="261">
          <cell r="A261">
            <v>39055</v>
          </cell>
          <cell r="B261">
            <v>14140</v>
          </cell>
          <cell r="C261">
            <v>13614</v>
          </cell>
          <cell r="D261">
            <v>6.9806884323324159E-2</v>
          </cell>
          <cell r="E261">
            <v>6.2758361518226335E-2</v>
          </cell>
          <cell r="F261">
            <v>7.7227409400221658E-2</v>
          </cell>
          <cell r="H261">
            <v>22.75</v>
          </cell>
          <cell r="I261">
            <v>16.100000000000001</v>
          </cell>
          <cell r="J261">
            <v>28.8</v>
          </cell>
          <cell r="K261">
            <v>28.05</v>
          </cell>
          <cell r="L261">
            <v>23.95</v>
          </cell>
          <cell r="M261">
            <v>21.1</v>
          </cell>
          <cell r="N261">
            <v>31.6</v>
          </cell>
          <cell r="O261">
            <v>22.65</v>
          </cell>
          <cell r="P261">
            <v>10.6</v>
          </cell>
          <cell r="Q261">
            <v>12.11</v>
          </cell>
          <cell r="R261">
            <v>7.75</v>
          </cell>
          <cell r="S261">
            <v>20.05</v>
          </cell>
          <cell r="T261">
            <v>23.5</v>
          </cell>
          <cell r="U261">
            <v>18.899999999999999</v>
          </cell>
          <cell r="V261">
            <v>19.649999999999999</v>
          </cell>
          <cell r="W261">
            <v>12.8</v>
          </cell>
          <cell r="X261">
            <v>32.5</v>
          </cell>
          <cell r="Y261">
            <v>32.5</v>
          </cell>
          <cell r="Z261">
            <v>33.450000000000003</v>
          </cell>
          <cell r="AA261">
            <v>13.95</v>
          </cell>
          <cell r="AB261">
            <v>12.02</v>
          </cell>
          <cell r="AC261">
            <v>6.6371681415928752E-3</v>
          </cell>
          <cell r="AD261"/>
          <cell r="AE261">
            <v>6.6225165562914023E-2</v>
          </cell>
          <cell r="AF261">
            <v>7.4626865671641784E-2</v>
          </cell>
          <cell r="AG261">
            <v>7.4712643678160884E-2</v>
          </cell>
          <cell r="AH261">
            <v>9.1116173120728838E-2</v>
          </cell>
          <cell r="AI261">
            <v>6.8354430379746978E-2</v>
          </cell>
          <cell r="AJ261">
            <v>9.3425605536332279E-2</v>
          </cell>
          <cell r="AK261">
            <v>6.8396226415094352E-2</v>
          </cell>
          <cell r="AL261">
            <v>0.13127001067235855</v>
          </cell>
          <cell r="AM261">
            <v>8.8050314465408785E-2</v>
          </cell>
          <cell r="AN261">
            <v>5.4421768707483054E-2</v>
          </cell>
          <cell r="AO261">
            <v>6.6489361702127603E-2</v>
          </cell>
          <cell r="AP261">
            <v>6.8181818181818121E-2</v>
          </cell>
          <cell r="AQ261">
            <v>6.4788732394366111E-2</v>
          </cell>
          <cell r="AR261">
            <v>6.5040650406503975E-2</v>
          </cell>
          <cell r="AS261">
            <v>6.2240663900414939E-2</v>
          </cell>
          <cell r="AT261">
            <v>4.8387096774193505E-2</v>
          </cell>
          <cell r="AU261">
            <v>4.6948356807511749E-2</v>
          </cell>
          <cell r="AV261">
            <v>6.6513761467889898E-2</v>
          </cell>
          <cell r="AW261">
            <v>7.9964061096136518E-2</v>
          </cell>
        </row>
        <row r="262">
          <cell r="A262">
            <v>39062</v>
          </cell>
          <cell r="B262">
            <v>13612</v>
          </cell>
          <cell r="C262">
            <v>12707</v>
          </cell>
          <cell r="D262">
            <v>-5.1704258845571838E-2</v>
          </cell>
          <cell r="E262">
            <v>-3.7340876944837342E-2</v>
          </cell>
          <cell r="F262">
            <v>-6.6622594388129897E-2</v>
          </cell>
          <cell r="H262">
            <v>22.1</v>
          </cell>
          <cell r="I262">
            <v>15</v>
          </cell>
          <cell r="J262">
            <v>26.8</v>
          </cell>
          <cell r="K262">
            <v>26.1</v>
          </cell>
          <cell r="L262">
            <v>22.55</v>
          </cell>
          <cell r="M262">
            <v>19.850000000000001</v>
          </cell>
          <cell r="N262">
            <v>29.7</v>
          </cell>
          <cell r="O262">
            <v>21.05</v>
          </cell>
          <cell r="P262">
            <v>9.7200000000000006</v>
          </cell>
          <cell r="Q262">
            <v>11.05</v>
          </cell>
          <cell r="R262">
            <v>7.65</v>
          </cell>
          <cell r="S262">
            <v>19.7</v>
          </cell>
          <cell r="T262">
            <v>22</v>
          </cell>
          <cell r="U262">
            <v>18.55</v>
          </cell>
          <cell r="V262">
            <v>19.3</v>
          </cell>
          <cell r="W262">
            <v>12.6</v>
          </cell>
          <cell r="X262">
            <v>30.3</v>
          </cell>
          <cell r="Y262">
            <v>30.3</v>
          </cell>
          <cell r="Z262">
            <v>32.5</v>
          </cell>
          <cell r="AA262">
            <v>12.64</v>
          </cell>
          <cell r="AB262">
            <v>11.75</v>
          </cell>
          <cell r="AC262">
            <v>-2.857142857142847E-2</v>
          </cell>
          <cell r="AD262"/>
          <cell r="AE262">
            <v>-6.8322981366459756E-2</v>
          </cell>
          <cell r="AF262">
            <v>-6.944444444444442E-2</v>
          </cell>
          <cell r="AG262">
            <v>-6.9518716577540052E-2</v>
          </cell>
          <cell r="AH262">
            <v>-5.845511482254695E-2</v>
          </cell>
          <cell r="AI262">
            <v>-5.9241706161137442E-2</v>
          </cell>
          <cell r="AJ262">
            <v>-6.0126582278481111E-2</v>
          </cell>
          <cell r="AK262">
            <v>-7.0640176600441418E-2</v>
          </cell>
          <cell r="AL262">
            <v>-8.3018867924528172E-2</v>
          </cell>
          <cell r="AM262">
            <v>-8.7530966143682831E-2</v>
          </cell>
          <cell r="AN262">
            <v>-1.2903225806451535E-2</v>
          </cell>
          <cell r="AO262">
            <v>-1.7456359102244412E-2</v>
          </cell>
          <cell r="AP262">
            <v>-6.3829787234042534E-2</v>
          </cell>
          <cell r="AQ262">
            <v>-1.8518518518518379E-2</v>
          </cell>
          <cell r="AR262">
            <v>-1.781170483460548E-2</v>
          </cell>
          <cell r="AS262">
            <v>-1.5625000000000111E-2</v>
          </cell>
          <cell r="AT262">
            <v>-6.7692307692307718E-2</v>
          </cell>
          <cell r="AU262">
            <v>-2.840059790732441E-2</v>
          </cell>
          <cell r="AV262">
            <v>-9.3906810035842225E-2</v>
          </cell>
          <cell r="AW262">
            <v>-2.2462562396006636E-2</v>
          </cell>
        </row>
        <row r="263">
          <cell r="A263">
            <v>39069</v>
          </cell>
          <cell r="B263">
            <v>13881</v>
          </cell>
          <cell r="C263">
            <v>12845</v>
          </cell>
          <cell r="D263">
            <v>1.5464113378167887E-2</v>
          </cell>
          <cell r="E263">
            <v>1.9761974728180975E-2</v>
          </cell>
          <cell r="F263">
            <v>1.0860155819627071E-2</v>
          </cell>
          <cell r="H263">
            <v>22.05</v>
          </cell>
          <cell r="I263">
            <v>15.15</v>
          </cell>
          <cell r="J263">
            <v>27.65</v>
          </cell>
          <cell r="K263">
            <v>26.95</v>
          </cell>
          <cell r="L263">
            <v>22.5</v>
          </cell>
          <cell r="M263">
            <v>20.45</v>
          </cell>
          <cell r="N263">
            <v>29.65</v>
          </cell>
          <cell r="O263">
            <v>21.7</v>
          </cell>
          <cell r="P263">
            <v>9.1999999999999993</v>
          </cell>
          <cell r="Q263">
            <v>11.49</v>
          </cell>
          <cell r="R263">
            <v>7.75</v>
          </cell>
          <cell r="S263">
            <v>19.899999999999999</v>
          </cell>
          <cell r="T263">
            <v>21.25</v>
          </cell>
          <cell r="U263">
            <v>18.75</v>
          </cell>
          <cell r="V263">
            <v>19.5</v>
          </cell>
          <cell r="W263">
            <v>12.75</v>
          </cell>
          <cell r="X263">
            <v>32.1</v>
          </cell>
          <cell r="Y263">
            <v>32.1</v>
          </cell>
          <cell r="Z263">
            <v>33.1</v>
          </cell>
          <cell r="AA263">
            <v>13.61</v>
          </cell>
          <cell r="AB263">
            <v>11.93</v>
          </cell>
          <cell r="AC263">
            <v>-2.2624434389140191E-3</v>
          </cell>
          <cell r="AD263"/>
          <cell r="AE263">
            <v>1.0000000000000009E-2</v>
          </cell>
          <cell r="AF263">
            <v>3.1716417910447658E-2</v>
          </cell>
          <cell r="AG263">
            <v>3.2567049808428949E-2</v>
          </cell>
          <cell r="AH263">
            <v>-2.2172949002217113E-3</v>
          </cell>
          <cell r="AI263">
            <v>3.0226700251889005E-2</v>
          </cell>
          <cell r="AJ263">
            <v>-1.6835016835017313E-3</v>
          </cell>
          <cell r="AK263">
            <v>3.0878859857482066E-2</v>
          </cell>
          <cell r="AL263">
            <v>-5.3497942386831365E-2</v>
          </cell>
          <cell r="AM263">
            <v>3.9819004524886736E-2</v>
          </cell>
          <cell r="AN263">
            <v>1.3071895424836555E-2</v>
          </cell>
          <cell r="AO263">
            <v>1.0152284263959421E-2</v>
          </cell>
          <cell r="AP263">
            <v>-3.4090909090909061E-2</v>
          </cell>
          <cell r="AQ263">
            <v>1.0781671159029615E-2</v>
          </cell>
          <cell r="AR263">
            <v>1.0362694300518172E-2</v>
          </cell>
          <cell r="AS263">
            <v>1.1904761904761862E-2</v>
          </cell>
          <cell r="AT263">
            <v>5.9405940594059459E-2</v>
          </cell>
          <cell r="AU263">
            <v>1.8461538461538529E-2</v>
          </cell>
          <cell r="AV263">
            <v>7.6740506329113778E-2</v>
          </cell>
          <cell r="AW263">
            <v>1.5319148936170146E-2</v>
          </cell>
        </row>
        <row r="264">
          <cell r="A264">
            <v>39076</v>
          </cell>
          <cell r="B264">
            <v>14021</v>
          </cell>
          <cell r="C264">
            <v>13189</v>
          </cell>
          <cell r="D264">
            <v>1.8109705904362894E-2</v>
          </cell>
          <cell r="E264">
            <v>1.0085728693898233E-2</v>
          </cell>
          <cell r="F264">
            <v>2.6780848579213812E-2</v>
          </cell>
          <cell r="H264">
            <v>23.3</v>
          </cell>
          <cell r="I264">
            <v>15.65</v>
          </cell>
          <cell r="J264">
            <v>28.65</v>
          </cell>
          <cell r="K264">
            <v>27.4</v>
          </cell>
          <cell r="L264">
            <v>22.7</v>
          </cell>
          <cell r="M264">
            <v>21.2</v>
          </cell>
          <cell r="N264">
            <v>29.75</v>
          </cell>
          <cell r="O264">
            <v>22.5</v>
          </cell>
          <cell r="P264">
            <v>9.1999999999999993</v>
          </cell>
          <cell r="Q264">
            <v>11.93</v>
          </cell>
          <cell r="R264">
            <v>7.7</v>
          </cell>
          <cell r="S264">
            <v>19.8</v>
          </cell>
          <cell r="T264">
            <v>21.5</v>
          </cell>
          <cell r="U264">
            <v>18.7</v>
          </cell>
          <cell r="V264">
            <v>19.399999999999999</v>
          </cell>
          <cell r="W264">
            <v>12.7</v>
          </cell>
          <cell r="X264">
            <v>33.299999999999997</v>
          </cell>
          <cell r="Y264">
            <v>33.299999999999997</v>
          </cell>
          <cell r="Z264">
            <v>34</v>
          </cell>
          <cell r="AA264">
            <v>14.14</v>
          </cell>
          <cell r="AB264">
            <v>11.93</v>
          </cell>
          <cell r="AC264">
            <v>5.6689342403628107E-2</v>
          </cell>
          <cell r="AD264"/>
          <cell r="AE264">
            <v>3.3003300330032959E-2</v>
          </cell>
          <cell r="AF264">
            <v>3.616636528028927E-2</v>
          </cell>
          <cell r="AG264">
            <v>1.6697588126159513E-2</v>
          </cell>
          <cell r="AH264">
            <v>8.8888888888889461E-3</v>
          </cell>
          <cell r="AI264">
            <v>3.6674816625916762E-2</v>
          </cell>
          <cell r="AJ264">
            <v>3.3726812816188279E-3</v>
          </cell>
          <cell r="AK264">
            <v>3.6866359447004671E-2</v>
          </cell>
          <cell r="AL264">
            <v>0</v>
          </cell>
          <cell r="AM264">
            <v>3.829416884247161E-2</v>
          </cell>
          <cell r="AN264">
            <v>-6.4516129032258229E-3</v>
          </cell>
          <cell r="AO264">
            <v>-5.0251256281406143E-3</v>
          </cell>
          <cell r="AP264">
            <v>1.1764705882352899E-2</v>
          </cell>
          <cell r="AQ264">
            <v>-2.666666666666706E-3</v>
          </cell>
          <cell r="AR264">
            <v>-5.128205128205221E-3</v>
          </cell>
          <cell r="AS264">
            <v>-3.9215686274510775E-3</v>
          </cell>
          <cell r="AT264">
            <v>3.738317757009324E-2</v>
          </cell>
          <cell r="AU264">
            <v>2.7190332326283873E-2</v>
          </cell>
          <cell r="AV264">
            <v>3.894195444526094E-2</v>
          </cell>
          <cell r="AW264">
            <v>0</v>
          </cell>
        </row>
        <row r="265">
          <cell r="A265">
            <v>39083</v>
          </cell>
          <cell r="B265">
            <v>14021</v>
          </cell>
          <cell r="C265">
            <v>13189</v>
          </cell>
          <cell r="D265">
            <v>0</v>
          </cell>
          <cell r="E265">
            <v>0</v>
          </cell>
          <cell r="F265">
            <v>0</v>
          </cell>
          <cell r="H265">
            <v>23.3</v>
          </cell>
          <cell r="I265">
            <v>15.65</v>
          </cell>
          <cell r="J265">
            <v>28.65</v>
          </cell>
          <cell r="K265">
            <v>27.4</v>
          </cell>
          <cell r="L265">
            <v>22.7</v>
          </cell>
          <cell r="M265">
            <v>21.2</v>
          </cell>
          <cell r="N265">
            <v>29.75</v>
          </cell>
          <cell r="O265">
            <v>22.5</v>
          </cell>
          <cell r="P265">
            <v>9.1999999999999993</v>
          </cell>
          <cell r="Q265">
            <v>11.93</v>
          </cell>
          <cell r="R265">
            <v>7.7</v>
          </cell>
          <cell r="S265">
            <v>19.8</v>
          </cell>
          <cell r="T265">
            <v>21.5</v>
          </cell>
          <cell r="U265">
            <v>18.7</v>
          </cell>
          <cell r="V265">
            <v>19.399999999999999</v>
          </cell>
          <cell r="W265">
            <v>12.7</v>
          </cell>
          <cell r="X265">
            <v>33.299999999999997</v>
          </cell>
          <cell r="Y265">
            <v>33.299999999999997</v>
          </cell>
          <cell r="Z265">
            <v>34</v>
          </cell>
          <cell r="AA265">
            <v>14.14</v>
          </cell>
          <cell r="AB265">
            <v>11.93</v>
          </cell>
          <cell r="AC265">
            <v>0</v>
          </cell>
          <cell r="AD265"/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</row>
        <row r="266">
          <cell r="A266">
            <v>39090</v>
          </cell>
          <cell r="B266">
            <v>15259</v>
          </cell>
          <cell r="C266">
            <v>13504</v>
          </cell>
          <cell r="D266">
            <v>5.7074604924659988E-2</v>
          </cell>
          <cell r="E266">
            <v>8.8296127237714961E-2</v>
          </cell>
          <cell r="F266">
            <v>2.3883539313063862E-2</v>
          </cell>
          <cell r="H266">
            <v>23.55</v>
          </cell>
          <cell r="I266">
            <v>16</v>
          </cell>
          <cell r="J266">
            <v>29.1</v>
          </cell>
          <cell r="K266">
            <v>28.1</v>
          </cell>
          <cell r="L266">
            <v>22.9</v>
          </cell>
          <cell r="M266">
            <v>21.45</v>
          </cell>
          <cell r="N266">
            <v>30.25</v>
          </cell>
          <cell r="O266">
            <v>23</v>
          </cell>
          <cell r="P266">
            <v>9.9</v>
          </cell>
          <cell r="Q266">
            <v>12.2</v>
          </cell>
          <cell r="R266">
            <v>8.5</v>
          </cell>
          <cell r="S266">
            <v>22.15</v>
          </cell>
          <cell r="T266">
            <v>22.5</v>
          </cell>
          <cell r="U266">
            <v>20.85</v>
          </cell>
          <cell r="V266">
            <v>21.65</v>
          </cell>
          <cell r="W266">
            <v>14.15</v>
          </cell>
          <cell r="X266">
            <v>34.299999999999997</v>
          </cell>
          <cell r="Y266">
            <v>34.299999999999997</v>
          </cell>
          <cell r="Z266">
            <v>35.5</v>
          </cell>
          <cell r="AA266">
            <v>14.76</v>
          </cell>
          <cell r="AB266">
            <v>13.79</v>
          </cell>
          <cell r="AC266">
            <v>1.0729613733905685E-2</v>
          </cell>
          <cell r="AD266"/>
          <cell r="AE266">
            <v>2.2364217252396124E-2</v>
          </cell>
          <cell r="AF266">
            <v>1.5706806282722585E-2</v>
          </cell>
          <cell r="AG266">
            <v>2.5547445255474477E-2</v>
          </cell>
          <cell r="AH266">
            <v>8.8105726872247381E-3</v>
          </cell>
          <cell r="AI266">
            <v>1.1792452830188704E-2</v>
          </cell>
          <cell r="AJ266">
            <v>1.6806722689075571E-2</v>
          </cell>
          <cell r="AK266">
            <v>2.2222222222222143E-2</v>
          </cell>
          <cell r="AL266">
            <v>7.6086956521739246E-2</v>
          </cell>
          <cell r="AM266">
            <v>2.2632020117351104E-2</v>
          </cell>
          <cell r="AN266">
            <v>0.10389610389610393</v>
          </cell>
          <cell r="AO266">
            <v>0.11868686868686851</v>
          </cell>
          <cell r="AP266">
            <v>4.6511627906976827E-2</v>
          </cell>
          <cell r="AQ266">
            <v>0.11497326203208558</v>
          </cell>
          <cell r="AR266">
            <v>0.115979381443299</v>
          </cell>
          <cell r="AS266">
            <v>0.11417322834645671</v>
          </cell>
          <cell r="AT266">
            <v>3.0030030030030019E-2</v>
          </cell>
          <cell r="AU266">
            <v>4.4117647058823595E-2</v>
          </cell>
          <cell r="AV266">
            <v>4.3847241867043696E-2</v>
          </cell>
          <cell r="AW266">
            <v>0.15590947191953064</v>
          </cell>
        </row>
        <row r="267">
          <cell r="A267">
            <v>39097</v>
          </cell>
          <cell r="B267">
            <v>15464</v>
          </cell>
          <cell r="C267">
            <v>14006</v>
          </cell>
          <cell r="D267">
            <v>2.4580189827208665E-2</v>
          </cell>
          <cell r="E267">
            <v>1.3434694278786186E-2</v>
          </cell>
          <cell r="F267">
            <v>3.7174170616113722E-2</v>
          </cell>
          <cell r="H267">
            <v>24.75</v>
          </cell>
          <cell r="I267">
            <v>16.25</v>
          </cell>
          <cell r="J267">
            <v>29.75</v>
          </cell>
          <cell r="K267">
            <v>29.85</v>
          </cell>
          <cell r="L267">
            <v>24</v>
          </cell>
          <cell r="M267">
            <v>21.8</v>
          </cell>
          <cell r="N267">
            <v>31.7</v>
          </cell>
          <cell r="O267">
            <v>23.4</v>
          </cell>
          <cell r="P267">
            <v>10.6</v>
          </cell>
          <cell r="Q267">
            <v>12.46</v>
          </cell>
          <cell r="R267">
            <v>8.4</v>
          </cell>
          <cell r="S267">
            <v>21.75</v>
          </cell>
          <cell r="T267">
            <v>24.3</v>
          </cell>
          <cell r="U267">
            <v>20.5</v>
          </cell>
          <cell r="V267">
            <v>21.3</v>
          </cell>
          <cell r="W267">
            <v>13.85</v>
          </cell>
          <cell r="X267">
            <v>36</v>
          </cell>
          <cell r="Y267">
            <v>36</v>
          </cell>
          <cell r="Z267">
            <v>37</v>
          </cell>
          <cell r="AA267">
            <v>15.73</v>
          </cell>
          <cell r="AB267">
            <v>13.52</v>
          </cell>
          <cell r="AC267">
            <v>5.0955414012738842E-2</v>
          </cell>
          <cell r="AD267"/>
          <cell r="AE267">
            <v>1.5625E-2</v>
          </cell>
          <cell r="AF267">
            <v>2.2336769759450092E-2</v>
          </cell>
          <cell r="AG267">
            <v>6.2277580071174343E-2</v>
          </cell>
          <cell r="AH267">
            <v>4.8034934497816595E-2</v>
          </cell>
          <cell r="AI267">
            <v>1.631701631701632E-2</v>
          </cell>
          <cell r="AJ267">
            <v>4.7933884297520546E-2</v>
          </cell>
          <cell r="AK267">
            <v>1.7391304347825987E-2</v>
          </cell>
          <cell r="AL267">
            <v>7.0707070707070718E-2</v>
          </cell>
          <cell r="AM267">
            <v>2.1311475409836245E-2</v>
          </cell>
          <cell r="AN267">
            <v>-1.1764705882352899E-2</v>
          </cell>
          <cell r="AO267">
            <v>-1.8058690744920947E-2</v>
          </cell>
          <cell r="AP267">
            <v>8.0000000000000071E-2</v>
          </cell>
          <cell r="AQ267">
            <v>-1.6786570743405393E-2</v>
          </cell>
          <cell r="AR267">
            <v>-1.6166281755196188E-2</v>
          </cell>
          <cell r="AS267">
            <v>-2.1201413427561877E-2</v>
          </cell>
          <cell r="AT267">
            <v>4.9562682215743559E-2</v>
          </cell>
          <cell r="AU267">
            <v>4.2253521126760507E-2</v>
          </cell>
          <cell r="AV267">
            <v>6.5718157181571923E-2</v>
          </cell>
          <cell r="AW267">
            <v>-1.9579405366207392E-2</v>
          </cell>
        </row>
        <row r="268">
          <cell r="A268">
            <v>39104</v>
          </cell>
          <cell r="B268">
            <v>14170</v>
          </cell>
          <cell r="C268">
            <v>12776</v>
          </cell>
          <cell r="D268">
            <v>-8.5646420088225317E-2</v>
          </cell>
          <cell r="E268">
            <v>-8.3678220382824575E-2</v>
          </cell>
          <cell r="F268">
            <v>-8.7819505926031716E-2</v>
          </cell>
          <cell r="H268">
            <v>22.85</v>
          </cell>
          <cell r="I268">
            <v>14.9</v>
          </cell>
          <cell r="J268">
            <v>26.9</v>
          </cell>
          <cell r="K268">
            <v>27.25</v>
          </cell>
          <cell r="L268">
            <v>22.25</v>
          </cell>
          <cell r="M268">
            <v>19.95</v>
          </cell>
          <cell r="N268">
            <v>29.35</v>
          </cell>
          <cell r="O268">
            <v>21.4</v>
          </cell>
          <cell r="P268">
            <v>9.5399999999999991</v>
          </cell>
          <cell r="Q268">
            <v>11.13</v>
          </cell>
          <cell r="R268">
            <v>7.8</v>
          </cell>
          <cell r="S268">
            <v>20.100000000000001</v>
          </cell>
          <cell r="T268">
            <v>22.25</v>
          </cell>
          <cell r="U268">
            <v>18.95</v>
          </cell>
          <cell r="V268">
            <v>19.7</v>
          </cell>
          <cell r="W268">
            <v>12.85</v>
          </cell>
          <cell r="X268">
            <v>32.6</v>
          </cell>
          <cell r="Y268">
            <v>32.6</v>
          </cell>
          <cell r="Z268">
            <v>33.6</v>
          </cell>
          <cell r="AA268">
            <v>14.14</v>
          </cell>
          <cell r="AB268">
            <v>12.37</v>
          </cell>
          <cell r="AC268">
            <v>-7.6767676767676707E-2</v>
          </cell>
          <cell r="AD268"/>
          <cell r="AE268">
            <v>-8.3076923076923048E-2</v>
          </cell>
          <cell r="AF268">
            <v>-9.5798319327731085E-2</v>
          </cell>
          <cell r="AG268">
            <v>-8.7102177554438942E-2</v>
          </cell>
          <cell r="AH268">
            <v>-7.291666666666663E-2</v>
          </cell>
          <cell r="AI268">
            <v>-8.4862385321101019E-2</v>
          </cell>
          <cell r="AJ268">
            <v>-7.4132492113564652E-2</v>
          </cell>
          <cell r="AK268">
            <v>-8.54700854700855E-2</v>
          </cell>
          <cell r="AL268">
            <v>-0.10000000000000009</v>
          </cell>
          <cell r="AM268">
            <v>-0.1067415730337079</v>
          </cell>
          <cell r="AN268">
            <v>-7.1428571428571508E-2</v>
          </cell>
          <cell r="AO268">
            <v>-7.5862068965517171E-2</v>
          </cell>
          <cell r="AP268">
            <v>-8.4362139917695478E-2</v>
          </cell>
          <cell r="AQ268">
            <v>-7.5609756097561043E-2</v>
          </cell>
          <cell r="AR268">
            <v>-7.5117370892018864E-2</v>
          </cell>
          <cell r="AS268">
            <v>-7.2202166064981976E-2</v>
          </cell>
          <cell r="AT268">
            <v>-9.4444444444444442E-2</v>
          </cell>
          <cell r="AU268">
            <v>-9.1891891891891841E-2</v>
          </cell>
          <cell r="AV268">
            <v>-0.10108073744437385</v>
          </cell>
          <cell r="AW268">
            <v>-8.505917159763321E-2</v>
          </cell>
        </row>
        <row r="269">
          <cell r="A269">
            <v>39111</v>
          </cell>
          <cell r="B269">
            <v>14965</v>
          </cell>
          <cell r="C269">
            <v>13521</v>
          </cell>
          <cell r="D269">
            <v>5.7151339716470018E-2</v>
          </cell>
          <cell r="E269">
            <v>5.6104446012702924E-2</v>
          </cell>
          <cell r="F269">
            <v>5.8312460864120119E-2</v>
          </cell>
          <cell r="H269">
            <v>23.6</v>
          </cell>
          <cell r="I269">
            <v>15.75</v>
          </cell>
          <cell r="J269">
            <v>28.7</v>
          </cell>
          <cell r="K269">
            <v>28.2</v>
          </cell>
          <cell r="L269">
            <v>22.9</v>
          </cell>
          <cell r="M269">
            <v>21.1</v>
          </cell>
          <cell r="N269">
            <v>30.2</v>
          </cell>
          <cell r="O269">
            <v>22.65</v>
          </cell>
          <cell r="P269">
            <v>9.9</v>
          </cell>
          <cell r="Q269">
            <v>12.9</v>
          </cell>
          <cell r="R269">
            <v>8.1</v>
          </cell>
          <cell r="S269">
            <v>20.9</v>
          </cell>
          <cell r="T269">
            <v>23.1</v>
          </cell>
          <cell r="U269">
            <v>19.7</v>
          </cell>
          <cell r="V269">
            <v>20.45</v>
          </cell>
          <cell r="W269">
            <v>13.35</v>
          </cell>
          <cell r="X269">
            <v>35.9</v>
          </cell>
          <cell r="Y269">
            <v>35.9</v>
          </cell>
          <cell r="Z269">
            <v>36</v>
          </cell>
          <cell r="AA269">
            <v>15.55</v>
          </cell>
          <cell r="AB269">
            <v>12.9</v>
          </cell>
          <cell r="AC269">
            <v>3.2822757111597323E-2</v>
          </cell>
          <cell r="AD269"/>
          <cell r="AE269">
            <v>5.7046979865771785E-2</v>
          </cell>
          <cell r="AF269">
            <v>6.6914498141263934E-2</v>
          </cell>
          <cell r="AG269">
            <v>3.4862385321100975E-2</v>
          </cell>
          <cell r="AH269">
            <v>2.9213483146067309E-2</v>
          </cell>
          <cell r="AI269">
            <v>5.7644110275689275E-2</v>
          </cell>
          <cell r="AJ269">
            <v>2.8960817717206044E-2</v>
          </cell>
          <cell r="AK269">
            <v>5.8411214953270951E-2</v>
          </cell>
          <cell r="AL269">
            <v>3.7735849056603987E-2</v>
          </cell>
          <cell r="AM269">
            <v>0.15902964959568733</v>
          </cell>
          <cell r="AN269">
            <v>3.8461538461538547E-2</v>
          </cell>
          <cell r="AO269">
            <v>3.9800995024875441E-2</v>
          </cell>
          <cell r="AP269">
            <v>3.8202247191011285E-2</v>
          </cell>
          <cell r="AQ269">
            <v>3.9577836411609502E-2</v>
          </cell>
          <cell r="AR269">
            <v>3.8071065989847774E-2</v>
          </cell>
          <cell r="AS269">
            <v>3.8910505836575959E-2</v>
          </cell>
          <cell r="AT269">
            <v>0.10122699386503053</v>
          </cell>
          <cell r="AU269">
            <v>7.1428571428571397E-2</v>
          </cell>
          <cell r="AV269">
            <v>9.9717114568599774E-2</v>
          </cell>
          <cell r="AW269">
            <v>4.284559417946654E-2</v>
          </cell>
        </row>
        <row r="270">
          <cell r="A270">
            <v>39118</v>
          </cell>
          <cell r="B270">
            <v>15117</v>
          </cell>
          <cell r="C270">
            <v>12800</v>
          </cell>
          <cell r="D270">
            <v>-1.9974724426033874E-2</v>
          </cell>
          <cell r="E270">
            <v>1.0157033077180078E-2</v>
          </cell>
          <cell r="F270">
            <v>-5.3324458250129436E-2</v>
          </cell>
          <cell r="H270">
            <v>22.75</v>
          </cell>
          <cell r="I270">
            <v>15.1</v>
          </cell>
          <cell r="J270">
            <v>27.8</v>
          </cell>
          <cell r="K270">
            <v>27.3</v>
          </cell>
          <cell r="L270">
            <v>22.1</v>
          </cell>
          <cell r="M270">
            <v>20.25</v>
          </cell>
          <cell r="N270">
            <v>29.1</v>
          </cell>
          <cell r="O270">
            <v>21.7</v>
          </cell>
          <cell r="P270">
            <v>9.19</v>
          </cell>
          <cell r="Q270">
            <v>11.13</v>
          </cell>
          <cell r="R270">
            <v>8.3000000000000007</v>
          </cell>
          <cell r="S270">
            <v>21.45</v>
          </cell>
          <cell r="T270">
            <v>21.5</v>
          </cell>
          <cell r="U270">
            <v>20.3</v>
          </cell>
          <cell r="V270">
            <v>21.5</v>
          </cell>
          <cell r="W270">
            <v>13.75</v>
          </cell>
          <cell r="X270">
            <v>35.75</v>
          </cell>
          <cell r="Y270">
            <v>35.75</v>
          </cell>
          <cell r="Z270">
            <v>35.799999999999997</v>
          </cell>
          <cell r="AA270">
            <v>15.47</v>
          </cell>
          <cell r="AB270">
            <v>13.26</v>
          </cell>
          <cell r="AC270">
            <v>-3.6016949152542388E-2</v>
          </cell>
          <cell r="AD270"/>
          <cell r="AE270">
            <v>-4.1269841269841345E-2</v>
          </cell>
          <cell r="AF270">
            <v>-3.1358885017421567E-2</v>
          </cell>
          <cell r="AG270">
            <v>-3.1914893617021267E-2</v>
          </cell>
          <cell r="AH270">
            <v>-3.4934497816593746E-2</v>
          </cell>
          <cell r="AI270">
            <v>-4.0284360189573487E-2</v>
          </cell>
          <cell r="AJ270">
            <v>-3.6423841059602613E-2</v>
          </cell>
          <cell r="AK270">
            <v>-4.1942604856512133E-2</v>
          </cell>
          <cell r="AL270">
            <v>-7.1717171717171846E-2</v>
          </cell>
          <cell r="AM270">
            <v>-0.13720930232558137</v>
          </cell>
          <cell r="AN270">
            <v>2.4691358024691468E-2</v>
          </cell>
          <cell r="AO270">
            <v>2.6315789473684292E-2</v>
          </cell>
          <cell r="AP270">
            <v>-6.9264069264069361E-2</v>
          </cell>
          <cell r="AQ270">
            <v>3.0456852791878264E-2</v>
          </cell>
          <cell r="AR270">
            <v>5.1344743276283689E-2</v>
          </cell>
          <cell r="AS270">
            <v>2.9962546816479474E-2</v>
          </cell>
          <cell r="AT270">
            <v>-4.1782729805013297E-3</v>
          </cell>
          <cell r="AU270">
            <v>-5.5555555555556468E-3</v>
          </cell>
          <cell r="AV270">
            <v>-5.1446945337620953E-3</v>
          </cell>
          <cell r="AW270">
            <v>2.7906976744185963E-2</v>
          </cell>
        </row>
        <row r="271">
          <cell r="A271">
            <v>39125</v>
          </cell>
          <cell r="B271">
            <v>15955</v>
          </cell>
          <cell r="C271">
            <v>12976</v>
          </cell>
          <cell r="D271">
            <v>3.6321954364723963E-2</v>
          </cell>
          <cell r="E271">
            <v>5.5434279288218535E-2</v>
          </cell>
          <cell r="F271">
            <v>1.3749999999999929E-2</v>
          </cell>
          <cell r="H271">
            <v>23.2</v>
          </cell>
          <cell r="I271">
            <v>15.35</v>
          </cell>
          <cell r="J271">
            <v>28.05</v>
          </cell>
          <cell r="K271">
            <v>27.4</v>
          </cell>
          <cell r="L271">
            <v>22.4</v>
          </cell>
          <cell r="M271">
            <v>20.6</v>
          </cell>
          <cell r="N271">
            <v>29.6</v>
          </cell>
          <cell r="O271">
            <v>22.05</v>
          </cell>
          <cell r="P271">
            <v>9.2799999999999994</v>
          </cell>
          <cell r="Q271">
            <v>11.31</v>
          </cell>
          <cell r="R271">
            <v>8.4</v>
          </cell>
          <cell r="S271">
            <v>21.95</v>
          </cell>
          <cell r="T271">
            <v>22</v>
          </cell>
          <cell r="U271">
            <v>20.65</v>
          </cell>
          <cell r="V271">
            <v>21.95</v>
          </cell>
          <cell r="W271">
            <v>13.95</v>
          </cell>
          <cell r="X271">
            <v>39.950000000000003</v>
          </cell>
          <cell r="Y271">
            <v>39.950000000000003</v>
          </cell>
          <cell r="Z271">
            <v>41.1</v>
          </cell>
          <cell r="AA271">
            <v>17.5</v>
          </cell>
          <cell r="AB271">
            <v>13.43</v>
          </cell>
          <cell r="AC271">
            <v>1.978021978021971E-2</v>
          </cell>
          <cell r="AD271"/>
          <cell r="AE271">
            <v>1.655629139072845E-2</v>
          </cell>
          <cell r="AF271">
            <v>8.9928057553956275E-3</v>
          </cell>
          <cell r="AG271">
            <v>3.66300366300365E-3</v>
          </cell>
          <cell r="AH271">
            <v>1.3574660633484115E-2</v>
          </cell>
          <cell r="AI271">
            <v>1.7283950617283939E-2</v>
          </cell>
          <cell r="AJ271">
            <v>1.7182130584192379E-2</v>
          </cell>
          <cell r="AK271">
            <v>1.6129032258064502E-2</v>
          </cell>
          <cell r="AL271">
            <v>9.7932535364526618E-3</v>
          </cell>
          <cell r="AM271">
            <v>1.6172506738544534E-2</v>
          </cell>
          <cell r="AN271">
            <v>1.2048192771084265E-2</v>
          </cell>
          <cell r="AO271">
            <v>2.3310023310023409E-2</v>
          </cell>
          <cell r="AP271">
            <v>2.3255813953488413E-2</v>
          </cell>
          <cell r="AQ271">
            <v>1.7241379310344751E-2</v>
          </cell>
          <cell r="AR271">
            <v>2.0930232558139528E-2</v>
          </cell>
          <cell r="AS271">
            <v>1.4545454545454417E-2</v>
          </cell>
          <cell r="AT271">
            <v>0.11748251748251759</v>
          </cell>
          <cell r="AU271">
            <v>0.14804469273743037</v>
          </cell>
          <cell r="AV271">
            <v>0.13122171945701355</v>
          </cell>
          <cell r="AW271">
            <v>1.2820512820512775E-2</v>
          </cell>
        </row>
        <row r="272">
          <cell r="A272">
            <v>39132</v>
          </cell>
          <cell r="B272">
            <v>15528</v>
          </cell>
          <cell r="C272">
            <v>12637</v>
          </cell>
          <cell r="D272">
            <v>-2.6476789602848161E-2</v>
          </cell>
          <cell r="E272">
            <v>-2.6762770291444693E-2</v>
          </cell>
          <cell r="F272">
            <v>-2.6125154130702821E-2</v>
          </cell>
          <cell r="H272">
            <v>22.65</v>
          </cell>
          <cell r="I272">
            <v>14.8</v>
          </cell>
          <cell r="J272">
            <v>26.6</v>
          </cell>
          <cell r="K272">
            <v>27</v>
          </cell>
          <cell r="L272">
            <v>22.35</v>
          </cell>
          <cell r="M272">
            <v>19.899999999999999</v>
          </cell>
          <cell r="N272">
            <v>29.35</v>
          </cell>
          <cell r="O272">
            <v>21.25</v>
          </cell>
          <cell r="P272">
            <v>9.2799999999999994</v>
          </cell>
          <cell r="Q272">
            <v>10.78</v>
          </cell>
          <cell r="R272">
            <v>8.5500000000000007</v>
          </cell>
          <cell r="S272">
            <v>22.3</v>
          </cell>
          <cell r="T272">
            <v>21.75</v>
          </cell>
          <cell r="U272">
            <v>21</v>
          </cell>
          <cell r="V272">
            <v>21.8</v>
          </cell>
          <cell r="W272">
            <v>14.2</v>
          </cell>
          <cell r="X272">
            <v>36.1</v>
          </cell>
          <cell r="Y272">
            <v>36.1</v>
          </cell>
          <cell r="Z272">
            <v>37.5</v>
          </cell>
          <cell r="AA272">
            <v>15.64</v>
          </cell>
          <cell r="AB272">
            <v>13.79</v>
          </cell>
          <cell r="AC272">
            <v>-2.3706896551724199E-2</v>
          </cell>
          <cell r="AD272"/>
          <cell r="AE272">
            <v>-3.5830618892508048E-2</v>
          </cell>
          <cell r="AF272">
            <v>-5.1693404634581053E-2</v>
          </cell>
          <cell r="AG272">
            <v>-1.4598540145985384E-2</v>
          </cell>
          <cell r="AH272">
            <v>-2.2321428571426827E-3</v>
          </cell>
          <cell r="AI272">
            <v>-3.3980582524271941E-2</v>
          </cell>
          <cell r="AJ272">
            <v>-8.4459459459459429E-3</v>
          </cell>
          <cell r="AK272">
            <v>-3.6281179138322073E-2</v>
          </cell>
          <cell r="AL272">
            <v>0</v>
          </cell>
          <cell r="AM272">
            <v>-4.6861184792219346E-2</v>
          </cell>
          <cell r="AN272">
            <v>1.7857142857142794E-2</v>
          </cell>
          <cell r="AO272">
            <v>1.5945330296127658E-2</v>
          </cell>
          <cell r="AP272">
            <v>-1.1363636363636354E-2</v>
          </cell>
          <cell r="AQ272">
            <v>1.6949152542373058E-2</v>
          </cell>
          <cell r="AR272">
            <v>-6.8337129840545519E-3</v>
          </cell>
          <cell r="AS272">
            <v>1.7921146953405076E-2</v>
          </cell>
          <cell r="AT272">
            <v>-9.6370463078848556E-2</v>
          </cell>
          <cell r="AU272">
            <v>-8.7591240875912413E-2</v>
          </cell>
          <cell r="AV272">
            <v>-0.10628571428571421</v>
          </cell>
          <cell r="AW272">
            <v>2.6805658972449686E-2</v>
          </cell>
        </row>
        <row r="273">
          <cell r="A273">
            <v>39139</v>
          </cell>
          <cell r="B273">
            <v>16426</v>
          </cell>
          <cell r="C273">
            <v>13316</v>
          </cell>
          <cell r="D273">
            <v>5.5991478785726967E-2</v>
          </cell>
          <cell r="E273">
            <v>5.7831014940752157E-2</v>
          </cell>
          <cell r="F273">
            <v>5.373110706655071E-2</v>
          </cell>
          <cell r="H273">
            <v>23.2</v>
          </cell>
          <cell r="I273">
            <v>15.75</v>
          </cell>
          <cell r="J273">
            <v>28.6</v>
          </cell>
          <cell r="K273">
            <v>29</v>
          </cell>
          <cell r="L273">
            <v>22.65</v>
          </cell>
          <cell r="M273">
            <v>21.2</v>
          </cell>
          <cell r="N273">
            <v>29.9</v>
          </cell>
          <cell r="O273">
            <v>22.7</v>
          </cell>
          <cell r="P273">
            <v>9.5399999999999991</v>
          </cell>
          <cell r="Q273">
            <v>11.84</v>
          </cell>
          <cell r="R273">
            <v>8.9</v>
          </cell>
          <cell r="S273">
            <v>23.35</v>
          </cell>
          <cell r="T273">
            <v>23.75</v>
          </cell>
          <cell r="U273">
            <v>22</v>
          </cell>
          <cell r="V273">
            <v>22.85</v>
          </cell>
          <cell r="W273">
            <v>14.85</v>
          </cell>
          <cell r="X273"/>
          <cell r="Y273">
            <v>39.5</v>
          </cell>
          <cell r="Z273">
            <v>39.1</v>
          </cell>
          <cell r="AA273">
            <v>16.61</v>
          </cell>
          <cell r="AB273">
            <v>14.58</v>
          </cell>
          <cell r="AC273">
            <v>2.428256070640189E-2</v>
          </cell>
          <cell r="AD273"/>
          <cell r="AE273">
            <v>6.4189189189189033E-2</v>
          </cell>
          <cell r="AF273">
            <v>7.5187969924812137E-2</v>
          </cell>
          <cell r="AG273">
            <v>7.4074074074074181E-2</v>
          </cell>
          <cell r="AH273">
            <v>1.3422818791946289E-2</v>
          </cell>
          <cell r="AI273">
            <v>6.5326633165829096E-2</v>
          </cell>
          <cell r="AJ273">
            <v>1.8739352640545048E-2</v>
          </cell>
          <cell r="AK273">
            <v>6.823529411764695E-2</v>
          </cell>
          <cell r="AL273">
            <v>2.8017241379310276E-2</v>
          </cell>
          <cell r="AM273">
            <v>9.8330241187384093E-2</v>
          </cell>
          <cell r="AN273">
            <v>4.0935672514619936E-2</v>
          </cell>
          <cell r="AO273">
            <v>4.7085201793721998E-2</v>
          </cell>
          <cell r="AP273">
            <v>9.1954022988505857E-2</v>
          </cell>
          <cell r="AQ273">
            <v>4.7619047619047672E-2</v>
          </cell>
          <cell r="AR273">
            <v>4.8165137614678999E-2</v>
          </cell>
          <cell r="AS273">
            <v>4.5774647887323994E-2</v>
          </cell>
          <cell r="AT273">
            <v>9.4182825484764532E-2</v>
          </cell>
          <cell r="AU273">
            <v>4.2666666666666631E-2</v>
          </cell>
          <cell r="AV273">
            <v>6.2020460358056084E-2</v>
          </cell>
          <cell r="AW273">
            <v>5.7287889775199385E-2</v>
          </cell>
        </row>
        <row r="274">
          <cell r="A274">
            <v>39146</v>
          </cell>
          <cell r="B274">
            <v>17117</v>
          </cell>
          <cell r="C274">
            <v>14234</v>
          </cell>
          <cell r="D274">
            <v>5.4098581131060364E-2</v>
          </cell>
          <cell r="E274">
            <v>4.206745403628398E-2</v>
          </cell>
          <cell r="F274">
            <v>6.8939621507960291E-2</v>
          </cell>
          <cell r="H274">
            <v>24.4</v>
          </cell>
          <cell r="I274">
            <v>17</v>
          </cell>
          <cell r="J274">
            <v>31.25</v>
          </cell>
          <cell r="K274">
            <v>29.75</v>
          </cell>
          <cell r="L274">
            <v>23.65</v>
          </cell>
          <cell r="M274">
            <v>23</v>
          </cell>
          <cell r="N274">
            <v>31.2</v>
          </cell>
          <cell r="O274">
            <v>24.6</v>
          </cell>
          <cell r="P274">
            <v>10.16</v>
          </cell>
          <cell r="Q274">
            <v>13.08</v>
          </cell>
          <cell r="R274">
            <v>9.3000000000000007</v>
          </cell>
          <cell r="S274">
            <v>24.5</v>
          </cell>
          <cell r="T274">
            <v>24.5</v>
          </cell>
          <cell r="U274">
            <v>23.05</v>
          </cell>
          <cell r="V274">
            <v>24</v>
          </cell>
          <cell r="W274">
            <v>15.6</v>
          </cell>
          <cell r="X274">
            <v>39.75</v>
          </cell>
          <cell r="Y274">
            <v>39.75</v>
          </cell>
          <cell r="Z274">
            <v>40.5</v>
          </cell>
          <cell r="AA274">
            <v>17.41</v>
          </cell>
          <cell r="AB274">
            <v>15.38</v>
          </cell>
          <cell r="AC274">
            <v>5.1724137931034475E-2</v>
          </cell>
          <cell r="AD274"/>
          <cell r="AE274">
            <v>7.9365079365079305E-2</v>
          </cell>
          <cell r="AF274">
            <v>9.2657342657342712E-2</v>
          </cell>
          <cell r="AG274">
            <v>2.5862068965517349E-2</v>
          </cell>
          <cell r="AH274">
            <v>4.4150110375275942E-2</v>
          </cell>
          <cell r="AI274">
            <v>8.4905660377358583E-2</v>
          </cell>
          <cell r="AJ274">
            <v>4.3478260869565188E-2</v>
          </cell>
          <cell r="AK274">
            <v>8.3700440528634568E-2</v>
          </cell>
          <cell r="AL274">
            <v>6.4989517819706633E-2</v>
          </cell>
          <cell r="AM274">
            <v>0.10472972972972983</v>
          </cell>
          <cell r="AN274">
            <v>4.4943820224719211E-2</v>
          </cell>
          <cell r="AO274">
            <v>4.9250535331905709E-2</v>
          </cell>
          <cell r="AP274">
            <v>3.1578947368421151E-2</v>
          </cell>
          <cell r="AQ274">
            <v>4.772727272727284E-2</v>
          </cell>
          <cell r="AR274">
            <v>5.032822757111588E-2</v>
          </cell>
          <cell r="AS274">
            <v>5.0505050505050608E-2</v>
          </cell>
          <cell r="AT274">
            <v>6.3291139240506666E-3</v>
          </cell>
          <cell r="AU274">
            <v>3.5805626598465423E-2</v>
          </cell>
          <cell r="AV274">
            <v>4.8163756773028421E-2</v>
          </cell>
          <cell r="AW274">
            <v>5.4869684499314175E-2</v>
          </cell>
        </row>
        <row r="275">
          <cell r="A275">
            <v>39153</v>
          </cell>
          <cell r="B275">
            <v>17542</v>
          </cell>
          <cell r="C275">
            <v>14224</v>
          </cell>
          <cell r="D275">
            <v>1.3237217313642358E-2</v>
          </cell>
          <cell r="E275">
            <v>2.4829117251854882E-2</v>
          </cell>
          <cell r="F275">
            <v>-7.0254320640716905E-4</v>
          </cell>
          <cell r="H275">
            <v>25.15</v>
          </cell>
          <cell r="I275">
            <v>16.7</v>
          </cell>
          <cell r="J275">
            <v>30.65</v>
          </cell>
          <cell r="K275">
            <v>29</v>
          </cell>
          <cell r="L275">
            <v>24.4</v>
          </cell>
          <cell r="M275">
            <v>22.4</v>
          </cell>
          <cell r="N275">
            <v>32.25</v>
          </cell>
          <cell r="O275">
            <v>24.05</v>
          </cell>
          <cell r="P275">
            <v>10.6</v>
          </cell>
          <cell r="Q275">
            <v>12.73</v>
          </cell>
          <cell r="R275">
            <v>9.65</v>
          </cell>
          <cell r="S275">
            <v>25.4</v>
          </cell>
          <cell r="T275">
            <v>24</v>
          </cell>
          <cell r="U275">
            <v>23.9</v>
          </cell>
          <cell r="V275">
            <v>24.85</v>
          </cell>
          <cell r="W275">
            <v>16.149999999999999</v>
          </cell>
          <cell r="X275">
            <v>40.1</v>
          </cell>
          <cell r="Y275">
            <v>40.1</v>
          </cell>
          <cell r="Z275">
            <v>41.25</v>
          </cell>
          <cell r="AA275">
            <v>17.59</v>
          </cell>
          <cell r="AB275">
            <v>16.079999999999998</v>
          </cell>
          <cell r="AC275">
            <v>3.0737704918032849E-2</v>
          </cell>
          <cell r="AD275"/>
          <cell r="AE275">
            <v>-1.764705882352946E-2</v>
          </cell>
          <cell r="AF275">
            <v>-1.9199999999999995E-2</v>
          </cell>
          <cell r="AG275">
            <v>-2.5210084033613467E-2</v>
          </cell>
          <cell r="AH275">
            <v>3.1712473572938604E-2</v>
          </cell>
          <cell r="AI275">
            <v>-2.6086956521739202E-2</v>
          </cell>
          <cell r="AJ275">
            <v>3.3653846153846256E-2</v>
          </cell>
          <cell r="AK275">
            <v>-2.2357723577235755E-2</v>
          </cell>
          <cell r="AL275">
            <v>4.3307086614173151E-2</v>
          </cell>
          <cell r="AM275">
            <v>-2.6758409785932691E-2</v>
          </cell>
          <cell r="AN275">
            <v>3.7634408602150504E-2</v>
          </cell>
          <cell r="AO275">
            <v>3.6734693877551017E-2</v>
          </cell>
          <cell r="AP275">
            <v>-2.0408163265306145E-2</v>
          </cell>
          <cell r="AQ275">
            <v>3.6876355748373113E-2</v>
          </cell>
          <cell r="AR275">
            <v>3.5416666666666652E-2</v>
          </cell>
          <cell r="AS275">
            <v>3.5256410256410131E-2</v>
          </cell>
          <cell r="AT275">
            <v>8.8050314465408785E-3</v>
          </cell>
          <cell r="AU275">
            <v>1.8518518518518601E-2</v>
          </cell>
          <cell r="AV275">
            <v>1.0338885697874778E-2</v>
          </cell>
          <cell r="AW275">
            <v>4.5513654096228651E-2</v>
          </cell>
        </row>
        <row r="276">
          <cell r="A276">
            <v>39160</v>
          </cell>
          <cell r="B276">
            <v>18172</v>
          </cell>
          <cell r="C276">
            <v>13353</v>
          </cell>
          <cell r="D276">
            <v>-7.5867279481206529E-3</v>
          </cell>
          <cell r="E276">
            <v>3.5913806863527631E-2</v>
          </cell>
          <cell r="F276">
            <v>-6.1234533183352036E-2</v>
          </cell>
          <cell r="H276">
            <v>23.35</v>
          </cell>
          <cell r="I276">
            <v>15.8</v>
          </cell>
          <cell r="J276">
            <v>28.95</v>
          </cell>
          <cell r="K276">
            <v>27.8</v>
          </cell>
          <cell r="L276">
            <v>22.7</v>
          </cell>
          <cell r="M276">
            <v>22.05</v>
          </cell>
          <cell r="N276">
            <v>30</v>
          </cell>
          <cell r="O276">
            <v>22.75</v>
          </cell>
          <cell r="P276">
            <v>9.5399999999999991</v>
          </cell>
          <cell r="Q276">
            <v>11.84</v>
          </cell>
          <cell r="R276">
            <v>9.9499999999999993</v>
          </cell>
          <cell r="S276">
            <v>26.35</v>
          </cell>
          <cell r="T276">
            <v>22.5</v>
          </cell>
          <cell r="U276">
            <v>24.75</v>
          </cell>
          <cell r="V276">
            <v>25.75</v>
          </cell>
          <cell r="W276">
            <v>16.7</v>
          </cell>
          <cell r="X276">
            <v>42.35</v>
          </cell>
          <cell r="Y276">
            <v>42.35</v>
          </cell>
          <cell r="Z276">
            <v>43.55</v>
          </cell>
          <cell r="AA276">
            <v>18.73</v>
          </cell>
          <cell r="AB276">
            <v>16.489999999999998</v>
          </cell>
          <cell r="AC276">
            <v>-7.1570576540755382E-2</v>
          </cell>
          <cell r="AD276"/>
          <cell r="AE276">
            <v>-5.3892215568862145E-2</v>
          </cell>
          <cell r="AF276">
            <v>-5.5464926590538366E-2</v>
          </cell>
          <cell r="AG276">
            <v>-4.1379310344827558E-2</v>
          </cell>
          <cell r="AH276">
            <v>-6.9672131147541005E-2</v>
          </cell>
          <cell r="AI276">
            <v>-1.5624999999999889E-2</v>
          </cell>
          <cell r="AJ276">
            <v>-6.9767441860465129E-2</v>
          </cell>
          <cell r="AK276">
            <v>-5.4054054054054057E-2</v>
          </cell>
          <cell r="AL276">
            <v>-0.10000000000000009</v>
          </cell>
          <cell r="AM276">
            <v>-6.9913589945011845E-2</v>
          </cell>
          <cell r="AN276">
            <v>3.1088082901554293E-2</v>
          </cell>
          <cell r="AO276">
            <v>3.7401574803149762E-2</v>
          </cell>
          <cell r="AP276">
            <v>-6.25E-2</v>
          </cell>
          <cell r="AQ276">
            <v>3.5564853556485421E-2</v>
          </cell>
          <cell r="AR276">
            <v>3.6217303822937641E-2</v>
          </cell>
          <cell r="AS276">
            <v>3.4055727554179516E-2</v>
          </cell>
          <cell r="AT276">
            <v>5.6109725685785428E-2</v>
          </cell>
          <cell r="AU276">
            <v>5.5757575757575673E-2</v>
          </cell>
          <cell r="AV276">
            <v>6.4809550881182565E-2</v>
          </cell>
          <cell r="AW276">
            <v>2.5497512437810954E-2</v>
          </cell>
        </row>
        <row r="277">
          <cell r="A277">
            <v>39167</v>
          </cell>
          <cell r="B277">
            <v>19438</v>
          </cell>
          <cell r="C277">
            <v>15155</v>
          </cell>
          <cell r="D277">
            <v>9.7319587628865944E-2</v>
          </cell>
          <cell r="E277">
            <v>6.9667620515078132E-2</v>
          </cell>
          <cell r="F277">
            <v>0.13495094735265489</v>
          </cell>
          <cell r="H277">
            <v>25.3</v>
          </cell>
          <cell r="I277">
            <v>18.100000000000001</v>
          </cell>
          <cell r="J277">
            <v>33.15</v>
          </cell>
          <cell r="K277">
            <v>30</v>
          </cell>
          <cell r="L277">
            <v>25.55</v>
          </cell>
          <cell r="M277">
            <v>24.3</v>
          </cell>
          <cell r="N277">
            <v>33.799999999999997</v>
          </cell>
          <cell r="O277">
            <v>26.1</v>
          </cell>
          <cell r="P277">
            <v>11.31</v>
          </cell>
          <cell r="Q277">
            <v>14.05</v>
          </cell>
          <cell r="R277">
            <v>10.5</v>
          </cell>
          <cell r="S277">
            <v>27.95</v>
          </cell>
          <cell r="T277">
            <v>24.25</v>
          </cell>
          <cell r="U277">
            <v>26.3</v>
          </cell>
          <cell r="V277">
            <v>27.3</v>
          </cell>
          <cell r="W277">
            <v>17.75</v>
          </cell>
          <cell r="X277">
            <v>45.7</v>
          </cell>
          <cell r="Y277">
            <v>45.7</v>
          </cell>
          <cell r="Z277">
            <v>46.95</v>
          </cell>
          <cell r="AA277">
            <v>20.329999999999998</v>
          </cell>
          <cell r="AB277">
            <v>17.940000000000001</v>
          </cell>
          <cell r="AC277">
            <v>8.3511777301927159E-2</v>
          </cell>
          <cell r="AD277"/>
          <cell r="AE277">
            <v>0.14556962025316467</v>
          </cell>
          <cell r="AF277">
            <v>0.14507772020725396</v>
          </cell>
          <cell r="AG277">
            <v>7.9136690647481966E-2</v>
          </cell>
          <cell r="AH277">
            <v>0.12555066079295152</v>
          </cell>
          <cell r="AI277">
            <v>0.1020408163265305</v>
          </cell>
          <cell r="AJ277">
            <v>0.12666666666666648</v>
          </cell>
          <cell r="AK277">
            <v>0.1472527472527474</v>
          </cell>
          <cell r="AL277">
            <v>0.18553459119496862</v>
          </cell>
          <cell r="AM277">
            <v>0.18665540540540548</v>
          </cell>
          <cell r="AN277">
            <v>5.5276381909547867E-2</v>
          </cell>
          <cell r="AO277">
            <v>6.0721062618595667E-2</v>
          </cell>
          <cell r="AP277">
            <v>7.7777777777777724E-2</v>
          </cell>
          <cell r="AQ277">
            <v>6.2626262626262585E-2</v>
          </cell>
          <cell r="AR277">
            <v>6.0194174757281615E-2</v>
          </cell>
          <cell r="AS277">
            <v>6.2874251497005984E-2</v>
          </cell>
          <cell r="AT277">
            <v>7.9102715466351947E-2</v>
          </cell>
          <cell r="AU277">
            <v>7.8071182548794527E-2</v>
          </cell>
          <cell r="AV277">
            <v>8.5424452749599533E-2</v>
          </cell>
          <cell r="AW277">
            <v>8.7932080048514383E-2</v>
          </cell>
        </row>
        <row r="278">
          <cell r="A278">
            <v>39174</v>
          </cell>
          <cell r="B278">
            <v>19882</v>
          </cell>
          <cell r="C278">
            <v>16099</v>
          </cell>
          <cell r="D278">
            <v>4.0123724452924003E-2</v>
          </cell>
          <cell r="E278">
            <v>2.2841856158041018E-2</v>
          </cell>
          <cell r="F278">
            <v>6.22896733751237E-2</v>
          </cell>
          <cell r="H278">
            <v>27</v>
          </cell>
          <cell r="I278">
            <v>19.45</v>
          </cell>
          <cell r="J278">
            <v>35.950000000000003</v>
          </cell>
          <cell r="K278">
            <v>32.799999999999997</v>
          </cell>
          <cell r="L278">
            <v>26.15</v>
          </cell>
          <cell r="M278">
            <v>26.15</v>
          </cell>
          <cell r="N278">
            <v>34.65</v>
          </cell>
          <cell r="O278">
            <v>28.1</v>
          </cell>
          <cell r="P278">
            <v>11.49</v>
          </cell>
          <cell r="Q278">
            <v>15.2</v>
          </cell>
          <cell r="R278">
            <v>10.85</v>
          </cell>
          <cell r="S278">
            <v>28.9</v>
          </cell>
          <cell r="T278">
            <v>24.5</v>
          </cell>
          <cell r="U278">
            <v>27.25</v>
          </cell>
          <cell r="V278">
            <v>28.3</v>
          </cell>
          <cell r="W278">
            <v>18.350000000000001</v>
          </cell>
          <cell r="X278">
            <v>46</v>
          </cell>
          <cell r="Y278">
            <v>46</v>
          </cell>
          <cell r="Z278">
            <v>47.3</v>
          </cell>
          <cell r="AA278">
            <v>20.329999999999998</v>
          </cell>
          <cell r="AB278">
            <v>18.559999999999999</v>
          </cell>
          <cell r="AC278">
            <v>6.7193675889328119E-2</v>
          </cell>
          <cell r="AD278"/>
          <cell r="AE278">
            <v>7.4585635359115887E-2</v>
          </cell>
          <cell r="AF278">
            <v>8.4464555052790491E-2</v>
          </cell>
          <cell r="AG278">
            <v>9.3333333333333268E-2</v>
          </cell>
          <cell r="AH278">
            <v>2.3483365949119372E-2</v>
          </cell>
          <cell r="AI278">
            <v>7.6131687242798174E-2</v>
          </cell>
          <cell r="AJ278">
            <v>2.5147928994082802E-2</v>
          </cell>
          <cell r="AK278">
            <v>7.6628352490421436E-2</v>
          </cell>
          <cell r="AL278">
            <v>1.5915119363395291E-2</v>
          </cell>
          <cell r="AM278">
            <v>8.1850533807829029E-2</v>
          </cell>
          <cell r="AN278">
            <v>3.3333333333333215E-2</v>
          </cell>
          <cell r="AO278">
            <v>3.3989266547405972E-2</v>
          </cell>
          <cell r="AP278">
            <v>1.0309278350515427E-2</v>
          </cell>
          <cell r="AQ278">
            <v>3.6121673003802313E-2</v>
          </cell>
          <cell r="AR278">
            <v>3.6630036630036722E-2</v>
          </cell>
          <cell r="AS278">
            <v>3.3802816901408628E-2</v>
          </cell>
          <cell r="AT278">
            <v>6.5645514223193757E-3</v>
          </cell>
          <cell r="AU278">
            <v>7.4547390841319672E-3</v>
          </cell>
          <cell r="AV278">
            <v>0</v>
          </cell>
          <cell r="AW278">
            <v>3.4559643255295258E-2</v>
          </cell>
        </row>
        <row r="279">
          <cell r="A279">
            <v>39181</v>
          </cell>
          <cell r="B279">
            <v>19939</v>
          </cell>
          <cell r="C279">
            <v>17085</v>
          </cell>
          <cell r="D279">
            <v>2.8987521191740084E-2</v>
          </cell>
          <cell r="E279">
            <v>2.8669147973041653E-3</v>
          </cell>
          <cell r="F279">
            <v>6.1246040126715862E-2</v>
          </cell>
          <cell r="H279">
            <v>27.4</v>
          </cell>
          <cell r="I279">
            <v>21.15</v>
          </cell>
          <cell r="J279">
            <v>39.200000000000003</v>
          </cell>
          <cell r="K279">
            <v>35.200000000000003</v>
          </cell>
          <cell r="L279">
            <v>26.15</v>
          </cell>
          <cell r="M279">
            <v>28.4</v>
          </cell>
          <cell r="N279">
            <v>35.25</v>
          </cell>
          <cell r="O279">
            <v>30.6</v>
          </cell>
          <cell r="P279">
            <v>11.75</v>
          </cell>
          <cell r="Q279">
            <v>16.79</v>
          </cell>
          <cell r="R279">
            <v>10.85</v>
          </cell>
          <cell r="S279">
            <v>29</v>
          </cell>
          <cell r="T279">
            <v>25.25</v>
          </cell>
          <cell r="U279">
            <v>27.25</v>
          </cell>
          <cell r="V279">
            <v>28.3</v>
          </cell>
          <cell r="W279">
            <v>18.350000000000001</v>
          </cell>
          <cell r="X279">
            <v>46.1</v>
          </cell>
          <cell r="Y279">
            <v>46.1</v>
          </cell>
          <cell r="Z279">
            <v>47.3</v>
          </cell>
          <cell r="AA279">
            <v>20.329999999999998</v>
          </cell>
          <cell r="AB279">
            <v>18.559999999999999</v>
          </cell>
          <cell r="AC279">
            <v>1.4814814814814836E-2</v>
          </cell>
          <cell r="AD279"/>
          <cell r="AE279">
            <v>8.740359897172234E-2</v>
          </cell>
          <cell r="AF279">
            <v>9.0403337969402031E-2</v>
          </cell>
          <cell r="AG279">
            <v>7.317073170731736E-2</v>
          </cell>
          <cell r="AH279">
            <v>0</v>
          </cell>
          <cell r="AI279">
            <v>8.6042065009560131E-2</v>
          </cell>
          <cell r="AJ279">
            <v>1.7316017316017396E-2</v>
          </cell>
          <cell r="AK279">
            <v>8.8967971530249157E-2</v>
          </cell>
          <cell r="AL279">
            <v>2.2628372497824234E-2</v>
          </cell>
          <cell r="AM279">
            <v>0.10460526315789465</v>
          </cell>
          <cell r="AN279">
            <v>0</v>
          </cell>
          <cell r="AO279">
            <v>3.4602076124568004E-3</v>
          </cell>
          <cell r="AP279">
            <v>3.0612244897959107E-2</v>
          </cell>
          <cell r="AQ279">
            <v>0</v>
          </cell>
          <cell r="AR279">
            <v>0</v>
          </cell>
          <cell r="AS279">
            <v>0</v>
          </cell>
          <cell r="AT279">
            <v>2.1739130434783593E-3</v>
          </cell>
          <cell r="AU279">
            <v>0</v>
          </cell>
          <cell r="AV279">
            <v>0</v>
          </cell>
          <cell r="AW279">
            <v>0</v>
          </cell>
        </row>
        <row r="280">
          <cell r="A280">
            <v>39188</v>
          </cell>
          <cell r="B280">
            <v>19626</v>
          </cell>
          <cell r="C280">
            <v>16097</v>
          </cell>
          <cell r="D280">
            <v>-3.5139369057908376E-2</v>
          </cell>
          <cell r="E280">
            <v>-1.5697878529514986E-2</v>
          </cell>
          <cell r="F280">
            <v>-5.7828504536142855E-2</v>
          </cell>
          <cell r="H280">
            <v>26.15</v>
          </cell>
          <cell r="I280">
            <v>19.850000000000001</v>
          </cell>
          <cell r="J280">
            <v>36.799999999999997</v>
          </cell>
          <cell r="K280">
            <v>33.5</v>
          </cell>
          <cell r="L280">
            <v>25.3</v>
          </cell>
          <cell r="M280">
            <v>26.65</v>
          </cell>
          <cell r="N280">
            <v>33.5</v>
          </cell>
          <cell r="O280">
            <v>28.7</v>
          </cell>
          <cell r="P280">
            <v>10.96</v>
          </cell>
          <cell r="Q280">
            <v>15.55</v>
          </cell>
          <cell r="R280">
            <v>10.7</v>
          </cell>
          <cell r="S280">
            <v>28.65</v>
          </cell>
          <cell r="T280">
            <v>24</v>
          </cell>
          <cell r="U280">
            <v>26.9</v>
          </cell>
          <cell r="V280">
            <v>28</v>
          </cell>
          <cell r="W280">
            <v>18.149999999999999</v>
          </cell>
          <cell r="X280">
            <v>45.55</v>
          </cell>
          <cell r="Y280">
            <v>45.55</v>
          </cell>
          <cell r="Z280">
            <v>47.1</v>
          </cell>
          <cell r="AA280">
            <v>19.97</v>
          </cell>
          <cell r="AB280">
            <v>18.2</v>
          </cell>
          <cell r="AC280">
            <v>-4.5620437956204407E-2</v>
          </cell>
          <cell r="AD280"/>
          <cell r="AE280">
            <v>-6.1465721040188992E-2</v>
          </cell>
          <cell r="AF280">
            <v>-6.1224489795918546E-2</v>
          </cell>
          <cell r="AG280">
            <v>-4.8295454545454586E-2</v>
          </cell>
          <cell r="AH280">
            <v>-3.2504780114722687E-2</v>
          </cell>
          <cell r="AI280">
            <v>-6.1619718309859128E-2</v>
          </cell>
          <cell r="AJ280">
            <v>-4.9645390070921946E-2</v>
          </cell>
          <cell r="AK280">
            <v>-6.2091503267973969E-2</v>
          </cell>
          <cell r="AL280">
            <v>-6.7234042553191431E-2</v>
          </cell>
          <cell r="AM280">
            <v>-7.3853484216795606E-2</v>
          </cell>
          <cell r="AN280">
            <v>-1.3824884792626779E-2</v>
          </cell>
          <cell r="AO280">
            <v>-1.2068965517241459E-2</v>
          </cell>
          <cell r="AP280">
            <v>-4.9504950495049549E-2</v>
          </cell>
          <cell r="AQ280">
            <v>-1.2844036697247763E-2</v>
          </cell>
          <cell r="AR280">
            <v>-1.0600706713780994E-2</v>
          </cell>
          <cell r="AS280">
            <v>-1.0899182561308063E-2</v>
          </cell>
          <cell r="AT280">
            <v>-1.1930585683297301E-2</v>
          </cell>
          <cell r="AU280">
            <v>-4.2283298097250954E-3</v>
          </cell>
          <cell r="AV280">
            <v>-1.7707820954254716E-2</v>
          </cell>
          <cell r="AW280">
            <v>-1.93965517241379E-2</v>
          </cell>
        </row>
        <row r="281">
          <cell r="A281">
            <v>39195</v>
          </cell>
          <cell r="B281">
            <v>20497</v>
          </cell>
          <cell r="C281">
            <v>17829</v>
          </cell>
          <cell r="D281">
            <v>7.2866220642163304E-2</v>
          </cell>
          <cell r="E281">
            <v>4.4379904208702747E-2</v>
          </cell>
          <cell r="F281">
            <v>0.1075976890103747</v>
          </cell>
          <cell r="H281">
            <v>29.95</v>
          </cell>
          <cell r="I281">
            <v>21.3</v>
          </cell>
          <cell r="J281">
            <v>39.299999999999997</v>
          </cell>
          <cell r="K281">
            <v>35.25</v>
          </cell>
          <cell r="L281">
            <v>29</v>
          </cell>
          <cell r="M281">
            <v>28.9</v>
          </cell>
          <cell r="N281">
            <v>38.5</v>
          </cell>
          <cell r="O281">
            <v>30.9</v>
          </cell>
          <cell r="P281">
            <v>13.26</v>
          </cell>
          <cell r="Q281">
            <v>16.97</v>
          </cell>
          <cell r="R281">
            <v>10.9</v>
          </cell>
          <cell r="S281">
            <v>29.25</v>
          </cell>
          <cell r="T281">
            <v>29</v>
          </cell>
          <cell r="U281">
            <v>27.5</v>
          </cell>
          <cell r="V281">
            <v>28.6</v>
          </cell>
          <cell r="W281">
            <v>18.5</v>
          </cell>
          <cell r="X281">
            <v>48.3</v>
          </cell>
          <cell r="Y281">
            <v>48.3</v>
          </cell>
          <cell r="Z281">
            <v>47.75</v>
          </cell>
          <cell r="AA281">
            <v>21.39</v>
          </cell>
          <cell r="AB281">
            <v>18.649999999999999</v>
          </cell>
          <cell r="AC281">
            <v>0.14531548757170176</v>
          </cell>
          <cell r="AD281"/>
          <cell r="AE281">
            <v>7.3047858942065558E-2</v>
          </cell>
          <cell r="AF281">
            <v>6.7934782608695565E-2</v>
          </cell>
          <cell r="AG281">
            <v>5.2238805970149294E-2</v>
          </cell>
          <cell r="AH281">
            <v>0.14624505928853759</v>
          </cell>
          <cell r="AI281">
            <v>8.4427767354596561E-2</v>
          </cell>
          <cell r="AJ281">
            <v>0.14925373134328357</v>
          </cell>
          <cell r="AK281">
            <v>7.6655052264808399E-2</v>
          </cell>
          <cell r="AL281">
            <v>0.20985401459854014</v>
          </cell>
          <cell r="AM281">
            <v>9.1318327974276414E-2</v>
          </cell>
          <cell r="AN281">
            <v>1.8691588785046731E-2</v>
          </cell>
          <cell r="AO281">
            <v>2.0942408376963373E-2</v>
          </cell>
          <cell r="AP281">
            <v>0.20833333333333326</v>
          </cell>
          <cell r="AQ281">
            <v>2.2304832713754719E-2</v>
          </cell>
          <cell r="AR281">
            <v>2.1428571428571574E-2</v>
          </cell>
          <cell r="AS281">
            <v>1.9283746556473913E-2</v>
          </cell>
          <cell r="AT281">
            <v>6.0373216245883654E-2</v>
          </cell>
          <cell r="AU281">
            <v>1.3800424628449992E-2</v>
          </cell>
          <cell r="AV281">
            <v>7.1106659989984999E-2</v>
          </cell>
          <cell r="AW281">
            <v>2.4725274725274637E-2</v>
          </cell>
        </row>
        <row r="282">
          <cell r="A282">
            <v>39202</v>
          </cell>
          <cell r="B282">
            <v>21535</v>
          </cell>
          <cell r="C282">
            <v>19167</v>
          </cell>
          <cell r="D282">
            <v>6.1994468507018841E-2</v>
          </cell>
          <cell r="E282">
            <v>5.0641557301068341E-2</v>
          </cell>
          <cell r="F282">
            <v>7.5046272926131641E-2</v>
          </cell>
          <cell r="H282">
            <v>31.6</v>
          </cell>
          <cell r="I282">
            <v>23</v>
          </cell>
          <cell r="J282">
            <v>42.65</v>
          </cell>
          <cell r="K282">
            <v>37</v>
          </cell>
          <cell r="L282">
            <v>33</v>
          </cell>
          <cell r="M282">
            <v>30.85</v>
          </cell>
          <cell r="N282">
            <v>40.5</v>
          </cell>
          <cell r="O282">
            <v>32.799999999999997</v>
          </cell>
          <cell r="P282">
            <v>14.14</v>
          </cell>
          <cell r="Q282">
            <v>18.559999999999999</v>
          </cell>
          <cell r="R282">
            <v>11.35</v>
          </cell>
          <cell r="S282">
            <v>29.95</v>
          </cell>
          <cell r="T282">
            <v>31.25</v>
          </cell>
          <cell r="U282">
            <v>28.65</v>
          </cell>
          <cell r="V282">
            <v>29.8</v>
          </cell>
          <cell r="W282">
            <v>19.3</v>
          </cell>
          <cell r="X282">
            <v>50.55</v>
          </cell>
          <cell r="Y282">
            <v>50.55</v>
          </cell>
          <cell r="Z282">
            <v>51.95</v>
          </cell>
          <cell r="AA282">
            <v>22.62</v>
          </cell>
          <cell r="AB282">
            <v>19.440000000000001</v>
          </cell>
          <cell r="AC282">
            <v>5.5091819699499167E-2</v>
          </cell>
          <cell r="AD282"/>
          <cell r="AE282">
            <v>7.9812206572769995E-2</v>
          </cell>
          <cell r="AF282">
            <v>8.5241730279898231E-2</v>
          </cell>
          <cell r="AG282">
            <v>4.9645390070921946E-2</v>
          </cell>
          <cell r="AH282">
            <v>0.13793103448275867</v>
          </cell>
          <cell r="AI282">
            <v>6.7474048442906609E-2</v>
          </cell>
          <cell r="AJ282">
            <v>5.1948051948051965E-2</v>
          </cell>
          <cell r="AK282">
            <v>6.1488673139158623E-2</v>
          </cell>
          <cell r="AL282">
            <v>6.6365007541478116E-2</v>
          </cell>
          <cell r="AM282">
            <v>9.3694755450795419E-2</v>
          </cell>
          <cell r="AN282">
            <v>4.1284403669724634E-2</v>
          </cell>
          <cell r="AO282">
            <v>2.3931623931623847E-2</v>
          </cell>
          <cell r="AP282">
            <v>7.7586206896551824E-2</v>
          </cell>
          <cell r="AQ282">
            <v>4.1818181818181754E-2</v>
          </cell>
          <cell r="AR282">
            <v>4.195804195804187E-2</v>
          </cell>
          <cell r="AS282">
            <v>4.3243243243243246E-2</v>
          </cell>
          <cell r="AT282">
            <v>4.658385093167694E-2</v>
          </cell>
          <cell r="AU282">
            <v>8.7958115183246033E-2</v>
          </cell>
          <cell r="AV282">
            <v>5.7503506311360475E-2</v>
          </cell>
          <cell r="AW282">
            <v>4.2359249329758875E-2</v>
          </cell>
        </row>
        <row r="283">
          <cell r="A283">
            <v>39209</v>
          </cell>
          <cell r="B283">
            <v>21697</v>
          </cell>
          <cell r="C283">
            <v>19573</v>
          </cell>
          <cell r="D283">
            <v>1.3955088202054045E-2</v>
          </cell>
          <cell r="E283">
            <v>7.5226375667518663E-3</v>
          </cell>
          <cell r="F283">
            <v>2.1182240308864175E-2</v>
          </cell>
          <cell r="H283">
            <v>32.700000000000003</v>
          </cell>
          <cell r="I283">
            <v>23.35</v>
          </cell>
          <cell r="J283">
            <v>43.35</v>
          </cell>
          <cell r="K283">
            <v>37.549999999999997</v>
          </cell>
          <cell r="L283">
            <v>33.549999999999997</v>
          </cell>
          <cell r="M283">
            <v>31.4</v>
          </cell>
          <cell r="N283">
            <v>41.3</v>
          </cell>
          <cell r="O283">
            <v>33.9</v>
          </cell>
          <cell r="P283">
            <v>14.49</v>
          </cell>
          <cell r="Q283">
            <v>18.91</v>
          </cell>
          <cell r="R283">
            <v>11.35</v>
          </cell>
          <cell r="S283">
            <v>30.6</v>
          </cell>
          <cell r="T283">
            <v>31.9</v>
          </cell>
          <cell r="U283">
            <v>28.7</v>
          </cell>
          <cell r="V283">
            <v>29.85</v>
          </cell>
          <cell r="W283">
            <v>19.3</v>
          </cell>
          <cell r="X283">
            <v>51.55</v>
          </cell>
          <cell r="Y283">
            <v>51.55</v>
          </cell>
          <cell r="Z283">
            <v>52.55</v>
          </cell>
          <cell r="AA283">
            <v>22.62</v>
          </cell>
          <cell r="AB283">
            <v>19.440000000000001</v>
          </cell>
          <cell r="AC283">
            <v>3.4810126582278444E-2</v>
          </cell>
          <cell r="AD283"/>
          <cell r="AE283">
            <v>1.5217391304347849E-2</v>
          </cell>
          <cell r="AF283">
            <v>1.6412661195779776E-2</v>
          </cell>
          <cell r="AG283">
            <v>1.4864864864864824E-2</v>
          </cell>
          <cell r="AH283">
            <v>1.6666666666666607E-2</v>
          </cell>
          <cell r="AI283">
            <v>1.7828200972447306E-2</v>
          </cell>
          <cell r="AJ283">
            <v>1.9753086419753041E-2</v>
          </cell>
          <cell r="AK283">
            <v>3.3536585365853799E-2</v>
          </cell>
          <cell r="AL283">
            <v>2.4752475247524774E-2</v>
          </cell>
          <cell r="AM283">
            <v>1.8857758620689724E-2</v>
          </cell>
          <cell r="AN283">
            <v>0</v>
          </cell>
          <cell r="AO283">
            <v>2.17028380634392E-2</v>
          </cell>
          <cell r="AP283">
            <v>2.079999999999993E-2</v>
          </cell>
          <cell r="AQ283">
            <v>1.7452006980802626E-3</v>
          </cell>
          <cell r="AR283">
            <v>1.6778523489933139E-3</v>
          </cell>
          <cell r="AS283">
            <v>0</v>
          </cell>
          <cell r="AT283">
            <v>1.9782393669633969E-2</v>
          </cell>
          <cell r="AU283">
            <v>1.1549566891241536E-2</v>
          </cell>
          <cell r="AV283">
            <v>0</v>
          </cell>
          <cell r="AW283">
            <v>0</v>
          </cell>
        </row>
        <row r="284">
          <cell r="A284">
            <v>39216</v>
          </cell>
          <cell r="B284">
            <v>23075</v>
          </cell>
          <cell r="C284">
            <v>20350</v>
          </cell>
          <cell r="D284">
            <v>5.2217106857281426E-2</v>
          </cell>
          <cell r="E284">
            <v>6.3511084481725488E-2</v>
          </cell>
          <cell r="F284">
            <v>3.969754253308122E-2</v>
          </cell>
          <cell r="H284">
            <v>33</v>
          </cell>
          <cell r="I284">
            <v>24.55</v>
          </cell>
          <cell r="J284">
            <v>45.75</v>
          </cell>
          <cell r="K284">
            <v>38.5</v>
          </cell>
          <cell r="L284">
            <v>34.1</v>
          </cell>
          <cell r="M284">
            <v>32.950000000000003</v>
          </cell>
          <cell r="N284">
            <v>42.4</v>
          </cell>
          <cell r="O284">
            <v>35.6</v>
          </cell>
          <cell r="P284">
            <v>15.02</v>
          </cell>
          <cell r="Q284">
            <v>20.059999999999999</v>
          </cell>
          <cell r="R284">
            <v>11.75</v>
          </cell>
          <cell r="S284">
            <v>31.7</v>
          </cell>
          <cell r="T284">
            <v>32.85</v>
          </cell>
          <cell r="U284">
            <v>29.75</v>
          </cell>
          <cell r="V284">
            <v>30.95</v>
          </cell>
          <cell r="W284">
            <v>20.05</v>
          </cell>
          <cell r="X284">
            <v>56.6</v>
          </cell>
          <cell r="Y284">
            <v>56.6</v>
          </cell>
          <cell r="Z284">
            <v>58.4</v>
          </cell>
          <cell r="AA284">
            <v>25.54</v>
          </cell>
          <cell r="AB284">
            <v>20.41</v>
          </cell>
          <cell r="AC284">
            <v>9.1743119266054496E-3</v>
          </cell>
          <cell r="AD284"/>
          <cell r="AE284">
            <v>5.1391862955032064E-2</v>
          </cell>
          <cell r="AF284">
            <v>5.5363321799307919E-2</v>
          </cell>
          <cell r="AG284">
            <v>2.5299600532623145E-2</v>
          </cell>
          <cell r="AH284">
            <v>1.6393442622950838E-2</v>
          </cell>
          <cell r="AI284">
            <v>4.936305732484092E-2</v>
          </cell>
          <cell r="AJ284">
            <v>2.6634382566586012E-2</v>
          </cell>
          <cell r="AK284">
            <v>5.0147492625368884E-2</v>
          </cell>
          <cell r="AL284">
            <v>3.657694962042779E-2</v>
          </cell>
          <cell r="AM284">
            <v>6.0814383923849746E-2</v>
          </cell>
          <cell r="AN284">
            <v>3.524229074889873E-2</v>
          </cell>
          <cell r="AO284">
            <v>3.5947712418300526E-2</v>
          </cell>
          <cell r="AP284">
            <v>2.9780564263322873E-2</v>
          </cell>
          <cell r="AQ284">
            <v>3.6585365853658569E-2</v>
          </cell>
          <cell r="AR284">
            <v>3.6850921273031689E-2</v>
          </cell>
          <cell r="AS284">
            <v>3.8860103626942921E-2</v>
          </cell>
          <cell r="AT284">
            <v>9.7963142580019591E-2</v>
          </cell>
          <cell r="AU284">
            <v>0.11132254995242619</v>
          </cell>
          <cell r="AV284">
            <v>0.1290893015030945</v>
          </cell>
          <cell r="AW284">
            <v>4.9897119341563823E-2</v>
          </cell>
        </row>
        <row r="285">
          <cell r="A285">
            <v>39223</v>
          </cell>
          <cell r="B285">
            <v>22920</v>
          </cell>
          <cell r="C285">
            <v>19595</v>
          </cell>
          <cell r="D285">
            <v>-2.0955670696603312E-2</v>
          </cell>
          <cell r="E285">
            <v>-6.7172264355362943E-3</v>
          </cell>
          <cell r="F285">
            <v>-3.7100737100737136E-2</v>
          </cell>
          <cell r="H285">
            <v>32.9</v>
          </cell>
          <cell r="I285">
            <v>23.9</v>
          </cell>
          <cell r="J285">
            <v>43.15</v>
          </cell>
          <cell r="K285">
            <v>37.549999999999997</v>
          </cell>
          <cell r="L285">
            <v>31.8</v>
          </cell>
          <cell r="M285">
            <v>31.25</v>
          </cell>
          <cell r="N285">
            <v>42.3</v>
          </cell>
          <cell r="O285">
            <v>33.799999999999997</v>
          </cell>
          <cell r="P285">
            <v>15.02</v>
          </cell>
          <cell r="Q285">
            <v>18.91</v>
          </cell>
          <cell r="R285">
            <v>11.7</v>
          </cell>
          <cell r="S285">
            <v>31.55</v>
          </cell>
          <cell r="T285">
            <v>31</v>
          </cell>
          <cell r="U285">
            <v>29.6</v>
          </cell>
          <cell r="V285">
            <v>30.8</v>
          </cell>
          <cell r="W285">
            <v>20</v>
          </cell>
          <cell r="X285">
            <v>56.75</v>
          </cell>
          <cell r="Y285">
            <v>56.75</v>
          </cell>
          <cell r="Z285">
            <v>58.3</v>
          </cell>
          <cell r="AA285">
            <v>25.63</v>
          </cell>
          <cell r="AB285">
            <v>20.329999999999998</v>
          </cell>
          <cell r="AC285">
            <v>-3.0303030303030498E-3</v>
          </cell>
          <cell r="AD285"/>
          <cell r="AE285">
            <v>-2.6476578411405383E-2</v>
          </cell>
          <cell r="AF285">
            <v>-5.6830601092896171E-2</v>
          </cell>
          <cell r="AG285">
            <v>-2.4675324675324739E-2</v>
          </cell>
          <cell r="AH285">
            <v>-6.7448680351906209E-2</v>
          </cell>
          <cell r="AI285">
            <v>-5.1593323216995501E-2</v>
          </cell>
          <cell r="AJ285">
            <v>-2.3584905660377631E-3</v>
          </cell>
          <cell r="AK285">
            <v>-5.0561797752809112E-2</v>
          </cell>
          <cell r="AL285">
            <v>0</v>
          </cell>
          <cell r="AM285">
            <v>-5.7328015952143541E-2</v>
          </cell>
          <cell r="AN285">
            <v>-4.2553191489361764E-3</v>
          </cell>
          <cell r="AO285">
            <v>-4.7318611987381409E-3</v>
          </cell>
          <cell r="AP285">
            <v>-5.6316590563165958E-2</v>
          </cell>
          <cell r="AQ285">
            <v>-5.0420168067226712E-3</v>
          </cell>
          <cell r="AR285">
            <v>-4.8465266558965769E-3</v>
          </cell>
          <cell r="AS285">
            <v>-2.4937655860349794E-3</v>
          </cell>
          <cell r="AT285">
            <v>2.6501766784452485E-3</v>
          </cell>
          <cell r="AU285">
            <v>-1.71232876712335E-3</v>
          </cell>
          <cell r="AV285">
            <v>3.5238841033673474E-3</v>
          </cell>
          <cell r="AW285">
            <v>-3.9196472317492015E-3</v>
          </cell>
        </row>
        <row r="286">
          <cell r="A286">
            <v>39230</v>
          </cell>
          <cell r="B286">
            <v>21182</v>
          </cell>
          <cell r="C286">
            <v>17556</v>
          </cell>
          <cell r="D286">
            <v>-8.8839233211807644E-2</v>
          </cell>
          <cell r="E286">
            <v>-7.5828970331588086E-2</v>
          </cell>
          <cell r="F286">
            <v>-0.10405715743812194</v>
          </cell>
          <cell r="H286">
            <v>30.25</v>
          </cell>
          <cell r="I286">
            <v>20.7</v>
          </cell>
          <cell r="J286">
            <v>38.25</v>
          </cell>
          <cell r="K286">
            <v>34</v>
          </cell>
          <cell r="L286">
            <v>29.35</v>
          </cell>
          <cell r="M286">
            <v>27.8</v>
          </cell>
          <cell r="N286">
            <v>39</v>
          </cell>
          <cell r="O286">
            <v>29.95</v>
          </cell>
          <cell r="P286">
            <v>13.43</v>
          </cell>
          <cell r="Q286">
            <v>16.350000000000001</v>
          </cell>
          <cell r="R286">
            <v>11</v>
          </cell>
          <cell r="S286">
            <v>29.5</v>
          </cell>
          <cell r="T286">
            <v>27.5</v>
          </cell>
          <cell r="U286">
            <v>27.7</v>
          </cell>
          <cell r="V286">
            <v>28.8</v>
          </cell>
          <cell r="W286">
            <v>18.600000000000001</v>
          </cell>
          <cell r="X286">
            <v>52.45</v>
          </cell>
          <cell r="Y286">
            <v>52.45</v>
          </cell>
          <cell r="Z286">
            <v>53.9</v>
          </cell>
          <cell r="AA286">
            <v>23.42</v>
          </cell>
          <cell r="AB286">
            <v>18.73</v>
          </cell>
          <cell r="AC286">
            <v>-8.0547112462006076E-2</v>
          </cell>
          <cell r="AD286"/>
          <cell r="AE286">
            <v>-0.13389121338912136</v>
          </cell>
          <cell r="AF286">
            <v>-0.11355735805330236</v>
          </cell>
          <cell r="AG286">
            <v>-9.4540612516644362E-2</v>
          </cell>
          <cell r="AH286">
            <v>-7.7044025157232632E-2</v>
          </cell>
          <cell r="AI286">
            <v>-0.11039999999999994</v>
          </cell>
          <cell r="AJ286">
            <v>-7.8014184397163011E-2</v>
          </cell>
          <cell r="AK286">
            <v>-0.11390532544378695</v>
          </cell>
          <cell r="AL286">
            <v>-0.10585885486018642</v>
          </cell>
          <cell r="AM286">
            <v>-0.1353781068217873</v>
          </cell>
          <cell r="AN286">
            <v>-5.9829059829059728E-2</v>
          </cell>
          <cell r="AO286">
            <v>-6.49762282091918E-2</v>
          </cell>
          <cell r="AP286">
            <v>-0.11290322580645162</v>
          </cell>
          <cell r="AQ286">
            <v>-6.4189189189189255E-2</v>
          </cell>
          <cell r="AR286">
            <v>-6.4935064935064957E-2</v>
          </cell>
          <cell r="AS286">
            <v>-6.9999999999999951E-2</v>
          </cell>
          <cell r="AT286">
            <v>-7.5770925110132059E-2</v>
          </cell>
          <cell r="AU286">
            <v>-7.547169811320753E-2</v>
          </cell>
          <cell r="AV286">
            <v>-8.6227077643386552E-2</v>
          </cell>
          <cell r="AW286">
            <v>-7.870142646335454E-2</v>
          </cell>
        </row>
        <row r="287">
          <cell r="A287">
            <v>39237</v>
          </cell>
          <cell r="B287">
            <v>20463</v>
          </cell>
          <cell r="C287">
            <v>17000</v>
          </cell>
          <cell r="D287">
            <v>-3.2913418348908041E-2</v>
          </cell>
          <cell r="E287">
            <v>-3.3943914644509521E-2</v>
          </cell>
          <cell r="F287">
            <v>-3.1670084301663293E-2</v>
          </cell>
          <cell r="H287">
            <v>28.75</v>
          </cell>
          <cell r="I287">
            <v>20.399999999999999</v>
          </cell>
          <cell r="J287">
            <v>37.5</v>
          </cell>
          <cell r="K287">
            <v>33.5</v>
          </cell>
          <cell r="L287">
            <v>27.9</v>
          </cell>
          <cell r="M287">
            <v>27.35</v>
          </cell>
          <cell r="N287">
            <v>37</v>
          </cell>
          <cell r="O287">
            <v>29.5</v>
          </cell>
          <cell r="P287">
            <v>12.55</v>
          </cell>
          <cell r="Q287">
            <v>16.079999999999998</v>
          </cell>
          <cell r="R287">
            <v>10.8</v>
          </cell>
          <cell r="S287">
            <v>29</v>
          </cell>
          <cell r="T287">
            <v>26</v>
          </cell>
          <cell r="U287">
            <v>27.15</v>
          </cell>
          <cell r="V287">
            <v>28.25</v>
          </cell>
          <cell r="W287">
            <v>18.3</v>
          </cell>
          <cell r="X287">
            <v>49.65</v>
          </cell>
          <cell r="Y287">
            <v>49.65</v>
          </cell>
          <cell r="Z287">
            <v>51</v>
          </cell>
          <cell r="AA287">
            <v>22.09</v>
          </cell>
          <cell r="AB287">
            <v>18.38</v>
          </cell>
          <cell r="AC287">
            <v>-4.9586776859504078E-2</v>
          </cell>
          <cell r="AD287"/>
          <cell r="AE287">
            <v>-1.449275362318847E-2</v>
          </cell>
          <cell r="AF287">
            <v>-1.9607843137254943E-2</v>
          </cell>
          <cell r="AG287">
            <v>-1.4705882352941124E-2</v>
          </cell>
          <cell r="AH287">
            <v>-4.9403747870528258E-2</v>
          </cell>
          <cell r="AI287">
            <v>-1.6187050359712241E-2</v>
          </cell>
          <cell r="AJ287">
            <v>-5.1282051282051322E-2</v>
          </cell>
          <cell r="AK287">
            <v>-1.5025041736226985E-2</v>
          </cell>
          <cell r="AL287">
            <v>-6.5524944154877085E-2</v>
          </cell>
          <cell r="AM287">
            <v>-1.6513761467890076E-2</v>
          </cell>
          <cell r="AN287">
            <v>-1.8181818181818077E-2</v>
          </cell>
          <cell r="AO287">
            <v>-1.6949152542372836E-2</v>
          </cell>
          <cell r="AP287">
            <v>-5.4545454545454564E-2</v>
          </cell>
          <cell r="AQ287">
            <v>-1.9855595667870096E-2</v>
          </cell>
          <cell r="AR287">
            <v>-1.909722222222221E-2</v>
          </cell>
          <cell r="AS287">
            <v>-1.6129032258064502E-2</v>
          </cell>
          <cell r="AT287">
            <v>-5.3384175405147838E-2</v>
          </cell>
          <cell r="AU287">
            <v>-5.3803339517625171E-2</v>
          </cell>
          <cell r="AV287">
            <v>-5.6789069171648277E-2</v>
          </cell>
          <cell r="AW287">
            <v>-1.868659903897496E-2</v>
          </cell>
        </row>
        <row r="288">
          <cell r="A288">
            <v>39244</v>
          </cell>
          <cell r="B288">
            <v>18866</v>
          </cell>
          <cell r="C288">
            <v>14816</v>
          </cell>
          <cell r="D288">
            <v>-0.10092624723060084</v>
          </cell>
          <cell r="E288">
            <v>-7.8043297659189714E-2</v>
          </cell>
          <cell r="F288">
            <v>-0.12847058823529411</v>
          </cell>
          <cell r="H288">
            <v>26.15</v>
          </cell>
          <cell r="I288">
            <v>17.600000000000001</v>
          </cell>
          <cell r="J288">
            <v>32.549999999999997</v>
          </cell>
          <cell r="K288">
            <v>29.15</v>
          </cell>
          <cell r="L288">
            <v>25.4</v>
          </cell>
          <cell r="M288">
            <v>23.7</v>
          </cell>
          <cell r="N288">
            <v>33.549999999999997</v>
          </cell>
          <cell r="O288">
            <v>25.45</v>
          </cell>
          <cell r="P288">
            <v>10.78</v>
          </cell>
          <cell r="Q288">
            <v>13.26</v>
          </cell>
          <cell r="R288">
            <v>10.15</v>
          </cell>
          <cell r="S288">
            <v>27.15</v>
          </cell>
          <cell r="T288">
            <v>25.65</v>
          </cell>
          <cell r="U288">
            <v>25.5</v>
          </cell>
          <cell r="V288">
            <v>26.5</v>
          </cell>
          <cell r="W288">
            <v>17.100000000000001</v>
          </cell>
          <cell r="X288">
            <v>44.65</v>
          </cell>
          <cell r="Y288">
            <v>44.65</v>
          </cell>
          <cell r="Z288">
            <v>46</v>
          </cell>
          <cell r="AA288">
            <v>19.27</v>
          </cell>
          <cell r="AB288">
            <v>16.79</v>
          </cell>
          <cell r="AC288">
            <v>-9.0434782608695752E-2</v>
          </cell>
          <cell r="AD288"/>
          <cell r="AE288">
            <v>-0.13725490196078416</v>
          </cell>
          <cell r="AF288">
            <v>-0.13200000000000012</v>
          </cell>
          <cell r="AG288">
            <v>-0.12985074626865678</v>
          </cell>
          <cell r="AH288">
            <v>-8.9605734767025047E-2</v>
          </cell>
          <cell r="AI288">
            <v>-0.13345521023766005</v>
          </cell>
          <cell r="AJ288">
            <v>-9.324324324324329E-2</v>
          </cell>
          <cell r="AK288">
            <v>-0.1372881355932204</v>
          </cell>
          <cell r="AL288">
            <v>-0.14103585657370532</v>
          </cell>
          <cell r="AM288">
            <v>-0.1753731343283581</v>
          </cell>
          <cell r="AN288">
            <v>-6.018518518518523E-2</v>
          </cell>
          <cell r="AO288">
            <v>-6.3793103448275934E-2</v>
          </cell>
          <cell r="AP288">
            <v>-1.3461538461538525E-2</v>
          </cell>
          <cell r="AQ288">
            <v>-6.0773480662983381E-2</v>
          </cell>
          <cell r="AR288">
            <v>-6.1946902654867242E-2</v>
          </cell>
          <cell r="AS288">
            <v>-6.557377049180324E-2</v>
          </cell>
          <cell r="AT288">
            <v>-0.10070493454179252</v>
          </cell>
          <cell r="AU288">
            <v>-9.8039215686274495E-2</v>
          </cell>
          <cell r="AV288">
            <v>-0.12765957446808507</v>
          </cell>
          <cell r="AW288">
            <v>-8.6507072905331883E-2</v>
          </cell>
        </row>
        <row r="289">
          <cell r="A289">
            <v>39251</v>
          </cell>
          <cell r="B289">
            <v>16295</v>
          </cell>
          <cell r="C289">
            <v>12278</v>
          </cell>
          <cell r="D289">
            <v>-0.15168339172258183</v>
          </cell>
          <cell r="E289">
            <v>-0.13627690024382488</v>
          </cell>
          <cell r="F289">
            <v>-0.17130129589632825</v>
          </cell>
          <cell r="H289">
            <v>22.05</v>
          </cell>
          <cell r="I289">
            <v>14.6</v>
          </cell>
          <cell r="J289">
            <v>27.5</v>
          </cell>
          <cell r="K289">
            <v>24.5</v>
          </cell>
          <cell r="L289">
            <v>21.5</v>
          </cell>
          <cell r="M289">
            <v>19.899999999999999</v>
          </cell>
          <cell r="N289">
            <v>28.25</v>
          </cell>
          <cell r="O289">
            <v>21.3</v>
          </cell>
          <cell r="P289">
            <v>8.4</v>
          </cell>
          <cell r="Q289">
            <v>10.6</v>
          </cell>
          <cell r="R289">
            <v>8.9499999999999993</v>
          </cell>
          <cell r="S289">
            <v>23.7</v>
          </cell>
          <cell r="T289">
            <v>20</v>
          </cell>
          <cell r="U289">
            <v>22.25</v>
          </cell>
          <cell r="V289">
            <v>23.1</v>
          </cell>
          <cell r="W289">
            <v>14.95</v>
          </cell>
          <cell r="X289">
            <v>40</v>
          </cell>
          <cell r="Y289">
            <v>40</v>
          </cell>
          <cell r="Z289">
            <v>40.5</v>
          </cell>
          <cell r="AA289">
            <v>16.61</v>
          </cell>
          <cell r="AB289">
            <v>14.14</v>
          </cell>
          <cell r="AC289">
            <v>-0.15678776290630969</v>
          </cell>
          <cell r="AD289"/>
          <cell r="AE289">
            <v>-0.17045454545454553</v>
          </cell>
          <cell r="AF289">
            <v>-0.15514592933947768</v>
          </cell>
          <cell r="AG289">
            <v>-0.15951972555746141</v>
          </cell>
          <cell r="AH289">
            <v>-0.15354330708661412</v>
          </cell>
          <cell r="AI289">
            <v>-0.16033755274261607</v>
          </cell>
          <cell r="AJ289">
            <v>-0.15797317436661695</v>
          </cell>
          <cell r="AK289">
            <v>-0.16306483300589381</v>
          </cell>
          <cell r="AL289">
            <v>-0.22077922077922074</v>
          </cell>
          <cell r="AM289">
            <v>-0.20060331825037714</v>
          </cell>
          <cell r="AN289">
            <v>-0.11822660098522175</v>
          </cell>
          <cell r="AO289">
            <v>-0.1270718232044199</v>
          </cell>
          <cell r="AP289">
            <v>-0.22027290448343073</v>
          </cell>
          <cell r="AQ289">
            <v>-0.12745098039215685</v>
          </cell>
          <cell r="AR289">
            <v>-0.1283018867924528</v>
          </cell>
          <cell r="AS289">
            <v>-0.12573099415204692</v>
          </cell>
          <cell r="AT289">
            <v>-0.10414333706606937</v>
          </cell>
          <cell r="AU289">
            <v>-0.11956521739130432</v>
          </cell>
          <cell r="AV289">
            <v>-0.13803840166061232</v>
          </cell>
          <cell r="AW289">
            <v>-0.15783204288266817</v>
          </cell>
        </row>
        <row r="290">
          <cell r="A290">
            <v>39258</v>
          </cell>
          <cell r="B290">
            <v>19706</v>
          </cell>
          <cell r="C290">
            <v>16278</v>
          </cell>
          <cell r="D290">
            <v>0.25937073460959637</v>
          </cell>
          <cell r="E290">
            <v>0.2093280147284442</v>
          </cell>
          <cell r="F290">
            <v>0.32578595862518323</v>
          </cell>
          <cell r="H290">
            <v>26.35</v>
          </cell>
          <cell r="I290">
            <v>20.2</v>
          </cell>
          <cell r="J290">
            <v>36.75</v>
          </cell>
          <cell r="K290">
            <v>33.549999999999997</v>
          </cell>
          <cell r="L290">
            <v>25.55</v>
          </cell>
          <cell r="M290">
            <v>27.25</v>
          </cell>
          <cell r="N290">
            <v>33.549999999999997</v>
          </cell>
          <cell r="O290">
            <v>29.35</v>
          </cell>
          <cell r="P290">
            <v>10.96</v>
          </cell>
          <cell r="Q290">
            <v>15.91</v>
          </cell>
          <cell r="R290">
            <v>10.5</v>
          </cell>
          <cell r="S290">
            <v>28.2</v>
          </cell>
          <cell r="T290">
            <v>24.5</v>
          </cell>
          <cell r="U290">
            <v>26.5</v>
          </cell>
          <cell r="V290">
            <v>27.55</v>
          </cell>
          <cell r="W290">
            <v>17.8</v>
          </cell>
          <cell r="X290">
            <v>47.65</v>
          </cell>
          <cell r="Y290">
            <v>47.65</v>
          </cell>
          <cell r="Z290">
            <v>48.95</v>
          </cell>
          <cell r="AA290">
            <v>20.86</v>
          </cell>
          <cell r="AB290">
            <v>17.670000000000002</v>
          </cell>
          <cell r="AC290">
            <v>0.19501133786848079</v>
          </cell>
          <cell r="AD290"/>
          <cell r="AE290">
            <v>0.38356164383561642</v>
          </cell>
          <cell r="AF290">
            <v>0.33636363636363642</v>
          </cell>
          <cell r="AG290">
            <v>0.3693877551020408</v>
          </cell>
          <cell r="AH290">
            <v>0.18837209302325575</v>
          </cell>
          <cell r="AI290">
            <v>0.36934673366834181</v>
          </cell>
          <cell r="AJ290">
            <v>0.18761061946902635</v>
          </cell>
          <cell r="AK290">
            <v>0.3779342723004695</v>
          </cell>
          <cell r="AL290">
            <v>0.30476190476190479</v>
          </cell>
          <cell r="AM290">
            <v>0.50094339622641515</v>
          </cell>
          <cell r="AN290">
            <v>0.17318435754189943</v>
          </cell>
          <cell r="AO290">
            <v>0.18987341772151889</v>
          </cell>
          <cell r="AP290">
            <v>0.22500000000000009</v>
          </cell>
          <cell r="AQ290">
            <v>0.1910112359550562</v>
          </cell>
          <cell r="AR290">
            <v>0.1926406926406925</v>
          </cell>
          <cell r="AS290">
            <v>0.19063545150501682</v>
          </cell>
          <cell r="AT290">
            <v>0.19124999999999992</v>
          </cell>
          <cell r="AU290">
            <v>0.20864197530864215</v>
          </cell>
          <cell r="AV290">
            <v>0.25586995785671274</v>
          </cell>
          <cell r="AW290">
            <v>0.24964639321074977</v>
          </cell>
        </row>
        <row r="291">
          <cell r="A291">
            <v>39265</v>
          </cell>
          <cell r="B291">
            <v>21069</v>
          </cell>
          <cell r="C291">
            <v>17030</v>
          </cell>
          <cell r="D291">
            <v>5.8776122721209356E-2</v>
          </cell>
          <cell r="E291">
            <v>6.9166751243276092E-2</v>
          </cell>
          <cell r="F291">
            <v>4.6197321538272496E-2</v>
          </cell>
          <cell r="H291">
            <v>28</v>
          </cell>
          <cell r="I291">
            <v>21</v>
          </cell>
          <cell r="J291">
            <v>38.450000000000003</v>
          </cell>
          <cell r="K291">
            <v>34.299999999999997</v>
          </cell>
          <cell r="L291">
            <v>27.15</v>
          </cell>
          <cell r="M291">
            <v>27.7</v>
          </cell>
          <cell r="N291">
            <v>35.85</v>
          </cell>
          <cell r="O291">
            <v>29.85</v>
          </cell>
          <cell r="P291">
            <v>12.28</v>
          </cell>
          <cell r="Q291">
            <v>16.260000000000002</v>
          </cell>
          <cell r="R291">
            <v>11.35</v>
          </cell>
          <cell r="S291">
            <v>29</v>
          </cell>
          <cell r="T291">
            <v>26</v>
          </cell>
          <cell r="U291">
            <v>28.7</v>
          </cell>
          <cell r="V291">
            <v>29.75</v>
          </cell>
          <cell r="W291">
            <v>19.25</v>
          </cell>
          <cell r="X291">
            <v>51</v>
          </cell>
          <cell r="Y291">
            <v>51</v>
          </cell>
          <cell r="Z291">
            <v>52.35</v>
          </cell>
          <cell r="AA291">
            <v>22.53</v>
          </cell>
          <cell r="AB291">
            <v>18.73</v>
          </cell>
          <cell r="AC291">
            <v>6.2618595825426837E-2</v>
          </cell>
          <cell r="AD291"/>
          <cell r="AE291">
            <v>3.9603960396039639E-2</v>
          </cell>
          <cell r="AF291">
            <v>4.6258503401360729E-2</v>
          </cell>
          <cell r="AG291">
            <v>2.2354694485841931E-2</v>
          </cell>
          <cell r="AH291">
            <v>6.262230919765166E-2</v>
          </cell>
          <cell r="AI291">
            <v>1.6513761467889854E-2</v>
          </cell>
          <cell r="AJ291">
            <v>6.855439642324912E-2</v>
          </cell>
          <cell r="AK291">
            <v>1.7035775127768327E-2</v>
          </cell>
          <cell r="AL291">
            <v>0.12043795620437936</v>
          </cell>
          <cell r="AM291">
            <v>2.1998742928975634E-2</v>
          </cell>
          <cell r="AN291">
            <v>8.0952380952380887E-2</v>
          </cell>
          <cell r="AO291">
            <v>2.8368794326241176E-2</v>
          </cell>
          <cell r="AP291">
            <v>6.1224489795918435E-2</v>
          </cell>
          <cell r="AQ291">
            <v>8.3018867924528283E-2</v>
          </cell>
          <cell r="AR291">
            <v>7.9854809437386542E-2</v>
          </cell>
          <cell r="AS291">
            <v>8.1460674157303403E-2</v>
          </cell>
          <cell r="AT291">
            <v>7.0304302203567648E-2</v>
          </cell>
          <cell r="AU291">
            <v>6.9458631256384074E-2</v>
          </cell>
          <cell r="AV291">
            <v>8.0057526366251297E-2</v>
          </cell>
          <cell r="AW291">
            <v>5.9988681380871434E-2</v>
          </cell>
        </row>
        <row r="292">
          <cell r="A292">
            <v>39272</v>
          </cell>
          <cell r="B292">
            <v>19572</v>
          </cell>
          <cell r="C292">
            <v>14959</v>
          </cell>
          <cell r="D292">
            <v>-9.3650751988241132E-2</v>
          </cell>
          <cell r="E292">
            <v>-7.1052256870283381E-2</v>
          </cell>
          <cell r="F292">
            <v>-0.12160892542571933</v>
          </cell>
          <cell r="H292">
            <v>25.25</v>
          </cell>
          <cell r="I292">
            <v>18.25</v>
          </cell>
          <cell r="J292">
            <v>33.9</v>
          </cell>
          <cell r="K292">
            <v>30</v>
          </cell>
          <cell r="L292">
            <v>24.55</v>
          </cell>
          <cell r="M292">
            <v>24.85</v>
          </cell>
          <cell r="N292">
            <v>32.450000000000003</v>
          </cell>
          <cell r="O292">
            <v>26.4</v>
          </cell>
          <cell r="P292">
            <v>10.25</v>
          </cell>
          <cell r="Q292">
            <v>13.87</v>
          </cell>
          <cell r="R292">
            <v>10.4</v>
          </cell>
          <cell r="S292">
            <v>27.9</v>
          </cell>
          <cell r="T292">
            <v>24</v>
          </cell>
          <cell r="U292">
            <v>26.2</v>
          </cell>
          <cell r="V292">
            <v>27</v>
          </cell>
          <cell r="W292">
            <v>17.600000000000001</v>
          </cell>
          <cell r="X292">
            <v>47.95</v>
          </cell>
          <cell r="Y292">
            <v>47.95</v>
          </cell>
          <cell r="Z292">
            <v>50</v>
          </cell>
          <cell r="AA292">
            <v>20.86</v>
          </cell>
          <cell r="AB292">
            <v>17.32</v>
          </cell>
          <cell r="AC292">
            <v>-9.8214285714285698E-2</v>
          </cell>
          <cell r="AD292"/>
          <cell r="AE292">
            <v>-0.13095238095238093</v>
          </cell>
          <cell r="AF292">
            <v>-0.11833550065019516</v>
          </cell>
          <cell r="AG292">
            <v>-0.12536443148688037</v>
          </cell>
          <cell r="AH292">
            <v>-9.5764272559852648E-2</v>
          </cell>
          <cell r="AI292">
            <v>-0.10288808664259919</v>
          </cell>
          <cell r="AJ292">
            <v>-9.4839609483960863E-2</v>
          </cell>
          <cell r="AK292">
            <v>-0.11557788944723624</v>
          </cell>
          <cell r="AL292">
            <v>-0.16530944625407162</v>
          </cell>
          <cell r="AM292">
            <v>-0.14698646986469877</v>
          </cell>
          <cell r="AN292">
            <v>-8.3700440528634346E-2</v>
          </cell>
          <cell r="AO292">
            <v>-3.7931034482758696E-2</v>
          </cell>
          <cell r="AP292">
            <v>-7.6923076923076872E-2</v>
          </cell>
          <cell r="AQ292">
            <v>-8.710801393728218E-2</v>
          </cell>
          <cell r="AR292">
            <v>-9.2436974789915971E-2</v>
          </cell>
          <cell r="AS292">
            <v>-8.5714285714285632E-2</v>
          </cell>
          <cell r="AT292">
            <v>-5.980392156862735E-2</v>
          </cell>
          <cell r="AU292">
            <v>-4.4890162368672382E-2</v>
          </cell>
          <cell r="AV292">
            <v>-7.4123391034176755E-2</v>
          </cell>
          <cell r="AW292">
            <v>-7.5280298985584637E-2</v>
          </cell>
        </row>
        <row r="293">
          <cell r="A293">
            <v>39279</v>
          </cell>
          <cell r="B293">
            <v>21644</v>
          </cell>
          <cell r="C293">
            <v>16970</v>
          </cell>
          <cell r="D293">
            <v>0.11824158002953866</v>
          </cell>
          <cell r="E293">
            <v>0.10586552217453504</v>
          </cell>
          <cell r="F293">
            <v>0.13443411992780274</v>
          </cell>
          <cell r="H293">
            <v>27.65</v>
          </cell>
          <cell r="I293">
            <v>20.95</v>
          </cell>
          <cell r="J293">
            <v>38.9</v>
          </cell>
          <cell r="K293">
            <v>34.1</v>
          </cell>
          <cell r="L293">
            <v>26.8</v>
          </cell>
          <cell r="M293">
            <v>28.2</v>
          </cell>
          <cell r="N293">
            <v>35.700000000000003</v>
          </cell>
          <cell r="O293">
            <v>30.35</v>
          </cell>
          <cell r="P293">
            <v>11.58</v>
          </cell>
          <cell r="Q293">
            <v>16.440000000000001</v>
          </cell>
          <cell r="R293">
            <v>11.4</v>
          </cell>
          <cell r="S293">
            <v>29.5</v>
          </cell>
          <cell r="T293">
            <v>26.5</v>
          </cell>
          <cell r="U293">
            <v>28.9</v>
          </cell>
          <cell r="V293">
            <v>29</v>
          </cell>
          <cell r="W293">
            <v>19.399999999999999</v>
          </cell>
          <cell r="X293">
            <v>54</v>
          </cell>
          <cell r="Y293">
            <v>54</v>
          </cell>
          <cell r="Z293">
            <v>55.45</v>
          </cell>
          <cell r="AA293">
            <v>23.86</v>
          </cell>
          <cell r="AB293">
            <v>19.440000000000001</v>
          </cell>
          <cell r="AC293">
            <v>9.5049504950494912E-2</v>
          </cell>
          <cell r="AD293"/>
          <cell r="AE293">
            <v>0.14794520547945211</v>
          </cell>
          <cell r="AF293">
            <v>0.14749262536873164</v>
          </cell>
          <cell r="AG293">
            <v>0.13666666666666671</v>
          </cell>
          <cell r="AH293">
            <v>9.1649694501018342E-2</v>
          </cell>
          <cell r="AI293">
            <v>0.13480885311871216</v>
          </cell>
          <cell r="AJ293">
            <v>0.10015408320493058</v>
          </cell>
          <cell r="AK293">
            <v>0.14962121212121215</v>
          </cell>
          <cell r="AL293">
            <v>0.12975609756097573</v>
          </cell>
          <cell r="AM293">
            <v>0.18529199711607802</v>
          </cell>
          <cell r="AN293">
            <v>9.6153846153846256E-2</v>
          </cell>
          <cell r="AO293">
            <v>5.7347670250896154E-2</v>
          </cell>
          <cell r="AP293">
            <v>0.10416666666666674</v>
          </cell>
          <cell r="AQ293">
            <v>0.10305343511450382</v>
          </cell>
          <cell r="AR293">
            <v>7.4074074074074181E-2</v>
          </cell>
          <cell r="AS293">
            <v>0.10227272727272707</v>
          </cell>
          <cell r="AT293">
            <v>0.12617309697601664</v>
          </cell>
          <cell r="AU293">
            <v>0.10899999999999999</v>
          </cell>
          <cell r="AV293">
            <v>0.14381591562799612</v>
          </cell>
          <cell r="AW293">
            <v>0.1224018475750579</v>
          </cell>
        </row>
        <row r="294">
          <cell r="A294">
            <v>39286</v>
          </cell>
          <cell r="B294">
            <v>21079</v>
          </cell>
          <cell r="C294">
            <v>16620</v>
          </cell>
          <cell r="D294">
            <v>-2.369606878334285E-2</v>
          </cell>
          <cell r="E294">
            <v>-2.6104232119756099E-2</v>
          </cell>
          <cell r="F294">
            <v>-2.0624631703005325E-2</v>
          </cell>
          <cell r="H294">
            <v>27.4</v>
          </cell>
          <cell r="I294">
            <v>20.5</v>
          </cell>
          <cell r="J294">
            <v>38.299999999999997</v>
          </cell>
          <cell r="K294">
            <v>32.65</v>
          </cell>
          <cell r="L294">
            <v>27.6</v>
          </cell>
          <cell r="M294">
            <v>27.65</v>
          </cell>
          <cell r="N294">
            <v>35.4</v>
          </cell>
          <cell r="O294">
            <v>29.7</v>
          </cell>
          <cell r="P294">
            <v>11.31</v>
          </cell>
          <cell r="Q294">
            <v>15.91</v>
          </cell>
          <cell r="R294">
            <v>11.35</v>
          </cell>
          <cell r="S294">
            <v>30.8</v>
          </cell>
          <cell r="T294">
            <v>25.5</v>
          </cell>
          <cell r="U294">
            <v>28.85</v>
          </cell>
          <cell r="V294">
            <v>30</v>
          </cell>
          <cell r="W294">
            <v>19.350000000000001</v>
          </cell>
          <cell r="X294">
            <v>50.4</v>
          </cell>
          <cell r="Y294">
            <v>50.4</v>
          </cell>
          <cell r="Z294">
            <v>51</v>
          </cell>
          <cell r="AA294">
            <v>21.56</v>
          </cell>
          <cell r="AB294">
            <v>19.27</v>
          </cell>
          <cell r="AC294">
            <v>-9.0415913200723175E-3</v>
          </cell>
          <cell r="AD294"/>
          <cell r="AE294">
            <v>-2.1479713603818618E-2</v>
          </cell>
          <cell r="AF294">
            <v>-1.5424164524421635E-2</v>
          </cell>
          <cell r="AG294">
            <v>-4.2521994134897434E-2</v>
          </cell>
          <cell r="AH294">
            <v>2.9850746268656803E-2</v>
          </cell>
          <cell r="AI294">
            <v>-1.9503546099290836E-2</v>
          </cell>
          <cell r="AJ294">
            <v>-8.4033613445378963E-3</v>
          </cell>
          <cell r="AK294">
            <v>-2.1416803953871577E-2</v>
          </cell>
          <cell r="AL294">
            <v>-2.3316062176165775E-2</v>
          </cell>
          <cell r="AM294">
            <v>-3.2238442822384528E-2</v>
          </cell>
          <cell r="AN294">
            <v>-4.3859649122807154E-3</v>
          </cell>
          <cell r="AO294">
            <v>4.4067796610169463E-2</v>
          </cell>
          <cell r="AP294">
            <v>-3.7735849056603765E-2</v>
          </cell>
          <cell r="AQ294">
            <v>-1.7301038062282892E-3</v>
          </cell>
          <cell r="AR294">
            <v>3.4482758620689724E-2</v>
          </cell>
          <cell r="AS294">
            <v>-2.5773195876287458E-3</v>
          </cell>
          <cell r="AT294">
            <v>-6.6666666666666652E-2</v>
          </cell>
          <cell r="AU294">
            <v>-8.0252479711451774E-2</v>
          </cell>
          <cell r="AV294">
            <v>-9.6395641240569985E-2</v>
          </cell>
          <cell r="AW294">
            <v>-8.7448559670783022E-3</v>
          </cell>
        </row>
        <row r="295">
          <cell r="A295">
            <v>39293</v>
          </cell>
          <cell r="B295">
            <v>21743</v>
          </cell>
          <cell r="C295">
            <v>17693</v>
          </cell>
          <cell r="D295">
            <v>4.6075492718639754E-2</v>
          </cell>
          <cell r="E295">
            <v>3.1500545566677696E-2</v>
          </cell>
          <cell r="F295">
            <v>6.456077015643813E-2</v>
          </cell>
          <cell r="H295">
            <v>28.8</v>
          </cell>
          <cell r="I295">
            <v>21.9</v>
          </cell>
          <cell r="J295">
            <v>40.9</v>
          </cell>
          <cell r="K295">
            <v>34.9</v>
          </cell>
          <cell r="L295">
            <v>27.95</v>
          </cell>
          <cell r="M295">
            <v>29.5</v>
          </cell>
          <cell r="N295">
            <v>37.25</v>
          </cell>
          <cell r="O295">
            <v>31.8</v>
          </cell>
          <cell r="P295">
            <v>12.02</v>
          </cell>
          <cell r="Q295">
            <v>17.14</v>
          </cell>
          <cell r="R295">
            <v>11.4</v>
          </cell>
          <cell r="S295">
            <v>31.1</v>
          </cell>
          <cell r="T295">
            <v>27</v>
          </cell>
          <cell r="U295">
            <v>29</v>
          </cell>
          <cell r="V295">
            <v>30.2</v>
          </cell>
          <cell r="W295">
            <v>19.45</v>
          </cell>
          <cell r="X295">
            <v>54.5</v>
          </cell>
          <cell r="Y295">
            <v>54.5</v>
          </cell>
          <cell r="Z295">
            <v>53.5</v>
          </cell>
          <cell r="AA295">
            <v>23.51</v>
          </cell>
          <cell r="AB295">
            <v>19.27</v>
          </cell>
          <cell r="AC295">
            <v>5.1094890510948954E-2</v>
          </cell>
          <cell r="AD295"/>
          <cell r="AE295">
            <v>6.8292682926829107E-2</v>
          </cell>
          <cell r="AF295">
            <v>6.7885117493472702E-2</v>
          </cell>
          <cell r="AG295">
            <v>6.8912710566615631E-2</v>
          </cell>
          <cell r="AH295">
            <v>1.26811594202898E-2</v>
          </cell>
          <cell r="AI295">
            <v>6.6907775768535238E-2</v>
          </cell>
          <cell r="AJ295">
            <v>5.2259887005649652E-2</v>
          </cell>
          <cell r="AK295">
            <v>7.0707070707070718E-2</v>
          </cell>
          <cell r="AL295">
            <v>6.2776304155614415E-2</v>
          </cell>
          <cell r="AM295">
            <v>7.7309868007542359E-2</v>
          </cell>
          <cell r="AN295">
            <v>4.405286343612369E-3</v>
          </cell>
          <cell r="AO295">
            <v>9.7402597402598268E-3</v>
          </cell>
          <cell r="AP295">
            <v>5.8823529411764719E-2</v>
          </cell>
          <cell r="AQ295">
            <v>5.199306759098743E-3</v>
          </cell>
          <cell r="AR295">
            <v>6.6666666666665986E-3</v>
          </cell>
          <cell r="AS295">
            <v>5.1679586563306845E-3</v>
          </cell>
          <cell r="AT295">
            <v>8.1349206349206282E-2</v>
          </cell>
          <cell r="AU295">
            <v>4.9019607843137303E-2</v>
          </cell>
          <cell r="AV295">
            <v>9.0445269016697694E-2</v>
          </cell>
          <cell r="AW295">
            <v>0</v>
          </cell>
        </row>
        <row r="296">
          <cell r="A296">
            <v>39300</v>
          </cell>
          <cell r="B296">
            <v>22759</v>
          </cell>
          <cell r="C296">
            <v>18254</v>
          </cell>
          <cell r="D296">
            <v>3.9988842681813574E-2</v>
          </cell>
          <cell r="E296">
            <v>4.6727682472519794E-2</v>
          </cell>
          <cell r="F296">
            <v>3.1707454925676837E-2</v>
          </cell>
          <cell r="H296">
            <v>30.45</v>
          </cell>
          <cell r="I296">
            <v>22.2</v>
          </cell>
          <cell r="J296">
            <v>41.35</v>
          </cell>
          <cell r="K296">
            <v>35.35</v>
          </cell>
          <cell r="L296">
            <v>29.5</v>
          </cell>
          <cell r="M296">
            <v>29.9</v>
          </cell>
          <cell r="N296">
            <v>38.75</v>
          </cell>
          <cell r="O296">
            <v>32.25</v>
          </cell>
          <cell r="P296">
            <v>13.08</v>
          </cell>
          <cell r="Q296">
            <v>17.5</v>
          </cell>
          <cell r="R296">
            <v>11.75</v>
          </cell>
          <cell r="S296">
            <v>31.7</v>
          </cell>
          <cell r="T296">
            <v>28.5</v>
          </cell>
          <cell r="U296">
            <v>29.95</v>
          </cell>
          <cell r="V296">
            <v>31.15</v>
          </cell>
          <cell r="W296">
            <v>20.05</v>
          </cell>
          <cell r="X296">
            <v>56.85</v>
          </cell>
          <cell r="Y296">
            <v>56.85</v>
          </cell>
          <cell r="Z296">
            <v>58.35</v>
          </cell>
          <cell r="AA296">
            <v>25.1</v>
          </cell>
          <cell r="AB296">
            <v>20.149999999999999</v>
          </cell>
          <cell r="AC296">
            <v>5.7291666666666519E-2</v>
          </cell>
          <cell r="AD296"/>
          <cell r="AE296">
            <v>1.3698630136986356E-2</v>
          </cell>
          <cell r="AF296">
            <v>1.1002444987775029E-2</v>
          </cell>
          <cell r="AG296">
            <v>1.2893982808023008E-2</v>
          </cell>
          <cell r="AH296">
            <v>5.5456171735241533E-2</v>
          </cell>
          <cell r="AI296">
            <v>1.3559322033898313E-2</v>
          </cell>
          <cell r="AJ296">
            <v>4.0268456375838868E-2</v>
          </cell>
          <cell r="AK296">
            <v>1.4150943396226356E-2</v>
          </cell>
          <cell r="AL296">
            <v>8.8186356073211458E-2</v>
          </cell>
          <cell r="AM296">
            <v>2.100350058343059E-2</v>
          </cell>
          <cell r="AN296">
            <v>3.0701754385964897E-2</v>
          </cell>
          <cell r="AO296">
            <v>1.9292604501607746E-2</v>
          </cell>
          <cell r="AP296">
            <v>5.555555555555558E-2</v>
          </cell>
          <cell r="AQ296">
            <v>3.2758620689655071E-2</v>
          </cell>
          <cell r="AR296">
            <v>3.14569536423841E-2</v>
          </cell>
          <cell r="AS296">
            <v>3.084832904884327E-2</v>
          </cell>
          <cell r="AT296">
            <v>4.3119266055045902E-2</v>
          </cell>
          <cell r="AU296">
            <v>9.0654205607476612E-2</v>
          </cell>
          <cell r="AV296">
            <v>6.7630795406210087E-2</v>
          </cell>
          <cell r="AW296">
            <v>4.5666839647119817E-2</v>
          </cell>
        </row>
        <row r="297">
          <cell r="A297">
            <v>39307</v>
          </cell>
          <cell r="B297">
            <v>22977</v>
          </cell>
          <cell r="C297">
            <v>18687</v>
          </cell>
          <cell r="D297">
            <v>1.5873015873015817E-2</v>
          </cell>
          <cell r="E297">
            <v>9.5786282349838991E-3</v>
          </cell>
          <cell r="F297">
            <v>2.3720828311602826E-2</v>
          </cell>
          <cell r="H297">
            <v>30.6</v>
          </cell>
          <cell r="I297">
            <v>22.9</v>
          </cell>
          <cell r="J297">
            <v>42.35</v>
          </cell>
          <cell r="K297">
            <v>36.299999999999997</v>
          </cell>
          <cell r="L297">
            <v>29.65</v>
          </cell>
          <cell r="M297">
            <v>30.8</v>
          </cell>
          <cell r="N297">
            <v>39.549999999999997</v>
          </cell>
          <cell r="O297">
            <v>33.200000000000003</v>
          </cell>
          <cell r="P297">
            <v>13.26</v>
          </cell>
          <cell r="Q297">
            <v>18.2</v>
          </cell>
          <cell r="R297">
            <v>11.6</v>
          </cell>
          <cell r="S297">
            <v>31.45</v>
          </cell>
          <cell r="T297">
            <v>30.3</v>
          </cell>
          <cell r="U297">
            <v>29.5</v>
          </cell>
          <cell r="V297">
            <v>30.7</v>
          </cell>
          <cell r="W297">
            <v>19.75</v>
          </cell>
          <cell r="X297">
            <v>58.45</v>
          </cell>
          <cell r="Y297">
            <v>58.45</v>
          </cell>
          <cell r="Z297">
            <v>59.95</v>
          </cell>
          <cell r="AA297">
            <v>26.16</v>
          </cell>
          <cell r="AB297">
            <v>19.97</v>
          </cell>
          <cell r="AC297">
            <v>4.9261083743843415E-3</v>
          </cell>
          <cell r="AD297"/>
          <cell r="AE297">
            <v>3.1531531531531432E-2</v>
          </cell>
          <cell r="AF297">
            <v>2.4183796856106499E-2</v>
          </cell>
          <cell r="AG297">
            <v>2.6874115983026803E-2</v>
          </cell>
          <cell r="AH297">
            <v>5.0847457627118953E-3</v>
          </cell>
          <cell r="AI297">
            <v>3.0100334448160515E-2</v>
          </cell>
          <cell r="AJ297">
            <v>2.0645161290322456E-2</v>
          </cell>
          <cell r="AK297">
            <v>2.9457364341085368E-2</v>
          </cell>
          <cell r="AL297">
            <v>1.3761467889908285E-2</v>
          </cell>
          <cell r="AM297">
            <v>4.0000000000000036E-2</v>
          </cell>
          <cell r="AN297">
            <v>-1.2765957446808529E-2</v>
          </cell>
          <cell r="AO297">
            <v>-7.8864353312302349E-3</v>
          </cell>
          <cell r="AP297">
            <v>6.315789473684208E-2</v>
          </cell>
          <cell r="AQ297">
            <v>-1.5025041736226985E-2</v>
          </cell>
          <cell r="AR297">
            <v>-1.4446227929374E-2</v>
          </cell>
          <cell r="AS297">
            <v>-1.4962593516209544E-2</v>
          </cell>
          <cell r="AT297">
            <v>2.8144239226033374E-2</v>
          </cell>
          <cell r="AU297">
            <v>2.7420736932305179E-2</v>
          </cell>
          <cell r="AV297">
            <v>4.2231075697211073E-2</v>
          </cell>
          <cell r="AW297">
            <v>-8.9330024813896181E-3</v>
          </cell>
        </row>
        <row r="298">
          <cell r="A298">
            <v>39314</v>
          </cell>
          <cell r="B298">
            <v>24888</v>
          </cell>
          <cell r="C298">
            <v>19261</v>
          </cell>
          <cell r="D298">
            <v>5.9643817204301008E-2</v>
          </cell>
          <cell r="E298">
            <v>8.3170126648387521E-2</v>
          </cell>
          <cell r="F298">
            <v>3.0716540910793677E-2</v>
          </cell>
          <cell r="H298">
            <v>32.6</v>
          </cell>
          <cell r="I298">
            <v>23</v>
          </cell>
          <cell r="J298">
            <v>42.6</v>
          </cell>
          <cell r="K298">
            <v>36.450000000000003</v>
          </cell>
          <cell r="L298">
            <v>31.6</v>
          </cell>
          <cell r="M298">
            <v>30.95</v>
          </cell>
          <cell r="N298">
            <v>42.15</v>
          </cell>
          <cell r="O298">
            <v>33.4</v>
          </cell>
          <cell r="P298">
            <v>14.49</v>
          </cell>
          <cell r="Q298">
            <v>18.38</v>
          </cell>
          <cell r="R298">
            <v>13</v>
          </cell>
          <cell r="S298">
            <v>34</v>
          </cell>
          <cell r="T298">
            <v>32</v>
          </cell>
          <cell r="U298">
            <v>32</v>
          </cell>
          <cell r="V298">
            <v>33.299999999999997</v>
          </cell>
          <cell r="W298">
            <v>21.5</v>
          </cell>
          <cell r="X298">
            <v>62.45</v>
          </cell>
          <cell r="Y298">
            <v>62.45</v>
          </cell>
          <cell r="Z298">
            <v>64</v>
          </cell>
          <cell r="AA298">
            <v>28.28</v>
          </cell>
          <cell r="AB298">
            <v>22.09</v>
          </cell>
          <cell r="AC298">
            <v>6.5359477124182996E-2</v>
          </cell>
          <cell r="AD298"/>
          <cell r="AE298">
            <v>4.366812227074357E-3</v>
          </cell>
          <cell r="AF298">
            <v>5.9031877213695516E-3</v>
          </cell>
          <cell r="AG298">
            <v>4.1322314049587749E-3</v>
          </cell>
          <cell r="AH298">
            <v>6.5767284991568475E-2</v>
          </cell>
          <cell r="AI298">
            <v>4.8701298701299134E-3</v>
          </cell>
          <cell r="AJ298">
            <v>6.5739570164349059E-2</v>
          </cell>
          <cell r="AK298">
            <v>6.0240963855420215E-3</v>
          </cell>
          <cell r="AL298">
            <v>9.2760180995475228E-2</v>
          </cell>
          <cell r="AM298">
            <v>9.890109890109855E-3</v>
          </cell>
          <cell r="AN298">
            <v>0.12068965517241392</v>
          </cell>
          <cell r="AO298">
            <v>8.1081081081081141E-2</v>
          </cell>
          <cell r="AP298">
            <v>5.6105610561056007E-2</v>
          </cell>
          <cell r="AQ298">
            <v>8.4745762711864403E-2</v>
          </cell>
          <cell r="AR298">
            <v>8.4690553745928376E-2</v>
          </cell>
          <cell r="AS298">
            <v>8.8607594936708889E-2</v>
          </cell>
          <cell r="AT298">
            <v>6.8434559452523525E-2</v>
          </cell>
          <cell r="AU298">
            <v>6.7556296914095038E-2</v>
          </cell>
          <cell r="AV298">
            <v>8.1039755351681952E-2</v>
          </cell>
          <cell r="AW298">
            <v>0.10615923885828749</v>
          </cell>
        </row>
        <row r="299">
          <cell r="A299">
            <v>39322</v>
          </cell>
          <cell r="B299">
            <v>24608</v>
          </cell>
          <cell r="C299">
            <v>19646</v>
          </cell>
          <cell r="D299">
            <v>2.3783098144918302E-3</v>
          </cell>
          <cell r="E299">
            <v>-1.1250401800064314E-2</v>
          </cell>
          <cell r="F299">
            <v>1.9988577955454057E-2</v>
          </cell>
          <cell r="H299">
            <v>33.450000000000003</v>
          </cell>
          <cell r="I299">
            <v>23.3</v>
          </cell>
          <cell r="J299">
            <v>43.15</v>
          </cell>
          <cell r="K299">
            <v>36.9</v>
          </cell>
          <cell r="L299">
            <v>32.4</v>
          </cell>
          <cell r="M299">
            <v>31.4</v>
          </cell>
          <cell r="N299">
            <v>43.2</v>
          </cell>
          <cell r="O299">
            <v>33.85</v>
          </cell>
          <cell r="P299">
            <v>15.02</v>
          </cell>
          <cell r="Q299">
            <v>18.73</v>
          </cell>
          <cell r="R299">
            <v>12.3</v>
          </cell>
          <cell r="S299">
            <v>33.4</v>
          </cell>
          <cell r="T299">
            <v>32.75</v>
          </cell>
          <cell r="U299">
            <v>31.3</v>
          </cell>
          <cell r="V299">
            <v>32.5</v>
          </cell>
          <cell r="W299">
            <v>21</v>
          </cell>
          <cell r="X299">
            <v>62.6</v>
          </cell>
          <cell r="Y299">
            <v>62.6</v>
          </cell>
          <cell r="Z299">
            <v>64.3</v>
          </cell>
          <cell r="AA299">
            <v>28.46</v>
          </cell>
          <cell r="AB299">
            <v>21.56</v>
          </cell>
          <cell r="AC299">
            <v>2.6073619631901801E-2</v>
          </cell>
          <cell r="AD299"/>
          <cell r="AE299">
            <v>1.304347826086949E-2</v>
          </cell>
          <cell r="AF299">
            <v>1.2910798122065748E-2</v>
          </cell>
          <cell r="AG299">
            <v>1.2345679012345512E-2</v>
          </cell>
          <cell r="AH299">
            <v>2.5316455696202445E-2</v>
          </cell>
          <cell r="AI299">
            <v>1.4539579967689731E-2</v>
          </cell>
          <cell r="AJ299">
            <v>2.4911032028469782E-2</v>
          </cell>
          <cell r="AK299">
            <v>1.3473053892215647E-2</v>
          </cell>
          <cell r="AL299">
            <v>3.657694962042779E-2</v>
          </cell>
          <cell r="AM299">
            <v>1.9042437431991299E-2</v>
          </cell>
          <cell r="AN299">
            <v>-5.3846153846153766E-2</v>
          </cell>
          <cell r="AO299">
            <v>-1.764705882352946E-2</v>
          </cell>
          <cell r="AP299">
            <v>2.34375E-2</v>
          </cell>
          <cell r="AQ299">
            <v>-2.1874999999999978E-2</v>
          </cell>
          <cell r="AR299">
            <v>-2.4024024024023927E-2</v>
          </cell>
          <cell r="AS299">
            <v>-2.3255813953488413E-2</v>
          </cell>
          <cell r="AT299">
            <v>2.4019215372297342E-3</v>
          </cell>
          <cell r="AU299">
            <v>4.6874999999999556E-3</v>
          </cell>
          <cell r="AV299">
            <v>6.3649222065063071E-3</v>
          </cell>
          <cell r="AW299">
            <v>-2.3992756903576384E-2</v>
          </cell>
        </row>
        <row r="300">
          <cell r="A300">
            <v>39328</v>
          </cell>
          <cell r="B300">
            <v>25845</v>
          </cell>
          <cell r="C300">
            <v>21493</v>
          </cell>
          <cell r="D300">
            <v>6.9688615718353164E-2</v>
          </cell>
          <cell r="E300">
            <v>5.0268205461638571E-2</v>
          </cell>
          <cell r="F300">
            <v>9.4014048661305027E-2</v>
          </cell>
          <cell r="H300">
            <v>35.950000000000003</v>
          </cell>
          <cell r="I300">
            <v>25.55</v>
          </cell>
          <cell r="J300">
            <v>47.55</v>
          </cell>
          <cell r="K300">
            <v>40.700000000000003</v>
          </cell>
          <cell r="L300">
            <v>34.65</v>
          </cell>
          <cell r="M300">
            <v>34.75</v>
          </cell>
          <cell r="N300">
            <v>46.3</v>
          </cell>
          <cell r="O300">
            <v>37.1</v>
          </cell>
          <cell r="P300">
            <v>16.440000000000001</v>
          </cell>
          <cell r="Q300">
            <v>20.86</v>
          </cell>
          <cell r="R300">
            <v>12.9</v>
          </cell>
          <cell r="S300">
            <v>35.1</v>
          </cell>
          <cell r="T300">
            <v>35</v>
          </cell>
          <cell r="U300">
            <v>32.950000000000003</v>
          </cell>
          <cell r="V300">
            <v>34.25</v>
          </cell>
          <cell r="W300">
            <v>22.05</v>
          </cell>
          <cell r="X300">
            <v>65.260000000000005</v>
          </cell>
          <cell r="Y300">
            <v>65.260000000000005</v>
          </cell>
          <cell r="Z300">
            <v>66.95</v>
          </cell>
          <cell r="AA300">
            <v>29.69</v>
          </cell>
          <cell r="AB300">
            <v>22.8</v>
          </cell>
          <cell r="AC300">
            <v>7.4738415545590353E-2</v>
          </cell>
          <cell r="AD300"/>
          <cell r="AE300">
            <v>9.6566523605150278E-2</v>
          </cell>
          <cell r="AF300">
            <v>0.10196987253765921</v>
          </cell>
          <cell r="AG300">
            <v>0.10298102981029822</v>
          </cell>
          <cell r="AH300">
            <v>6.944444444444442E-2</v>
          </cell>
          <cell r="AI300">
            <v>0.10668789808917212</v>
          </cell>
          <cell r="AJ300">
            <v>7.1759259259259078E-2</v>
          </cell>
          <cell r="AK300">
            <v>9.6011816838995623E-2</v>
          </cell>
          <cell r="AL300">
            <v>9.4540612516644584E-2</v>
          </cell>
          <cell r="AM300">
            <v>0.11372130272290448</v>
          </cell>
          <cell r="AN300">
            <v>4.8780487804878092E-2</v>
          </cell>
          <cell r="AO300">
            <v>5.0898203592814495E-2</v>
          </cell>
          <cell r="AP300">
            <v>6.8702290076335881E-2</v>
          </cell>
          <cell r="AQ300">
            <v>5.271565495207664E-2</v>
          </cell>
          <cell r="AR300">
            <v>5.3846153846153877E-2</v>
          </cell>
          <cell r="AS300">
            <v>5.0000000000000044E-2</v>
          </cell>
          <cell r="AT300">
            <v>4.2492012779552724E-2</v>
          </cell>
          <cell r="AU300">
            <v>4.1213063763608115E-2</v>
          </cell>
          <cell r="AV300">
            <v>4.3218552354181261E-2</v>
          </cell>
          <cell r="AW300">
            <v>5.7513914656771803E-2</v>
          </cell>
        </row>
        <row r="301">
          <cell r="A301">
            <v>39335</v>
          </cell>
          <cell r="B301">
            <v>27023</v>
          </cell>
          <cell r="C301">
            <v>23196</v>
          </cell>
          <cell r="D301">
            <v>6.0860196881997508E-2</v>
          </cell>
          <cell r="E301">
            <v>4.5579415747726726E-2</v>
          </cell>
          <cell r="F301">
            <v>7.9235099799934927E-2</v>
          </cell>
          <cell r="H301">
            <v>38</v>
          </cell>
          <cell r="I301">
            <v>27.55</v>
          </cell>
          <cell r="J301">
            <v>51.75</v>
          </cell>
          <cell r="K301">
            <v>44.35</v>
          </cell>
          <cell r="L301">
            <v>36.6</v>
          </cell>
          <cell r="M301">
            <v>37.75</v>
          </cell>
          <cell r="N301">
            <v>49</v>
          </cell>
          <cell r="O301">
            <v>40.35</v>
          </cell>
          <cell r="P301">
            <v>17.68</v>
          </cell>
          <cell r="Q301">
            <v>22.98</v>
          </cell>
          <cell r="R301">
            <v>13.35</v>
          </cell>
          <cell r="S301">
            <v>36.4</v>
          </cell>
          <cell r="T301">
            <v>36.75</v>
          </cell>
          <cell r="U301">
            <v>34.15</v>
          </cell>
          <cell r="V301">
            <v>35.5</v>
          </cell>
          <cell r="W301">
            <v>22.85</v>
          </cell>
          <cell r="X301">
            <v>69</v>
          </cell>
          <cell r="Y301">
            <v>69</v>
          </cell>
          <cell r="Z301">
            <v>70.75</v>
          </cell>
          <cell r="AA301">
            <v>31.46</v>
          </cell>
          <cell r="AB301">
            <v>23.68</v>
          </cell>
          <cell r="AC301">
            <v>5.7023643949930314E-2</v>
          </cell>
          <cell r="AD301"/>
          <cell r="AE301">
            <v>7.8277886497064575E-2</v>
          </cell>
          <cell r="AF301">
            <v>8.8328075709779297E-2</v>
          </cell>
          <cell r="AG301">
            <v>8.9680589680589673E-2</v>
          </cell>
          <cell r="AH301">
            <v>5.6277056277056259E-2</v>
          </cell>
          <cell r="AI301">
            <v>8.6330935251798468E-2</v>
          </cell>
          <cell r="AJ301">
            <v>5.8315334773218153E-2</v>
          </cell>
          <cell r="AK301">
            <v>8.7601078167115931E-2</v>
          </cell>
          <cell r="AL301">
            <v>7.5425790754257704E-2</v>
          </cell>
          <cell r="AM301">
            <v>0.1016299137104506</v>
          </cell>
          <cell r="AN301">
            <v>3.4883720930232398E-2</v>
          </cell>
          <cell r="AO301">
            <v>3.7037037037036979E-2</v>
          </cell>
          <cell r="AP301">
            <v>5.0000000000000044E-2</v>
          </cell>
          <cell r="AQ301">
            <v>3.6418816388467334E-2</v>
          </cell>
          <cell r="AR301">
            <v>3.649635036496357E-2</v>
          </cell>
          <cell r="AS301">
            <v>3.6281179138321962E-2</v>
          </cell>
          <cell r="AT301">
            <v>5.7309224639901846E-2</v>
          </cell>
          <cell r="AU301">
            <v>5.6758775205377088E-2</v>
          </cell>
          <cell r="AV301">
            <v>5.9616032334119273E-2</v>
          </cell>
          <cell r="AW301">
            <v>3.8596491228070073E-2</v>
          </cell>
        </row>
        <row r="302">
          <cell r="A302">
            <v>39342</v>
          </cell>
          <cell r="B302">
            <v>25784</v>
          </cell>
          <cell r="C302">
            <v>22877</v>
          </cell>
          <cell r="D302">
            <v>-3.1024114379019863E-2</v>
          </cell>
          <cell r="E302">
            <v>-4.5849831624912074E-2</v>
          </cell>
          <cell r="F302">
            <v>-1.3752371098465277E-2</v>
          </cell>
          <cell r="H302">
            <v>36.75</v>
          </cell>
          <cell r="I302">
            <v>27.6</v>
          </cell>
          <cell r="J302">
            <v>51.55</v>
          </cell>
          <cell r="K302">
            <v>44.1</v>
          </cell>
          <cell r="L302">
            <v>36.75</v>
          </cell>
          <cell r="M302">
            <v>37.549999999999997</v>
          </cell>
          <cell r="N302">
            <v>47.35</v>
          </cell>
          <cell r="O302">
            <v>40.15</v>
          </cell>
          <cell r="P302">
            <v>16.88</v>
          </cell>
          <cell r="Q302">
            <v>22.8</v>
          </cell>
          <cell r="R302">
            <v>12.7</v>
          </cell>
          <cell r="S302">
            <v>34.65</v>
          </cell>
          <cell r="T302">
            <v>35.75</v>
          </cell>
          <cell r="U302">
            <v>32.5</v>
          </cell>
          <cell r="V302">
            <v>33.799999999999997</v>
          </cell>
          <cell r="W302">
            <v>21.2</v>
          </cell>
          <cell r="X302">
            <v>66.5</v>
          </cell>
          <cell r="Y302">
            <v>66.5</v>
          </cell>
          <cell r="Z302">
            <v>68.5</v>
          </cell>
          <cell r="AA302">
            <v>30.13</v>
          </cell>
          <cell r="AB302">
            <v>22.27</v>
          </cell>
          <cell r="AC302">
            <v>-3.289473684210531E-2</v>
          </cell>
          <cell r="AD302"/>
          <cell r="AE302">
            <v>1.8148820326679971E-3</v>
          </cell>
          <cell r="AF302">
            <v>-3.8647342995169476E-3</v>
          </cell>
          <cell r="AG302">
            <v>-5.636978579481422E-3</v>
          </cell>
          <cell r="AH302">
            <v>4.098360655737654E-3</v>
          </cell>
          <cell r="AI302">
            <v>-5.2980132450332063E-3</v>
          </cell>
          <cell r="AJ302">
            <v>-3.3673469387755062E-2</v>
          </cell>
          <cell r="AK302">
            <v>-4.95662949194553E-3</v>
          </cell>
          <cell r="AL302">
            <v>-4.5248868778280604E-2</v>
          </cell>
          <cell r="AM302">
            <v>-7.8328981723237989E-3</v>
          </cell>
          <cell r="AN302">
            <v>-4.8689138576779034E-2</v>
          </cell>
          <cell r="AO302">
            <v>-4.8076923076923128E-2</v>
          </cell>
          <cell r="AP302">
            <v>-2.7210884353741527E-2</v>
          </cell>
          <cell r="AQ302">
            <v>-4.8316251830160972E-2</v>
          </cell>
          <cell r="AR302">
            <v>-4.7887323943662019E-2</v>
          </cell>
          <cell r="AS302">
            <v>-7.2210065645514354E-2</v>
          </cell>
          <cell r="AT302">
            <v>-3.6231884057971064E-2</v>
          </cell>
          <cell r="AU302">
            <v>-3.180212014134276E-2</v>
          </cell>
          <cell r="AV302">
            <v>-4.2275905912269596E-2</v>
          </cell>
          <cell r="AW302">
            <v>-5.954391891891897E-2</v>
          </cell>
        </row>
        <row r="303">
          <cell r="A303">
            <v>39349</v>
          </cell>
          <cell r="B303">
            <v>30516</v>
          </cell>
          <cell r="C303">
            <v>24948</v>
          </cell>
          <cell r="D303">
            <v>0.1398039497749739</v>
          </cell>
          <cell r="E303">
            <v>0.18352466645982002</v>
          </cell>
          <cell r="F303">
            <v>9.0527604143900042E-2</v>
          </cell>
          <cell r="H303">
            <v>38.799999999999997</v>
          </cell>
          <cell r="I303">
            <v>30.3</v>
          </cell>
          <cell r="J303">
            <v>56.55</v>
          </cell>
          <cell r="K303">
            <v>48.5</v>
          </cell>
          <cell r="L303">
            <v>41</v>
          </cell>
          <cell r="M303">
            <v>41.2</v>
          </cell>
          <cell r="N303">
            <v>50</v>
          </cell>
          <cell r="O303">
            <v>44.1</v>
          </cell>
          <cell r="P303">
            <v>18.03</v>
          </cell>
          <cell r="Q303">
            <v>25.36</v>
          </cell>
          <cell r="R303">
            <v>15.65</v>
          </cell>
          <cell r="S303">
            <v>43.1</v>
          </cell>
          <cell r="T303">
            <v>40</v>
          </cell>
          <cell r="U303">
            <v>40.35</v>
          </cell>
          <cell r="V303">
            <v>42</v>
          </cell>
          <cell r="W303">
            <v>26.95</v>
          </cell>
          <cell r="X303">
            <v>73.900000000000006</v>
          </cell>
          <cell r="Y303">
            <v>73.900000000000006</v>
          </cell>
          <cell r="Z303">
            <v>75</v>
          </cell>
          <cell r="AA303">
            <v>33.4</v>
          </cell>
          <cell r="AB303">
            <v>27.75</v>
          </cell>
          <cell r="AC303">
            <v>5.5782312925169997E-2</v>
          </cell>
          <cell r="AD303"/>
          <cell r="AE303">
            <v>9.7826086956521729E-2</v>
          </cell>
          <cell r="AF303">
            <v>9.6993210475266656E-2</v>
          </cell>
          <cell r="AG303">
            <v>9.977324263038545E-2</v>
          </cell>
          <cell r="AH303">
            <v>0.11564625850340127</v>
          </cell>
          <cell r="AI303">
            <v>9.7203728362183828E-2</v>
          </cell>
          <cell r="AJ303">
            <v>5.5966209081309337E-2</v>
          </cell>
          <cell r="AK303">
            <v>9.8381070983810881E-2</v>
          </cell>
          <cell r="AL303">
            <v>6.8127962085308136E-2</v>
          </cell>
          <cell r="AM303">
            <v>0.11228070175438587</v>
          </cell>
          <cell r="AN303">
            <v>0.23228346456692917</v>
          </cell>
          <cell r="AO303">
            <v>0.24386724386724401</v>
          </cell>
          <cell r="AP303">
            <v>0.11888111888111896</v>
          </cell>
          <cell r="AQ303">
            <v>0.24153846153846148</v>
          </cell>
          <cell r="AR303">
            <v>0.24260355029585812</v>
          </cell>
          <cell r="AS303">
            <v>0.27122641509433953</v>
          </cell>
          <cell r="AT303">
            <v>0.11127819548872186</v>
          </cell>
          <cell r="AU303">
            <v>9.4890510948905105E-2</v>
          </cell>
          <cell r="AV303">
            <v>0.10852970461334221</v>
          </cell>
          <cell r="AW303">
            <v>0.24607094746295477</v>
          </cell>
        </row>
        <row r="304">
          <cell r="A304">
            <v>39356</v>
          </cell>
          <cell r="B304">
            <v>32859</v>
          </cell>
          <cell r="C304">
            <v>28909</v>
          </cell>
          <cell r="D304">
            <v>0.1136593105437762</v>
          </cell>
          <cell r="E304">
            <v>7.6779394416043978E-2</v>
          </cell>
          <cell r="F304">
            <v>0.15877024210357549</v>
          </cell>
          <cell r="H304">
            <v>42.7</v>
          </cell>
          <cell r="I304">
            <v>35.549999999999997</v>
          </cell>
          <cell r="J304">
            <v>67</v>
          </cell>
          <cell r="K304">
            <v>57.5</v>
          </cell>
          <cell r="L304">
            <v>44.8</v>
          </cell>
          <cell r="M304">
            <v>48.7</v>
          </cell>
          <cell r="N304">
            <v>55</v>
          </cell>
          <cell r="O304">
            <v>52.2</v>
          </cell>
          <cell r="P304">
            <v>20.329999999999998</v>
          </cell>
          <cell r="Q304">
            <v>30.75</v>
          </cell>
          <cell r="R304">
            <v>19.2</v>
          </cell>
          <cell r="S304">
            <v>45.5</v>
          </cell>
          <cell r="T304">
            <v>43.8</v>
          </cell>
          <cell r="U304">
            <v>42.65</v>
          </cell>
          <cell r="V304">
            <v>44.35</v>
          </cell>
          <cell r="W304">
            <v>28.5</v>
          </cell>
          <cell r="X304">
            <v>77.2</v>
          </cell>
          <cell r="Y304">
            <v>77.2</v>
          </cell>
          <cell r="Z304">
            <v>79.5</v>
          </cell>
          <cell r="AA304">
            <v>35.53</v>
          </cell>
          <cell r="AB304">
            <v>30.49</v>
          </cell>
          <cell r="AC304">
            <v>0.10051546391752586</v>
          </cell>
          <cell r="AD304"/>
          <cell r="AE304">
            <v>0.1732673267326732</v>
          </cell>
          <cell r="AF304">
            <v>0.18479221927497802</v>
          </cell>
          <cell r="AG304">
            <v>0.18556701030927836</v>
          </cell>
          <cell r="AH304">
            <v>9.2682926829268153E-2</v>
          </cell>
          <cell r="AI304">
            <v>0.18203883495145634</v>
          </cell>
          <cell r="AJ304">
            <v>0.10000000000000009</v>
          </cell>
          <cell r="AK304">
            <v>0.18367346938775508</v>
          </cell>
          <cell r="AL304">
            <v>0.12756516916250682</v>
          </cell>
          <cell r="AM304">
            <v>0.21253943217665627</v>
          </cell>
          <cell r="AN304">
            <v>0.22683706070287535</v>
          </cell>
          <cell r="AO304">
            <v>5.5684454756380397E-2</v>
          </cell>
          <cell r="AP304">
            <v>9.4999999999999973E-2</v>
          </cell>
          <cell r="AQ304">
            <v>5.7001239157372874E-2</v>
          </cell>
          <cell r="AR304">
            <v>5.5952380952380976E-2</v>
          </cell>
          <cell r="AS304">
            <v>5.7513914656771803E-2</v>
          </cell>
          <cell r="AT304">
            <v>4.4654939106901104E-2</v>
          </cell>
          <cell r="AU304">
            <v>6.0000000000000053E-2</v>
          </cell>
          <cell r="AV304">
            <v>6.3772455089820435E-2</v>
          </cell>
          <cell r="AW304">
            <v>9.8738738738738618E-2</v>
          </cell>
        </row>
        <row r="305">
          <cell r="A305">
            <v>39363</v>
          </cell>
          <cell r="B305">
            <v>32433</v>
          </cell>
          <cell r="C305">
            <v>28409</v>
          </cell>
          <cell r="D305">
            <v>-1.4991581401372911E-2</v>
          </cell>
          <cell r="E305">
            <v>-1.2964484616086902E-2</v>
          </cell>
          <cell r="F305">
            <v>-1.72956518731191E-2</v>
          </cell>
          <cell r="H305">
            <v>44.15</v>
          </cell>
          <cell r="I305">
            <v>34.25</v>
          </cell>
          <cell r="J305">
            <v>64</v>
          </cell>
          <cell r="K305">
            <v>54.95</v>
          </cell>
          <cell r="L305">
            <v>46.5</v>
          </cell>
          <cell r="M305">
            <v>46</v>
          </cell>
          <cell r="N305">
            <v>56.85</v>
          </cell>
          <cell r="O305">
            <v>49.85</v>
          </cell>
          <cell r="P305">
            <v>21.21</v>
          </cell>
          <cell r="Q305">
            <v>29.16</v>
          </cell>
          <cell r="R305">
            <v>16.3</v>
          </cell>
          <cell r="S305">
            <v>45</v>
          </cell>
          <cell r="T305">
            <v>45.5</v>
          </cell>
          <cell r="U305">
            <v>42.15</v>
          </cell>
          <cell r="V305">
            <v>43.85</v>
          </cell>
          <cell r="W305">
            <v>28.15</v>
          </cell>
          <cell r="X305">
            <v>77.8</v>
          </cell>
          <cell r="Y305">
            <v>77.8</v>
          </cell>
          <cell r="Z305">
            <v>79.8</v>
          </cell>
          <cell r="AA305">
            <v>35.700000000000003</v>
          </cell>
          <cell r="AB305">
            <v>30.05</v>
          </cell>
          <cell r="AC305">
            <v>3.3957845433255196E-2</v>
          </cell>
          <cell r="AD305"/>
          <cell r="AE305">
            <v>-3.656821378340358E-2</v>
          </cell>
          <cell r="AF305">
            <v>-4.4776119402985093E-2</v>
          </cell>
          <cell r="AG305">
            <v>-4.4347826086956421E-2</v>
          </cell>
          <cell r="AH305">
            <v>3.7946428571428603E-2</v>
          </cell>
          <cell r="AI305">
            <v>-5.5441478439425151E-2</v>
          </cell>
          <cell r="AJ305">
            <v>3.3636363636363686E-2</v>
          </cell>
          <cell r="AK305">
            <v>-4.5019157088122652E-2</v>
          </cell>
          <cell r="AL305">
            <v>4.3285784554845108E-2</v>
          </cell>
          <cell r="AM305">
            <v>-5.1707317073170778E-2</v>
          </cell>
          <cell r="AN305">
            <v>-0.15104166666666663</v>
          </cell>
          <cell r="AO305">
            <v>-1.098901098901095E-2</v>
          </cell>
          <cell r="AP305">
            <v>3.8812785388127935E-2</v>
          </cell>
          <cell r="AQ305">
            <v>-1.1723329425556872E-2</v>
          </cell>
          <cell r="AR305">
            <v>-1.1273957158962844E-2</v>
          </cell>
          <cell r="AS305">
            <v>-1.2280701754386003E-2</v>
          </cell>
          <cell r="AT305">
            <v>7.7720207253886286E-3</v>
          </cell>
          <cell r="AU305">
            <v>3.7735849056603765E-3</v>
          </cell>
          <cell r="AV305">
            <v>4.784688995215447E-3</v>
          </cell>
          <cell r="AW305">
            <v>-1.4430960970809981E-2</v>
          </cell>
        </row>
        <row r="306">
          <cell r="A306">
            <v>39370</v>
          </cell>
          <cell r="B306">
            <v>35648</v>
          </cell>
          <cell r="C306">
            <v>32102</v>
          </cell>
          <cell r="D306">
            <v>0.11353998882351002</v>
          </cell>
          <cell r="E306">
            <v>9.9127431936607779E-2</v>
          </cell>
          <cell r="F306">
            <v>0.12999401598085103</v>
          </cell>
          <cell r="H306">
            <v>47.9</v>
          </cell>
          <cell r="I306">
            <v>38.799999999999997</v>
          </cell>
          <cell r="J306">
            <v>72.8</v>
          </cell>
          <cell r="K306">
            <v>62.5</v>
          </cell>
          <cell r="L306">
            <v>55</v>
          </cell>
          <cell r="M306">
            <v>52.75</v>
          </cell>
          <cell r="N306">
            <v>61.55</v>
          </cell>
          <cell r="O306">
            <v>56.6</v>
          </cell>
          <cell r="P306">
            <v>23.33</v>
          </cell>
          <cell r="Q306">
            <v>33.58</v>
          </cell>
          <cell r="R306">
            <v>17.350000000000001</v>
          </cell>
          <cell r="S306">
            <v>48</v>
          </cell>
          <cell r="T306">
            <v>51</v>
          </cell>
          <cell r="U306">
            <v>44.95</v>
          </cell>
          <cell r="V306">
            <v>47.75</v>
          </cell>
          <cell r="W306">
            <v>30</v>
          </cell>
          <cell r="X306">
            <v>88.6</v>
          </cell>
          <cell r="Y306">
            <v>88.6</v>
          </cell>
          <cell r="Z306">
            <v>91</v>
          </cell>
          <cell r="AA306">
            <v>40.65</v>
          </cell>
          <cell r="AB306">
            <v>32.26</v>
          </cell>
          <cell r="AC306">
            <v>8.4937712344280936E-2</v>
          </cell>
          <cell r="AD306"/>
          <cell r="AE306">
            <v>0.13284671532846715</v>
          </cell>
          <cell r="AF306">
            <v>0.13749999999999996</v>
          </cell>
          <cell r="AG306">
            <v>0.13739763421292084</v>
          </cell>
          <cell r="AH306">
            <v>0.18279569892473124</v>
          </cell>
          <cell r="AI306">
            <v>0.14673913043478271</v>
          </cell>
          <cell r="AJ306">
            <v>8.2673702726473008E-2</v>
          </cell>
          <cell r="AK306">
            <v>0.13540621865596791</v>
          </cell>
          <cell r="AL306">
            <v>9.9952852428099925E-2</v>
          </cell>
          <cell r="AM306">
            <v>0.15157750342935516</v>
          </cell>
          <cell r="AN306">
            <v>6.4417177914110502E-2</v>
          </cell>
          <cell r="AO306">
            <v>6.6666666666666652E-2</v>
          </cell>
          <cell r="AP306">
            <v>0.12087912087912089</v>
          </cell>
          <cell r="AQ306">
            <v>6.6429418742586011E-2</v>
          </cell>
          <cell r="AR306">
            <v>8.8939566704675066E-2</v>
          </cell>
          <cell r="AS306">
            <v>6.5719360568383678E-2</v>
          </cell>
          <cell r="AT306">
            <v>0.13881748071979438</v>
          </cell>
          <cell r="AU306">
            <v>0.14035087719298245</v>
          </cell>
          <cell r="AV306">
            <v>0.1386554621848739</v>
          </cell>
          <cell r="AW306">
            <v>7.3544093178036452E-2</v>
          </cell>
        </row>
        <row r="307">
          <cell r="A307">
            <v>39377</v>
          </cell>
          <cell r="B307">
            <v>35546</v>
          </cell>
          <cell r="C307">
            <v>32119</v>
          </cell>
          <cell r="D307">
            <v>-1.2546125461254665E-3</v>
          </cell>
          <cell r="E307">
            <v>-2.8613105924596427E-3</v>
          </cell>
          <cell r="F307">
            <v>5.2956202105791661E-4</v>
          </cell>
          <cell r="H307">
            <v>48.3</v>
          </cell>
          <cell r="I307">
            <v>39.049999999999997</v>
          </cell>
          <cell r="J307">
            <v>73.349999999999994</v>
          </cell>
          <cell r="K307">
            <v>62.95</v>
          </cell>
          <cell r="L307">
            <v>52.75</v>
          </cell>
          <cell r="M307">
            <v>52.55</v>
          </cell>
          <cell r="N307">
            <v>62.25</v>
          </cell>
          <cell r="O307">
            <v>57</v>
          </cell>
          <cell r="P307">
            <v>23.33</v>
          </cell>
          <cell r="Q307">
            <v>33.58</v>
          </cell>
          <cell r="R307">
            <v>17.350000000000001</v>
          </cell>
          <cell r="S307">
            <v>48</v>
          </cell>
          <cell r="T307">
            <v>51</v>
          </cell>
          <cell r="U307">
            <v>45</v>
          </cell>
          <cell r="V307">
            <v>46.85</v>
          </cell>
          <cell r="W307">
            <v>30.05</v>
          </cell>
          <cell r="X307">
            <v>88.1</v>
          </cell>
          <cell r="Y307">
            <v>88.1</v>
          </cell>
          <cell r="Z307">
            <v>90.9</v>
          </cell>
          <cell r="AA307">
            <v>40.65</v>
          </cell>
          <cell r="AB307">
            <v>32.08</v>
          </cell>
          <cell r="AC307">
            <v>8.3507306889352151E-3</v>
          </cell>
          <cell r="AD307"/>
          <cell r="AE307">
            <v>6.4432989690721421E-3</v>
          </cell>
          <cell r="AF307">
            <v>7.5549450549450281E-3</v>
          </cell>
          <cell r="AG307">
            <v>7.2000000000000952E-3</v>
          </cell>
          <cell r="AH307">
            <v>-4.0909090909090895E-2</v>
          </cell>
          <cell r="AI307">
            <v>-3.7914691943128354E-3</v>
          </cell>
          <cell r="AJ307">
            <v>1.1372867587327473E-2</v>
          </cell>
          <cell r="AK307">
            <v>7.0671378091873294E-3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1.1123470522802492E-3</v>
          </cell>
          <cell r="AR307">
            <v>-1.8848167539266991E-2</v>
          </cell>
          <cell r="AS307">
            <v>1.6666666666667052E-3</v>
          </cell>
          <cell r="AT307">
            <v>-5.6433408577878375E-3</v>
          </cell>
          <cell r="AU307">
            <v>-1.098901098900984E-3</v>
          </cell>
          <cell r="AV307">
            <v>0</v>
          </cell>
          <cell r="AW307">
            <v>-5.5796652200867936E-3</v>
          </cell>
        </row>
        <row r="308">
          <cell r="A308">
            <v>39384</v>
          </cell>
          <cell r="B308">
            <v>34910</v>
          </cell>
          <cell r="C308">
            <v>31338</v>
          </cell>
          <cell r="D308">
            <v>-2.094140249759846E-2</v>
          </cell>
          <cell r="E308">
            <v>-1.7892308557924896E-2</v>
          </cell>
          <cell r="F308">
            <v>-2.4315825523833268E-2</v>
          </cell>
          <cell r="H308">
            <v>47.25</v>
          </cell>
          <cell r="I308">
            <v>38</v>
          </cell>
          <cell r="J308">
            <v>72</v>
          </cell>
          <cell r="K308">
            <v>62</v>
          </cell>
          <cell r="L308">
            <v>50</v>
          </cell>
          <cell r="M308">
            <v>51.55</v>
          </cell>
          <cell r="N308">
            <v>60.7</v>
          </cell>
          <cell r="O308">
            <v>55.95</v>
          </cell>
          <cell r="P308">
            <v>22.62</v>
          </cell>
          <cell r="Q308">
            <v>32.869999999999997</v>
          </cell>
          <cell r="R308">
            <v>17.25</v>
          </cell>
          <cell r="S308">
            <v>47.9</v>
          </cell>
          <cell r="T308">
            <v>49</v>
          </cell>
          <cell r="U308">
            <v>44.8</v>
          </cell>
          <cell r="V308">
            <v>46.6</v>
          </cell>
          <cell r="W308">
            <v>29.9</v>
          </cell>
          <cell r="X308">
            <v>87.7</v>
          </cell>
          <cell r="Y308">
            <v>87.7</v>
          </cell>
          <cell r="Z308">
            <v>87</v>
          </cell>
          <cell r="AA308">
            <v>38.799999999999997</v>
          </cell>
          <cell r="AB308">
            <v>31.81</v>
          </cell>
          <cell r="AC308">
            <v>-2.1739130434782594E-2</v>
          </cell>
          <cell r="AD308"/>
          <cell r="AE308">
            <v>-2.688860435339302E-2</v>
          </cell>
          <cell r="AF308">
            <v>-1.8404907975460016E-2</v>
          </cell>
          <cell r="AG308">
            <v>-1.5091342335186719E-2</v>
          </cell>
          <cell r="AH308">
            <v>-5.2132701421800931E-2</v>
          </cell>
          <cell r="AI308">
            <v>-1.9029495718363432E-2</v>
          </cell>
          <cell r="AJ308">
            <v>-2.4899598393574252E-2</v>
          </cell>
          <cell r="AK308">
            <v>-1.8421052631578894E-2</v>
          </cell>
          <cell r="AL308">
            <v>-3.0432918988426816E-2</v>
          </cell>
          <cell r="AM308">
            <v>-2.1143537820131009E-2</v>
          </cell>
          <cell r="AN308">
            <v>-5.7636887608070175E-3</v>
          </cell>
          <cell r="AO308">
            <v>-2.0833333333333259E-3</v>
          </cell>
          <cell r="AP308">
            <v>-3.9215686274509776E-2</v>
          </cell>
          <cell r="AQ308">
            <v>-4.4444444444444731E-3</v>
          </cell>
          <cell r="AR308">
            <v>-5.3361792956243548E-3</v>
          </cell>
          <cell r="AS308">
            <v>-4.99168053244603E-3</v>
          </cell>
          <cell r="AT308">
            <v>-4.5402951191826357E-3</v>
          </cell>
          <cell r="AU308">
            <v>-4.2904290429042979E-2</v>
          </cell>
          <cell r="AV308">
            <v>-4.5510455104551095E-2</v>
          </cell>
          <cell r="AW308">
            <v>-8.4164588528677919E-3</v>
          </cell>
        </row>
        <row r="309">
          <cell r="A309">
            <v>39391</v>
          </cell>
          <cell r="B309">
            <v>32666</v>
          </cell>
          <cell r="C309">
            <v>28735</v>
          </cell>
          <cell r="D309">
            <v>-7.3164472889747589E-2</v>
          </cell>
          <cell r="E309">
            <v>-6.4279576052706955E-2</v>
          </cell>
          <cell r="F309">
            <v>-8.3062097134469326E-2</v>
          </cell>
          <cell r="H309">
            <v>45.9</v>
          </cell>
          <cell r="I309">
            <v>35.1</v>
          </cell>
          <cell r="J309">
            <v>64.7</v>
          </cell>
          <cell r="K309">
            <v>55.4</v>
          </cell>
          <cell r="L309">
            <v>46</v>
          </cell>
          <cell r="M309">
            <v>46.4</v>
          </cell>
          <cell r="N309">
            <v>59.35</v>
          </cell>
          <cell r="O309">
            <v>50.2</v>
          </cell>
          <cell r="P309">
            <v>21.56</v>
          </cell>
          <cell r="Q309">
            <v>28.63</v>
          </cell>
          <cell r="R309">
            <v>15.85</v>
          </cell>
          <cell r="S309">
            <v>44.05</v>
          </cell>
          <cell r="T309">
            <v>45</v>
          </cell>
          <cell r="U309">
            <v>41.2</v>
          </cell>
          <cell r="V309">
            <v>44.5</v>
          </cell>
          <cell r="W309">
            <v>27.55</v>
          </cell>
          <cell r="X309">
            <v>82.85</v>
          </cell>
          <cell r="Y309">
            <v>82.85</v>
          </cell>
          <cell r="Z309">
            <v>85</v>
          </cell>
          <cell r="AA309">
            <v>37.56</v>
          </cell>
          <cell r="AB309">
            <v>28.63</v>
          </cell>
          <cell r="AC309">
            <v>-2.8571428571428581E-2</v>
          </cell>
          <cell r="AD309"/>
          <cell r="AE309">
            <v>-7.6315789473684226E-2</v>
          </cell>
          <cell r="AF309">
            <v>-0.10138888888888886</v>
          </cell>
          <cell r="AG309">
            <v>-0.1064516129032258</v>
          </cell>
          <cell r="AH309">
            <v>-7.999999999999996E-2</v>
          </cell>
          <cell r="AI309">
            <v>-9.9903006789524684E-2</v>
          </cell>
          <cell r="AJ309">
            <v>-2.2240527182866621E-2</v>
          </cell>
          <cell r="AK309">
            <v>-0.10277033065236818</v>
          </cell>
          <cell r="AL309">
            <v>-4.6861184792219346E-2</v>
          </cell>
          <cell r="AM309">
            <v>-0.12899300273805903</v>
          </cell>
          <cell r="AN309">
            <v>-8.1159420289855122E-2</v>
          </cell>
          <cell r="AO309">
            <v>-8.0375782881002111E-2</v>
          </cell>
          <cell r="AP309">
            <v>-8.1632653061224469E-2</v>
          </cell>
          <cell r="AQ309">
            <v>-8.0357142857142683E-2</v>
          </cell>
          <cell r="AR309">
            <v>-4.5064377682403456E-2</v>
          </cell>
          <cell r="AS309">
            <v>-7.8595317725752456E-2</v>
          </cell>
          <cell r="AT309">
            <v>-5.5302166476625003E-2</v>
          </cell>
          <cell r="AU309">
            <v>-2.2988505747126409E-2</v>
          </cell>
          <cell r="AV309">
            <v>-3.1958762886597825E-2</v>
          </cell>
          <cell r="AW309">
            <v>-9.9968563344860151E-2</v>
          </cell>
        </row>
        <row r="310">
          <cell r="A310">
            <v>39398</v>
          </cell>
          <cell r="B310">
            <v>37214</v>
          </cell>
          <cell r="C310">
            <v>31583</v>
          </cell>
          <cell r="D310">
            <v>0.12045406426605432</v>
          </cell>
          <cell r="E310">
            <v>0.13922733117002384</v>
          </cell>
          <cell r="F310">
            <v>9.9112580476770518E-2</v>
          </cell>
          <cell r="H310">
            <v>49.6</v>
          </cell>
          <cell r="I310">
            <v>37.9</v>
          </cell>
          <cell r="J310">
            <v>71.3</v>
          </cell>
          <cell r="K310">
            <v>61.9</v>
          </cell>
          <cell r="L310">
            <v>50</v>
          </cell>
          <cell r="M310">
            <v>51</v>
          </cell>
          <cell r="N310">
            <v>63.95</v>
          </cell>
          <cell r="O310">
            <v>55.3</v>
          </cell>
          <cell r="P310">
            <v>23.86</v>
          </cell>
          <cell r="Q310">
            <v>32.17</v>
          </cell>
          <cell r="R310">
            <v>18.5</v>
          </cell>
          <cell r="S310">
            <v>49.75</v>
          </cell>
          <cell r="T310">
            <v>49</v>
          </cell>
          <cell r="U310">
            <v>48.2</v>
          </cell>
          <cell r="V310">
            <v>50.2</v>
          </cell>
          <cell r="W310">
            <v>32.200000000000003</v>
          </cell>
          <cell r="X310">
            <v>93.2</v>
          </cell>
          <cell r="Y310">
            <v>93.2</v>
          </cell>
          <cell r="Z310">
            <v>92.5</v>
          </cell>
          <cell r="AA310">
            <v>42.42</v>
          </cell>
          <cell r="AB310">
            <v>34.47</v>
          </cell>
          <cell r="AC310">
            <v>8.0610021786492458E-2</v>
          </cell>
          <cell r="AD310"/>
          <cell r="AE310">
            <v>7.9772079772079785E-2</v>
          </cell>
          <cell r="AF310">
            <v>0.10200927357032441</v>
          </cell>
          <cell r="AG310">
            <v>0.11732851985559578</v>
          </cell>
          <cell r="AH310">
            <v>8.6956521739130377E-2</v>
          </cell>
          <cell r="AI310">
            <v>9.9137931034482873E-2</v>
          </cell>
          <cell r="AJ310">
            <v>7.7506318449873657E-2</v>
          </cell>
          <cell r="AK310">
            <v>0.10159362549800788</v>
          </cell>
          <cell r="AL310">
            <v>0.10667903525046385</v>
          </cell>
          <cell r="AM310">
            <v>0.12364652462451975</v>
          </cell>
          <cell r="AN310">
            <v>0.16719242902208209</v>
          </cell>
          <cell r="AO310">
            <v>0.12939841089670834</v>
          </cell>
          <cell r="AP310">
            <v>8.8888888888888795E-2</v>
          </cell>
          <cell r="AQ310">
            <v>0.16990291262135915</v>
          </cell>
          <cell r="AR310">
            <v>0.12808988764044948</v>
          </cell>
          <cell r="AS310">
            <v>0.16878402903811263</v>
          </cell>
          <cell r="AT310">
            <v>0.12492456246228145</v>
          </cell>
          <cell r="AU310">
            <v>8.8235294117646967E-2</v>
          </cell>
          <cell r="AV310">
            <v>0.12939297124600646</v>
          </cell>
          <cell r="AW310">
            <v>0.20398183723367103</v>
          </cell>
        </row>
        <row r="311">
          <cell r="A311">
            <v>39405</v>
          </cell>
          <cell r="B311">
            <v>39014</v>
          </cell>
          <cell r="C311">
            <v>32021</v>
          </cell>
          <cell r="D311">
            <v>3.2530488248034173E-2</v>
          </cell>
          <cell r="E311">
            <v>4.8368893427204851E-2</v>
          </cell>
          <cell r="F311">
            <v>1.3868220245068619E-2</v>
          </cell>
          <cell r="H311">
            <v>50.6</v>
          </cell>
          <cell r="I311">
            <v>38.549999999999997</v>
          </cell>
          <cell r="J311">
            <v>72.05</v>
          </cell>
          <cell r="K311">
            <v>62.4</v>
          </cell>
          <cell r="L311">
            <v>51</v>
          </cell>
          <cell r="M311">
            <v>52.55</v>
          </cell>
          <cell r="N311">
            <v>64.55</v>
          </cell>
          <cell r="O311">
            <v>56.3</v>
          </cell>
          <cell r="P311">
            <v>23.86</v>
          </cell>
          <cell r="Q311">
            <v>35.25</v>
          </cell>
          <cell r="R311">
            <v>19.149999999999999</v>
          </cell>
          <cell r="S311">
            <v>51.65</v>
          </cell>
          <cell r="T311">
            <v>50</v>
          </cell>
          <cell r="U311">
            <v>50</v>
          </cell>
          <cell r="V311">
            <v>52.1</v>
          </cell>
          <cell r="W311">
            <v>33.35</v>
          </cell>
          <cell r="X311">
            <v>102.05</v>
          </cell>
          <cell r="Y311">
            <v>102.05</v>
          </cell>
          <cell r="Z311">
            <v>98</v>
          </cell>
          <cell r="AA311">
            <v>45.07</v>
          </cell>
          <cell r="AB311">
            <v>35.880000000000003</v>
          </cell>
          <cell r="AC311">
            <v>2.0161290322580738E-2</v>
          </cell>
          <cell r="AD311"/>
          <cell r="AE311">
            <v>1.715039577836408E-2</v>
          </cell>
          <cell r="AF311">
            <v>1.051893408134652E-2</v>
          </cell>
          <cell r="AG311">
            <v>8.0775444264944429E-3</v>
          </cell>
          <cell r="AH311">
            <v>2.0000000000000018E-2</v>
          </cell>
          <cell r="AI311">
            <v>3.039215686274499E-2</v>
          </cell>
          <cell r="AJ311">
            <v>9.3823299452695519E-3</v>
          </cell>
          <cell r="AK311">
            <v>1.8083182640144635E-2</v>
          </cell>
          <cell r="AL311">
            <v>0</v>
          </cell>
          <cell r="AM311">
            <v>9.5741373950885889E-2</v>
          </cell>
          <cell r="AN311">
            <v>3.5135135135134998E-2</v>
          </cell>
          <cell r="AO311">
            <v>3.8190954773869246E-2</v>
          </cell>
          <cell r="AP311">
            <v>2.0408163265306145E-2</v>
          </cell>
          <cell r="AQ311">
            <v>3.734439834024883E-2</v>
          </cell>
          <cell r="AR311">
            <v>3.7848605577689209E-2</v>
          </cell>
          <cell r="AS311">
            <v>3.5714285714285587E-2</v>
          </cell>
          <cell r="AT311">
            <v>9.4957081545064215E-2</v>
          </cell>
          <cell r="AU311">
            <v>5.9459459459459518E-2</v>
          </cell>
          <cell r="AV311">
            <v>6.2470532767562537E-2</v>
          </cell>
          <cell r="AW311">
            <v>4.0905134899912987E-2</v>
          </cell>
        </row>
        <row r="312">
          <cell r="A312">
            <v>39412</v>
          </cell>
          <cell r="B312">
            <v>35597</v>
          </cell>
          <cell r="C312">
            <v>29175</v>
          </cell>
          <cell r="D312">
            <v>-8.8167804603364486E-2</v>
          </cell>
          <cell r="E312">
            <v>-8.7583944225149923E-2</v>
          </cell>
          <cell r="F312">
            <v>-8.8879173042690773E-2</v>
          </cell>
          <cell r="H312">
            <v>47.6</v>
          </cell>
          <cell r="I312">
            <v>35.15</v>
          </cell>
          <cell r="J312">
            <v>65.75</v>
          </cell>
          <cell r="K312">
            <v>56.35</v>
          </cell>
          <cell r="L312">
            <v>48</v>
          </cell>
          <cell r="M312">
            <v>47.95</v>
          </cell>
          <cell r="N312">
            <v>61</v>
          </cell>
          <cell r="O312">
            <v>51.35</v>
          </cell>
          <cell r="P312">
            <v>20.5</v>
          </cell>
          <cell r="Q312">
            <v>29.25</v>
          </cell>
          <cell r="R312">
            <v>17.7</v>
          </cell>
          <cell r="S312">
            <v>47.65</v>
          </cell>
          <cell r="T312">
            <v>47</v>
          </cell>
          <cell r="U312">
            <v>46.2</v>
          </cell>
          <cell r="V312">
            <v>48.1</v>
          </cell>
          <cell r="W312">
            <v>30.8</v>
          </cell>
          <cell r="X312">
            <v>88.2</v>
          </cell>
          <cell r="Y312">
            <v>88.2</v>
          </cell>
          <cell r="Z312">
            <v>90.4</v>
          </cell>
          <cell r="AA312">
            <v>40.299999999999997</v>
          </cell>
          <cell r="AB312">
            <v>32.700000000000003</v>
          </cell>
          <cell r="AC312">
            <v>-5.9288537549407105E-2</v>
          </cell>
          <cell r="AD312"/>
          <cell r="AE312">
            <v>-8.8197146562905337E-2</v>
          </cell>
          <cell r="AF312">
            <v>-8.7439278278972909E-2</v>
          </cell>
          <cell r="AG312">
            <v>-9.6955128205128194E-2</v>
          </cell>
          <cell r="AH312">
            <v>-5.8823529411764719E-2</v>
          </cell>
          <cell r="AI312">
            <v>-8.7535680304471786E-2</v>
          </cell>
          <cell r="AJ312">
            <v>-5.4996127033307474E-2</v>
          </cell>
          <cell r="AK312">
            <v>-8.792184724689156E-2</v>
          </cell>
          <cell r="AL312">
            <v>-0.14082145850796313</v>
          </cell>
          <cell r="AM312">
            <v>-0.17021276595744683</v>
          </cell>
          <cell r="AN312">
            <v>-7.5718015665796279E-2</v>
          </cell>
          <cell r="AO312">
            <v>-7.744433688286545E-2</v>
          </cell>
          <cell r="AP312">
            <v>-6.0000000000000053E-2</v>
          </cell>
          <cell r="AQ312">
            <v>-7.5999999999999956E-2</v>
          </cell>
          <cell r="AR312">
            <v>-7.6775431861804244E-2</v>
          </cell>
          <cell r="AS312">
            <v>-7.6461769115442335E-2</v>
          </cell>
          <cell r="AT312">
            <v>-0.13571778539931401</v>
          </cell>
          <cell r="AU312">
            <v>-7.7551020408163196E-2</v>
          </cell>
          <cell r="AV312">
            <v>-0.10583536720656761</v>
          </cell>
          <cell r="AW312">
            <v>-8.8628762541805961E-2</v>
          </cell>
        </row>
        <row r="313">
          <cell r="A313">
            <v>39419</v>
          </cell>
          <cell r="B313">
            <v>36073</v>
          </cell>
          <cell r="C313">
            <v>31502</v>
          </cell>
          <cell r="D313">
            <v>4.3274871858210329E-2</v>
          </cell>
          <cell r="E313">
            <v>1.3371913363485755E-2</v>
          </cell>
          <cell r="F313">
            <v>7.9760068551842256E-2</v>
          </cell>
          <cell r="H313">
            <v>49.75</v>
          </cell>
          <cell r="I313">
            <v>38.6</v>
          </cell>
          <cell r="J313">
            <v>72.3</v>
          </cell>
          <cell r="K313">
            <v>62</v>
          </cell>
          <cell r="L313">
            <v>50</v>
          </cell>
          <cell r="M313">
            <v>52.05</v>
          </cell>
          <cell r="N313">
            <v>63</v>
          </cell>
          <cell r="O313">
            <v>56.4</v>
          </cell>
          <cell r="P313">
            <v>21.56</v>
          </cell>
          <cell r="Q313">
            <v>32.700000000000003</v>
          </cell>
          <cell r="R313">
            <v>17.7</v>
          </cell>
          <cell r="S313">
            <v>48.05</v>
          </cell>
          <cell r="T313">
            <v>49</v>
          </cell>
          <cell r="U313">
            <v>46.75</v>
          </cell>
          <cell r="V313">
            <v>48.5</v>
          </cell>
          <cell r="W313">
            <v>30.8</v>
          </cell>
          <cell r="X313">
            <v>90.25</v>
          </cell>
          <cell r="Y313">
            <v>90.25</v>
          </cell>
          <cell r="Z313">
            <v>91</v>
          </cell>
          <cell r="AA313">
            <v>41.53</v>
          </cell>
          <cell r="AB313">
            <v>32.700000000000003</v>
          </cell>
          <cell r="AC313">
            <v>4.5168067226890818E-2</v>
          </cell>
          <cell r="AD313"/>
          <cell r="AE313">
            <v>9.8150782361308808E-2</v>
          </cell>
          <cell r="AF313">
            <v>9.9619771863117768E-2</v>
          </cell>
          <cell r="AG313">
            <v>0.10026619343389531</v>
          </cell>
          <cell r="AH313">
            <v>4.1666666666666741E-2</v>
          </cell>
          <cell r="AI313">
            <v>8.5505735140771533E-2</v>
          </cell>
          <cell r="AJ313">
            <v>3.2786885245901676E-2</v>
          </cell>
          <cell r="AK313">
            <v>9.8344693281402051E-2</v>
          </cell>
          <cell r="AL313">
            <v>5.1707317073170778E-2</v>
          </cell>
          <cell r="AM313">
            <v>0.11794871794871797</v>
          </cell>
          <cell r="AN313">
            <v>0</v>
          </cell>
          <cell r="AO313">
            <v>8.394543546694555E-3</v>
          </cell>
          <cell r="AP313">
            <v>4.2553191489361764E-2</v>
          </cell>
          <cell r="AQ313">
            <v>1.1904761904761862E-2</v>
          </cell>
          <cell r="AR313">
            <v>8.3160083160083165E-3</v>
          </cell>
          <cell r="AS313">
            <v>0</v>
          </cell>
          <cell r="AT313">
            <v>2.3242630385487573E-2</v>
          </cell>
          <cell r="AU313">
            <v>6.6371681415928752E-3</v>
          </cell>
          <cell r="AV313">
            <v>3.0521091811414491E-2</v>
          </cell>
          <cell r="AW313">
            <v>0</v>
          </cell>
        </row>
        <row r="314">
          <cell r="A314">
            <v>39426</v>
          </cell>
          <cell r="B314">
            <v>34276</v>
          </cell>
          <cell r="C314">
            <v>30081</v>
          </cell>
          <cell r="D314">
            <v>-4.7621161672216084E-2</v>
          </cell>
          <cell r="E314">
            <v>-4.9815651595376043E-2</v>
          </cell>
          <cell r="F314">
            <v>-4.5108247095422493E-2</v>
          </cell>
          <cell r="H314">
            <v>46.25</v>
          </cell>
          <cell r="I314">
            <v>36.549999999999997</v>
          </cell>
          <cell r="J314">
            <v>69.45</v>
          </cell>
          <cell r="K314">
            <v>59.55</v>
          </cell>
          <cell r="L314">
            <v>46.5</v>
          </cell>
          <cell r="M314">
            <v>50.2</v>
          </cell>
          <cell r="N314">
            <v>58.5</v>
          </cell>
          <cell r="O314">
            <v>54.4</v>
          </cell>
          <cell r="P314">
            <v>21.21</v>
          </cell>
          <cell r="Q314">
            <v>31.46</v>
          </cell>
          <cell r="R314">
            <v>16.600000000000001</v>
          </cell>
          <cell r="S314">
            <v>44.3</v>
          </cell>
          <cell r="T314">
            <v>45.5</v>
          </cell>
          <cell r="U314">
            <v>45.5</v>
          </cell>
          <cell r="V314">
            <v>47.35</v>
          </cell>
          <cell r="W314">
            <v>30.15</v>
          </cell>
          <cell r="X314">
            <v>86.45</v>
          </cell>
          <cell r="Y314">
            <v>86.45</v>
          </cell>
          <cell r="Z314">
            <v>87</v>
          </cell>
          <cell r="AA314">
            <v>39.24</v>
          </cell>
          <cell r="AB314">
            <v>30.4</v>
          </cell>
          <cell r="AC314">
            <v>-7.0351758793969821E-2</v>
          </cell>
          <cell r="AD314"/>
          <cell r="AE314">
            <v>-5.3108808290155518E-2</v>
          </cell>
          <cell r="AF314">
            <v>-3.9419087136929432E-2</v>
          </cell>
          <cell r="AG314">
            <v>-3.9516129032258096E-2</v>
          </cell>
          <cell r="AH314">
            <v>-6.9999999999999951E-2</v>
          </cell>
          <cell r="AI314">
            <v>-3.5542747358309201E-2</v>
          </cell>
          <cell r="AJ314">
            <v>-7.1428571428571397E-2</v>
          </cell>
          <cell r="AK314">
            <v>-3.546099290780147E-2</v>
          </cell>
          <cell r="AL314">
            <v>-1.6233766233766156E-2</v>
          </cell>
          <cell r="AM314">
            <v>-3.7920489296636162E-2</v>
          </cell>
          <cell r="AN314">
            <v>-6.2146892655367103E-2</v>
          </cell>
          <cell r="AO314">
            <v>-7.8043704474505704E-2</v>
          </cell>
          <cell r="AP314">
            <v>-7.1428571428571397E-2</v>
          </cell>
          <cell r="AQ314">
            <v>-2.6737967914438499E-2</v>
          </cell>
          <cell r="AR314">
            <v>-2.3711340206185483E-2</v>
          </cell>
          <cell r="AS314">
            <v>-2.110389610389618E-2</v>
          </cell>
          <cell r="AT314">
            <v>-4.2105263157894757E-2</v>
          </cell>
          <cell r="AU314">
            <v>-4.3956043956043911E-2</v>
          </cell>
          <cell r="AV314">
            <v>-5.5140862027450055E-2</v>
          </cell>
          <cell r="AW314">
            <v>-7.0336391437308965E-2</v>
          </cell>
        </row>
        <row r="315">
          <cell r="A315">
            <v>39433</v>
          </cell>
          <cell r="B315">
            <v>33362</v>
          </cell>
          <cell r="C315">
            <v>30153</v>
          </cell>
          <cell r="D315">
            <v>-1.3083269885171722E-2</v>
          </cell>
          <cell r="E315">
            <v>-2.6665888668456095E-2</v>
          </cell>
          <cell r="F315">
            <v>2.393537448887928E-3</v>
          </cell>
          <cell r="H315">
            <v>46.5</v>
          </cell>
          <cell r="I315">
            <v>36.9</v>
          </cell>
          <cell r="J315">
            <v>68.900000000000006</v>
          </cell>
          <cell r="K315">
            <v>59.55</v>
          </cell>
          <cell r="L315">
            <v>48</v>
          </cell>
          <cell r="M315">
            <v>49.75</v>
          </cell>
          <cell r="N315">
            <v>59.25</v>
          </cell>
          <cell r="O315">
            <v>53.9</v>
          </cell>
          <cell r="P315">
            <v>21.56</v>
          </cell>
          <cell r="Q315">
            <v>31.11</v>
          </cell>
          <cell r="R315">
            <v>16.25</v>
          </cell>
          <cell r="S315">
            <v>43.05</v>
          </cell>
          <cell r="T315">
            <v>45.75</v>
          </cell>
          <cell r="U315">
            <v>42.1</v>
          </cell>
          <cell r="V315">
            <v>43.8</v>
          </cell>
          <cell r="W315">
            <v>28.1</v>
          </cell>
          <cell r="X315">
            <v>85.85</v>
          </cell>
          <cell r="Y315">
            <v>85.85</v>
          </cell>
          <cell r="Z315">
            <v>87.5</v>
          </cell>
          <cell r="AA315">
            <v>39.409999999999997</v>
          </cell>
          <cell r="AB315">
            <v>29.6</v>
          </cell>
          <cell r="AC315">
            <v>5.4054054054053502E-3</v>
          </cell>
          <cell r="AD315"/>
          <cell r="AE315">
            <v>9.5759233926129284E-3</v>
          </cell>
          <cell r="AF315">
            <v>-7.9193664506839179E-3</v>
          </cell>
          <cell r="AG315">
            <v>0</v>
          </cell>
          <cell r="AH315">
            <v>3.2258064516129004E-2</v>
          </cell>
          <cell r="AI315">
            <v>-8.9641434262949238E-3</v>
          </cell>
          <cell r="AJ315">
            <v>1.2820512820512775E-2</v>
          </cell>
          <cell r="AK315">
            <v>-9.1911764705882026E-3</v>
          </cell>
          <cell r="AL315">
            <v>1.6501650165016368E-2</v>
          </cell>
          <cell r="AM315">
            <v>-1.1125238397965753E-2</v>
          </cell>
          <cell r="AN315">
            <v>-2.108433734939763E-2</v>
          </cell>
          <cell r="AO315">
            <v>-2.8216704288939076E-2</v>
          </cell>
          <cell r="AP315">
            <v>5.494505494505475E-3</v>
          </cell>
          <cell r="AQ315">
            <v>-7.4725274725274682E-2</v>
          </cell>
          <cell r="AR315">
            <v>-7.4973600844773003E-2</v>
          </cell>
          <cell r="AS315">
            <v>-6.79933665008291E-2</v>
          </cell>
          <cell r="AT315">
            <v>-6.9404279930597168E-3</v>
          </cell>
          <cell r="AU315">
            <v>5.7471264367816577E-3</v>
          </cell>
          <cell r="AV315">
            <v>4.3323139653412834E-3</v>
          </cell>
          <cell r="AW315">
            <v>-2.631578947368407E-2</v>
          </cell>
        </row>
        <row r="316">
          <cell r="A316">
            <v>39440</v>
          </cell>
          <cell r="B316">
            <v>31666</v>
          </cell>
          <cell r="C316">
            <v>28806</v>
          </cell>
          <cell r="D316">
            <v>-4.7909942533259864E-2</v>
          </cell>
          <cell r="E316">
            <v>-5.0836280798513322E-2</v>
          </cell>
          <cell r="F316">
            <v>-4.4672171923191728E-2</v>
          </cell>
          <cell r="H316">
            <v>43.75</v>
          </cell>
          <cell r="I316">
            <v>35.4</v>
          </cell>
          <cell r="J316">
            <v>67.150000000000006</v>
          </cell>
          <cell r="K316">
            <v>57.5</v>
          </cell>
          <cell r="L316">
            <v>44</v>
          </cell>
          <cell r="M316">
            <v>48.3</v>
          </cell>
          <cell r="N316">
            <v>56.5</v>
          </cell>
          <cell r="O316">
            <v>52.55</v>
          </cell>
          <cell r="P316">
            <v>19.8</v>
          </cell>
          <cell r="Q316">
            <v>30.05</v>
          </cell>
          <cell r="R316">
            <v>15.65</v>
          </cell>
          <cell r="S316">
            <v>41.5</v>
          </cell>
          <cell r="T316">
            <v>43</v>
          </cell>
          <cell r="U316">
            <v>40.6</v>
          </cell>
          <cell r="V316">
            <v>42.2</v>
          </cell>
          <cell r="W316">
            <v>27.1</v>
          </cell>
          <cell r="X316">
            <v>79.900000000000006</v>
          </cell>
          <cell r="Y316">
            <v>79.900000000000006</v>
          </cell>
          <cell r="Z316">
            <v>83</v>
          </cell>
          <cell r="AA316">
            <v>36.229999999999997</v>
          </cell>
          <cell r="AB316">
            <v>28.28</v>
          </cell>
          <cell r="AC316">
            <v>-5.9139784946236507E-2</v>
          </cell>
          <cell r="AD316"/>
          <cell r="AE316">
            <v>-4.065040650406504E-2</v>
          </cell>
          <cell r="AF316">
            <v>-2.539912917271403E-2</v>
          </cell>
          <cell r="AG316">
            <v>-3.4424853064651484E-2</v>
          </cell>
          <cell r="AH316">
            <v>-8.333333333333337E-2</v>
          </cell>
          <cell r="AI316">
            <v>-2.9145728643216184E-2</v>
          </cell>
          <cell r="AJ316">
            <v>-4.641350210970463E-2</v>
          </cell>
          <cell r="AK316">
            <v>-2.504638218923938E-2</v>
          </cell>
          <cell r="AL316">
            <v>-8.1632653061224358E-2</v>
          </cell>
          <cell r="AM316">
            <v>-3.4072645451623251E-2</v>
          </cell>
          <cell r="AN316">
            <v>-3.6923076923076947E-2</v>
          </cell>
          <cell r="AO316">
            <v>-3.6004645760743248E-2</v>
          </cell>
          <cell r="AP316">
            <v>-6.0109289617486295E-2</v>
          </cell>
          <cell r="AQ316">
            <v>-3.5629453681710221E-2</v>
          </cell>
          <cell r="AR316">
            <v>-3.6529680365296691E-2</v>
          </cell>
          <cell r="AS316">
            <v>-3.5587188612099641E-2</v>
          </cell>
          <cell r="AT316">
            <v>-6.9306930693069146E-2</v>
          </cell>
          <cell r="AU316">
            <v>-5.1428571428571379E-2</v>
          </cell>
          <cell r="AV316">
            <v>-8.0690180157320435E-2</v>
          </cell>
          <cell r="AW316">
            <v>-4.4594594594594583E-2</v>
          </cell>
        </row>
        <row r="317">
          <cell r="A317">
            <v>39447</v>
          </cell>
          <cell r="B317">
            <v>31666</v>
          </cell>
          <cell r="C317">
            <v>28806</v>
          </cell>
          <cell r="D317">
            <v>0</v>
          </cell>
          <cell r="E317">
            <v>0</v>
          </cell>
          <cell r="F317">
            <v>0</v>
          </cell>
          <cell r="H317">
            <v>43.75</v>
          </cell>
          <cell r="I317">
            <v>35.4</v>
          </cell>
          <cell r="J317">
            <v>67.150000000000006</v>
          </cell>
          <cell r="K317">
            <v>57.5</v>
          </cell>
          <cell r="L317">
            <v>44</v>
          </cell>
          <cell r="M317">
            <v>48.3</v>
          </cell>
          <cell r="N317">
            <v>56.5</v>
          </cell>
          <cell r="O317">
            <v>52.55</v>
          </cell>
          <cell r="P317">
            <v>19.8</v>
          </cell>
          <cell r="Q317">
            <v>30.05</v>
          </cell>
          <cell r="R317">
            <v>15.65</v>
          </cell>
          <cell r="S317">
            <v>41.5</v>
          </cell>
          <cell r="T317">
            <v>43</v>
          </cell>
          <cell r="U317">
            <v>40.6</v>
          </cell>
          <cell r="V317">
            <v>42.2</v>
          </cell>
          <cell r="W317">
            <v>27.1</v>
          </cell>
          <cell r="X317">
            <v>79.900000000000006</v>
          </cell>
          <cell r="Y317">
            <v>79.900000000000006</v>
          </cell>
          <cell r="Z317">
            <v>83</v>
          </cell>
          <cell r="AA317">
            <v>36.229999999999997</v>
          </cell>
          <cell r="AB317">
            <v>28.28</v>
          </cell>
          <cell r="AC317">
            <v>0</v>
          </cell>
          <cell r="AD317"/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</row>
        <row r="318">
          <cell r="A318">
            <v>39454</v>
          </cell>
          <cell r="B318">
            <v>29940</v>
          </cell>
          <cell r="C318">
            <v>25518</v>
          </cell>
          <cell r="D318">
            <v>-8.2914406667548568E-2</v>
          </cell>
          <cell r="E318">
            <v>-5.4506410661277038E-2</v>
          </cell>
          <cell r="F318">
            <v>-0.11414288689856278</v>
          </cell>
          <cell r="H318">
            <v>41.75</v>
          </cell>
          <cell r="I318">
            <v>31</v>
          </cell>
          <cell r="J318">
            <v>58.9</v>
          </cell>
          <cell r="K318">
            <v>50.35</v>
          </cell>
          <cell r="L318">
            <v>40</v>
          </cell>
          <cell r="M318">
            <v>42.35</v>
          </cell>
          <cell r="N318">
            <v>51.2</v>
          </cell>
          <cell r="O318">
            <v>45.8</v>
          </cell>
          <cell r="P318">
            <v>17.670000000000002</v>
          </cell>
          <cell r="Q318">
            <v>25.63</v>
          </cell>
          <cell r="R318">
            <v>14.7</v>
          </cell>
          <cell r="S318">
            <v>39.75</v>
          </cell>
          <cell r="T318">
            <v>39</v>
          </cell>
          <cell r="U318">
            <v>38.1</v>
          </cell>
          <cell r="V318">
            <v>41</v>
          </cell>
          <cell r="W318">
            <v>25.45</v>
          </cell>
          <cell r="X318">
            <v>77.5</v>
          </cell>
          <cell r="Y318">
            <v>77.5</v>
          </cell>
          <cell r="Z318">
            <v>79</v>
          </cell>
          <cell r="AA318">
            <v>34.47</v>
          </cell>
          <cell r="AB318">
            <v>26.07</v>
          </cell>
          <cell r="AC318">
            <v>-4.5714285714285707E-2</v>
          </cell>
          <cell r="AD318"/>
          <cell r="AE318">
            <v>-0.12429378531073443</v>
          </cell>
          <cell r="AF318">
            <v>-0.12285927029039478</v>
          </cell>
          <cell r="AG318">
            <v>-0.12434782608695649</v>
          </cell>
          <cell r="AH318">
            <v>-9.0909090909090939E-2</v>
          </cell>
          <cell r="AI318">
            <v>-0.12318840579710133</v>
          </cell>
          <cell r="AJ318">
            <v>-9.3805309734513176E-2</v>
          </cell>
          <cell r="AK318">
            <v>-0.12844909609895339</v>
          </cell>
          <cell r="AL318">
            <v>-0.10757575757575755</v>
          </cell>
          <cell r="AM318">
            <v>-0.14708818635607324</v>
          </cell>
          <cell r="AN318">
            <v>-6.0702875399361034E-2</v>
          </cell>
          <cell r="AO318">
            <v>-4.216867469879515E-2</v>
          </cell>
          <cell r="AP318">
            <v>-9.3023255813953543E-2</v>
          </cell>
          <cell r="AQ318">
            <v>-6.1576354679802936E-2</v>
          </cell>
          <cell r="AR318">
            <v>-2.8436018957346043E-2</v>
          </cell>
          <cell r="AS318">
            <v>-6.0885608856088624E-2</v>
          </cell>
          <cell r="AT318">
            <v>-3.0037546933667114E-2</v>
          </cell>
          <cell r="AU318">
            <v>-4.8192771084337394E-2</v>
          </cell>
          <cell r="AV318">
            <v>-4.8578526083356333E-2</v>
          </cell>
          <cell r="AW318">
            <v>-7.8147100424328153E-2</v>
          </cell>
        </row>
        <row r="319">
          <cell r="A319">
            <v>39461</v>
          </cell>
          <cell r="B319">
            <v>24717</v>
          </cell>
          <cell r="C319">
            <v>19722</v>
          </cell>
          <cell r="D319">
            <v>-0.19869090122254685</v>
          </cell>
          <cell r="E319">
            <v>-0.17444889779559114</v>
          </cell>
          <cell r="F319">
            <v>-0.22713378791441341</v>
          </cell>
          <cell r="H319">
            <v>34</v>
          </cell>
          <cell r="I319">
            <v>23.9</v>
          </cell>
          <cell r="J319">
            <v>44.85</v>
          </cell>
          <cell r="K319">
            <v>38.25</v>
          </cell>
          <cell r="L319">
            <v>33</v>
          </cell>
          <cell r="M319">
            <v>32.6</v>
          </cell>
          <cell r="N319">
            <v>44.5</v>
          </cell>
          <cell r="O319">
            <v>35.1</v>
          </cell>
          <cell r="P319">
            <v>12.73</v>
          </cell>
          <cell r="Q319">
            <v>18.559999999999999</v>
          </cell>
          <cell r="R319">
            <v>12.4</v>
          </cell>
          <cell r="S319">
            <v>34</v>
          </cell>
          <cell r="T319">
            <v>32</v>
          </cell>
          <cell r="U319">
            <v>31.85</v>
          </cell>
          <cell r="V319">
            <v>33.15</v>
          </cell>
          <cell r="W319">
            <v>21.3</v>
          </cell>
          <cell r="X319">
            <v>64.099999999999994</v>
          </cell>
          <cell r="Y319">
            <v>64.099999999999994</v>
          </cell>
          <cell r="Z319">
            <v>65</v>
          </cell>
          <cell r="AA319">
            <v>27.93</v>
          </cell>
          <cell r="AB319">
            <v>21.21</v>
          </cell>
          <cell r="AC319">
            <v>-0.18562874251497008</v>
          </cell>
          <cell r="AD319"/>
          <cell r="AE319">
            <v>-0.22903225806451621</v>
          </cell>
          <cell r="AF319">
            <v>-0.23853989813242782</v>
          </cell>
          <cell r="AG319">
            <v>-0.24031777557100298</v>
          </cell>
          <cell r="AH319">
            <v>-0.17500000000000004</v>
          </cell>
          <cell r="AI319">
            <v>-0.23022432113341207</v>
          </cell>
          <cell r="AJ319">
            <v>-0.130859375</v>
          </cell>
          <cell r="AK319">
            <v>-0.23362445414847155</v>
          </cell>
          <cell r="AL319">
            <v>-0.27956989247311836</v>
          </cell>
          <cell r="AM319">
            <v>-0.27584861490440893</v>
          </cell>
          <cell r="AN319">
            <v>-0.15646258503401356</v>
          </cell>
          <cell r="AO319">
            <v>-0.14465408805031443</v>
          </cell>
          <cell r="AP319">
            <v>-0.17948717948717952</v>
          </cell>
          <cell r="AQ319">
            <v>-0.16404199475065617</v>
          </cell>
          <cell r="AR319">
            <v>-0.1914634146341464</v>
          </cell>
          <cell r="AS319">
            <v>-0.16306483300589381</v>
          </cell>
          <cell r="AT319">
            <v>-0.17290322580645168</v>
          </cell>
          <cell r="AU319">
            <v>-0.17721518987341767</v>
          </cell>
          <cell r="AV319">
            <v>-0.18973020017406439</v>
          </cell>
          <cell r="AW319">
            <v>-0.18642117376294587</v>
          </cell>
        </row>
        <row r="320">
          <cell r="A320">
            <v>39468</v>
          </cell>
          <cell r="B320">
            <v>16505</v>
          </cell>
          <cell r="C320">
            <v>16120</v>
          </cell>
          <cell r="D320">
            <v>-0.26584756632687501</v>
          </cell>
          <cell r="E320">
            <v>-0.33224096775498646</v>
          </cell>
          <cell r="F320">
            <v>-0.18263867761890273</v>
          </cell>
          <cell r="H320">
            <v>26.85</v>
          </cell>
          <cell r="I320">
            <v>20</v>
          </cell>
          <cell r="J320">
            <v>37.35</v>
          </cell>
          <cell r="K320">
            <v>31.75</v>
          </cell>
          <cell r="L320">
            <v>26</v>
          </cell>
          <cell r="M320">
            <v>28.4</v>
          </cell>
          <cell r="N320">
            <v>34.799999999999997</v>
          </cell>
          <cell r="O320">
            <v>29.3</v>
          </cell>
          <cell r="P320">
            <v>10.25</v>
          </cell>
          <cell r="Q320">
            <v>14.85</v>
          </cell>
          <cell r="R320">
            <v>8.5</v>
          </cell>
          <cell r="S320">
            <v>20</v>
          </cell>
          <cell r="T320">
            <v>25</v>
          </cell>
          <cell r="U320">
            <v>18.7</v>
          </cell>
          <cell r="V320">
            <v>19.5</v>
          </cell>
          <cell r="W320">
            <v>12.6</v>
          </cell>
          <cell r="X320">
            <v>50.6</v>
          </cell>
          <cell r="Y320">
            <v>50.6</v>
          </cell>
          <cell r="Z320">
            <v>51</v>
          </cell>
          <cell r="AA320">
            <v>21.21</v>
          </cell>
          <cell r="AB320">
            <v>10.6</v>
          </cell>
          <cell r="AC320">
            <v>-0.21029411764705874</v>
          </cell>
          <cell r="AD320"/>
          <cell r="AE320">
            <v>-0.16317991631799156</v>
          </cell>
          <cell r="AF320">
            <v>-0.16722408026755853</v>
          </cell>
          <cell r="AG320">
            <v>-0.16993464052287577</v>
          </cell>
          <cell r="AH320">
            <v>-0.21212121212121215</v>
          </cell>
          <cell r="AI320">
            <v>-0.12883435582822089</v>
          </cell>
          <cell r="AJ320">
            <v>-0.21797752808988768</v>
          </cell>
          <cell r="AK320">
            <v>-0.16524216524216528</v>
          </cell>
          <cell r="AL320">
            <v>-0.19481539670070702</v>
          </cell>
          <cell r="AM320">
            <v>-0.19989224137931028</v>
          </cell>
          <cell r="AN320">
            <v>-0.31451612903225812</v>
          </cell>
          <cell r="AO320">
            <v>-0.41176470588235292</v>
          </cell>
          <cell r="AP320">
            <v>-0.21875</v>
          </cell>
          <cell r="AQ320">
            <v>-0.41287284144427006</v>
          </cell>
          <cell r="AR320">
            <v>-0.41176470588235292</v>
          </cell>
          <cell r="AS320">
            <v>-0.40845070422535212</v>
          </cell>
          <cell r="AT320">
            <v>-0.21060842433697335</v>
          </cell>
          <cell r="AU320">
            <v>-0.2153846153846154</v>
          </cell>
          <cell r="AV320">
            <v>-0.24060150375939848</v>
          </cell>
          <cell r="AW320">
            <v>-0.50023573785950026</v>
          </cell>
        </row>
        <row r="321">
          <cell r="A321">
            <v>39475</v>
          </cell>
          <cell r="B321">
            <v>17885</v>
          </cell>
          <cell r="C321">
            <v>14549</v>
          </cell>
          <cell r="D321">
            <v>-5.8544061302682193E-3</v>
          </cell>
          <cell r="E321">
            <v>8.3611026961526891E-2</v>
          </cell>
          <cell r="F321">
            <v>-9.7456575682382085E-2</v>
          </cell>
          <cell r="H321">
            <v>24.3</v>
          </cell>
          <cell r="I321">
            <v>18.350000000000001</v>
          </cell>
          <cell r="J321">
            <v>34.049999999999997</v>
          </cell>
          <cell r="K321">
            <v>28.95</v>
          </cell>
          <cell r="L321">
            <v>23.5</v>
          </cell>
          <cell r="M321">
            <v>25</v>
          </cell>
          <cell r="N321">
            <v>32.25</v>
          </cell>
          <cell r="O321">
            <v>26.9</v>
          </cell>
          <cell r="P321">
            <v>8.84</v>
          </cell>
          <cell r="Q321">
            <v>13.26</v>
          </cell>
          <cell r="R321">
            <v>8.6999999999999993</v>
          </cell>
          <cell r="S321">
            <v>23.35</v>
          </cell>
          <cell r="T321">
            <v>22.5</v>
          </cell>
          <cell r="U321">
            <v>21.85</v>
          </cell>
          <cell r="V321">
            <v>22.75</v>
          </cell>
          <cell r="W321">
            <v>14.95</v>
          </cell>
          <cell r="X321">
            <v>51.6</v>
          </cell>
          <cell r="Y321">
            <v>51.6</v>
          </cell>
          <cell r="Z321">
            <v>52.25</v>
          </cell>
          <cell r="AA321">
            <v>22.09</v>
          </cell>
          <cell r="AB321">
            <v>13.26</v>
          </cell>
          <cell r="AC321">
            <v>-9.4972067039106212E-2</v>
          </cell>
          <cell r="AD321"/>
          <cell r="AE321">
            <v>-8.2499999999999907E-2</v>
          </cell>
          <cell r="AF321">
            <v>-8.8353413654618573E-2</v>
          </cell>
          <cell r="AG321">
            <v>-8.8188976377952755E-2</v>
          </cell>
          <cell r="AH321">
            <v>-9.6153846153846145E-2</v>
          </cell>
          <cell r="AI321">
            <v>-0.11971830985915488</v>
          </cell>
          <cell r="AJ321">
            <v>-7.3275862068965414E-2</v>
          </cell>
          <cell r="AK321">
            <v>-8.1911262798634921E-2</v>
          </cell>
          <cell r="AL321">
            <v>-0.13756097560975611</v>
          </cell>
          <cell r="AM321">
            <v>-0.10707070707070709</v>
          </cell>
          <cell r="AN321">
            <v>2.3529411764705799E-2</v>
          </cell>
          <cell r="AO321">
            <v>0.16749999999999998</v>
          </cell>
          <cell r="AP321">
            <v>-9.9999999999999978E-2</v>
          </cell>
          <cell r="AQ321">
            <v>0.1684491978609628</v>
          </cell>
          <cell r="AR321">
            <v>0.16666666666666674</v>
          </cell>
          <cell r="AS321">
            <v>0.18650793650793651</v>
          </cell>
          <cell r="AT321">
            <v>1.9762845849802479E-2</v>
          </cell>
          <cell r="AU321">
            <v>2.450980392156854E-2</v>
          </cell>
          <cell r="AV321">
            <v>4.1489863272041516E-2</v>
          </cell>
          <cell r="AW321">
            <v>0.25094339622641515</v>
          </cell>
        </row>
        <row r="322">
          <cell r="A322">
            <v>39482</v>
          </cell>
          <cell r="B322">
            <v>21354</v>
          </cell>
          <cell r="C322">
            <v>18497</v>
          </cell>
          <cell r="D322">
            <v>0.22867978047727688</v>
          </cell>
          <cell r="E322">
            <v>0.19396142018451212</v>
          </cell>
          <cell r="F322">
            <v>0.27135885627878209</v>
          </cell>
          <cell r="H322">
            <v>29.55</v>
          </cell>
          <cell r="I322">
            <v>23.15</v>
          </cell>
          <cell r="J322">
            <v>43.55</v>
          </cell>
          <cell r="K322">
            <v>36.950000000000003</v>
          </cell>
          <cell r="L322">
            <v>29</v>
          </cell>
          <cell r="M322">
            <v>31.6</v>
          </cell>
          <cell r="N322">
            <v>38.200000000000003</v>
          </cell>
          <cell r="O322">
            <v>34</v>
          </cell>
          <cell r="P322">
            <v>11.84</v>
          </cell>
          <cell r="Q322">
            <v>18.03</v>
          </cell>
          <cell r="R322">
            <v>10.45</v>
          </cell>
          <cell r="S322">
            <v>28</v>
          </cell>
          <cell r="T322">
            <v>28</v>
          </cell>
          <cell r="U322">
            <v>26.5</v>
          </cell>
          <cell r="V322">
            <v>27.35</v>
          </cell>
          <cell r="W322">
            <v>17.75</v>
          </cell>
          <cell r="X322">
            <v>59.4</v>
          </cell>
          <cell r="Y322">
            <v>59.4</v>
          </cell>
          <cell r="Z322">
            <v>60.2</v>
          </cell>
          <cell r="AA322">
            <v>25.63</v>
          </cell>
          <cell r="AB322">
            <v>16.97</v>
          </cell>
          <cell r="AC322">
            <v>0.21604938271604945</v>
          </cell>
          <cell r="AD322"/>
          <cell r="AE322">
            <v>0.26158038147138951</v>
          </cell>
          <cell r="AF322">
            <v>0.27900146842878115</v>
          </cell>
          <cell r="AG322">
            <v>0.27633851468048376</v>
          </cell>
          <cell r="AH322">
            <v>0.23404255319148937</v>
          </cell>
          <cell r="AI322">
            <v>0.26400000000000001</v>
          </cell>
          <cell r="AJ322">
            <v>0.1844961240310079</v>
          </cell>
          <cell r="AK322">
            <v>0.26394052044609673</v>
          </cell>
          <cell r="AL322">
            <v>0.33936651583710398</v>
          </cell>
          <cell r="AM322">
            <v>0.35972850678733037</v>
          </cell>
          <cell r="AN322">
            <v>0.20114942528735624</v>
          </cell>
          <cell r="AO322">
            <v>0.19914346895074941</v>
          </cell>
          <cell r="AP322">
            <v>0.24444444444444446</v>
          </cell>
          <cell r="AQ322">
            <v>0.21281464530892436</v>
          </cell>
          <cell r="AR322">
            <v>0.20219780219780237</v>
          </cell>
          <cell r="AS322">
            <v>0.18729096989966565</v>
          </cell>
          <cell r="AT322">
            <v>0.15116279069767447</v>
          </cell>
          <cell r="AU322">
            <v>0.15215311004784704</v>
          </cell>
          <cell r="AV322">
            <v>0.16025350837483021</v>
          </cell>
          <cell r="AW322">
            <v>0.27978883861236792</v>
          </cell>
        </row>
        <row r="323">
          <cell r="A323">
            <v>39489</v>
          </cell>
          <cell r="B323">
            <v>22096</v>
          </cell>
          <cell r="C323">
            <v>19816</v>
          </cell>
          <cell r="D323">
            <v>5.1717648239692826E-2</v>
          </cell>
          <cell r="E323">
            <v>3.4747588273859709E-2</v>
          </cell>
          <cell r="F323">
            <v>7.1308860896361681E-2</v>
          </cell>
          <cell r="H323">
            <v>31</v>
          </cell>
          <cell r="I323">
            <v>24.9</v>
          </cell>
          <cell r="J323">
            <v>46.5</v>
          </cell>
          <cell r="K323">
            <v>39.75</v>
          </cell>
          <cell r="L323">
            <v>31</v>
          </cell>
          <cell r="M323">
            <v>33.950000000000003</v>
          </cell>
          <cell r="N323">
            <v>41</v>
          </cell>
          <cell r="O323">
            <v>36.6</v>
          </cell>
          <cell r="P323">
            <v>12.37</v>
          </cell>
          <cell r="Q323">
            <v>19.8</v>
          </cell>
          <cell r="R323">
            <v>10.65</v>
          </cell>
          <cell r="S323">
            <v>28.85</v>
          </cell>
          <cell r="T323">
            <v>30</v>
          </cell>
          <cell r="U323">
            <v>27</v>
          </cell>
          <cell r="V323">
            <v>28.1</v>
          </cell>
          <cell r="W323">
            <v>18.149999999999999</v>
          </cell>
          <cell r="X323">
            <v>61.2</v>
          </cell>
          <cell r="Y323">
            <v>61.2</v>
          </cell>
          <cell r="Z323">
            <v>62.5</v>
          </cell>
          <cell r="AA323">
            <v>26.78</v>
          </cell>
          <cell r="AB323">
            <v>17.59</v>
          </cell>
          <cell r="AC323">
            <v>4.9069373942470351E-2</v>
          </cell>
          <cell r="AD323"/>
          <cell r="AE323">
            <v>7.5593952483801408E-2</v>
          </cell>
          <cell r="AF323">
            <v>6.7738231917336522E-2</v>
          </cell>
          <cell r="AG323">
            <v>7.5778078484438405E-2</v>
          </cell>
          <cell r="AH323">
            <v>6.8965517241379226E-2</v>
          </cell>
          <cell r="AI323">
            <v>7.4367088607594889E-2</v>
          </cell>
          <cell r="AJ323">
            <v>7.3298429319371694E-2</v>
          </cell>
          <cell r="AK323">
            <v>7.6470588235294068E-2</v>
          </cell>
          <cell r="AL323">
            <v>4.4763513513513375E-2</v>
          </cell>
          <cell r="AM323">
            <v>9.8169717138103074E-2</v>
          </cell>
          <cell r="AN323">
            <v>1.9138755980861344E-2</v>
          </cell>
          <cell r="AO323">
            <v>3.0357142857142971E-2</v>
          </cell>
          <cell r="AP323">
            <v>7.1428571428571397E-2</v>
          </cell>
          <cell r="AQ323">
            <v>1.8867924528301883E-2</v>
          </cell>
          <cell r="AR323">
            <v>2.7422303473491727E-2</v>
          </cell>
          <cell r="AS323">
            <v>2.2535211267605604E-2</v>
          </cell>
          <cell r="AT323">
            <v>3.0303030303030276E-2</v>
          </cell>
          <cell r="AU323">
            <v>3.8205980066445155E-2</v>
          </cell>
          <cell r="AV323">
            <v>4.4869293796332421E-2</v>
          </cell>
          <cell r="AW323">
            <v>3.6535061873895103E-2</v>
          </cell>
        </row>
        <row r="324">
          <cell r="A324">
            <v>39496</v>
          </cell>
          <cell r="B324">
            <v>23066</v>
          </cell>
          <cell r="C324">
            <v>22468</v>
          </cell>
          <cell r="D324">
            <v>8.6419163962588197E-2</v>
          </cell>
          <cell r="E324">
            <v>4.3899348298334528E-2</v>
          </cell>
          <cell r="F324">
            <v>0.13383124747678643</v>
          </cell>
          <cell r="H324">
            <v>33.85</v>
          </cell>
          <cell r="I324">
            <v>28.25</v>
          </cell>
          <cell r="J324">
            <v>53.6</v>
          </cell>
          <cell r="K324">
            <v>45.85</v>
          </cell>
          <cell r="L324">
            <v>33.5</v>
          </cell>
          <cell r="M324">
            <v>39</v>
          </cell>
          <cell r="N324">
            <v>43.55</v>
          </cell>
          <cell r="O324">
            <v>41.7</v>
          </cell>
          <cell r="P324">
            <v>14.4</v>
          </cell>
          <cell r="Q324">
            <v>23.15</v>
          </cell>
          <cell r="R324">
            <v>11.25</v>
          </cell>
          <cell r="S324">
            <v>30</v>
          </cell>
          <cell r="T324">
            <v>32.5</v>
          </cell>
          <cell r="U324">
            <v>28.7</v>
          </cell>
          <cell r="V324">
            <v>29.25</v>
          </cell>
          <cell r="W324">
            <v>19.2</v>
          </cell>
          <cell r="X324">
            <v>62.5</v>
          </cell>
          <cell r="Y324">
            <v>62.5</v>
          </cell>
          <cell r="Z324">
            <v>63</v>
          </cell>
          <cell r="AA324">
            <v>27.93</v>
          </cell>
          <cell r="AB324">
            <v>18.559999999999999</v>
          </cell>
          <cell r="AC324">
            <v>9.1935483870967838E-2</v>
          </cell>
          <cell r="AD324"/>
          <cell r="AE324">
            <v>0.13453815261044189</v>
          </cell>
          <cell r="AF324">
            <v>0.15268817204301088</v>
          </cell>
          <cell r="AG324">
            <v>0.15345911949685531</v>
          </cell>
          <cell r="AH324">
            <v>8.0645161290322509E-2</v>
          </cell>
          <cell r="AI324">
            <v>0.14874815905743732</v>
          </cell>
          <cell r="AJ324">
            <v>6.2195121951219345E-2</v>
          </cell>
          <cell r="AK324">
            <v>0.13934426229508201</v>
          </cell>
          <cell r="AL324">
            <v>0.16410670978173014</v>
          </cell>
          <cell r="AM324">
            <v>0.16919191919191912</v>
          </cell>
          <cell r="AN324">
            <v>5.6338028169014009E-2</v>
          </cell>
          <cell r="AO324">
            <v>3.9861351819757251E-2</v>
          </cell>
          <cell r="AP324">
            <v>8.3333333333333259E-2</v>
          </cell>
          <cell r="AQ324">
            <v>6.2962962962962887E-2</v>
          </cell>
          <cell r="AR324">
            <v>4.0925266903914626E-2</v>
          </cell>
          <cell r="AS324">
            <v>5.7851239669421517E-2</v>
          </cell>
          <cell r="AT324">
            <v>2.1241830065359402E-2</v>
          </cell>
          <cell r="AU324">
            <v>8.0000000000000071E-3</v>
          </cell>
          <cell r="AV324">
            <v>4.2942494398805042E-2</v>
          </cell>
          <cell r="AW324">
            <v>5.5144968732234068E-2</v>
          </cell>
        </row>
        <row r="325">
          <cell r="A325">
            <v>39503</v>
          </cell>
          <cell r="B325">
            <v>24353</v>
          </cell>
          <cell r="C325">
            <v>20494</v>
          </cell>
          <cell r="D325">
            <v>-1.5087626828304113E-2</v>
          </cell>
          <cell r="E325">
            <v>5.5796410300875676E-2</v>
          </cell>
          <cell r="F325">
            <v>-8.7858287341997521E-2</v>
          </cell>
          <cell r="H325">
            <v>32.049999999999997</v>
          </cell>
          <cell r="I325">
            <v>25.55</v>
          </cell>
          <cell r="J325">
            <v>48.4</v>
          </cell>
          <cell r="K325">
            <v>41.25</v>
          </cell>
          <cell r="L325">
            <v>32</v>
          </cell>
          <cell r="M325">
            <v>35.25</v>
          </cell>
          <cell r="N325">
            <v>41.3</v>
          </cell>
          <cell r="O325">
            <v>37.5</v>
          </cell>
          <cell r="P325">
            <v>13.26</v>
          </cell>
          <cell r="Q325">
            <v>20.329999999999998</v>
          </cell>
          <cell r="R325">
            <v>11.6</v>
          </cell>
          <cell r="S325">
            <v>31.8</v>
          </cell>
          <cell r="T325">
            <v>31</v>
          </cell>
          <cell r="U325">
            <v>29.75</v>
          </cell>
          <cell r="V325">
            <v>31</v>
          </cell>
          <cell r="W325">
            <v>19.95</v>
          </cell>
          <cell r="X325">
            <v>68.599999999999994</v>
          </cell>
          <cell r="Y325">
            <v>68.599999999999994</v>
          </cell>
          <cell r="Z325">
            <v>69.5</v>
          </cell>
          <cell r="AA325">
            <v>30.05</v>
          </cell>
          <cell r="AB325">
            <v>19.440000000000001</v>
          </cell>
          <cell r="AC325">
            <v>-5.3175775480059251E-2</v>
          </cell>
          <cell r="AD325"/>
          <cell r="AE325">
            <v>-9.5575221238938024E-2</v>
          </cell>
          <cell r="AF325">
            <v>-9.7014925373134386E-2</v>
          </cell>
          <cell r="AG325">
            <v>-0.10032715376226831</v>
          </cell>
          <cell r="AH325">
            <v>-4.4776119402985093E-2</v>
          </cell>
          <cell r="AI325">
            <v>-9.6153846153846145E-2</v>
          </cell>
          <cell r="AJ325">
            <v>-5.1664753157290466E-2</v>
          </cell>
          <cell r="AK325">
            <v>-0.10071942446043169</v>
          </cell>
          <cell r="AL325">
            <v>-7.9166666666666718E-2</v>
          </cell>
          <cell r="AM325">
            <v>-0.12181425485961128</v>
          </cell>
          <cell r="AN325">
            <v>3.1111111111111089E-2</v>
          </cell>
          <cell r="AO325">
            <v>6.0000000000000053E-2</v>
          </cell>
          <cell r="AP325">
            <v>-4.6153846153846101E-2</v>
          </cell>
          <cell r="AQ325">
            <v>3.6585365853658569E-2</v>
          </cell>
          <cell r="AR325">
            <v>5.9829059829059839E-2</v>
          </cell>
          <cell r="AS325">
            <v>3.90625E-2</v>
          </cell>
          <cell r="AT325">
            <v>9.7599999999999909E-2</v>
          </cell>
          <cell r="AU325">
            <v>0.10317460317460325</v>
          </cell>
          <cell r="AV325">
            <v>7.5904045828857791E-2</v>
          </cell>
          <cell r="AW325">
            <v>4.7413793103448398E-2</v>
          </cell>
        </row>
        <row r="326">
          <cell r="A326">
            <v>39510</v>
          </cell>
          <cell r="B326">
            <v>25882</v>
          </cell>
          <cell r="C326">
            <v>24041</v>
          </cell>
          <cell r="D326">
            <v>0.11318482841661659</v>
          </cell>
          <cell r="E326">
            <v>6.2784872500307953E-2</v>
          </cell>
          <cell r="F326">
            <v>0.17307504635503079</v>
          </cell>
          <cell r="H326">
            <v>36.450000000000003</v>
          </cell>
          <cell r="I326">
            <v>30</v>
          </cell>
          <cell r="J326">
            <v>56.8</v>
          </cell>
          <cell r="K326">
            <v>48.55</v>
          </cell>
          <cell r="L326">
            <v>36</v>
          </cell>
          <cell r="M326">
            <v>41.4</v>
          </cell>
          <cell r="N326">
            <v>47</v>
          </cell>
          <cell r="O326">
            <v>44.25</v>
          </cell>
          <cell r="P326">
            <v>15.91</v>
          </cell>
          <cell r="Q326">
            <v>24.74</v>
          </cell>
          <cell r="R326">
            <v>12.45</v>
          </cell>
          <cell r="S326">
            <v>34.15</v>
          </cell>
          <cell r="T326">
            <v>35</v>
          </cell>
          <cell r="U326">
            <v>31.95</v>
          </cell>
          <cell r="V326">
            <v>33.25</v>
          </cell>
          <cell r="W326">
            <v>21.35</v>
          </cell>
          <cell r="X326">
            <v>70</v>
          </cell>
          <cell r="Y326">
            <v>70</v>
          </cell>
          <cell r="Z326">
            <v>72.5</v>
          </cell>
          <cell r="AA326">
            <v>30.93</v>
          </cell>
          <cell r="AB326">
            <v>21.21</v>
          </cell>
          <cell r="AC326">
            <v>0.13728549141965707</v>
          </cell>
          <cell r="AD326"/>
          <cell r="AE326">
            <v>0.17416829745596862</v>
          </cell>
          <cell r="AF326">
            <v>0.17355371900826433</v>
          </cell>
          <cell r="AG326">
            <v>0.176969696969697</v>
          </cell>
          <cell r="AH326">
            <v>0.125</v>
          </cell>
          <cell r="AI326">
            <v>0.1744680851063829</v>
          </cell>
          <cell r="AJ326">
            <v>0.13801452784503643</v>
          </cell>
          <cell r="AK326">
            <v>0.17999999999999994</v>
          </cell>
          <cell r="AL326">
            <v>0.19984917043740569</v>
          </cell>
          <cell r="AM326">
            <v>0.21692080668962133</v>
          </cell>
          <cell r="AN326">
            <v>7.3275862068965525E-2</v>
          </cell>
          <cell r="AO326">
            <v>7.3899371069182429E-2</v>
          </cell>
          <cell r="AP326">
            <v>0.12903225806451624</v>
          </cell>
          <cell r="AQ326">
            <v>7.3949579831932732E-2</v>
          </cell>
          <cell r="AR326">
            <v>7.2580645161290258E-2</v>
          </cell>
          <cell r="AS326">
            <v>7.0175438596491446E-2</v>
          </cell>
          <cell r="AT326">
            <v>2.0408163265306145E-2</v>
          </cell>
          <cell r="AU326">
            <v>4.3165467625899234E-2</v>
          </cell>
          <cell r="AV326">
            <v>2.9284525790349347E-2</v>
          </cell>
          <cell r="AW326">
            <v>9.1049382716049454E-2</v>
          </cell>
        </row>
        <row r="327">
          <cell r="A327">
            <v>39517</v>
          </cell>
          <cell r="B327">
            <v>27648</v>
          </cell>
          <cell r="C327">
            <v>26698</v>
          </cell>
          <cell r="D327">
            <v>8.8596438515313514E-2</v>
          </cell>
          <cell r="E327">
            <v>6.8232748628390461E-2</v>
          </cell>
          <cell r="F327">
            <v>0.110519529137723</v>
          </cell>
          <cell r="H327">
            <v>39.35</v>
          </cell>
          <cell r="I327">
            <v>33.700000000000003</v>
          </cell>
          <cell r="J327">
            <v>63.8</v>
          </cell>
          <cell r="K327">
            <v>54.65</v>
          </cell>
          <cell r="L327">
            <v>38.25</v>
          </cell>
          <cell r="M327">
            <v>45.8</v>
          </cell>
          <cell r="N327">
            <v>50.75</v>
          </cell>
          <cell r="O327">
            <v>49.8</v>
          </cell>
          <cell r="P327">
            <v>17.5</v>
          </cell>
          <cell r="Q327">
            <v>28.28</v>
          </cell>
          <cell r="R327">
            <v>13.3</v>
          </cell>
          <cell r="S327">
            <v>36.6</v>
          </cell>
          <cell r="T327">
            <v>37.5</v>
          </cell>
          <cell r="U327">
            <v>34.25</v>
          </cell>
          <cell r="V327">
            <v>35.65</v>
          </cell>
          <cell r="W327">
            <v>22.95</v>
          </cell>
          <cell r="X327">
            <v>73.75</v>
          </cell>
          <cell r="Y327">
            <v>73.75</v>
          </cell>
          <cell r="Z327">
            <v>75</v>
          </cell>
          <cell r="AA327">
            <v>33.58</v>
          </cell>
          <cell r="AB327">
            <v>22.98</v>
          </cell>
          <cell r="AC327">
            <v>7.9561042524005421E-2</v>
          </cell>
          <cell r="AD327"/>
          <cell r="AE327">
            <v>0.12333333333333352</v>
          </cell>
          <cell r="AF327">
            <v>0.12323943661971826</v>
          </cell>
          <cell r="AG327">
            <v>0.12564366632337798</v>
          </cell>
          <cell r="AH327">
            <v>6.25E-2</v>
          </cell>
          <cell r="AI327">
            <v>0.106280193236715</v>
          </cell>
          <cell r="AJ327">
            <v>7.9787234042553168E-2</v>
          </cell>
          <cell r="AK327">
            <v>0.12542372881355934</v>
          </cell>
          <cell r="AL327">
            <v>9.9937146448774383E-2</v>
          </cell>
          <cell r="AM327">
            <v>0.14308811641067121</v>
          </cell>
          <cell r="AN327">
            <v>6.8273092369478094E-2</v>
          </cell>
          <cell r="AO327">
            <v>7.1742313323572615E-2</v>
          </cell>
          <cell r="AP327">
            <v>7.1428571428571397E-2</v>
          </cell>
          <cell r="AQ327">
            <v>7.1987480438184592E-2</v>
          </cell>
          <cell r="AR327">
            <v>7.2180451127819456E-2</v>
          </cell>
          <cell r="AS327">
            <v>7.494145199063218E-2</v>
          </cell>
          <cell r="AT327">
            <v>5.3571428571428603E-2</v>
          </cell>
          <cell r="AU327">
            <v>3.4482758620689724E-2</v>
          </cell>
          <cell r="AV327">
            <v>8.5677335919818853E-2</v>
          </cell>
          <cell r="AW327">
            <v>8.3451202263083335E-2</v>
          </cell>
        </row>
        <row r="328">
          <cell r="A328">
            <v>39524</v>
          </cell>
          <cell r="B328">
            <v>24453</v>
          </cell>
          <cell r="C328">
            <v>21734</v>
          </cell>
          <cell r="D328">
            <v>-0.15013064438965151</v>
          </cell>
          <cell r="E328">
            <v>-0.11555989583333337</v>
          </cell>
          <cell r="F328">
            <v>-0.18593153045171928</v>
          </cell>
          <cell r="H328">
            <v>34.35</v>
          </cell>
          <cell r="I328">
            <v>26.9</v>
          </cell>
          <cell r="J328">
            <v>50.6</v>
          </cell>
          <cell r="K328">
            <v>43.2</v>
          </cell>
          <cell r="L328">
            <v>34</v>
          </cell>
          <cell r="M328">
            <v>37.15</v>
          </cell>
          <cell r="N328">
            <v>44.6</v>
          </cell>
          <cell r="O328">
            <v>39.65</v>
          </cell>
          <cell r="P328">
            <v>14.49</v>
          </cell>
          <cell r="Q328">
            <v>21.39</v>
          </cell>
          <cell r="R328">
            <v>11.85</v>
          </cell>
          <cell r="S328">
            <v>31.4</v>
          </cell>
          <cell r="T328">
            <v>33</v>
          </cell>
          <cell r="U328">
            <v>30.4</v>
          </cell>
          <cell r="V328">
            <v>32.299999999999997</v>
          </cell>
          <cell r="W328">
            <v>20.399999999999999</v>
          </cell>
          <cell r="X328">
            <v>66.2</v>
          </cell>
          <cell r="Y328">
            <v>66.2</v>
          </cell>
          <cell r="Z328">
            <v>68.5</v>
          </cell>
          <cell r="AA328">
            <v>29.07</v>
          </cell>
          <cell r="AB328">
            <v>19.8</v>
          </cell>
          <cell r="AC328">
            <v>-0.12706480304955525</v>
          </cell>
          <cell r="AD328"/>
          <cell r="AE328">
            <v>-0.20178041543026715</v>
          </cell>
          <cell r="AF328">
            <v>-0.2068965517241379</v>
          </cell>
          <cell r="AG328">
            <v>-0.20951509606587371</v>
          </cell>
          <cell r="AH328">
            <v>-0.11111111111111116</v>
          </cell>
          <cell r="AI328">
            <v>-0.18886462882096067</v>
          </cell>
          <cell r="AJ328">
            <v>-0.12118226600985216</v>
          </cell>
          <cell r="AK328">
            <v>-0.20381526104417669</v>
          </cell>
          <cell r="AL328">
            <v>-0.17200000000000004</v>
          </cell>
          <cell r="AM328">
            <v>-0.24363507779349369</v>
          </cell>
          <cell r="AN328">
            <v>-0.10902255639097747</v>
          </cell>
          <cell r="AO328">
            <v>-0.14207650273224048</v>
          </cell>
          <cell r="AP328">
            <v>-0.12</v>
          </cell>
          <cell r="AQ328">
            <v>-0.11240875912408765</v>
          </cell>
          <cell r="AR328">
            <v>-9.3969144460028131E-2</v>
          </cell>
          <cell r="AS328">
            <v>-0.11111111111111116</v>
          </cell>
          <cell r="AT328">
            <v>-0.10237288135593214</v>
          </cell>
          <cell r="AU328">
            <v>-8.666666666666667E-2</v>
          </cell>
          <cell r="AV328">
            <v>-0.13430613460393082</v>
          </cell>
          <cell r="AW328">
            <v>-0.13838120104438645</v>
          </cell>
        </row>
        <row r="329">
          <cell r="A329">
            <v>39531</v>
          </cell>
          <cell r="B329">
            <v>23399</v>
          </cell>
          <cell r="C329">
            <v>21761</v>
          </cell>
          <cell r="D329">
            <v>-2.2235694026457642E-2</v>
          </cell>
          <cell r="E329">
            <v>-4.3103095734674635E-2</v>
          </cell>
          <cell r="F329">
            <v>1.2422931811908455E-3</v>
          </cell>
          <cell r="H329">
            <v>36.35</v>
          </cell>
          <cell r="I329">
            <v>26</v>
          </cell>
          <cell r="J329">
            <v>49.75</v>
          </cell>
          <cell r="K329">
            <v>42.4</v>
          </cell>
          <cell r="L329">
            <v>36</v>
          </cell>
          <cell r="M329">
            <v>36.5</v>
          </cell>
          <cell r="N329">
            <v>46</v>
          </cell>
          <cell r="O329">
            <v>38.950000000000003</v>
          </cell>
          <cell r="P329">
            <v>14.85</v>
          </cell>
          <cell r="Q329">
            <v>20.86</v>
          </cell>
          <cell r="R329">
            <v>11.25</v>
          </cell>
          <cell r="S329">
            <v>30</v>
          </cell>
          <cell r="T329">
            <v>34.5</v>
          </cell>
          <cell r="U329">
            <v>29.3</v>
          </cell>
          <cell r="V329">
            <v>30.75</v>
          </cell>
          <cell r="W329">
            <v>19.7</v>
          </cell>
          <cell r="X329">
            <v>62.6</v>
          </cell>
          <cell r="Y329">
            <v>62.6</v>
          </cell>
          <cell r="Z329">
            <v>64.5</v>
          </cell>
          <cell r="AA329">
            <v>27.4</v>
          </cell>
          <cell r="AB329">
            <v>18.559999999999999</v>
          </cell>
          <cell r="AC329">
            <v>5.8224163027656539E-2</v>
          </cell>
          <cell r="AD329"/>
          <cell r="AE329">
            <v>-3.3457249070631967E-2</v>
          </cell>
          <cell r="AF329">
            <v>-1.679841897233203E-2</v>
          </cell>
          <cell r="AG329">
            <v>-1.8518518518518601E-2</v>
          </cell>
          <cell r="AH329">
            <v>5.8823529411764719E-2</v>
          </cell>
          <cell r="AI329">
            <v>-1.7496635262449489E-2</v>
          </cell>
          <cell r="AJ329">
            <v>3.1390134529147851E-2</v>
          </cell>
          <cell r="AK329">
            <v>-1.7654476670870056E-2</v>
          </cell>
          <cell r="AL329">
            <v>2.4844720496894457E-2</v>
          </cell>
          <cell r="AM329">
            <v>-2.4777933613838288E-2</v>
          </cell>
          <cell r="AN329">
            <v>-5.0632911392405E-2</v>
          </cell>
          <cell r="AO329">
            <v>-4.4585987261146487E-2</v>
          </cell>
          <cell r="AP329">
            <v>4.5454545454545414E-2</v>
          </cell>
          <cell r="AQ329">
            <v>-3.6184210526315708E-2</v>
          </cell>
          <cell r="AR329">
            <v>-4.7987616099071095E-2</v>
          </cell>
          <cell r="AS329">
            <v>-3.4313725490196068E-2</v>
          </cell>
          <cell r="AT329">
            <v>-5.4380664652567967E-2</v>
          </cell>
          <cell r="AU329">
            <v>-5.8394160583941646E-2</v>
          </cell>
          <cell r="AV329">
            <v>-5.7447540419676701E-2</v>
          </cell>
          <cell r="AW329">
            <v>-6.2626262626262696E-2</v>
          </cell>
        </row>
        <row r="330">
          <cell r="A330">
            <v>39538</v>
          </cell>
          <cell r="B330">
            <v>27581</v>
          </cell>
          <cell r="C330">
            <v>25184</v>
          </cell>
          <cell r="D330">
            <v>0.16840124003542956</v>
          </cell>
          <cell r="E330">
            <v>0.17872558656352844</v>
          </cell>
          <cell r="F330">
            <v>0.15729975644501626</v>
          </cell>
          <cell r="H330">
            <v>39.85</v>
          </cell>
          <cell r="I330">
            <v>30.7</v>
          </cell>
          <cell r="J330">
            <v>58.15</v>
          </cell>
          <cell r="K330">
            <v>49.65</v>
          </cell>
          <cell r="L330">
            <v>40</v>
          </cell>
          <cell r="M330">
            <v>42</v>
          </cell>
          <cell r="N330">
            <v>50.5</v>
          </cell>
          <cell r="O330">
            <v>45.35</v>
          </cell>
          <cell r="P330">
            <v>17.670000000000002</v>
          </cell>
          <cell r="Q330">
            <v>25.19</v>
          </cell>
          <cell r="R330">
            <v>13.3</v>
          </cell>
          <cell r="S330">
            <v>35</v>
          </cell>
          <cell r="T330">
            <v>39</v>
          </cell>
          <cell r="U330">
            <v>34.299999999999997</v>
          </cell>
          <cell r="V330">
            <v>35.75</v>
          </cell>
          <cell r="W330">
            <v>23</v>
          </cell>
          <cell r="X330">
            <v>74.3</v>
          </cell>
          <cell r="Y330">
            <v>74.3</v>
          </cell>
          <cell r="Z330">
            <v>75.3</v>
          </cell>
          <cell r="AA330">
            <v>32.700000000000003</v>
          </cell>
          <cell r="AB330">
            <v>22.98</v>
          </cell>
          <cell r="AC330">
            <v>9.6286107290233902E-2</v>
          </cell>
          <cell r="AD330"/>
          <cell r="AE330">
            <v>0.18076923076923079</v>
          </cell>
          <cell r="AF330">
            <v>0.16884422110552766</v>
          </cell>
          <cell r="AG330">
            <v>0.17099056603773577</v>
          </cell>
          <cell r="AH330">
            <v>0.11111111111111116</v>
          </cell>
          <cell r="AI330">
            <v>0.15068493150684925</v>
          </cell>
          <cell r="AJ330">
            <v>9.7826086956521729E-2</v>
          </cell>
          <cell r="AK330">
            <v>0.16431322207958909</v>
          </cell>
          <cell r="AL330">
            <v>0.18989898989899001</v>
          </cell>
          <cell r="AM330">
            <v>0.20757430488974116</v>
          </cell>
          <cell r="AN330">
            <v>0.18222222222222229</v>
          </cell>
          <cell r="AO330">
            <v>0.16666666666666674</v>
          </cell>
          <cell r="AP330">
            <v>0.13043478260869557</v>
          </cell>
          <cell r="AQ330">
            <v>0.1706484641638224</v>
          </cell>
          <cell r="AR330">
            <v>0.16260162601626016</v>
          </cell>
          <cell r="AS330">
            <v>0.1675126903553299</v>
          </cell>
          <cell r="AT330">
            <v>0.1869009584664536</v>
          </cell>
          <cell r="AU330">
            <v>0.16744186046511622</v>
          </cell>
          <cell r="AV330">
            <v>0.19343065693430672</v>
          </cell>
          <cell r="AW330">
            <v>0.23814655172413812</v>
          </cell>
        </row>
        <row r="331">
          <cell r="A331">
            <v>39545</v>
          </cell>
          <cell r="B331">
            <v>26831</v>
          </cell>
          <cell r="C331">
            <v>23109</v>
          </cell>
          <cell r="D331">
            <v>-5.3539277930446327E-2</v>
          </cell>
          <cell r="E331">
            <v>-2.7192632609405076E-2</v>
          </cell>
          <cell r="F331">
            <v>-8.2393583227445943E-2</v>
          </cell>
          <cell r="H331">
            <v>37.35</v>
          </cell>
          <cell r="I331">
            <v>29</v>
          </cell>
          <cell r="J331">
            <v>52.1</v>
          </cell>
          <cell r="K331">
            <v>45.4</v>
          </cell>
          <cell r="L331">
            <v>37.5</v>
          </cell>
          <cell r="M331">
            <v>38.549999999999997</v>
          </cell>
          <cell r="N331">
            <v>48</v>
          </cell>
          <cell r="O331">
            <v>41.6</v>
          </cell>
          <cell r="P331">
            <v>15.73</v>
          </cell>
          <cell r="Q331">
            <v>22.62</v>
          </cell>
          <cell r="R331">
            <v>12.9</v>
          </cell>
          <cell r="S331">
            <v>33.75</v>
          </cell>
          <cell r="T331">
            <v>36.5</v>
          </cell>
          <cell r="U331">
            <v>33.15</v>
          </cell>
          <cell r="V331">
            <v>34.5</v>
          </cell>
          <cell r="W331">
            <v>22.25</v>
          </cell>
          <cell r="X331">
            <v>74.150000000000006</v>
          </cell>
          <cell r="Y331">
            <v>74.150000000000006</v>
          </cell>
          <cell r="Z331">
            <v>74.5</v>
          </cell>
          <cell r="AA331">
            <v>32.340000000000003</v>
          </cell>
          <cell r="AB331">
            <v>22.09</v>
          </cell>
          <cell r="AC331">
            <v>-6.273525721455453E-2</v>
          </cell>
          <cell r="AD331"/>
          <cell r="AE331">
            <v>-5.5374592833876246E-2</v>
          </cell>
          <cell r="AF331">
            <v>-0.1040412725709372</v>
          </cell>
          <cell r="AG331">
            <v>-8.5599194360523656E-2</v>
          </cell>
          <cell r="AH331">
            <v>-6.25E-2</v>
          </cell>
          <cell r="AI331">
            <v>-8.2142857142857184E-2</v>
          </cell>
          <cell r="AJ331">
            <v>-4.9504950495049549E-2</v>
          </cell>
          <cell r="AK331">
            <v>-8.2690187431091466E-2</v>
          </cell>
          <cell r="AL331">
            <v>-0.10979060554612341</v>
          </cell>
          <cell r="AM331">
            <v>-0.10202461294164356</v>
          </cell>
          <cell r="AN331">
            <v>-3.007518796992481E-2</v>
          </cell>
          <cell r="AO331">
            <v>-3.5714285714285698E-2</v>
          </cell>
          <cell r="AP331">
            <v>-6.4102564102564097E-2</v>
          </cell>
          <cell r="AQ331">
            <v>-3.3527696793002826E-2</v>
          </cell>
          <cell r="AR331">
            <v>-3.4965034965035002E-2</v>
          </cell>
          <cell r="AS331">
            <v>-3.2608695652173947E-2</v>
          </cell>
          <cell r="AT331">
            <v>-2.0188425302825053E-3</v>
          </cell>
          <cell r="AU331">
            <v>-1.0624169986719778E-2</v>
          </cell>
          <cell r="AV331">
            <v>-1.1009174311926606E-2</v>
          </cell>
          <cell r="AW331">
            <v>-3.8729329852045247E-2</v>
          </cell>
        </row>
        <row r="332">
          <cell r="A332">
            <v>39552</v>
          </cell>
          <cell r="B332">
            <v>26888</v>
          </cell>
          <cell r="C332">
            <v>23924</v>
          </cell>
          <cell r="D332">
            <v>1.7460953143772606E-2</v>
          </cell>
          <cell r="E332">
            <v>2.1244083336440234E-3</v>
          </cell>
          <cell r="F332">
            <v>3.5267644640616158E-2</v>
          </cell>
          <cell r="H332">
            <v>38.85</v>
          </cell>
          <cell r="I332">
            <v>29.2</v>
          </cell>
          <cell r="J332">
            <v>55.15</v>
          </cell>
          <cell r="K332">
            <v>47.1</v>
          </cell>
          <cell r="L332">
            <v>39</v>
          </cell>
          <cell r="M332">
            <v>39.9</v>
          </cell>
          <cell r="N332">
            <v>49.5</v>
          </cell>
          <cell r="O332">
            <v>43.1</v>
          </cell>
          <cell r="P332">
            <v>16.079999999999998</v>
          </cell>
          <cell r="Q332">
            <v>23.51</v>
          </cell>
          <cell r="R332">
            <v>12.9</v>
          </cell>
          <cell r="S332">
            <v>33.75</v>
          </cell>
          <cell r="T332">
            <v>38</v>
          </cell>
          <cell r="U332">
            <v>33.35</v>
          </cell>
          <cell r="V332">
            <v>34.5</v>
          </cell>
          <cell r="W332">
            <v>22.35</v>
          </cell>
          <cell r="X332">
            <v>73.099999999999994</v>
          </cell>
          <cell r="Y332">
            <v>73.099999999999994</v>
          </cell>
          <cell r="Z332">
            <v>74</v>
          </cell>
          <cell r="AA332">
            <v>32.43</v>
          </cell>
          <cell r="AB332">
            <v>22.09</v>
          </cell>
          <cell r="AC332">
            <v>4.016064257028118E-2</v>
          </cell>
          <cell r="AD332"/>
          <cell r="AE332">
            <v>6.8965517241379448E-3</v>
          </cell>
          <cell r="AF332">
            <v>5.8541266794625679E-2</v>
          </cell>
          <cell r="AG332">
            <v>3.7444933920704804E-2</v>
          </cell>
          <cell r="AH332">
            <v>4.0000000000000036E-2</v>
          </cell>
          <cell r="AI332">
            <v>3.5019455252918386E-2</v>
          </cell>
          <cell r="AJ332">
            <v>3.125E-2</v>
          </cell>
          <cell r="AK332">
            <v>3.6057692307692291E-2</v>
          </cell>
          <cell r="AL332">
            <v>2.2250476795931284E-2</v>
          </cell>
          <cell r="AM332">
            <v>3.9345711759504853E-2</v>
          </cell>
          <cell r="AN332">
            <v>0</v>
          </cell>
          <cell r="AO332">
            <v>0</v>
          </cell>
          <cell r="AP332">
            <v>4.1095890410958846E-2</v>
          </cell>
          <cell r="AQ332">
            <v>6.0331825037707176E-3</v>
          </cell>
          <cell r="AR332">
            <v>0</v>
          </cell>
          <cell r="AS332">
            <v>4.4943820224718767E-3</v>
          </cell>
          <cell r="AT332">
            <v>-1.4160485502360265E-2</v>
          </cell>
          <cell r="AU332">
            <v>-6.7114093959731447E-3</v>
          </cell>
          <cell r="AV332">
            <v>2.7829313543599188E-3</v>
          </cell>
          <cell r="AW332">
            <v>0</v>
          </cell>
        </row>
        <row r="333">
          <cell r="A333">
            <v>39559</v>
          </cell>
          <cell r="B333">
            <v>27308</v>
          </cell>
          <cell r="C333">
            <v>24133</v>
          </cell>
          <cell r="D333">
            <v>1.237896559867746E-2</v>
          </cell>
          <cell r="E333">
            <v>1.562035108598625E-2</v>
          </cell>
          <cell r="F333">
            <v>8.735997324861966E-3</v>
          </cell>
          <cell r="H333">
            <v>39.35</v>
          </cell>
          <cell r="I333">
            <v>29.5</v>
          </cell>
          <cell r="J333">
            <v>54.45</v>
          </cell>
          <cell r="K333">
            <v>47.35</v>
          </cell>
          <cell r="L333">
            <v>39.5</v>
          </cell>
          <cell r="M333">
            <v>40.049999999999997</v>
          </cell>
          <cell r="N333">
            <v>50</v>
          </cell>
          <cell r="O333">
            <v>43.25</v>
          </cell>
          <cell r="P333">
            <v>16.79</v>
          </cell>
          <cell r="Q333">
            <v>23.6</v>
          </cell>
          <cell r="R333">
            <v>13.15</v>
          </cell>
          <cell r="S333">
            <v>34.65</v>
          </cell>
          <cell r="T333">
            <v>38.5</v>
          </cell>
          <cell r="U333">
            <v>34</v>
          </cell>
          <cell r="V333">
            <v>35.4</v>
          </cell>
          <cell r="W333">
            <v>22.8</v>
          </cell>
          <cell r="X333">
            <v>73.849999999999994</v>
          </cell>
          <cell r="Y333">
            <v>73.849999999999994</v>
          </cell>
          <cell r="Z333">
            <v>74.25</v>
          </cell>
          <cell r="AA333">
            <v>32.700000000000003</v>
          </cell>
          <cell r="AB333">
            <v>22.53</v>
          </cell>
          <cell r="AC333">
            <v>1.287001287001277E-2</v>
          </cell>
          <cell r="AD333"/>
          <cell r="AE333">
            <v>1.0273972602739656E-2</v>
          </cell>
          <cell r="AF333">
            <v>-1.2692656391659063E-2</v>
          </cell>
          <cell r="AG333">
            <v>5.3078556263270738E-3</v>
          </cell>
          <cell r="AH333">
            <v>1.2820512820512775E-2</v>
          </cell>
          <cell r="AI333">
            <v>3.759398496240518E-3</v>
          </cell>
          <cell r="AJ333">
            <v>1.0101010101010166E-2</v>
          </cell>
          <cell r="AK333">
            <v>3.4802784222738303E-3</v>
          </cell>
          <cell r="AL333">
            <v>4.4154228855721511E-2</v>
          </cell>
          <cell r="AM333">
            <v>3.8281582305401685E-3</v>
          </cell>
          <cell r="AN333">
            <v>1.9379844961240345E-2</v>
          </cell>
          <cell r="AO333">
            <v>2.6666666666666616E-2</v>
          </cell>
          <cell r="AP333">
            <v>1.3157894736842035E-2</v>
          </cell>
          <cell r="AQ333">
            <v>1.9490254872563728E-2</v>
          </cell>
          <cell r="AR333">
            <v>2.608695652173898E-2</v>
          </cell>
          <cell r="AS333">
            <v>2.0134228187919323E-2</v>
          </cell>
          <cell r="AT333">
            <v>1.0259917920656614E-2</v>
          </cell>
          <cell r="AU333">
            <v>3.3783783783782884E-3</v>
          </cell>
          <cell r="AV333">
            <v>8.3256244218317121E-3</v>
          </cell>
          <cell r="AW333">
            <v>1.9918515165233242E-2</v>
          </cell>
        </row>
        <row r="334">
          <cell r="A334">
            <v>39566</v>
          </cell>
          <cell r="B334">
            <v>34423</v>
          </cell>
          <cell r="C334">
            <v>26574</v>
          </cell>
          <cell r="D334">
            <v>0.18576621760852241</v>
          </cell>
          <cell r="E334">
            <v>0.26054636004101361</v>
          </cell>
          <cell r="F334">
            <v>0.10114780590892147</v>
          </cell>
          <cell r="H334">
            <v>41.85</v>
          </cell>
          <cell r="I334">
            <v>32.9</v>
          </cell>
          <cell r="J334">
            <v>61.2</v>
          </cell>
          <cell r="K334">
            <v>52.3</v>
          </cell>
          <cell r="L334">
            <v>42</v>
          </cell>
          <cell r="M334">
            <v>44.15</v>
          </cell>
          <cell r="N334">
            <v>52.5</v>
          </cell>
          <cell r="O334">
            <v>47.7</v>
          </cell>
          <cell r="P334">
            <v>19</v>
          </cell>
          <cell r="Q334">
            <v>26.51</v>
          </cell>
          <cell r="R334">
            <v>17.399999999999999</v>
          </cell>
          <cell r="S334">
            <v>46.45</v>
          </cell>
          <cell r="T334">
            <v>41</v>
          </cell>
          <cell r="U334">
            <v>45.35</v>
          </cell>
          <cell r="V334">
            <v>47.2</v>
          </cell>
          <cell r="W334">
            <v>30.35</v>
          </cell>
          <cell r="X334">
            <v>84.45</v>
          </cell>
          <cell r="Y334">
            <v>84.45</v>
          </cell>
          <cell r="Z334">
            <v>86.25</v>
          </cell>
          <cell r="AA334">
            <v>38.880000000000003</v>
          </cell>
          <cell r="AB334">
            <v>32.700000000000003</v>
          </cell>
          <cell r="AC334">
            <v>6.3532401524777571E-2</v>
          </cell>
          <cell r="AD334"/>
          <cell r="AE334">
            <v>0.11525423728813555</v>
          </cell>
          <cell r="AF334">
            <v>0.12396694214876036</v>
          </cell>
          <cell r="AG334">
            <v>0.1045406546990495</v>
          </cell>
          <cell r="AH334">
            <v>6.3291139240506222E-2</v>
          </cell>
          <cell r="AI334">
            <v>0.10237203495630465</v>
          </cell>
          <cell r="AJ334">
            <v>5.0000000000000044E-2</v>
          </cell>
          <cell r="AK334">
            <v>0.10289017341040463</v>
          </cell>
          <cell r="AL334">
            <v>0.13162596783799896</v>
          </cell>
          <cell r="AM334">
            <v>0.12330508474576263</v>
          </cell>
          <cell r="AN334">
            <v>0.32319391634980965</v>
          </cell>
          <cell r="AO334">
            <v>0.34054834054834071</v>
          </cell>
          <cell r="AP334">
            <v>6.4935064935064846E-2</v>
          </cell>
          <cell r="AQ334">
            <v>0.33382352941176485</v>
          </cell>
          <cell r="AR334">
            <v>0.33333333333333348</v>
          </cell>
          <cell r="AS334">
            <v>0.33114035087719307</v>
          </cell>
          <cell r="AT334">
            <v>0.14353419092755604</v>
          </cell>
          <cell r="AU334">
            <v>0.16161616161616155</v>
          </cell>
          <cell r="AV334">
            <v>0.18899082568807346</v>
          </cell>
          <cell r="AW334">
            <v>0.45139813581890809</v>
          </cell>
        </row>
        <row r="335">
          <cell r="A335">
            <v>39574</v>
          </cell>
          <cell r="B335">
            <v>38203</v>
          </cell>
          <cell r="C335">
            <v>27110</v>
          </cell>
          <cell r="D335">
            <v>7.0757578241552821E-2</v>
          </cell>
          <cell r="E335">
            <v>0.10981030125206992</v>
          </cell>
          <cell r="F335">
            <v>2.0170091066455953E-2</v>
          </cell>
          <cell r="H335">
            <v>43.85</v>
          </cell>
          <cell r="I335">
            <v>33</v>
          </cell>
          <cell r="J335">
            <v>61.45</v>
          </cell>
          <cell r="K335">
            <v>52.5</v>
          </cell>
          <cell r="L335">
            <v>44</v>
          </cell>
          <cell r="M335">
            <v>44.4</v>
          </cell>
          <cell r="N335">
            <v>54.4</v>
          </cell>
          <cell r="O335">
            <v>47.95</v>
          </cell>
          <cell r="P335">
            <v>19.440000000000001</v>
          </cell>
          <cell r="Q335">
            <v>27.4</v>
          </cell>
          <cell r="R335">
            <v>19.5</v>
          </cell>
          <cell r="S335">
            <v>52.4</v>
          </cell>
          <cell r="T335">
            <v>43</v>
          </cell>
          <cell r="U335">
            <v>51.05</v>
          </cell>
          <cell r="V335">
            <v>53.15</v>
          </cell>
          <cell r="W335">
            <v>34.15</v>
          </cell>
          <cell r="X335">
            <v>92.75</v>
          </cell>
          <cell r="Y335">
            <v>92.75</v>
          </cell>
          <cell r="Z335">
            <v>93.5</v>
          </cell>
          <cell r="AA335">
            <v>43.3</v>
          </cell>
          <cell r="AB335">
            <v>36.590000000000003</v>
          </cell>
          <cell r="AC335">
            <v>4.7789725209079981E-2</v>
          </cell>
          <cell r="AD335"/>
          <cell r="AE335">
            <v>3.0395136778116338E-3</v>
          </cell>
          <cell r="AF335">
            <v>4.0849673202614234E-3</v>
          </cell>
          <cell r="AG335">
            <v>3.8240917782026429E-3</v>
          </cell>
          <cell r="AH335">
            <v>4.7619047619047672E-2</v>
          </cell>
          <cell r="AI335">
            <v>5.6625141562853809E-3</v>
          </cell>
          <cell r="AJ335">
            <v>3.6190476190476106E-2</v>
          </cell>
          <cell r="AK335">
            <v>5.24109014675056E-3</v>
          </cell>
          <cell r="AL335">
            <v>2.3157894736842266E-2</v>
          </cell>
          <cell r="AM335">
            <v>3.3572236891738827E-2</v>
          </cell>
          <cell r="AN335">
            <v>0.12068965517241392</v>
          </cell>
          <cell r="AO335">
            <v>0.1280947255113023</v>
          </cell>
          <cell r="AP335">
            <v>4.8780487804878092E-2</v>
          </cell>
          <cell r="AQ335">
            <v>0.12568908489525898</v>
          </cell>
          <cell r="AR335">
            <v>0.12605932203389814</v>
          </cell>
          <cell r="AS335">
            <v>0.12520593080724862</v>
          </cell>
          <cell r="AT335">
            <v>9.8283007696861935E-2</v>
          </cell>
          <cell r="AU335">
            <v>8.405797101449286E-2</v>
          </cell>
          <cell r="AV335">
            <v>0.11368312757201626</v>
          </cell>
          <cell r="AW335">
            <v>0.118960244648318</v>
          </cell>
        </row>
        <row r="336">
          <cell r="A336">
            <v>39581</v>
          </cell>
          <cell r="B336">
            <v>39197</v>
          </cell>
          <cell r="C336">
            <v>29194</v>
          </cell>
          <cell r="D336">
            <v>4.7126911947085626E-2</v>
          </cell>
          <cell r="E336">
            <v>2.6018899039342402E-2</v>
          </cell>
          <cell r="F336">
            <v>7.6872002950940654E-2</v>
          </cell>
          <cell r="H336">
            <v>46.2</v>
          </cell>
          <cell r="I336">
            <v>35.299999999999997</v>
          </cell>
          <cell r="J336">
            <v>67.25</v>
          </cell>
          <cell r="K336">
            <v>57.45</v>
          </cell>
          <cell r="L336">
            <v>46</v>
          </cell>
          <cell r="M336">
            <v>48.25</v>
          </cell>
          <cell r="N336">
            <v>59.7</v>
          </cell>
          <cell r="O336">
            <v>52.2</v>
          </cell>
          <cell r="P336">
            <v>20.86</v>
          </cell>
          <cell r="Q336">
            <v>29.16</v>
          </cell>
          <cell r="R336">
            <v>20</v>
          </cell>
          <cell r="S336">
            <v>54</v>
          </cell>
          <cell r="T336">
            <v>45</v>
          </cell>
          <cell r="U336">
            <v>52.45</v>
          </cell>
          <cell r="V336">
            <v>54.6</v>
          </cell>
          <cell r="W336">
            <v>35</v>
          </cell>
          <cell r="X336">
            <v>98.3</v>
          </cell>
          <cell r="Y336">
            <v>98.3</v>
          </cell>
          <cell r="Z336">
            <v>95.5</v>
          </cell>
          <cell r="AA336">
            <v>43.3</v>
          </cell>
          <cell r="AB336">
            <v>37.119999999999997</v>
          </cell>
          <cell r="AC336">
            <v>5.3591790193842748E-2</v>
          </cell>
          <cell r="AD336"/>
          <cell r="AE336">
            <v>6.9696969696969591E-2</v>
          </cell>
          <cell r="AF336">
            <v>9.4385679414157764E-2</v>
          </cell>
          <cell r="AG336">
            <v>9.4285714285714306E-2</v>
          </cell>
          <cell r="AH336">
            <v>4.5454545454545414E-2</v>
          </cell>
          <cell r="AI336">
            <v>8.671171171171177E-2</v>
          </cell>
          <cell r="AJ336">
            <v>9.7426470588235281E-2</v>
          </cell>
          <cell r="AK336">
            <v>8.8633993743482797E-2</v>
          </cell>
          <cell r="AL336">
            <v>7.304526748971174E-2</v>
          </cell>
          <cell r="AM336">
            <v>6.4233576642335866E-2</v>
          </cell>
          <cell r="AN336">
            <v>2.564102564102555E-2</v>
          </cell>
          <cell r="AO336">
            <v>3.0534351145038219E-2</v>
          </cell>
          <cell r="AP336">
            <v>4.6511627906976827E-2</v>
          </cell>
          <cell r="AQ336">
            <v>2.7424094025465307E-2</v>
          </cell>
          <cell r="AR336">
            <v>2.7281279397930458E-2</v>
          </cell>
          <cell r="AS336">
            <v>2.4890190336749773E-2</v>
          </cell>
          <cell r="AT336">
            <v>5.983827493261451E-2</v>
          </cell>
          <cell r="AU336">
            <v>2.1390374331550888E-2</v>
          </cell>
          <cell r="AV336">
            <v>0</v>
          </cell>
          <cell r="AW336">
            <v>1.4484831921289798E-2</v>
          </cell>
        </row>
        <row r="337">
          <cell r="A337">
            <v>39588</v>
          </cell>
          <cell r="B337">
            <v>43101</v>
          </cell>
          <cell r="C337">
            <v>34339</v>
          </cell>
          <cell r="D337">
            <v>0.13231273120732268</v>
          </cell>
          <cell r="E337">
            <v>9.9599459142281299E-2</v>
          </cell>
          <cell r="F337">
            <v>0.17623484277591284</v>
          </cell>
          <cell r="H337">
            <v>51.7</v>
          </cell>
          <cell r="I337">
            <v>42.05</v>
          </cell>
          <cell r="J337">
            <v>80.599999999999994</v>
          </cell>
          <cell r="K337">
            <v>69.05</v>
          </cell>
          <cell r="L337">
            <v>52</v>
          </cell>
          <cell r="M337">
            <v>57.4</v>
          </cell>
          <cell r="N337">
            <v>66.099999999999994</v>
          </cell>
          <cell r="O337">
            <v>62.3</v>
          </cell>
          <cell r="P337">
            <v>24.21</v>
          </cell>
          <cell r="Q337">
            <v>36.229999999999997</v>
          </cell>
          <cell r="R337">
            <v>21.5</v>
          </cell>
          <cell r="S337">
            <v>58</v>
          </cell>
          <cell r="T337">
            <v>51</v>
          </cell>
          <cell r="U337">
            <v>56.5</v>
          </cell>
          <cell r="V337">
            <v>59</v>
          </cell>
          <cell r="W337">
            <v>37.65</v>
          </cell>
          <cell r="X337">
            <v>109.6</v>
          </cell>
          <cell r="Y337">
            <v>109.6</v>
          </cell>
          <cell r="Z337">
            <v>107</v>
          </cell>
          <cell r="AA337">
            <v>49.13</v>
          </cell>
          <cell r="AB337">
            <v>40.65</v>
          </cell>
          <cell r="AC337">
            <v>0.11904761904761907</v>
          </cell>
          <cell r="AD337"/>
          <cell r="AE337">
            <v>0.19121813031161472</v>
          </cell>
          <cell r="AF337">
            <v>0.19851301115241626</v>
          </cell>
          <cell r="AG337">
            <v>0.20191470844212356</v>
          </cell>
          <cell r="AH337">
            <v>0.13043478260869557</v>
          </cell>
          <cell r="AI337">
            <v>0.18963730569948178</v>
          </cell>
          <cell r="AJ337">
            <v>0.10720268006700162</v>
          </cell>
          <cell r="AK337">
            <v>0.19348659003831403</v>
          </cell>
          <cell r="AL337">
            <v>0.16059443911792903</v>
          </cell>
          <cell r="AM337">
            <v>0.2424554183813441</v>
          </cell>
          <cell r="AN337">
            <v>7.4999999999999956E-2</v>
          </cell>
          <cell r="AO337">
            <v>7.4074074074074181E-2</v>
          </cell>
          <cell r="AP337">
            <v>0.1333333333333333</v>
          </cell>
          <cell r="AQ337">
            <v>7.7216396568160039E-2</v>
          </cell>
          <cell r="AR337">
            <v>8.0586080586080522E-2</v>
          </cell>
          <cell r="AS337">
            <v>7.5714285714285623E-2</v>
          </cell>
          <cell r="AT337">
            <v>0.11495422177009162</v>
          </cell>
          <cell r="AU337">
            <v>0.12041884816753923</v>
          </cell>
          <cell r="AV337">
            <v>0.13464203233256367</v>
          </cell>
          <cell r="AW337">
            <v>9.5096982758620774E-2</v>
          </cell>
        </row>
        <row r="338">
          <cell r="A338">
            <v>39595</v>
          </cell>
          <cell r="B338">
            <v>42282</v>
          </cell>
          <cell r="C338">
            <v>35974</v>
          </cell>
          <cell r="D338">
            <v>1.0537190082644532E-2</v>
          </cell>
          <cell r="E338">
            <v>-1.9001879306744573E-2</v>
          </cell>
          <cell r="F338">
            <v>4.7613500684352994E-2</v>
          </cell>
          <cell r="H338">
            <v>53.4</v>
          </cell>
          <cell r="I338">
            <v>45.15</v>
          </cell>
          <cell r="J338">
            <v>84.95</v>
          </cell>
          <cell r="K338">
            <v>72.7</v>
          </cell>
          <cell r="L338">
            <v>53</v>
          </cell>
          <cell r="M338">
            <v>60.3</v>
          </cell>
          <cell r="N338">
            <v>67.5</v>
          </cell>
          <cell r="O338">
            <v>65.400000000000006</v>
          </cell>
          <cell r="P338">
            <v>25.19</v>
          </cell>
          <cell r="Q338">
            <v>38</v>
          </cell>
          <cell r="R338">
            <v>21</v>
          </cell>
          <cell r="S338">
            <v>56.8</v>
          </cell>
          <cell r="T338">
            <v>52</v>
          </cell>
          <cell r="U338">
            <v>55.3</v>
          </cell>
          <cell r="V338">
            <v>57.55</v>
          </cell>
          <cell r="W338">
            <v>36.799999999999997</v>
          </cell>
          <cell r="X338">
            <v>106.8</v>
          </cell>
          <cell r="Y338">
            <v>106.8</v>
          </cell>
          <cell r="Z338">
            <v>105.3</v>
          </cell>
          <cell r="AA338">
            <v>47.99</v>
          </cell>
          <cell r="AB338">
            <v>39.770000000000003</v>
          </cell>
          <cell r="AC338">
            <v>3.2882011605415817E-2</v>
          </cell>
          <cell r="AD338"/>
          <cell r="AE338">
            <v>7.3721759809750376E-2</v>
          </cell>
          <cell r="AF338">
            <v>5.3970223325062072E-2</v>
          </cell>
          <cell r="AG338">
            <v>5.2860246198407124E-2</v>
          </cell>
          <cell r="AH338">
            <v>1.9230769230769162E-2</v>
          </cell>
          <cell r="AI338">
            <v>5.0522648083623611E-2</v>
          </cell>
          <cell r="AJ338">
            <v>2.1180030257186067E-2</v>
          </cell>
          <cell r="AK338">
            <v>4.9759229534510618E-2</v>
          </cell>
          <cell r="AL338">
            <v>4.0479140850887996E-2</v>
          </cell>
          <cell r="AM338">
            <v>4.8854540436102711E-2</v>
          </cell>
          <cell r="AN338">
            <v>-2.3255813953488413E-2</v>
          </cell>
          <cell r="AO338">
            <v>-2.0689655172413834E-2</v>
          </cell>
          <cell r="AP338">
            <v>1.9607843137254832E-2</v>
          </cell>
          <cell r="AQ338">
            <v>-2.12389380530974E-2</v>
          </cell>
          <cell r="AR338">
            <v>-2.4576271186440679E-2</v>
          </cell>
          <cell r="AS338">
            <v>-2.2576361221779639E-2</v>
          </cell>
          <cell r="AT338">
            <v>-2.5547445255474477E-2</v>
          </cell>
          <cell r="AU338">
            <v>-1.5887850467289799E-2</v>
          </cell>
          <cell r="AV338">
            <v>-2.3203745165886414E-2</v>
          </cell>
          <cell r="AW338">
            <v>-2.164821648216475E-2</v>
          </cell>
        </row>
        <row r="339">
          <cell r="A339">
            <v>39602</v>
          </cell>
          <cell r="B339">
            <v>43366</v>
          </cell>
          <cell r="C339">
            <v>38400</v>
          </cell>
          <cell r="D339">
            <v>4.4852790840318901E-2</v>
          </cell>
          <cell r="E339">
            <v>2.5637387067783068E-2</v>
          </cell>
          <cell r="F339">
            <v>6.743759381775738E-2</v>
          </cell>
          <cell r="H339">
            <v>56.95</v>
          </cell>
          <cell r="I339">
            <v>47.5</v>
          </cell>
          <cell r="J339">
            <v>90.45</v>
          </cell>
          <cell r="K339">
            <v>77.55</v>
          </cell>
          <cell r="L339">
            <v>54.35</v>
          </cell>
          <cell r="M339">
            <v>64.5</v>
          </cell>
          <cell r="N339">
            <v>73.150000000000006</v>
          </cell>
          <cell r="O339">
            <v>70</v>
          </cell>
          <cell r="P339">
            <v>27.22</v>
          </cell>
          <cell r="Q339">
            <v>41.09</v>
          </cell>
          <cell r="R339">
            <v>21.4</v>
          </cell>
          <cell r="S339">
            <v>57.7</v>
          </cell>
          <cell r="T339">
            <v>59</v>
          </cell>
          <cell r="U339">
            <v>56.2</v>
          </cell>
          <cell r="V339">
            <v>58.5</v>
          </cell>
          <cell r="W339">
            <v>37.450000000000003</v>
          </cell>
          <cell r="X339">
            <v>108.4</v>
          </cell>
          <cell r="Y339">
            <v>108.4</v>
          </cell>
          <cell r="Z339">
            <v>107</v>
          </cell>
          <cell r="AA339">
            <v>49.05</v>
          </cell>
          <cell r="AB339">
            <v>40.299999999999997</v>
          </cell>
          <cell r="AC339">
            <v>6.6479400749063666E-2</v>
          </cell>
          <cell r="AD339"/>
          <cell r="AE339">
            <v>5.2048726467331052E-2</v>
          </cell>
          <cell r="AF339">
            <v>6.4743967039434969E-2</v>
          </cell>
          <cell r="AG339">
            <v>6.6712517193947551E-2</v>
          </cell>
          <cell r="AH339">
            <v>2.5471698113207486E-2</v>
          </cell>
          <cell r="AI339">
            <v>6.9651741293532465E-2</v>
          </cell>
          <cell r="AJ339">
            <v>8.3703703703703836E-2</v>
          </cell>
          <cell r="AK339">
            <v>7.0336391437308743E-2</v>
          </cell>
          <cell r="AL339">
            <v>8.0587534736006328E-2</v>
          </cell>
          <cell r="AM339">
            <v>8.131578947368423E-2</v>
          </cell>
          <cell r="AN339">
            <v>1.904761904761898E-2</v>
          </cell>
          <cell r="AO339">
            <v>1.5845070422535246E-2</v>
          </cell>
          <cell r="AP339">
            <v>0.13461538461538458</v>
          </cell>
          <cell r="AQ339">
            <v>1.6274864376130349E-2</v>
          </cell>
          <cell r="AR339">
            <v>1.6507384882710641E-2</v>
          </cell>
          <cell r="AS339">
            <v>1.7663043478260976E-2</v>
          </cell>
          <cell r="AT339">
            <v>1.4981273408239737E-2</v>
          </cell>
          <cell r="AU339">
            <v>1.6144349477682729E-2</v>
          </cell>
          <cell r="AV339">
            <v>2.2087934986455338E-2</v>
          </cell>
          <cell r="AW339">
            <v>1.3326628111641758E-2</v>
          </cell>
        </row>
        <row r="340">
          <cell r="A340">
            <v>39609</v>
          </cell>
          <cell r="B340">
            <v>43697</v>
          </cell>
          <cell r="C340">
            <v>40300</v>
          </cell>
          <cell r="D340">
            <v>2.7285179659026992E-2</v>
          </cell>
          <cell r="E340">
            <v>7.6327076511553127E-3</v>
          </cell>
          <cell r="F340">
            <v>4.9479166666666741E-2</v>
          </cell>
          <cell r="H340">
            <v>57.8</v>
          </cell>
          <cell r="I340">
            <v>48.4</v>
          </cell>
          <cell r="J340">
            <v>94.65</v>
          </cell>
          <cell r="K340">
            <v>81.2</v>
          </cell>
          <cell r="L340">
            <v>62</v>
          </cell>
          <cell r="M340">
            <v>67.55</v>
          </cell>
          <cell r="N340">
            <v>75.25</v>
          </cell>
          <cell r="O340">
            <v>73.349999999999994</v>
          </cell>
          <cell r="P340">
            <v>28.72</v>
          </cell>
          <cell r="Q340">
            <v>43.48</v>
          </cell>
          <cell r="R340">
            <v>21.65</v>
          </cell>
          <cell r="S340">
            <v>58.401000000000003</v>
          </cell>
          <cell r="T340">
            <v>61</v>
          </cell>
          <cell r="U340">
            <v>56.95</v>
          </cell>
          <cell r="V340">
            <v>59.25</v>
          </cell>
          <cell r="W340">
            <v>37.9</v>
          </cell>
          <cell r="X340">
            <v>107.25</v>
          </cell>
          <cell r="Y340">
            <v>107.25</v>
          </cell>
          <cell r="Z340">
            <v>106.5</v>
          </cell>
          <cell r="AA340">
            <v>48.6</v>
          </cell>
          <cell r="AB340">
            <v>41</v>
          </cell>
          <cell r="AC340">
            <v>1.4925373134328179E-2</v>
          </cell>
          <cell r="AD340"/>
          <cell r="AE340">
            <v>1.8947368421052602E-2</v>
          </cell>
          <cell r="AF340">
            <v>4.6434494195688236E-2</v>
          </cell>
          <cell r="AG340">
            <v>4.7066408768536405E-2</v>
          </cell>
          <cell r="AH340">
            <v>0.14075436982520695</v>
          </cell>
          <cell r="AI340">
            <v>4.7286821705426307E-2</v>
          </cell>
          <cell r="AJ340">
            <v>2.8708133971291794E-2</v>
          </cell>
          <cell r="AK340">
            <v>4.785714285714282E-2</v>
          </cell>
          <cell r="AL340">
            <v>5.5106539309331293E-2</v>
          </cell>
          <cell r="AM340">
            <v>5.8165003650523017E-2</v>
          </cell>
          <cell r="AN340">
            <v>1.1682242990654235E-2</v>
          </cell>
          <cell r="AO340">
            <v>1.2149046793760832E-2</v>
          </cell>
          <cell r="AP340">
            <v>3.3898305084745672E-2</v>
          </cell>
          <cell r="AQ340">
            <v>1.3345195729537407E-2</v>
          </cell>
          <cell r="AR340">
            <v>1.2820512820512775E-2</v>
          </cell>
          <cell r="AS340">
            <v>1.2016021361815676E-2</v>
          </cell>
          <cell r="AT340">
            <v>-1.0608856088560992E-2</v>
          </cell>
          <cell r="AU340">
            <v>-4.6728971962616273E-3</v>
          </cell>
          <cell r="AV340">
            <v>-9.1743119266054496E-3</v>
          </cell>
          <cell r="AW340">
            <v>1.7369727047146455E-2</v>
          </cell>
        </row>
        <row r="341">
          <cell r="A341">
            <v>39616</v>
          </cell>
          <cell r="B341">
            <v>33138</v>
          </cell>
          <cell r="C341">
            <v>26761</v>
          </cell>
          <cell r="D341">
            <v>-0.2868911984951843</v>
          </cell>
          <cell r="E341">
            <v>-0.24164130260658623</v>
          </cell>
          <cell r="F341">
            <v>-0.335955334987593</v>
          </cell>
          <cell r="H341">
            <v>48.25</v>
          </cell>
          <cell r="I341">
            <v>30</v>
          </cell>
          <cell r="J341">
            <v>59.45</v>
          </cell>
          <cell r="K341">
            <v>50.65</v>
          </cell>
          <cell r="L341">
            <v>46</v>
          </cell>
          <cell r="M341">
            <v>42.3</v>
          </cell>
          <cell r="N341">
            <v>59</v>
          </cell>
          <cell r="O341">
            <v>45.75</v>
          </cell>
          <cell r="P341">
            <v>20.329999999999998</v>
          </cell>
          <cell r="Q341">
            <v>24.74</v>
          </cell>
          <cell r="R341">
            <v>16.45</v>
          </cell>
          <cell r="S341">
            <v>43.2</v>
          </cell>
          <cell r="T341">
            <v>45</v>
          </cell>
          <cell r="U341">
            <v>43.05</v>
          </cell>
          <cell r="V341">
            <v>44.9</v>
          </cell>
          <cell r="W341">
            <v>28.65</v>
          </cell>
          <cell r="X341">
            <v>86.5</v>
          </cell>
          <cell r="Y341">
            <v>86.5</v>
          </cell>
          <cell r="Z341">
            <v>85</v>
          </cell>
          <cell r="AA341">
            <v>37.119999999999997</v>
          </cell>
          <cell r="AB341">
            <v>29.16</v>
          </cell>
          <cell r="AC341">
            <v>-0.16522491349480961</v>
          </cell>
          <cell r="AD341"/>
          <cell r="AE341">
            <v>-0.3801652892561983</v>
          </cell>
          <cell r="AF341">
            <v>-0.37189646064447968</v>
          </cell>
          <cell r="AG341">
            <v>-0.37623152709359609</v>
          </cell>
          <cell r="AH341">
            <v>-0.25806451612903225</v>
          </cell>
          <cell r="AI341">
            <v>-0.37379718726868982</v>
          </cell>
          <cell r="AJ341">
            <v>-0.21594684385382057</v>
          </cell>
          <cell r="AK341">
            <v>-0.37627811860940685</v>
          </cell>
          <cell r="AL341">
            <v>-0.29213091922005574</v>
          </cell>
          <cell r="AM341">
            <v>-0.43100275988960446</v>
          </cell>
          <cell r="AN341">
            <v>-0.24018475750577362</v>
          </cell>
          <cell r="AO341">
            <v>-0.26028663892741566</v>
          </cell>
          <cell r="AP341">
            <v>-0.26229508196721307</v>
          </cell>
          <cell r="AQ341">
            <v>-0.24407374890254618</v>
          </cell>
          <cell r="AR341">
            <v>-0.24219409282700421</v>
          </cell>
          <cell r="AS341">
            <v>-0.24406332453825863</v>
          </cell>
          <cell r="AT341">
            <v>-0.19347319347319347</v>
          </cell>
          <cell r="AU341">
            <v>-0.2018779342723005</v>
          </cell>
          <cell r="AV341">
            <v>-0.23621399176954738</v>
          </cell>
          <cell r="AW341">
            <v>-0.28878048780487808</v>
          </cell>
        </row>
        <row r="342">
          <cell r="A342">
            <v>39623</v>
          </cell>
          <cell r="B342">
            <v>31953</v>
          </cell>
          <cell r="C342">
            <v>27691</v>
          </cell>
          <cell r="D342">
            <v>-4.2571662298201973E-3</v>
          </cell>
          <cell r="E342">
            <v>-3.5759550968676446E-2</v>
          </cell>
          <cell r="F342">
            <v>3.4752064571577979E-2</v>
          </cell>
          <cell r="H342">
            <v>45.75</v>
          </cell>
          <cell r="I342">
            <v>31</v>
          </cell>
          <cell r="J342">
            <v>63.55</v>
          </cell>
          <cell r="K342">
            <v>54.2</v>
          </cell>
          <cell r="L342">
            <v>45.5</v>
          </cell>
          <cell r="M342">
            <v>45.4</v>
          </cell>
          <cell r="N342">
            <v>57.3</v>
          </cell>
          <cell r="O342">
            <v>49.05</v>
          </cell>
          <cell r="P342">
            <v>19.440000000000001</v>
          </cell>
          <cell r="Q342">
            <v>26.87</v>
          </cell>
          <cell r="R342">
            <v>15.65</v>
          </cell>
          <cell r="S342">
            <v>40</v>
          </cell>
          <cell r="T342">
            <v>44</v>
          </cell>
          <cell r="U342">
            <v>40.950000000000003</v>
          </cell>
          <cell r="V342">
            <v>42.4</v>
          </cell>
          <cell r="W342">
            <v>27.3</v>
          </cell>
          <cell r="X342">
            <v>84.75</v>
          </cell>
          <cell r="Y342">
            <v>84.75</v>
          </cell>
          <cell r="Z342">
            <v>84.5</v>
          </cell>
          <cell r="AA342">
            <v>36.229999999999997</v>
          </cell>
          <cell r="AB342">
            <v>27.4</v>
          </cell>
          <cell r="AC342">
            <v>-5.1813471502590636E-2</v>
          </cell>
          <cell r="AD342"/>
          <cell r="AE342">
            <v>3.3333333333333437E-2</v>
          </cell>
          <cell r="AF342">
            <v>6.8965517241379226E-2</v>
          </cell>
          <cell r="AG342">
            <v>7.008884501480761E-2</v>
          </cell>
          <cell r="AH342">
            <v>-1.0869565217391353E-2</v>
          </cell>
          <cell r="AI342">
            <v>7.328605200945626E-2</v>
          </cell>
          <cell r="AJ342">
            <v>-2.8813559322033999E-2</v>
          </cell>
          <cell r="AK342">
            <v>7.2131147540983598E-2</v>
          </cell>
          <cell r="AL342">
            <v>-4.3777668470240894E-2</v>
          </cell>
          <cell r="AM342">
            <v>8.6095392077607302E-2</v>
          </cell>
          <cell r="AN342">
            <v>-4.8632218844984698E-2</v>
          </cell>
          <cell r="AO342">
            <v>-7.4074074074074181E-2</v>
          </cell>
          <cell r="AP342">
            <v>-2.2222222222222254E-2</v>
          </cell>
          <cell r="AQ342">
            <v>-4.878048780487787E-2</v>
          </cell>
          <cell r="AR342">
            <v>-5.5679287305122505E-2</v>
          </cell>
          <cell r="AS342">
            <v>-4.7120418848167422E-2</v>
          </cell>
          <cell r="AT342">
            <v>-2.0231213872832332E-2</v>
          </cell>
          <cell r="AU342">
            <v>-5.8823529411764497E-3</v>
          </cell>
          <cell r="AV342">
            <v>-2.3976293103448287E-2</v>
          </cell>
          <cell r="AW342">
            <v>-6.0356652949245637E-2</v>
          </cell>
        </row>
        <row r="343">
          <cell r="A343">
            <v>39630</v>
          </cell>
          <cell r="B343">
            <v>34650</v>
          </cell>
          <cell r="C343">
            <v>27150</v>
          </cell>
          <cell r="D343">
            <v>3.6147810341358833E-2</v>
          </cell>
          <cell r="E343">
            <v>8.4405220167120376E-2</v>
          </cell>
          <cell r="F343">
            <v>-1.9537033693257766E-2</v>
          </cell>
          <cell r="H343">
            <v>42.65</v>
          </cell>
          <cell r="I343">
            <v>33.5</v>
          </cell>
          <cell r="J343">
            <v>63.55</v>
          </cell>
          <cell r="K343">
            <v>54.2</v>
          </cell>
          <cell r="L343">
            <v>43.35</v>
          </cell>
          <cell r="M343">
            <v>45.4</v>
          </cell>
          <cell r="N343">
            <v>55</v>
          </cell>
          <cell r="O343">
            <v>49.05</v>
          </cell>
          <cell r="P343">
            <v>18.38</v>
          </cell>
          <cell r="Q343">
            <v>26.87</v>
          </cell>
          <cell r="R343">
            <v>17.45</v>
          </cell>
          <cell r="S343">
            <v>44.55</v>
          </cell>
          <cell r="T343">
            <v>42.35</v>
          </cell>
          <cell r="U343">
            <v>45.95</v>
          </cell>
          <cell r="V343">
            <v>47.95</v>
          </cell>
          <cell r="W343">
            <v>30.65</v>
          </cell>
          <cell r="X343">
            <v>90.2</v>
          </cell>
          <cell r="Y343">
            <v>90.2</v>
          </cell>
          <cell r="Z343">
            <v>89</v>
          </cell>
          <cell r="AA343">
            <v>38.53</v>
          </cell>
          <cell r="AB343">
            <v>31.37</v>
          </cell>
          <cell r="AC343">
            <v>-6.7759562841530063E-2</v>
          </cell>
          <cell r="AD343"/>
          <cell r="AE343">
            <v>8.0645161290322509E-2</v>
          </cell>
          <cell r="AF343">
            <v>0</v>
          </cell>
          <cell r="AG343">
            <v>0</v>
          </cell>
          <cell r="AH343">
            <v>-4.7252747252747196E-2</v>
          </cell>
          <cell r="AI343">
            <v>0</v>
          </cell>
          <cell r="AJ343">
            <v>-4.0139616055846372E-2</v>
          </cell>
          <cell r="AK343">
            <v>0</v>
          </cell>
          <cell r="AL343">
            <v>-5.4526748971193584E-2</v>
          </cell>
          <cell r="AM343">
            <v>0</v>
          </cell>
          <cell r="AN343">
            <v>0.11501597444089451</v>
          </cell>
          <cell r="AO343">
            <v>0.11375000000000002</v>
          </cell>
          <cell r="AP343">
            <v>-3.7499999999999978E-2</v>
          </cell>
          <cell r="AQ343">
            <v>0.12210012210012211</v>
          </cell>
          <cell r="AR343">
            <v>0.13089622641509435</v>
          </cell>
          <cell r="AS343">
            <v>0.12271062271062272</v>
          </cell>
          <cell r="AT343">
            <v>6.4306784660767002E-2</v>
          </cell>
          <cell r="AU343">
            <v>5.3254437869822535E-2</v>
          </cell>
          <cell r="AV343">
            <v>6.3483301131658898E-2</v>
          </cell>
          <cell r="AW343">
            <v>0.14489051094890515</v>
          </cell>
        </row>
        <row r="344">
          <cell r="A344">
            <v>39637</v>
          </cell>
          <cell r="B344">
            <v>32831</v>
          </cell>
          <cell r="C344">
            <v>23586</v>
          </cell>
          <cell r="D344">
            <v>-8.7103559870550185E-2</v>
          </cell>
          <cell r="E344">
            <v>-5.2496392496392486E-2</v>
          </cell>
          <cell r="F344">
            <v>-0.13127071823204417</v>
          </cell>
          <cell r="H344">
            <v>39.799999999999997</v>
          </cell>
          <cell r="I344">
            <v>28.5</v>
          </cell>
          <cell r="J344">
            <v>54.7</v>
          </cell>
          <cell r="K344">
            <v>46.45</v>
          </cell>
          <cell r="L344">
            <v>38.549999999999997</v>
          </cell>
          <cell r="M344">
            <v>39.200000000000003</v>
          </cell>
          <cell r="N344">
            <v>51.75</v>
          </cell>
          <cell r="O344">
            <v>42.15</v>
          </cell>
          <cell r="P344">
            <v>16.079999999999998</v>
          </cell>
          <cell r="Q344">
            <v>21.56</v>
          </cell>
          <cell r="R344">
            <v>16.649999999999999</v>
          </cell>
          <cell r="S344">
            <v>44.75</v>
          </cell>
          <cell r="T344">
            <v>38</v>
          </cell>
          <cell r="U344">
            <v>43.95</v>
          </cell>
          <cell r="V344">
            <v>45.75</v>
          </cell>
          <cell r="W344">
            <v>29.3</v>
          </cell>
          <cell r="X344">
            <v>85.5</v>
          </cell>
          <cell r="Y344">
            <v>85.5</v>
          </cell>
          <cell r="Z344">
            <v>84</v>
          </cell>
          <cell r="AA344">
            <v>36.14</v>
          </cell>
          <cell r="AB344">
            <v>29.16</v>
          </cell>
          <cell r="AC344">
            <v>-6.6822977725674138E-2</v>
          </cell>
          <cell r="AD344"/>
          <cell r="AE344">
            <v>-0.14925373134328357</v>
          </cell>
          <cell r="AF344">
            <v>-0.13926042486231305</v>
          </cell>
          <cell r="AG344">
            <v>-0.1429889298892989</v>
          </cell>
          <cell r="AH344">
            <v>-0.11072664359861606</v>
          </cell>
          <cell r="AI344">
            <v>-0.13656387665198233</v>
          </cell>
          <cell r="AJ344">
            <v>-5.9090909090909083E-2</v>
          </cell>
          <cell r="AK344">
            <v>-0.14067278287461771</v>
          </cell>
          <cell r="AL344">
            <v>-0.12513601741022851</v>
          </cell>
          <cell r="AM344">
            <v>-0.19761816151842215</v>
          </cell>
          <cell r="AN344">
            <v>-4.5845272206303744E-2</v>
          </cell>
          <cell r="AO344">
            <v>4.4893378226711356E-3</v>
          </cell>
          <cell r="AP344">
            <v>-0.10271546635183004</v>
          </cell>
          <cell r="AQ344">
            <v>-4.3525571273122954E-2</v>
          </cell>
          <cell r="AR344">
            <v>-4.5881126173097031E-2</v>
          </cell>
          <cell r="AS344">
            <v>-4.4045676998368588E-2</v>
          </cell>
          <cell r="AT344">
            <v>-5.2106430155210659E-2</v>
          </cell>
          <cell r="AU344">
            <v>-5.6179775280898903E-2</v>
          </cell>
          <cell r="AV344">
            <v>-6.2029587334544556E-2</v>
          </cell>
          <cell r="AW344">
            <v>-7.0449474019764091E-2</v>
          </cell>
        </row>
        <row r="345">
          <cell r="A345">
            <v>39644</v>
          </cell>
          <cell r="B345">
            <v>35248</v>
          </cell>
          <cell r="C345">
            <v>24898</v>
          </cell>
          <cell r="D345">
            <v>6.6097098392328579E-2</v>
          </cell>
          <cell r="E345">
            <v>7.3619445036703146E-2</v>
          </cell>
          <cell r="F345">
            <v>5.5626218943441108E-2</v>
          </cell>
          <cell r="H345">
            <v>40.85</v>
          </cell>
          <cell r="I345">
            <v>31</v>
          </cell>
          <cell r="J345">
            <v>58.2</v>
          </cell>
          <cell r="K345">
            <v>49.45</v>
          </cell>
          <cell r="L345">
            <v>39.6</v>
          </cell>
          <cell r="M345">
            <v>41.65</v>
          </cell>
          <cell r="N345">
            <v>53.1</v>
          </cell>
          <cell r="O345">
            <v>44.85</v>
          </cell>
          <cell r="P345">
            <v>16.7</v>
          </cell>
          <cell r="Q345">
            <v>23.33</v>
          </cell>
          <cell r="R345">
            <v>18.149999999999999</v>
          </cell>
          <cell r="S345">
            <v>48.5</v>
          </cell>
          <cell r="T345">
            <v>41</v>
          </cell>
          <cell r="U345">
            <v>47.95</v>
          </cell>
          <cell r="V345">
            <v>49.95</v>
          </cell>
          <cell r="W345">
            <v>31.95</v>
          </cell>
          <cell r="X345">
            <v>88.05</v>
          </cell>
          <cell r="Y345">
            <v>88.05</v>
          </cell>
          <cell r="Z345">
            <v>87.5</v>
          </cell>
          <cell r="AA345">
            <v>37.65</v>
          </cell>
          <cell r="AB345">
            <v>32.520000000000003</v>
          </cell>
          <cell r="AC345">
            <v>2.6381909547738891E-2</v>
          </cell>
          <cell r="AD345"/>
          <cell r="AE345">
            <v>8.7719298245614086E-2</v>
          </cell>
          <cell r="AF345">
            <v>6.3985374771480696E-2</v>
          </cell>
          <cell r="AG345">
            <v>6.4585575888051583E-2</v>
          </cell>
          <cell r="AH345">
            <v>2.7237354085603238E-2</v>
          </cell>
          <cell r="AI345">
            <v>6.2499999999999778E-2</v>
          </cell>
          <cell r="AJ345">
            <v>2.6086956521739202E-2</v>
          </cell>
          <cell r="AK345">
            <v>6.4056939501779375E-2</v>
          </cell>
          <cell r="AL345">
            <v>3.8557213930348277E-2</v>
          </cell>
          <cell r="AM345">
            <v>8.2096474953617715E-2</v>
          </cell>
          <cell r="AN345">
            <v>9.0090090090090058E-2</v>
          </cell>
          <cell r="AO345">
            <v>8.3798882681564324E-2</v>
          </cell>
          <cell r="AP345">
            <v>7.8947368421052655E-2</v>
          </cell>
          <cell r="AQ345">
            <v>9.1012514220705443E-2</v>
          </cell>
          <cell r="AR345">
            <v>9.1803278688524559E-2</v>
          </cell>
          <cell r="AS345">
            <v>9.0443686006825841E-2</v>
          </cell>
          <cell r="AT345">
            <v>2.9824561403508643E-2</v>
          </cell>
          <cell r="AU345">
            <v>4.1666666666666741E-2</v>
          </cell>
          <cell r="AV345">
            <v>4.1781959048146078E-2</v>
          </cell>
          <cell r="AW345">
            <v>0.11522633744855981</v>
          </cell>
        </row>
        <row r="346">
          <cell r="A346">
            <v>39651</v>
          </cell>
          <cell r="B346">
            <v>34886</v>
          </cell>
          <cell r="C346">
            <v>24765</v>
          </cell>
          <cell r="D346">
            <v>-8.2299737305888687E-3</v>
          </cell>
          <cell r="E346">
            <v>-1.0270086246028098E-2</v>
          </cell>
          <cell r="F346">
            <v>-5.3417945216482909E-3</v>
          </cell>
          <cell r="H346">
            <v>41.2</v>
          </cell>
          <cell r="I346">
            <v>30.15</v>
          </cell>
          <cell r="J346">
            <v>57.9</v>
          </cell>
          <cell r="K346">
            <v>49.15</v>
          </cell>
          <cell r="L346">
            <v>39.549999999999997</v>
          </cell>
          <cell r="M346">
            <v>41.4</v>
          </cell>
          <cell r="N346">
            <v>53.6</v>
          </cell>
          <cell r="O346">
            <v>44.6</v>
          </cell>
          <cell r="P346">
            <v>16.7</v>
          </cell>
          <cell r="Q346">
            <v>22.98</v>
          </cell>
          <cell r="R346">
            <v>18.05</v>
          </cell>
          <cell r="S346">
            <v>48.35</v>
          </cell>
          <cell r="T346">
            <v>41</v>
          </cell>
          <cell r="U346">
            <v>47.8</v>
          </cell>
          <cell r="V346">
            <v>49.75</v>
          </cell>
          <cell r="W346">
            <v>31.8</v>
          </cell>
          <cell r="X346">
            <v>86.5</v>
          </cell>
          <cell r="Y346">
            <v>86.5</v>
          </cell>
          <cell r="Z346">
            <v>86.5</v>
          </cell>
          <cell r="AA346">
            <v>36.5</v>
          </cell>
          <cell r="AB346">
            <v>32.26</v>
          </cell>
          <cell r="AC346">
            <v>8.5679314565483278E-3</v>
          </cell>
          <cell r="AD346"/>
          <cell r="AE346">
            <v>-2.741935483870972E-2</v>
          </cell>
          <cell r="AF346">
            <v>-5.1546391752578247E-3</v>
          </cell>
          <cell r="AG346">
            <v>-6.0667340748231657E-3</v>
          </cell>
          <cell r="AH346">
            <v>-1.2626262626264095E-3</v>
          </cell>
          <cell r="AI346">
            <v>-6.0024009603841799E-3</v>
          </cell>
          <cell r="AJ346">
            <v>9.4161958568739212E-3</v>
          </cell>
          <cell r="AK346">
            <v>-5.5741360089186509E-3</v>
          </cell>
          <cell r="AL346">
            <v>0</v>
          </cell>
          <cell r="AM346">
            <v>-1.5002143163308945E-2</v>
          </cell>
          <cell r="AN346">
            <v>-5.5096418732780705E-3</v>
          </cell>
          <cell r="AO346">
            <v>-3.0927835051546282E-3</v>
          </cell>
          <cell r="AP346">
            <v>0</v>
          </cell>
          <cell r="AQ346">
            <v>-3.1282586027112647E-3</v>
          </cell>
          <cell r="AR346">
            <v>-4.0040040040040248E-3</v>
          </cell>
          <cell r="AS346">
            <v>-4.6948356807511304E-3</v>
          </cell>
          <cell r="AT346">
            <v>-1.7603634298693938E-2</v>
          </cell>
          <cell r="AU346">
            <v>-1.1428571428571455E-2</v>
          </cell>
          <cell r="AV346">
            <v>-3.0544488711819362E-2</v>
          </cell>
          <cell r="AW346">
            <v>-7.9950799507996217E-3</v>
          </cell>
        </row>
        <row r="347">
          <cell r="A347">
            <v>39658</v>
          </cell>
          <cell r="B347">
            <v>34701</v>
          </cell>
          <cell r="C347">
            <v>25194</v>
          </cell>
          <cell r="D347">
            <v>4.0904595061272975E-3</v>
          </cell>
          <cell r="E347">
            <v>-5.3029868715244177E-3</v>
          </cell>
          <cell r="F347">
            <v>1.7322834645669305E-2</v>
          </cell>
          <cell r="H347">
            <v>42.7</v>
          </cell>
          <cell r="I347">
            <v>30.05</v>
          </cell>
          <cell r="J347">
            <v>56.95</v>
          </cell>
          <cell r="K347">
            <v>48.45</v>
          </cell>
          <cell r="L347">
            <v>42.05</v>
          </cell>
          <cell r="M347">
            <v>41.2</v>
          </cell>
          <cell r="N347">
            <v>55.8</v>
          </cell>
          <cell r="O347">
            <v>44.4</v>
          </cell>
          <cell r="P347">
            <v>18.12</v>
          </cell>
          <cell r="Q347">
            <v>23.15</v>
          </cell>
          <cell r="R347">
            <v>17.899999999999999</v>
          </cell>
          <cell r="S347">
            <v>47.45</v>
          </cell>
          <cell r="T347">
            <v>43</v>
          </cell>
          <cell r="U347">
            <v>46.9</v>
          </cell>
          <cell r="V347">
            <v>48.85</v>
          </cell>
          <cell r="W347">
            <v>31.3</v>
          </cell>
          <cell r="X347">
            <v>85.2</v>
          </cell>
          <cell r="Y347">
            <v>85.2</v>
          </cell>
          <cell r="Z347">
            <v>86</v>
          </cell>
          <cell r="AA347">
            <v>36.76</v>
          </cell>
          <cell r="AB347">
            <v>32.17</v>
          </cell>
          <cell r="AC347">
            <v>3.6407766990291357E-2</v>
          </cell>
          <cell r="AD347"/>
          <cell r="AE347">
            <v>-3.3167495854062867E-3</v>
          </cell>
          <cell r="AF347">
            <v>-1.6407599309153587E-2</v>
          </cell>
          <cell r="AG347">
            <v>-1.4242115971515701E-2</v>
          </cell>
          <cell r="AH347">
            <v>6.3211125158027848E-2</v>
          </cell>
          <cell r="AI347">
            <v>-4.8309178743960457E-3</v>
          </cell>
          <cell r="AJ347">
            <v>4.1044776119402826E-2</v>
          </cell>
          <cell r="AK347">
            <v>-4.484304932735439E-3</v>
          </cell>
          <cell r="AL347">
            <v>8.5029940119760505E-2</v>
          </cell>
          <cell r="AM347">
            <v>7.397737162750051E-3</v>
          </cell>
          <cell r="AN347">
            <v>-8.3102493074793671E-3</v>
          </cell>
          <cell r="AO347">
            <v>-1.8614270941054833E-2</v>
          </cell>
          <cell r="AP347">
            <v>4.8780487804878092E-2</v>
          </cell>
          <cell r="AQ347">
            <v>-1.882845188284521E-2</v>
          </cell>
          <cell r="AR347">
            <v>-1.8090452261306456E-2</v>
          </cell>
          <cell r="AS347">
            <v>-1.5723270440251569E-2</v>
          </cell>
          <cell r="AT347">
            <v>-1.5028901734103983E-2</v>
          </cell>
          <cell r="AU347">
            <v>-5.7803468208093012E-3</v>
          </cell>
          <cell r="AV347">
            <v>7.1232876712328252E-3</v>
          </cell>
          <cell r="AW347">
            <v>-2.7898326100432858E-3</v>
          </cell>
        </row>
        <row r="348">
          <cell r="A348">
            <v>39665</v>
          </cell>
          <cell r="B348">
            <v>32682</v>
          </cell>
          <cell r="C348">
            <v>25503</v>
          </cell>
          <cell r="D348">
            <v>-2.8549962434260001E-2</v>
          </cell>
          <cell r="E348">
            <v>-5.8182761303708808E-2</v>
          </cell>
          <cell r="F348">
            <v>1.2264824958323484E-2</v>
          </cell>
          <cell r="H348">
            <v>41.2</v>
          </cell>
          <cell r="I348">
            <v>31.5</v>
          </cell>
          <cell r="J348">
            <v>60</v>
          </cell>
          <cell r="K348">
            <v>51</v>
          </cell>
          <cell r="L348">
            <v>40</v>
          </cell>
          <cell r="M348">
            <v>42.85</v>
          </cell>
          <cell r="N348">
            <v>53.5</v>
          </cell>
          <cell r="O348">
            <v>46.2</v>
          </cell>
          <cell r="P348">
            <v>17.059999999999999</v>
          </cell>
          <cell r="Q348">
            <v>24.39</v>
          </cell>
          <cell r="R348">
            <v>16.55</v>
          </cell>
          <cell r="S348">
            <v>43.95</v>
          </cell>
          <cell r="T348">
            <v>41</v>
          </cell>
          <cell r="U348">
            <v>43.55</v>
          </cell>
          <cell r="V348">
            <v>45.35</v>
          </cell>
          <cell r="W348">
            <v>29</v>
          </cell>
          <cell r="X348">
            <v>83</v>
          </cell>
          <cell r="Y348">
            <v>83</v>
          </cell>
          <cell r="Z348">
            <v>84.5</v>
          </cell>
          <cell r="AA348">
            <v>35.35</v>
          </cell>
          <cell r="AB348">
            <v>29.16</v>
          </cell>
          <cell r="AC348">
            <v>-3.5128805620608938E-2</v>
          </cell>
          <cell r="AD348"/>
          <cell r="AE348">
            <v>4.8252911813643884E-2</v>
          </cell>
          <cell r="AF348">
            <v>5.355575065847229E-2</v>
          </cell>
          <cell r="AG348">
            <v>5.2631578947368363E-2</v>
          </cell>
          <cell r="AH348">
            <v>-4.8751486325802507E-2</v>
          </cell>
          <cell r="AI348">
            <v>4.0048543689320315E-2</v>
          </cell>
          <cell r="AJ348">
            <v>-4.1218637992831542E-2</v>
          </cell>
          <cell r="AK348">
            <v>4.0540540540540571E-2</v>
          </cell>
          <cell r="AL348">
            <v>-5.8498896247240695E-2</v>
          </cell>
          <cell r="AM348">
            <v>5.3563714902807869E-2</v>
          </cell>
          <cell r="AN348">
            <v>-7.5418994413407714E-2</v>
          </cell>
          <cell r="AO348">
            <v>-7.3761854583772379E-2</v>
          </cell>
          <cell r="AP348">
            <v>-4.6511627906976716E-2</v>
          </cell>
          <cell r="AQ348">
            <v>-7.1428571428571508E-2</v>
          </cell>
          <cell r="AR348">
            <v>-7.1647901740020448E-2</v>
          </cell>
          <cell r="AS348">
            <v>-7.3482428115016041E-2</v>
          </cell>
          <cell r="AT348">
            <v>-2.5821596244131495E-2</v>
          </cell>
          <cell r="AU348">
            <v>-1.744186046511631E-2</v>
          </cell>
          <cell r="AV348">
            <v>-3.83569096844395E-2</v>
          </cell>
          <cell r="AW348">
            <v>-9.3565433633820416E-2</v>
          </cell>
        </row>
        <row r="349">
          <cell r="A349">
            <v>39672</v>
          </cell>
          <cell r="B349">
            <v>25810</v>
          </cell>
          <cell r="C349">
            <v>25478</v>
          </cell>
          <cell r="D349">
            <v>-0.11853570507862854</v>
          </cell>
          <cell r="E349">
            <v>-0.21026864940946088</v>
          </cell>
          <cell r="F349">
            <v>-9.8027683017687384E-4</v>
          </cell>
          <cell r="H349">
            <v>35.299999999999997</v>
          </cell>
          <cell r="I349">
            <v>27</v>
          </cell>
          <cell r="J349">
            <v>51.65</v>
          </cell>
          <cell r="K349">
            <v>43.85</v>
          </cell>
          <cell r="L349">
            <v>35</v>
          </cell>
          <cell r="M349">
            <v>37.1</v>
          </cell>
          <cell r="N349">
            <v>48.3</v>
          </cell>
          <cell r="O349">
            <v>39.9</v>
          </cell>
          <cell r="P349">
            <v>14.14</v>
          </cell>
          <cell r="Q349">
            <v>20.329999999999998</v>
          </cell>
          <cell r="R349">
            <v>13</v>
          </cell>
          <cell r="S349">
            <v>34.200000000000003</v>
          </cell>
          <cell r="T349">
            <v>36</v>
          </cell>
          <cell r="U349">
            <v>36</v>
          </cell>
          <cell r="V349">
            <v>35.5</v>
          </cell>
          <cell r="W349">
            <v>22.4</v>
          </cell>
          <cell r="X349">
            <v>66.650000000000006</v>
          </cell>
          <cell r="Y349">
            <v>66.650000000000006</v>
          </cell>
          <cell r="Z349">
            <v>68</v>
          </cell>
          <cell r="AA349">
            <v>27.4</v>
          </cell>
          <cell r="AB349">
            <v>21.21</v>
          </cell>
          <cell r="AC349">
            <v>-0.14320388349514579</v>
          </cell>
          <cell r="AD349"/>
          <cell r="AE349">
            <v>-0.1428571428571429</v>
          </cell>
          <cell r="AF349">
            <v>-0.13916666666666666</v>
          </cell>
          <cell r="AG349">
            <v>-0.1401960784313725</v>
          </cell>
          <cell r="AH349">
            <v>-0.125</v>
          </cell>
          <cell r="AI349">
            <v>-0.13418903150525086</v>
          </cell>
          <cell r="AJ349">
            <v>-9.7196261682243046E-2</v>
          </cell>
          <cell r="AK349">
            <v>-0.13636363636363646</v>
          </cell>
          <cell r="AL349">
            <v>-0.17116060961313007</v>
          </cell>
          <cell r="AM349">
            <v>-0.16646166461664624</v>
          </cell>
          <cell r="AN349">
            <v>-0.21450151057401812</v>
          </cell>
          <cell r="AO349">
            <v>-0.22184300341296925</v>
          </cell>
          <cell r="AP349">
            <v>-0.12195121951219512</v>
          </cell>
          <cell r="AQ349">
            <v>-0.17336394948335243</v>
          </cell>
          <cell r="AR349">
            <v>-0.21719955898566701</v>
          </cell>
          <cell r="AS349">
            <v>-0.22758620689655173</v>
          </cell>
          <cell r="AT349">
            <v>-0.19698795180722883</v>
          </cell>
          <cell r="AU349">
            <v>-0.19526627218934911</v>
          </cell>
          <cell r="AV349">
            <v>-0.224893917963225</v>
          </cell>
          <cell r="AW349">
            <v>-0.27263374485596703</v>
          </cell>
        </row>
        <row r="350">
          <cell r="A350">
            <v>39679</v>
          </cell>
          <cell r="B350">
            <v>29356</v>
          </cell>
          <cell r="C350">
            <v>27335</v>
          </cell>
          <cell r="D350">
            <v>0.10534627983153944</v>
          </cell>
          <cell r="E350">
            <v>0.1373886090662535</v>
          </cell>
          <cell r="F350">
            <v>7.2886411806264206E-2</v>
          </cell>
          <cell r="H350">
            <v>40.1</v>
          </cell>
          <cell r="I350">
            <v>36</v>
          </cell>
          <cell r="J350">
            <v>66.25</v>
          </cell>
          <cell r="K350">
            <v>56.55</v>
          </cell>
          <cell r="L350">
            <v>39</v>
          </cell>
          <cell r="M350">
            <v>47.6</v>
          </cell>
          <cell r="N350">
            <v>52.25</v>
          </cell>
          <cell r="O350">
            <v>51.4</v>
          </cell>
          <cell r="P350">
            <v>16.88</v>
          </cell>
          <cell r="Q350">
            <v>28.28</v>
          </cell>
          <cell r="R350">
            <v>14.4</v>
          </cell>
          <cell r="S350">
            <v>40.9</v>
          </cell>
          <cell r="T350">
            <v>40</v>
          </cell>
          <cell r="U350">
            <v>37.549999999999997</v>
          </cell>
          <cell r="V350">
            <v>42.3</v>
          </cell>
          <cell r="W350">
            <v>25.05</v>
          </cell>
          <cell r="X350">
            <v>75.349999999999994</v>
          </cell>
          <cell r="Y350">
            <v>75.349999999999994</v>
          </cell>
          <cell r="Z350">
            <v>76</v>
          </cell>
          <cell r="AA350">
            <v>32.08</v>
          </cell>
          <cell r="AB350">
            <v>24.74</v>
          </cell>
          <cell r="AC350">
            <v>0.13597733711048177</v>
          </cell>
          <cell r="AD350"/>
          <cell r="AE350">
            <v>0.33333333333333326</v>
          </cell>
          <cell r="AF350">
            <v>0.28267182962245885</v>
          </cell>
          <cell r="AG350">
            <v>0.28962371721778779</v>
          </cell>
          <cell r="AH350">
            <v>0.11428571428571432</v>
          </cell>
          <cell r="AI350">
            <v>0.28301886792452824</v>
          </cell>
          <cell r="AJ350">
            <v>8.1780538302277606E-2</v>
          </cell>
          <cell r="AK350">
            <v>0.28822055137844615</v>
          </cell>
          <cell r="AL350">
            <v>0.19377652050919369</v>
          </cell>
          <cell r="AM350">
            <v>0.39104771273979355</v>
          </cell>
          <cell r="AN350">
            <v>0.10769230769230775</v>
          </cell>
          <cell r="AO350">
            <v>0.19590643274853781</v>
          </cell>
          <cell r="AP350">
            <v>0.11111111111111116</v>
          </cell>
          <cell r="AQ350">
            <v>4.3055555555555403E-2</v>
          </cell>
          <cell r="AR350">
            <v>0.19154929577464785</v>
          </cell>
          <cell r="AS350">
            <v>0.11830357142857162</v>
          </cell>
          <cell r="AT350">
            <v>0.13053263315828945</v>
          </cell>
          <cell r="AU350">
            <v>0.11764705882352944</v>
          </cell>
          <cell r="AV350">
            <v>0.17080291970802919</v>
          </cell>
          <cell r="AW350">
            <v>0.16643092880716637</v>
          </cell>
        </row>
        <row r="351">
          <cell r="A351">
            <v>39686</v>
          </cell>
          <cell r="B351">
            <v>27344</v>
          </cell>
          <cell r="C351">
            <v>23732</v>
          </cell>
          <cell r="D351">
            <v>-9.9045703903617888E-2</v>
          </cell>
          <cell r="E351">
            <v>-6.8537947949311895E-2</v>
          </cell>
          <cell r="F351">
            <v>-0.13180903603438809</v>
          </cell>
          <cell r="H351">
            <v>37.299999999999997</v>
          </cell>
          <cell r="I351">
            <v>30.75</v>
          </cell>
          <cell r="J351">
            <v>56.4</v>
          </cell>
          <cell r="K351">
            <v>48</v>
          </cell>
          <cell r="L351">
            <v>36</v>
          </cell>
          <cell r="M351">
            <v>40.5</v>
          </cell>
          <cell r="N351">
            <v>49.25</v>
          </cell>
          <cell r="O351">
            <v>43.6</v>
          </cell>
          <cell r="P351">
            <v>12.02</v>
          </cell>
          <cell r="Q351">
            <v>22.98</v>
          </cell>
          <cell r="R351">
            <v>13.7</v>
          </cell>
          <cell r="S351">
            <v>36.1</v>
          </cell>
          <cell r="T351">
            <v>37</v>
          </cell>
          <cell r="U351">
            <v>35.75</v>
          </cell>
          <cell r="V351">
            <v>37.25</v>
          </cell>
          <cell r="W351">
            <v>23.9</v>
          </cell>
          <cell r="X351">
            <v>73.2</v>
          </cell>
          <cell r="Y351">
            <v>73.2</v>
          </cell>
          <cell r="Z351">
            <v>74</v>
          </cell>
          <cell r="AA351">
            <v>30.05</v>
          </cell>
          <cell r="AB351">
            <v>22.09</v>
          </cell>
          <cell r="AC351">
            <v>-6.9825436408977648E-2</v>
          </cell>
          <cell r="AD351"/>
          <cell r="AE351">
            <v>-0.14583333333333337</v>
          </cell>
          <cell r="AF351">
            <v>-0.1486792452830189</v>
          </cell>
          <cell r="AG351">
            <v>-0.1511936339522546</v>
          </cell>
          <cell r="AH351">
            <v>-7.6923076923076872E-2</v>
          </cell>
          <cell r="AI351">
            <v>-0.14915966386554624</v>
          </cell>
          <cell r="AJ351">
            <v>-5.7416267942583699E-2</v>
          </cell>
          <cell r="AK351">
            <v>-0.15175097276264582</v>
          </cell>
          <cell r="AL351">
            <v>-0.28791469194312791</v>
          </cell>
          <cell r="AM351">
            <v>-0.18741159830268739</v>
          </cell>
          <cell r="AN351">
            <v>-4.861111111111116E-2</v>
          </cell>
          <cell r="AO351">
            <v>-0.11735941320293397</v>
          </cell>
          <cell r="AP351">
            <v>-7.4999999999999956E-2</v>
          </cell>
          <cell r="AQ351">
            <v>-4.7936085219706936E-2</v>
          </cell>
          <cell r="AR351">
            <v>-0.119385342789598</v>
          </cell>
          <cell r="AS351">
            <v>-4.5908183632734634E-2</v>
          </cell>
          <cell r="AT351">
            <v>-2.8533510285335018E-2</v>
          </cell>
          <cell r="AU351">
            <v>-2.6315789473684181E-2</v>
          </cell>
          <cell r="AV351">
            <v>-6.3279301745635785E-2</v>
          </cell>
          <cell r="AW351">
            <v>-0.10711398544866613</v>
          </cell>
        </row>
        <row r="352">
          <cell r="A352">
            <v>39693</v>
          </cell>
          <cell r="B352">
            <v>25115</v>
          </cell>
          <cell r="C352">
            <v>21850</v>
          </cell>
          <cell r="D352">
            <v>-8.0487900383741873E-2</v>
          </cell>
          <cell r="E352">
            <v>-8.1516968987712102E-2</v>
          </cell>
          <cell r="F352">
            <v>-7.9302207989212836E-2</v>
          </cell>
          <cell r="H352">
            <v>35.75</v>
          </cell>
          <cell r="I352">
            <v>29</v>
          </cell>
          <cell r="J352">
            <v>51.4</v>
          </cell>
          <cell r="K352">
            <v>43.6</v>
          </cell>
          <cell r="L352">
            <v>35</v>
          </cell>
          <cell r="M352">
            <v>36.700000000000003</v>
          </cell>
          <cell r="N352">
            <v>46.35</v>
          </cell>
          <cell r="O352">
            <v>39.450000000000003</v>
          </cell>
          <cell r="P352">
            <v>13.87</v>
          </cell>
          <cell r="Q352">
            <v>20.059999999999999</v>
          </cell>
          <cell r="R352">
            <v>12.15</v>
          </cell>
          <cell r="S352">
            <v>32.049999999999997</v>
          </cell>
          <cell r="T352">
            <v>36</v>
          </cell>
          <cell r="U352">
            <v>31.75</v>
          </cell>
          <cell r="V352">
            <v>33.200000000000003</v>
          </cell>
          <cell r="W352">
            <v>21.2</v>
          </cell>
          <cell r="X352">
            <v>69.45</v>
          </cell>
          <cell r="Y352">
            <v>69.45</v>
          </cell>
          <cell r="Z352">
            <v>70.5</v>
          </cell>
          <cell r="AA352">
            <v>28.63</v>
          </cell>
          <cell r="AB352">
            <v>19.62</v>
          </cell>
          <cell r="AC352">
            <v>-4.1554959785522705E-2</v>
          </cell>
          <cell r="AD352"/>
          <cell r="AE352">
            <v>-5.6910569105691033E-2</v>
          </cell>
          <cell r="AF352">
            <v>-8.8652482269503508E-2</v>
          </cell>
          <cell r="AG352">
            <v>-9.1666666666666674E-2</v>
          </cell>
          <cell r="AH352">
            <v>-2.777777777777779E-2</v>
          </cell>
          <cell r="AI352">
            <v>-9.3827160493827111E-2</v>
          </cell>
          <cell r="AJ352">
            <v>-5.8883248730964399E-2</v>
          </cell>
          <cell r="AK352">
            <v>-9.5183486238532122E-2</v>
          </cell>
          <cell r="AL352">
            <v>0.15391014975041606</v>
          </cell>
          <cell r="AM352">
            <v>-0.12706701479547444</v>
          </cell>
          <cell r="AN352">
            <v>-0.11313868613138678</v>
          </cell>
          <cell r="AO352">
            <v>-0.11218836565096968</v>
          </cell>
          <cell r="AP352">
            <v>-2.7027027027026973E-2</v>
          </cell>
          <cell r="AQ352">
            <v>-0.11188811188811187</v>
          </cell>
          <cell r="AR352">
            <v>-0.10872483221476503</v>
          </cell>
          <cell r="AS352">
            <v>-0.11297071129707115</v>
          </cell>
          <cell r="AT352">
            <v>-5.1229508196721341E-2</v>
          </cell>
          <cell r="AU352">
            <v>-4.7297297297297258E-2</v>
          </cell>
          <cell r="AV352">
            <v>-4.7254575707154745E-2</v>
          </cell>
          <cell r="AW352">
            <v>-0.11181530104119508</v>
          </cell>
        </row>
        <row r="353">
          <cell r="A353">
            <v>39700</v>
          </cell>
          <cell r="B353">
            <v>19274</v>
          </cell>
          <cell r="C353">
            <v>15904</v>
          </cell>
          <cell r="D353">
            <v>-0.25097412967103161</v>
          </cell>
          <cell r="E353">
            <v>-0.23257017718494921</v>
          </cell>
          <cell r="F353">
            <v>-0.27212814645308925</v>
          </cell>
          <cell r="H353">
            <v>28.3</v>
          </cell>
          <cell r="I353">
            <v>19.8</v>
          </cell>
          <cell r="J353">
            <v>36.700000000000003</v>
          </cell>
          <cell r="K353">
            <v>30.95</v>
          </cell>
          <cell r="L353">
            <v>29</v>
          </cell>
          <cell r="M353">
            <v>26.45</v>
          </cell>
          <cell r="N353">
            <v>38.85</v>
          </cell>
          <cell r="O353">
            <v>28.2</v>
          </cell>
          <cell r="P353">
            <v>9.7200000000000006</v>
          </cell>
          <cell r="Q353">
            <v>12.81</v>
          </cell>
          <cell r="R353">
            <v>9.6999999999999993</v>
          </cell>
          <cell r="S353">
            <v>25</v>
          </cell>
          <cell r="T353">
            <v>28.05</v>
          </cell>
          <cell r="U353">
            <v>22.45</v>
          </cell>
          <cell r="V353">
            <v>26.05</v>
          </cell>
          <cell r="W353">
            <v>16.850000000000001</v>
          </cell>
          <cell r="X353">
            <v>54.25</v>
          </cell>
          <cell r="Y353">
            <v>54.25</v>
          </cell>
          <cell r="Z353">
            <v>55</v>
          </cell>
          <cell r="AA353">
            <v>21.39</v>
          </cell>
          <cell r="AB353">
            <v>14.49</v>
          </cell>
          <cell r="AC353">
            <v>-0.20839160839160842</v>
          </cell>
          <cell r="AD353"/>
          <cell r="AE353">
            <v>-0.3172413793103448</v>
          </cell>
          <cell r="AF353">
            <v>-0.28599221789883256</v>
          </cell>
          <cell r="AG353">
            <v>-0.29013761467889909</v>
          </cell>
          <cell r="AH353">
            <v>-0.17142857142857137</v>
          </cell>
          <cell r="AI353">
            <v>-0.27929155313351506</v>
          </cell>
          <cell r="AJ353">
            <v>-0.1618122977346278</v>
          </cell>
          <cell r="AK353">
            <v>-0.28517110266159706</v>
          </cell>
          <cell r="AL353">
            <v>-0.29920692141312177</v>
          </cell>
          <cell r="AM353">
            <v>-0.36141575274177462</v>
          </cell>
          <cell r="AN353">
            <v>-0.20164609053497951</v>
          </cell>
          <cell r="AO353">
            <v>-0.21996879875194997</v>
          </cell>
          <cell r="AP353">
            <v>-0.22083333333333333</v>
          </cell>
          <cell r="AQ353">
            <v>-0.29291338582677162</v>
          </cell>
          <cell r="AR353">
            <v>-0.21536144578313254</v>
          </cell>
          <cell r="AS353">
            <v>-0.20518867924528295</v>
          </cell>
          <cell r="AT353">
            <v>-0.21886249100071997</v>
          </cell>
          <cell r="AU353">
            <v>-0.21985815602836878</v>
          </cell>
          <cell r="AV353">
            <v>-0.25288159273489341</v>
          </cell>
          <cell r="AW353">
            <v>-0.26146788990825687</v>
          </cell>
        </row>
        <row r="354">
          <cell r="A354">
            <v>39707</v>
          </cell>
          <cell r="B354">
            <v>16449</v>
          </cell>
          <cell r="C354">
            <v>13206</v>
          </cell>
          <cell r="D354">
            <v>-0.15700153505031555</v>
          </cell>
          <cell r="E354">
            <v>-0.146570509494656</v>
          </cell>
          <cell r="F354">
            <v>-0.1696428571428571</v>
          </cell>
          <cell r="H354">
            <v>24.7</v>
          </cell>
          <cell r="I354">
            <v>16</v>
          </cell>
          <cell r="J354">
            <v>30.55</v>
          </cell>
          <cell r="K354">
            <v>25.7</v>
          </cell>
          <cell r="L354">
            <v>24.3</v>
          </cell>
          <cell r="M354">
            <v>22.3</v>
          </cell>
          <cell r="N354">
            <v>32.35</v>
          </cell>
          <cell r="O354">
            <v>23.7</v>
          </cell>
          <cell r="P354">
            <v>7.95</v>
          </cell>
          <cell r="Q354">
            <v>10.119999999999999</v>
          </cell>
          <cell r="R354">
            <v>7.9</v>
          </cell>
          <cell r="S354">
            <v>22.75</v>
          </cell>
          <cell r="T354">
            <v>24.5</v>
          </cell>
          <cell r="U354">
            <v>20</v>
          </cell>
          <cell r="V354">
            <v>23.75</v>
          </cell>
          <cell r="W354">
            <v>13.5</v>
          </cell>
          <cell r="X354">
            <v>47</v>
          </cell>
          <cell r="Y354">
            <v>47</v>
          </cell>
          <cell r="Z354">
            <v>48</v>
          </cell>
          <cell r="AA354">
            <v>18.03</v>
          </cell>
          <cell r="AB354">
            <v>10.87</v>
          </cell>
          <cell r="AC354">
            <v>-0.12720848056537104</v>
          </cell>
          <cell r="AD354"/>
          <cell r="AE354">
            <v>-0.19191919191919193</v>
          </cell>
          <cell r="AF354">
            <v>-0.16757493188010908</v>
          </cell>
          <cell r="AG354">
            <v>-0.1696284329563813</v>
          </cell>
          <cell r="AH354">
            <v>-0.16206896551724137</v>
          </cell>
          <cell r="AI354">
            <v>-0.15689981096408312</v>
          </cell>
          <cell r="AJ354">
            <v>-0.16731016731016735</v>
          </cell>
          <cell r="AK354">
            <v>-0.15957446808510634</v>
          </cell>
          <cell r="AL354">
            <v>-0.1820987654320988</v>
          </cell>
          <cell r="AM354">
            <v>-0.2099921935987511</v>
          </cell>
          <cell r="AN354">
            <v>-0.18556701030927825</v>
          </cell>
          <cell r="AO354">
            <v>-8.9999999999999969E-2</v>
          </cell>
          <cell r="AP354">
            <v>-0.12655971479500894</v>
          </cell>
          <cell r="AQ354">
            <v>-0.10913140311804004</v>
          </cell>
          <cell r="AR354">
            <v>-8.8291746641074864E-2</v>
          </cell>
          <cell r="AS354">
            <v>-0.19881305637982205</v>
          </cell>
          <cell r="AT354">
            <v>-0.13364055299539168</v>
          </cell>
          <cell r="AU354">
            <v>-0.12727272727272732</v>
          </cell>
          <cell r="AV354">
            <v>-0.15708274894810659</v>
          </cell>
          <cell r="AW354">
            <v>-0.24982746721877158</v>
          </cell>
        </row>
        <row r="355">
          <cell r="A355">
            <v>39714</v>
          </cell>
          <cell r="B355">
            <v>16222</v>
          </cell>
          <cell r="C355">
            <v>13360</v>
          </cell>
          <cell r="D355">
            <v>-2.4616422188501463E-3</v>
          </cell>
          <cell r="E355">
            <v>-1.3800231017083053E-2</v>
          </cell>
          <cell r="F355">
            <v>1.1661366045736754E-2</v>
          </cell>
          <cell r="H355">
            <v>24.25</v>
          </cell>
          <cell r="I355">
            <v>16.3</v>
          </cell>
          <cell r="J355">
            <v>30.8</v>
          </cell>
          <cell r="K355">
            <v>26</v>
          </cell>
          <cell r="L355">
            <v>24</v>
          </cell>
          <cell r="M355">
            <v>22.7</v>
          </cell>
          <cell r="N355">
            <v>31.8</v>
          </cell>
          <cell r="O355">
            <v>24.2</v>
          </cell>
          <cell r="P355">
            <v>8.1300000000000008</v>
          </cell>
          <cell r="Q355">
            <v>10.78</v>
          </cell>
          <cell r="R355">
            <v>7.85</v>
          </cell>
          <cell r="S355">
            <v>20.8</v>
          </cell>
          <cell r="T355">
            <v>25</v>
          </cell>
          <cell r="U355">
            <v>19.7</v>
          </cell>
          <cell r="V355">
            <v>22</v>
          </cell>
          <cell r="W355">
            <v>13.2</v>
          </cell>
          <cell r="X355">
            <v>47.4</v>
          </cell>
          <cell r="Y355">
            <v>47.4</v>
          </cell>
          <cell r="Z355">
            <v>48</v>
          </cell>
          <cell r="AA355">
            <v>18.29</v>
          </cell>
          <cell r="AB355">
            <v>10.96</v>
          </cell>
          <cell r="AC355">
            <v>-1.8218623481781382E-2</v>
          </cell>
          <cell r="AD355"/>
          <cell r="AE355">
            <v>1.8750000000000044E-2</v>
          </cell>
          <cell r="AF355">
            <v>8.1833060556464332E-3</v>
          </cell>
          <cell r="AG355">
            <v>1.1673151750972721E-2</v>
          </cell>
          <cell r="AH355">
            <v>-1.2345679012345734E-2</v>
          </cell>
          <cell r="AI355">
            <v>1.7937219730941534E-2</v>
          </cell>
          <cell r="AJ355">
            <v>-1.7001545595054068E-2</v>
          </cell>
          <cell r="AK355">
            <v>2.1097046413502074E-2</v>
          </cell>
          <cell r="AL355">
            <v>2.2641509433962259E-2</v>
          </cell>
          <cell r="AM355">
            <v>6.5217391304347894E-2</v>
          </cell>
          <cell r="AN355">
            <v>-6.3291139240507777E-3</v>
          </cell>
          <cell r="AO355">
            <v>-8.5714285714285632E-2</v>
          </cell>
          <cell r="AP355">
            <v>2.0408163265306145E-2</v>
          </cell>
          <cell r="AQ355">
            <v>-1.5000000000000013E-2</v>
          </cell>
          <cell r="AR355">
            <v>-7.3684210526315796E-2</v>
          </cell>
          <cell r="AS355">
            <v>-2.2222222222222254E-2</v>
          </cell>
          <cell r="AT355">
            <v>8.5106382978723527E-3</v>
          </cell>
          <cell r="AU355">
            <v>0</v>
          </cell>
          <cell r="AV355">
            <v>1.4420410427065988E-2</v>
          </cell>
          <cell r="AW355">
            <v>8.2796688132475982E-3</v>
          </cell>
        </row>
        <row r="356">
          <cell r="A356">
            <v>39721</v>
          </cell>
          <cell r="B356">
            <v>12382</v>
          </cell>
          <cell r="C356">
            <v>9199</v>
          </cell>
          <cell r="D356">
            <v>-0.27046852815901556</v>
          </cell>
          <cell r="E356">
            <v>-0.23671557144618416</v>
          </cell>
          <cell r="F356">
            <v>-0.31145209580838318</v>
          </cell>
          <cell r="H356">
            <v>18.8</v>
          </cell>
          <cell r="I356">
            <v>11.5</v>
          </cell>
          <cell r="J356">
            <v>22.4</v>
          </cell>
          <cell r="K356">
            <v>18.649999999999999</v>
          </cell>
          <cell r="L356">
            <v>15.7</v>
          </cell>
          <cell r="M356">
            <v>16.399999999999999</v>
          </cell>
          <cell r="N356">
            <v>24.85</v>
          </cell>
          <cell r="O356">
            <v>17.25</v>
          </cell>
          <cell r="P356">
            <v>4.42</v>
          </cell>
          <cell r="Q356">
            <v>5.83</v>
          </cell>
          <cell r="R356">
            <v>6.55</v>
          </cell>
          <cell r="S356">
            <v>17.2</v>
          </cell>
          <cell r="T356">
            <v>16.75</v>
          </cell>
          <cell r="U356">
            <v>16.45</v>
          </cell>
          <cell r="V356">
            <v>18.100000000000001</v>
          </cell>
          <cell r="W356">
            <v>11</v>
          </cell>
          <cell r="X356">
            <v>35</v>
          </cell>
          <cell r="Y356">
            <v>35</v>
          </cell>
          <cell r="Z356">
            <v>35.549999999999997</v>
          </cell>
          <cell r="AA356">
            <v>12.9</v>
          </cell>
          <cell r="AB356">
            <v>7.78</v>
          </cell>
          <cell r="AC356">
            <v>-0.22474226804123709</v>
          </cell>
          <cell r="AD356"/>
          <cell r="AE356">
            <v>-0.29447852760736204</v>
          </cell>
          <cell r="AF356">
            <v>-0.27272727272727282</v>
          </cell>
          <cell r="AG356">
            <v>-0.2826923076923078</v>
          </cell>
          <cell r="AH356">
            <v>-0.34583333333333333</v>
          </cell>
          <cell r="AI356">
            <v>-0.27753303964757714</v>
          </cell>
          <cell r="AJ356">
            <v>-0.21855345911949686</v>
          </cell>
          <cell r="AK356">
            <v>-0.28719008264462809</v>
          </cell>
          <cell r="AL356">
            <v>-0.45633456334563349</v>
          </cell>
          <cell r="AM356">
            <v>-0.45918367346938771</v>
          </cell>
          <cell r="AN356">
            <v>-0.16560509554140124</v>
          </cell>
          <cell r="AO356">
            <v>-0.17307692307692313</v>
          </cell>
          <cell r="AP356">
            <v>-0.32999999999999996</v>
          </cell>
          <cell r="AQ356">
            <v>-0.1649746192893401</v>
          </cell>
          <cell r="AR356">
            <v>-0.17727272727272725</v>
          </cell>
          <cell r="AS356">
            <v>-0.16666666666666663</v>
          </cell>
          <cell r="AT356">
            <v>-0.26160337552742619</v>
          </cell>
          <cell r="AU356">
            <v>-0.25937500000000002</v>
          </cell>
          <cell r="AV356">
            <v>-0.29469655549480589</v>
          </cell>
          <cell r="AW356">
            <v>-0.29014598540145986</v>
          </cell>
        </row>
        <row r="357">
          <cell r="A357">
            <v>39728</v>
          </cell>
          <cell r="B357">
            <v>11387</v>
          </cell>
          <cell r="C357">
            <v>9059</v>
          </cell>
          <cell r="D357">
            <v>-5.2592558268847567E-2</v>
          </cell>
          <cell r="E357">
            <v>-8.035858504280402E-2</v>
          </cell>
          <cell r="F357">
            <v>-1.5219045548429122E-2</v>
          </cell>
          <cell r="H357">
            <v>17.899999999999999</v>
          </cell>
          <cell r="I357">
            <v>11.75</v>
          </cell>
          <cell r="J357">
            <v>21.35</v>
          </cell>
          <cell r="K357">
            <v>17.8</v>
          </cell>
          <cell r="L357">
            <v>16.5</v>
          </cell>
          <cell r="M357">
            <v>15.8</v>
          </cell>
          <cell r="N357">
            <v>24.5</v>
          </cell>
          <cell r="O357">
            <v>17.5</v>
          </cell>
          <cell r="P357">
            <v>4.1500000000000004</v>
          </cell>
          <cell r="Q357">
            <v>6.01</v>
          </cell>
          <cell r="R357">
            <v>6.15</v>
          </cell>
          <cell r="S357">
            <v>16.5</v>
          </cell>
          <cell r="T357">
            <v>16.5</v>
          </cell>
          <cell r="U357">
            <v>15.5</v>
          </cell>
          <cell r="V357">
            <v>17</v>
          </cell>
          <cell r="W357">
            <v>10.199999999999999</v>
          </cell>
          <cell r="X357">
            <v>31.7</v>
          </cell>
          <cell r="Y357">
            <v>31.7</v>
          </cell>
          <cell r="Z357">
            <v>32</v>
          </cell>
          <cell r="AA357">
            <v>10.78</v>
          </cell>
          <cell r="AB357">
            <v>7.07</v>
          </cell>
          <cell r="AC357">
            <v>-4.7872340425532012E-2</v>
          </cell>
          <cell r="AD357"/>
          <cell r="AE357">
            <v>2.1739130434782705E-2</v>
          </cell>
          <cell r="AF357">
            <v>-4.6874999999999889E-2</v>
          </cell>
          <cell r="AG357">
            <v>-4.5576407506702332E-2</v>
          </cell>
          <cell r="AH357">
            <v>5.0955414012738842E-2</v>
          </cell>
          <cell r="AI357">
            <v>-3.6585365853658458E-2</v>
          </cell>
          <cell r="AJ357">
            <v>-1.4084507042253613E-2</v>
          </cell>
          <cell r="AK357">
            <v>1.449275362318847E-2</v>
          </cell>
          <cell r="AL357">
            <v>-6.1085972850678627E-2</v>
          </cell>
          <cell r="AM357">
            <v>3.0874785591766596E-2</v>
          </cell>
          <cell r="AN357">
            <v>-6.1068702290076216E-2</v>
          </cell>
          <cell r="AO357">
            <v>-4.0697674418604612E-2</v>
          </cell>
          <cell r="AP357">
            <v>-1.4925373134328401E-2</v>
          </cell>
          <cell r="AQ357">
            <v>-5.7750759878419378E-2</v>
          </cell>
          <cell r="AR357">
            <v>-6.0773480662983492E-2</v>
          </cell>
          <cell r="AS357">
            <v>-7.2727272727272751E-2</v>
          </cell>
          <cell r="AT357">
            <v>-9.4285714285714306E-2</v>
          </cell>
          <cell r="AU357">
            <v>-9.9859353023909914E-2</v>
          </cell>
          <cell r="AV357">
            <v>-0.16434108527131785</v>
          </cell>
          <cell r="AW357">
            <v>-9.1259640102827722E-2</v>
          </cell>
        </row>
        <row r="358">
          <cell r="A358">
            <v>39735</v>
          </cell>
          <cell r="B358">
            <v>8014</v>
          </cell>
          <cell r="C358">
            <v>6782</v>
          </cell>
          <cell r="D358">
            <v>-0.27633766995989439</v>
          </cell>
          <cell r="E358">
            <v>-0.29621498199701413</v>
          </cell>
          <cell r="F358">
            <v>-0.25135224638481068</v>
          </cell>
          <cell r="H358">
            <v>14.35</v>
          </cell>
          <cell r="I358">
            <v>9.5</v>
          </cell>
          <cell r="J358">
            <v>15.05</v>
          </cell>
          <cell r="K358">
            <v>12.45</v>
          </cell>
          <cell r="L358">
            <v>12.5</v>
          </cell>
          <cell r="M358">
            <v>11.7</v>
          </cell>
          <cell r="N358">
            <v>21</v>
          </cell>
          <cell r="O358">
            <v>12.15</v>
          </cell>
          <cell r="P358">
            <v>3</v>
          </cell>
          <cell r="Q358">
            <v>4.07</v>
          </cell>
          <cell r="R358">
            <v>4.55</v>
          </cell>
          <cell r="S358">
            <v>12.25</v>
          </cell>
          <cell r="T358">
            <v>13</v>
          </cell>
          <cell r="U358">
            <v>10.8</v>
          </cell>
          <cell r="V358">
            <v>13.25</v>
          </cell>
          <cell r="W358">
            <v>7.25</v>
          </cell>
          <cell r="X358">
            <v>22.15</v>
          </cell>
          <cell r="Y358">
            <v>22.15</v>
          </cell>
          <cell r="Z358">
            <v>22.5</v>
          </cell>
          <cell r="AA358">
            <v>6.63</v>
          </cell>
          <cell r="AB358">
            <v>4.07</v>
          </cell>
          <cell r="AC358">
            <v>-0.1983240223463687</v>
          </cell>
          <cell r="AD358"/>
          <cell r="AE358">
            <v>-0.19148936170212771</v>
          </cell>
          <cell r="AF358">
            <v>-0.29508196721311475</v>
          </cell>
          <cell r="AG358">
            <v>-0.300561797752809</v>
          </cell>
          <cell r="AH358">
            <v>-0.24242424242424243</v>
          </cell>
          <cell r="AI358">
            <v>-0.259493670886076</v>
          </cell>
          <cell r="AJ358">
            <v>-0.1428571428571429</v>
          </cell>
          <cell r="AK358">
            <v>-0.30571428571428572</v>
          </cell>
          <cell r="AL358">
            <v>-0.27710843373493987</v>
          </cell>
          <cell r="AM358">
            <v>-0.32279534109816965</v>
          </cell>
          <cell r="AN358">
            <v>-0.26016260162601634</v>
          </cell>
          <cell r="AO358">
            <v>-0.25757575757575757</v>
          </cell>
          <cell r="AP358">
            <v>-0.21212121212121215</v>
          </cell>
          <cell r="AQ358">
            <v>-0.3032258064516129</v>
          </cell>
          <cell r="AR358">
            <v>-0.22058823529411764</v>
          </cell>
          <cell r="AS358">
            <v>-0.28921568627450978</v>
          </cell>
          <cell r="AT358">
            <v>-0.30126182965299686</v>
          </cell>
          <cell r="AU358">
            <v>-0.296875</v>
          </cell>
          <cell r="AV358">
            <v>-0.38497217068645639</v>
          </cell>
          <cell r="AW358">
            <v>-0.42432814710042432</v>
          </cell>
        </row>
        <row r="359">
          <cell r="A359">
            <v>39742</v>
          </cell>
          <cell r="B359">
            <v>5062</v>
          </cell>
          <cell r="C359">
            <v>4608</v>
          </cell>
          <cell r="D359">
            <v>-0.34644498513111655</v>
          </cell>
          <cell r="E359">
            <v>-0.3683553780883454</v>
          </cell>
          <cell r="F359">
            <v>-0.32055440872898855</v>
          </cell>
          <cell r="H359">
            <v>11.1</v>
          </cell>
          <cell r="I359">
            <v>6.15</v>
          </cell>
          <cell r="J359">
            <v>10.050000000000001</v>
          </cell>
          <cell r="K359">
            <v>8.25</v>
          </cell>
          <cell r="L359">
            <v>9.65</v>
          </cell>
          <cell r="M359">
            <v>8.35</v>
          </cell>
          <cell r="N359">
            <v>16.05</v>
          </cell>
          <cell r="O359">
            <v>8.6</v>
          </cell>
          <cell r="P359">
            <v>1.86</v>
          </cell>
          <cell r="Q359">
            <v>1.41</v>
          </cell>
          <cell r="R359">
            <v>3.25</v>
          </cell>
          <cell r="S359">
            <v>7.95</v>
          </cell>
          <cell r="T359">
            <v>9.75</v>
          </cell>
          <cell r="U359">
            <v>7.05</v>
          </cell>
          <cell r="V359">
            <v>7.95</v>
          </cell>
          <cell r="W359">
            <v>4.8</v>
          </cell>
          <cell r="X359">
            <v>14.1</v>
          </cell>
          <cell r="Y359">
            <v>14.1</v>
          </cell>
          <cell r="Z359">
            <v>14</v>
          </cell>
          <cell r="AA359">
            <v>3.36</v>
          </cell>
          <cell r="AB359">
            <v>2.12</v>
          </cell>
          <cell r="AC359">
            <v>-0.22648083623693382</v>
          </cell>
          <cell r="AD359"/>
          <cell r="AE359">
            <v>-0.35263157894736841</v>
          </cell>
          <cell r="AF359">
            <v>-0.33222591362126241</v>
          </cell>
          <cell r="AG359">
            <v>-0.33734939759036142</v>
          </cell>
          <cell r="AH359">
            <v>-0.22799999999999998</v>
          </cell>
          <cell r="AI359">
            <v>-0.28632478632478631</v>
          </cell>
          <cell r="AJ359">
            <v>-0.23571428571428565</v>
          </cell>
          <cell r="AK359">
            <v>-0.29218106995884774</v>
          </cell>
          <cell r="AL359">
            <v>-0.38</v>
          </cell>
          <cell r="AM359">
            <v>-0.65356265356265353</v>
          </cell>
          <cell r="AN359">
            <v>-0.2857142857142857</v>
          </cell>
          <cell r="AO359">
            <v>-0.3510204081632653</v>
          </cell>
          <cell r="AP359">
            <v>-0.25</v>
          </cell>
          <cell r="AQ359">
            <v>-0.34722222222222232</v>
          </cell>
          <cell r="AR359">
            <v>-0.4</v>
          </cell>
          <cell r="AS359">
            <v>-0.33793103448275863</v>
          </cell>
          <cell r="AT359">
            <v>-0.36343115124153491</v>
          </cell>
          <cell r="AU359">
            <v>-0.37777777777777777</v>
          </cell>
          <cell r="AV359">
            <v>-0.49321266968325794</v>
          </cell>
          <cell r="AW359">
            <v>-0.47911547911547914</v>
          </cell>
        </row>
        <row r="360">
          <cell r="A360">
            <v>39749</v>
          </cell>
          <cell r="B360">
            <v>4340</v>
          </cell>
          <cell r="C360">
            <v>3956</v>
          </cell>
          <cell r="D360">
            <v>-0.1420889348500517</v>
          </cell>
          <cell r="E360">
            <v>-0.14263137099960488</v>
          </cell>
          <cell r="F360">
            <v>-0.14149305555555558</v>
          </cell>
          <cell r="H360">
            <v>10.15</v>
          </cell>
          <cell r="I360">
            <v>5.5</v>
          </cell>
          <cell r="J360">
            <v>8.8000000000000007</v>
          </cell>
          <cell r="K360">
            <v>7.15</v>
          </cell>
          <cell r="L360">
            <v>8.8000000000000007</v>
          </cell>
          <cell r="M360">
            <v>7.4</v>
          </cell>
          <cell r="N360">
            <v>13.55</v>
          </cell>
          <cell r="O360">
            <v>7.55</v>
          </cell>
          <cell r="P360">
            <v>1.06</v>
          </cell>
          <cell r="Q360">
            <v>1.06</v>
          </cell>
          <cell r="R360">
            <v>3.05</v>
          </cell>
          <cell r="S360">
            <v>7.2</v>
          </cell>
          <cell r="T360">
            <v>8.85</v>
          </cell>
          <cell r="U360">
            <v>6.4</v>
          </cell>
          <cell r="V360">
            <v>6.65</v>
          </cell>
          <cell r="W360">
            <v>4.4000000000000004</v>
          </cell>
          <cell r="X360">
            <v>11.5</v>
          </cell>
          <cell r="Y360">
            <v>11.5</v>
          </cell>
          <cell r="Z360">
            <v>12</v>
          </cell>
          <cell r="AA360">
            <v>2.4700000000000002</v>
          </cell>
          <cell r="AB360">
            <v>1.41</v>
          </cell>
          <cell r="AC360">
            <v>-8.5585585585585489E-2</v>
          </cell>
          <cell r="AD360"/>
          <cell r="AE360">
            <v>-0.10569105691056913</v>
          </cell>
          <cell r="AF360">
            <v>-0.12437810945273631</v>
          </cell>
          <cell r="AG360">
            <v>-0.1333333333333333</v>
          </cell>
          <cell r="AH360">
            <v>-8.8082901554404125E-2</v>
          </cell>
          <cell r="AI360">
            <v>-0.11377245508982026</v>
          </cell>
          <cell r="AJ360">
            <v>-0.15576323987538943</v>
          </cell>
          <cell r="AK360">
            <v>-0.12209302325581395</v>
          </cell>
          <cell r="AL360">
            <v>-0.43010752688172038</v>
          </cell>
          <cell r="AM360">
            <v>-0.24822695035460984</v>
          </cell>
          <cell r="AN360">
            <v>-6.1538461538461542E-2</v>
          </cell>
          <cell r="AO360">
            <v>-9.4339622641509413E-2</v>
          </cell>
          <cell r="AP360">
            <v>-9.2307692307692313E-2</v>
          </cell>
          <cell r="AQ360">
            <v>-9.2198581560283599E-2</v>
          </cell>
          <cell r="AR360">
            <v>-0.16352201257861632</v>
          </cell>
          <cell r="AS360">
            <v>-8.3333333333333259E-2</v>
          </cell>
          <cell r="AT360">
            <v>-0.18439716312056731</v>
          </cell>
          <cell r="AU360">
            <v>-0.1428571428571429</v>
          </cell>
          <cell r="AV360">
            <v>-0.26488095238095233</v>
          </cell>
          <cell r="AW360">
            <v>-0.33490566037735858</v>
          </cell>
        </row>
        <row r="361">
          <cell r="A361">
            <v>39756</v>
          </cell>
          <cell r="B361">
            <v>3738</v>
          </cell>
          <cell r="C361">
            <v>3548</v>
          </cell>
          <cell r="D361">
            <v>-0.12174541947926709</v>
          </cell>
          <cell r="E361">
            <v>-0.1387096774193548</v>
          </cell>
          <cell r="F361">
            <v>-0.10313447927199193</v>
          </cell>
          <cell r="H361">
            <v>9.3000000000000007</v>
          </cell>
          <cell r="I361">
            <v>4.95</v>
          </cell>
          <cell r="J361">
            <v>7.75</v>
          </cell>
          <cell r="K361">
            <v>6.35</v>
          </cell>
          <cell r="L361">
            <v>7.9</v>
          </cell>
          <cell r="M361">
            <v>6.7</v>
          </cell>
          <cell r="N361">
            <v>13.2</v>
          </cell>
          <cell r="O361">
            <v>6.8</v>
          </cell>
          <cell r="P361">
            <v>0.8</v>
          </cell>
          <cell r="Q361">
            <v>0.75</v>
          </cell>
          <cell r="R361">
            <v>2.75</v>
          </cell>
          <cell r="S361">
            <v>6.15</v>
          </cell>
          <cell r="T361">
            <v>8</v>
          </cell>
          <cell r="U361">
            <v>5.55</v>
          </cell>
          <cell r="V361">
            <v>5.7</v>
          </cell>
          <cell r="W361">
            <v>3.75</v>
          </cell>
          <cell r="X361">
            <v>10.199999999999999</v>
          </cell>
          <cell r="Y361">
            <v>10.199999999999999</v>
          </cell>
          <cell r="Z361">
            <v>11</v>
          </cell>
          <cell r="AA361">
            <v>1.99</v>
          </cell>
          <cell r="AB361">
            <v>0.8</v>
          </cell>
          <cell r="AC361">
            <v>-8.3743842364532028E-2</v>
          </cell>
          <cell r="AD361"/>
          <cell r="AE361">
            <v>-9.9999999999999978E-2</v>
          </cell>
          <cell r="AF361">
            <v>-0.11931818181818188</v>
          </cell>
          <cell r="AG361">
            <v>-0.11188811188811199</v>
          </cell>
          <cell r="AH361">
            <v>-0.10227272727272729</v>
          </cell>
          <cell r="AI361">
            <v>-9.4594594594594628E-2</v>
          </cell>
          <cell r="AJ361">
            <v>-2.583025830258312E-2</v>
          </cell>
          <cell r="AK361">
            <v>-9.9337748344370813E-2</v>
          </cell>
          <cell r="AL361">
            <v>-0.24528301886792447</v>
          </cell>
          <cell r="AM361">
            <v>-0.29245283018867929</v>
          </cell>
          <cell r="AN361">
            <v>-9.8360655737704916E-2</v>
          </cell>
          <cell r="AO361">
            <v>-0.14583333333333326</v>
          </cell>
          <cell r="AP361">
            <v>-9.6045197740112997E-2</v>
          </cell>
          <cell r="AQ361">
            <v>-0.13281250000000011</v>
          </cell>
          <cell r="AR361">
            <v>-0.1428571428571429</v>
          </cell>
          <cell r="AS361">
            <v>-0.14772727272727282</v>
          </cell>
          <cell r="AT361">
            <v>-0.11304347826086958</v>
          </cell>
          <cell r="AU361">
            <v>-8.333333333333337E-2</v>
          </cell>
          <cell r="AV361">
            <v>-0.19433198380566807</v>
          </cell>
          <cell r="AW361">
            <v>-0.43262411347517726</v>
          </cell>
        </row>
        <row r="362">
          <cell r="A362">
            <v>39762</v>
          </cell>
          <cell r="B362">
            <v>3310</v>
          </cell>
          <cell r="C362">
            <v>3046</v>
          </cell>
          <cell r="D362">
            <v>-0.12764205325281364</v>
          </cell>
          <cell r="E362">
            <v>-0.11449973247726053</v>
          </cell>
          <cell r="F362">
            <v>-0.14148816234498307</v>
          </cell>
          <cell r="H362">
            <v>8.4499999999999993</v>
          </cell>
          <cell r="I362">
            <v>4.4000000000000004</v>
          </cell>
          <cell r="J362">
            <v>6.45</v>
          </cell>
          <cell r="K362">
            <v>5.3</v>
          </cell>
          <cell r="L362">
            <v>6.5</v>
          </cell>
          <cell r="M362">
            <v>5.85</v>
          </cell>
          <cell r="N362">
            <v>11.2</v>
          </cell>
          <cell r="O362">
            <v>5.9</v>
          </cell>
          <cell r="P362">
            <v>0.66</v>
          </cell>
          <cell r="Q362">
            <v>0.61</v>
          </cell>
          <cell r="R362">
            <v>2.5499999999999998</v>
          </cell>
          <cell r="S362">
            <v>5.4</v>
          </cell>
          <cell r="T362">
            <v>6.75</v>
          </cell>
          <cell r="U362">
            <v>5.0999999999999996</v>
          </cell>
          <cell r="V362">
            <v>5.2</v>
          </cell>
          <cell r="W362">
            <v>3.4</v>
          </cell>
          <cell r="X362">
            <v>8.6999999999999993</v>
          </cell>
          <cell r="Y362">
            <v>8.6999999999999993</v>
          </cell>
          <cell r="Z362">
            <v>9.5</v>
          </cell>
          <cell r="AA362">
            <v>1.77</v>
          </cell>
          <cell r="AB362">
            <v>0.71</v>
          </cell>
          <cell r="AC362">
            <v>-9.1397849462365732E-2</v>
          </cell>
          <cell r="AD362"/>
          <cell r="AE362">
            <v>-0.11111111111111105</v>
          </cell>
          <cell r="AF362">
            <v>-0.16774193548387095</v>
          </cell>
          <cell r="AG362">
            <v>-0.16535433070866135</v>
          </cell>
          <cell r="AH362">
            <v>-0.17721518987341778</v>
          </cell>
          <cell r="AI362">
            <v>-0.12686567164179108</v>
          </cell>
          <cell r="AJ362">
            <v>-0.15151515151515149</v>
          </cell>
          <cell r="AK362">
            <v>-0.13235294117647056</v>
          </cell>
          <cell r="AL362">
            <v>-0.17500000000000004</v>
          </cell>
          <cell r="AM362">
            <v>-0.18666666666666665</v>
          </cell>
          <cell r="AN362">
            <v>-7.2727272727272751E-2</v>
          </cell>
          <cell r="AO362">
            <v>-0.12195121951219512</v>
          </cell>
          <cell r="AP362">
            <v>-0.15625</v>
          </cell>
          <cell r="AQ362">
            <v>-8.1081081081081141E-2</v>
          </cell>
          <cell r="AR362">
            <v>-8.7719298245614086E-2</v>
          </cell>
          <cell r="AS362">
            <v>-9.3333333333333379E-2</v>
          </cell>
          <cell r="AT362">
            <v>-0.1470588235294118</v>
          </cell>
          <cell r="AU362">
            <v>-0.13636363636363635</v>
          </cell>
          <cell r="AV362">
            <v>-0.11055276381909551</v>
          </cell>
          <cell r="AW362">
            <v>-0.11250000000000004</v>
          </cell>
        </row>
        <row r="363">
          <cell r="A363">
            <v>39770</v>
          </cell>
          <cell r="B363">
            <v>2954</v>
          </cell>
          <cell r="C363">
            <v>2734</v>
          </cell>
          <cell r="D363">
            <v>-0.10509754562618001</v>
          </cell>
          <cell r="E363">
            <v>-0.10755287009063441</v>
          </cell>
          <cell r="F363">
            <v>-0.10242941562705188</v>
          </cell>
          <cell r="H363">
            <v>7.65</v>
          </cell>
          <cell r="I363">
            <v>4</v>
          </cell>
          <cell r="J363">
            <v>5.85</v>
          </cell>
          <cell r="K363">
            <v>4.8</v>
          </cell>
          <cell r="L363">
            <v>6</v>
          </cell>
          <cell r="M363">
            <v>5.2</v>
          </cell>
          <cell r="N363">
            <v>9.85</v>
          </cell>
          <cell r="O363">
            <v>5.25</v>
          </cell>
          <cell r="P363">
            <v>0.5</v>
          </cell>
          <cell r="Q363">
            <v>0.6</v>
          </cell>
          <cell r="R363">
            <v>2.4</v>
          </cell>
          <cell r="S363">
            <v>4.8</v>
          </cell>
          <cell r="T363">
            <v>6</v>
          </cell>
          <cell r="U363">
            <v>4.5999999999999996</v>
          </cell>
          <cell r="V363">
            <v>4.6500000000000004</v>
          </cell>
          <cell r="W363">
            <v>3.05</v>
          </cell>
          <cell r="X363">
            <v>7.45</v>
          </cell>
          <cell r="Y363">
            <v>7.45</v>
          </cell>
          <cell r="Z363">
            <v>9</v>
          </cell>
          <cell r="AA363">
            <v>1.41</v>
          </cell>
          <cell r="AB363">
            <v>0.56999999999999995</v>
          </cell>
          <cell r="AC363">
            <v>-9.467455621301768E-2</v>
          </cell>
          <cell r="AD363"/>
          <cell r="AE363">
            <v>-9.0909090909090939E-2</v>
          </cell>
          <cell r="AF363">
            <v>-9.3023255813953543E-2</v>
          </cell>
          <cell r="AG363">
            <v>-9.4339622641509413E-2</v>
          </cell>
          <cell r="AH363">
            <v>-7.6923076923076872E-2</v>
          </cell>
          <cell r="AI363">
            <v>-0.11111111111111105</v>
          </cell>
          <cell r="AJ363">
            <v>-0.1205357142857143</v>
          </cell>
          <cell r="AK363">
            <v>-0.11016949152542377</v>
          </cell>
          <cell r="AL363">
            <v>-0.24242424242424243</v>
          </cell>
          <cell r="AM363">
            <v>-1.6393442622950838E-2</v>
          </cell>
          <cell r="AN363">
            <v>-5.8823529411764719E-2</v>
          </cell>
          <cell r="AO363">
            <v>-0.11111111111111116</v>
          </cell>
          <cell r="AP363">
            <v>-0.11111111111111116</v>
          </cell>
          <cell r="AQ363">
            <v>-9.8039215686274495E-2</v>
          </cell>
          <cell r="AR363">
            <v>-0.10576923076923073</v>
          </cell>
          <cell r="AS363">
            <v>-0.10294117647058831</v>
          </cell>
          <cell r="AT363">
            <v>-0.14367816091954011</v>
          </cell>
          <cell r="AU363">
            <v>-5.2631578947368474E-2</v>
          </cell>
          <cell r="AV363">
            <v>-0.20338983050847459</v>
          </cell>
          <cell r="AW363">
            <v>-0.19718309859154937</v>
          </cell>
        </row>
        <row r="364">
          <cell r="A364">
            <v>39778</v>
          </cell>
          <cell r="B364">
            <v>2833</v>
          </cell>
          <cell r="C364">
            <v>2714</v>
          </cell>
          <cell r="D364">
            <v>-2.4789029535864926E-2</v>
          </cell>
          <cell r="E364">
            <v>-4.0961408259986509E-2</v>
          </cell>
          <cell r="F364">
            <v>-7.3152889539136456E-3</v>
          </cell>
          <cell r="H364">
            <v>7.4</v>
          </cell>
          <cell r="I364">
            <v>4</v>
          </cell>
          <cell r="J364">
            <v>5.65</v>
          </cell>
          <cell r="K364">
            <v>6</v>
          </cell>
          <cell r="L364">
            <v>5.9</v>
          </cell>
          <cell r="M364">
            <v>5.15</v>
          </cell>
          <cell r="N364">
            <v>9.6999999999999993</v>
          </cell>
          <cell r="O364">
            <v>5.2</v>
          </cell>
          <cell r="P364">
            <v>0.35</v>
          </cell>
          <cell r="Q364">
            <v>0.53</v>
          </cell>
          <cell r="R364">
            <v>2.35</v>
          </cell>
          <cell r="S364">
            <v>4.6500000000000004</v>
          </cell>
          <cell r="T364">
            <v>5.85</v>
          </cell>
          <cell r="U364">
            <v>4.5</v>
          </cell>
          <cell r="V364">
            <v>4.5</v>
          </cell>
          <cell r="W364">
            <v>3</v>
          </cell>
          <cell r="X364">
            <v>7</v>
          </cell>
          <cell r="Y364">
            <v>7</v>
          </cell>
          <cell r="Z364">
            <v>8.5</v>
          </cell>
          <cell r="AA364">
            <v>1.24</v>
          </cell>
          <cell r="AB364">
            <v>0.5</v>
          </cell>
          <cell r="AC364">
            <v>-3.2679738562091498E-2</v>
          </cell>
          <cell r="AD364"/>
          <cell r="AE364">
            <v>0</v>
          </cell>
          <cell r="AF364">
            <v>-3.4188034188034067E-2</v>
          </cell>
          <cell r="AG364">
            <v>0.25</v>
          </cell>
          <cell r="AH364">
            <v>-1.6666666666666607E-2</v>
          </cell>
          <cell r="AI364">
            <v>-9.6153846153845812E-3</v>
          </cell>
          <cell r="AJ364">
            <v>-1.5228426395939132E-2</v>
          </cell>
          <cell r="AK364">
            <v>-9.52380952380949E-3</v>
          </cell>
          <cell r="AL364">
            <v>-0.30000000000000004</v>
          </cell>
          <cell r="AM364">
            <v>-0.11666666666666659</v>
          </cell>
          <cell r="AN364">
            <v>-2.0833333333333259E-2</v>
          </cell>
          <cell r="AO364">
            <v>-3.1249999999999889E-2</v>
          </cell>
          <cell r="AP364">
            <v>-2.5000000000000022E-2</v>
          </cell>
          <cell r="AQ364">
            <v>-2.1739130434782483E-2</v>
          </cell>
          <cell r="AR364">
            <v>-3.2258064516129115E-2</v>
          </cell>
          <cell r="AS364">
            <v>-1.6393442622950727E-2</v>
          </cell>
          <cell r="AT364">
            <v>-6.0402684563758413E-2</v>
          </cell>
          <cell r="AU364">
            <v>-5.555555555555558E-2</v>
          </cell>
          <cell r="AV364">
            <v>-0.12056737588652477</v>
          </cell>
          <cell r="AW364">
            <v>-0.12280701754385959</v>
          </cell>
        </row>
        <row r="365">
          <cell r="A365">
            <v>39786</v>
          </cell>
          <cell r="B365">
            <v>2518</v>
          </cell>
          <cell r="C365">
            <v>2307</v>
          </cell>
          <cell r="D365">
            <v>-0.13016044708851626</v>
          </cell>
          <cell r="E365">
            <v>-0.11118955171196609</v>
          </cell>
          <cell r="F365">
            <v>-0.14996315401621219</v>
          </cell>
          <cell r="H365">
            <v>6.1</v>
          </cell>
          <cell r="I365">
            <v>3.85</v>
          </cell>
          <cell r="J365">
            <v>5.45</v>
          </cell>
          <cell r="K365">
            <v>4.5</v>
          </cell>
          <cell r="L365">
            <v>5.35</v>
          </cell>
          <cell r="M365">
            <v>5</v>
          </cell>
          <cell r="N365">
            <v>7</v>
          </cell>
          <cell r="O365">
            <v>5.05</v>
          </cell>
          <cell r="P365">
            <v>0.35</v>
          </cell>
          <cell r="Q365">
            <v>0.27</v>
          </cell>
          <cell r="R365">
            <v>2.25</v>
          </cell>
          <cell r="S365">
            <v>4.45</v>
          </cell>
          <cell r="T365">
            <v>5.25</v>
          </cell>
          <cell r="U365">
            <v>4.3</v>
          </cell>
          <cell r="V365">
            <v>4.2</v>
          </cell>
          <cell r="W365">
            <v>2.9</v>
          </cell>
          <cell r="X365">
            <v>5.6</v>
          </cell>
          <cell r="Y365">
            <v>5.6</v>
          </cell>
          <cell r="Z365">
            <v>7</v>
          </cell>
          <cell r="AA365">
            <v>0.92</v>
          </cell>
          <cell r="AB365">
            <v>0.22</v>
          </cell>
          <cell r="AC365">
            <v>-0.17567567567567577</v>
          </cell>
          <cell r="AD365"/>
          <cell r="AE365">
            <v>-3.7499999999999978E-2</v>
          </cell>
          <cell r="AF365">
            <v>-3.539823008849563E-2</v>
          </cell>
          <cell r="AG365">
            <v>-0.25</v>
          </cell>
          <cell r="AH365">
            <v>-9.3220338983050932E-2</v>
          </cell>
          <cell r="AI365">
            <v>-2.9126213592233108E-2</v>
          </cell>
          <cell r="AJ365">
            <v>-0.27835051546391743</v>
          </cell>
          <cell r="AK365">
            <v>-2.8846153846153966E-2</v>
          </cell>
          <cell r="AL365">
            <v>0</v>
          </cell>
          <cell r="AM365">
            <v>-0.49056603773584906</v>
          </cell>
          <cell r="AN365">
            <v>-4.2553191489361764E-2</v>
          </cell>
          <cell r="AO365">
            <v>-4.3010752688172116E-2</v>
          </cell>
          <cell r="AP365">
            <v>-0.10256410256410253</v>
          </cell>
          <cell r="AQ365">
            <v>-4.4444444444444509E-2</v>
          </cell>
          <cell r="AR365">
            <v>-6.6666666666666652E-2</v>
          </cell>
          <cell r="AS365">
            <v>-3.3333333333333326E-2</v>
          </cell>
          <cell r="AT365">
            <v>-0.20000000000000007</v>
          </cell>
          <cell r="AU365">
            <v>-0.17647058823529416</v>
          </cell>
          <cell r="AV365">
            <v>-0.25806451612903225</v>
          </cell>
          <cell r="AW365">
            <v>-0.56000000000000005</v>
          </cell>
        </row>
        <row r="366">
          <cell r="A366">
            <v>39794</v>
          </cell>
          <cell r="B366">
            <v>2667</v>
          </cell>
          <cell r="C366">
            <v>2513</v>
          </cell>
          <cell r="D366">
            <v>7.357512953367884E-2</v>
          </cell>
          <cell r="E366">
            <v>5.9173947577442432E-2</v>
          </cell>
          <cell r="F366">
            <v>8.9293454703077479E-2</v>
          </cell>
          <cell r="H366">
            <v>6.4</v>
          </cell>
          <cell r="I366">
            <v>4.2</v>
          </cell>
          <cell r="J366">
            <v>5.85</v>
          </cell>
          <cell r="K366">
            <v>4.8499999999999996</v>
          </cell>
          <cell r="L366">
            <v>5.55</v>
          </cell>
          <cell r="M366">
            <v>5.4</v>
          </cell>
          <cell r="N366">
            <v>7.25</v>
          </cell>
          <cell r="O366">
            <v>5.45</v>
          </cell>
          <cell r="P366">
            <v>0.23</v>
          </cell>
          <cell r="Q366">
            <v>0.44</v>
          </cell>
          <cell r="R366">
            <v>2.4</v>
          </cell>
          <cell r="S366">
            <v>4.8</v>
          </cell>
          <cell r="T366">
            <v>5.25</v>
          </cell>
          <cell r="U366">
            <v>4.5</v>
          </cell>
          <cell r="V366">
            <v>4.5</v>
          </cell>
          <cell r="W366">
            <v>3.05</v>
          </cell>
          <cell r="X366">
            <v>5.65</v>
          </cell>
          <cell r="Y366">
            <v>5.65</v>
          </cell>
          <cell r="Z366">
            <v>7.05</v>
          </cell>
          <cell r="AA366">
            <v>0.97</v>
          </cell>
          <cell r="AB366">
            <v>0.53</v>
          </cell>
          <cell r="AC366">
            <v>4.9180327868852514E-2</v>
          </cell>
          <cell r="AD366"/>
          <cell r="AE366">
            <v>9.0909090909090828E-2</v>
          </cell>
          <cell r="AF366">
            <v>7.3394495412844041E-2</v>
          </cell>
          <cell r="AG366">
            <v>7.7777777777777724E-2</v>
          </cell>
          <cell r="AH366">
            <v>3.7383177570093462E-2</v>
          </cell>
          <cell r="AI366">
            <v>8.0000000000000071E-2</v>
          </cell>
          <cell r="AJ366">
            <v>3.5714285714285809E-2</v>
          </cell>
          <cell r="AK366">
            <v>7.9207920792079278E-2</v>
          </cell>
          <cell r="AL366">
            <v>-0.34285714285714275</v>
          </cell>
          <cell r="AM366">
            <v>0.62962962962962954</v>
          </cell>
          <cell r="AN366">
            <v>6.6666666666666652E-2</v>
          </cell>
          <cell r="AO366">
            <v>7.8651685393258397E-2</v>
          </cell>
          <cell r="AP366">
            <v>0</v>
          </cell>
          <cell r="AQ366">
            <v>4.6511627906976827E-2</v>
          </cell>
          <cell r="AR366">
            <v>7.1428571428571397E-2</v>
          </cell>
          <cell r="AS366">
            <v>5.1724137931034475E-2</v>
          </cell>
          <cell r="AT366">
            <v>8.9285714285716189E-3</v>
          </cell>
          <cell r="AU366">
            <v>7.1428571428571175E-3</v>
          </cell>
          <cell r="AV366">
            <v>5.4347826086956541E-2</v>
          </cell>
          <cell r="AW366">
            <v>1.4090909090909092</v>
          </cell>
        </row>
        <row r="367">
          <cell r="A367">
            <v>39802</v>
          </cell>
          <cell r="B367">
            <v>3639</v>
          </cell>
          <cell r="C367">
            <v>3454</v>
          </cell>
          <cell r="D367">
            <v>0.36930501930501936</v>
          </cell>
          <cell r="E367">
            <v>0.36445444319460063</v>
          </cell>
          <cell r="F367">
            <v>0.37445284520493427</v>
          </cell>
          <cell r="H367">
            <v>7.3</v>
          </cell>
          <cell r="I367">
            <v>5</v>
          </cell>
          <cell r="J367">
            <v>8.35</v>
          </cell>
          <cell r="K367">
            <v>7</v>
          </cell>
          <cell r="L367">
            <v>6.65</v>
          </cell>
          <cell r="M367">
            <v>6.5</v>
          </cell>
          <cell r="N367">
            <v>9.9499999999999993</v>
          </cell>
          <cell r="O367">
            <v>6.65</v>
          </cell>
          <cell r="P367">
            <v>0.93</v>
          </cell>
          <cell r="Q367">
            <v>1.86</v>
          </cell>
          <cell r="R367">
            <v>2.85</v>
          </cell>
          <cell r="S367">
            <v>6.2</v>
          </cell>
          <cell r="T367">
            <v>6.35</v>
          </cell>
          <cell r="U367">
            <v>5.8</v>
          </cell>
          <cell r="V367">
            <v>5.9</v>
          </cell>
          <cell r="W367">
            <v>4</v>
          </cell>
          <cell r="X367">
            <v>8.4499999999999993</v>
          </cell>
          <cell r="Y367">
            <v>8.4499999999999993</v>
          </cell>
          <cell r="Z367">
            <v>9</v>
          </cell>
          <cell r="AA367">
            <v>1.94</v>
          </cell>
          <cell r="AB367">
            <v>1.5</v>
          </cell>
          <cell r="AC367">
            <v>0.140625</v>
          </cell>
          <cell r="AD367"/>
          <cell r="AE367">
            <v>0.19047619047619047</v>
          </cell>
          <cell r="AF367">
            <v>0.42735042735042739</v>
          </cell>
          <cell r="AG367">
            <v>0.44329896907216515</v>
          </cell>
          <cell r="AH367">
            <v>0.19819819819819839</v>
          </cell>
          <cell r="AI367">
            <v>0.20370370370370372</v>
          </cell>
          <cell r="AJ367">
            <v>0.37241379310344813</v>
          </cell>
          <cell r="AK367">
            <v>0.22018348623853212</v>
          </cell>
          <cell r="AL367">
            <v>3.0434782608695654</v>
          </cell>
          <cell r="AM367">
            <v>3.2272727272727275</v>
          </cell>
          <cell r="AN367">
            <v>0.1875</v>
          </cell>
          <cell r="AO367">
            <v>0.29166666666666674</v>
          </cell>
          <cell r="AP367">
            <v>0.20952380952380945</v>
          </cell>
          <cell r="AQ367">
            <v>0.28888888888888875</v>
          </cell>
          <cell r="AR367">
            <v>0.31111111111111112</v>
          </cell>
          <cell r="AS367">
            <v>0.3114754098360657</v>
          </cell>
          <cell r="AT367">
            <v>0.49557522123893794</v>
          </cell>
          <cell r="AU367">
            <v>0.27659574468085113</v>
          </cell>
          <cell r="AV367">
            <v>1</v>
          </cell>
          <cell r="AW367">
            <v>1.8301886792452828</v>
          </cell>
        </row>
        <row r="368">
          <cell r="A368">
            <v>39810</v>
          </cell>
          <cell r="B368">
            <v>3520</v>
          </cell>
          <cell r="C368">
            <v>3514</v>
          </cell>
          <cell r="D368">
            <v>-8.3180600592133169E-3</v>
          </cell>
          <cell r="E368">
            <v>-3.2701291563616341E-2</v>
          </cell>
          <cell r="F368">
            <v>1.7371163867979211E-2</v>
          </cell>
          <cell r="H368">
            <v>7.4</v>
          </cell>
          <cell r="I368">
            <v>5.05</v>
          </cell>
          <cell r="J368">
            <v>8.6</v>
          </cell>
          <cell r="K368">
            <v>7.1</v>
          </cell>
          <cell r="L368">
            <v>6.7</v>
          </cell>
          <cell r="M368">
            <v>6.6</v>
          </cell>
          <cell r="N368">
            <v>10</v>
          </cell>
          <cell r="O368">
            <v>6.8</v>
          </cell>
          <cell r="P368">
            <v>1.1000000000000001</v>
          </cell>
          <cell r="Q368">
            <v>1.77</v>
          </cell>
          <cell r="R368">
            <v>2.7</v>
          </cell>
          <cell r="S368">
            <v>5.75</v>
          </cell>
          <cell r="T368">
            <v>6.4</v>
          </cell>
          <cell r="U368">
            <v>5.45</v>
          </cell>
          <cell r="V368">
            <v>5.5</v>
          </cell>
          <cell r="W368">
            <v>3.8</v>
          </cell>
          <cell r="X368">
            <v>8.6999999999999993</v>
          </cell>
          <cell r="Y368">
            <v>8.6999999999999993</v>
          </cell>
          <cell r="Z368">
            <v>9.5</v>
          </cell>
          <cell r="AA368">
            <v>1.99</v>
          </cell>
          <cell r="AB368">
            <v>1.24</v>
          </cell>
          <cell r="AC368">
            <v>1.3698630136986356E-2</v>
          </cell>
          <cell r="AD368"/>
          <cell r="AE368">
            <v>1.0000000000000009E-2</v>
          </cell>
          <cell r="AF368">
            <v>2.9940119760478945E-2</v>
          </cell>
          <cell r="AG368">
            <v>1.4285714285714235E-2</v>
          </cell>
          <cell r="AH368">
            <v>7.5187969924812581E-3</v>
          </cell>
          <cell r="AI368">
            <v>1.538461538461533E-2</v>
          </cell>
          <cell r="AJ368">
            <v>5.0251256281408363E-3</v>
          </cell>
          <cell r="AK368">
            <v>2.2556390977443552E-2</v>
          </cell>
          <cell r="AL368">
            <v>0.18279569892473124</v>
          </cell>
          <cell r="AM368">
            <v>-4.8387096774193616E-2</v>
          </cell>
          <cell r="AN368">
            <v>-5.2631578947368363E-2</v>
          </cell>
          <cell r="AO368">
            <v>-7.2580645161290369E-2</v>
          </cell>
          <cell r="AP368">
            <v>7.8740157480317041E-3</v>
          </cell>
          <cell r="AQ368">
            <v>-6.0344827586206851E-2</v>
          </cell>
          <cell r="AR368">
            <v>-6.7796610169491567E-2</v>
          </cell>
          <cell r="AS368">
            <v>-5.0000000000000044E-2</v>
          </cell>
          <cell r="AT368">
            <v>2.9585798816567976E-2</v>
          </cell>
          <cell r="AU368">
            <v>5.555555555555558E-2</v>
          </cell>
          <cell r="AV368">
            <v>2.577319587628879E-2</v>
          </cell>
          <cell r="AW368">
            <v>-0.17333333333333334</v>
          </cell>
        </row>
        <row r="369">
          <cell r="A369">
            <v>39818</v>
          </cell>
          <cell r="B369">
            <v>3353</v>
          </cell>
          <cell r="C369">
            <v>3620</v>
          </cell>
          <cell r="D369">
            <v>-8.672163775945374E-3</v>
          </cell>
          <cell r="E369">
            <v>-4.7443181818181857E-2</v>
          </cell>
          <cell r="F369">
            <v>3.0165054069436481E-2</v>
          </cell>
          <cell r="H369">
            <v>7.8</v>
          </cell>
          <cell r="I369">
            <v>5.5</v>
          </cell>
          <cell r="J369">
            <v>8.3000000000000007</v>
          </cell>
          <cell r="K369">
            <v>6.95</v>
          </cell>
          <cell r="L369">
            <v>7.3</v>
          </cell>
          <cell r="M369">
            <v>6.7</v>
          </cell>
          <cell r="N369">
            <v>10.25</v>
          </cell>
          <cell r="O369">
            <v>6.9</v>
          </cell>
          <cell r="P369">
            <v>1.1499999999999999</v>
          </cell>
          <cell r="Q369">
            <v>1.86</v>
          </cell>
          <cell r="R369">
            <v>2.5</v>
          </cell>
          <cell r="S369">
            <v>5.5</v>
          </cell>
          <cell r="T369">
            <v>6.25</v>
          </cell>
          <cell r="U369">
            <v>5.05</v>
          </cell>
          <cell r="V369">
            <v>5.3</v>
          </cell>
          <cell r="W369">
            <v>3.5</v>
          </cell>
          <cell r="X369">
            <v>8.15</v>
          </cell>
          <cell r="Y369">
            <v>8.15</v>
          </cell>
          <cell r="Z369">
            <v>9</v>
          </cell>
          <cell r="AA369">
            <v>2.0299999999999998</v>
          </cell>
          <cell r="AB369">
            <v>1.24</v>
          </cell>
          <cell r="AC369">
            <v>5.4054054054053946E-2</v>
          </cell>
          <cell r="AD369"/>
          <cell r="AE369">
            <v>8.9108910891089188E-2</v>
          </cell>
          <cell r="AF369">
            <v>-3.4883720930232398E-2</v>
          </cell>
          <cell r="AG369">
            <v>-2.1126760563380254E-2</v>
          </cell>
          <cell r="AH369">
            <v>8.9552238805970186E-2</v>
          </cell>
          <cell r="AI369">
            <v>1.5151515151515138E-2</v>
          </cell>
          <cell r="AJ369">
            <v>2.4999999999999911E-2</v>
          </cell>
          <cell r="AK369">
            <v>1.4705882352941346E-2</v>
          </cell>
          <cell r="AL369">
            <v>4.5454545454545192E-2</v>
          </cell>
          <cell r="AM369">
            <v>5.0847457627118731E-2</v>
          </cell>
          <cell r="AN369">
            <v>-7.4074074074074181E-2</v>
          </cell>
          <cell r="AO369">
            <v>-4.3478260869565188E-2</v>
          </cell>
          <cell r="AP369">
            <v>-2.34375E-2</v>
          </cell>
          <cell r="AQ369">
            <v>-7.3394495412844152E-2</v>
          </cell>
          <cell r="AR369">
            <v>-3.6363636363636376E-2</v>
          </cell>
          <cell r="AS369">
            <v>-7.8947368421052544E-2</v>
          </cell>
          <cell r="AT369">
            <v>-6.3218390804597568E-2</v>
          </cell>
          <cell r="AU369">
            <v>-5.2631578947368474E-2</v>
          </cell>
          <cell r="AV369">
            <v>2.0100502512562679E-2</v>
          </cell>
          <cell r="AW369">
            <v>0</v>
          </cell>
        </row>
        <row r="370">
          <cell r="A370">
            <v>39826</v>
          </cell>
          <cell r="B370">
            <v>4847</v>
          </cell>
          <cell r="C370">
            <v>4389</v>
          </cell>
          <cell r="D370">
            <v>0.32453750179262864</v>
          </cell>
          <cell r="E370">
            <v>0.44557113033104678</v>
          </cell>
          <cell r="F370">
            <v>0.21243093922651934</v>
          </cell>
          <cell r="H370">
            <v>9.0500000000000007</v>
          </cell>
          <cell r="I370">
            <v>6.1</v>
          </cell>
          <cell r="J370">
            <v>10.8</v>
          </cell>
          <cell r="K370">
            <v>9</v>
          </cell>
          <cell r="L370">
            <v>8.5500000000000007</v>
          </cell>
          <cell r="M370">
            <v>8.1999999999999993</v>
          </cell>
          <cell r="N370">
            <v>11.5</v>
          </cell>
          <cell r="O370">
            <v>8.5500000000000007</v>
          </cell>
          <cell r="P370">
            <v>1.45</v>
          </cell>
          <cell r="Q370">
            <v>2.4700000000000002</v>
          </cell>
          <cell r="R370">
            <v>3.4</v>
          </cell>
          <cell r="S370">
            <v>7.1</v>
          </cell>
          <cell r="T370">
            <v>7.5</v>
          </cell>
          <cell r="U370">
            <v>7.35</v>
          </cell>
          <cell r="V370">
            <v>7.5</v>
          </cell>
          <cell r="W370">
            <v>5.05</v>
          </cell>
          <cell r="X370">
            <v>12.55</v>
          </cell>
          <cell r="Y370">
            <v>12.55</v>
          </cell>
          <cell r="Z370">
            <v>13</v>
          </cell>
          <cell r="AA370">
            <v>3.53</v>
          </cell>
          <cell r="AB370">
            <v>2.4700000000000002</v>
          </cell>
          <cell r="AC370">
            <v>0.16025641025641035</v>
          </cell>
          <cell r="AD370"/>
          <cell r="AE370">
            <v>0.10909090909090913</v>
          </cell>
          <cell r="AF370">
            <v>0.3012048192771084</v>
          </cell>
          <cell r="AG370">
            <v>0.29496402877697836</v>
          </cell>
          <cell r="AH370">
            <v>0.17123287671232879</v>
          </cell>
          <cell r="AI370">
            <v>0.22388059701492513</v>
          </cell>
          <cell r="AJ370">
            <v>0.12195121951219523</v>
          </cell>
          <cell r="AK370">
            <v>0.23913043478260865</v>
          </cell>
          <cell r="AL370">
            <v>0.26086956521739135</v>
          </cell>
          <cell r="AM370">
            <v>0.32795698924731176</v>
          </cell>
          <cell r="AN370">
            <v>0.35999999999999988</v>
          </cell>
          <cell r="AO370">
            <v>0.29090909090909078</v>
          </cell>
          <cell r="AP370">
            <v>0.19999999999999996</v>
          </cell>
          <cell r="AQ370">
            <v>0.45544554455445541</v>
          </cell>
          <cell r="AR370">
            <v>0.41509433962264164</v>
          </cell>
          <cell r="AS370">
            <v>0.44285714285714284</v>
          </cell>
          <cell r="AT370">
            <v>0.53987730061349692</v>
          </cell>
          <cell r="AU370">
            <v>0.44444444444444442</v>
          </cell>
          <cell r="AV370">
            <v>0.73891625615763545</v>
          </cell>
          <cell r="AW370">
            <v>0.99193548387096797</v>
          </cell>
        </row>
        <row r="371">
          <cell r="A371">
            <v>39834</v>
          </cell>
          <cell r="B371">
            <v>4914</v>
          </cell>
          <cell r="C371">
            <v>3948</v>
          </cell>
          <cell r="D371">
            <v>-4.0493720225205698E-2</v>
          </cell>
          <cell r="E371">
            <v>1.3822983288632074E-2</v>
          </cell>
          <cell r="F371">
            <v>-0.1004784688995215</v>
          </cell>
          <cell r="H371">
            <v>9.3000000000000007</v>
          </cell>
          <cell r="I371">
            <v>5.5</v>
          </cell>
          <cell r="J371">
            <v>9.1999999999999993</v>
          </cell>
          <cell r="K371">
            <v>7.65</v>
          </cell>
          <cell r="L371">
            <v>7.85</v>
          </cell>
          <cell r="M371">
            <v>7</v>
          </cell>
          <cell r="N371">
            <v>11.5</v>
          </cell>
          <cell r="O371">
            <v>7.2</v>
          </cell>
          <cell r="P371">
            <v>1.33</v>
          </cell>
          <cell r="Q371">
            <v>2.0299999999999998</v>
          </cell>
          <cell r="R371">
            <v>3.35</v>
          </cell>
          <cell r="S371">
            <v>6.95</v>
          </cell>
          <cell r="T371">
            <v>6.95</v>
          </cell>
          <cell r="U371">
            <v>7.25</v>
          </cell>
          <cell r="V371">
            <v>7.4</v>
          </cell>
          <cell r="W371">
            <v>5</v>
          </cell>
          <cell r="X371">
            <v>13.4</v>
          </cell>
          <cell r="Y371">
            <v>13.4</v>
          </cell>
          <cell r="Z371">
            <v>13.6</v>
          </cell>
          <cell r="AA371">
            <v>4.07</v>
          </cell>
          <cell r="AB371">
            <v>2.4700000000000002</v>
          </cell>
          <cell r="AC371">
            <v>2.7624309392265234E-2</v>
          </cell>
          <cell r="AD371"/>
          <cell r="AE371">
            <v>-9.8360655737704916E-2</v>
          </cell>
          <cell r="AF371">
            <v>-0.14814814814814825</v>
          </cell>
          <cell r="AG371">
            <v>-0.14999999999999991</v>
          </cell>
          <cell r="AH371">
            <v>-8.1871345029239873E-2</v>
          </cell>
          <cell r="AI371">
            <v>-0.14634146341463405</v>
          </cell>
          <cell r="AJ371">
            <v>0</v>
          </cell>
          <cell r="AK371">
            <v>-0.15789473684210531</v>
          </cell>
          <cell r="AL371">
            <v>-8.2758620689655116E-2</v>
          </cell>
          <cell r="AM371">
            <v>-0.17813765182186247</v>
          </cell>
          <cell r="AN371">
            <v>-1.4705882352941124E-2</v>
          </cell>
          <cell r="AO371">
            <v>-2.1126760563380254E-2</v>
          </cell>
          <cell r="AP371">
            <v>-7.3333333333333361E-2</v>
          </cell>
          <cell r="AQ371">
            <v>-1.3605442176870652E-2</v>
          </cell>
          <cell r="AR371">
            <v>-1.3333333333333308E-2</v>
          </cell>
          <cell r="AS371">
            <v>-9.9009900990099098E-3</v>
          </cell>
          <cell r="AT371">
            <v>6.7729083665338585E-2</v>
          </cell>
          <cell r="AU371">
            <v>4.6153846153846212E-2</v>
          </cell>
          <cell r="AV371">
            <v>0.15297450424929182</v>
          </cell>
          <cell r="AW371">
            <v>0</v>
          </cell>
        </row>
        <row r="372">
          <cell r="A372">
            <v>39839</v>
          </cell>
          <cell r="B372">
            <v>5886</v>
          </cell>
          <cell r="C372">
            <v>4416</v>
          </cell>
          <cell r="D372">
            <v>0.16249153689911977</v>
          </cell>
          <cell r="E372">
            <v>0.19780219780219777</v>
          </cell>
          <cell r="F372">
            <v>0.11854103343465039</v>
          </cell>
          <cell r="H372">
            <v>9.85</v>
          </cell>
          <cell r="I372">
            <v>6.4</v>
          </cell>
          <cell r="J372">
            <v>10.4</v>
          </cell>
          <cell r="K372">
            <v>8.6999999999999993</v>
          </cell>
          <cell r="L372">
            <v>8.4</v>
          </cell>
          <cell r="M372">
            <v>8</v>
          </cell>
          <cell r="N372">
            <v>12.05</v>
          </cell>
          <cell r="O372">
            <v>8.3000000000000007</v>
          </cell>
          <cell r="P372">
            <v>1.34</v>
          </cell>
          <cell r="Q372">
            <v>2.65</v>
          </cell>
          <cell r="R372">
            <v>3.75</v>
          </cell>
          <cell r="S372">
            <v>8</v>
          </cell>
          <cell r="T372">
            <v>7.4</v>
          </cell>
          <cell r="U372">
            <v>8.25</v>
          </cell>
          <cell r="V372">
            <v>8.1999999999999993</v>
          </cell>
          <cell r="W372">
            <v>6.05</v>
          </cell>
          <cell r="X372">
            <v>16.350000000000001</v>
          </cell>
          <cell r="Y372">
            <v>16.350000000000001</v>
          </cell>
          <cell r="Z372">
            <v>16.8</v>
          </cell>
          <cell r="AA372">
            <v>5.66</v>
          </cell>
          <cell r="AB372">
            <v>3.36</v>
          </cell>
          <cell r="AC372">
            <v>5.9139784946236507E-2</v>
          </cell>
          <cell r="AD372"/>
          <cell r="AE372">
            <v>0.1636363636363638</v>
          </cell>
          <cell r="AF372">
            <v>0.13043478260869579</v>
          </cell>
          <cell r="AG372">
            <v>0.13725490196078427</v>
          </cell>
          <cell r="AH372">
            <v>7.0063694267515908E-2</v>
          </cell>
          <cell r="AI372">
            <v>0.14285714285714279</v>
          </cell>
          <cell r="AJ372">
            <v>4.7826086956521907E-2</v>
          </cell>
          <cell r="AK372">
            <v>0.1527777777777779</v>
          </cell>
          <cell r="AL372">
            <v>7.5187969924812581E-3</v>
          </cell>
          <cell r="AM372">
            <v>0.30541871921182273</v>
          </cell>
          <cell r="AN372">
            <v>0.11940298507462677</v>
          </cell>
          <cell r="AO372">
            <v>0.15107913669064743</v>
          </cell>
          <cell r="AP372">
            <v>6.4748201438848962E-2</v>
          </cell>
          <cell r="AQ372">
            <v>0.13793103448275867</v>
          </cell>
          <cell r="AR372">
            <v>0.10810810810810789</v>
          </cell>
          <cell r="AS372">
            <v>0.20999999999999996</v>
          </cell>
          <cell r="AT372">
            <v>0.22014925373134342</v>
          </cell>
          <cell r="AU372">
            <v>0.23529411764705888</v>
          </cell>
          <cell r="AV372">
            <v>0.39066339066339051</v>
          </cell>
          <cell r="AW372">
            <v>0.36032388663967585</v>
          </cell>
        </row>
        <row r="373">
          <cell r="A373">
            <v>39846</v>
          </cell>
          <cell r="B373">
            <v>5817</v>
          </cell>
          <cell r="C373">
            <v>4127</v>
          </cell>
          <cell r="D373">
            <v>-3.4750533876917067E-2</v>
          </cell>
          <cell r="E373">
            <v>-1.1722731906218198E-2</v>
          </cell>
          <cell r="F373">
            <v>-6.54438405797102E-2</v>
          </cell>
          <cell r="H373">
            <v>9.4499999999999993</v>
          </cell>
          <cell r="I373">
            <v>5.6</v>
          </cell>
          <cell r="J373">
            <v>9.9</v>
          </cell>
          <cell r="K373">
            <v>8.1999999999999993</v>
          </cell>
          <cell r="L373">
            <v>8</v>
          </cell>
          <cell r="M373">
            <v>7.5</v>
          </cell>
          <cell r="N373">
            <v>11.6</v>
          </cell>
          <cell r="O373">
            <v>7.75</v>
          </cell>
          <cell r="P373">
            <v>1.28</v>
          </cell>
          <cell r="Q373">
            <v>2.2999999999999998</v>
          </cell>
          <cell r="R373">
            <v>3.75</v>
          </cell>
          <cell r="S373">
            <v>8.0500000000000007</v>
          </cell>
          <cell r="T373">
            <v>7</v>
          </cell>
          <cell r="U373">
            <v>8.3000000000000007</v>
          </cell>
          <cell r="V373">
            <v>8.5</v>
          </cell>
          <cell r="W373">
            <v>5.65</v>
          </cell>
          <cell r="X373">
            <v>16.350000000000001</v>
          </cell>
          <cell r="Y373">
            <v>16.350000000000001</v>
          </cell>
          <cell r="Z373">
            <v>16.8</v>
          </cell>
          <cell r="AA373">
            <v>5.48</v>
          </cell>
          <cell r="AB373">
            <v>3.27</v>
          </cell>
          <cell r="AC373">
            <v>-4.0609137055837574E-2</v>
          </cell>
          <cell r="AD373"/>
          <cell r="AE373">
            <v>-0.12500000000000011</v>
          </cell>
          <cell r="AF373">
            <v>-4.8076923076923128E-2</v>
          </cell>
          <cell r="AG373">
            <v>-5.7471264367816133E-2</v>
          </cell>
          <cell r="AH373">
            <v>-4.7619047619047672E-2</v>
          </cell>
          <cell r="AI373">
            <v>-6.25E-2</v>
          </cell>
          <cell r="AJ373">
            <v>-3.7344398340249052E-2</v>
          </cell>
          <cell r="AK373">
            <v>-6.6265060240963902E-2</v>
          </cell>
          <cell r="AL373">
            <v>-4.4776119402985093E-2</v>
          </cell>
          <cell r="AM373">
            <v>-0.13207547169811329</v>
          </cell>
          <cell r="AN373">
            <v>0</v>
          </cell>
          <cell r="AO373">
            <v>6.2500000000000888E-3</v>
          </cell>
          <cell r="AP373">
            <v>-5.4054054054054057E-2</v>
          </cell>
          <cell r="AQ373">
            <v>6.0606060606060996E-3</v>
          </cell>
          <cell r="AR373">
            <v>3.6585365853658569E-2</v>
          </cell>
          <cell r="AS373">
            <v>-6.6115702479338734E-2</v>
          </cell>
          <cell r="AT373">
            <v>0</v>
          </cell>
          <cell r="AU373">
            <v>0</v>
          </cell>
          <cell r="AV373">
            <v>-3.180212014134276E-2</v>
          </cell>
          <cell r="AW373">
            <v>-2.6785714285714191E-2</v>
          </cell>
        </row>
        <row r="374">
          <cell r="A374">
            <v>39853</v>
          </cell>
          <cell r="B374">
            <v>7925</v>
          </cell>
          <cell r="C374">
            <v>6579</v>
          </cell>
          <cell r="D374">
            <v>0.45856798069187454</v>
          </cell>
          <cell r="E374">
            <v>0.36238610967852836</v>
          </cell>
          <cell r="F374">
            <v>0.59413617639932159</v>
          </cell>
          <cell r="H374">
            <v>11.7</v>
          </cell>
          <cell r="I374">
            <v>9.25</v>
          </cell>
          <cell r="J374">
            <v>16.149999999999999</v>
          </cell>
          <cell r="K374">
            <v>13.65</v>
          </cell>
          <cell r="L374">
            <v>11.2</v>
          </cell>
          <cell r="M374">
            <v>11.95</v>
          </cell>
          <cell r="N374">
            <v>14.45</v>
          </cell>
          <cell r="O374">
            <v>12.6</v>
          </cell>
          <cell r="P374">
            <v>2.65</v>
          </cell>
          <cell r="Q374">
            <v>5.57</v>
          </cell>
          <cell r="R374">
            <v>4.5</v>
          </cell>
          <cell r="S374">
            <v>10.5</v>
          </cell>
          <cell r="T374">
            <v>10</v>
          </cell>
          <cell r="U374">
            <v>10.4</v>
          </cell>
          <cell r="V374">
            <v>10.65</v>
          </cell>
          <cell r="W374">
            <v>7</v>
          </cell>
          <cell r="X374">
            <v>23</v>
          </cell>
          <cell r="Y374">
            <v>23</v>
          </cell>
          <cell r="Z374">
            <v>23.4</v>
          </cell>
          <cell r="AA374">
            <v>8.84</v>
          </cell>
          <cell r="AB374">
            <v>4.95</v>
          </cell>
          <cell r="AC374">
            <v>0.23809523809523814</v>
          </cell>
          <cell r="AD374"/>
          <cell r="AE374">
            <v>0.65178571428571441</v>
          </cell>
          <cell r="AF374">
            <v>0.63131313131313105</v>
          </cell>
          <cell r="AG374">
            <v>0.66463414634146356</v>
          </cell>
          <cell r="AH374">
            <v>0.39999999999999991</v>
          </cell>
          <cell r="AI374">
            <v>0.59333333333333327</v>
          </cell>
          <cell r="AJ374">
            <v>0.2456896551724137</v>
          </cell>
          <cell r="AK374">
            <v>0.62580645161290316</v>
          </cell>
          <cell r="AL374">
            <v>1.0703125</v>
          </cell>
          <cell r="AM374">
            <v>1.4217391304347831</v>
          </cell>
          <cell r="AN374">
            <v>0.19999999999999996</v>
          </cell>
          <cell r="AO374">
            <v>0.30434782608695632</v>
          </cell>
          <cell r="AP374">
            <v>0.4285714285714286</v>
          </cell>
          <cell r="AQ374">
            <v>0.25301204819277112</v>
          </cell>
          <cell r="AR374">
            <v>0.25294117647058822</v>
          </cell>
          <cell r="AS374">
            <v>0.23893805309734506</v>
          </cell>
          <cell r="AT374">
            <v>0.4067278287461773</v>
          </cell>
          <cell r="AU374">
            <v>0.39285714285714279</v>
          </cell>
          <cell r="AV374">
            <v>0.61313868613138678</v>
          </cell>
          <cell r="AW374">
            <v>0.51376146788990829</v>
          </cell>
        </row>
        <row r="375">
          <cell r="A375">
            <v>39860</v>
          </cell>
          <cell r="B375">
            <v>7526</v>
          </cell>
          <cell r="C375">
            <v>6791</v>
          </cell>
          <cell r="D375">
            <v>-1.2892995035852173E-2</v>
          </cell>
          <cell r="E375">
            <v>-5.0347003154574077E-2</v>
          </cell>
          <cell r="F375">
            <v>3.2223742210062412E-2</v>
          </cell>
          <cell r="H375">
            <v>10.55</v>
          </cell>
          <cell r="I375">
            <v>10</v>
          </cell>
          <cell r="J375">
            <v>18</v>
          </cell>
          <cell r="K375">
            <v>15.05</v>
          </cell>
          <cell r="L375">
            <v>10.75</v>
          </cell>
          <cell r="M375">
            <v>13.1</v>
          </cell>
          <cell r="N375">
            <v>13.05</v>
          </cell>
          <cell r="O375">
            <v>13.9</v>
          </cell>
          <cell r="P375">
            <v>1.94</v>
          </cell>
          <cell r="Q375">
            <v>6.36</v>
          </cell>
          <cell r="R375">
            <v>4.55</v>
          </cell>
          <cell r="S375">
            <v>10.5</v>
          </cell>
          <cell r="T375">
            <v>9.5</v>
          </cell>
          <cell r="U375">
            <v>10.45</v>
          </cell>
          <cell r="V375">
            <v>10.7</v>
          </cell>
          <cell r="W375">
            <v>7.1</v>
          </cell>
          <cell r="X375">
            <v>20.25</v>
          </cell>
          <cell r="Y375">
            <v>20.25</v>
          </cell>
          <cell r="Z375">
            <v>20.5</v>
          </cell>
          <cell r="AA375">
            <v>7.51</v>
          </cell>
          <cell r="AB375">
            <v>5.04</v>
          </cell>
          <cell r="AC375">
            <v>-9.8290598290598163E-2</v>
          </cell>
          <cell r="AD375"/>
          <cell r="AE375">
            <v>8.1081081081081141E-2</v>
          </cell>
          <cell r="AF375">
            <v>0.11455108359133126</v>
          </cell>
          <cell r="AG375">
            <v>0.10256410256410264</v>
          </cell>
          <cell r="AH375">
            <v>-4.0178571428571397E-2</v>
          </cell>
          <cell r="AI375">
            <v>9.6234309623431047E-2</v>
          </cell>
          <cell r="AJ375">
            <v>-9.6885813148788857E-2</v>
          </cell>
          <cell r="AK375">
            <v>0.10317460317460325</v>
          </cell>
          <cell r="AL375">
            <v>-0.26792452830188673</v>
          </cell>
          <cell r="AM375">
            <v>0.14183123877917425</v>
          </cell>
          <cell r="AN375">
            <v>1.1111111111111072E-2</v>
          </cell>
          <cell r="AO375">
            <v>0</v>
          </cell>
          <cell r="AP375">
            <v>-5.0000000000000044E-2</v>
          </cell>
          <cell r="AQ375">
            <v>4.8076923076922906E-3</v>
          </cell>
          <cell r="AR375">
            <v>4.6948356807510194E-3</v>
          </cell>
          <cell r="AS375">
            <v>1.4285714285714235E-2</v>
          </cell>
          <cell r="AT375">
            <v>-0.11956521739130432</v>
          </cell>
          <cell r="AU375">
            <v>-0.12393162393162382</v>
          </cell>
          <cell r="AV375">
            <v>-0.15045248868778283</v>
          </cell>
          <cell r="AW375">
            <v>1.8181818181818077E-2</v>
          </cell>
        </row>
        <row r="376">
          <cell r="A376">
            <v>39867</v>
          </cell>
          <cell r="B376">
            <v>9148</v>
          </cell>
          <cell r="C376">
            <v>7500</v>
          </cell>
          <cell r="D376">
            <v>0.16281343856953279</v>
          </cell>
          <cell r="E376">
            <v>0.21551953228806808</v>
          </cell>
          <cell r="F376">
            <v>0.10440288617287585</v>
          </cell>
          <cell r="H376">
            <v>12.4</v>
          </cell>
          <cell r="I376">
            <v>10.5</v>
          </cell>
          <cell r="J376">
            <v>19</v>
          </cell>
          <cell r="K376">
            <v>15.55</v>
          </cell>
          <cell r="L376">
            <v>12</v>
          </cell>
          <cell r="M376">
            <v>13.65</v>
          </cell>
          <cell r="N376">
            <v>15.55</v>
          </cell>
          <cell r="O376">
            <v>14.5</v>
          </cell>
          <cell r="P376">
            <v>3.23</v>
          </cell>
          <cell r="Q376">
            <v>6.8</v>
          </cell>
          <cell r="R376">
            <v>5.15</v>
          </cell>
          <cell r="S376">
            <v>11.4</v>
          </cell>
          <cell r="T376">
            <v>11</v>
          </cell>
          <cell r="U376">
            <v>12.05</v>
          </cell>
          <cell r="V376">
            <v>12.4</v>
          </cell>
          <cell r="W376">
            <v>8.1</v>
          </cell>
          <cell r="X376">
            <v>26.25</v>
          </cell>
          <cell r="Y376">
            <v>26.25</v>
          </cell>
          <cell r="Z376">
            <v>26.5</v>
          </cell>
          <cell r="AA376">
            <v>10.25</v>
          </cell>
          <cell r="AB376">
            <v>6.45</v>
          </cell>
          <cell r="AC376">
            <v>0.17535545023696675</v>
          </cell>
          <cell r="AD376"/>
          <cell r="AE376">
            <v>5.0000000000000044E-2</v>
          </cell>
          <cell r="AF376">
            <v>5.555555555555558E-2</v>
          </cell>
          <cell r="AG376">
            <v>3.3222591362126241E-2</v>
          </cell>
          <cell r="AH376">
            <v>0.11627906976744184</v>
          </cell>
          <cell r="AI376">
            <v>4.1984732824427606E-2</v>
          </cell>
          <cell r="AJ376">
            <v>0.1915708812260537</v>
          </cell>
          <cell r="AK376">
            <v>4.3165467625899234E-2</v>
          </cell>
          <cell r="AL376">
            <v>0.6649484536082475</v>
          </cell>
          <cell r="AM376">
            <v>6.9182389937106903E-2</v>
          </cell>
          <cell r="AN376">
            <v>0.13186813186813207</v>
          </cell>
          <cell r="AO376">
            <v>8.5714285714285854E-2</v>
          </cell>
          <cell r="AP376">
            <v>0.15789473684210531</v>
          </cell>
          <cell r="AQ376">
            <v>0.15311004784689008</v>
          </cell>
          <cell r="AR376">
            <v>0.15887850467289732</v>
          </cell>
          <cell r="AS376">
            <v>0.14084507042253525</v>
          </cell>
          <cell r="AT376">
            <v>0.29629629629629628</v>
          </cell>
          <cell r="AU376">
            <v>0.29268292682926833</v>
          </cell>
          <cell r="AV376">
            <v>0.36484687083888145</v>
          </cell>
          <cell r="AW376">
            <v>0.27976190476190488</v>
          </cell>
        </row>
        <row r="377">
          <cell r="A377">
            <v>39874</v>
          </cell>
          <cell r="B377">
            <v>7942</v>
          </cell>
          <cell r="C377">
            <v>5768</v>
          </cell>
          <cell r="D377">
            <v>-0.17647765497357037</v>
          </cell>
          <cell r="E377">
            <v>-0.1318320944468736</v>
          </cell>
          <cell r="F377">
            <v>-0.23093333333333332</v>
          </cell>
          <cell r="H377">
            <v>10.65</v>
          </cell>
          <cell r="I377">
            <v>8.15</v>
          </cell>
          <cell r="J377">
            <v>14.05</v>
          </cell>
          <cell r="K377">
            <v>12.2</v>
          </cell>
          <cell r="L377">
            <v>10</v>
          </cell>
          <cell r="M377">
            <v>10.55</v>
          </cell>
          <cell r="N377">
            <v>13.25</v>
          </cell>
          <cell r="O377">
            <v>11.1</v>
          </cell>
          <cell r="P377">
            <v>2.12</v>
          </cell>
          <cell r="Q377">
            <v>4.5999999999999996</v>
          </cell>
          <cell r="R377">
            <v>4.75</v>
          </cell>
          <cell r="S377">
            <v>10.3</v>
          </cell>
          <cell r="T377">
            <v>9</v>
          </cell>
          <cell r="U377">
            <v>10.95</v>
          </cell>
          <cell r="V377">
            <v>11.25</v>
          </cell>
          <cell r="W377">
            <v>7.5</v>
          </cell>
          <cell r="X377">
            <v>21.75</v>
          </cell>
          <cell r="Y377">
            <v>21.75</v>
          </cell>
          <cell r="Z377">
            <v>22</v>
          </cell>
          <cell r="AA377">
            <v>8.57</v>
          </cell>
          <cell r="AB377">
            <v>5.48</v>
          </cell>
          <cell r="AC377">
            <v>-0.1411290322580645</v>
          </cell>
          <cell r="AD377"/>
          <cell r="AE377">
            <v>-0.22380952380952379</v>
          </cell>
          <cell r="AF377">
            <v>-0.26052631578947361</v>
          </cell>
          <cell r="AG377">
            <v>-0.21543408360128624</v>
          </cell>
          <cell r="AH377">
            <v>-0.16666666666666663</v>
          </cell>
          <cell r="AI377">
            <v>-0.22710622710622708</v>
          </cell>
          <cell r="AJ377">
            <v>-0.14790996784565924</v>
          </cell>
          <cell r="AK377">
            <v>-0.23448275862068968</v>
          </cell>
          <cell r="AL377">
            <v>-0.34365325077399378</v>
          </cell>
          <cell r="AM377">
            <v>-0.32352941176470595</v>
          </cell>
          <cell r="AN377">
            <v>-7.7669902912621436E-2</v>
          </cell>
          <cell r="AO377">
            <v>-9.6491228070175405E-2</v>
          </cell>
          <cell r="AP377">
            <v>-0.18181818181818177</v>
          </cell>
          <cell r="AQ377">
            <v>-9.1286307053942028E-2</v>
          </cell>
          <cell r="AR377">
            <v>-9.2741935483870996E-2</v>
          </cell>
          <cell r="AS377">
            <v>-7.407407407407407E-2</v>
          </cell>
          <cell r="AT377">
            <v>-0.17142857142857137</v>
          </cell>
          <cell r="AU377">
            <v>-0.16981132075471694</v>
          </cell>
          <cell r="AV377">
            <v>-0.16390243902439017</v>
          </cell>
          <cell r="AW377">
            <v>-0.15038759689922476</v>
          </cell>
        </row>
        <row r="378">
          <cell r="A378">
            <v>39881</v>
          </cell>
          <cell r="B378">
            <v>7539</v>
          </cell>
          <cell r="C378">
            <v>5613</v>
          </cell>
          <cell r="D378">
            <v>-4.0700218818380707E-2</v>
          </cell>
          <cell r="E378">
            <v>-5.0742885922941294E-2</v>
          </cell>
          <cell r="F378">
            <v>-2.6872399445215023E-2</v>
          </cell>
          <cell r="H378">
            <v>10.6</v>
          </cell>
          <cell r="I378">
            <v>7.8</v>
          </cell>
          <cell r="J378">
            <v>13.65</v>
          </cell>
          <cell r="K378">
            <v>11.35</v>
          </cell>
          <cell r="L378">
            <v>10</v>
          </cell>
          <cell r="M378">
            <v>10.25</v>
          </cell>
          <cell r="N378">
            <v>13.15</v>
          </cell>
          <cell r="O378">
            <v>10.75</v>
          </cell>
          <cell r="P378">
            <v>2.12</v>
          </cell>
          <cell r="Q378">
            <v>4.42</v>
          </cell>
          <cell r="R378">
            <v>4.5</v>
          </cell>
          <cell r="S378">
            <v>9.75</v>
          </cell>
          <cell r="T378">
            <v>9</v>
          </cell>
          <cell r="U378">
            <v>10.3</v>
          </cell>
          <cell r="V378">
            <v>10.6</v>
          </cell>
          <cell r="W378">
            <v>7</v>
          </cell>
          <cell r="X378">
            <v>20.9</v>
          </cell>
          <cell r="Y378">
            <v>20.9</v>
          </cell>
          <cell r="Z378">
            <v>21.15</v>
          </cell>
          <cell r="AA378">
            <v>8.1300000000000008</v>
          </cell>
          <cell r="AB378">
            <v>5.04</v>
          </cell>
          <cell r="AC378">
            <v>-4.6948356807512415E-3</v>
          </cell>
          <cell r="AD378"/>
          <cell r="AE378">
            <v>-4.2944785276073705E-2</v>
          </cell>
          <cell r="AF378">
            <v>-2.8469750889679735E-2</v>
          </cell>
          <cell r="AG378">
            <v>-6.9672131147541005E-2</v>
          </cell>
          <cell r="AH378">
            <v>0</v>
          </cell>
          <cell r="AI378">
            <v>-2.8436018957346043E-2</v>
          </cell>
          <cell r="AJ378">
            <v>-7.547169811320753E-3</v>
          </cell>
          <cell r="AK378">
            <v>-3.1531531531531543E-2</v>
          </cell>
          <cell r="AL378">
            <v>0</v>
          </cell>
          <cell r="AM378">
            <v>-3.9130434782608692E-2</v>
          </cell>
          <cell r="AN378">
            <v>-5.2631578947368474E-2</v>
          </cell>
          <cell r="AO378">
            <v>-5.3398058252427272E-2</v>
          </cell>
          <cell r="AP378">
            <v>0</v>
          </cell>
          <cell r="AQ378">
            <v>-5.9360730593607136E-2</v>
          </cell>
          <cell r="AR378">
            <v>-5.7777777777777817E-2</v>
          </cell>
          <cell r="AS378">
            <v>-6.6666666666666652E-2</v>
          </cell>
          <cell r="AT378">
            <v>-3.9080459770114984E-2</v>
          </cell>
          <cell r="AU378">
            <v>-3.8636363636363691E-2</v>
          </cell>
          <cell r="AV378">
            <v>-5.134189031505243E-2</v>
          </cell>
          <cell r="AW378">
            <v>-8.0291970802919721E-2</v>
          </cell>
        </row>
        <row r="379">
          <cell r="A379">
            <v>39888</v>
          </cell>
          <cell r="B379">
            <v>6694</v>
          </cell>
          <cell r="C379">
            <v>4934</v>
          </cell>
          <cell r="D379">
            <v>-0.11587591240875916</v>
          </cell>
          <cell r="E379">
            <v>-0.11208383074678341</v>
          </cell>
          <cell r="F379">
            <v>-0.12096917869232138</v>
          </cell>
          <cell r="H379">
            <v>9.9499999999999993</v>
          </cell>
          <cell r="I379">
            <v>7</v>
          </cell>
          <cell r="J379">
            <v>11.85</v>
          </cell>
          <cell r="K379">
            <v>9.9499999999999993</v>
          </cell>
          <cell r="L379">
            <v>9</v>
          </cell>
          <cell r="M379">
            <v>8.9</v>
          </cell>
          <cell r="N379">
            <v>12.25</v>
          </cell>
          <cell r="O379">
            <v>9.3000000000000007</v>
          </cell>
          <cell r="P379">
            <v>1.77</v>
          </cell>
          <cell r="Q379">
            <v>3.53</v>
          </cell>
          <cell r="R379">
            <v>4.2</v>
          </cell>
          <cell r="S379">
            <v>8.85</v>
          </cell>
          <cell r="T379">
            <v>8</v>
          </cell>
          <cell r="U379">
            <v>9.4499999999999993</v>
          </cell>
          <cell r="V379">
            <v>9.6999999999999993</v>
          </cell>
          <cell r="W379">
            <v>6.45</v>
          </cell>
          <cell r="X379">
            <v>18.149999999999999</v>
          </cell>
          <cell r="Y379">
            <v>18.149999999999999</v>
          </cell>
          <cell r="Z379">
            <v>18.5</v>
          </cell>
          <cell r="AA379">
            <v>6.63</v>
          </cell>
          <cell r="AB379">
            <v>4.42</v>
          </cell>
          <cell r="AC379">
            <v>-6.1320754716981174E-2</v>
          </cell>
          <cell r="AD379"/>
          <cell r="AE379">
            <v>-0.10256410256410253</v>
          </cell>
          <cell r="AF379">
            <v>-0.13186813186813195</v>
          </cell>
          <cell r="AG379">
            <v>-0.12334801762114544</v>
          </cell>
          <cell r="AH379">
            <v>-9.9999999999999978E-2</v>
          </cell>
          <cell r="AI379">
            <v>-0.13170731707317074</v>
          </cell>
          <cell r="AJ379">
            <v>-6.84410646387833E-2</v>
          </cell>
          <cell r="AK379">
            <v>-0.13488372093023249</v>
          </cell>
          <cell r="AL379">
            <v>-0.16509433962264153</v>
          </cell>
          <cell r="AM379">
            <v>-0.20135746606334848</v>
          </cell>
          <cell r="AN379">
            <v>-6.6666666666666652E-2</v>
          </cell>
          <cell r="AO379">
            <v>-9.2307692307692313E-2</v>
          </cell>
          <cell r="AP379">
            <v>-0.11111111111111116</v>
          </cell>
          <cell r="AQ379">
            <v>-8.252427184466038E-2</v>
          </cell>
          <cell r="AR379">
            <v>-8.4905660377358472E-2</v>
          </cell>
          <cell r="AS379">
            <v>-7.8571428571428514E-2</v>
          </cell>
          <cell r="AT379">
            <v>-0.13157894736842102</v>
          </cell>
          <cell r="AU379">
            <v>-0.12529550827423164</v>
          </cell>
          <cell r="AV379">
            <v>-0.18450184501845024</v>
          </cell>
          <cell r="AW379">
            <v>-0.12301587301587302</v>
          </cell>
        </row>
        <row r="380">
          <cell r="A380">
            <v>39895</v>
          </cell>
          <cell r="B380">
            <v>5958</v>
          </cell>
          <cell r="C380">
            <v>4820</v>
          </cell>
          <cell r="D380">
            <v>-7.3099415204678331E-2</v>
          </cell>
          <cell r="E380">
            <v>-0.10994920824619059</v>
          </cell>
          <cell r="F380">
            <v>-2.3104985812728018E-2</v>
          </cell>
          <cell r="H380">
            <v>9.9499999999999993</v>
          </cell>
          <cell r="I380">
            <v>7</v>
          </cell>
          <cell r="J380">
            <v>11.65</v>
          </cell>
          <cell r="K380">
            <v>9.8000000000000007</v>
          </cell>
          <cell r="L380">
            <v>8</v>
          </cell>
          <cell r="M380">
            <v>8.8000000000000007</v>
          </cell>
          <cell r="N380">
            <v>12.3</v>
          </cell>
          <cell r="O380">
            <v>9.1999999999999993</v>
          </cell>
          <cell r="P380">
            <v>1.68</v>
          </cell>
          <cell r="Q380">
            <v>3.36</v>
          </cell>
          <cell r="R380">
            <v>3.85</v>
          </cell>
          <cell r="S380">
            <v>7.95</v>
          </cell>
          <cell r="T380">
            <v>7</v>
          </cell>
          <cell r="U380">
            <v>8.5500000000000007</v>
          </cell>
          <cell r="V380">
            <v>8.8000000000000007</v>
          </cell>
          <cell r="W380">
            <v>5.65</v>
          </cell>
          <cell r="X380">
            <v>16.8</v>
          </cell>
          <cell r="Y380">
            <v>16.8</v>
          </cell>
          <cell r="Z380">
            <v>17.25</v>
          </cell>
          <cell r="AA380">
            <v>5.74</v>
          </cell>
          <cell r="AB380">
            <v>3.45</v>
          </cell>
          <cell r="AC380">
            <v>0</v>
          </cell>
          <cell r="AD380"/>
          <cell r="AE380">
            <v>0</v>
          </cell>
          <cell r="AF380">
            <v>-1.6877637130801593E-2</v>
          </cell>
          <cell r="AG380">
            <v>-1.5075376884421954E-2</v>
          </cell>
          <cell r="AH380">
            <v>-0.11111111111111116</v>
          </cell>
          <cell r="AI380">
            <v>-1.1235955056179692E-2</v>
          </cell>
          <cell r="AJ380">
            <v>4.0816326530612734E-3</v>
          </cell>
          <cell r="AK380">
            <v>-1.0752688172043112E-2</v>
          </cell>
          <cell r="AL380">
            <v>-5.0847457627118731E-2</v>
          </cell>
          <cell r="AM380">
            <v>-4.8158640226628857E-2</v>
          </cell>
          <cell r="AN380">
            <v>-8.333333333333337E-2</v>
          </cell>
          <cell r="AO380">
            <v>-0.10169491525423724</v>
          </cell>
          <cell r="AP380">
            <v>-0.125</v>
          </cell>
          <cell r="AQ380">
            <v>-9.5238095238095122E-2</v>
          </cell>
          <cell r="AR380">
            <v>-9.2783505154639068E-2</v>
          </cell>
          <cell r="AS380">
            <v>-0.12403100775193798</v>
          </cell>
          <cell r="AT380">
            <v>-7.4380165289256062E-2</v>
          </cell>
          <cell r="AU380">
            <v>-6.7567567567567544E-2</v>
          </cell>
          <cell r="AV380">
            <v>-0.13423831070889891</v>
          </cell>
          <cell r="AW380">
            <v>-0.21945701357466063</v>
          </cell>
        </row>
        <row r="381">
          <cell r="A381">
            <v>39902</v>
          </cell>
          <cell r="B381">
            <v>5667</v>
          </cell>
          <cell r="C381">
            <v>4760</v>
          </cell>
          <cell r="D381">
            <v>-3.2566338838374453E-2</v>
          </cell>
          <cell r="E381">
            <v>-4.8841893252769331E-2</v>
          </cell>
          <cell r="F381">
            <v>-1.2448132780082943E-2</v>
          </cell>
          <cell r="H381">
            <v>10.050000000000001</v>
          </cell>
          <cell r="I381">
            <v>6.6</v>
          </cell>
          <cell r="J381">
            <v>11.6</v>
          </cell>
          <cell r="K381">
            <v>9.6999999999999993</v>
          </cell>
          <cell r="L381">
            <v>8.0500000000000007</v>
          </cell>
          <cell r="M381">
            <v>8.75</v>
          </cell>
          <cell r="N381">
            <v>12.5</v>
          </cell>
          <cell r="O381">
            <v>9.15</v>
          </cell>
          <cell r="P381">
            <v>1.63</v>
          </cell>
          <cell r="Q381">
            <v>3.18</v>
          </cell>
          <cell r="R381">
            <v>3.65</v>
          </cell>
          <cell r="S381">
            <v>7.9</v>
          </cell>
          <cell r="T381">
            <v>7</v>
          </cell>
          <cell r="U381">
            <v>8.15</v>
          </cell>
          <cell r="V381">
            <v>8.35</v>
          </cell>
          <cell r="W381">
            <v>5.55</v>
          </cell>
          <cell r="X381">
            <v>16.100000000000001</v>
          </cell>
          <cell r="Y381">
            <v>16.100000000000001</v>
          </cell>
          <cell r="Z381">
            <v>16.5</v>
          </cell>
          <cell r="AA381">
            <v>5.21</v>
          </cell>
          <cell r="AB381">
            <v>3</v>
          </cell>
          <cell r="AC381">
            <v>1.0050251256281451E-2</v>
          </cell>
          <cell r="AD381"/>
          <cell r="AE381">
            <v>-5.7142857142857162E-2</v>
          </cell>
          <cell r="AF381">
            <v>-4.2918454935623185E-3</v>
          </cell>
          <cell r="AG381">
            <v>-1.0204081632653184E-2</v>
          </cell>
          <cell r="AH381">
            <v>6.2500000000000888E-3</v>
          </cell>
          <cell r="AI381">
            <v>-5.6818181818182323E-3</v>
          </cell>
          <cell r="AJ381">
            <v>1.6260162601625883E-2</v>
          </cell>
          <cell r="AK381">
            <v>-5.4347826086955653E-3</v>
          </cell>
          <cell r="AL381">
            <v>-2.9761904761904767E-2</v>
          </cell>
          <cell r="AM381">
            <v>-5.3571428571428492E-2</v>
          </cell>
          <cell r="AN381">
            <v>-5.1948051948051965E-2</v>
          </cell>
          <cell r="AO381">
            <v>-6.2893081761006275E-3</v>
          </cell>
          <cell r="AP381">
            <v>0</v>
          </cell>
          <cell r="AQ381">
            <v>-4.6783625730994149E-2</v>
          </cell>
          <cell r="AR381">
            <v>-5.1136363636363757E-2</v>
          </cell>
          <cell r="AS381">
            <v>-1.7699115044247926E-2</v>
          </cell>
          <cell r="AT381">
            <v>-4.166666666666663E-2</v>
          </cell>
          <cell r="AU381">
            <v>-4.3478260869565188E-2</v>
          </cell>
          <cell r="AV381">
            <v>-9.2334494773519182E-2</v>
          </cell>
          <cell r="AW381">
            <v>-0.13043478260869568</v>
          </cell>
        </row>
        <row r="382">
          <cell r="A382">
            <v>39909</v>
          </cell>
          <cell r="B382">
            <v>5477</v>
          </cell>
          <cell r="C382">
            <v>4469</v>
          </cell>
          <cell r="D382">
            <v>-4.6130238803107293E-2</v>
          </cell>
          <cell r="E382">
            <v>-3.3527439562378691E-2</v>
          </cell>
          <cell r="F382">
            <v>-6.113445378151261E-2</v>
          </cell>
          <cell r="H382">
            <v>9.85</v>
          </cell>
          <cell r="I382">
            <v>6.2</v>
          </cell>
          <cell r="J382">
            <v>10.9</v>
          </cell>
          <cell r="K382">
            <v>9.1</v>
          </cell>
          <cell r="L382">
            <v>7.8</v>
          </cell>
          <cell r="M382">
            <v>8.1</v>
          </cell>
          <cell r="N382">
            <v>12.05</v>
          </cell>
          <cell r="O382">
            <v>8.4</v>
          </cell>
          <cell r="P382">
            <v>1.5</v>
          </cell>
          <cell r="Q382">
            <v>2.78</v>
          </cell>
          <cell r="R382">
            <v>3.6</v>
          </cell>
          <cell r="S382">
            <v>7.75</v>
          </cell>
          <cell r="T382">
            <v>6.8</v>
          </cell>
          <cell r="U382">
            <v>8.0500000000000007</v>
          </cell>
          <cell r="V382">
            <v>8.1999999999999993</v>
          </cell>
          <cell r="W382">
            <v>5.45</v>
          </cell>
          <cell r="X382">
            <v>15.1</v>
          </cell>
          <cell r="Y382">
            <v>15.1</v>
          </cell>
          <cell r="Z382">
            <v>15.45</v>
          </cell>
          <cell r="AA382">
            <v>4.95</v>
          </cell>
          <cell r="AB382">
            <v>2.92</v>
          </cell>
          <cell r="AC382">
            <v>-1.9900497512437942E-2</v>
          </cell>
          <cell r="AD382"/>
          <cell r="AE382">
            <v>-6.0606060606060552E-2</v>
          </cell>
          <cell r="AF382">
            <v>-6.0344827586206851E-2</v>
          </cell>
          <cell r="AG382">
            <v>-6.1855670103092786E-2</v>
          </cell>
          <cell r="AH382">
            <v>-3.1055900621118071E-2</v>
          </cell>
          <cell r="AI382">
            <v>-7.4285714285714288E-2</v>
          </cell>
          <cell r="AJ382">
            <v>-3.5999999999999921E-2</v>
          </cell>
          <cell r="AK382">
            <v>-8.1967213114754078E-2</v>
          </cell>
          <cell r="AL382">
            <v>-7.9754601226993849E-2</v>
          </cell>
          <cell r="AM382">
            <v>-0.12578616352201266</v>
          </cell>
          <cell r="AN382">
            <v>-1.3698630136986245E-2</v>
          </cell>
          <cell r="AO382">
            <v>-1.8987341772151889E-2</v>
          </cell>
          <cell r="AP382">
            <v>-2.8571428571428581E-2</v>
          </cell>
          <cell r="AQ382">
            <v>-1.2269938650306678E-2</v>
          </cell>
          <cell r="AR382">
            <v>-1.7964071856287456E-2</v>
          </cell>
          <cell r="AS382">
            <v>-1.8018018018017945E-2</v>
          </cell>
          <cell r="AT382">
            <v>-6.2111801242236142E-2</v>
          </cell>
          <cell r="AU382">
            <v>-6.3636363636363713E-2</v>
          </cell>
          <cell r="AV382">
            <v>-4.9904030710172687E-2</v>
          </cell>
          <cell r="AW382">
            <v>-2.6666666666666727E-2</v>
          </cell>
        </row>
        <row r="383">
          <cell r="A383">
            <v>39916</v>
          </cell>
          <cell r="B383">
            <v>5781</v>
          </cell>
          <cell r="C383">
            <v>4498</v>
          </cell>
          <cell r="D383">
            <v>3.3480796300020099E-2</v>
          </cell>
          <cell r="E383">
            <v>5.5504838415190827E-2</v>
          </cell>
          <cell r="F383">
            <v>6.4891474602819521E-3</v>
          </cell>
          <cell r="H383">
            <v>9.9</v>
          </cell>
          <cell r="I383">
            <v>6.25</v>
          </cell>
          <cell r="J383">
            <v>11</v>
          </cell>
          <cell r="K383">
            <v>9.1999999999999993</v>
          </cell>
          <cell r="L383">
            <v>7.85</v>
          </cell>
          <cell r="M383">
            <v>8.15</v>
          </cell>
          <cell r="N383">
            <v>12.15</v>
          </cell>
          <cell r="O383">
            <v>8.4499999999999993</v>
          </cell>
          <cell r="P383">
            <v>1.5</v>
          </cell>
          <cell r="Q383">
            <v>2.78</v>
          </cell>
          <cell r="R383">
            <v>3.75</v>
          </cell>
          <cell r="S383">
            <v>8.0500000000000007</v>
          </cell>
          <cell r="T383">
            <v>6.9</v>
          </cell>
          <cell r="U383">
            <v>8.35</v>
          </cell>
          <cell r="V383">
            <v>8.5</v>
          </cell>
          <cell r="W383">
            <v>5.7</v>
          </cell>
          <cell r="X383">
            <v>16.100000000000001</v>
          </cell>
          <cell r="Y383">
            <v>16.100000000000001</v>
          </cell>
          <cell r="Z383">
            <v>16.5</v>
          </cell>
          <cell r="AA383">
            <v>5.48</v>
          </cell>
          <cell r="AB383">
            <v>3.18</v>
          </cell>
          <cell r="AC383">
            <v>5.0761421319798217E-3</v>
          </cell>
          <cell r="AD383"/>
          <cell r="AE383">
            <v>8.0645161290322509E-3</v>
          </cell>
          <cell r="AF383">
            <v>9.1743119266054496E-3</v>
          </cell>
          <cell r="AG383">
            <v>1.098901098901095E-2</v>
          </cell>
          <cell r="AH383">
            <v>6.4102564102563875E-3</v>
          </cell>
          <cell r="AI383">
            <v>6.1728395061728669E-3</v>
          </cell>
          <cell r="AJ383">
            <v>8.2987551867219622E-3</v>
          </cell>
          <cell r="AK383">
            <v>5.9523809523809312E-3</v>
          </cell>
          <cell r="AL383">
            <v>0</v>
          </cell>
          <cell r="AM383">
            <v>0</v>
          </cell>
          <cell r="AN383">
            <v>4.1666666666666741E-2</v>
          </cell>
          <cell r="AO383">
            <v>3.8709677419354938E-2</v>
          </cell>
          <cell r="AP383">
            <v>1.4705882352941346E-2</v>
          </cell>
          <cell r="AQ383">
            <v>3.7267080745341463E-2</v>
          </cell>
          <cell r="AR383">
            <v>3.6585365853658569E-2</v>
          </cell>
          <cell r="AS383">
            <v>4.587155963302747E-2</v>
          </cell>
          <cell r="AT383">
            <v>6.6225165562914023E-2</v>
          </cell>
          <cell r="AU383">
            <v>6.7961165048543659E-2</v>
          </cell>
          <cell r="AV383">
            <v>0.10707070707070709</v>
          </cell>
          <cell r="AW383">
            <v>8.9041095890411093E-2</v>
          </cell>
        </row>
        <row r="384">
          <cell r="A384">
            <v>39923</v>
          </cell>
          <cell r="B384">
            <v>6122</v>
          </cell>
          <cell r="C384">
            <v>4982</v>
          </cell>
          <cell r="D384">
            <v>8.0260725751532203E-2</v>
          </cell>
          <cell r="E384">
            <v>5.898633454419655E-2</v>
          </cell>
          <cell r="F384">
            <v>0.10760337927967978</v>
          </cell>
          <cell r="H384">
            <v>10.35</v>
          </cell>
          <cell r="I384">
            <v>7</v>
          </cell>
          <cell r="J384">
            <v>12.35</v>
          </cell>
          <cell r="K384">
            <v>10.3</v>
          </cell>
          <cell r="L384">
            <v>8.3000000000000007</v>
          </cell>
          <cell r="M384">
            <v>9.1999999999999993</v>
          </cell>
          <cell r="N384">
            <v>13.05</v>
          </cell>
          <cell r="O384">
            <v>9.6</v>
          </cell>
          <cell r="P384">
            <v>1.68</v>
          </cell>
          <cell r="Q384">
            <v>3.27</v>
          </cell>
          <cell r="R384">
            <v>3.85</v>
          </cell>
          <cell r="S384">
            <v>8.4</v>
          </cell>
          <cell r="T384">
            <v>7.35</v>
          </cell>
          <cell r="U384">
            <v>8.6999999999999993</v>
          </cell>
          <cell r="V384">
            <v>8.85</v>
          </cell>
          <cell r="W384">
            <v>5.95</v>
          </cell>
          <cell r="X384">
            <v>17.649999999999999</v>
          </cell>
          <cell r="Y384">
            <v>17.649999999999999</v>
          </cell>
          <cell r="Z384">
            <v>17.75</v>
          </cell>
          <cell r="AA384">
            <v>5.92</v>
          </cell>
          <cell r="AB384">
            <v>3.36</v>
          </cell>
          <cell r="AC384">
            <v>4.5454545454545414E-2</v>
          </cell>
          <cell r="AD384"/>
          <cell r="AE384">
            <v>0.12000000000000011</v>
          </cell>
          <cell r="AF384">
            <v>0.1227272727272728</v>
          </cell>
          <cell r="AG384">
            <v>0.11956521739130443</v>
          </cell>
          <cell r="AH384">
            <v>5.732484076433142E-2</v>
          </cell>
          <cell r="AI384">
            <v>0.12883435582822078</v>
          </cell>
          <cell r="AJ384">
            <v>7.4074074074074181E-2</v>
          </cell>
          <cell r="AK384">
            <v>0.13609467455621305</v>
          </cell>
          <cell r="AL384">
            <v>0.11999999999999988</v>
          </cell>
          <cell r="AM384">
            <v>0.17625899280575541</v>
          </cell>
          <cell r="AN384">
            <v>2.6666666666666616E-2</v>
          </cell>
          <cell r="AO384">
            <v>4.3478260869565188E-2</v>
          </cell>
          <cell r="AP384">
            <v>6.5217391304347672E-2</v>
          </cell>
          <cell r="AQ384">
            <v>4.1916167664670656E-2</v>
          </cell>
          <cell r="AR384">
            <v>4.1176470588235148E-2</v>
          </cell>
          <cell r="AS384">
            <v>4.3859649122806932E-2</v>
          </cell>
          <cell r="AT384">
            <v>9.6273291925465632E-2</v>
          </cell>
          <cell r="AU384">
            <v>7.575757575757569E-2</v>
          </cell>
          <cell r="AV384">
            <v>8.0291970802919721E-2</v>
          </cell>
          <cell r="AW384">
            <v>5.6603773584905648E-2</v>
          </cell>
        </row>
        <row r="385">
          <cell r="A385">
            <v>39930</v>
          </cell>
          <cell r="B385">
            <v>6700</v>
          </cell>
          <cell r="C385">
            <v>5296</v>
          </cell>
          <cell r="D385">
            <v>8.0331412103746391E-2</v>
          </cell>
          <cell r="E385">
            <v>9.4413590329957442E-2</v>
          </cell>
          <cell r="F385">
            <v>6.3026896828582979E-2</v>
          </cell>
          <cell r="H385">
            <v>10.7</v>
          </cell>
          <cell r="I385">
            <v>7.35</v>
          </cell>
          <cell r="J385">
            <v>13.15</v>
          </cell>
          <cell r="K385">
            <v>11</v>
          </cell>
          <cell r="L385">
            <v>8.4499999999999993</v>
          </cell>
          <cell r="M385">
            <v>9.85</v>
          </cell>
          <cell r="N385">
            <v>13.4</v>
          </cell>
          <cell r="O385">
            <v>10.3</v>
          </cell>
          <cell r="P385">
            <v>1.9</v>
          </cell>
          <cell r="Q385">
            <v>3.71</v>
          </cell>
          <cell r="R385">
            <v>4.1500000000000004</v>
          </cell>
          <cell r="S385">
            <v>9.3000000000000007</v>
          </cell>
          <cell r="T385">
            <v>7.5</v>
          </cell>
          <cell r="U385">
            <v>9.4499999999999993</v>
          </cell>
          <cell r="V385">
            <v>9.6999999999999993</v>
          </cell>
          <cell r="W385">
            <v>6.4</v>
          </cell>
          <cell r="X385">
            <v>18.95</v>
          </cell>
          <cell r="Y385">
            <v>18.95</v>
          </cell>
          <cell r="Z385">
            <v>19</v>
          </cell>
          <cell r="AA385">
            <v>6.72</v>
          </cell>
          <cell r="AB385">
            <v>4.07</v>
          </cell>
          <cell r="AC385">
            <v>3.3816425120772875E-2</v>
          </cell>
          <cell r="AD385"/>
          <cell r="AE385">
            <v>5.0000000000000044E-2</v>
          </cell>
          <cell r="AF385">
            <v>6.4777327935222839E-2</v>
          </cell>
          <cell r="AG385">
            <v>6.7961165048543659E-2</v>
          </cell>
          <cell r="AH385">
            <v>1.8072289156626287E-2</v>
          </cell>
          <cell r="AI385">
            <v>7.0652173913043459E-2</v>
          </cell>
          <cell r="AJ385">
            <v>2.6819923371647514E-2</v>
          </cell>
          <cell r="AK385">
            <v>7.2916666666666741E-2</v>
          </cell>
          <cell r="AL385">
            <v>0.13095238095238093</v>
          </cell>
          <cell r="AM385">
            <v>0.13455657492354733</v>
          </cell>
          <cell r="AN385">
            <v>7.7922077922077948E-2</v>
          </cell>
          <cell r="AO385">
            <v>0.10714285714285721</v>
          </cell>
          <cell r="AP385">
            <v>2.0408163265306145E-2</v>
          </cell>
          <cell r="AQ385">
            <v>8.6206896551724199E-2</v>
          </cell>
          <cell r="AR385">
            <v>9.6045197740112886E-2</v>
          </cell>
          <cell r="AS385">
            <v>7.5630252100840289E-2</v>
          </cell>
          <cell r="AT385">
            <v>7.3654390934844161E-2</v>
          </cell>
          <cell r="AU385">
            <v>7.0422535211267512E-2</v>
          </cell>
          <cell r="AV385">
            <v>0.13513513513513509</v>
          </cell>
          <cell r="AW385">
            <v>0.21130952380952395</v>
          </cell>
        </row>
        <row r="386">
          <cell r="A386">
            <v>39937</v>
          </cell>
          <cell r="B386">
            <v>6556</v>
          </cell>
          <cell r="C386">
            <v>5163</v>
          </cell>
          <cell r="D386">
            <v>-2.3091030343447838E-2</v>
          </cell>
          <cell r="E386">
            <v>-2.1492537313432813E-2</v>
          </cell>
          <cell r="F386">
            <v>-2.5113293051359564E-2</v>
          </cell>
          <cell r="H386">
            <v>10.8</v>
          </cell>
          <cell r="I386">
            <v>7.1</v>
          </cell>
          <cell r="J386">
            <v>12.7</v>
          </cell>
          <cell r="K386">
            <v>10.55</v>
          </cell>
          <cell r="L386">
            <v>8.5500000000000007</v>
          </cell>
          <cell r="M386">
            <v>9.5</v>
          </cell>
          <cell r="N386">
            <v>13.5</v>
          </cell>
          <cell r="O386">
            <v>9.9</v>
          </cell>
          <cell r="P386">
            <v>1.86</v>
          </cell>
          <cell r="Q386">
            <v>3.45</v>
          </cell>
          <cell r="R386">
            <v>4.05</v>
          </cell>
          <cell r="S386">
            <v>9.0500000000000007</v>
          </cell>
          <cell r="T386">
            <v>7.9</v>
          </cell>
          <cell r="U386">
            <v>9.1999999999999993</v>
          </cell>
          <cell r="V386">
            <v>9.4499999999999993</v>
          </cell>
          <cell r="W386">
            <v>6.2</v>
          </cell>
          <cell r="X386">
            <v>18.55</v>
          </cell>
          <cell r="Y386">
            <v>18.55</v>
          </cell>
          <cell r="Z386">
            <v>18.600000000000001</v>
          </cell>
          <cell r="AA386">
            <v>6.54</v>
          </cell>
          <cell r="AB386">
            <v>3.89</v>
          </cell>
          <cell r="AC386">
            <v>9.3457943925234765E-3</v>
          </cell>
          <cell r="AD386"/>
          <cell r="AE386">
            <v>-3.4013605442176909E-2</v>
          </cell>
          <cell r="AF386">
            <v>-3.4220532319391705E-2</v>
          </cell>
          <cell r="AG386">
            <v>-4.0909090909090895E-2</v>
          </cell>
          <cell r="AH386">
            <v>1.1834319526627279E-2</v>
          </cell>
          <cell r="AI386">
            <v>-3.5532994923857864E-2</v>
          </cell>
          <cell r="AJ386">
            <v>7.4626865671640896E-3</v>
          </cell>
          <cell r="AK386">
            <v>-3.8834951456310662E-2</v>
          </cell>
          <cell r="AL386">
            <v>-2.1052631578947323E-2</v>
          </cell>
          <cell r="AM386">
            <v>-7.0080862533692612E-2</v>
          </cell>
          <cell r="AN386">
            <v>-2.4096385542168752E-2</v>
          </cell>
          <cell r="AO386">
            <v>-2.6881720430107503E-2</v>
          </cell>
          <cell r="AP386">
            <v>5.3333333333333455E-2</v>
          </cell>
          <cell r="AQ386">
            <v>-2.6455026455026509E-2</v>
          </cell>
          <cell r="AR386">
            <v>-2.5773195876288679E-2</v>
          </cell>
          <cell r="AS386">
            <v>-3.125E-2</v>
          </cell>
          <cell r="AT386">
            <v>-2.1108179419525031E-2</v>
          </cell>
          <cell r="AU386">
            <v>-2.1052631578947323E-2</v>
          </cell>
          <cell r="AV386">
            <v>-2.6785714285714191E-2</v>
          </cell>
          <cell r="AW386">
            <v>-4.4226044226044259E-2</v>
          </cell>
        </row>
        <row r="387">
          <cell r="A387">
            <v>39944</v>
          </cell>
          <cell r="B387">
            <v>7575</v>
          </cell>
          <cell r="C387">
            <v>6924</v>
          </cell>
          <cell r="D387">
            <v>0.23722160593907327</v>
          </cell>
          <cell r="E387">
            <v>0.15543014032946911</v>
          </cell>
          <cell r="F387">
            <v>0.34108076699593259</v>
          </cell>
          <cell r="H387">
            <v>13.85</v>
          </cell>
          <cell r="I387">
            <v>9.4499999999999993</v>
          </cell>
          <cell r="J387">
            <v>16.850000000000001</v>
          </cell>
          <cell r="K387">
            <v>14.15</v>
          </cell>
          <cell r="L387">
            <v>11.7</v>
          </cell>
          <cell r="M387">
            <v>12.35</v>
          </cell>
          <cell r="N387">
            <v>16.5</v>
          </cell>
          <cell r="O387">
            <v>13</v>
          </cell>
          <cell r="P387">
            <v>2.92</v>
          </cell>
          <cell r="Q387">
            <v>5.21</v>
          </cell>
          <cell r="R387">
            <v>4.5</v>
          </cell>
          <cell r="S387">
            <v>10.45</v>
          </cell>
          <cell r="T387">
            <v>11</v>
          </cell>
          <cell r="U387">
            <v>10.5</v>
          </cell>
          <cell r="V387">
            <v>10.8</v>
          </cell>
          <cell r="W387">
            <v>7.05</v>
          </cell>
          <cell r="X387">
            <v>20.85</v>
          </cell>
          <cell r="Y387">
            <v>20.85</v>
          </cell>
          <cell r="Z387">
            <v>21</v>
          </cell>
          <cell r="AA387">
            <v>7.42</v>
          </cell>
          <cell r="AB387">
            <v>4.51</v>
          </cell>
          <cell r="AC387">
            <v>0.28240740740740722</v>
          </cell>
          <cell r="AD387"/>
          <cell r="AE387">
            <v>0.33098591549295775</v>
          </cell>
          <cell r="AF387">
            <v>0.32677165354330717</v>
          </cell>
          <cell r="AG387">
            <v>0.34123222748815163</v>
          </cell>
          <cell r="AH387">
            <v>0.36842105263157876</v>
          </cell>
          <cell r="AI387">
            <v>0.30000000000000004</v>
          </cell>
          <cell r="AJ387">
            <v>0.22222222222222232</v>
          </cell>
          <cell r="AK387">
            <v>0.31313131313131315</v>
          </cell>
          <cell r="AL387">
            <v>0.56989247311827951</v>
          </cell>
          <cell r="AM387">
            <v>0.51014492753623175</v>
          </cell>
          <cell r="AN387">
            <v>0.11111111111111116</v>
          </cell>
          <cell r="AO387">
            <v>0.15469613259668491</v>
          </cell>
          <cell r="AP387">
            <v>0.39240506329113911</v>
          </cell>
          <cell r="AQ387">
            <v>0.14130434782608714</v>
          </cell>
          <cell r="AR387">
            <v>0.14285714285714302</v>
          </cell>
          <cell r="AS387">
            <v>0.13709677419354827</v>
          </cell>
          <cell r="AT387">
            <v>0.12398921832884091</v>
          </cell>
          <cell r="AU387">
            <v>0.12903225806451601</v>
          </cell>
          <cell r="AV387">
            <v>0.13455657492354733</v>
          </cell>
          <cell r="AW387">
            <v>0.15938303341902293</v>
          </cell>
        </row>
        <row r="388">
          <cell r="A388">
            <v>39951</v>
          </cell>
          <cell r="B388">
            <v>9109</v>
          </cell>
          <cell r="C388">
            <v>7776</v>
          </cell>
          <cell r="D388">
            <v>0.1645630733154011</v>
          </cell>
          <cell r="E388">
            <v>0.20250825082508261</v>
          </cell>
          <cell r="F388">
            <v>0.12305025996533803</v>
          </cell>
          <cell r="H388">
            <v>14.35</v>
          </cell>
          <cell r="I388">
            <v>10.75</v>
          </cell>
          <cell r="J388">
            <v>19</v>
          </cell>
          <cell r="K388">
            <v>16.05</v>
          </cell>
          <cell r="L388">
            <v>13.85</v>
          </cell>
          <cell r="M388">
            <v>13.95</v>
          </cell>
          <cell r="N388">
            <v>17.100000000000001</v>
          </cell>
          <cell r="O388">
            <v>14.8</v>
          </cell>
          <cell r="P388">
            <v>3.18</v>
          </cell>
          <cell r="Q388">
            <v>6.36</v>
          </cell>
          <cell r="R388">
            <v>5.25</v>
          </cell>
          <cell r="S388">
            <v>12.85</v>
          </cell>
          <cell r="T388">
            <v>11.85</v>
          </cell>
          <cell r="U388">
            <v>12.55</v>
          </cell>
          <cell r="V388">
            <v>13.2</v>
          </cell>
          <cell r="W388">
            <v>8.4499999999999993</v>
          </cell>
          <cell r="X388">
            <v>24.3</v>
          </cell>
          <cell r="Y388">
            <v>24.3</v>
          </cell>
          <cell r="Z388">
            <v>25.5</v>
          </cell>
          <cell r="AA388">
            <v>8.84</v>
          </cell>
          <cell r="AB388">
            <v>6.19</v>
          </cell>
          <cell r="AC388">
            <v>3.6101083032491044E-2</v>
          </cell>
          <cell r="AD388"/>
          <cell r="AE388">
            <v>0.13756613756613767</v>
          </cell>
          <cell r="AF388">
            <v>0.12759643916913932</v>
          </cell>
          <cell r="AG388">
            <v>0.13427561837455837</v>
          </cell>
          <cell r="AH388">
            <v>0.18376068376068377</v>
          </cell>
          <cell r="AI388">
            <v>0.12955465587044523</v>
          </cell>
          <cell r="AJ388">
            <v>3.6363636363636376E-2</v>
          </cell>
          <cell r="AK388">
            <v>0.13846153846153841</v>
          </cell>
          <cell r="AL388">
            <v>8.9041095890411093E-2</v>
          </cell>
          <cell r="AM388">
            <v>0.22072936660268727</v>
          </cell>
          <cell r="AN388">
            <v>0.16666666666666674</v>
          </cell>
          <cell r="AO388">
            <v>0.22966507177033502</v>
          </cell>
          <cell r="AP388">
            <v>7.727272727272716E-2</v>
          </cell>
          <cell r="AQ388">
            <v>0.19523809523809521</v>
          </cell>
          <cell r="AR388">
            <v>0.2222222222222221</v>
          </cell>
          <cell r="AS388">
            <v>0.19858156028368779</v>
          </cell>
          <cell r="AT388">
            <v>0.16546762589928043</v>
          </cell>
          <cell r="AU388">
            <v>0.21428571428571419</v>
          </cell>
          <cell r="AV388">
            <v>0.19137466307277617</v>
          </cell>
          <cell r="AW388">
            <v>0.3725055432372506</v>
          </cell>
        </row>
        <row r="389">
          <cell r="A389">
            <v>39958</v>
          </cell>
          <cell r="B389">
            <v>10945</v>
          </cell>
          <cell r="C389">
            <v>9376</v>
          </cell>
          <cell r="D389">
            <v>0.20349422564406283</v>
          </cell>
          <cell r="E389">
            <v>0.20155889779339109</v>
          </cell>
          <cell r="F389">
            <v>0.20576131687242794</v>
          </cell>
          <cell r="H389">
            <v>15.75</v>
          </cell>
          <cell r="I389">
            <v>12.75</v>
          </cell>
          <cell r="J389">
            <v>22.3</v>
          </cell>
          <cell r="K389">
            <v>18.95</v>
          </cell>
          <cell r="L389">
            <v>19</v>
          </cell>
          <cell r="M389">
            <v>16.25</v>
          </cell>
          <cell r="N389">
            <v>19.95</v>
          </cell>
          <cell r="O389">
            <v>17.3</v>
          </cell>
          <cell r="P389">
            <v>4.42</v>
          </cell>
          <cell r="Q389">
            <v>7.95</v>
          </cell>
          <cell r="R389">
            <v>6.1</v>
          </cell>
          <cell r="S389">
            <v>15.25</v>
          </cell>
          <cell r="T389">
            <v>13</v>
          </cell>
          <cell r="U389">
            <v>14.85</v>
          </cell>
          <cell r="V389">
            <v>15.6</v>
          </cell>
          <cell r="W389">
            <v>9.9499999999999993</v>
          </cell>
          <cell r="X389">
            <v>29.8</v>
          </cell>
          <cell r="Y389">
            <v>29.8</v>
          </cell>
          <cell r="Z389">
            <v>30</v>
          </cell>
          <cell r="AA389">
            <v>11.49</v>
          </cell>
          <cell r="AB389">
            <v>7.95</v>
          </cell>
          <cell r="AC389">
            <v>9.7560975609756184E-2</v>
          </cell>
          <cell r="AD389"/>
          <cell r="AE389">
            <v>0.18604651162790709</v>
          </cell>
          <cell r="AF389">
            <v>0.17368421052631589</v>
          </cell>
          <cell r="AG389">
            <v>0.18068535825545151</v>
          </cell>
          <cell r="AH389">
            <v>0.37184115523465699</v>
          </cell>
          <cell r="AI389">
            <v>0.16487455197132617</v>
          </cell>
          <cell r="AJ389">
            <v>0.16666666666666652</v>
          </cell>
          <cell r="AK389">
            <v>0.16891891891891886</v>
          </cell>
          <cell r="AL389">
            <v>0.38993710691823891</v>
          </cell>
          <cell r="AM389">
            <v>0.25</v>
          </cell>
          <cell r="AN389">
            <v>0.16190476190476177</v>
          </cell>
          <cell r="AO389">
            <v>0.1867704280155642</v>
          </cell>
          <cell r="AP389">
            <v>9.704641350210963E-2</v>
          </cell>
          <cell r="AQ389">
            <v>0.18326693227091617</v>
          </cell>
          <cell r="AR389">
            <v>0.18181818181818188</v>
          </cell>
          <cell r="AS389">
            <v>0.1775147928994083</v>
          </cell>
          <cell r="AT389">
            <v>0.22633744855967075</v>
          </cell>
          <cell r="AU389">
            <v>0.17647058823529416</v>
          </cell>
          <cell r="AV389">
            <v>0.29977375565610864</v>
          </cell>
          <cell r="AW389">
            <v>0.28432956381260088</v>
          </cell>
        </row>
        <row r="390">
          <cell r="A390">
            <v>39965</v>
          </cell>
          <cell r="B390">
            <v>15350</v>
          </cell>
          <cell r="C390">
            <v>12764</v>
          </cell>
          <cell r="D390">
            <v>0.38349490674671527</v>
          </cell>
          <cell r="E390">
            <v>0.40246687985381446</v>
          </cell>
          <cell r="F390">
            <v>0.36134812286689422</v>
          </cell>
          <cell r="H390">
            <v>20.25</v>
          </cell>
          <cell r="I390">
            <v>17.100000000000001</v>
          </cell>
          <cell r="J390">
            <v>31</v>
          </cell>
          <cell r="K390">
            <v>26.4</v>
          </cell>
          <cell r="L390">
            <v>19.45</v>
          </cell>
          <cell r="M390">
            <v>22.4</v>
          </cell>
          <cell r="N390">
            <v>25.7</v>
          </cell>
          <cell r="O390">
            <v>24</v>
          </cell>
          <cell r="P390">
            <v>7.07</v>
          </cell>
          <cell r="Q390">
            <v>12.37</v>
          </cell>
          <cell r="R390">
            <v>8.4</v>
          </cell>
          <cell r="S390">
            <v>21.25</v>
          </cell>
          <cell r="T390">
            <v>17.5</v>
          </cell>
          <cell r="U390">
            <v>21</v>
          </cell>
          <cell r="V390">
            <v>21.85</v>
          </cell>
          <cell r="W390">
            <v>14.15</v>
          </cell>
          <cell r="X390">
            <v>39.200000000000003</v>
          </cell>
          <cell r="Y390">
            <v>39.200000000000003</v>
          </cell>
          <cell r="Z390">
            <v>39.4</v>
          </cell>
          <cell r="AA390">
            <v>16.350000000000001</v>
          </cell>
          <cell r="AB390">
            <v>12.9</v>
          </cell>
          <cell r="AC390">
            <v>0.28571428571428581</v>
          </cell>
          <cell r="AD390"/>
          <cell r="AE390">
            <v>0.34117647058823541</v>
          </cell>
          <cell r="AF390">
            <v>0.39013452914798208</v>
          </cell>
          <cell r="AG390">
            <v>0.39313984168865423</v>
          </cell>
          <cell r="AH390">
            <v>2.3684210526315752E-2</v>
          </cell>
          <cell r="AI390">
            <v>0.3784615384615384</v>
          </cell>
          <cell r="AJ390">
            <v>0.28822055137844615</v>
          </cell>
          <cell r="AK390">
            <v>0.38728323699421963</v>
          </cell>
          <cell r="AL390">
            <v>0.59954751131221728</v>
          </cell>
          <cell r="AM390">
            <v>0.55597484276729547</v>
          </cell>
          <cell r="AN390">
            <v>0.37704918032786905</v>
          </cell>
          <cell r="AO390">
            <v>0.39344262295081966</v>
          </cell>
          <cell r="AP390">
            <v>0.34615384615384626</v>
          </cell>
          <cell r="AQ390">
            <v>0.41414141414141414</v>
          </cell>
          <cell r="AR390">
            <v>0.40064102564102577</v>
          </cell>
          <cell r="AS390">
            <v>0.42211055276381915</v>
          </cell>
          <cell r="AT390">
            <v>0.31543624161073835</v>
          </cell>
          <cell r="AU390">
            <v>0.31333333333333324</v>
          </cell>
          <cell r="AV390">
            <v>0.42297650130548314</v>
          </cell>
          <cell r="AW390">
            <v>0.62264150943396235</v>
          </cell>
        </row>
        <row r="391">
          <cell r="A391">
            <v>39972</v>
          </cell>
          <cell r="B391">
            <v>17155</v>
          </cell>
          <cell r="C391">
            <v>12950</v>
          </cell>
          <cell r="D391">
            <v>7.0818809134239213E-2</v>
          </cell>
          <cell r="E391">
            <v>0.11758957654723123</v>
          </cell>
          <cell r="F391">
            <v>1.4572234409276019E-2</v>
          </cell>
          <cell r="H391">
            <v>21</v>
          </cell>
          <cell r="I391">
            <v>17</v>
          </cell>
          <cell r="J391">
            <v>30.75</v>
          </cell>
          <cell r="K391">
            <v>26</v>
          </cell>
          <cell r="L391">
            <v>20.2</v>
          </cell>
          <cell r="M391">
            <v>22.2</v>
          </cell>
          <cell r="N391">
            <v>26.7</v>
          </cell>
          <cell r="O391">
            <v>23.8</v>
          </cell>
          <cell r="P391">
            <v>7.51</v>
          </cell>
          <cell r="Q391">
            <v>12.81</v>
          </cell>
          <cell r="R391">
            <v>9.8000000000000007</v>
          </cell>
          <cell r="S391">
            <v>25.15</v>
          </cell>
          <cell r="T391">
            <v>17.5</v>
          </cell>
          <cell r="U391">
            <v>24.9</v>
          </cell>
          <cell r="V391">
            <v>25.8</v>
          </cell>
          <cell r="W391">
            <v>16.7</v>
          </cell>
          <cell r="X391">
            <v>39.799999999999997</v>
          </cell>
          <cell r="Y391">
            <v>39.799999999999997</v>
          </cell>
          <cell r="Z391">
            <v>40</v>
          </cell>
          <cell r="AA391">
            <v>16.79</v>
          </cell>
          <cell r="AB391">
            <v>15.91</v>
          </cell>
          <cell r="AC391">
            <v>3.7037037037036979E-2</v>
          </cell>
          <cell r="AD391"/>
          <cell r="AE391">
            <v>-5.8479532163743242E-3</v>
          </cell>
          <cell r="AF391">
            <v>-8.0645161290322509E-3</v>
          </cell>
          <cell r="AG391">
            <v>-1.5151515151515138E-2</v>
          </cell>
          <cell r="AH391">
            <v>3.8560411311054033E-2</v>
          </cell>
          <cell r="AI391">
            <v>-8.9285714285713969E-3</v>
          </cell>
          <cell r="AJ391">
            <v>3.8910505836575959E-2</v>
          </cell>
          <cell r="AK391">
            <v>-8.3333333333333037E-3</v>
          </cell>
          <cell r="AL391">
            <v>6.2234794908062163E-2</v>
          </cell>
          <cell r="AM391">
            <v>3.5569927243330746E-2</v>
          </cell>
          <cell r="AN391">
            <v>0.16666666666666674</v>
          </cell>
          <cell r="AO391">
            <v>0.18352941176470572</v>
          </cell>
          <cell r="AP391">
            <v>0</v>
          </cell>
          <cell r="AQ391">
            <v>0.18571428571428572</v>
          </cell>
          <cell r="AR391">
            <v>0.18077803203661325</v>
          </cell>
          <cell r="AS391">
            <v>0.18021201413427557</v>
          </cell>
          <cell r="AT391">
            <v>1.5306122448979442E-2</v>
          </cell>
          <cell r="AU391">
            <v>1.5228426395939021E-2</v>
          </cell>
          <cell r="AV391">
            <v>2.6911314984709334E-2</v>
          </cell>
          <cell r="AW391">
            <v>0.23333333333333339</v>
          </cell>
        </row>
        <row r="392">
          <cell r="A392">
            <v>39979</v>
          </cell>
          <cell r="B392">
            <v>17246</v>
          </cell>
          <cell r="C392">
            <v>13114</v>
          </cell>
          <cell r="D392">
            <v>8.4703537618335822E-3</v>
          </cell>
          <cell r="E392">
            <v>5.3045759253862457E-3</v>
          </cell>
          <cell r="F392">
            <v>1.266409266409263E-2</v>
          </cell>
          <cell r="H392">
            <v>22.5</v>
          </cell>
          <cell r="I392">
            <v>17</v>
          </cell>
          <cell r="J392">
            <v>30.75</v>
          </cell>
          <cell r="K392">
            <v>26</v>
          </cell>
          <cell r="L392">
            <v>21.75</v>
          </cell>
          <cell r="M392">
            <v>22.2</v>
          </cell>
          <cell r="N392">
            <v>28.5</v>
          </cell>
          <cell r="O392">
            <v>23.8</v>
          </cell>
          <cell r="P392">
            <v>7.42</v>
          </cell>
          <cell r="Q392">
            <v>12.37</v>
          </cell>
          <cell r="R392">
            <v>9.8000000000000007</v>
          </cell>
          <cell r="S392">
            <v>25.15</v>
          </cell>
          <cell r="T392">
            <v>19</v>
          </cell>
          <cell r="U392">
            <v>24.9</v>
          </cell>
          <cell r="V392">
            <v>25.8</v>
          </cell>
          <cell r="W392">
            <v>16.7</v>
          </cell>
          <cell r="X392">
            <v>39.799999999999997</v>
          </cell>
          <cell r="Y392">
            <v>39.799999999999997</v>
          </cell>
          <cell r="Z392">
            <v>40</v>
          </cell>
          <cell r="AA392">
            <v>16.79</v>
          </cell>
          <cell r="AB392">
            <v>15.91</v>
          </cell>
          <cell r="AC392">
            <v>7.1428571428571397E-2</v>
          </cell>
          <cell r="AD392"/>
          <cell r="AE392">
            <v>0</v>
          </cell>
          <cell r="AF392">
            <v>0</v>
          </cell>
          <cell r="AG392">
            <v>0</v>
          </cell>
          <cell r="AH392">
            <v>7.6732673267326801E-2</v>
          </cell>
          <cell r="AI392">
            <v>0</v>
          </cell>
          <cell r="AJ392">
            <v>6.7415730337078594E-2</v>
          </cell>
          <cell r="AK392">
            <v>0</v>
          </cell>
          <cell r="AL392">
            <v>-1.1984021304926706E-2</v>
          </cell>
          <cell r="AM392">
            <v>-3.4348165495706628E-2</v>
          </cell>
          <cell r="AN392">
            <v>0</v>
          </cell>
          <cell r="AO392">
            <v>0</v>
          </cell>
          <cell r="AP392">
            <v>8.5714285714285632E-2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</row>
        <row r="393">
          <cell r="A393">
            <v>39986</v>
          </cell>
          <cell r="B393">
            <v>19896</v>
          </cell>
          <cell r="C393">
            <v>15507</v>
          </cell>
          <cell r="D393">
            <v>0.16610671936758892</v>
          </cell>
          <cell r="E393">
            <v>0.15365881943639104</v>
          </cell>
          <cell r="F393">
            <v>0.18247674241268874</v>
          </cell>
          <cell r="H393">
            <v>24</v>
          </cell>
          <cell r="I393">
            <v>20.85</v>
          </cell>
          <cell r="J393">
            <v>38.15</v>
          </cell>
          <cell r="K393">
            <v>32.6</v>
          </cell>
          <cell r="L393">
            <v>22.75</v>
          </cell>
          <cell r="M393">
            <v>27.45</v>
          </cell>
          <cell r="N393">
            <v>30.75</v>
          </cell>
          <cell r="O393">
            <v>27.75</v>
          </cell>
          <cell r="P393">
            <v>8.66</v>
          </cell>
          <cell r="Q393">
            <v>15.73</v>
          </cell>
          <cell r="R393">
            <v>10.85</v>
          </cell>
          <cell r="S393">
            <v>29</v>
          </cell>
          <cell r="T393">
            <v>21</v>
          </cell>
          <cell r="U393">
            <v>27.7</v>
          </cell>
          <cell r="V393">
            <v>29.25</v>
          </cell>
          <cell r="W393">
            <v>18.45</v>
          </cell>
          <cell r="X393">
            <v>48.55</v>
          </cell>
          <cell r="Y393">
            <v>48.55</v>
          </cell>
          <cell r="Z393">
            <v>48.25</v>
          </cell>
          <cell r="AA393">
            <v>20.5</v>
          </cell>
          <cell r="AB393">
            <v>18.12</v>
          </cell>
          <cell r="AC393">
            <v>6.6666666666666652E-2</v>
          </cell>
          <cell r="AD393"/>
          <cell r="AE393">
            <v>0.2264705882352942</v>
          </cell>
          <cell r="AF393">
            <v>0.24065040650406488</v>
          </cell>
          <cell r="AG393">
            <v>0.25384615384615383</v>
          </cell>
          <cell r="AH393">
            <v>4.5977011494252817E-2</v>
          </cell>
          <cell r="AI393">
            <v>0.2364864864864864</v>
          </cell>
          <cell r="AJ393">
            <v>7.8947368421052655E-2</v>
          </cell>
          <cell r="AK393">
            <v>0.1659663865546217</v>
          </cell>
          <cell r="AL393">
            <v>0.1671159029649596</v>
          </cell>
          <cell r="AM393">
            <v>0.27162489894907038</v>
          </cell>
          <cell r="AN393">
            <v>0.10714285714285698</v>
          </cell>
          <cell r="AO393">
            <v>0.15308151093439371</v>
          </cell>
          <cell r="AP393">
            <v>0.10526315789473695</v>
          </cell>
          <cell r="AQ393">
            <v>0.11244979919678721</v>
          </cell>
          <cell r="AR393">
            <v>0.13372093023255816</v>
          </cell>
          <cell r="AS393">
            <v>0.10479041916167664</v>
          </cell>
          <cell r="AT393">
            <v>0.21984924623115587</v>
          </cell>
          <cell r="AU393">
            <v>0.20625000000000004</v>
          </cell>
          <cell r="AV393">
            <v>0.22096486003573568</v>
          </cell>
          <cell r="AW393">
            <v>0.13890634820867387</v>
          </cell>
        </row>
        <row r="394">
          <cell r="A394">
            <v>39993</v>
          </cell>
          <cell r="B394">
            <v>18609</v>
          </cell>
          <cell r="C394">
            <v>13616</v>
          </cell>
          <cell r="D394">
            <v>-8.9766403977064035E-2</v>
          </cell>
          <cell r="E394">
            <v>-6.4686369119420939E-2</v>
          </cell>
          <cell r="F394">
            <v>-0.12194492809698843</v>
          </cell>
          <cell r="H394">
            <v>21.3</v>
          </cell>
          <cell r="I394">
            <v>18.3</v>
          </cell>
          <cell r="J394">
            <v>33.299999999999997</v>
          </cell>
          <cell r="K394">
            <v>28.4</v>
          </cell>
          <cell r="L394">
            <v>20.55</v>
          </cell>
          <cell r="M394">
            <v>24.05</v>
          </cell>
          <cell r="N394">
            <v>27.2</v>
          </cell>
          <cell r="O394">
            <v>25.75</v>
          </cell>
          <cell r="P394">
            <v>7.42</v>
          </cell>
          <cell r="Q394">
            <v>13.26</v>
          </cell>
          <cell r="R394">
            <v>10.050000000000001</v>
          </cell>
          <cell r="S394">
            <v>28.8</v>
          </cell>
          <cell r="T394">
            <v>19.5</v>
          </cell>
          <cell r="U394">
            <v>25.6</v>
          </cell>
          <cell r="V394">
            <v>27.65</v>
          </cell>
          <cell r="W394">
            <v>17.05</v>
          </cell>
          <cell r="X394">
            <v>45.65</v>
          </cell>
          <cell r="Y394">
            <v>45.65</v>
          </cell>
          <cell r="Z394">
            <v>45.15</v>
          </cell>
          <cell r="AA394">
            <v>19.09</v>
          </cell>
          <cell r="AB394">
            <v>16.440000000000001</v>
          </cell>
          <cell r="AC394">
            <v>-0.11249999999999993</v>
          </cell>
          <cell r="AD394"/>
          <cell r="AE394">
            <v>-0.12230215827338131</v>
          </cell>
          <cell r="AF394">
            <v>-0.12712975098296209</v>
          </cell>
          <cell r="AG394">
            <v>-0.12883435582822089</v>
          </cell>
          <cell r="AH394">
            <v>-9.6703296703296693E-2</v>
          </cell>
          <cell r="AI394">
            <v>-0.12386156648451729</v>
          </cell>
          <cell r="AJ394">
            <v>-0.11544715447154474</v>
          </cell>
          <cell r="AK394">
            <v>-7.2072072072072113E-2</v>
          </cell>
          <cell r="AL394">
            <v>-0.14318706697459582</v>
          </cell>
          <cell r="AM394">
            <v>-0.15702479338842978</v>
          </cell>
          <cell r="AN394">
            <v>-7.3732718894009119E-2</v>
          </cell>
          <cell r="AO394">
            <v>-6.8965517241379448E-3</v>
          </cell>
          <cell r="AP394">
            <v>-7.1428571428571397E-2</v>
          </cell>
          <cell r="AQ394">
            <v>-7.5812274368231014E-2</v>
          </cell>
          <cell r="AR394">
            <v>-5.4700854700854729E-2</v>
          </cell>
          <cell r="AS394">
            <v>-7.5880758807588045E-2</v>
          </cell>
          <cell r="AT394">
            <v>-5.973223480947476E-2</v>
          </cell>
          <cell r="AU394">
            <v>-6.4248704663212419E-2</v>
          </cell>
          <cell r="AV394">
            <v>-6.878048780487811E-2</v>
          </cell>
          <cell r="AW394">
            <v>-9.27152317880795E-2</v>
          </cell>
        </row>
        <row r="395">
          <cell r="A395">
            <v>40000</v>
          </cell>
          <cell r="B395">
            <v>16168</v>
          </cell>
          <cell r="C395">
            <v>12272</v>
          </cell>
          <cell r="D395">
            <v>-0.11745539177657094</v>
          </cell>
          <cell r="E395">
            <v>-0.13117308829061203</v>
          </cell>
          <cell r="F395">
            <v>-9.8707403055229181E-2</v>
          </cell>
          <cell r="H395">
            <v>20.8</v>
          </cell>
          <cell r="I395">
            <v>16</v>
          </cell>
          <cell r="J395">
            <v>29.1</v>
          </cell>
          <cell r="K395">
            <v>24.8</v>
          </cell>
          <cell r="L395">
            <v>20.100000000000001</v>
          </cell>
          <cell r="M395">
            <v>21.1</v>
          </cell>
          <cell r="N395">
            <v>26.6</v>
          </cell>
          <cell r="O395">
            <v>22.55</v>
          </cell>
          <cell r="P395">
            <v>7.07</v>
          </cell>
          <cell r="Q395">
            <v>11.05</v>
          </cell>
          <cell r="R395">
            <v>9</v>
          </cell>
          <cell r="S395">
            <v>23.5</v>
          </cell>
          <cell r="T395">
            <v>18</v>
          </cell>
          <cell r="U395">
            <v>22.75</v>
          </cell>
          <cell r="V395">
            <v>23</v>
          </cell>
          <cell r="W395">
            <v>15.2</v>
          </cell>
          <cell r="X395">
            <v>39.799999999999997</v>
          </cell>
          <cell r="Y395">
            <v>39.799999999999997</v>
          </cell>
          <cell r="Z395">
            <v>40</v>
          </cell>
          <cell r="AA395">
            <v>16.440000000000001</v>
          </cell>
          <cell r="AB395">
            <v>14.14</v>
          </cell>
          <cell r="AC395">
            <v>-2.3474178403755874E-2</v>
          </cell>
          <cell r="AD395"/>
          <cell r="AE395">
            <v>-0.12568306010928965</v>
          </cell>
          <cell r="AF395">
            <v>-0.12612612612612606</v>
          </cell>
          <cell r="AG395">
            <v>-0.12676056338028163</v>
          </cell>
          <cell r="AH395">
            <v>-2.1897810218978075E-2</v>
          </cell>
          <cell r="AI395">
            <v>-0.12266112266112261</v>
          </cell>
          <cell r="AJ395">
            <v>-2.2058823529411686E-2</v>
          </cell>
          <cell r="AK395">
            <v>-0.12427184466019414</v>
          </cell>
          <cell r="AL395">
            <v>-4.7169811320754707E-2</v>
          </cell>
          <cell r="AM395">
            <v>-0.16666666666666663</v>
          </cell>
          <cell r="AN395">
            <v>-0.10447761194029859</v>
          </cell>
          <cell r="AO395">
            <v>-0.18402777777777779</v>
          </cell>
          <cell r="AP395">
            <v>-7.6923076923076872E-2</v>
          </cell>
          <cell r="AQ395">
            <v>-0.111328125</v>
          </cell>
          <cell r="AR395">
            <v>-0.16817359855334535</v>
          </cell>
          <cell r="AS395">
            <v>-0.1085043988269796</v>
          </cell>
          <cell r="AT395">
            <v>-0.12814895947426075</v>
          </cell>
          <cell r="AU395">
            <v>-0.11406423034330004</v>
          </cell>
          <cell r="AV395">
            <v>-0.13881613410162386</v>
          </cell>
          <cell r="AW395">
            <v>-0.13990267639902676</v>
          </cell>
        </row>
        <row r="396">
          <cell r="A396">
            <v>40007</v>
          </cell>
          <cell r="B396">
            <v>13033</v>
          </cell>
          <cell r="C396">
            <v>9948</v>
          </cell>
          <cell r="D396">
            <v>-0.19194796061884667</v>
          </cell>
          <cell r="E396">
            <v>-0.1939015338941118</v>
          </cell>
          <cell r="F396">
            <v>-0.18937418513689697</v>
          </cell>
          <cell r="H396">
            <v>16.3</v>
          </cell>
          <cell r="I396">
            <v>13.5</v>
          </cell>
          <cell r="J396">
            <v>24.35</v>
          </cell>
          <cell r="K396">
            <v>20.5</v>
          </cell>
          <cell r="L396">
            <v>16.399999999999999</v>
          </cell>
          <cell r="M396">
            <v>17.899999999999999</v>
          </cell>
          <cell r="N396">
            <v>21.1</v>
          </cell>
          <cell r="O396">
            <v>19.3</v>
          </cell>
          <cell r="P396">
            <v>5.04</v>
          </cell>
          <cell r="Q396">
            <v>8.57</v>
          </cell>
          <cell r="R396">
            <v>7.6</v>
          </cell>
          <cell r="S396">
            <v>19.05</v>
          </cell>
          <cell r="T396">
            <v>14.5</v>
          </cell>
          <cell r="U396">
            <v>18.5</v>
          </cell>
          <cell r="V396">
            <v>19.149999999999999</v>
          </cell>
          <cell r="W396">
            <v>12.65</v>
          </cell>
          <cell r="X396">
            <v>32.35</v>
          </cell>
          <cell r="Y396">
            <v>32.35</v>
          </cell>
          <cell r="Z396">
            <v>32.5</v>
          </cell>
          <cell r="AA396">
            <v>12.55</v>
          </cell>
          <cell r="AB396">
            <v>10.78</v>
          </cell>
          <cell r="AC396">
            <v>-0.21634615384615385</v>
          </cell>
          <cell r="AD396"/>
          <cell r="AE396">
            <v>-0.15625</v>
          </cell>
          <cell r="AF396">
            <v>-0.16323024054982815</v>
          </cell>
          <cell r="AG396">
            <v>-0.17338709677419362</v>
          </cell>
          <cell r="AH396">
            <v>-0.18407960199004991</v>
          </cell>
          <cell r="AI396">
            <v>-0.15165876777251197</v>
          </cell>
          <cell r="AJ396">
            <v>-0.20676691729323304</v>
          </cell>
          <cell r="AK396">
            <v>-0.14412416851441245</v>
          </cell>
          <cell r="AL396">
            <v>-0.28712871287128716</v>
          </cell>
          <cell r="AM396">
            <v>-0.22443438914027147</v>
          </cell>
          <cell r="AN396">
            <v>-0.15555555555555556</v>
          </cell>
          <cell r="AO396">
            <v>-0.18936170212765957</v>
          </cell>
          <cell r="AP396">
            <v>-0.19444444444444442</v>
          </cell>
          <cell r="AQ396">
            <v>-0.18681318681318682</v>
          </cell>
          <cell r="AR396">
            <v>-0.16739130434782612</v>
          </cell>
          <cell r="AS396">
            <v>-0.16776315789473673</v>
          </cell>
          <cell r="AT396">
            <v>-0.1871859296482411</v>
          </cell>
          <cell r="AU396">
            <v>-0.1875</v>
          </cell>
          <cell r="AV396">
            <v>-0.23661800486618001</v>
          </cell>
          <cell r="AW396">
            <v>-0.23762376237623772</v>
          </cell>
        </row>
        <row r="397">
          <cell r="A397">
            <v>40014</v>
          </cell>
          <cell r="B397">
            <v>15382</v>
          </cell>
          <cell r="C397">
            <v>11731</v>
          </cell>
          <cell r="D397">
            <v>0.17980070493015976</v>
          </cell>
          <cell r="E397">
            <v>0.1802347886135196</v>
          </cell>
          <cell r="F397">
            <v>0.17923200643345405</v>
          </cell>
          <cell r="H397">
            <v>19.850000000000001</v>
          </cell>
          <cell r="I397">
            <v>15.5</v>
          </cell>
          <cell r="J397">
            <v>27.95</v>
          </cell>
          <cell r="K397">
            <v>23.75</v>
          </cell>
          <cell r="L397">
            <v>19.95</v>
          </cell>
          <cell r="M397">
            <v>20.2</v>
          </cell>
          <cell r="N397">
            <v>24.5</v>
          </cell>
          <cell r="O397">
            <v>21.55</v>
          </cell>
          <cell r="P397">
            <v>5.66</v>
          </cell>
          <cell r="Q397">
            <v>11.67</v>
          </cell>
          <cell r="R397">
            <v>8.4499999999999993</v>
          </cell>
          <cell r="S397">
            <v>21.5</v>
          </cell>
          <cell r="T397">
            <v>18</v>
          </cell>
          <cell r="U397">
            <v>21.35</v>
          </cell>
          <cell r="V397">
            <v>22</v>
          </cell>
          <cell r="W397">
            <v>14.25</v>
          </cell>
          <cell r="X397">
            <v>38.9</v>
          </cell>
          <cell r="Y397">
            <v>38.9</v>
          </cell>
          <cell r="Z397">
            <v>40</v>
          </cell>
          <cell r="AA397">
            <v>15.64</v>
          </cell>
          <cell r="AB397">
            <v>12.9</v>
          </cell>
          <cell r="AC397">
            <v>0.21779141104294486</v>
          </cell>
          <cell r="AD397"/>
          <cell r="AE397">
            <v>0.14814814814814814</v>
          </cell>
          <cell r="AF397">
            <v>0.14784394250513344</v>
          </cell>
          <cell r="AG397">
            <v>0.15853658536585358</v>
          </cell>
          <cell r="AH397">
            <v>0.21646341463414642</v>
          </cell>
          <cell r="AI397">
            <v>0.12849162011173187</v>
          </cell>
          <cell r="AJ397">
            <v>0.16113744075829373</v>
          </cell>
          <cell r="AK397">
            <v>0.11658031088082899</v>
          </cell>
          <cell r="AL397">
            <v>0.12301587301587302</v>
          </cell>
          <cell r="AM397">
            <v>0.36172695449241532</v>
          </cell>
          <cell r="AN397">
            <v>0.11184210526315774</v>
          </cell>
          <cell r="AO397">
            <v>0.1286089238845145</v>
          </cell>
          <cell r="AP397">
            <v>0.24137931034482762</v>
          </cell>
          <cell r="AQ397">
            <v>0.15405405405405403</v>
          </cell>
          <cell r="AR397">
            <v>0.14882506527415162</v>
          </cell>
          <cell r="AS397">
            <v>0.12648221343873511</v>
          </cell>
          <cell r="AT397">
            <v>0.20247295208655314</v>
          </cell>
          <cell r="AU397">
            <v>0.23076923076923084</v>
          </cell>
          <cell r="AV397">
            <v>0.24621513944223095</v>
          </cell>
          <cell r="AW397">
            <v>0.19666048237476819</v>
          </cell>
        </row>
        <row r="398">
          <cell r="A398">
            <v>40021</v>
          </cell>
          <cell r="B398">
            <v>13967</v>
          </cell>
          <cell r="C398">
            <v>10374</v>
          </cell>
          <cell r="D398">
            <v>-0.10223877844576401</v>
          </cell>
          <cell r="E398">
            <v>-9.1990638408529501E-2</v>
          </cell>
          <cell r="F398">
            <v>-0.11567641292302444</v>
          </cell>
          <cell r="H398">
            <v>18.350000000000001</v>
          </cell>
          <cell r="I398">
            <v>13.5</v>
          </cell>
          <cell r="J398">
            <v>24.8</v>
          </cell>
          <cell r="K398">
            <v>21</v>
          </cell>
          <cell r="L398">
            <v>18.3</v>
          </cell>
          <cell r="M398">
            <v>18</v>
          </cell>
          <cell r="N398">
            <v>23</v>
          </cell>
          <cell r="O398">
            <v>19.149999999999999</v>
          </cell>
          <cell r="P398">
            <v>5.48</v>
          </cell>
          <cell r="Q398">
            <v>8.75</v>
          </cell>
          <cell r="R398">
            <v>7.6</v>
          </cell>
          <cell r="S398">
            <v>18.899999999999999</v>
          </cell>
          <cell r="T398">
            <v>16.5</v>
          </cell>
          <cell r="U398">
            <v>19.7</v>
          </cell>
          <cell r="V398">
            <v>19.850000000000001</v>
          </cell>
          <cell r="W398">
            <v>12.8</v>
          </cell>
          <cell r="X398">
            <v>36.450000000000003</v>
          </cell>
          <cell r="Y398">
            <v>36.450000000000003</v>
          </cell>
          <cell r="Z398">
            <v>38</v>
          </cell>
          <cell r="AA398">
            <v>14.32</v>
          </cell>
          <cell r="AB398">
            <v>11.05</v>
          </cell>
          <cell r="AC398">
            <v>-7.5566750629722956E-2</v>
          </cell>
          <cell r="AD398"/>
          <cell r="AE398">
            <v>-0.12903225806451613</v>
          </cell>
          <cell r="AF398">
            <v>-0.11270125223613592</v>
          </cell>
          <cell r="AG398">
            <v>-0.11578947368421055</v>
          </cell>
          <cell r="AH398">
            <v>-8.2706766917293173E-2</v>
          </cell>
          <cell r="AI398">
            <v>-0.1089108910891089</v>
          </cell>
          <cell r="AJ398">
            <v>-6.1224489795918324E-2</v>
          </cell>
          <cell r="AK398">
            <v>-0.11136890951276113</v>
          </cell>
          <cell r="AL398">
            <v>-3.180212014134276E-2</v>
          </cell>
          <cell r="AM398">
            <v>-0.25021422450728359</v>
          </cell>
          <cell r="AN398">
            <v>-0.10059171597633132</v>
          </cell>
          <cell r="AO398">
            <v>-0.12093023255813962</v>
          </cell>
          <cell r="AP398">
            <v>-8.333333333333337E-2</v>
          </cell>
          <cell r="AQ398">
            <v>-7.7283372365339664E-2</v>
          </cell>
          <cell r="AR398">
            <v>-9.7727272727272663E-2</v>
          </cell>
          <cell r="AS398">
            <v>-0.10175438596491226</v>
          </cell>
          <cell r="AT398">
            <v>-6.2982005141388075E-2</v>
          </cell>
          <cell r="AU398">
            <v>-5.0000000000000044E-2</v>
          </cell>
          <cell r="AV398">
            <v>-8.4398976982097196E-2</v>
          </cell>
          <cell r="AW398">
            <v>-0.14341085271317822</v>
          </cell>
        </row>
        <row r="399">
          <cell r="A399">
            <v>40028</v>
          </cell>
          <cell r="B399">
            <v>13586</v>
          </cell>
          <cell r="C399">
            <v>10349</v>
          </cell>
          <cell r="D399">
            <v>-1.6679676266381782E-2</v>
          </cell>
          <cell r="E399">
            <v>-2.7278585236629183E-2</v>
          </cell>
          <cell r="F399">
            <v>-2.4098708309234773E-3</v>
          </cell>
          <cell r="H399">
            <v>17.850000000000001</v>
          </cell>
          <cell r="I399">
            <v>13.75</v>
          </cell>
          <cell r="J399">
            <v>24.5</v>
          </cell>
          <cell r="K399">
            <v>20.8</v>
          </cell>
          <cell r="L399">
            <v>18.75</v>
          </cell>
          <cell r="M399">
            <v>18</v>
          </cell>
          <cell r="N399">
            <v>22.95</v>
          </cell>
          <cell r="O399">
            <v>19.149999999999999</v>
          </cell>
          <cell r="P399">
            <v>5.48</v>
          </cell>
          <cell r="Q399">
            <v>8.66</v>
          </cell>
          <cell r="R399">
            <v>7.45</v>
          </cell>
          <cell r="S399">
            <v>18.25</v>
          </cell>
          <cell r="T399">
            <v>17</v>
          </cell>
          <cell r="U399">
            <v>18.7</v>
          </cell>
          <cell r="V399">
            <v>19</v>
          </cell>
          <cell r="W399">
            <v>12.45</v>
          </cell>
          <cell r="X399">
            <v>36.1</v>
          </cell>
          <cell r="Y399">
            <v>36.1</v>
          </cell>
          <cell r="Z399">
            <v>36.25</v>
          </cell>
          <cell r="AA399">
            <v>14.14</v>
          </cell>
          <cell r="AB399">
            <v>10.6</v>
          </cell>
          <cell r="AC399">
            <v>-2.7247956403269713E-2</v>
          </cell>
          <cell r="AD399"/>
          <cell r="AE399">
            <v>1.8518518518518601E-2</v>
          </cell>
          <cell r="AF399">
            <v>-1.2096774193548376E-2</v>
          </cell>
          <cell r="AG399">
            <v>-9.52380952380949E-3</v>
          </cell>
          <cell r="AH399">
            <v>2.4590163934426146E-2</v>
          </cell>
          <cell r="AI399">
            <v>0</v>
          </cell>
          <cell r="AJ399">
            <v>-2.1739130434782483E-3</v>
          </cell>
          <cell r="AK399">
            <v>0</v>
          </cell>
          <cell r="AL399">
            <v>0</v>
          </cell>
          <cell r="AM399">
            <v>-1.0285714285714231E-2</v>
          </cell>
          <cell r="AN399">
            <v>-1.9736842105263053E-2</v>
          </cell>
          <cell r="AO399">
            <v>-3.4391534391534306E-2</v>
          </cell>
          <cell r="AP399">
            <v>3.0303030303030276E-2</v>
          </cell>
          <cell r="AQ399">
            <v>-5.0761421319796995E-2</v>
          </cell>
          <cell r="AR399">
            <v>-4.2821158690176442E-2</v>
          </cell>
          <cell r="AS399">
            <v>-2.7343750000000111E-2</v>
          </cell>
          <cell r="AT399">
            <v>-9.6021947873800029E-3</v>
          </cell>
          <cell r="AU399">
            <v>-4.6052631578947345E-2</v>
          </cell>
          <cell r="AV399">
            <v>-1.2569832402234637E-2</v>
          </cell>
          <cell r="AW399">
            <v>-4.0723981900452566E-2</v>
          </cell>
        </row>
        <row r="400">
          <cell r="A400">
            <v>40035</v>
          </cell>
          <cell r="B400">
            <v>11894</v>
          </cell>
          <cell r="C400">
            <v>9036</v>
          </cell>
          <cell r="D400">
            <v>-0.1255483601420514</v>
          </cell>
          <cell r="E400">
            <v>-0.12453996761371999</v>
          </cell>
          <cell r="F400">
            <v>-0.12687216156150349</v>
          </cell>
          <cell r="H400">
            <v>16.649999999999999</v>
          </cell>
          <cell r="I400">
            <v>12</v>
          </cell>
          <cell r="J400">
            <v>21.95</v>
          </cell>
          <cell r="K400">
            <v>18.5</v>
          </cell>
          <cell r="L400">
            <v>15.75</v>
          </cell>
          <cell r="M400">
            <v>15.95</v>
          </cell>
          <cell r="N400">
            <v>21.35</v>
          </cell>
          <cell r="O400">
            <v>16.850000000000001</v>
          </cell>
          <cell r="P400">
            <v>4.33</v>
          </cell>
          <cell r="Q400">
            <v>6.98</v>
          </cell>
          <cell r="R400">
            <v>6.7</v>
          </cell>
          <cell r="S400">
            <v>16.55</v>
          </cell>
          <cell r="T400">
            <v>14</v>
          </cell>
          <cell r="U400">
            <v>16.7</v>
          </cell>
          <cell r="V400">
            <v>17.25</v>
          </cell>
          <cell r="W400">
            <v>11.15</v>
          </cell>
          <cell r="X400">
            <v>31.4</v>
          </cell>
          <cell r="Y400">
            <v>31.4</v>
          </cell>
          <cell r="Z400">
            <v>32</v>
          </cell>
          <cell r="AA400">
            <v>12.02</v>
          </cell>
          <cell r="AB400">
            <v>8.84</v>
          </cell>
          <cell r="AC400">
            <v>-6.7226890756302726E-2</v>
          </cell>
          <cell r="AD400"/>
          <cell r="AE400">
            <v>-0.12727272727272732</v>
          </cell>
          <cell r="AF400">
            <v>-0.10408163265306125</v>
          </cell>
          <cell r="AG400">
            <v>-0.11057692307692313</v>
          </cell>
          <cell r="AH400">
            <v>-0.16000000000000003</v>
          </cell>
          <cell r="AI400">
            <v>-0.11388888888888893</v>
          </cell>
          <cell r="AJ400">
            <v>-6.9716775599128478E-2</v>
          </cell>
          <cell r="AK400">
            <v>-0.12010443864229747</v>
          </cell>
          <cell r="AL400">
            <v>-0.20985401459854014</v>
          </cell>
          <cell r="AM400">
            <v>-0.19399538106235559</v>
          </cell>
          <cell r="AN400">
            <v>-0.10067114093959728</v>
          </cell>
          <cell r="AO400">
            <v>-9.31506849315068E-2</v>
          </cell>
          <cell r="AP400">
            <v>-0.17647058823529416</v>
          </cell>
          <cell r="AQ400">
            <v>-0.10695187165775399</v>
          </cell>
          <cell r="AR400">
            <v>-9.210526315789469E-2</v>
          </cell>
          <cell r="AS400">
            <v>-0.10441767068273089</v>
          </cell>
          <cell r="AT400">
            <v>-0.1301939058171746</v>
          </cell>
          <cell r="AU400">
            <v>-0.11724137931034484</v>
          </cell>
          <cell r="AV400">
            <v>-0.14992927864215</v>
          </cell>
          <cell r="AW400">
            <v>-0.16603773584905657</v>
          </cell>
        </row>
        <row r="401">
          <cell r="A401">
            <v>40042</v>
          </cell>
          <cell r="B401">
            <v>12093</v>
          </cell>
          <cell r="C401">
            <v>9894</v>
          </cell>
          <cell r="D401">
            <v>5.0501672240802709E-2</v>
          </cell>
          <cell r="E401">
            <v>1.6731124936943065E-2</v>
          </cell>
          <cell r="F401">
            <v>9.4953519256308017E-2</v>
          </cell>
          <cell r="H401">
            <v>17.2</v>
          </cell>
          <cell r="I401">
            <v>13.6</v>
          </cell>
          <cell r="J401">
            <v>24.6</v>
          </cell>
          <cell r="K401">
            <v>20.75</v>
          </cell>
          <cell r="L401">
            <v>15.8</v>
          </cell>
          <cell r="M401">
            <v>17.850000000000001</v>
          </cell>
          <cell r="N401">
            <v>21.95</v>
          </cell>
          <cell r="O401">
            <v>18.95</v>
          </cell>
          <cell r="P401">
            <v>4.42</v>
          </cell>
          <cell r="Q401">
            <v>8.4</v>
          </cell>
          <cell r="R401">
            <v>6.7</v>
          </cell>
          <cell r="S401">
            <v>16.55</v>
          </cell>
          <cell r="T401">
            <v>14.5</v>
          </cell>
          <cell r="U401">
            <v>16.7</v>
          </cell>
          <cell r="V401">
            <v>17.25</v>
          </cell>
          <cell r="W401">
            <v>11.15</v>
          </cell>
          <cell r="X401">
            <v>32.700000000000003</v>
          </cell>
          <cell r="Y401">
            <v>32.700000000000003</v>
          </cell>
          <cell r="Z401">
            <v>34</v>
          </cell>
          <cell r="AA401">
            <v>12.2</v>
          </cell>
          <cell r="AB401">
            <v>8.84</v>
          </cell>
          <cell r="AC401">
            <v>3.3033033033033066E-2</v>
          </cell>
          <cell r="AD401"/>
          <cell r="AE401">
            <v>0.1333333333333333</v>
          </cell>
          <cell r="AF401">
            <v>0.12072892938496582</v>
          </cell>
          <cell r="AG401">
            <v>0.12162162162162171</v>
          </cell>
          <cell r="AH401">
            <v>3.1746031746031633E-3</v>
          </cell>
          <cell r="AI401">
            <v>0.11912225705329171</v>
          </cell>
          <cell r="AJ401">
            <v>2.8103044496486929E-2</v>
          </cell>
          <cell r="AK401">
            <v>0.12462908011869422</v>
          </cell>
          <cell r="AL401">
            <v>2.0785219399538146E-2</v>
          </cell>
          <cell r="AM401">
            <v>0.20343839541547282</v>
          </cell>
          <cell r="AN401">
            <v>0</v>
          </cell>
          <cell r="AO401">
            <v>0</v>
          </cell>
          <cell r="AP401">
            <v>3.5714285714285809E-2</v>
          </cell>
          <cell r="AQ401">
            <v>0</v>
          </cell>
          <cell r="AR401">
            <v>0</v>
          </cell>
          <cell r="AS401">
            <v>0</v>
          </cell>
          <cell r="AT401">
            <v>4.140127388535042E-2</v>
          </cell>
          <cell r="AU401">
            <v>6.25E-2</v>
          </cell>
          <cell r="AV401">
            <v>1.4975041597337757E-2</v>
          </cell>
          <cell r="AW401">
            <v>0</v>
          </cell>
        </row>
        <row r="402">
          <cell r="A402">
            <v>40049</v>
          </cell>
          <cell r="B402">
            <v>10473</v>
          </cell>
          <cell r="C402">
            <v>8867</v>
          </cell>
          <cell r="D402">
            <v>-0.12038932096238686</v>
          </cell>
          <cell r="E402">
            <v>-0.13396179608037706</v>
          </cell>
          <cell r="F402">
            <v>-0.10380028299979782</v>
          </cell>
          <cell r="H402">
            <v>16</v>
          </cell>
          <cell r="I402">
            <v>12.25</v>
          </cell>
          <cell r="J402">
            <v>22.15</v>
          </cell>
          <cell r="K402">
            <v>18.649999999999999</v>
          </cell>
          <cell r="L402">
            <v>14.7</v>
          </cell>
          <cell r="M402">
            <v>16.600000000000001</v>
          </cell>
          <cell r="N402">
            <v>19.95</v>
          </cell>
          <cell r="O402">
            <v>17.600000000000001</v>
          </cell>
          <cell r="P402">
            <v>3.36</v>
          </cell>
          <cell r="Q402">
            <v>7.07</v>
          </cell>
          <cell r="R402">
            <v>5.9</v>
          </cell>
          <cell r="S402">
            <v>16.5</v>
          </cell>
          <cell r="T402">
            <v>13.5</v>
          </cell>
          <cell r="U402">
            <v>14.65</v>
          </cell>
          <cell r="V402">
            <v>15.1</v>
          </cell>
          <cell r="W402">
            <v>9.8000000000000007</v>
          </cell>
          <cell r="X402">
            <v>26.65</v>
          </cell>
          <cell r="Y402">
            <v>26.65</v>
          </cell>
          <cell r="Z402">
            <v>28.5</v>
          </cell>
          <cell r="AA402">
            <v>10.07</v>
          </cell>
          <cell r="AB402">
            <v>7.07</v>
          </cell>
          <cell r="AC402">
            <v>-6.9767441860465129E-2</v>
          </cell>
          <cell r="AD402"/>
          <cell r="AE402">
            <v>-9.9264705882352922E-2</v>
          </cell>
          <cell r="AF402">
            <v>-9.9593495934959475E-2</v>
          </cell>
          <cell r="AG402">
            <v>-0.10120481927710845</v>
          </cell>
          <cell r="AH402">
            <v>-6.9620253164557E-2</v>
          </cell>
          <cell r="AI402">
            <v>-7.0028011204481766E-2</v>
          </cell>
          <cell r="AJ402">
            <v>-9.1116173120728949E-2</v>
          </cell>
          <cell r="AK402">
            <v>-7.1240105540896992E-2</v>
          </cell>
          <cell r="AL402">
            <v>-0.23981900452488691</v>
          </cell>
          <cell r="AM402">
            <v>-0.15833333333333333</v>
          </cell>
          <cell r="AN402">
            <v>-0.11940298507462688</v>
          </cell>
          <cell r="AO402">
            <v>-3.0211480362538623E-3</v>
          </cell>
          <cell r="AP402">
            <v>-6.8965517241379337E-2</v>
          </cell>
          <cell r="AQ402">
            <v>-0.12275449101796398</v>
          </cell>
          <cell r="AR402">
            <v>-0.12463768115942031</v>
          </cell>
          <cell r="AS402">
            <v>-0.12107623318385652</v>
          </cell>
          <cell r="AT402">
            <v>-0.18501529051987775</v>
          </cell>
          <cell r="AU402">
            <v>-0.16176470588235292</v>
          </cell>
          <cell r="AV402">
            <v>-0.17459016393442617</v>
          </cell>
          <cell r="AW402">
            <v>-0.20022624434389136</v>
          </cell>
        </row>
        <row r="403">
          <cell r="A403">
            <v>40056</v>
          </cell>
          <cell r="B403">
            <v>10237</v>
          </cell>
          <cell r="C403">
            <v>8511</v>
          </cell>
          <cell r="D403">
            <v>-3.061013443640126E-2</v>
          </cell>
          <cell r="E403">
            <v>-2.2534135395779642E-2</v>
          </cell>
          <cell r="F403">
            <v>-4.0148866583962994E-2</v>
          </cell>
          <cell r="H403">
            <v>15.5</v>
          </cell>
          <cell r="I403">
            <v>11.5</v>
          </cell>
          <cell r="J403">
            <v>21.15</v>
          </cell>
          <cell r="K403">
            <v>17.899999999999999</v>
          </cell>
          <cell r="L403">
            <v>14.5</v>
          </cell>
          <cell r="M403">
            <v>16</v>
          </cell>
          <cell r="N403">
            <v>19</v>
          </cell>
          <cell r="O403">
            <v>16.899999999999999</v>
          </cell>
          <cell r="P403">
            <v>3.36</v>
          </cell>
          <cell r="Q403">
            <v>6.63</v>
          </cell>
          <cell r="R403">
            <v>5.7</v>
          </cell>
          <cell r="S403">
            <v>14.15</v>
          </cell>
          <cell r="T403">
            <v>13.25</v>
          </cell>
          <cell r="U403">
            <v>14.2</v>
          </cell>
          <cell r="V403">
            <v>14.75</v>
          </cell>
          <cell r="W403">
            <v>9.5500000000000007</v>
          </cell>
          <cell r="X403">
            <v>27.5</v>
          </cell>
          <cell r="Y403">
            <v>27.5</v>
          </cell>
          <cell r="Z403">
            <v>29.4</v>
          </cell>
          <cell r="AA403">
            <v>10.25</v>
          </cell>
          <cell r="AB403">
            <v>6.72</v>
          </cell>
          <cell r="AC403">
            <v>-3.125E-2</v>
          </cell>
          <cell r="AD403"/>
          <cell r="AE403">
            <v>-6.1224489795918324E-2</v>
          </cell>
          <cell r="AF403">
            <v>-4.5146726862302478E-2</v>
          </cell>
          <cell r="AG403">
            <v>-4.0214477211796273E-2</v>
          </cell>
          <cell r="AH403">
            <v>-1.3605442176870652E-2</v>
          </cell>
          <cell r="AI403">
            <v>-3.6144578313253128E-2</v>
          </cell>
          <cell r="AJ403">
            <v>-4.7619047619047561E-2</v>
          </cell>
          <cell r="AK403">
            <v>-3.9772727272727404E-2</v>
          </cell>
          <cell r="AL403">
            <v>0</v>
          </cell>
          <cell r="AM403">
            <v>-6.2234794908062274E-2</v>
          </cell>
          <cell r="AN403">
            <v>-3.3898305084745783E-2</v>
          </cell>
          <cell r="AO403">
            <v>-0.14242424242424245</v>
          </cell>
          <cell r="AP403">
            <v>-1.851851851851849E-2</v>
          </cell>
          <cell r="AQ403">
            <v>-3.0716723549488179E-2</v>
          </cell>
          <cell r="AR403">
            <v>-2.3178807947019875E-2</v>
          </cell>
          <cell r="AS403">
            <v>-2.5510204081632626E-2</v>
          </cell>
          <cell r="AT403">
            <v>3.1894934333958735E-2</v>
          </cell>
          <cell r="AU403">
            <v>3.1578947368420929E-2</v>
          </cell>
          <cell r="AV403">
            <v>1.7874875868917561E-2</v>
          </cell>
          <cell r="AW403">
            <v>-4.9504950495049549E-2</v>
          </cell>
        </row>
        <row r="404">
          <cell r="A404">
            <v>40063</v>
          </cell>
          <cell r="B404">
            <v>9759</v>
          </cell>
          <cell r="C404">
            <v>7692</v>
          </cell>
          <cell r="D404">
            <v>-6.9180712609344996E-2</v>
          </cell>
          <cell r="E404">
            <v>-4.6693367197421121E-2</v>
          </cell>
          <cell r="F404">
            <v>-9.6228410292562572E-2</v>
          </cell>
          <cell r="H404">
            <v>13.9</v>
          </cell>
          <cell r="I404">
            <v>10.6</v>
          </cell>
          <cell r="J404">
            <v>19.350000000000001</v>
          </cell>
          <cell r="K404">
            <v>16.2</v>
          </cell>
          <cell r="L404">
            <v>13</v>
          </cell>
          <cell r="M404">
            <v>14.5</v>
          </cell>
          <cell r="N404">
            <v>17.3</v>
          </cell>
          <cell r="O404">
            <v>15.4</v>
          </cell>
          <cell r="P404">
            <v>3</v>
          </cell>
          <cell r="Q404">
            <v>5.79</v>
          </cell>
          <cell r="R404">
            <v>5.35</v>
          </cell>
          <cell r="S404">
            <v>13.55</v>
          </cell>
          <cell r="T404">
            <v>12</v>
          </cell>
          <cell r="U404">
            <v>13.6</v>
          </cell>
          <cell r="V404">
            <v>14.15</v>
          </cell>
          <cell r="W404">
            <v>9.1999999999999993</v>
          </cell>
          <cell r="X404">
            <v>26.9</v>
          </cell>
          <cell r="Y404">
            <v>26.9</v>
          </cell>
          <cell r="Z404">
            <v>28.75</v>
          </cell>
          <cell r="AA404">
            <v>9.7200000000000006</v>
          </cell>
          <cell r="AB404">
            <v>6.19</v>
          </cell>
          <cell r="AC404">
            <v>-0.10322580645161283</v>
          </cell>
          <cell r="AD404"/>
          <cell r="AE404">
            <v>-7.8260869565217384E-2</v>
          </cell>
          <cell r="AF404">
            <v>-8.5106382978723305E-2</v>
          </cell>
          <cell r="AG404">
            <v>-9.4972067039106101E-2</v>
          </cell>
          <cell r="AH404">
            <v>-0.10344827586206895</v>
          </cell>
          <cell r="AI404">
            <v>-9.375E-2</v>
          </cell>
          <cell r="AJ404">
            <v>-8.9473684210526261E-2</v>
          </cell>
          <cell r="AK404">
            <v>-8.875739644970404E-2</v>
          </cell>
          <cell r="AL404">
            <v>-0.1071428571428571</v>
          </cell>
          <cell r="AM404">
            <v>-0.12669683257918551</v>
          </cell>
          <cell r="AN404">
            <v>-6.1403508771929904E-2</v>
          </cell>
          <cell r="AO404">
            <v>-4.2402826855123643E-2</v>
          </cell>
          <cell r="AP404">
            <v>-9.4339622641509413E-2</v>
          </cell>
          <cell r="AQ404">
            <v>-4.2253521126760507E-2</v>
          </cell>
          <cell r="AR404">
            <v>-4.067796610169494E-2</v>
          </cell>
          <cell r="AS404">
            <v>-3.6649214659685958E-2</v>
          </cell>
          <cell r="AT404">
            <v>-2.1818181818181848E-2</v>
          </cell>
          <cell r="AU404">
            <v>-2.2108843537414935E-2</v>
          </cell>
          <cell r="AV404">
            <v>-5.1707317073170667E-2</v>
          </cell>
          <cell r="AW404">
            <v>-7.8869047619047561E-2</v>
          </cell>
        </row>
        <row r="405">
          <cell r="A405">
            <v>40070</v>
          </cell>
          <cell r="B405">
            <v>9667</v>
          </cell>
          <cell r="C405">
            <v>7262</v>
          </cell>
          <cell r="D405">
            <v>-2.9912325941206852E-2</v>
          </cell>
          <cell r="E405">
            <v>-9.4271954093657628E-3</v>
          </cell>
          <cell r="F405">
            <v>-5.5902236089443558E-2</v>
          </cell>
          <cell r="H405">
            <v>13.65</v>
          </cell>
          <cell r="I405">
            <v>9.75</v>
          </cell>
          <cell r="J405">
            <v>18</v>
          </cell>
          <cell r="K405">
            <v>16.8</v>
          </cell>
          <cell r="L405">
            <v>12.75</v>
          </cell>
          <cell r="M405">
            <v>13.25</v>
          </cell>
          <cell r="N405">
            <v>17</v>
          </cell>
          <cell r="O405">
            <v>13.95</v>
          </cell>
          <cell r="P405">
            <v>2.83</v>
          </cell>
          <cell r="Q405">
            <v>5.04</v>
          </cell>
          <cell r="R405">
            <v>5.45</v>
          </cell>
          <cell r="S405">
            <v>13.55</v>
          </cell>
          <cell r="T405">
            <v>11.75</v>
          </cell>
          <cell r="U405">
            <v>13.25</v>
          </cell>
          <cell r="V405">
            <v>14.15</v>
          </cell>
          <cell r="W405">
            <v>9.1999999999999993</v>
          </cell>
          <cell r="X405">
            <v>26.9</v>
          </cell>
          <cell r="Y405">
            <v>26.9</v>
          </cell>
          <cell r="Z405">
            <v>28.25</v>
          </cell>
          <cell r="AA405">
            <v>9.4600000000000009</v>
          </cell>
          <cell r="AB405">
            <v>6.1</v>
          </cell>
          <cell r="AC405">
            <v>-1.7985611510791366E-2</v>
          </cell>
          <cell r="AD405"/>
          <cell r="AE405">
            <v>-8.0188679245282946E-2</v>
          </cell>
          <cell r="AF405">
            <v>-6.9767441860465129E-2</v>
          </cell>
          <cell r="AG405">
            <v>3.7037037037037202E-2</v>
          </cell>
          <cell r="AH405">
            <v>-1.9230769230769273E-2</v>
          </cell>
          <cell r="AI405">
            <v>-8.6206896551724088E-2</v>
          </cell>
          <cell r="AJ405">
            <v>-1.7341040462427793E-2</v>
          </cell>
          <cell r="AK405">
            <v>-9.4155844155844215E-2</v>
          </cell>
          <cell r="AL405">
            <v>-5.6666666666666643E-2</v>
          </cell>
          <cell r="AM405">
            <v>-0.1295336787564767</v>
          </cell>
          <cell r="AN405">
            <v>1.8691588785046731E-2</v>
          </cell>
          <cell r="AO405">
            <v>0</v>
          </cell>
          <cell r="AP405">
            <v>-2.083333333333337E-2</v>
          </cell>
          <cell r="AQ405">
            <v>-2.5735294117647078E-2</v>
          </cell>
          <cell r="AR405">
            <v>0</v>
          </cell>
          <cell r="AS405">
            <v>0</v>
          </cell>
          <cell r="AT405">
            <v>0</v>
          </cell>
          <cell r="AU405">
            <v>-1.7391304347826098E-2</v>
          </cell>
          <cell r="AV405">
            <v>-2.6748971193415572E-2</v>
          </cell>
          <cell r="AW405">
            <v>-1.4539579967689953E-2</v>
          </cell>
        </row>
        <row r="406">
          <cell r="A406">
            <v>40077</v>
          </cell>
          <cell r="B406">
            <v>8723</v>
          </cell>
          <cell r="C406">
            <v>6209</v>
          </cell>
          <cell r="D406">
            <v>-0.11796325831413546</v>
          </cell>
          <cell r="E406">
            <v>-9.7651805110168577E-2</v>
          </cell>
          <cell r="F406">
            <v>-0.14500137703112093</v>
          </cell>
          <cell r="H406">
            <v>12.4</v>
          </cell>
          <cell r="I406">
            <v>8.25</v>
          </cell>
          <cell r="J406">
            <v>15.95</v>
          </cell>
          <cell r="K406">
            <v>12.45</v>
          </cell>
          <cell r="L406">
            <v>12.05</v>
          </cell>
          <cell r="M406">
            <v>11.75</v>
          </cell>
          <cell r="N406">
            <v>16.25</v>
          </cell>
          <cell r="O406">
            <v>11.2</v>
          </cell>
          <cell r="P406">
            <v>2.34</v>
          </cell>
          <cell r="Q406">
            <v>3.71</v>
          </cell>
          <cell r="R406">
            <v>5.35</v>
          </cell>
          <cell r="S406">
            <v>12.75</v>
          </cell>
          <cell r="T406">
            <v>11</v>
          </cell>
          <cell r="U406">
            <v>12.5</v>
          </cell>
          <cell r="V406">
            <v>12.8</v>
          </cell>
          <cell r="W406">
            <v>8.0500000000000007</v>
          </cell>
          <cell r="X406">
            <v>24.4</v>
          </cell>
          <cell r="Y406">
            <v>24.4</v>
          </cell>
          <cell r="Z406">
            <v>24.6</v>
          </cell>
          <cell r="AA406">
            <v>7.95</v>
          </cell>
          <cell r="AB406">
            <v>5.3</v>
          </cell>
          <cell r="AC406">
            <v>-9.1575091575091583E-2</v>
          </cell>
          <cell r="AD406"/>
          <cell r="AE406">
            <v>-0.15384615384615385</v>
          </cell>
          <cell r="AF406">
            <v>-0.11388888888888893</v>
          </cell>
          <cell r="AG406">
            <v>-0.25892857142857151</v>
          </cell>
          <cell r="AH406">
            <v>-5.4901960784313641E-2</v>
          </cell>
          <cell r="AI406">
            <v>-0.1132075471698113</v>
          </cell>
          <cell r="AJ406">
            <v>-4.4117647058823484E-2</v>
          </cell>
          <cell r="AK406">
            <v>-0.19713261648745517</v>
          </cell>
          <cell r="AL406">
            <v>-0.17314487632508846</v>
          </cell>
          <cell r="AM406">
            <v>-0.26388888888888895</v>
          </cell>
          <cell r="AN406">
            <v>-1.8348623853211121E-2</v>
          </cell>
          <cell r="AO406">
            <v>-5.9040590405904148E-2</v>
          </cell>
          <cell r="AP406">
            <v>-6.3829787234042534E-2</v>
          </cell>
          <cell r="AQ406">
            <v>-5.6603773584905648E-2</v>
          </cell>
          <cell r="AR406">
            <v>-9.540636042402828E-2</v>
          </cell>
          <cell r="AS406">
            <v>-0.12499999999999989</v>
          </cell>
          <cell r="AT406">
            <v>-9.2936802973977661E-2</v>
          </cell>
          <cell r="AU406">
            <v>-0.12920353982300881</v>
          </cell>
          <cell r="AV406">
            <v>-0.15961945031712477</v>
          </cell>
          <cell r="AW406">
            <v>-0.13114754098360648</v>
          </cell>
        </row>
        <row r="407">
          <cell r="A407">
            <v>40084</v>
          </cell>
          <cell r="B407">
            <v>8083</v>
          </cell>
          <cell r="C407">
            <v>5892</v>
          </cell>
          <cell r="D407">
            <v>-6.409054379855339E-2</v>
          </cell>
          <cell r="E407">
            <v>-7.336925369712255E-2</v>
          </cell>
          <cell r="F407">
            <v>-5.1054920277017191E-2</v>
          </cell>
          <cell r="H407">
            <v>11.75</v>
          </cell>
          <cell r="I407">
            <v>7.85</v>
          </cell>
          <cell r="J407">
            <v>15</v>
          </cell>
          <cell r="K407">
            <v>11.95</v>
          </cell>
          <cell r="L407">
            <v>11.25</v>
          </cell>
          <cell r="M407">
            <v>11.35</v>
          </cell>
          <cell r="N407">
            <v>15.5</v>
          </cell>
          <cell r="O407">
            <v>11.95</v>
          </cell>
          <cell r="P407">
            <v>1.86</v>
          </cell>
          <cell r="Q407">
            <v>3.36</v>
          </cell>
          <cell r="R407">
            <v>4.8499999999999996</v>
          </cell>
          <cell r="S407">
            <v>11.85</v>
          </cell>
          <cell r="T407">
            <v>10.25</v>
          </cell>
          <cell r="U407">
            <v>12.05</v>
          </cell>
          <cell r="V407">
            <v>12.4</v>
          </cell>
          <cell r="W407">
            <v>7.85</v>
          </cell>
          <cell r="X407">
            <v>22.3</v>
          </cell>
          <cell r="Y407">
            <v>22.3</v>
          </cell>
          <cell r="Z407">
            <v>22.5</v>
          </cell>
          <cell r="AA407">
            <v>6.89</v>
          </cell>
          <cell r="AB407">
            <v>4.7699999999999996</v>
          </cell>
          <cell r="AC407">
            <v>-5.2419354838709742E-2</v>
          </cell>
          <cell r="AD407"/>
          <cell r="AE407">
            <v>-4.8484848484848575E-2</v>
          </cell>
          <cell r="AF407">
            <v>-5.9561128526645746E-2</v>
          </cell>
          <cell r="AG407">
            <v>-4.016064257028118E-2</v>
          </cell>
          <cell r="AH407">
            <v>-6.6390041493776031E-2</v>
          </cell>
          <cell r="AI407">
            <v>-3.4042553191489411E-2</v>
          </cell>
          <cell r="AJ407">
            <v>-4.6153846153846101E-2</v>
          </cell>
          <cell r="AK407">
            <v>6.6964285714285809E-2</v>
          </cell>
          <cell r="AL407">
            <v>-0.20512820512820507</v>
          </cell>
          <cell r="AM407">
            <v>-9.4339622641509413E-2</v>
          </cell>
          <cell r="AN407">
            <v>-9.3457943925233655E-2</v>
          </cell>
          <cell r="AO407">
            <v>-7.0588235294117729E-2</v>
          </cell>
          <cell r="AP407">
            <v>-6.8181818181818232E-2</v>
          </cell>
          <cell r="AQ407">
            <v>-3.5999999999999921E-2</v>
          </cell>
          <cell r="AR407">
            <v>-3.125E-2</v>
          </cell>
          <cell r="AS407">
            <v>-2.4844720496894568E-2</v>
          </cell>
          <cell r="AT407">
            <v>-8.6065573770491732E-2</v>
          </cell>
          <cell r="AU407">
            <v>-8.5365853658536661E-2</v>
          </cell>
          <cell r="AV407">
            <v>-0.13333333333333341</v>
          </cell>
          <cell r="AW407">
            <v>-0.10000000000000009</v>
          </cell>
        </row>
        <row r="408">
          <cell r="A408">
            <v>40091</v>
          </cell>
          <cell r="B408">
            <v>9470</v>
          </cell>
          <cell r="C408">
            <v>6776</v>
          </cell>
          <cell r="D408">
            <v>0.16250447227191422</v>
          </cell>
          <cell r="E408">
            <v>0.17159470493628604</v>
          </cell>
          <cell r="F408">
            <v>0.15003394433129658</v>
          </cell>
          <cell r="H408">
            <v>13.65</v>
          </cell>
          <cell r="I408">
            <v>9.25</v>
          </cell>
          <cell r="J408">
            <v>16.75</v>
          </cell>
          <cell r="K408">
            <v>13.1</v>
          </cell>
          <cell r="L408">
            <v>14.3</v>
          </cell>
          <cell r="M408">
            <v>12.55</v>
          </cell>
          <cell r="N408">
            <v>16.75</v>
          </cell>
          <cell r="O408">
            <v>12.05</v>
          </cell>
          <cell r="P408">
            <v>2.61</v>
          </cell>
          <cell r="Q408">
            <v>4.29</v>
          </cell>
          <cell r="R408">
            <v>6.35</v>
          </cell>
          <cell r="S408">
            <v>13.65</v>
          </cell>
          <cell r="T408">
            <v>11.75</v>
          </cell>
          <cell r="U408">
            <v>13.65</v>
          </cell>
          <cell r="V408">
            <v>14.65</v>
          </cell>
          <cell r="W408">
            <v>9.3000000000000007</v>
          </cell>
          <cell r="X408">
            <v>23.75</v>
          </cell>
          <cell r="Y408">
            <v>23.75</v>
          </cell>
          <cell r="Z408">
            <v>23.95</v>
          </cell>
          <cell r="AA408">
            <v>8.1300000000000008</v>
          </cell>
          <cell r="AB408">
            <v>6.72</v>
          </cell>
          <cell r="AC408">
            <v>0.16170212765957448</v>
          </cell>
          <cell r="AD408"/>
          <cell r="AE408">
            <v>0.17834394904458595</v>
          </cell>
          <cell r="AF408">
            <v>0.1166666666666667</v>
          </cell>
          <cell r="AG408">
            <v>9.6234309623431047E-2</v>
          </cell>
          <cell r="AH408">
            <v>0.27111111111111108</v>
          </cell>
          <cell r="AI408">
            <v>0.10572687224669619</v>
          </cell>
          <cell r="AJ408">
            <v>8.0645161290322509E-2</v>
          </cell>
          <cell r="AK408">
            <v>8.3682008368202165E-3</v>
          </cell>
          <cell r="AL408">
            <v>0.40322580645161277</v>
          </cell>
          <cell r="AM408">
            <v>0.27678571428571441</v>
          </cell>
          <cell r="AN408">
            <v>0.30927835051546393</v>
          </cell>
          <cell r="AO408">
            <v>0.15189873417721533</v>
          </cell>
          <cell r="AP408">
            <v>0.14634146341463405</v>
          </cell>
          <cell r="AQ408">
            <v>0.13278008298755184</v>
          </cell>
          <cell r="AR408">
            <v>0.18145161290322576</v>
          </cell>
          <cell r="AS408">
            <v>0.18471337579617852</v>
          </cell>
          <cell r="AT408">
            <v>6.5022421524663754E-2</v>
          </cell>
          <cell r="AU408">
            <v>6.4444444444444304E-2</v>
          </cell>
          <cell r="AV408">
            <v>0.17997097242380278</v>
          </cell>
          <cell r="AW408">
            <v>0.40880503144654101</v>
          </cell>
        </row>
        <row r="409">
          <cell r="A409">
            <v>40098</v>
          </cell>
          <cell r="B409">
            <v>11200</v>
          </cell>
          <cell r="C409">
            <v>8653</v>
          </cell>
          <cell r="D409">
            <v>0.22202388280192054</v>
          </cell>
          <cell r="E409">
            <v>0.18268215417106659</v>
          </cell>
          <cell r="F409">
            <v>0.27700708382526562</v>
          </cell>
          <cell r="H409">
            <v>15.9</v>
          </cell>
          <cell r="I409">
            <v>12.2</v>
          </cell>
          <cell r="J409">
            <v>21.25</v>
          </cell>
          <cell r="K409">
            <v>16.45</v>
          </cell>
          <cell r="L409">
            <v>16.55</v>
          </cell>
          <cell r="M409">
            <v>15.6</v>
          </cell>
          <cell r="N409">
            <v>21.2</v>
          </cell>
          <cell r="O409">
            <v>15</v>
          </cell>
          <cell r="P409">
            <v>3.89</v>
          </cell>
          <cell r="Q409">
            <v>6.45</v>
          </cell>
          <cell r="R409">
            <v>6.7</v>
          </cell>
          <cell r="S409">
            <v>17</v>
          </cell>
          <cell r="T409">
            <v>14.2</v>
          </cell>
          <cell r="U409">
            <v>15.95</v>
          </cell>
          <cell r="V409">
            <v>16.399999999999999</v>
          </cell>
          <cell r="W409">
            <v>10.25</v>
          </cell>
          <cell r="X409">
            <v>28.9</v>
          </cell>
          <cell r="Y409">
            <v>28.9</v>
          </cell>
          <cell r="Z409">
            <v>29.15</v>
          </cell>
          <cell r="AA409">
            <v>10.25</v>
          </cell>
          <cell r="AB409">
            <v>8.2200000000000006</v>
          </cell>
          <cell r="AC409">
            <v>0.16483516483516492</v>
          </cell>
          <cell r="AD409"/>
          <cell r="AE409">
            <v>0.31891891891891877</v>
          </cell>
          <cell r="AF409">
            <v>0.26865671641791056</v>
          </cell>
          <cell r="AG409">
            <v>0.25572519083969469</v>
          </cell>
          <cell r="AH409">
            <v>0.15734265734265729</v>
          </cell>
          <cell r="AI409">
            <v>0.24302788844621515</v>
          </cell>
          <cell r="AJ409">
            <v>0.26567164179104474</v>
          </cell>
          <cell r="AK409">
            <v>0.24481327800829877</v>
          </cell>
          <cell r="AL409">
            <v>0.49042145593869746</v>
          </cell>
          <cell r="AM409">
            <v>0.50349650349650354</v>
          </cell>
          <cell r="AN409">
            <v>5.5118110236220597E-2</v>
          </cell>
          <cell r="AO409">
            <v>0.24542124542124544</v>
          </cell>
          <cell r="AP409">
            <v>0.20851063829787231</v>
          </cell>
          <cell r="AQ409">
            <v>0.16849816849816834</v>
          </cell>
          <cell r="AR409">
            <v>0.11945392491467555</v>
          </cell>
          <cell r="AS409">
            <v>0.10215053763440851</v>
          </cell>
          <cell r="AT409">
            <v>0.21684210526315773</v>
          </cell>
          <cell r="AU409">
            <v>0.21711899791231737</v>
          </cell>
          <cell r="AV409">
            <v>0.26076260762607606</v>
          </cell>
          <cell r="AW409">
            <v>0.22321428571428581</v>
          </cell>
        </row>
        <row r="410">
          <cell r="A410">
            <v>40105</v>
          </cell>
          <cell r="B410">
            <v>11486</v>
          </cell>
          <cell r="C410">
            <v>8251</v>
          </cell>
          <cell r="D410">
            <v>-5.8429456505314503E-3</v>
          </cell>
          <cell r="E410">
            <v>2.5535714285714217E-2</v>
          </cell>
          <cell r="F410">
            <v>-4.6457875881197319E-2</v>
          </cell>
          <cell r="H410">
            <v>15.5</v>
          </cell>
          <cell r="I410">
            <v>11</v>
          </cell>
          <cell r="J410">
            <v>20.3</v>
          </cell>
          <cell r="K410">
            <v>15.8</v>
          </cell>
          <cell r="L410">
            <v>16.2</v>
          </cell>
          <cell r="M410">
            <v>14.95</v>
          </cell>
          <cell r="N410">
            <v>20.9</v>
          </cell>
          <cell r="O410">
            <v>14.3</v>
          </cell>
          <cell r="P410">
            <v>3.71</v>
          </cell>
          <cell r="Q410">
            <v>5.92</v>
          </cell>
          <cell r="R410">
            <v>7</v>
          </cell>
          <cell r="S410">
            <v>17.95</v>
          </cell>
          <cell r="T410">
            <v>14</v>
          </cell>
          <cell r="U410">
            <v>16.8</v>
          </cell>
          <cell r="V410">
            <v>17.3</v>
          </cell>
          <cell r="W410">
            <v>10.9</v>
          </cell>
          <cell r="X410">
            <v>28.15</v>
          </cell>
          <cell r="Y410">
            <v>28.15</v>
          </cell>
          <cell r="Z410">
            <v>27.75</v>
          </cell>
          <cell r="AA410">
            <v>10.34</v>
          </cell>
          <cell r="AB410">
            <v>8.84</v>
          </cell>
          <cell r="AC410">
            <v>-2.515723270440251E-2</v>
          </cell>
          <cell r="AD410"/>
          <cell r="AE410">
            <v>-9.8360655737704916E-2</v>
          </cell>
          <cell r="AF410">
            <v>-4.4705882352941151E-2</v>
          </cell>
          <cell r="AG410">
            <v>-3.9513677811550019E-2</v>
          </cell>
          <cell r="AH410">
            <v>-2.1148036253776481E-2</v>
          </cell>
          <cell r="AI410">
            <v>-4.1666666666666741E-2</v>
          </cell>
          <cell r="AJ410">
            <v>-1.4150943396226467E-2</v>
          </cell>
          <cell r="AK410">
            <v>-4.6666666666666634E-2</v>
          </cell>
          <cell r="AL410">
            <v>-4.6272493573264795E-2</v>
          </cell>
          <cell r="AM410">
            <v>-8.2170542635658927E-2</v>
          </cell>
          <cell r="AN410">
            <v>4.4776119402984982E-2</v>
          </cell>
          <cell r="AO410">
            <v>5.5882352941176494E-2</v>
          </cell>
          <cell r="AP410">
            <v>-1.4084507042253502E-2</v>
          </cell>
          <cell r="AQ410">
            <v>5.3291536050156907E-2</v>
          </cell>
          <cell r="AR410">
            <v>5.4878048780487854E-2</v>
          </cell>
          <cell r="AS410">
            <v>6.341463414634152E-2</v>
          </cell>
          <cell r="AT410">
            <v>-2.5951557093425559E-2</v>
          </cell>
          <cell r="AU410">
            <v>-4.8027444253859297E-2</v>
          </cell>
          <cell r="AV410">
            <v>8.7804878048780566E-3</v>
          </cell>
          <cell r="AW410">
            <v>7.5425790754257704E-2</v>
          </cell>
        </row>
        <row r="411">
          <cell r="A411">
            <v>40112</v>
          </cell>
          <cell r="B411">
            <v>13487</v>
          </cell>
          <cell r="C411">
            <v>9610</v>
          </cell>
          <cell r="D411">
            <v>0.17023863809089534</v>
          </cell>
          <cell r="E411">
            <v>0.17421208427651047</v>
          </cell>
          <cell r="F411">
            <v>0.16470730820506607</v>
          </cell>
          <cell r="H411">
            <v>17.850000000000001</v>
          </cell>
          <cell r="I411">
            <v>12.45</v>
          </cell>
          <cell r="J411">
            <v>23.8</v>
          </cell>
          <cell r="K411">
            <v>18.45</v>
          </cell>
          <cell r="L411">
            <v>18.100000000000001</v>
          </cell>
          <cell r="M411">
            <v>17.100000000000001</v>
          </cell>
          <cell r="N411">
            <v>23</v>
          </cell>
          <cell r="O411">
            <v>16.45</v>
          </cell>
          <cell r="P411">
            <v>4.8600000000000003</v>
          </cell>
          <cell r="Q411">
            <v>7.42</v>
          </cell>
          <cell r="R411">
            <v>7.95</v>
          </cell>
          <cell r="S411">
            <v>20.85</v>
          </cell>
          <cell r="T411">
            <v>17.25</v>
          </cell>
          <cell r="U411">
            <v>19.45</v>
          </cell>
          <cell r="V411">
            <v>20.100000000000001</v>
          </cell>
          <cell r="W411">
            <v>12.65</v>
          </cell>
          <cell r="X411">
            <v>32.450000000000003</v>
          </cell>
          <cell r="Y411">
            <v>32.450000000000003</v>
          </cell>
          <cell r="Z411">
            <v>32</v>
          </cell>
          <cell r="AA411">
            <v>12.55</v>
          </cell>
          <cell r="AB411">
            <v>10.78</v>
          </cell>
          <cell r="AC411">
            <v>0.15161290322580645</v>
          </cell>
          <cell r="AD411"/>
          <cell r="AE411">
            <v>0.13181818181818183</v>
          </cell>
          <cell r="AF411">
            <v>0.17241379310344818</v>
          </cell>
          <cell r="AG411">
            <v>0.16772151898734178</v>
          </cell>
          <cell r="AH411">
            <v>0.11728395061728403</v>
          </cell>
          <cell r="AI411">
            <v>0.14381270903010046</v>
          </cell>
          <cell r="AJ411">
            <v>0.1004784688995215</v>
          </cell>
          <cell r="AK411">
            <v>0.1503496503496502</v>
          </cell>
          <cell r="AL411">
            <v>0.30997304582210261</v>
          </cell>
          <cell r="AM411">
            <v>0.25337837837837829</v>
          </cell>
          <cell r="AN411">
            <v>0.13571428571428568</v>
          </cell>
          <cell r="AO411">
            <v>0.16155988857938741</v>
          </cell>
          <cell r="AP411">
            <v>0.23214285714285721</v>
          </cell>
          <cell r="AQ411">
            <v>0.15773809523809512</v>
          </cell>
          <cell r="AR411">
            <v>0.1618497109826591</v>
          </cell>
          <cell r="AS411">
            <v>0.16055045871559637</v>
          </cell>
          <cell r="AT411">
            <v>0.15275310834813505</v>
          </cell>
          <cell r="AU411">
            <v>0.15315315315315314</v>
          </cell>
          <cell r="AV411">
            <v>0.21373307543520315</v>
          </cell>
          <cell r="AW411">
            <v>0.21945701357466052</v>
          </cell>
        </row>
        <row r="412">
          <cell r="A412">
            <v>40119</v>
          </cell>
          <cell r="B412">
            <v>13947</v>
          </cell>
          <cell r="C412">
            <v>10266</v>
          </cell>
          <cell r="D412">
            <v>4.8317963371866446E-2</v>
          </cell>
          <cell r="E412">
            <v>3.4106917772670053E-2</v>
          </cell>
          <cell r="F412">
            <v>6.8262226847034313E-2</v>
          </cell>
          <cell r="H412">
            <v>18.350000000000001</v>
          </cell>
          <cell r="I412">
            <v>13.5</v>
          </cell>
          <cell r="J412">
            <v>25.35</v>
          </cell>
          <cell r="K412">
            <v>19.8</v>
          </cell>
          <cell r="L412">
            <v>18.8</v>
          </cell>
          <cell r="M412">
            <v>18.350000000000001</v>
          </cell>
          <cell r="N412">
            <v>24.5</v>
          </cell>
          <cell r="O412">
            <v>17.600000000000001</v>
          </cell>
          <cell r="P412">
            <v>5.17</v>
          </cell>
          <cell r="Q412">
            <v>8.31</v>
          </cell>
          <cell r="R412">
            <v>8.1999999999999993</v>
          </cell>
          <cell r="S412">
            <v>21.5</v>
          </cell>
          <cell r="T412">
            <v>17.7</v>
          </cell>
          <cell r="U412">
            <v>20</v>
          </cell>
          <cell r="V412">
            <v>20.8</v>
          </cell>
          <cell r="W412">
            <v>13</v>
          </cell>
          <cell r="X412">
            <v>33.75</v>
          </cell>
          <cell r="Y412">
            <v>33.75</v>
          </cell>
          <cell r="Z412">
            <v>33.25</v>
          </cell>
          <cell r="AA412">
            <v>12.9</v>
          </cell>
          <cell r="AB412">
            <v>11.31</v>
          </cell>
          <cell r="AC412">
            <v>2.8011204481792618E-2</v>
          </cell>
          <cell r="AD412"/>
          <cell r="AE412">
            <v>8.4337349397590522E-2</v>
          </cell>
          <cell r="AF412">
            <v>6.5126050420168058E-2</v>
          </cell>
          <cell r="AG412">
            <v>7.3170731707317138E-2</v>
          </cell>
          <cell r="AH412">
            <v>3.8674033149171283E-2</v>
          </cell>
          <cell r="AI412">
            <v>7.3099415204678442E-2</v>
          </cell>
          <cell r="AJ412">
            <v>6.5217391304347894E-2</v>
          </cell>
          <cell r="AK412">
            <v>6.9908814589665802E-2</v>
          </cell>
          <cell r="AL412">
            <v>6.3786008230452662E-2</v>
          </cell>
          <cell r="AM412">
            <v>0.119946091644205</v>
          </cell>
          <cell r="AN412">
            <v>3.1446540880503138E-2</v>
          </cell>
          <cell r="AO412">
            <v>3.1175059952038398E-2</v>
          </cell>
          <cell r="AP412">
            <v>2.608695652173898E-2</v>
          </cell>
          <cell r="AQ412">
            <v>2.8277634961439535E-2</v>
          </cell>
          <cell r="AR412">
            <v>3.4825870646766122E-2</v>
          </cell>
          <cell r="AS412">
            <v>2.7667984189723382E-2</v>
          </cell>
          <cell r="AT412">
            <v>4.0061633281972098E-2</v>
          </cell>
          <cell r="AU412">
            <v>3.90625E-2</v>
          </cell>
          <cell r="AV412">
            <v>2.7888446215139417E-2</v>
          </cell>
          <cell r="AW412">
            <v>4.9165120593692047E-2</v>
          </cell>
        </row>
        <row r="413">
          <cell r="A413">
            <v>40126</v>
          </cell>
          <cell r="B413">
            <v>14726</v>
          </cell>
          <cell r="C413">
            <v>11224</v>
          </cell>
          <cell r="D413">
            <v>7.1738322388799514E-2</v>
          </cell>
          <cell r="E413">
            <v>5.5854305585430586E-2</v>
          </cell>
          <cell r="F413">
            <v>9.3317747905708126E-2</v>
          </cell>
          <cell r="H413">
            <v>19.350000000000001</v>
          </cell>
          <cell r="I413">
            <v>14.75</v>
          </cell>
          <cell r="J413">
            <v>28</v>
          </cell>
          <cell r="K413">
            <v>21.95</v>
          </cell>
          <cell r="L413">
            <v>19.8</v>
          </cell>
          <cell r="M413">
            <v>20.2</v>
          </cell>
          <cell r="N413">
            <v>25.8</v>
          </cell>
          <cell r="O413">
            <v>19.45</v>
          </cell>
          <cell r="P413">
            <v>5.7</v>
          </cell>
          <cell r="Q413">
            <v>9.5399999999999991</v>
          </cell>
          <cell r="R413">
            <v>8.5</v>
          </cell>
          <cell r="S413">
            <v>22.1</v>
          </cell>
          <cell r="T413">
            <v>18.7</v>
          </cell>
          <cell r="U413">
            <v>20.85</v>
          </cell>
          <cell r="V413">
            <v>21.45</v>
          </cell>
          <cell r="W413">
            <v>13.55</v>
          </cell>
          <cell r="X413">
            <v>36.75</v>
          </cell>
          <cell r="Y413">
            <v>36.75</v>
          </cell>
          <cell r="Z413">
            <v>36</v>
          </cell>
          <cell r="AA413">
            <v>14.14</v>
          </cell>
          <cell r="AB413">
            <v>11.84</v>
          </cell>
          <cell r="AC413">
            <v>5.4495912806539426E-2</v>
          </cell>
          <cell r="AD413"/>
          <cell r="AE413">
            <v>9.259259259259256E-2</v>
          </cell>
          <cell r="AF413">
            <v>0.10453648915187363</v>
          </cell>
          <cell r="AG413">
            <v>0.10858585858585856</v>
          </cell>
          <cell r="AH413">
            <v>5.3191489361702038E-2</v>
          </cell>
          <cell r="AI413">
            <v>0.10081743869209792</v>
          </cell>
          <cell r="AJ413">
            <v>5.3061224489795888E-2</v>
          </cell>
          <cell r="AK413">
            <v>0.10511363636363624</v>
          </cell>
          <cell r="AL413">
            <v>0.10251450676982587</v>
          </cell>
          <cell r="AM413">
            <v>0.14801444043321288</v>
          </cell>
          <cell r="AN413">
            <v>3.6585365853658569E-2</v>
          </cell>
          <cell r="AO413">
            <v>2.7906976744186185E-2</v>
          </cell>
          <cell r="AP413">
            <v>5.6497175141242861E-2</v>
          </cell>
          <cell r="AQ413">
            <v>4.2499999999999982E-2</v>
          </cell>
          <cell r="AR413">
            <v>3.125E-2</v>
          </cell>
          <cell r="AS413">
            <v>4.2307692307692379E-2</v>
          </cell>
          <cell r="AT413">
            <v>8.8888888888888795E-2</v>
          </cell>
          <cell r="AU413">
            <v>8.2706766917293173E-2</v>
          </cell>
          <cell r="AV413">
            <v>9.612403100775202E-2</v>
          </cell>
          <cell r="AW413">
            <v>4.6861184792219124E-2</v>
          </cell>
        </row>
        <row r="414">
          <cell r="A414">
            <v>40133</v>
          </cell>
          <cell r="B414">
            <v>17594</v>
          </cell>
          <cell r="C414">
            <v>14393</v>
          </cell>
          <cell r="D414">
            <v>0.23263969171483612</v>
          </cell>
          <cell r="E414">
            <v>0.19475757164199381</v>
          </cell>
          <cell r="F414">
            <v>0.2823414112615823</v>
          </cell>
          <cell r="H414">
            <v>21.65</v>
          </cell>
          <cell r="I414">
            <v>20.25</v>
          </cell>
          <cell r="J414">
            <v>37</v>
          </cell>
          <cell r="K414">
            <v>29.1</v>
          </cell>
          <cell r="L414">
            <v>22.1</v>
          </cell>
          <cell r="M414">
            <v>26.7</v>
          </cell>
          <cell r="N414">
            <v>28.95</v>
          </cell>
          <cell r="O414">
            <v>25.8</v>
          </cell>
          <cell r="P414">
            <v>7.07</v>
          </cell>
          <cell r="Q414">
            <v>14.14</v>
          </cell>
          <cell r="R414">
            <v>9.8000000000000007</v>
          </cell>
          <cell r="S414">
            <v>24.55</v>
          </cell>
          <cell r="T414">
            <v>22.5</v>
          </cell>
          <cell r="U414">
            <v>24.35</v>
          </cell>
          <cell r="V414">
            <v>25.25</v>
          </cell>
          <cell r="W414">
            <v>15.9</v>
          </cell>
          <cell r="X414">
            <v>44.45</v>
          </cell>
          <cell r="Y414">
            <v>44.45</v>
          </cell>
          <cell r="Z414">
            <v>44</v>
          </cell>
          <cell r="AA414">
            <v>17.670000000000002</v>
          </cell>
          <cell r="AB414">
            <v>14.85</v>
          </cell>
          <cell r="AC414">
            <v>0.11886304909560708</v>
          </cell>
          <cell r="AD414"/>
          <cell r="AE414">
            <v>0.37288135593220328</v>
          </cell>
          <cell r="AF414">
            <v>0.3214285714285714</v>
          </cell>
          <cell r="AG414">
            <v>0.32574031890660593</v>
          </cell>
          <cell r="AH414">
            <v>0.11616161616161613</v>
          </cell>
          <cell r="AI414">
            <v>0.32178217821782185</v>
          </cell>
          <cell r="AJ414">
            <v>0.12209302325581395</v>
          </cell>
          <cell r="AK414">
            <v>0.32647814910025708</v>
          </cell>
          <cell r="AL414">
            <v>0.24035087719298254</v>
          </cell>
          <cell r="AM414">
            <v>0.48218029350104841</v>
          </cell>
          <cell r="AN414">
            <v>0.15294117647058836</v>
          </cell>
          <cell r="AO414">
            <v>0.11085972850678738</v>
          </cell>
          <cell r="AP414">
            <v>0.20320855614973277</v>
          </cell>
          <cell r="AQ414">
            <v>0.16786570743405282</v>
          </cell>
          <cell r="AR414">
            <v>0.17715617715617715</v>
          </cell>
          <cell r="AS414">
            <v>0.17343173431734304</v>
          </cell>
          <cell r="AT414">
            <v>0.20952380952380967</v>
          </cell>
          <cell r="AU414">
            <v>0.22222222222222232</v>
          </cell>
          <cell r="AV414">
            <v>0.24964639321074977</v>
          </cell>
          <cell r="AW414">
            <v>0.25422297297297303</v>
          </cell>
        </row>
        <row r="415">
          <cell r="A415">
            <v>40140</v>
          </cell>
          <cell r="B415">
            <v>18157</v>
          </cell>
          <cell r="C415">
            <v>15800</v>
          </cell>
          <cell r="D415">
            <v>6.1587519929971579E-2</v>
          </cell>
          <cell r="E415">
            <v>3.199954529953386E-2</v>
          </cell>
          <cell r="F415">
            <v>9.7755853539915227E-2</v>
          </cell>
          <cell r="H415">
            <v>24.15</v>
          </cell>
          <cell r="I415">
            <v>21.05</v>
          </cell>
          <cell r="J415">
            <v>40.450000000000003</v>
          </cell>
          <cell r="K415">
            <v>31.7</v>
          </cell>
          <cell r="L415">
            <v>24.5</v>
          </cell>
          <cell r="M415">
            <v>29.05</v>
          </cell>
          <cell r="N415">
            <v>31.05</v>
          </cell>
          <cell r="O415">
            <v>28.05</v>
          </cell>
          <cell r="P415">
            <v>8.48</v>
          </cell>
          <cell r="Q415">
            <v>15.73</v>
          </cell>
          <cell r="R415">
            <v>10</v>
          </cell>
          <cell r="S415">
            <v>25.75</v>
          </cell>
          <cell r="T415">
            <v>24.3</v>
          </cell>
          <cell r="U415">
            <v>24.9</v>
          </cell>
          <cell r="V415">
            <v>25.65</v>
          </cell>
          <cell r="W415">
            <v>16.25</v>
          </cell>
          <cell r="X415">
            <v>45.9</v>
          </cell>
          <cell r="Y415">
            <v>45.9</v>
          </cell>
          <cell r="Z415">
            <v>45.25</v>
          </cell>
          <cell r="AA415">
            <v>18.29</v>
          </cell>
          <cell r="AB415">
            <v>15.2</v>
          </cell>
          <cell r="AC415">
            <v>0.11547344110854496</v>
          </cell>
          <cell r="AD415"/>
          <cell r="AE415">
            <v>3.9506172839506304E-2</v>
          </cell>
          <cell r="AF415">
            <v>9.324324324324329E-2</v>
          </cell>
          <cell r="AG415">
            <v>8.9347079037800592E-2</v>
          </cell>
          <cell r="AH415">
            <v>0.10859728506787314</v>
          </cell>
          <cell r="AI415">
            <v>8.8014981273408344E-2</v>
          </cell>
          <cell r="AJ415">
            <v>7.2538860103626979E-2</v>
          </cell>
          <cell r="AK415">
            <v>8.7209302325581328E-2</v>
          </cell>
          <cell r="AL415">
            <v>0.19943422913719955</v>
          </cell>
          <cell r="AM415">
            <v>0.11244695898161239</v>
          </cell>
          <cell r="AN415">
            <v>2.0408163265306145E-2</v>
          </cell>
          <cell r="AO415">
            <v>4.8879837067209664E-2</v>
          </cell>
          <cell r="AP415">
            <v>8.0000000000000071E-2</v>
          </cell>
          <cell r="AQ415">
            <v>2.2587268993839782E-2</v>
          </cell>
          <cell r="AR415">
            <v>1.5841584158415856E-2</v>
          </cell>
          <cell r="AS415">
            <v>2.2012578616352085E-2</v>
          </cell>
          <cell r="AT415">
            <v>3.2620922384701823E-2</v>
          </cell>
          <cell r="AU415">
            <v>2.8409090909090828E-2</v>
          </cell>
          <cell r="AV415">
            <v>3.5087719298245501E-2</v>
          </cell>
          <cell r="AW415">
            <v>2.3569023569023573E-2</v>
          </cell>
        </row>
        <row r="416">
          <cell r="A416">
            <v>40147</v>
          </cell>
          <cell r="B416">
            <v>16284</v>
          </cell>
          <cell r="C416">
            <v>13081</v>
          </cell>
          <cell r="D416">
            <v>-0.13522984951556383</v>
          </cell>
          <cell r="E416">
            <v>-0.10315580767747978</v>
          </cell>
          <cell r="F416">
            <v>-0.17208860759493672</v>
          </cell>
          <cell r="H416">
            <v>21.15</v>
          </cell>
          <cell r="I416">
            <v>17</v>
          </cell>
          <cell r="J416">
            <v>33.450000000000003</v>
          </cell>
          <cell r="K416">
            <v>26.15</v>
          </cell>
          <cell r="L416">
            <v>20.45</v>
          </cell>
          <cell r="M416">
            <v>24</v>
          </cell>
          <cell r="N416">
            <v>28.25</v>
          </cell>
          <cell r="O416">
            <v>23.6</v>
          </cell>
          <cell r="P416">
            <v>6.72</v>
          </cell>
          <cell r="Q416">
            <v>12.2</v>
          </cell>
          <cell r="R416">
            <v>8.9499999999999993</v>
          </cell>
          <cell r="S416">
            <v>23.6</v>
          </cell>
          <cell r="T416">
            <v>21.5</v>
          </cell>
          <cell r="U416">
            <v>22</v>
          </cell>
          <cell r="V416">
            <v>22.75</v>
          </cell>
          <cell r="W416">
            <v>14.35</v>
          </cell>
          <cell r="X416">
            <v>43.1</v>
          </cell>
          <cell r="Y416">
            <v>43.1</v>
          </cell>
          <cell r="Z416">
            <v>42.5</v>
          </cell>
          <cell r="AA416">
            <v>16.260000000000002</v>
          </cell>
          <cell r="AB416">
            <v>12.9</v>
          </cell>
          <cell r="AC416">
            <v>-0.12422360248447206</v>
          </cell>
          <cell r="AD416"/>
          <cell r="AE416">
            <v>-0.19239904988123513</v>
          </cell>
          <cell r="AF416">
            <v>-0.17305315203955496</v>
          </cell>
          <cell r="AG416">
            <v>-0.17507886435331232</v>
          </cell>
          <cell r="AH416">
            <v>-0.16530612244897958</v>
          </cell>
          <cell r="AI416">
            <v>-0.17383820998278832</v>
          </cell>
          <cell r="AJ416">
            <v>-9.0177133655394592E-2</v>
          </cell>
          <cell r="AK416">
            <v>-0.15864527629233505</v>
          </cell>
          <cell r="AL416">
            <v>-0.20754716981132082</v>
          </cell>
          <cell r="AM416">
            <v>-0.22441195168467898</v>
          </cell>
          <cell r="AN416">
            <v>-0.10500000000000009</v>
          </cell>
          <cell r="AO416">
            <v>-8.3495145631067857E-2</v>
          </cell>
          <cell r="AP416">
            <v>-0.1152263374485597</v>
          </cell>
          <cell r="AQ416">
            <v>-0.11646586345381527</v>
          </cell>
          <cell r="AR416">
            <v>-0.11306042884990253</v>
          </cell>
          <cell r="AS416">
            <v>-0.11692307692307691</v>
          </cell>
          <cell r="AT416">
            <v>-6.1002178649237404E-2</v>
          </cell>
          <cell r="AU416">
            <v>-6.0773480662983381E-2</v>
          </cell>
          <cell r="AV416">
            <v>-0.11098961180973199</v>
          </cell>
          <cell r="AW416">
            <v>-0.15131578947368418</v>
          </cell>
        </row>
        <row r="417">
          <cell r="A417">
            <v>40154</v>
          </cell>
          <cell r="B417">
            <v>16951</v>
          </cell>
          <cell r="C417">
            <v>13268</v>
          </cell>
          <cell r="D417">
            <v>2.908224076281285E-2</v>
          </cell>
          <cell r="E417">
            <v>4.0960451977401169E-2</v>
          </cell>
          <cell r="F417">
            <v>1.4295543154193124E-2</v>
          </cell>
          <cell r="H417">
            <v>21.3</v>
          </cell>
          <cell r="I417">
            <v>17.25</v>
          </cell>
          <cell r="J417">
            <v>34</v>
          </cell>
          <cell r="K417">
            <v>26.5</v>
          </cell>
          <cell r="L417">
            <v>20.95</v>
          </cell>
          <cell r="M417">
            <v>24.4</v>
          </cell>
          <cell r="N417">
            <v>28.5</v>
          </cell>
          <cell r="O417">
            <v>23.95</v>
          </cell>
          <cell r="P417">
            <v>6.8</v>
          </cell>
          <cell r="Q417">
            <v>12.37</v>
          </cell>
          <cell r="R417">
            <v>9.3000000000000007</v>
          </cell>
          <cell r="S417">
            <v>24.15</v>
          </cell>
          <cell r="T417">
            <v>22.5</v>
          </cell>
          <cell r="U417">
            <v>22.95</v>
          </cell>
          <cell r="V417">
            <v>23.85</v>
          </cell>
          <cell r="W417">
            <v>15</v>
          </cell>
          <cell r="X417">
            <v>44.25</v>
          </cell>
          <cell r="Y417">
            <v>44.25</v>
          </cell>
          <cell r="Z417">
            <v>43.75</v>
          </cell>
          <cell r="AA417">
            <v>17.14</v>
          </cell>
          <cell r="AB417">
            <v>13.61</v>
          </cell>
          <cell r="AC417">
            <v>7.0921985815604049E-3</v>
          </cell>
          <cell r="AD417"/>
          <cell r="AE417">
            <v>1.4705882352941124E-2</v>
          </cell>
          <cell r="AF417">
            <v>1.6442451420029869E-2</v>
          </cell>
          <cell r="AG417">
            <v>1.3384321223709472E-2</v>
          </cell>
          <cell r="AH417">
            <v>2.4449877750611249E-2</v>
          </cell>
          <cell r="AI417">
            <v>1.6666666666666607E-2</v>
          </cell>
          <cell r="AJ417">
            <v>8.8495575221239076E-3</v>
          </cell>
          <cell r="AK417">
            <v>1.4830508474576121E-2</v>
          </cell>
          <cell r="AL417">
            <v>1.1904761904761862E-2</v>
          </cell>
          <cell r="AM417">
            <v>1.3934426229508245E-2</v>
          </cell>
          <cell r="AN417">
            <v>3.9106145251396773E-2</v>
          </cell>
          <cell r="AO417">
            <v>2.3305084745762539E-2</v>
          </cell>
          <cell r="AP417">
            <v>4.6511627906976827E-2</v>
          </cell>
          <cell r="AQ417">
            <v>4.318181818181821E-2</v>
          </cell>
          <cell r="AR417">
            <v>4.8351648351648402E-2</v>
          </cell>
          <cell r="AS417">
            <v>4.5296167247386832E-2</v>
          </cell>
          <cell r="AT417">
            <v>2.6682134570765736E-2</v>
          </cell>
          <cell r="AU417">
            <v>2.9411764705882248E-2</v>
          </cell>
          <cell r="AV417">
            <v>5.4120541205411987E-2</v>
          </cell>
          <cell r="AW417">
            <v>5.5038759689922445E-2</v>
          </cell>
        </row>
        <row r="418">
          <cell r="A418">
            <v>40161</v>
          </cell>
          <cell r="B418">
            <v>13988</v>
          </cell>
          <cell r="C418">
            <v>10413</v>
          </cell>
          <cell r="D418">
            <v>-0.19252787981071506</v>
          </cell>
          <cell r="E418">
            <v>-0.17479794702377438</v>
          </cell>
          <cell r="F418">
            <v>-0.21517937895688877</v>
          </cell>
          <cell r="H418">
            <v>18.2</v>
          </cell>
          <cell r="I418">
            <v>14</v>
          </cell>
          <cell r="J418">
            <v>26</v>
          </cell>
          <cell r="K418">
            <v>20.2</v>
          </cell>
          <cell r="L418">
            <v>18.25</v>
          </cell>
          <cell r="M418">
            <v>18.899999999999999</v>
          </cell>
          <cell r="N418">
            <v>24.6</v>
          </cell>
          <cell r="O418">
            <v>18.55</v>
          </cell>
          <cell r="P418">
            <v>5.04</v>
          </cell>
          <cell r="Q418">
            <v>8.48</v>
          </cell>
          <cell r="R418">
            <v>8.1</v>
          </cell>
          <cell r="S418">
            <v>21</v>
          </cell>
          <cell r="T418">
            <v>18.25</v>
          </cell>
          <cell r="U418">
            <v>19.649999999999999</v>
          </cell>
          <cell r="V418">
            <v>20.2</v>
          </cell>
          <cell r="W418">
            <v>12.75</v>
          </cell>
          <cell r="X418">
            <v>35.450000000000003</v>
          </cell>
          <cell r="Y418">
            <v>35.450000000000003</v>
          </cell>
          <cell r="Z418">
            <v>35</v>
          </cell>
          <cell r="AA418">
            <v>13.08</v>
          </cell>
          <cell r="AB418">
            <v>11.13</v>
          </cell>
          <cell r="AC418">
            <v>-0.14553990610328649</v>
          </cell>
          <cell r="AD418"/>
          <cell r="AE418">
            <v>-0.18840579710144922</v>
          </cell>
          <cell r="AF418">
            <v>-0.23529411764705888</v>
          </cell>
          <cell r="AG418">
            <v>-0.23773584905660383</v>
          </cell>
          <cell r="AH418">
            <v>-0.12887828162291171</v>
          </cell>
          <cell r="AI418">
            <v>-0.22540983606557374</v>
          </cell>
          <cell r="AJ418">
            <v>-0.13684210526315788</v>
          </cell>
          <cell r="AK418">
            <v>-0.22546972860125258</v>
          </cell>
          <cell r="AL418">
            <v>-0.25882352941176467</v>
          </cell>
          <cell r="AM418">
            <v>-0.3144704931285367</v>
          </cell>
          <cell r="AN418">
            <v>-0.12903225806451624</v>
          </cell>
          <cell r="AO418">
            <v>-0.13043478260869557</v>
          </cell>
          <cell r="AP418">
            <v>-0.18888888888888888</v>
          </cell>
          <cell r="AQ418">
            <v>-0.14379084967320266</v>
          </cell>
          <cell r="AR418">
            <v>-0.15303983228511542</v>
          </cell>
          <cell r="AS418">
            <v>-0.15000000000000002</v>
          </cell>
          <cell r="AT418">
            <v>-0.19887005649717504</v>
          </cell>
          <cell r="AU418">
            <v>-0.19999999999999996</v>
          </cell>
          <cell r="AV418">
            <v>-0.23687281213535594</v>
          </cell>
          <cell r="AW418">
            <v>-0.18221895664952237</v>
          </cell>
        </row>
        <row r="419">
          <cell r="A419">
            <v>40168</v>
          </cell>
          <cell r="B419">
            <v>12377</v>
          </cell>
          <cell r="C419">
            <v>9315</v>
          </cell>
          <cell r="D419">
            <v>-0.11102004016228839</v>
          </cell>
          <cell r="E419">
            <v>-0.11517014583929086</v>
          </cell>
          <cell r="F419">
            <v>-0.1054451166810717</v>
          </cell>
          <cell r="H419">
            <v>17.05</v>
          </cell>
          <cell r="I419">
            <v>12.25</v>
          </cell>
          <cell r="J419">
            <v>22.95</v>
          </cell>
          <cell r="K419">
            <v>19.25</v>
          </cell>
          <cell r="L419">
            <v>17.600000000000001</v>
          </cell>
          <cell r="M419">
            <v>16.55</v>
          </cell>
          <cell r="N419">
            <v>22.9</v>
          </cell>
          <cell r="O419">
            <v>16.25</v>
          </cell>
          <cell r="P419">
            <v>4.33</v>
          </cell>
          <cell r="Q419">
            <v>6.89</v>
          </cell>
          <cell r="R419">
            <v>7.25</v>
          </cell>
          <cell r="S419">
            <v>17.75</v>
          </cell>
          <cell r="T419">
            <v>16.5</v>
          </cell>
          <cell r="U419">
            <v>17.399999999999999</v>
          </cell>
          <cell r="V419">
            <v>18.600000000000001</v>
          </cell>
          <cell r="W419">
            <v>11.25</v>
          </cell>
          <cell r="X419">
            <v>32.25</v>
          </cell>
          <cell r="Y419">
            <v>32.25</v>
          </cell>
          <cell r="Z419">
            <v>31.8</v>
          </cell>
          <cell r="AA419">
            <v>11.4</v>
          </cell>
          <cell r="AB419">
            <v>9.2799999999999994</v>
          </cell>
          <cell r="AC419">
            <v>-6.3186813186813073E-2</v>
          </cell>
          <cell r="AD419"/>
          <cell r="AE419">
            <v>-0.125</v>
          </cell>
          <cell r="AF419">
            <v>-0.11730769230769234</v>
          </cell>
          <cell r="AG419">
            <v>-4.702970297029696E-2</v>
          </cell>
          <cell r="AH419">
            <v>-3.5616438356164348E-2</v>
          </cell>
          <cell r="AI419">
            <v>-0.12433862433862419</v>
          </cell>
          <cell r="AJ419">
            <v>-6.9105691056910667E-2</v>
          </cell>
          <cell r="AK419">
            <v>-0.12398921832884102</v>
          </cell>
          <cell r="AL419">
            <v>-0.14087301587301582</v>
          </cell>
          <cell r="AM419">
            <v>-0.18750000000000011</v>
          </cell>
          <cell r="AN419">
            <v>-0.10493827160493818</v>
          </cell>
          <cell r="AO419">
            <v>-0.15476190476190477</v>
          </cell>
          <cell r="AP419">
            <v>-9.589041095890416E-2</v>
          </cell>
          <cell r="AQ419">
            <v>-0.1145038167938931</v>
          </cell>
          <cell r="AR419">
            <v>-7.9207920792079056E-2</v>
          </cell>
          <cell r="AS419">
            <v>-0.11764705882352944</v>
          </cell>
          <cell r="AT419">
            <v>-9.0267983074753255E-2</v>
          </cell>
          <cell r="AU419">
            <v>-9.1428571428571415E-2</v>
          </cell>
          <cell r="AV419">
            <v>-0.12844036697247707</v>
          </cell>
          <cell r="AW419">
            <v>-0.16621743036837389</v>
          </cell>
        </row>
        <row r="420">
          <cell r="A420">
            <v>40175</v>
          </cell>
          <cell r="B420">
            <v>12377</v>
          </cell>
          <cell r="C420">
            <v>9315</v>
          </cell>
          <cell r="D420">
            <v>0</v>
          </cell>
          <cell r="E420">
            <v>0</v>
          </cell>
          <cell r="F420">
            <v>0</v>
          </cell>
          <cell r="H420">
            <v>17.05</v>
          </cell>
          <cell r="I420">
            <v>12.25</v>
          </cell>
          <cell r="J420">
            <v>22.95</v>
          </cell>
          <cell r="K420">
            <v>19.25</v>
          </cell>
          <cell r="L420">
            <v>17.600000000000001</v>
          </cell>
          <cell r="M420">
            <v>16.55</v>
          </cell>
          <cell r="N420">
            <v>22.9</v>
          </cell>
          <cell r="O420">
            <v>16.25</v>
          </cell>
          <cell r="P420">
            <v>4.33</v>
          </cell>
          <cell r="Q420">
            <v>6.89</v>
          </cell>
          <cell r="R420">
            <v>7.25</v>
          </cell>
          <cell r="S420">
            <v>17.75</v>
          </cell>
          <cell r="T420">
            <v>16.5</v>
          </cell>
          <cell r="U420">
            <v>17.399999999999999</v>
          </cell>
          <cell r="V420">
            <v>18.600000000000001</v>
          </cell>
          <cell r="W420">
            <v>11.25</v>
          </cell>
          <cell r="X420">
            <v>32.25</v>
          </cell>
          <cell r="Y420">
            <v>32.25</v>
          </cell>
          <cell r="Z420">
            <v>31.8</v>
          </cell>
          <cell r="AA420">
            <v>11.4</v>
          </cell>
          <cell r="AB420">
            <v>9.2799999999999994</v>
          </cell>
          <cell r="AC420">
            <v>0</v>
          </cell>
          <cell r="AD420"/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</row>
        <row r="421">
          <cell r="A421">
            <v>40182</v>
          </cell>
          <cell r="B421">
            <v>11066</v>
          </cell>
          <cell r="C421">
            <v>8559</v>
          </cell>
          <cell r="D421">
            <v>-9.5288585653697244E-2</v>
          </cell>
          <cell r="E421">
            <v>-0.10592227518784847</v>
          </cell>
          <cell r="F421">
            <v>-8.1159420289855122E-2</v>
          </cell>
          <cell r="G421">
            <v>0.2929080500058418</v>
          </cell>
          <cell r="H421">
            <v>15.8</v>
          </cell>
          <cell r="I421">
            <v>11.5</v>
          </cell>
          <cell r="J421">
            <v>21.85</v>
          </cell>
          <cell r="K421">
            <v>17.05</v>
          </cell>
          <cell r="L421">
            <v>16.350000000000001</v>
          </cell>
          <cell r="M421">
            <v>15.5</v>
          </cell>
          <cell r="N421">
            <v>21.1</v>
          </cell>
          <cell r="O421">
            <v>15.3</v>
          </cell>
          <cell r="P421">
            <v>3.53</v>
          </cell>
          <cell r="Q421">
            <v>6.19</v>
          </cell>
          <cell r="R421">
            <v>6.7</v>
          </cell>
          <cell r="S421">
            <v>17</v>
          </cell>
          <cell r="T421">
            <v>15.25</v>
          </cell>
          <cell r="U421">
            <v>16.05</v>
          </cell>
          <cell r="V421">
            <v>16.5</v>
          </cell>
          <cell r="W421">
            <v>10.3</v>
          </cell>
          <cell r="X421">
            <v>28.35</v>
          </cell>
          <cell r="Y421">
            <v>28.35</v>
          </cell>
          <cell r="Z421">
            <v>28</v>
          </cell>
          <cell r="AA421">
            <v>9.3699999999999992</v>
          </cell>
          <cell r="AB421">
            <v>7.95</v>
          </cell>
          <cell r="AC421">
            <v>-7.3313782991202392E-2</v>
          </cell>
          <cell r="AD421"/>
          <cell r="AE421">
            <v>-6.1224489795918324E-2</v>
          </cell>
          <cell r="AF421">
            <v>-4.7930283224400738E-2</v>
          </cell>
          <cell r="AG421">
            <v>-0.11428571428571421</v>
          </cell>
          <cell r="AH421">
            <v>-7.1022727272727293E-2</v>
          </cell>
          <cell r="AI421">
            <v>-6.3444108761329332E-2</v>
          </cell>
          <cell r="AJ421">
            <v>-7.8602620087336095E-2</v>
          </cell>
          <cell r="AK421">
            <v>-5.8461538461538454E-2</v>
          </cell>
          <cell r="AL421">
            <v>-0.18475750577367211</v>
          </cell>
          <cell r="AM421">
            <v>-0.10159651669085623</v>
          </cell>
          <cell r="AN421">
            <v>-7.5862068965517171E-2</v>
          </cell>
          <cell r="AO421">
            <v>-4.2253521126760618E-2</v>
          </cell>
          <cell r="AP421">
            <v>-7.5757575757575801E-2</v>
          </cell>
          <cell r="AQ421">
            <v>-7.7586206896551602E-2</v>
          </cell>
          <cell r="AR421">
            <v>-0.11290322580645173</v>
          </cell>
          <cell r="AS421">
            <v>-8.4444444444444433E-2</v>
          </cell>
          <cell r="AT421">
            <v>-0.12093023255813951</v>
          </cell>
          <cell r="AU421">
            <v>-0.11949685534591192</v>
          </cell>
          <cell r="AV421">
            <v>-0.1780701754385966</v>
          </cell>
          <cell r="AW421">
            <v>-0.14331896551724133</v>
          </cell>
        </row>
        <row r="422">
          <cell r="A422">
            <v>40189</v>
          </cell>
          <cell r="B422">
            <v>9858</v>
          </cell>
          <cell r="C422">
            <v>8145</v>
          </cell>
          <cell r="D422">
            <v>-8.2649681528662367E-2</v>
          </cell>
          <cell r="E422">
            <v>-0.1091632026025664</v>
          </cell>
          <cell r="F422">
            <v>-4.837013669821244E-2</v>
          </cell>
          <cell r="G422">
            <v>0.21031307550644568</v>
          </cell>
          <cell r="H422">
            <v>14.6</v>
          </cell>
          <cell r="I422">
            <v>11.5</v>
          </cell>
          <cell r="J422">
            <v>21.45</v>
          </cell>
          <cell r="K422">
            <v>16.649999999999999</v>
          </cell>
          <cell r="L422">
            <v>15.35</v>
          </cell>
          <cell r="M422">
            <v>15.3</v>
          </cell>
          <cell r="N422">
            <v>19.850000000000001</v>
          </cell>
          <cell r="O422">
            <v>15.15</v>
          </cell>
          <cell r="P422">
            <v>2.65</v>
          </cell>
          <cell r="Q422">
            <v>5.83</v>
          </cell>
          <cell r="R422">
            <v>5.95</v>
          </cell>
          <cell r="S422">
            <v>15.05</v>
          </cell>
          <cell r="T422">
            <v>14</v>
          </cell>
          <cell r="U422">
            <v>14.05</v>
          </cell>
          <cell r="V422">
            <v>14.75</v>
          </cell>
          <cell r="W422">
            <v>9.0500000000000007</v>
          </cell>
          <cell r="X422">
            <v>26.8</v>
          </cell>
          <cell r="Y422">
            <v>26.8</v>
          </cell>
          <cell r="Z422">
            <v>26.75</v>
          </cell>
          <cell r="AA422">
            <v>8.48</v>
          </cell>
          <cell r="AB422">
            <v>6.19</v>
          </cell>
          <cell r="AC422">
            <v>-7.5949367088607667E-2</v>
          </cell>
          <cell r="AD422"/>
          <cell r="AE422">
            <v>0</v>
          </cell>
          <cell r="AF422">
            <v>-1.8306636155606459E-2</v>
          </cell>
          <cell r="AG422">
            <v>-2.3460410557184841E-2</v>
          </cell>
          <cell r="AH422">
            <v>-6.1162079510703515E-2</v>
          </cell>
          <cell r="AI422">
            <v>-1.2903225806451535E-2</v>
          </cell>
          <cell r="AJ422">
            <v>-5.9241706161137442E-2</v>
          </cell>
          <cell r="AK422">
            <v>-9.8039215686275272E-3</v>
          </cell>
          <cell r="AL422">
            <v>-0.24929178470254953</v>
          </cell>
          <cell r="AM422">
            <v>-5.8158319870759367E-2</v>
          </cell>
          <cell r="AN422">
            <v>-0.11194029850746268</v>
          </cell>
          <cell r="AO422">
            <v>-0.1147058823529411</v>
          </cell>
          <cell r="AP422">
            <v>-8.1967213114754078E-2</v>
          </cell>
          <cell r="AQ422">
            <v>-0.12461059190031154</v>
          </cell>
          <cell r="AR422">
            <v>-0.10606060606060608</v>
          </cell>
          <cell r="AS422">
            <v>-0.12135922330097082</v>
          </cell>
          <cell r="AT422">
            <v>-5.467372134038806E-2</v>
          </cell>
          <cell r="AU422">
            <v>-4.4642857142857095E-2</v>
          </cell>
          <cell r="AV422">
            <v>-9.4983991462113004E-2</v>
          </cell>
          <cell r="AW422">
            <v>-0.22138364779874209</v>
          </cell>
        </row>
        <row r="423">
          <cell r="A423">
            <v>40196</v>
          </cell>
          <cell r="B423">
            <v>11114</v>
          </cell>
          <cell r="C423">
            <v>9436</v>
          </cell>
          <cell r="D423">
            <v>0.14147642059656729</v>
          </cell>
          <cell r="E423">
            <v>0.12740921079326428</v>
          </cell>
          <cell r="F423">
            <v>0.15850214855739719</v>
          </cell>
          <cell r="G423">
            <v>0.1778295888088173</v>
          </cell>
          <cell r="H423">
            <v>16.3</v>
          </cell>
          <cell r="I423">
            <v>13</v>
          </cell>
          <cell r="J423">
            <v>24.35</v>
          </cell>
          <cell r="K423">
            <v>18.95</v>
          </cell>
          <cell r="L423">
            <v>17.100000000000001</v>
          </cell>
          <cell r="M423">
            <v>17.850000000000001</v>
          </cell>
          <cell r="N423">
            <v>21.5</v>
          </cell>
          <cell r="O423">
            <v>17.600000000000001</v>
          </cell>
          <cell r="P423">
            <v>3.71</v>
          </cell>
          <cell r="Q423">
            <v>7.42</v>
          </cell>
          <cell r="R423">
            <v>6.35</v>
          </cell>
          <cell r="S423">
            <v>15.65</v>
          </cell>
          <cell r="T423">
            <v>15</v>
          </cell>
          <cell r="U423">
            <v>15.05</v>
          </cell>
          <cell r="V423">
            <v>15.75</v>
          </cell>
          <cell r="W423">
            <v>9.75</v>
          </cell>
          <cell r="X423">
            <v>31.6</v>
          </cell>
          <cell r="Y423">
            <v>31.6</v>
          </cell>
          <cell r="Z423">
            <v>31.5</v>
          </cell>
          <cell r="AA423">
            <v>11.05</v>
          </cell>
          <cell r="AB423">
            <v>7.16</v>
          </cell>
          <cell r="AC423">
            <v>0.11643835616438358</v>
          </cell>
          <cell r="AD423"/>
          <cell r="AE423">
            <v>0.13043478260869557</v>
          </cell>
          <cell r="AF423">
            <v>0.13519813519813528</v>
          </cell>
          <cell r="AG423">
            <v>0.13813813813813813</v>
          </cell>
          <cell r="AH423">
            <v>0.11400651465798051</v>
          </cell>
          <cell r="AI423">
            <v>0.16666666666666674</v>
          </cell>
          <cell r="AJ423">
            <v>8.3123425692695152E-2</v>
          </cell>
          <cell r="AK423">
            <v>0.16171617161716179</v>
          </cell>
          <cell r="AL423">
            <v>0.40000000000000013</v>
          </cell>
          <cell r="AM423">
            <v>0.27272727272727271</v>
          </cell>
          <cell r="AN423">
            <v>6.7226890756302504E-2</v>
          </cell>
          <cell r="AO423">
            <v>3.9867109634551534E-2</v>
          </cell>
          <cell r="AP423">
            <v>7.1428571428571397E-2</v>
          </cell>
          <cell r="AQ423">
            <v>7.1174377224199281E-2</v>
          </cell>
          <cell r="AR423">
            <v>6.7796610169491567E-2</v>
          </cell>
          <cell r="AS423">
            <v>7.7348066298342566E-2</v>
          </cell>
          <cell r="AT423">
            <v>0.17910447761194037</v>
          </cell>
          <cell r="AU423">
            <v>0.17757009345794383</v>
          </cell>
          <cell r="AV423">
            <v>0.30306603773584917</v>
          </cell>
          <cell r="AW423">
            <v>0.15670436187399028</v>
          </cell>
        </row>
        <row r="424">
          <cell r="A424">
            <v>40203</v>
          </cell>
          <cell r="B424">
            <v>11170</v>
          </cell>
          <cell r="C424">
            <v>8879</v>
          </cell>
          <cell r="D424">
            <v>-2.4379562043795655E-2</v>
          </cell>
          <cell r="E424">
            <v>5.038689940615404E-3</v>
          </cell>
          <cell r="F424">
            <v>-5.9029249682068685E-2</v>
          </cell>
          <cell r="G424">
            <v>0.25802455231444982</v>
          </cell>
          <cell r="H424">
            <v>16.350000000000001</v>
          </cell>
          <cell r="I424">
            <v>11.8</v>
          </cell>
          <cell r="J424">
            <v>22.25</v>
          </cell>
          <cell r="K424">
            <v>17.45</v>
          </cell>
          <cell r="L424">
            <v>17.149999999999999</v>
          </cell>
          <cell r="M424">
            <v>16.350000000000001</v>
          </cell>
          <cell r="N424">
            <v>21.6</v>
          </cell>
          <cell r="O424">
            <v>16.05</v>
          </cell>
          <cell r="P424">
            <v>3.71</v>
          </cell>
          <cell r="Q424">
            <v>6.54</v>
          </cell>
          <cell r="R424">
            <v>6.4</v>
          </cell>
          <cell r="S424">
            <v>15.8</v>
          </cell>
          <cell r="T424">
            <v>14.75</v>
          </cell>
          <cell r="U424">
            <v>15.1</v>
          </cell>
          <cell r="V424">
            <v>15.4</v>
          </cell>
          <cell r="W424">
            <v>9.85</v>
          </cell>
          <cell r="X424">
            <v>31.9</v>
          </cell>
          <cell r="Y424">
            <v>31.9</v>
          </cell>
          <cell r="Z424">
            <v>32</v>
          </cell>
          <cell r="AA424">
            <v>11.31</v>
          </cell>
          <cell r="AB424">
            <v>7.16</v>
          </cell>
          <cell r="AC424">
            <v>3.0674846625766694E-3</v>
          </cell>
          <cell r="AD424"/>
          <cell r="AE424">
            <v>-9.2307692307692202E-2</v>
          </cell>
          <cell r="AF424">
            <v>-8.6242299794661248E-2</v>
          </cell>
          <cell r="AG424">
            <v>-7.9155672823219003E-2</v>
          </cell>
          <cell r="AH424">
            <v>2.9239766081869956E-3</v>
          </cell>
          <cell r="AI424">
            <v>-8.4033613445378186E-2</v>
          </cell>
          <cell r="AJ424">
            <v>4.6511627906977715E-3</v>
          </cell>
          <cell r="AK424">
            <v>-8.8068181818181879E-2</v>
          </cell>
          <cell r="AL424">
            <v>0</v>
          </cell>
          <cell r="AM424">
            <v>-0.1185983827493261</v>
          </cell>
          <cell r="AN424">
            <v>7.8740157480317041E-3</v>
          </cell>
          <cell r="AO424">
            <v>9.5846645367412275E-3</v>
          </cell>
          <cell r="AP424">
            <v>-1.6666666666666718E-2</v>
          </cell>
          <cell r="AQ424">
            <v>3.3222591362125353E-3</v>
          </cell>
          <cell r="AR424">
            <v>-2.2222222222222254E-2</v>
          </cell>
          <cell r="AS424">
            <v>1.025641025641022E-2</v>
          </cell>
          <cell r="AT424">
            <v>9.4936708860757779E-3</v>
          </cell>
          <cell r="AU424">
            <v>1.5873015873015817E-2</v>
          </cell>
          <cell r="AV424">
            <v>2.3529411764705799E-2</v>
          </cell>
          <cell r="AW424">
            <v>0</v>
          </cell>
        </row>
        <row r="425">
          <cell r="A425">
            <v>40210</v>
          </cell>
          <cell r="B425">
            <v>9198</v>
          </cell>
          <cell r="C425">
            <v>7495</v>
          </cell>
          <cell r="D425">
            <v>-0.16738989475784327</v>
          </cell>
          <cell r="E425">
            <v>-0.17654431512981195</v>
          </cell>
          <cell r="F425">
            <v>-0.1558734091676991</v>
          </cell>
          <cell r="G425">
            <v>0.22721814543028684</v>
          </cell>
          <cell r="H425">
            <v>13.95</v>
          </cell>
          <cell r="I425">
            <v>10.5</v>
          </cell>
          <cell r="J425">
            <v>19.350000000000001</v>
          </cell>
          <cell r="K425">
            <v>15.2</v>
          </cell>
          <cell r="L425">
            <v>14.7</v>
          </cell>
          <cell r="M425">
            <v>14.25</v>
          </cell>
          <cell r="N425">
            <v>18.05</v>
          </cell>
          <cell r="O425">
            <v>13.95</v>
          </cell>
          <cell r="P425">
            <v>2.4700000000000002</v>
          </cell>
          <cell r="Q425">
            <v>5.13</v>
          </cell>
          <cell r="R425">
            <v>5.5</v>
          </cell>
          <cell r="S425">
            <v>13.7</v>
          </cell>
          <cell r="T425">
            <v>12.5</v>
          </cell>
          <cell r="U425">
            <v>12.9</v>
          </cell>
          <cell r="V425">
            <v>13.25</v>
          </cell>
          <cell r="W425">
            <v>8.25</v>
          </cell>
          <cell r="X425">
            <v>25.9</v>
          </cell>
          <cell r="Y425">
            <v>25.9</v>
          </cell>
          <cell r="Z425">
            <v>26.25</v>
          </cell>
          <cell r="AA425">
            <v>8.4</v>
          </cell>
          <cell r="AB425">
            <v>5.48</v>
          </cell>
          <cell r="AC425">
            <v>-0.14678899082568819</v>
          </cell>
          <cell r="AD425"/>
          <cell r="AE425">
            <v>-0.11016949152542377</v>
          </cell>
          <cell r="AF425">
            <v>-0.13033707865168531</v>
          </cell>
          <cell r="AG425">
            <v>-0.12893982808022919</v>
          </cell>
          <cell r="AH425">
            <v>-0.14285714285714279</v>
          </cell>
          <cell r="AI425">
            <v>-0.12844036697247718</v>
          </cell>
          <cell r="AJ425">
            <v>-0.16435185185185186</v>
          </cell>
          <cell r="AK425">
            <v>-0.13084112149532723</v>
          </cell>
          <cell r="AL425">
            <v>-0.33423180592991908</v>
          </cell>
          <cell r="AM425">
            <v>-0.2155963302752294</v>
          </cell>
          <cell r="AN425">
            <v>-0.140625</v>
          </cell>
          <cell r="AO425">
            <v>-0.13291139240506333</v>
          </cell>
          <cell r="AP425">
            <v>-0.15254237288135597</v>
          </cell>
          <cell r="AQ425">
            <v>-0.14569536423841056</v>
          </cell>
          <cell r="AR425">
            <v>-0.13961038961038963</v>
          </cell>
          <cell r="AS425">
            <v>-0.16243654822335019</v>
          </cell>
          <cell r="AT425">
            <v>-0.18808777429467083</v>
          </cell>
          <cell r="AU425">
            <v>-0.1796875</v>
          </cell>
          <cell r="AV425">
            <v>-0.2572944297082228</v>
          </cell>
          <cell r="AW425">
            <v>-0.23463687150837986</v>
          </cell>
        </row>
        <row r="426">
          <cell r="A426">
            <v>40217</v>
          </cell>
          <cell r="B426">
            <v>9733</v>
          </cell>
          <cell r="C426">
            <v>7454</v>
          </cell>
          <cell r="D426">
            <v>2.9593242676571041E-2</v>
          </cell>
          <cell r="E426">
            <v>5.8164818438791066E-2</v>
          </cell>
          <cell r="F426">
            <v>-5.4703135423616045E-3</v>
          </cell>
          <cell r="G426">
            <v>0.30574188355245507</v>
          </cell>
          <cell r="H426">
            <v>14.6</v>
          </cell>
          <cell r="I426">
            <v>9.9</v>
          </cell>
          <cell r="J426">
            <v>18.55</v>
          </cell>
          <cell r="K426">
            <v>14.55</v>
          </cell>
          <cell r="L426">
            <v>15.4</v>
          </cell>
          <cell r="M426">
            <v>13.65</v>
          </cell>
          <cell r="N426">
            <v>19.899999999999999</v>
          </cell>
          <cell r="O426">
            <v>13.4</v>
          </cell>
          <cell r="P426">
            <v>2.83</v>
          </cell>
          <cell r="Q426">
            <v>4.68</v>
          </cell>
          <cell r="R426">
            <v>5.85</v>
          </cell>
          <cell r="S426">
            <v>14.6</v>
          </cell>
          <cell r="T426">
            <v>13</v>
          </cell>
          <cell r="U426">
            <v>13.65</v>
          </cell>
          <cell r="V426">
            <v>14.25</v>
          </cell>
          <cell r="W426">
            <v>8.3000000000000007</v>
          </cell>
          <cell r="X426">
            <v>27.05</v>
          </cell>
          <cell r="Y426">
            <v>27.05</v>
          </cell>
          <cell r="Z426">
            <v>27.2</v>
          </cell>
          <cell r="AA426">
            <v>9.01</v>
          </cell>
          <cell r="AB426">
            <v>6.19</v>
          </cell>
          <cell r="AC426">
            <v>4.6594982078853153E-2</v>
          </cell>
          <cell r="AD426"/>
          <cell r="AE426">
            <v>-5.7142857142857162E-2</v>
          </cell>
          <cell r="AF426">
            <v>-4.1343669250646031E-2</v>
          </cell>
          <cell r="AG426">
            <v>-4.2763157894736725E-2</v>
          </cell>
          <cell r="AH426">
            <v>4.7619047619047672E-2</v>
          </cell>
          <cell r="AI426">
            <v>-4.2105263157894757E-2</v>
          </cell>
          <cell r="AJ426">
            <v>0.10249307479224368</v>
          </cell>
          <cell r="AK426">
            <v>-3.9426523297490967E-2</v>
          </cell>
          <cell r="AL426">
            <v>0.14574898785425106</v>
          </cell>
          <cell r="AM426">
            <v>-8.7719298245614086E-2</v>
          </cell>
          <cell r="AN426">
            <v>6.3636363636363491E-2</v>
          </cell>
          <cell r="AO426">
            <v>6.5693430656934337E-2</v>
          </cell>
          <cell r="AP426">
            <v>4.0000000000000036E-2</v>
          </cell>
          <cell r="AQ426">
            <v>5.8139534883721034E-2</v>
          </cell>
          <cell r="AR426">
            <v>7.547169811320753E-2</v>
          </cell>
          <cell r="AS426">
            <v>6.0606060606060996E-3</v>
          </cell>
          <cell r="AT426">
            <v>4.4401544401544424E-2</v>
          </cell>
          <cell r="AU426">
            <v>3.6190476190476106E-2</v>
          </cell>
          <cell r="AV426">
            <v>7.2619047619047583E-2</v>
          </cell>
          <cell r="AW426">
            <v>0.12956204379562042</v>
          </cell>
        </row>
        <row r="427">
          <cell r="A427">
            <v>40224</v>
          </cell>
          <cell r="B427">
            <v>9337</v>
          </cell>
          <cell r="C427">
            <v>6899</v>
          </cell>
          <cell r="D427">
            <v>-5.5332518764182215E-2</v>
          </cell>
          <cell r="E427">
            <v>-4.0686324874139479E-2</v>
          </cell>
          <cell r="F427">
            <v>-7.4456667561041079E-2</v>
          </cell>
          <cell r="G427">
            <v>0.35338454848528772</v>
          </cell>
          <cell r="H427">
            <v>14.1</v>
          </cell>
          <cell r="I427">
            <v>9.1999999999999993</v>
          </cell>
          <cell r="J427">
            <v>16.399999999999999</v>
          </cell>
          <cell r="K427">
            <v>13.3</v>
          </cell>
          <cell r="L427">
            <v>14.75</v>
          </cell>
          <cell r="M427">
            <v>12.4</v>
          </cell>
          <cell r="N427">
            <v>19.100000000000001</v>
          </cell>
          <cell r="O427">
            <v>12.15</v>
          </cell>
          <cell r="P427">
            <v>2.65</v>
          </cell>
          <cell r="Q427">
            <v>3.98</v>
          </cell>
          <cell r="R427">
            <v>5.75</v>
          </cell>
          <cell r="S427">
            <v>14.3</v>
          </cell>
          <cell r="T427">
            <v>12.25</v>
          </cell>
          <cell r="U427">
            <v>13.4</v>
          </cell>
          <cell r="V427">
            <v>13.95</v>
          </cell>
          <cell r="W427">
            <v>8.65</v>
          </cell>
          <cell r="X427">
            <v>25.1</v>
          </cell>
          <cell r="Y427">
            <v>25.1</v>
          </cell>
          <cell r="Z427">
            <v>25.75</v>
          </cell>
          <cell r="AA427">
            <v>7.95</v>
          </cell>
          <cell r="AB427">
            <v>5.92</v>
          </cell>
          <cell r="AC427">
            <v>-3.4246575342465779E-2</v>
          </cell>
          <cell r="AD427"/>
          <cell r="AE427">
            <v>-7.0707070707070829E-2</v>
          </cell>
          <cell r="AF427">
            <v>-0.11590296495956887</v>
          </cell>
          <cell r="AG427">
            <v>-8.5910652920962227E-2</v>
          </cell>
          <cell r="AH427">
            <v>-4.220779220779225E-2</v>
          </cell>
          <cell r="AI427">
            <v>-9.1575091575091583E-2</v>
          </cell>
          <cell r="AJ427">
            <v>-4.0201005025125469E-2</v>
          </cell>
          <cell r="AK427">
            <v>-9.3283582089552231E-2</v>
          </cell>
          <cell r="AL427">
            <v>-6.360424028268552E-2</v>
          </cell>
          <cell r="AM427">
            <v>-0.14957264957264949</v>
          </cell>
          <cell r="AN427">
            <v>-1.7094017094017033E-2</v>
          </cell>
          <cell r="AO427">
            <v>-2.0547945205479423E-2</v>
          </cell>
          <cell r="AP427">
            <v>-5.7692307692307709E-2</v>
          </cell>
          <cell r="AQ427">
            <v>-1.8315018315018361E-2</v>
          </cell>
          <cell r="AR427">
            <v>-2.1052631578947434E-2</v>
          </cell>
          <cell r="AS427">
            <v>4.2168674698795039E-2</v>
          </cell>
          <cell r="AT427">
            <v>-7.2088724584103536E-2</v>
          </cell>
          <cell r="AU427">
            <v>-5.3308823529411686E-2</v>
          </cell>
          <cell r="AV427">
            <v>-0.11764705882352933</v>
          </cell>
          <cell r="AW427">
            <v>-4.3618739903069526E-2</v>
          </cell>
        </row>
        <row r="428">
          <cell r="A428">
            <v>40231</v>
          </cell>
          <cell r="B428">
            <v>9861</v>
          </cell>
          <cell r="C428">
            <v>7369</v>
          </cell>
          <cell r="D428">
            <v>6.1221975856122102E-2</v>
          </cell>
          <cell r="E428">
            <v>5.6120809681910577E-2</v>
          </cell>
          <cell r="F428">
            <v>6.812581533555595E-2</v>
          </cell>
          <cell r="G428">
            <v>0.33817342923056043</v>
          </cell>
          <cell r="H428">
            <v>14.3</v>
          </cell>
          <cell r="I428">
            <v>9.75</v>
          </cell>
          <cell r="J428">
            <v>18.45</v>
          </cell>
          <cell r="K428">
            <v>14.5</v>
          </cell>
          <cell r="L428">
            <v>15</v>
          </cell>
          <cell r="M428">
            <v>13.7</v>
          </cell>
          <cell r="N428">
            <v>19.399999999999999</v>
          </cell>
          <cell r="O428">
            <v>13.45</v>
          </cell>
          <cell r="P428">
            <v>2.74</v>
          </cell>
          <cell r="Q428">
            <v>4.68</v>
          </cell>
          <cell r="R428">
            <v>5.95</v>
          </cell>
          <cell r="S428">
            <v>14.85</v>
          </cell>
          <cell r="T428">
            <v>12.5</v>
          </cell>
          <cell r="U428">
            <v>14</v>
          </cell>
          <cell r="V428">
            <v>14.45</v>
          </cell>
          <cell r="W428">
            <v>9.0500000000000007</v>
          </cell>
          <cell r="X428">
            <v>27.1</v>
          </cell>
          <cell r="Y428">
            <v>27.1</v>
          </cell>
          <cell r="Z428">
            <v>27.25</v>
          </cell>
          <cell r="AA428">
            <v>8.93</v>
          </cell>
          <cell r="AB428">
            <v>6.32</v>
          </cell>
          <cell r="AC428">
            <v>1.4184397163120588E-2</v>
          </cell>
          <cell r="AD428"/>
          <cell r="AE428">
            <v>5.9782608695652328E-2</v>
          </cell>
          <cell r="AF428">
            <v>0.125</v>
          </cell>
          <cell r="AG428">
            <v>9.0225563909774431E-2</v>
          </cell>
          <cell r="AH428">
            <v>1.6949152542372836E-2</v>
          </cell>
          <cell r="AI428">
            <v>0.10483870967741926</v>
          </cell>
          <cell r="AJ428">
            <v>1.5706806282722363E-2</v>
          </cell>
          <cell r="AK428">
            <v>0.10699588477366251</v>
          </cell>
          <cell r="AL428">
            <v>3.3962264150943611E-2</v>
          </cell>
          <cell r="AM428">
            <v>0.17587939698492461</v>
          </cell>
          <cell r="AN428">
            <v>3.4782608695652195E-2</v>
          </cell>
          <cell r="AO428">
            <v>3.8461538461538325E-2</v>
          </cell>
          <cell r="AP428">
            <v>2.0408163265306145E-2</v>
          </cell>
          <cell r="AQ428">
            <v>4.4776119402984982E-2</v>
          </cell>
          <cell r="AR428">
            <v>3.584229390680993E-2</v>
          </cell>
          <cell r="AS428">
            <v>4.6242774566473965E-2</v>
          </cell>
          <cell r="AT428">
            <v>7.9681274900398336E-2</v>
          </cell>
          <cell r="AU428">
            <v>5.8252427184465994E-2</v>
          </cell>
          <cell r="AV428">
            <v>0.1232704402515723</v>
          </cell>
          <cell r="AW428">
            <v>6.7567567567567544E-2</v>
          </cell>
        </row>
        <row r="429">
          <cell r="A429">
            <v>40238</v>
          </cell>
          <cell r="B429">
            <v>9131</v>
          </cell>
          <cell r="C429">
            <v>6669</v>
          </cell>
          <cell r="D429">
            <v>-8.2994776552524629E-2</v>
          </cell>
          <cell r="E429">
            <v>-7.4029003143697425E-2</v>
          </cell>
          <cell r="F429">
            <v>-9.4992536300719244E-2</v>
          </cell>
          <cell r="G429">
            <v>0.36917079022342181</v>
          </cell>
          <cell r="H429">
            <v>13.05</v>
          </cell>
          <cell r="I429">
            <v>9.15</v>
          </cell>
          <cell r="J429">
            <v>18</v>
          </cell>
          <cell r="K429">
            <v>13.25</v>
          </cell>
          <cell r="L429">
            <v>13.7</v>
          </cell>
          <cell r="M429">
            <v>12.35</v>
          </cell>
          <cell r="N429">
            <v>17.600000000000001</v>
          </cell>
          <cell r="O429">
            <v>12.1</v>
          </cell>
          <cell r="P429">
            <v>1.99</v>
          </cell>
          <cell r="Q429">
            <v>3.98</v>
          </cell>
          <cell r="R429">
            <v>5.65</v>
          </cell>
          <cell r="S429">
            <v>14.05</v>
          </cell>
          <cell r="T429">
            <v>11.2</v>
          </cell>
          <cell r="U429">
            <v>13.15</v>
          </cell>
          <cell r="V429">
            <v>13.5</v>
          </cell>
          <cell r="W429">
            <v>8.4499999999999993</v>
          </cell>
          <cell r="X429">
            <v>25.2</v>
          </cell>
          <cell r="Y429">
            <v>25.2</v>
          </cell>
          <cell r="Z429">
            <v>25.25</v>
          </cell>
          <cell r="AA429">
            <v>7.96</v>
          </cell>
          <cell r="AB429">
            <v>5.75</v>
          </cell>
          <cell r="AC429">
            <v>-8.7412587412587395E-2</v>
          </cell>
          <cell r="AD429"/>
          <cell r="AE429">
            <v>-6.1538461538461542E-2</v>
          </cell>
          <cell r="AF429">
            <v>-2.4390243902438935E-2</v>
          </cell>
          <cell r="AG429">
            <v>-8.6206896551724088E-2</v>
          </cell>
          <cell r="AH429">
            <v>-8.666666666666667E-2</v>
          </cell>
          <cell r="AI429">
            <v>-9.8540145985401395E-2</v>
          </cell>
          <cell r="AJ429">
            <v>-9.2783505154639068E-2</v>
          </cell>
          <cell r="AK429">
            <v>-0.1003717472118959</v>
          </cell>
          <cell r="AL429">
            <v>-0.27372262773722633</v>
          </cell>
          <cell r="AM429">
            <v>-0.14957264957264949</v>
          </cell>
          <cell r="AN429">
            <v>-5.0420168067226823E-2</v>
          </cell>
          <cell r="AO429">
            <v>-5.3872053872053849E-2</v>
          </cell>
          <cell r="AP429">
            <v>-0.10400000000000009</v>
          </cell>
          <cell r="AQ429">
            <v>-6.0714285714285721E-2</v>
          </cell>
          <cell r="AR429">
            <v>-6.5743944636678209E-2</v>
          </cell>
          <cell r="AS429">
            <v>-6.6298342541436628E-2</v>
          </cell>
          <cell r="AT429">
            <v>-7.011070110701112E-2</v>
          </cell>
          <cell r="AU429">
            <v>-7.3394495412844041E-2</v>
          </cell>
          <cell r="AV429">
            <v>-0.10862262038073911</v>
          </cell>
          <cell r="AW429">
            <v>-9.0189873417721556E-2</v>
          </cell>
        </row>
        <row r="430">
          <cell r="A430">
            <v>40245</v>
          </cell>
          <cell r="B430">
            <v>11083</v>
          </cell>
          <cell r="C430">
            <v>8059</v>
          </cell>
          <cell r="D430">
            <v>0.21151898734177221</v>
          </cell>
          <cell r="E430">
            <v>0.21377724236118723</v>
          </cell>
          <cell r="F430">
            <v>0.20842705053231358</v>
          </cell>
          <cell r="G430">
            <v>0.37523265913885095</v>
          </cell>
          <cell r="H430">
            <v>14.8</v>
          </cell>
          <cell r="I430">
            <v>11</v>
          </cell>
          <cell r="J430">
            <v>20.6</v>
          </cell>
          <cell r="K430">
            <v>16.2</v>
          </cell>
          <cell r="L430">
            <v>15.45</v>
          </cell>
          <cell r="M430">
            <v>15</v>
          </cell>
          <cell r="N430">
            <v>20</v>
          </cell>
          <cell r="O430">
            <v>14.65</v>
          </cell>
          <cell r="P430">
            <v>3</v>
          </cell>
          <cell r="Q430">
            <v>5.74</v>
          </cell>
          <cell r="R430">
            <v>6.55</v>
          </cell>
          <cell r="S430">
            <v>16.649999999999999</v>
          </cell>
          <cell r="T430">
            <v>13</v>
          </cell>
          <cell r="U430">
            <v>15.6</v>
          </cell>
          <cell r="V430">
            <v>16</v>
          </cell>
          <cell r="W430">
            <v>10.050000000000001</v>
          </cell>
          <cell r="X430">
            <v>30.4</v>
          </cell>
          <cell r="Y430">
            <v>30.4</v>
          </cell>
          <cell r="Z430">
            <v>30.5</v>
          </cell>
          <cell r="AA430">
            <v>10.56</v>
          </cell>
          <cell r="AB430">
            <v>7.6</v>
          </cell>
          <cell r="AC430">
            <v>0.13409961685823757</v>
          </cell>
          <cell r="AD430"/>
          <cell r="AE430">
            <v>0.20218579234972678</v>
          </cell>
          <cell r="AF430">
            <v>0.1444444444444446</v>
          </cell>
          <cell r="AG430">
            <v>0.22264150943396221</v>
          </cell>
          <cell r="AH430">
            <v>0.12773722627737216</v>
          </cell>
          <cell r="AI430">
            <v>0.21457489878542524</v>
          </cell>
          <cell r="AJ430">
            <v>0.13636363636363624</v>
          </cell>
          <cell r="AK430">
            <v>0.21074380165289264</v>
          </cell>
          <cell r="AL430">
            <v>0.50753768844221114</v>
          </cell>
          <cell r="AM430">
            <v>0.44221105527638205</v>
          </cell>
          <cell r="AN430">
            <v>0.15929203539822989</v>
          </cell>
          <cell r="AO430">
            <v>0.185053380782918</v>
          </cell>
          <cell r="AP430">
            <v>0.16071428571428581</v>
          </cell>
          <cell r="AQ430">
            <v>0.18631178707224327</v>
          </cell>
          <cell r="AR430">
            <v>0.18518518518518512</v>
          </cell>
          <cell r="AS430">
            <v>0.18934911242603558</v>
          </cell>
          <cell r="AT430">
            <v>0.20634920634920628</v>
          </cell>
          <cell r="AU430">
            <v>0.20792079207920788</v>
          </cell>
          <cell r="AV430">
            <v>0.3266331658291457</v>
          </cell>
          <cell r="AW430">
            <v>0.32173913043478253</v>
          </cell>
        </row>
        <row r="431">
          <cell r="A431">
            <v>40252</v>
          </cell>
          <cell r="B431">
            <v>11268</v>
          </cell>
          <cell r="C431">
            <v>9442</v>
          </cell>
          <cell r="D431">
            <v>8.1914115557413014E-2</v>
          </cell>
          <cell r="E431">
            <v>1.669223134530351E-2</v>
          </cell>
          <cell r="F431">
            <v>0.17160938081647847</v>
          </cell>
          <cell r="G431">
            <v>0.19339123067146791</v>
          </cell>
          <cell r="H431">
            <v>15.45</v>
          </cell>
          <cell r="I431">
            <v>13.25</v>
          </cell>
          <cell r="J431">
            <v>24.95</v>
          </cell>
          <cell r="K431">
            <v>19.649999999999999</v>
          </cell>
          <cell r="L431">
            <v>16.100000000000001</v>
          </cell>
          <cell r="M431">
            <v>18.05</v>
          </cell>
          <cell r="N431">
            <v>20.9</v>
          </cell>
          <cell r="O431">
            <v>17.649999999999999</v>
          </cell>
          <cell r="P431">
            <v>3.45</v>
          </cell>
          <cell r="Q431">
            <v>7.95</v>
          </cell>
          <cell r="R431">
            <v>6.7</v>
          </cell>
          <cell r="S431">
            <v>17.100000000000001</v>
          </cell>
          <cell r="T431">
            <v>13.7</v>
          </cell>
          <cell r="U431">
            <v>16</v>
          </cell>
          <cell r="V431">
            <v>16.45</v>
          </cell>
          <cell r="W431">
            <v>10.35</v>
          </cell>
          <cell r="X431">
            <v>30.15</v>
          </cell>
          <cell r="Y431">
            <v>30.15</v>
          </cell>
          <cell r="Z431">
            <v>30</v>
          </cell>
          <cell r="AA431">
            <v>10.43</v>
          </cell>
          <cell r="AB431">
            <v>7.95</v>
          </cell>
          <cell r="AC431">
            <v>4.3918918918918859E-2</v>
          </cell>
          <cell r="AD431"/>
          <cell r="AE431">
            <v>0.20454545454545459</v>
          </cell>
          <cell r="AF431">
            <v>0.21116504854368912</v>
          </cell>
          <cell r="AG431">
            <v>0.21296296296296302</v>
          </cell>
          <cell r="AH431">
            <v>4.2071197411003292E-2</v>
          </cell>
          <cell r="AI431">
            <v>0.20333333333333337</v>
          </cell>
          <cell r="AJ431">
            <v>4.4999999999999929E-2</v>
          </cell>
          <cell r="AK431">
            <v>0.20477815699658697</v>
          </cell>
          <cell r="AL431">
            <v>0.15000000000000013</v>
          </cell>
          <cell r="AM431">
            <v>0.38501742160278751</v>
          </cell>
          <cell r="AN431">
            <v>2.2900763358778775E-2</v>
          </cell>
          <cell r="AO431">
            <v>2.7027027027027195E-2</v>
          </cell>
          <cell r="AP431">
            <v>5.3846153846153877E-2</v>
          </cell>
          <cell r="AQ431">
            <v>2.5641025641025772E-2</v>
          </cell>
          <cell r="AR431">
            <v>2.8124999999999956E-2</v>
          </cell>
          <cell r="AS431">
            <v>2.9850746268656581E-2</v>
          </cell>
          <cell r="AT431">
            <v>-8.2236842105263275E-3</v>
          </cell>
          <cell r="AU431">
            <v>-1.6393442622950838E-2</v>
          </cell>
          <cell r="AV431">
            <v>-1.2310606060606188E-2</v>
          </cell>
          <cell r="AW431">
            <v>4.6052631578947345E-2</v>
          </cell>
        </row>
        <row r="432">
          <cell r="A432">
            <v>40259</v>
          </cell>
          <cell r="B432">
            <v>9500</v>
          </cell>
          <cell r="C432">
            <v>7681</v>
          </cell>
          <cell r="D432">
            <v>-0.17040077257363595</v>
          </cell>
          <cell r="E432">
            <v>-0.15690450834220804</v>
          </cell>
          <cell r="F432">
            <v>-0.18650709595424697</v>
          </cell>
          <cell r="G432">
            <v>0.23681812264028121</v>
          </cell>
          <cell r="H432">
            <v>14.1</v>
          </cell>
          <cell r="I432">
            <v>10.45</v>
          </cell>
          <cell r="J432">
            <v>19.75</v>
          </cell>
          <cell r="K432">
            <v>14.65</v>
          </cell>
          <cell r="L432">
            <v>14.6</v>
          </cell>
          <cell r="M432">
            <v>14.5</v>
          </cell>
          <cell r="N432">
            <v>19.350000000000001</v>
          </cell>
          <cell r="O432">
            <v>14.2</v>
          </cell>
          <cell r="P432">
            <v>2.65</v>
          </cell>
          <cell r="Q432">
            <v>5.39</v>
          </cell>
          <cell r="R432">
            <v>5.8</v>
          </cell>
          <cell r="S432">
            <v>14.6</v>
          </cell>
          <cell r="T432">
            <v>12.5</v>
          </cell>
          <cell r="U432">
            <v>13.85</v>
          </cell>
          <cell r="V432">
            <v>14.25</v>
          </cell>
          <cell r="W432">
            <v>8.8000000000000007</v>
          </cell>
          <cell r="X432">
            <v>25.5</v>
          </cell>
          <cell r="Y432">
            <v>25.5</v>
          </cell>
          <cell r="Z432">
            <v>25.5</v>
          </cell>
          <cell r="AA432">
            <v>8.1300000000000008</v>
          </cell>
          <cell r="AB432">
            <v>6.1</v>
          </cell>
          <cell r="AC432">
            <v>-8.737864077669899E-2</v>
          </cell>
          <cell r="AD432"/>
          <cell r="AE432">
            <v>-0.2113207547169812</v>
          </cell>
          <cell r="AF432">
            <v>-0.20841683366733466</v>
          </cell>
          <cell r="AG432">
            <v>-0.25445292620865134</v>
          </cell>
          <cell r="AH432">
            <v>-9.3167701863354102E-2</v>
          </cell>
          <cell r="AI432">
            <v>-0.19667590027700832</v>
          </cell>
          <cell r="AJ432">
            <v>-7.4162679425837208E-2</v>
          </cell>
          <cell r="AK432">
            <v>-0.19546742209631729</v>
          </cell>
          <cell r="AL432">
            <v>-0.23188405797101452</v>
          </cell>
          <cell r="AM432">
            <v>-0.32201257861635224</v>
          </cell>
          <cell r="AN432">
            <v>-0.13432835820895528</v>
          </cell>
          <cell r="AO432">
            <v>-0.14619883040935677</v>
          </cell>
          <cell r="AP432">
            <v>-8.7591240875912413E-2</v>
          </cell>
          <cell r="AQ432">
            <v>-0.13437500000000002</v>
          </cell>
          <cell r="AR432">
            <v>-0.13373860182370811</v>
          </cell>
          <cell r="AS432">
            <v>-0.14975845410628008</v>
          </cell>
          <cell r="AT432">
            <v>-0.154228855721393</v>
          </cell>
          <cell r="AU432">
            <v>-0.15000000000000002</v>
          </cell>
          <cell r="AV432">
            <v>-0.22051773729626067</v>
          </cell>
          <cell r="AW432">
            <v>-0.23270440251572333</v>
          </cell>
        </row>
        <row r="433">
          <cell r="A433">
            <v>40266</v>
          </cell>
          <cell r="B433">
            <v>8867</v>
          </cell>
          <cell r="C433">
            <v>7281</v>
          </cell>
          <cell r="D433">
            <v>-6.0124556195797707E-2</v>
          </cell>
          <cell r="E433">
            <v>-6.6631578947368375E-2</v>
          </cell>
          <cell r="F433">
            <v>-5.207655253222232E-2</v>
          </cell>
          <cell r="G433">
            <v>0.21782722153550335</v>
          </cell>
          <cell r="H433">
            <v>14.05</v>
          </cell>
          <cell r="I433">
            <v>10.1</v>
          </cell>
          <cell r="J433">
            <v>18.600000000000001</v>
          </cell>
          <cell r="K433">
            <v>14.6</v>
          </cell>
          <cell r="L433">
            <v>14.65</v>
          </cell>
          <cell r="M433">
            <v>13.4</v>
          </cell>
          <cell r="N433">
            <v>18</v>
          </cell>
          <cell r="O433">
            <v>13.1</v>
          </cell>
          <cell r="P433">
            <v>2.65</v>
          </cell>
          <cell r="Q433">
            <v>4.7699999999999996</v>
          </cell>
          <cell r="R433">
            <v>5.45</v>
          </cell>
          <cell r="S433">
            <v>13.55</v>
          </cell>
          <cell r="T433">
            <v>11.95</v>
          </cell>
          <cell r="U433">
            <v>12.65</v>
          </cell>
          <cell r="V433">
            <v>13.95</v>
          </cell>
          <cell r="W433">
            <v>8.15</v>
          </cell>
          <cell r="X433">
            <v>24.2</v>
          </cell>
          <cell r="Y433">
            <v>24.2</v>
          </cell>
          <cell r="Z433">
            <v>24.25</v>
          </cell>
          <cell r="AA433">
            <v>7.47</v>
          </cell>
          <cell r="AB433">
            <v>5.26</v>
          </cell>
          <cell r="AC433">
            <v>-3.5460992907800915E-3</v>
          </cell>
          <cell r="AD433"/>
          <cell r="AE433">
            <v>-3.349282296650713E-2</v>
          </cell>
          <cell r="AF433">
            <v>-5.82278481012658E-2</v>
          </cell>
          <cell r="AG433">
            <v>-3.4129692832765013E-3</v>
          </cell>
          <cell r="AH433">
            <v>3.4246575342467001E-3</v>
          </cell>
          <cell r="AI433">
            <v>-7.5862068965517171E-2</v>
          </cell>
          <cell r="AJ433">
            <v>-6.9767441860465129E-2</v>
          </cell>
          <cell r="AK433">
            <v>-7.7464788732394374E-2</v>
          </cell>
          <cell r="AL433">
            <v>0</v>
          </cell>
          <cell r="AM433">
            <v>-0.11502782931354361</v>
          </cell>
          <cell r="AN433">
            <v>-6.0344827586206851E-2</v>
          </cell>
          <cell r="AO433">
            <v>-7.1917808219178037E-2</v>
          </cell>
          <cell r="AP433">
            <v>-4.4000000000000039E-2</v>
          </cell>
          <cell r="AQ433">
            <v>-8.6642599277978238E-2</v>
          </cell>
          <cell r="AR433">
            <v>-2.1052631578947434E-2</v>
          </cell>
          <cell r="AS433">
            <v>-7.3863636363636354E-2</v>
          </cell>
          <cell r="AT433">
            <v>-5.0980392156862786E-2</v>
          </cell>
          <cell r="AU433">
            <v>-4.9019607843137303E-2</v>
          </cell>
          <cell r="AV433">
            <v>-8.1180811808118203E-2</v>
          </cell>
          <cell r="AW433">
            <v>-0.13770491803278684</v>
          </cell>
        </row>
        <row r="434">
          <cell r="A434">
            <v>40273</v>
          </cell>
          <cell r="B434">
            <v>9225</v>
          </cell>
          <cell r="C434">
            <v>7617</v>
          </cell>
          <cell r="D434">
            <v>4.2977458508793642E-2</v>
          </cell>
          <cell r="E434">
            <v>4.0374422014209932E-2</v>
          </cell>
          <cell r="F434">
            <v>4.6147507210547944E-2</v>
          </cell>
          <cell r="G434">
            <v>0.21110673493501378</v>
          </cell>
          <cell r="H434">
            <v>14.35</v>
          </cell>
          <cell r="I434">
            <v>10.65</v>
          </cell>
          <cell r="J434">
            <v>19.45</v>
          </cell>
          <cell r="K434">
            <v>15.3</v>
          </cell>
          <cell r="L434">
            <v>15.05</v>
          </cell>
          <cell r="M434">
            <v>14.1</v>
          </cell>
          <cell r="N434">
            <v>18.3</v>
          </cell>
          <cell r="O434">
            <v>13.8</v>
          </cell>
          <cell r="P434">
            <v>2.83</v>
          </cell>
          <cell r="Q434">
            <v>5.21</v>
          </cell>
          <cell r="R434">
            <v>5.5</v>
          </cell>
          <cell r="S434">
            <v>12.8</v>
          </cell>
          <cell r="T434">
            <v>12.2</v>
          </cell>
          <cell r="U434">
            <v>12.85</v>
          </cell>
          <cell r="V434">
            <v>13.7</v>
          </cell>
          <cell r="W434">
            <v>8.25</v>
          </cell>
          <cell r="X434">
            <v>26.55</v>
          </cell>
          <cell r="Y434">
            <v>26.55</v>
          </cell>
          <cell r="Z434">
            <v>27.25</v>
          </cell>
          <cell r="AA434">
            <v>8.66</v>
          </cell>
          <cell r="AB434">
            <v>5.3</v>
          </cell>
          <cell r="AC434">
            <v>2.1352313167259718E-2</v>
          </cell>
          <cell r="AD434"/>
          <cell r="AE434">
            <v>5.4455445544554504E-2</v>
          </cell>
          <cell r="AF434">
            <v>4.5698924731182755E-2</v>
          </cell>
          <cell r="AG434">
            <v>4.7945205479452024E-2</v>
          </cell>
          <cell r="AH434">
            <v>2.7303754266211566E-2</v>
          </cell>
          <cell r="AI434">
            <v>5.2238805970149294E-2</v>
          </cell>
          <cell r="AJ434">
            <v>1.6666666666666607E-2</v>
          </cell>
          <cell r="AK434">
            <v>5.3435114503816772E-2</v>
          </cell>
          <cell r="AL434">
            <v>6.7924528301886777E-2</v>
          </cell>
          <cell r="AM434">
            <v>9.2243186582809278E-2</v>
          </cell>
          <cell r="AN434">
            <v>9.1743119266054496E-3</v>
          </cell>
          <cell r="AO434">
            <v>-5.5350553505535083E-2</v>
          </cell>
          <cell r="AP434">
            <v>2.0920502092050208E-2</v>
          </cell>
          <cell r="AQ434">
            <v>1.5810276679841806E-2</v>
          </cell>
          <cell r="AR434">
            <v>-1.7921146953404965E-2</v>
          </cell>
          <cell r="AS434">
            <v>1.2269938650306678E-2</v>
          </cell>
          <cell r="AT434">
            <v>9.710743801652888E-2</v>
          </cell>
          <cell r="AU434">
            <v>0.12371134020618557</v>
          </cell>
          <cell r="AV434">
            <v>0.15930388219544844</v>
          </cell>
          <cell r="AW434">
            <v>7.6045627376426506E-3</v>
          </cell>
        </row>
        <row r="435">
          <cell r="A435">
            <v>40280</v>
          </cell>
          <cell r="B435">
            <v>8085</v>
          </cell>
          <cell r="C435">
            <v>7028</v>
          </cell>
          <cell r="D435">
            <v>-0.10266001662510393</v>
          </cell>
          <cell r="E435">
            <v>-0.12357723577235769</v>
          </cell>
          <cell r="F435">
            <v>-7.7327031639753185E-2</v>
          </cell>
          <cell r="G435">
            <v>0.150398406374502</v>
          </cell>
          <cell r="H435">
            <v>12.75</v>
          </cell>
          <cell r="I435">
            <v>9.9</v>
          </cell>
          <cell r="J435">
            <v>18.8</v>
          </cell>
          <cell r="K435">
            <v>14.75</v>
          </cell>
          <cell r="L435">
            <v>13.75</v>
          </cell>
          <cell r="M435">
            <v>13.5</v>
          </cell>
          <cell r="N435">
            <v>16.75</v>
          </cell>
          <cell r="O435">
            <v>13.2</v>
          </cell>
          <cell r="P435">
            <v>2.0299999999999998</v>
          </cell>
          <cell r="Q435">
            <v>4.7699999999999996</v>
          </cell>
          <cell r="R435">
            <v>4.95</v>
          </cell>
          <cell r="S435">
            <v>12.05</v>
          </cell>
          <cell r="T435">
            <v>11.2</v>
          </cell>
          <cell r="U435">
            <v>11.4</v>
          </cell>
          <cell r="V435">
            <v>12.35</v>
          </cell>
          <cell r="W435">
            <v>7.3</v>
          </cell>
          <cell r="X435">
            <v>23.65</v>
          </cell>
          <cell r="Y435">
            <v>23.65</v>
          </cell>
          <cell r="Z435">
            <v>7.11</v>
          </cell>
          <cell r="AA435">
            <v>7.11</v>
          </cell>
          <cell r="AB435">
            <v>4.07</v>
          </cell>
          <cell r="AC435">
            <v>-0.11149825783972123</v>
          </cell>
          <cell r="AD435"/>
          <cell r="AE435">
            <v>-7.0422535211267623E-2</v>
          </cell>
          <cell r="AF435">
            <v>-3.3419023136246673E-2</v>
          </cell>
          <cell r="AG435">
            <v>-3.5947712418300748E-2</v>
          </cell>
          <cell r="AH435">
            <v>-8.637873754152825E-2</v>
          </cell>
          <cell r="AI435">
            <v>-4.2553191489361653E-2</v>
          </cell>
          <cell r="AJ435">
            <v>-8.4699453551912551E-2</v>
          </cell>
          <cell r="AK435">
            <v>-4.3478260869565299E-2</v>
          </cell>
          <cell r="AL435">
            <v>-0.28268551236749129</v>
          </cell>
          <cell r="AM435">
            <v>-8.4452975047984769E-2</v>
          </cell>
          <cell r="AN435">
            <v>-9.9999999999999978E-2</v>
          </cell>
          <cell r="AO435">
            <v>-5.859375E-2</v>
          </cell>
          <cell r="AP435">
            <v>-8.1967213114754078E-2</v>
          </cell>
          <cell r="AQ435">
            <v>-0.11284046692606997</v>
          </cell>
          <cell r="AR435">
            <v>-9.8540145985401395E-2</v>
          </cell>
          <cell r="AS435">
            <v>-0.11515151515151523</v>
          </cell>
          <cell r="AT435">
            <v>-0.10922787193973638</v>
          </cell>
          <cell r="AU435">
            <v>-0.73908256880733947</v>
          </cell>
          <cell r="AV435">
            <v>-0.17898383371824478</v>
          </cell>
          <cell r="AW435">
            <v>-0.23207547169811316</v>
          </cell>
        </row>
        <row r="436">
          <cell r="A436">
            <v>40287</v>
          </cell>
          <cell r="B436">
            <v>8445</v>
          </cell>
          <cell r="C436">
            <v>7019</v>
          </cell>
          <cell r="D436">
            <v>2.3225038046714719E-2</v>
          </cell>
          <cell r="E436">
            <v>4.4526901669758923E-2</v>
          </cell>
          <cell r="F436">
            <v>-1.2805919180420844E-3</v>
          </cell>
          <cell r="G436">
            <v>0.20316284370993018</v>
          </cell>
          <cell r="H436">
            <v>13.3</v>
          </cell>
          <cell r="I436">
            <v>9.85</v>
          </cell>
          <cell r="J436">
            <v>18.850000000000001</v>
          </cell>
          <cell r="K436">
            <v>14.65</v>
          </cell>
          <cell r="L436">
            <v>13.9</v>
          </cell>
          <cell r="M436">
            <v>13.4</v>
          </cell>
          <cell r="N436">
            <v>16.75</v>
          </cell>
          <cell r="O436">
            <v>12.95</v>
          </cell>
          <cell r="P436">
            <v>2.0299999999999998</v>
          </cell>
          <cell r="Q436">
            <v>4.5999999999999996</v>
          </cell>
          <cell r="R436">
            <v>5.0999999999999996</v>
          </cell>
          <cell r="S436">
            <v>12.45</v>
          </cell>
          <cell r="T436">
            <v>11.5</v>
          </cell>
          <cell r="U436">
            <v>11.75</v>
          </cell>
          <cell r="V436">
            <v>12.5</v>
          </cell>
          <cell r="W436">
            <v>7.55</v>
          </cell>
          <cell r="X436">
            <v>25.25</v>
          </cell>
          <cell r="Y436">
            <v>25.25</v>
          </cell>
          <cell r="Z436">
            <v>24.7</v>
          </cell>
          <cell r="AA436">
            <v>7.78</v>
          </cell>
          <cell r="AB436">
            <v>4.24</v>
          </cell>
          <cell r="AC436">
            <v>4.3137254901960853E-2</v>
          </cell>
          <cell r="AD436"/>
          <cell r="AE436">
            <v>-5.050505050505083E-3</v>
          </cell>
          <cell r="AF436">
            <v>2.6595744680850686E-3</v>
          </cell>
          <cell r="AG436">
            <v>-6.7796610169491567E-3</v>
          </cell>
          <cell r="AH436">
            <v>1.0909090909090979E-2</v>
          </cell>
          <cell r="AI436">
            <v>-7.4074074074074181E-3</v>
          </cell>
          <cell r="AJ436">
            <v>0</v>
          </cell>
          <cell r="AK436">
            <v>-1.8939393939393923E-2</v>
          </cell>
          <cell r="AL436">
            <v>0</v>
          </cell>
          <cell r="AM436">
            <v>-3.5639412997903519E-2</v>
          </cell>
          <cell r="AN436">
            <v>3.0303030303030276E-2</v>
          </cell>
          <cell r="AO436">
            <v>3.3195020746887849E-2</v>
          </cell>
          <cell r="AP436">
            <v>2.6785714285714413E-2</v>
          </cell>
          <cell r="AQ436">
            <v>3.0701754385964897E-2</v>
          </cell>
          <cell r="AR436">
            <v>1.2145748987854255E-2</v>
          </cell>
          <cell r="AS436">
            <v>3.4246575342465668E-2</v>
          </cell>
          <cell r="AT436">
            <v>6.7653276955602637E-2</v>
          </cell>
          <cell r="AU436">
            <v>2.473980309423347</v>
          </cell>
          <cell r="AV436">
            <v>9.4233473980309457E-2</v>
          </cell>
          <cell r="AW436">
            <v>4.1769041769041726E-2</v>
          </cell>
        </row>
        <row r="437">
          <cell r="A437">
            <v>40294</v>
          </cell>
          <cell r="B437">
            <v>8991</v>
          </cell>
          <cell r="C437">
            <v>7258</v>
          </cell>
          <cell r="D437">
            <v>5.0763062596999475E-2</v>
          </cell>
          <cell r="E437">
            <v>6.465364120781536E-2</v>
          </cell>
          <cell r="F437">
            <v>3.4050434534834029E-2</v>
          </cell>
          <cell r="G437">
            <v>0.2387710112978782</v>
          </cell>
          <cell r="H437">
            <v>13.9</v>
          </cell>
          <cell r="I437">
            <v>10.1</v>
          </cell>
          <cell r="J437">
            <v>18.899999999999999</v>
          </cell>
          <cell r="K437">
            <v>14.8</v>
          </cell>
          <cell r="L437">
            <v>14.4</v>
          </cell>
          <cell r="M437">
            <v>13.45</v>
          </cell>
          <cell r="N437">
            <v>18.55</v>
          </cell>
          <cell r="O437">
            <v>13.1</v>
          </cell>
          <cell r="P437">
            <v>2.39</v>
          </cell>
          <cell r="Q437">
            <v>4.68</v>
          </cell>
          <cell r="R437">
            <v>5.35</v>
          </cell>
          <cell r="S437">
            <v>13.25</v>
          </cell>
          <cell r="T437">
            <v>12.1</v>
          </cell>
          <cell r="U437">
            <v>12.55</v>
          </cell>
          <cell r="V437">
            <v>13.5</v>
          </cell>
          <cell r="W437">
            <v>8.0500000000000007</v>
          </cell>
          <cell r="X437">
            <v>26.1</v>
          </cell>
          <cell r="Y437">
            <v>26.1</v>
          </cell>
          <cell r="Z437">
            <v>26.15</v>
          </cell>
          <cell r="AA437">
            <v>8.2200000000000006</v>
          </cell>
          <cell r="AB437">
            <v>4.8600000000000003</v>
          </cell>
          <cell r="AC437">
            <v>4.5112781954887105E-2</v>
          </cell>
          <cell r="AD437"/>
          <cell r="AE437">
            <v>2.5380710659898442E-2</v>
          </cell>
          <cell r="AF437">
            <v>2.6525198938991412E-3</v>
          </cell>
          <cell r="AG437">
            <v>1.0238907849829282E-2</v>
          </cell>
          <cell r="AH437">
            <v>3.5971223021582732E-2</v>
          </cell>
          <cell r="AI437">
            <v>3.7313432835819338E-3</v>
          </cell>
          <cell r="AJ437">
            <v>0.10746268656716418</v>
          </cell>
          <cell r="AK437">
            <v>1.158301158301156E-2</v>
          </cell>
          <cell r="AL437">
            <v>0.17733990147783274</v>
          </cell>
          <cell r="AM437">
            <v>1.7391304347826209E-2</v>
          </cell>
          <cell r="AN437">
            <v>4.9019607843137303E-2</v>
          </cell>
          <cell r="AO437">
            <v>6.4257028112449932E-2</v>
          </cell>
          <cell r="AP437">
            <v>5.2173913043478182E-2</v>
          </cell>
          <cell r="AQ437">
            <v>6.8085106382978822E-2</v>
          </cell>
          <cell r="AR437">
            <v>8.0000000000000071E-2</v>
          </cell>
          <cell r="AS437">
            <v>6.6225165562914023E-2</v>
          </cell>
          <cell r="AT437">
            <v>3.3663366336633693E-2</v>
          </cell>
          <cell r="AU437">
            <v>5.870445344129549E-2</v>
          </cell>
          <cell r="AV437">
            <v>5.6555269922879292E-2</v>
          </cell>
          <cell r="AW437">
            <v>0.14622641509433953</v>
          </cell>
        </row>
        <row r="438">
          <cell r="A438">
            <v>40301</v>
          </cell>
          <cell r="B438">
            <v>11500</v>
          </cell>
          <cell r="C438">
            <v>8237</v>
          </cell>
          <cell r="D438">
            <v>0.21465936365314797</v>
          </cell>
          <cell r="E438">
            <v>0.27905683461239006</v>
          </cell>
          <cell r="F438">
            <v>0.13488564342794152</v>
          </cell>
          <cell r="G438">
            <v>0.39613937113026587</v>
          </cell>
          <cell r="H438">
            <v>15.15</v>
          </cell>
          <cell r="I438">
            <v>10.75</v>
          </cell>
          <cell r="J438">
            <v>21.4</v>
          </cell>
          <cell r="K438">
            <v>16.850000000000001</v>
          </cell>
          <cell r="L438">
            <v>15.7</v>
          </cell>
          <cell r="M438">
            <v>15.35</v>
          </cell>
          <cell r="N438">
            <v>20.350000000000001</v>
          </cell>
          <cell r="O438">
            <v>15</v>
          </cell>
          <cell r="P438">
            <v>3.09</v>
          </cell>
          <cell r="Q438">
            <v>5.92</v>
          </cell>
          <cell r="R438">
            <v>6.7</v>
          </cell>
          <cell r="S438">
            <v>16.7</v>
          </cell>
          <cell r="T438">
            <v>15</v>
          </cell>
          <cell r="U438">
            <v>16.100000000000001</v>
          </cell>
          <cell r="V438">
            <v>17.100000000000001</v>
          </cell>
          <cell r="W438">
            <v>10.4</v>
          </cell>
          <cell r="X438">
            <v>31.1</v>
          </cell>
          <cell r="Y438">
            <v>31.1</v>
          </cell>
          <cell r="Z438">
            <v>31</v>
          </cell>
          <cell r="AA438">
            <v>11.5</v>
          </cell>
          <cell r="AB438">
            <v>7.69</v>
          </cell>
          <cell r="AC438">
            <v>8.9928057553956942E-2</v>
          </cell>
          <cell r="AD438"/>
          <cell r="AE438">
            <v>6.4356435643564414E-2</v>
          </cell>
          <cell r="AF438">
            <v>0.13227513227513232</v>
          </cell>
          <cell r="AG438">
            <v>0.1385135135135136</v>
          </cell>
          <cell r="AH438">
            <v>9.0277777777777679E-2</v>
          </cell>
          <cell r="AI438">
            <v>0.14126394052044611</v>
          </cell>
          <cell r="AJ438">
            <v>9.7035040431266983E-2</v>
          </cell>
          <cell r="AK438">
            <v>0.14503816793893143</v>
          </cell>
          <cell r="AL438">
            <v>0.29288702928870269</v>
          </cell>
          <cell r="AM438">
            <v>0.26495726495726513</v>
          </cell>
          <cell r="AN438">
            <v>0.25233644859813098</v>
          </cell>
          <cell r="AO438">
            <v>0.26037735849056598</v>
          </cell>
          <cell r="AP438">
            <v>0.2396694214876034</v>
          </cell>
          <cell r="AQ438">
            <v>0.28286852589641431</v>
          </cell>
          <cell r="AR438">
            <v>0.26666666666666683</v>
          </cell>
          <cell r="AS438">
            <v>0.29192546583850931</v>
          </cell>
          <cell r="AT438">
            <v>0.1915708812260537</v>
          </cell>
          <cell r="AU438">
            <v>0.18546845124282996</v>
          </cell>
          <cell r="AV438">
            <v>0.3990267639902676</v>
          </cell>
          <cell r="AW438">
            <v>0.58230452674897126</v>
          </cell>
        </row>
        <row r="439">
          <cell r="A439">
            <v>40308</v>
          </cell>
          <cell r="B439">
            <v>11909</v>
          </cell>
          <cell r="C439">
            <v>9098</v>
          </cell>
          <cell r="D439">
            <v>6.434615189745152E-2</v>
          </cell>
          <cell r="E439">
            <v>3.556521739130436E-2</v>
          </cell>
          <cell r="F439">
            <v>0.10452834769940522</v>
          </cell>
          <cell r="G439">
            <v>0.30896900417674217</v>
          </cell>
          <cell r="H439">
            <v>15.9</v>
          </cell>
          <cell r="I439">
            <v>12.5</v>
          </cell>
          <cell r="J439">
            <v>23.45</v>
          </cell>
          <cell r="K439">
            <v>18.45</v>
          </cell>
          <cell r="L439">
            <v>16.45</v>
          </cell>
          <cell r="M439">
            <v>16.8</v>
          </cell>
          <cell r="N439">
            <v>21.35</v>
          </cell>
          <cell r="O439">
            <v>16.45</v>
          </cell>
          <cell r="P439">
            <v>3.62</v>
          </cell>
          <cell r="Q439">
            <v>7.07</v>
          </cell>
          <cell r="R439">
            <v>6.8</v>
          </cell>
          <cell r="S439">
            <v>16.95</v>
          </cell>
          <cell r="T439">
            <v>15.35</v>
          </cell>
          <cell r="U439">
            <v>16.350000000000001</v>
          </cell>
          <cell r="V439">
            <v>17.5</v>
          </cell>
          <cell r="W439">
            <v>10.55</v>
          </cell>
          <cell r="X439">
            <v>33.65</v>
          </cell>
          <cell r="Y439">
            <v>33.65</v>
          </cell>
          <cell r="Z439">
            <v>31.25</v>
          </cell>
          <cell r="AA439">
            <v>12.11</v>
          </cell>
          <cell r="AB439">
            <v>8.0399999999999991</v>
          </cell>
          <cell r="AC439">
            <v>4.9504950495049549E-2</v>
          </cell>
          <cell r="AD439"/>
          <cell r="AE439">
            <v>0.16279069767441867</v>
          </cell>
          <cell r="AF439">
            <v>9.5794392523364635E-2</v>
          </cell>
          <cell r="AG439">
            <v>9.4955489614243271E-2</v>
          </cell>
          <cell r="AH439">
            <v>4.7770700636942776E-2</v>
          </cell>
          <cell r="AI439">
            <v>9.446254071661242E-2</v>
          </cell>
          <cell r="AJ439">
            <v>4.9140049140049102E-2</v>
          </cell>
          <cell r="AK439">
            <v>9.6666666666666679E-2</v>
          </cell>
          <cell r="AL439">
            <v>0.17152103559870557</v>
          </cell>
          <cell r="AM439">
            <v>0.1942567567567568</v>
          </cell>
          <cell r="AN439">
            <v>1.4925373134328401E-2</v>
          </cell>
          <cell r="AO439">
            <v>1.4970059880239583E-2</v>
          </cell>
          <cell r="AP439">
            <v>2.3333333333333206E-2</v>
          </cell>
          <cell r="AQ439">
            <v>1.552795031055898E-2</v>
          </cell>
          <cell r="AR439">
            <v>2.3391812865497075E-2</v>
          </cell>
          <cell r="AS439">
            <v>1.4423076923076872E-2</v>
          </cell>
          <cell r="AT439">
            <v>8.1993569131832755E-2</v>
          </cell>
          <cell r="AU439">
            <v>8.0645161290322509E-3</v>
          </cell>
          <cell r="AV439">
            <v>5.3043478260869525E-2</v>
          </cell>
          <cell r="AW439">
            <v>4.5513654096228651E-2</v>
          </cell>
        </row>
        <row r="440">
          <cell r="A440">
            <v>40315</v>
          </cell>
          <cell r="B440">
            <v>12935</v>
          </cell>
          <cell r="C440">
            <v>10223</v>
          </cell>
          <cell r="D440">
            <v>0.10239443994858854</v>
          </cell>
          <cell r="E440">
            <v>8.6153329414728308E-2</v>
          </cell>
          <cell r="F440">
            <v>0.12365355023082003</v>
          </cell>
          <cell r="G440">
            <v>0.26528416316149855</v>
          </cell>
          <cell r="H440">
            <v>17.7</v>
          </cell>
          <cell r="I440">
            <v>13.8</v>
          </cell>
          <cell r="J440">
            <v>26.65</v>
          </cell>
          <cell r="K440">
            <v>20.2</v>
          </cell>
          <cell r="L440">
            <v>18.600000000000001</v>
          </cell>
          <cell r="M440">
            <v>18.399999999999999</v>
          </cell>
          <cell r="N440">
            <v>23.7</v>
          </cell>
          <cell r="O440">
            <v>18.100000000000001</v>
          </cell>
          <cell r="P440">
            <v>4.6399999999999997</v>
          </cell>
          <cell r="Q440">
            <v>8.1300000000000008</v>
          </cell>
          <cell r="R440">
            <v>7.4</v>
          </cell>
          <cell r="S440">
            <v>17.5</v>
          </cell>
          <cell r="T440">
            <v>17.5</v>
          </cell>
          <cell r="U440">
            <v>18</v>
          </cell>
          <cell r="V440">
            <v>18.75</v>
          </cell>
          <cell r="W440">
            <v>11.7</v>
          </cell>
          <cell r="X440">
            <v>35.65</v>
          </cell>
          <cell r="Y440">
            <v>35.65</v>
          </cell>
          <cell r="Z440">
            <v>32.700000000000003</v>
          </cell>
          <cell r="AA440">
            <v>13.08</v>
          </cell>
          <cell r="AB440">
            <v>9.3699999999999992</v>
          </cell>
          <cell r="AC440">
            <v>0.1132075471698113</v>
          </cell>
          <cell r="AD440"/>
          <cell r="AE440">
            <v>0.10400000000000009</v>
          </cell>
          <cell r="AF440">
            <v>0.13646055437100202</v>
          </cell>
          <cell r="AG440">
            <v>9.4850948509485056E-2</v>
          </cell>
          <cell r="AH440">
            <v>0.1306990881458967</v>
          </cell>
          <cell r="AI440">
            <v>9.5238095238095122E-2</v>
          </cell>
          <cell r="AJ440">
            <v>0.11007025761124112</v>
          </cell>
          <cell r="AK440">
            <v>0.10030395136778125</v>
          </cell>
          <cell r="AL440">
            <v>0.28176795580110481</v>
          </cell>
          <cell r="AM440">
            <v>0.14992927864215</v>
          </cell>
          <cell r="AN440">
            <v>8.8235294117647189E-2</v>
          </cell>
          <cell r="AO440">
            <v>3.2448377581121068E-2</v>
          </cell>
          <cell r="AP440">
            <v>0.14006514657980462</v>
          </cell>
          <cell r="AQ440">
            <v>0.10091743119266039</v>
          </cell>
          <cell r="AR440">
            <v>7.1428571428571397E-2</v>
          </cell>
          <cell r="AS440">
            <v>0.1090047393364928</v>
          </cell>
          <cell r="AT440">
            <v>5.9435364041604766E-2</v>
          </cell>
          <cell r="AU440">
            <v>4.6399999999999997E-2</v>
          </cell>
          <cell r="AV440">
            <v>8.009909165978546E-2</v>
          </cell>
          <cell r="AW440">
            <v>0.16542288557213936</v>
          </cell>
        </row>
        <row r="441">
          <cell r="A441">
            <v>40322</v>
          </cell>
          <cell r="B441">
            <v>12053</v>
          </cell>
          <cell r="C441">
            <v>9071</v>
          </cell>
          <cell r="D441">
            <v>-8.7831418948095652E-2</v>
          </cell>
          <cell r="E441">
            <v>-6.8187089292616965E-2</v>
          </cell>
          <cell r="F441">
            <v>-0.11268707815709678</v>
          </cell>
          <cell r="G441">
            <v>0.32873994046962851</v>
          </cell>
          <cell r="H441">
            <v>16.75</v>
          </cell>
          <cell r="I441">
            <v>12.25</v>
          </cell>
          <cell r="J441">
            <v>22.7</v>
          </cell>
          <cell r="K441">
            <v>17.350000000000001</v>
          </cell>
          <cell r="L441">
            <v>17.399999999999999</v>
          </cell>
          <cell r="M441">
            <v>16.100000000000001</v>
          </cell>
          <cell r="N441">
            <v>22.55</v>
          </cell>
          <cell r="O441">
            <v>15.75</v>
          </cell>
          <cell r="P441">
            <v>4.24</v>
          </cell>
          <cell r="Q441">
            <v>6.63</v>
          </cell>
          <cell r="R441">
            <v>7.25</v>
          </cell>
          <cell r="S441">
            <v>17</v>
          </cell>
          <cell r="T441">
            <v>13.75</v>
          </cell>
          <cell r="U441">
            <v>17.399999999999999</v>
          </cell>
          <cell r="V441">
            <v>18.100000000000001</v>
          </cell>
          <cell r="W441">
            <v>11.3</v>
          </cell>
          <cell r="X441">
            <v>30.25</v>
          </cell>
          <cell r="Y441">
            <v>30.25</v>
          </cell>
          <cell r="Z441">
            <v>30.5</v>
          </cell>
          <cell r="AA441">
            <v>12.02</v>
          </cell>
          <cell r="AB441">
            <v>9.2799999999999994</v>
          </cell>
          <cell r="AC441">
            <v>-5.3672316384180796E-2</v>
          </cell>
          <cell r="AD441"/>
          <cell r="AE441">
            <v>-0.1123188405797102</v>
          </cell>
          <cell r="AF441">
            <v>-0.14821763602251403</v>
          </cell>
          <cell r="AG441">
            <v>-0.14108910891089099</v>
          </cell>
          <cell r="AH441">
            <v>-6.4516129032258229E-2</v>
          </cell>
          <cell r="AI441">
            <v>-0.12499999999999989</v>
          </cell>
          <cell r="AJ441">
            <v>-4.8523206751054815E-2</v>
          </cell>
          <cell r="AK441">
            <v>-0.12983425414364647</v>
          </cell>
          <cell r="AL441">
            <v>-8.6206896551723977E-2</v>
          </cell>
          <cell r="AM441">
            <v>-0.18450184501845024</v>
          </cell>
          <cell r="AN441">
            <v>-2.0270270270270285E-2</v>
          </cell>
          <cell r="AO441">
            <v>-2.8571428571428581E-2</v>
          </cell>
          <cell r="AP441">
            <v>-0.2142857142857143</v>
          </cell>
          <cell r="AQ441">
            <v>-3.3333333333333437E-2</v>
          </cell>
          <cell r="AR441">
            <v>-3.4666666666666623E-2</v>
          </cell>
          <cell r="AS441">
            <v>-3.4188034188034067E-2</v>
          </cell>
          <cell r="AT441">
            <v>-0.1514726507713885</v>
          </cell>
          <cell r="AU441">
            <v>-6.7278287461773778E-2</v>
          </cell>
          <cell r="AV441">
            <v>-8.1039755351681952E-2</v>
          </cell>
          <cell r="AW441">
            <v>-9.605122732123772E-3</v>
          </cell>
        </row>
        <row r="442">
          <cell r="A442">
            <v>40329</v>
          </cell>
          <cell r="B442">
            <v>14203</v>
          </cell>
          <cell r="C442">
            <v>10340</v>
          </cell>
          <cell r="D442">
            <v>0.16185381556523382</v>
          </cell>
          <cell r="E442">
            <v>0.1783788268480877</v>
          </cell>
          <cell r="F442">
            <v>0.13989637305699487</v>
          </cell>
          <cell r="G442">
            <v>0.37359767891682788</v>
          </cell>
          <cell r="H442">
            <v>18.335000000000001</v>
          </cell>
          <cell r="I442">
            <v>13.7</v>
          </cell>
          <cell r="J442">
            <v>12.15</v>
          </cell>
          <cell r="K442">
            <v>19.850000000000001</v>
          </cell>
          <cell r="L442">
            <v>18.95</v>
          </cell>
          <cell r="M442">
            <v>18.5</v>
          </cell>
          <cell r="N442">
            <v>24.65</v>
          </cell>
          <cell r="O442">
            <v>18</v>
          </cell>
          <cell r="P442">
            <v>5.3</v>
          </cell>
          <cell r="Q442">
            <v>8.4</v>
          </cell>
          <cell r="R442">
            <v>8.6999999999999993</v>
          </cell>
          <cell r="S442">
            <v>19.95</v>
          </cell>
          <cell r="T442">
            <v>14.5</v>
          </cell>
          <cell r="U442">
            <v>21.35</v>
          </cell>
          <cell r="V442">
            <v>20.75</v>
          </cell>
          <cell r="W442">
            <v>13.75</v>
          </cell>
          <cell r="X442">
            <v>33.15</v>
          </cell>
          <cell r="Y442">
            <v>33.15</v>
          </cell>
          <cell r="Z442">
            <v>33.5</v>
          </cell>
          <cell r="AA442">
            <v>14.14</v>
          </cell>
          <cell r="AB442">
            <v>12.67</v>
          </cell>
          <cell r="AC442">
            <v>9.4626865671641802E-2</v>
          </cell>
          <cell r="AD442"/>
          <cell r="AE442">
            <v>0.11836734693877538</v>
          </cell>
          <cell r="AF442">
            <v>-0.46475770925110127</v>
          </cell>
          <cell r="AG442">
            <v>0.144092219020173</v>
          </cell>
          <cell r="AH442">
            <v>8.9080459770114917E-2</v>
          </cell>
          <cell r="AI442">
            <v>0.1490683229813663</v>
          </cell>
          <cell r="AJ442">
            <v>9.312638580931254E-2</v>
          </cell>
          <cell r="AK442">
            <v>0.14285714285714279</v>
          </cell>
          <cell r="AL442">
            <v>0.25</v>
          </cell>
          <cell r="AM442">
            <v>0.26696832579185537</v>
          </cell>
          <cell r="AN442">
            <v>0.19999999999999996</v>
          </cell>
          <cell r="AO442">
            <v>0.17352941176470593</v>
          </cell>
          <cell r="AP442">
            <v>5.4545454545454453E-2</v>
          </cell>
          <cell r="AQ442">
            <v>0.22701149425287381</v>
          </cell>
          <cell r="AR442">
            <v>0.14640883977900554</v>
          </cell>
          <cell r="AS442">
            <v>0.2168141592920354</v>
          </cell>
          <cell r="AT442">
            <v>9.5867768595041314E-2</v>
          </cell>
          <cell r="AU442">
            <v>9.8360655737705027E-2</v>
          </cell>
          <cell r="AV442">
            <v>0.17637271214642269</v>
          </cell>
          <cell r="AW442">
            <v>0.36530172413793105</v>
          </cell>
        </row>
        <row r="443">
          <cell r="A443">
            <v>40336</v>
          </cell>
          <cell r="B443">
            <v>13612</v>
          </cell>
          <cell r="C443">
            <v>10472</v>
          </cell>
          <cell r="D443">
            <v>-1.8701870187018743E-2</v>
          </cell>
          <cell r="E443">
            <v>-4.1610927268886821E-2</v>
          </cell>
          <cell r="F443">
            <v>1.2765957446808418E-2</v>
          </cell>
          <cell r="G443">
            <v>0.29984721161191752</v>
          </cell>
          <cell r="H443">
            <v>18.75</v>
          </cell>
          <cell r="I443">
            <v>13.7</v>
          </cell>
          <cell r="J443">
            <v>25.35</v>
          </cell>
          <cell r="K443">
            <v>20.2</v>
          </cell>
          <cell r="L443">
            <v>19.2</v>
          </cell>
          <cell r="M443">
            <v>18.5</v>
          </cell>
          <cell r="N443">
            <v>25</v>
          </cell>
          <cell r="O443">
            <v>18.149999999999999</v>
          </cell>
          <cell r="P443">
            <v>5.48</v>
          </cell>
          <cell r="Q443">
            <v>8.48</v>
          </cell>
          <cell r="R443">
            <v>8.3000000000000007</v>
          </cell>
          <cell r="S443">
            <v>19.3</v>
          </cell>
          <cell r="T443">
            <v>14.75</v>
          </cell>
          <cell r="U443">
            <v>20.3</v>
          </cell>
          <cell r="V443">
            <v>20.100000000000001</v>
          </cell>
          <cell r="W443">
            <v>13.2</v>
          </cell>
          <cell r="X443">
            <v>32.1</v>
          </cell>
          <cell r="Y443">
            <v>32.1</v>
          </cell>
          <cell r="Z443">
            <v>32.5</v>
          </cell>
          <cell r="AA443">
            <v>13.52</v>
          </cell>
          <cell r="AB443">
            <v>11.49</v>
          </cell>
          <cell r="AC443">
            <v>2.2634305972184299E-2</v>
          </cell>
          <cell r="AD443"/>
          <cell r="AE443">
            <v>0</v>
          </cell>
          <cell r="AF443">
            <v>1.0864197530864197</v>
          </cell>
          <cell r="AG443">
            <v>1.7632241813601901E-2</v>
          </cell>
          <cell r="AH443">
            <v>1.3192612137203241E-2</v>
          </cell>
          <cell r="AI443">
            <v>0</v>
          </cell>
          <cell r="AJ443">
            <v>1.4198782961460488E-2</v>
          </cell>
          <cell r="AK443">
            <v>8.3333333333333037E-3</v>
          </cell>
          <cell r="AL443">
            <v>3.3962264150943611E-2</v>
          </cell>
          <cell r="AM443">
            <v>9.52380952380949E-3</v>
          </cell>
          <cell r="AN443">
            <v>-4.5977011494252706E-2</v>
          </cell>
          <cell r="AO443">
            <v>-3.2581453634085156E-2</v>
          </cell>
          <cell r="AP443">
            <v>1.7241379310344751E-2</v>
          </cell>
          <cell r="AQ443">
            <v>-4.9180327868852514E-2</v>
          </cell>
          <cell r="AR443">
            <v>-3.1325301204819245E-2</v>
          </cell>
          <cell r="AS443">
            <v>-4.0000000000000036E-2</v>
          </cell>
          <cell r="AT443">
            <v>-3.1674208144796268E-2</v>
          </cell>
          <cell r="AU443">
            <v>-2.9850746268656692E-2</v>
          </cell>
          <cell r="AV443">
            <v>-4.3847241867043918E-2</v>
          </cell>
          <cell r="AW443">
            <v>-9.3133385951065462E-2</v>
          </cell>
        </row>
        <row r="444">
          <cell r="A444">
            <v>40343</v>
          </cell>
          <cell r="B444">
            <v>11601</v>
          </cell>
          <cell r="C444">
            <v>9079</v>
          </cell>
          <cell r="D444">
            <v>-0.14133864806510543</v>
          </cell>
          <cell r="E444">
            <v>-0.14773729062591834</v>
          </cell>
          <cell r="F444">
            <v>-0.13302139037433158</v>
          </cell>
          <cell r="G444">
            <v>0.27778389690494548</v>
          </cell>
          <cell r="H444">
            <v>16.899999999999999</v>
          </cell>
          <cell r="I444">
            <v>12</v>
          </cell>
          <cell r="J444">
            <v>21</v>
          </cell>
          <cell r="K444">
            <v>18.600000000000001</v>
          </cell>
          <cell r="L444">
            <v>17.45</v>
          </cell>
          <cell r="M444">
            <v>16.3</v>
          </cell>
          <cell r="N444">
            <v>22.65</v>
          </cell>
          <cell r="O444">
            <v>15.7</v>
          </cell>
          <cell r="P444">
            <v>4.42</v>
          </cell>
          <cell r="Q444">
            <v>6.72</v>
          </cell>
          <cell r="R444">
            <v>7.1</v>
          </cell>
          <cell r="S444">
            <v>17</v>
          </cell>
          <cell r="T444">
            <v>13.75</v>
          </cell>
          <cell r="U444">
            <v>17</v>
          </cell>
          <cell r="V444">
            <v>17.75</v>
          </cell>
          <cell r="W444">
            <v>11</v>
          </cell>
          <cell r="X444">
            <v>28.15</v>
          </cell>
          <cell r="Y444">
            <v>28.15</v>
          </cell>
          <cell r="Z444">
            <v>28.5</v>
          </cell>
          <cell r="AA444">
            <v>11.13</v>
          </cell>
          <cell r="AB444">
            <v>8.84</v>
          </cell>
          <cell r="AC444">
            <v>-9.8666666666666791E-2</v>
          </cell>
          <cell r="AD444"/>
          <cell r="AE444">
            <v>-0.12408759124087587</v>
          </cell>
          <cell r="AF444">
            <v>-0.17159763313609477</v>
          </cell>
          <cell r="AG444">
            <v>-7.9207920792079056E-2</v>
          </cell>
          <cell r="AH444">
            <v>-9.114583333333337E-2</v>
          </cell>
          <cell r="AI444">
            <v>-0.11891891891891893</v>
          </cell>
          <cell r="AJ444">
            <v>-9.4000000000000083E-2</v>
          </cell>
          <cell r="AK444">
            <v>-0.13498622589531672</v>
          </cell>
          <cell r="AL444">
            <v>-0.19343065693430661</v>
          </cell>
          <cell r="AM444">
            <v>-0.20754716981132082</v>
          </cell>
          <cell r="AN444">
            <v>-0.14457831325301218</v>
          </cell>
          <cell r="AO444">
            <v>-0.11917098445595853</v>
          </cell>
          <cell r="AP444">
            <v>-6.7796610169491567E-2</v>
          </cell>
          <cell r="AQ444">
            <v>-0.16256157635467983</v>
          </cell>
          <cell r="AR444">
            <v>-0.11691542288557222</v>
          </cell>
          <cell r="AS444">
            <v>-0.16666666666666663</v>
          </cell>
          <cell r="AT444">
            <v>-0.1230529595015577</v>
          </cell>
          <cell r="AU444">
            <v>-0.12307692307692308</v>
          </cell>
          <cell r="AV444">
            <v>-0.17677514792899396</v>
          </cell>
          <cell r="AW444">
            <v>-0.23063533507397738</v>
          </cell>
        </row>
        <row r="445">
          <cell r="A445">
            <v>40350</v>
          </cell>
          <cell r="B445">
            <v>8748</v>
          </cell>
          <cell r="C445">
            <v>7154</v>
          </cell>
          <cell r="D445">
            <v>-0.23104448742746619</v>
          </cell>
          <cell r="E445">
            <v>-0.24592707525213342</v>
          </cell>
          <cell r="F445">
            <v>-0.21202775636083271</v>
          </cell>
          <cell r="G445">
            <v>0.2228124126362874</v>
          </cell>
          <cell r="H445">
            <v>14.3</v>
          </cell>
          <cell r="I445">
            <v>9.5</v>
          </cell>
          <cell r="J445">
            <v>17.7</v>
          </cell>
          <cell r="K445">
            <v>15.55</v>
          </cell>
          <cell r="L445">
            <v>14.75</v>
          </cell>
          <cell r="M445">
            <v>13.05</v>
          </cell>
          <cell r="N445">
            <v>19.25</v>
          </cell>
          <cell r="O445">
            <v>12.55</v>
          </cell>
          <cell r="P445">
            <v>2.35</v>
          </cell>
          <cell r="Q445">
            <v>4.42</v>
          </cell>
          <cell r="R445">
            <v>5.5</v>
          </cell>
          <cell r="S445">
            <v>13.15</v>
          </cell>
          <cell r="T445">
            <v>11.75</v>
          </cell>
          <cell r="U445">
            <v>12.75</v>
          </cell>
          <cell r="V445">
            <v>13.75</v>
          </cell>
          <cell r="W445">
            <v>8.1999999999999993</v>
          </cell>
          <cell r="X445">
            <v>23.1</v>
          </cell>
          <cell r="Y445">
            <v>23.1</v>
          </cell>
          <cell r="Z445">
            <v>23.25</v>
          </cell>
          <cell r="AA445">
            <v>7.51</v>
          </cell>
          <cell r="AB445">
            <v>5.3</v>
          </cell>
          <cell r="AC445">
            <v>-0.15384615384615374</v>
          </cell>
          <cell r="AD445"/>
          <cell r="AE445">
            <v>-0.20833333333333337</v>
          </cell>
          <cell r="AF445">
            <v>-0.15714285714285714</v>
          </cell>
          <cell r="AG445">
            <v>-0.16397849462365599</v>
          </cell>
          <cell r="AH445">
            <v>-0.15472779369627498</v>
          </cell>
          <cell r="AI445">
            <v>-0.19938650306748462</v>
          </cell>
          <cell r="AJ445">
            <v>-0.15011037527593818</v>
          </cell>
          <cell r="AK445">
            <v>-0.20063694267515919</v>
          </cell>
          <cell r="AL445">
            <v>-0.46832579185520362</v>
          </cell>
          <cell r="AM445">
            <v>-0.34226190476190477</v>
          </cell>
          <cell r="AN445">
            <v>-0.22535211267605626</v>
          </cell>
          <cell r="AO445">
            <v>-0.22647058823529409</v>
          </cell>
          <cell r="AP445">
            <v>-0.1454545454545455</v>
          </cell>
          <cell r="AQ445">
            <v>-0.25</v>
          </cell>
          <cell r="AR445">
            <v>-0.22535211267605637</v>
          </cell>
          <cell r="AS445">
            <v>-0.25454545454545463</v>
          </cell>
          <cell r="AT445">
            <v>-0.17939609236234444</v>
          </cell>
          <cell r="AU445">
            <v>-0.18421052631578949</v>
          </cell>
          <cell r="AV445">
            <v>-0.32524707996406121</v>
          </cell>
          <cell r="AW445">
            <v>-0.40045248868778283</v>
          </cell>
        </row>
        <row r="446">
          <cell r="A446">
            <v>40357</v>
          </cell>
          <cell r="B446">
            <v>7942</v>
          </cell>
          <cell r="C446">
            <v>6474</v>
          </cell>
          <cell r="D446">
            <v>-9.3447365111306802E-2</v>
          </cell>
          <cell r="E446">
            <v>-9.2135345221764919E-2</v>
          </cell>
          <cell r="F446">
            <v>-9.5051719317864158E-2</v>
          </cell>
          <cell r="G446">
            <v>0.22675316651220265</v>
          </cell>
          <cell r="H446">
            <v>13.15</v>
          </cell>
          <cell r="I446">
            <v>8.75</v>
          </cell>
          <cell r="J446">
            <v>15.95</v>
          </cell>
          <cell r="K446">
            <v>14</v>
          </cell>
          <cell r="L446">
            <v>13.7</v>
          </cell>
          <cell r="M446">
            <v>11.75</v>
          </cell>
          <cell r="N446">
            <v>17.649999999999999</v>
          </cell>
          <cell r="O446">
            <v>11.3</v>
          </cell>
          <cell r="P446">
            <v>2.21</v>
          </cell>
          <cell r="Q446">
            <v>3.62</v>
          </cell>
          <cell r="R446">
            <v>5.05</v>
          </cell>
          <cell r="S446">
            <v>12.15</v>
          </cell>
          <cell r="T446">
            <v>10.4</v>
          </cell>
          <cell r="U446">
            <v>11.55</v>
          </cell>
          <cell r="V446">
            <v>12.3</v>
          </cell>
          <cell r="W446">
            <v>7.4</v>
          </cell>
          <cell r="X446">
            <v>21.9</v>
          </cell>
          <cell r="Y446">
            <v>21.9</v>
          </cell>
          <cell r="Z446">
            <v>22</v>
          </cell>
          <cell r="AA446">
            <v>6.72</v>
          </cell>
          <cell r="AB446">
            <v>4.42</v>
          </cell>
          <cell r="AC446">
            <v>-8.0419580419580416E-2</v>
          </cell>
          <cell r="AD446"/>
          <cell r="AE446">
            <v>-7.8947368421052655E-2</v>
          </cell>
          <cell r="AF446">
            <v>-9.8870056497175174E-2</v>
          </cell>
          <cell r="AG446">
            <v>-9.9678456591639875E-2</v>
          </cell>
          <cell r="AH446">
            <v>-7.1186440677966201E-2</v>
          </cell>
          <cell r="AI446">
            <v>-9.9616858237547956E-2</v>
          </cell>
          <cell r="AJ446">
            <v>-8.3116883116883145E-2</v>
          </cell>
          <cell r="AK446">
            <v>-9.9601593625498031E-2</v>
          </cell>
          <cell r="AL446">
            <v>-5.9574468085106469E-2</v>
          </cell>
          <cell r="AM446">
            <v>-0.18099547511312208</v>
          </cell>
          <cell r="AN446">
            <v>-8.1818181818181901E-2</v>
          </cell>
          <cell r="AO446">
            <v>-7.6045627376425839E-2</v>
          </cell>
          <cell r="AP446">
            <v>-0.11489361702127654</v>
          </cell>
          <cell r="AQ446">
            <v>-9.4117647058823528E-2</v>
          </cell>
          <cell r="AR446">
            <v>-0.10545454545454536</v>
          </cell>
          <cell r="AS446">
            <v>-9.7560975609755962E-2</v>
          </cell>
          <cell r="AT446">
            <v>-5.1948051948052076E-2</v>
          </cell>
          <cell r="AU446">
            <v>-5.3763440860215006E-2</v>
          </cell>
          <cell r="AV446">
            <v>-0.10519307589880156</v>
          </cell>
          <cell r="AW446">
            <v>-0.16603773584905657</v>
          </cell>
        </row>
        <row r="447">
          <cell r="A447">
            <v>40364</v>
          </cell>
          <cell r="B447">
            <v>7747</v>
          </cell>
          <cell r="C447">
            <v>6185</v>
          </cell>
          <cell r="D447">
            <v>-3.3573806881243118E-2</v>
          </cell>
          <cell r="E447">
            <v>-2.4553009317552221E-2</v>
          </cell>
          <cell r="F447">
            <v>-4.4640098856966293E-2</v>
          </cell>
          <cell r="G447">
            <v>0.25254648342764752</v>
          </cell>
          <cell r="H447">
            <v>12.55</v>
          </cell>
          <cell r="I447">
            <v>8.25</v>
          </cell>
          <cell r="J447">
            <v>15.65</v>
          </cell>
          <cell r="K447">
            <v>13.45</v>
          </cell>
          <cell r="L447">
            <v>13.1</v>
          </cell>
          <cell r="M447">
            <v>11.35</v>
          </cell>
          <cell r="N447">
            <v>16.8</v>
          </cell>
          <cell r="O447">
            <v>10.9</v>
          </cell>
          <cell r="P447">
            <v>1.94</v>
          </cell>
          <cell r="Q447">
            <v>3.45</v>
          </cell>
          <cell r="R447">
            <v>4.95</v>
          </cell>
          <cell r="S447">
            <v>11.75</v>
          </cell>
          <cell r="T447">
            <v>10.050000000000001</v>
          </cell>
          <cell r="U447">
            <v>11.15</v>
          </cell>
          <cell r="V447">
            <v>11.95</v>
          </cell>
          <cell r="W447">
            <v>7.5</v>
          </cell>
          <cell r="X447">
            <v>21.15</v>
          </cell>
          <cell r="Y447">
            <v>21.15</v>
          </cell>
          <cell r="Z447">
            <v>21.5</v>
          </cell>
          <cell r="AA447">
            <v>6.54</v>
          </cell>
          <cell r="AB447">
            <v>4.33</v>
          </cell>
          <cell r="AC447">
            <v>-4.5627376425855459E-2</v>
          </cell>
          <cell r="AD447"/>
          <cell r="AE447">
            <v>-5.7142857142857162E-2</v>
          </cell>
          <cell r="AF447">
            <v>-1.8808777429467072E-2</v>
          </cell>
          <cell r="AG447">
            <v>-3.9285714285714368E-2</v>
          </cell>
          <cell r="AH447">
            <v>-4.3795620437956151E-2</v>
          </cell>
          <cell r="AI447">
            <v>-3.4042553191489411E-2</v>
          </cell>
          <cell r="AJ447">
            <v>-4.8158640226628746E-2</v>
          </cell>
          <cell r="AK447">
            <v>-3.539823008849563E-2</v>
          </cell>
          <cell r="AL447">
            <v>-0.12217194570135748</v>
          </cell>
          <cell r="AM447">
            <v>-4.6961325966850764E-2</v>
          </cell>
          <cell r="AN447">
            <v>-1.9801980198019709E-2</v>
          </cell>
          <cell r="AO447">
            <v>-3.292181069958855E-2</v>
          </cell>
          <cell r="AP447">
            <v>-3.3653846153846145E-2</v>
          </cell>
          <cell r="AQ447">
            <v>-3.4632034632034681E-2</v>
          </cell>
          <cell r="AR447">
            <v>-2.8455284552845628E-2</v>
          </cell>
          <cell r="AS447">
            <v>1.3513513513513375E-2</v>
          </cell>
          <cell r="AT447">
            <v>-3.4246575342465779E-2</v>
          </cell>
          <cell r="AU447">
            <v>-2.2727272727272707E-2</v>
          </cell>
          <cell r="AV447">
            <v>-2.6785714285714191E-2</v>
          </cell>
          <cell r="AW447">
            <v>-2.0361990950226172E-2</v>
          </cell>
        </row>
        <row r="448">
          <cell r="A448">
            <v>40371</v>
          </cell>
          <cell r="B448">
            <v>6508</v>
          </cell>
          <cell r="C448">
            <v>5524</v>
          </cell>
          <cell r="D448">
            <v>-0.13637668676428372</v>
          </cell>
          <cell r="E448">
            <v>-0.15993287724280369</v>
          </cell>
          <cell r="F448">
            <v>-0.10687146321746155</v>
          </cell>
          <cell r="G448">
            <v>0.17813178855901521</v>
          </cell>
          <cell r="H448">
            <v>11.75</v>
          </cell>
          <cell r="I448">
            <v>7.3</v>
          </cell>
          <cell r="J448">
            <v>13.85</v>
          </cell>
          <cell r="K448">
            <v>12.5</v>
          </cell>
          <cell r="L448">
            <v>12.3</v>
          </cell>
          <cell r="M448">
            <v>10.25</v>
          </cell>
          <cell r="N448">
            <v>15.75</v>
          </cell>
          <cell r="O448">
            <v>9.8000000000000007</v>
          </cell>
          <cell r="P448">
            <v>1.43</v>
          </cell>
          <cell r="Q448">
            <v>2.6</v>
          </cell>
          <cell r="R448">
            <v>4.55</v>
          </cell>
          <cell r="S448">
            <v>10.25</v>
          </cell>
          <cell r="T448">
            <v>8.9</v>
          </cell>
          <cell r="U448">
            <v>10.15</v>
          </cell>
          <cell r="V448">
            <v>10.5</v>
          </cell>
          <cell r="W448">
            <v>6.5</v>
          </cell>
          <cell r="X448">
            <v>16.25</v>
          </cell>
          <cell r="Y448">
            <v>16.25</v>
          </cell>
          <cell r="Z448">
            <v>16.86</v>
          </cell>
          <cell r="AA448">
            <v>5.04</v>
          </cell>
          <cell r="AB448">
            <v>3.36</v>
          </cell>
          <cell r="AC448">
            <v>-6.374501992031878E-2</v>
          </cell>
          <cell r="AD448"/>
          <cell r="AE448">
            <v>-0.11515151515151523</v>
          </cell>
          <cell r="AF448">
            <v>-0.11501597444089462</v>
          </cell>
          <cell r="AG448">
            <v>-7.0631970260223054E-2</v>
          </cell>
          <cell r="AH448">
            <v>-6.1068702290076216E-2</v>
          </cell>
          <cell r="AI448">
            <v>-9.6916299559471342E-2</v>
          </cell>
          <cell r="AJ448">
            <v>-6.25E-2</v>
          </cell>
          <cell r="AK448">
            <v>-0.1009174311926605</v>
          </cell>
          <cell r="AL448">
            <v>-0.2628865979381444</v>
          </cell>
          <cell r="AM448">
            <v>-0.24637681159420288</v>
          </cell>
          <cell r="AN448">
            <v>-8.0808080808080884E-2</v>
          </cell>
          <cell r="AO448">
            <v>-0.12765957446808507</v>
          </cell>
          <cell r="AP448">
            <v>-0.11442786069651745</v>
          </cell>
          <cell r="AQ448">
            <v>-8.9686098654708557E-2</v>
          </cell>
          <cell r="AR448">
            <v>-0.12133891213389114</v>
          </cell>
          <cell r="AS448">
            <v>-0.1333333333333333</v>
          </cell>
          <cell r="AT448">
            <v>-0.23167848699763594</v>
          </cell>
          <cell r="AU448">
            <v>-0.21581395348837207</v>
          </cell>
          <cell r="AV448">
            <v>-0.22935779816513757</v>
          </cell>
          <cell r="AW448">
            <v>-0.22401847575057743</v>
          </cell>
        </row>
        <row r="449">
          <cell r="A449">
            <v>40378</v>
          </cell>
          <cell r="B449">
            <v>5907</v>
          </cell>
          <cell r="C449">
            <v>4547</v>
          </cell>
          <cell r="D449">
            <v>-0.13115026595744683</v>
          </cell>
          <cell r="E449">
            <v>-9.2347879532882593E-2</v>
          </cell>
          <cell r="F449">
            <v>-0.17686459087617667</v>
          </cell>
          <cell r="G449">
            <v>0.29909830657576425</v>
          </cell>
          <cell r="H449">
            <v>10.8</v>
          </cell>
          <cell r="I449">
            <v>6.1</v>
          </cell>
          <cell r="J449">
            <v>11.5</v>
          </cell>
          <cell r="K449">
            <v>10.050000000000001</v>
          </cell>
          <cell r="L449">
            <v>11.25</v>
          </cell>
          <cell r="M449">
            <v>8.4499999999999993</v>
          </cell>
          <cell r="N449">
            <v>14</v>
          </cell>
          <cell r="O449">
            <v>8.15</v>
          </cell>
          <cell r="P449">
            <v>0.71</v>
          </cell>
          <cell r="Q449">
            <v>1.41</v>
          </cell>
          <cell r="R449">
            <v>4.25</v>
          </cell>
          <cell r="S449">
            <v>9</v>
          </cell>
          <cell r="T449">
            <v>8.25</v>
          </cell>
          <cell r="U449">
            <v>9.3000000000000007</v>
          </cell>
          <cell r="V449">
            <v>9.5500000000000007</v>
          </cell>
          <cell r="W449">
            <v>6</v>
          </cell>
          <cell r="X449">
            <v>15.45</v>
          </cell>
          <cell r="Y449">
            <v>15.45</v>
          </cell>
          <cell r="Z449">
            <v>16</v>
          </cell>
          <cell r="AA449">
            <v>4.33</v>
          </cell>
          <cell r="AB449">
            <v>2.65</v>
          </cell>
          <cell r="AC449">
            <v>-8.0851063829787129E-2</v>
          </cell>
          <cell r="AD449"/>
          <cell r="AE449">
            <v>-0.16438356164383561</v>
          </cell>
          <cell r="AF449">
            <v>-0.16967509025270755</v>
          </cell>
          <cell r="AG449">
            <v>-0.19599999999999995</v>
          </cell>
          <cell r="AH449">
            <v>-8.5365853658536661E-2</v>
          </cell>
          <cell r="AI449">
            <v>-0.17560975609756102</v>
          </cell>
          <cell r="AJ449">
            <v>-0.11111111111111116</v>
          </cell>
          <cell r="AK449">
            <v>-0.16836734693877553</v>
          </cell>
          <cell r="AL449">
            <v>-0.50349650349650354</v>
          </cell>
          <cell r="AM449">
            <v>-0.45769230769230773</v>
          </cell>
          <cell r="AN449">
            <v>-6.5934065934065922E-2</v>
          </cell>
          <cell r="AO449">
            <v>-0.12195121951219512</v>
          </cell>
          <cell r="AP449">
            <v>-7.3033707865168607E-2</v>
          </cell>
          <cell r="AQ449">
            <v>-8.3743842364532028E-2</v>
          </cell>
          <cell r="AR449">
            <v>-9.0476190476190377E-2</v>
          </cell>
          <cell r="AS449">
            <v>-7.6923076923076872E-2</v>
          </cell>
          <cell r="AT449">
            <v>-4.92307692307693E-2</v>
          </cell>
          <cell r="AU449">
            <v>-5.100830367734277E-2</v>
          </cell>
          <cell r="AV449">
            <v>-0.14087301587301582</v>
          </cell>
          <cell r="AW449">
            <v>-0.21130952380952384</v>
          </cell>
        </row>
        <row r="450">
          <cell r="A450">
            <v>40385</v>
          </cell>
          <cell r="B450">
            <v>5908</v>
          </cell>
          <cell r="C450">
            <v>4462</v>
          </cell>
          <cell r="D450">
            <v>-8.0352018366175448E-3</v>
          </cell>
          <cell r="E450">
            <v>1.6929067208404369E-4</v>
          </cell>
          <cell r="F450">
            <v>-1.869364416098529E-2</v>
          </cell>
          <cell r="G450">
            <v>0.32406992380098609</v>
          </cell>
          <cell r="H450">
            <v>10.4</v>
          </cell>
          <cell r="I450">
            <v>6.05</v>
          </cell>
          <cell r="J450">
            <v>11.45</v>
          </cell>
          <cell r="K450">
            <v>9.85</v>
          </cell>
          <cell r="L450">
            <v>11</v>
          </cell>
          <cell r="M450">
            <v>8.4</v>
          </cell>
          <cell r="N450">
            <v>13.9</v>
          </cell>
          <cell r="O450">
            <v>8.1</v>
          </cell>
          <cell r="P450">
            <v>0.62</v>
          </cell>
          <cell r="Q450">
            <v>1.33</v>
          </cell>
          <cell r="R450">
            <v>4.0999999999999996</v>
          </cell>
          <cell r="S450">
            <v>8.8000000000000007</v>
          </cell>
          <cell r="T450">
            <v>8.1</v>
          </cell>
          <cell r="U450">
            <v>9</v>
          </cell>
          <cell r="V450">
            <v>9.15</v>
          </cell>
          <cell r="W450">
            <v>5.7</v>
          </cell>
          <cell r="X450">
            <v>17</v>
          </cell>
          <cell r="Y450">
            <v>17</v>
          </cell>
          <cell r="Z450">
            <v>17.45</v>
          </cell>
          <cell r="AA450">
            <v>4.68</v>
          </cell>
          <cell r="AB450">
            <v>2.2999999999999998</v>
          </cell>
          <cell r="AC450">
            <v>-3.703703703703709E-2</v>
          </cell>
          <cell r="AD450"/>
          <cell r="AE450">
            <v>-8.1967213114754189E-3</v>
          </cell>
          <cell r="AF450">
            <v>-4.3478260869566077E-3</v>
          </cell>
          <cell r="AG450">
            <v>-1.9900497512437942E-2</v>
          </cell>
          <cell r="AH450">
            <v>-2.2222222222222254E-2</v>
          </cell>
          <cell r="AI450">
            <v>-5.9171597633135287E-3</v>
          </cell>
          <cell r="AJ450">
            <v>-7.1428571428571175E-3</v>
          </cell>
          <cell r="AK450">
            <v>-6.1349693251534498E-3</v>
          </cell>
          <cell r="AL450">
            <v>-0.12676056338028163</v>
          </cell>
          <cell r="AM450">
            <v>-5.6737588652482129E-2</v>
          </cell>
          <cell r="AN450">
            <v>-3.529411764705892E-2</v>
          </cell>
          <cell r="AO450">
            <v>-2.2222222222222143E-2</v>
          </cell>
          <cell r="AP450">
            <v>-1.8181818181818188E-2</v>
          </cell>
          <cell r="AQ450">
            <v>-3.2258064516129115E-2</v>
          </cell>
          <cell r="AR450">
            <v>-4.1884816753926746E-2</v>
          </cell>
          <cell r="AS450">
            <v>-4.9999999999999933E-2</v>
          </cell>
          <cell r="AT450">
            <v>0.10032362459546929</v>
          </cell>
          <cell r="AU450">
            <v>9.0624999999999956E-2</v>
          </cell>
          <cell r="AV450">
            <v>8.0831408775981384E-2</v>
          </cell>
          <cell r="AW450">
            <v>-0.13207547169811329</v>
          </cell>
        </row>
        <row r="451">
          <cell r="A451">
            <v>40392</v>
          </cell>
          <cell r="B451">
            <v>6336</v>
          </cell>
          <cell r="C451">
            <v>4944</v>
          </cell>
          <cell r="D451">
            <v>8.7753134040501557E-2</v>
          </cell>
          <cell r="E451">
            <v>7.244414353419093E-2</v>
          </cell>
          <cell r="F451">
            <v>0.1080233079336621</v>
          </cell>
          <cell r="G451">
            <v>0.28155339805825241</v>
          </cell>
          <cell r="H451">
            <v>10.7</v>
          </cell>
          <cell r="I451">
            <v>7</v>
          </cell>
          <cell r="J451">
            <v>12.8</v>
          </cell>
          <cell r="K451">
            <v>11.2</v>
          </cell>
          <cell r="L451">
            <v>11.3</v>
          </cell>
          <cell r="M451">
            <v>8.4</v>
          </cell>
          <cell r="N451">
            <v>14.4</v>
          </cell>
          <cell r="O451">
            <v>9.0500000000000007</v>
          </cell>
          <cell r="P451">
            <v>0.76</v>
          </cell>
          <cell r="Q451">
            <v>1.99</v>
          </cell>
          <cell r="R451">
            <v>4.25</v>
          </cell>
          <cell r="S451">
            <v>9.4</v>
          </cell>
          <cell r="T451">
            <v>8.4499999999999993</v>
          </cell>
          <cell r="U451">
            <v>9.4</v>
          </cell>
          <cell r="V451">
            <v>9.5500000000000007</v>
          </cell>
          <cell r="W451">
            <v>6</v>
          </cell>
          <cell r="X451">
            <v>18.75</v>
          </cell>
          <cell r="Y451">
            <v>18.75</v>
          </cell>
          <cell r="Z451">
            <v>19</v>
          </cell>
          <cell r="AA451">
            <v>5.3</v>
          </cell>
          <cell r="AB451">
            <v>2.58</v>
          </cell>
          <cell r="AC451">
            <v>2.8846153846153744E-2</v>
          </cell>
          <cell r="AD451"/>
          <cell r="AE451">
            <v>0.1570247933884299</v>
          </cell>
          <cell r="AF451">
            <v>0.11790393013100453</v>
          </cell>
          <cell r="AG451">
            <v>0.13705583756345185</v>
          </cell>
          <cell r="AH451">
            <v>2.7272727272727337E-2</v>
          </cell>
          <cell r="AI451">
            <v>0</v>
          </cell>
          <cell r="AJ451">
            <v>3.5971223021582732E-2</v>
          </cell>
          <cell r="AK451">
            <v>0.11728395061728403</v>
          </cell>
          <cell r="AL451">
            <v>0.22580645161290325</v>
          </cell>
          <cell r="AM451">
            <v>0.49624060150375926</v>
          </cell>
          <cell r="AN451">
            <v>3.6585365853658569E-2</v>
          </cell>
          <cell r="AO451">
            <v>6.8181818181818121E-2</v>
          </cell>
          <cell r="AP451">
            <v>4.3209876543209846E-2</v>
          </cell>
          <cell r="AQ451">
            <v>4.4444444444444509E-2</v>
          </cell>
          <cell r="AR451">
            <v>4.3715846994535568E-2</v>
          </cell>
          <cell r="AS451">
            <v>5.2631578947368363E-2</v>
          </cell>
          <cell r="AT451">
            <v>0.10294117647058831</v>
          </cell>
          <cell r="AU451">
            <v>8.8825214899713512E-2</v>
          </cell>
          <cell r="AV451">
            <v>0.13247863247863245</v>
          </cell>
          <cell r="AW451">
            <v>0.12173913043478279</v>
          </cell>
        </row>
        <row r="452">
          <cell r="A452">
            <v>40399</v>
          </cell>
          <cell r="B452">
            <v>7057</v>
          </cell>
          <cell r="C452">
            <v>5384</v>
          </cell>
          <cell r="D452">
            <v>0.10292553191489362</v>
          </cell>
          <cell r="E452">
            <v>0.11379419191919182</v>
          </cell>
          <cell r="F452">
            <v>8.8996763754045416E-2</v>
          </cell>
          <cell r="G452">
            <v>0.31073551263001487</v>
          </cell>
          <cell r="H452">
            <v>11.2</v>
          </cell>
          <cell r="I452">
            <v>7.65</v>
          </cell>
          <cell r="J452">
            <v>14.2</v>
          </cell>
          <cell r="K452">
            <v>12.45</v>
          </cell>
          <cell r="L452">
            <v>11.7</v>
          </cell>
          <cell r="M452">
            <v>10.4</v>
          </cell>
          <cell r="N452">
            <v>14.95</v>
          </cell>
          <cell r="O452">
            <v>10</v>
          </cell>
          <cell r="P452">
            <v>0.83</v>
          </cell>
          <cell r="Q452">
            <v>2.5099999999999998</v>
          </cell>
          <cell r="R452">
            <v>4.5</v>
          </cell>
          <cell r="S452">
            <v>9.9</v>
          </cell>
          <cell r="T452">
            <v>8.85</v>
          </cell>
          <cell r="U452">
            <v>10.199999999999999</v>
          </cell>
          <cell r="V452">
            <v>10.5</v>
          </cell>
          <cell r="W452">
            <v>6.5</v>
          </cell>
          <cell r="X452">
            <v>21.35</v>
          </cell>
          <cell r="Y452">
            <v>21.35</v>
          </cell>
          <cell r="Z452">
            <v>21.5</v>
          </cell>
          <cell r="AA452">
            <v>6.63</v>
          </cell>
          <cell r="AB452">
            <v>3.09</v>
          </cell>
          <cell r="AC452">
            <v>4.6728971962616717E-2</v>
          </cell>
          <cell r="AD452"/>
          <cell r="AE452">
            <v>9.2857142857142971E-2</v>
          </cell>
          <cell r="AF452">
            <v>0.10937499999999978</v>
          </cell>
          <cell r="AG452">
            <v>0.11160714285714279</v>
          </cell>
          <cell r="AH452">
            <v>3.5398230088495408E-2</v>
          </cell>
          <cell r="AI452">
            <v>0.23809523809523814</v>
          </cell>
          <cell r="AJ452">
            <v>3.819444444444442E-2</v>
          </cell>
          <cell r="AK452">
            <v>0.10497237569060758</v>
          </cell>
          <cell r="AL452">
            <v>9.210526315789469E-2</v>
          </cell>
          <cell r="AM452">
            <v>0.26130653266331638</v>
          </cell>
          <cell r="AN452">
            <v>5.8823529411764719E-2</v>
          </cell>
          <cell r="AO452">
            <v>5.3191489361702038E-2</v>
          </cell>
          <cell r="AP452">
            <v>4.7337278106508895E-2</v>
          </cell>
          <cell r="AQ452">
            <v>8.5106382978723305E-2</v>
          </cell>
          <cell r="AR452">
            <v>9.9476439790575855E-2</v>
          </cell>
          <cell r="AS452">
            <v>8.3333333333333259E-2</v>
          </cell>
          <cell r="AT452">
            <v>0.13866666666666672</v>
          </cell>
          <cell r="AU452">
            <v>0.13157894736842102</v>
          </cell>
          <cell r="AV452">
            <v>0.25094339622641515</v>
          </cell>
          <cell r="AW452">
            <v>0.19767441860465107</v>
          </cell>
        </row>
        <row r="453">
          <cell r="A453">
            <v>40406</v>
          </cell>
          <cell r="B453">
            <v>9020</v>
          </cell>
          <cell r="C453">
            <v>7531</v>
          </cell>
          <cell r="D453">
            <v>0.33035929587653734</v>
          </cell>
          <cell r="E453">
            <v>0.27816352557744084</v>
          </cell>
          <cell r="F453">
            <v>0.39877414561664182</v>
          </cell>
          <cell r="G453">
            <v>0.19771610675873058</v>
          </cell>
          <cell r="H453">
            <v>13.45</v>
          </cell>
          <cell r="I453">
            <v>10.45</v>
          </cell>
          <cell r="J453">
            <v>19.600000000000001</v>
          </cell>
          <cell r="K453">
            <v>17.2</v>
          </cell>
          <cell r="L453">
            <v>15.65</v>
          </cell>
          <cell r="M453">
            <v>14.35</v>
          </cell>
          <cell r="N453">
            <v>18</v>
          </cell>
          <cell r="O453">
            <v>13.8</v>
          </cell>
          <cell r="P453">
            <v>1.71</v>
          </cell>
          <cell r="Q453">
            <v>5.41</v>
          </cell>
          <cell r="R453">
            <v>5.5</v>
          </cell>
          <cell r="S453">
            <v>12.3</v>
          </cell>
          <cell r="T453">
            <v>10.4</v>
          </cell>
          <cell r="U453">
            <v>12.85</v>
          </cell>
          <cell r="V453">
            <v>13.3</v>
          </cell>
          <cell r="W453">
            <v>8.25</v>
          </cell>
          <cell r="X453">
            <v>26.3</v>
          </cell>
          <cell r="Y453">
            <v>26.3</v>
          </cell>
          <cell r="Z453">
            <v>26.5</v>
          </cell>
          <cell r="AA453">
            <v>8.66</v>
          </cell>
          <cell r="AB453">
            <v>5.39</v>
          </cell>
          <cell r="AC453">
            <v>0.20089285714285721</v>
          </cell>
          <cell r="AD453"/>
          <cell r="AE453">
            <v>0.36601307189542465</v>
          </cell>
          <cell r="AF453">
            <v>0.38028169014084523</v>
          </cell>
          <cell r="AG453">
            <v>0.38152610441767076</v>
          </cell>
          <cell r="AH453">
            <v>0.33760683760683774</v>
          </cell>
          <cell r="AI453">
            <v>0.37980769230769229</v>
          </cell>
          <cell r="AJ453">
            <v>0.20401337792642149</v>
          </cell>
          <cell r="AK453">
            <v>0.38000000000000012</v>
          </cell>
          <cell r="AL453">
            <v>1.0602409638554215</v>
          </cell>
          <cell r="AM453">
            <v>1.1553784860557772</v>
          </cell>
          <cell r="AN453">
            <v>0.22222222222222232</v>
          </cell>
          <cell r="AO453">
            <v>0.24242424242424243</v>
          </cell>
          <cell r="AP453">
            <v>0.17514124293785316</v>
          </cell>
          <cell r="AQ453">
            <v>0.25980392156862742</v>
          </cell>
          <cell r="AR453">
            <v>0.26666666666666683</v>
          </cell>
          <cell r="AS453">
            <v>0.26923076923076916</v>
          </cell>
          <cell r="AT453">
            <v>0.23185011709601877</v>
          </cell>
          <cell r="AU453">
            <v>0.23255813953488369</v>
          </cell>
          <cell r="AV453">
            <v>0.30618401206636503</v>
          </cell>
          <cell r="AW453">
            <v>0.74433656957928807</v>
          </cell>
        </row>
        <row r="454">
          <cell r="A454">
            <v>40413</v>
          </cell>
          <cell r="B454">
            <v>10116</v>
          </cell>
          <cell r="C454">
            <v>7888</v>
          </cell>
          <cell r="D454">
            <v>8.7789257446679869E-2</v>
          </cell>
          <cell r="E454">
            <v>0.12150776053215084</v>
          </cell>
          <cell r="F454">
            <v>4.7404063205417568E-2</v>
          </cell>
          <cell r="G454">
            <v>0.28245436105476673</v>
          </cell>
          <cell r="H454">
            <v>13.5</v>
          </cell>
          <cell r="I454">
            <v>11.1</v>
          </cell>
          <cell r="J454">
            <v>20.75</v>
          </cell>
          <cell r="K454">
            <v>18.25</v>
          </cell>
          <cell r="L454">
            <v>14.05</v>
          </cell>
          <cell r="M454">
            <v>15.05</v>
          </cell>
          <cell r="N454">
            <v>18.05</v>
          </cell>
          <cell r="O454">
            <v>14.65</v>
          </cell>
          <cell r="P454">
            <v>2.39</v>
          </cell>
          <cell r="Q454">
            <v>6.01</v>
          </cell>
          <cell r="R454">
            <v>5.95</v>
          </cell>
          <cell r="S454">
            <v>13.75</v>
          </cell>
          <cell r="T454">
            <v>13.79</v>
          </cell>
          <cell r="U454">
            <v>14</v>
          </cell>
          <cell r="V454">
            <v>15.05</v>
          </cell>
          <cell r="W454">
            <v>9.0500000000000007</v>
          </cell>
          <cell r="X454">
            <v>28.5</v>
          </cell>
          <cell r="Y454">
            <v>28.5</v>
          </cell>
          <cell r="Z454">
            <v>28.55</v>
          </cell>
          <cell r="AA454">
            <v>9.7200000000000006</v>
          </cell>
          <cell r="AB454">
            <v>6.36</v>
          </cell>
          <cell r="AC454">
            <v>3.7174721189592308E-3</v>
          </cell>
          <cell r="AD454"/>
          <cell r="AE454">
            <v>6.2200956937799035E-2</v>
          </cell>
          <cell r="AF454">
            <v>5.8673469387755084E-2</v>
          </cell>
          <cell r="AG454">
            <v>6.1046511627907085E-2</v>
          </cell>
          <cell r="AH454">
            <v>-0.10223642172523961</v>
          </cell>
          <cell r="AI454">
            <v>4.8780487804878092E-2</v>
          </cell>
          <cell r="AJ454">
            <v>2.7777777777777679E-3</v>
          </cell>
          <cell r="AK454">
            <v>6.1594202898550776E-2</v>
          </cell>
          <cell r="AL454">
            <v>0.39766081871345049</v>
          </cell>
          <cell r="AM454">
            <v>0.11090573012938987</v>
          </cell>
          <cell r="AN454">
            <v>8.181818181818179E-2</v>
          </cell>
          <cell r="AO454">
            <v>0.11788617886178865</v>
          </cell>
          <cell r="AP454">
            <v>0.32596153846153841</v>
          </cell>
          <cell r="AQ454">
            <v>8.949416342412464E-2</v>
          </cell>
          <cell r="AR454">
            <v>0.13157894736842102</v>
          </cell>
          <cell r="AS454">
            <v>9.696969696969715E-2</v>
          </cell>
          <cell r="AT454">
            <v>8.365019011406849E-2</v>
          </cell>
          <cell r="AU454">
            <v>7.735849056603783E-2</v>
          </cell>
          <cell r="AV454">
            <v>0.1224018475750579</v>
          </cell>
          <cell r="AW454">
            <v>0.17996289424860867</v>
          </cell>
        </row>
        <row r="455">
          <cell r="A455">
            <v>40420</v>
          </cell>
          <cell r="B455">
            <v>9296</v>
          </cell>
          <cell r="C455">
            <v>7754</v>
          </cell>
          <cell r="D455">
            <v>-5.2988224838924736E-2</v>
          </cell>
          <cell r="E455">
            <v>-8.1059707394226965E-2</v>
          </cell>
          <cell r="F455">
            <v>-1.6987829614604433E-2</v>
          </cell>
          <cell r="G455">
            <v>0.19886510188289916</v>
          </cell>
          <cell r="H455">
            <v>13.65</v>
          </cell>
          <cell r="I455">
            <v>10.8</v>
          </cell>
          <cell r="J455">
            <v>20.05</v>
          </cell>
          <cell r="K455">
            <v>17.649999999999999</v>
          </cell>
          <cell r="L455">
            <v>14.2</v>
          </cell>
          <cell r="M455">
            <v>14.7</v>
          </cell>
          <cell r="N455">
            <v>18.3</v>
          </cell>
          <cell r="O455">
            <v>14.15</v>
          </cell>
          <cell r="P455">
            <v>2.4700000000000002</v>
          </cell>
          <cell r="Q455">
            <v>5.74</v>
          </cell>
          <cell r="R455">
            <v>5.45</v>
          </cell>
          <cell r="S455">
            <v>13.15</v>
          </cell>
          <cell r="T455">
            <v>11.25</v>
          </cell>
          <cell r="U455">
            <v>12.65</v>
          </cell>
          <cell r="V455">
            <v>13.85</v>
          </cell>
          <cell r="W455">
            <v>8.15</v>
          </cell>
          <cell r="X455">
            <v>27.8</v>
          </cell>
          <cell r="Y455">
            <v>27.8</v>
          </cell>
          <cell r="Z455">
            <v>26.75</v>
          </cell>
          <cell r="AA455">
            <v>9.4600000000000009</v>
          </cell>
          <cell r="AB455">
            <v>5.3</v>
          </cell>
          <cell r="AC455">
            <v>1.1111111111111072E-2</v>
          </cell>
          <cell r="AD455"/>
          <cell r="AE455">
            <v>-2.7027027027026973E-2</v>
          </cell>
          <cell r="AF455">
            <v>-3.3734939759036076E-2</v>
          </cell>
          <cell r="AG455">
            <v>-3.287671232876721E-2</v>
          </cell>
          <cell r="AH455">
            <v>1.0676156583629748E-2</v>
          </cell>
          <cell r="AI455">
            <v>-2.3255813953488413E-2</v>
          </cell>
          <cell r="AJ455">
            <v>1.3850415512465464E-2</v>
          </cell>
          <cell r="AK455">
            <v>-3.4129692832764458E-2</v>
          </cell>
          <cell r="AL455">
            <v>3.3472803347280422E-2</v>
          </cell>
          <cell r="AM455">
            <v>-4.4925124792013271E-2</v>
          </cell>
          <cell r="AN455">
            <v>-8.4033613445378186E-2</v>
          </cell>
          <cell r="AO455">
            <v>-4.3636363636363584E-2</v>
          </cell>
          <cell r="AP455">
            <v>-0.18419144307469171</v>
          </cell>
          <cell r="AQ455">
            <v>-9.6428571428571419E-2</v>
          </cell>
          <cell r="AR455">
            <v>-7.9734219269103068E-2</v>
          </cell>
          <cell r="AS455">
            <v>-9.9447513812154775E-2</v>
          </cell>
          <cell r="AT455">
            <v>-2.4561403508771895E-2</v>
          </cell>
          <cell r="AU455">
            <v>-6.3047285464098102E-2</v>
          </cell>
          <cell r="AV455">
            <v>-2.6748971193415572E-2</v>
          </cell>
          <cell r="AW455">
            <v>-0.16666666666666674</v>
          </cell>
        </row>
        <row r="456">
          <cell r="A456">
            <v>40427</v>
          </cell>
          <cell r="B456">
            <v>10800</v>
          </cell>
          <cell r="C456">
            <v>8561</v>
          </cell>
          <cell r="D456">
            <v>0.13554252199413486</v>
          </cell>
          <cell r="E456">
            <v>0.16179001721170394</v>
          </cell>
          <cell r="F456">
            <v>0.1040753159659531</v>
          </cell>
          <cell r="G456">
            <v>0.26153486742203014</v>
          </cell>
          <cell r="H456">
            <v>14.65</v>
          </cell>
          <cell r="I456">
            <v>11.85</v>
          </cell>
          <cell r="J456">
            <v>22.05</v>
          </cell>
          <cell r="K456">
            <v>19.399999999999999</v>
          </cell>
          <cell r="L456">
            <v>15.1</v>
          </cell>
          <cell r="M456">
            <v>16.100000000000001</v>
          </cell>
          <cell r="N456">
            <v>19.5</v>
          </cell>
          <cell r="O456">
            <v>15.55</v>
          </cell>
          <cell r="P456">
            <v>3.09</v>
          </cell>
          <cell r="Q456">
            <v>6.72</v>
          </cell>
          <cell r="R456">
            <v>6.35</v>
          </cell>
          <cell r="S456">
            <v>14.85</v>
          </cell>
          <cell r="T456">
            <v>14.8</v>
          </cell>
          <cell r="U456">
            <v>15.05</v>
          </cell>
          <cell r="V456">
            <v>15.9</v>
          </cell>
          <cell r="W456">
            <v>9.6999999999999993</v>
          </cell>
          <cell r="X456">
            <v>18.55</v>
          </cell>
          <cell r="Y456">
            <v>18.55</v>
          </cell>
          <cell r="Z456">
            <v>18.8</v>
          </cell>
          <cell r="AA456">
            <v>10.96</v>
          </cell>
          <cell r="AB456">
            <v>7.25</v>
          </cell>
          <cell r="AC456">
            <v>7.3260073260073222E-2</v>
          </cell>
          <cell r="AD456"/>
          <cell r="AE456">
            <v>9.7222222222222099E-2</v>
          </cell>
          <cell r="AF456">
            <v>9.9750623441396513E-2</v>
          </cell>
          <cell r="AG456">
            <v>9.9150141643059575E-2</v>
          </cell>
          <cell r="AH456">
            <v>6.3380281690140983E-2</v>
          </cell>
          <cell r="AI456">
            <v>9.5238095238095344E-2</v>
          </cell>
          <cell r="AJ456">
            <v>6.5573770491803129E-2</v>
          </cell>
          <cell r="AK456">
            <v>9.8939929328621945E-2</v>
          </cell>
          <cell r="AL456">
            <v>0.25101214574898778</v>
          </cell>
          <cell r="AM456">
            <v>0.1707317073170731</v>
          </cell>
          <cell r="AN456">
            <v>0.16513761467889898</v>
          </cell>
          <cell r="AO456">
            <v>0.12927756653992395</v>
          </cell>
          <cell r="AP456">
            <v>0.31555555555555559</v>
          </cell>
          <cell r="AQ456">
            <v>0.18972332015810278</v>
          </cell>
          <cell r="AR456">
            <v>0.1480144404332131</v>
          </cell>
          <cell r="AS456">
            <v>0.19018404907975439</v>
          </cell>
          <cell r="AT456">
            <v>-0.33273381294964033</v>
          </cell>
          <cell r="AU456">
            <v>-0.297196261682243</v>
          </cell>
          <cell r="AV456">
            <v>0.15856236786469347</v>
          </cell>
          <cell r="AW456">
            <v>0.36792452830188682</v>
          </cell>
        </row>
        <row r="457">
          <cell r="A457">
            <v>40434</v>
          </cell>
          <cell r="B457">
            <v>10954</v>
          </cell>
          <cell r="C457">
            <v>8613</v>
          </cell>
          <cell r="D457">
            <v>1.0639946283766299E-2</v>
          </cell>
          <cell r="E457">
            <v>1.4259259259259194E-2</v>
          </cell>
          <cell r="F457">
            <v>6.0740567690691361E-3</v>
          </cell>
          <cell r="G457">
            <v>0.27179844421223731</v>
          </cell>
          <cell r="H457">
            <v>15</v>
          </cell>
          <cell r="I457">
            <v>11.8</v>
          </cell>
          <cell r="J457">
            <v>22</v>
          </cell>
          <cell r="K457">
            <v>19.350000000000001</v>
          </cell>
          <cell r="L457">
            <v>15.4</v>
          </cell>
          <cell r="M457">
            <v>16.05</v>
          </cell>
          <cell r="N457">
            <v>19.899999999999999</v>
          </cell>
          <cell r="O457">
            <v>15.5</v>
          </cell>
          <cell r="P457">
            <v>3.25</v>
          </cell>
          <cell r="Q457">
            <v>6.65</v>
          </cell>
          <cell r="R457">
            <v>6.5</v>
          </cell>
          <cell r="S457">
            <v>15.3</v>
          </cell>
          <cell r="T457">
            <v>12.5</v>
          </cell>
          <cell r="U457">
            <v>15.55</v>
          </cell>
          <cell r="V457">
            <v>16.3</v>
          </cell>
          <cell r="W457">
            <v>10.050000000000001</v>
          </cell>
          <cell r="X457">
            <v>29.15</v>
          </cell>
          <cell r="Y457">
            <v>29.15</v>
          </cell>
          <cell r="Z457">
            <v>29.55</v>
          </cell>
          <cell r="AA457">
            <v>11.52</v>
          </cell>
          <cell r="AB457">
            <v>7.57</v>
          </cell>
          <cell r="AC457">
            <v>2.3890784982935065E-2</v>
          </cell>
          <cell r="AD457"/>
          <cell r="AE457">
            <v>-4.2194092827003704E-3</v>
          </cell>
          <cell r="AF457">
            <v>-2.2675736961451642E-3</v>
          </cell>
          <cell r="AG457">
            <v>-2.5773195876287458E-3</v>
          </cell>
          <cell r="AH457">
            <v>1.9867549668874274E-2</v>
          </cell>
          <cell r="AI457">
            <v>-3.1055900621118626E-3</v>
          </cell>
          <cell r="AJ457">
            <v>2.051282051282044E-2</v>
          </cell>
          <cell r="AK457">
            <v>-3.2154340836013651E-3</v>
          </cell>
          <cell r="AL457">
            <v>5.1779935275080957E-2</v>
          </cell>
          <cell r="AM457">
            <v>-1.041666666666663E-2</v>
          </cell>
          <cell r="AN457">
            <v>2.3622047244094446E-2</v>
          </cell>
          <cell r="AO457">
            <v>3.0303030303030276E-2</v>
          </cell>
          <cell r="AP457">
            <v>-0.15540540540540548</v>
          </cell>
          <cell r="AQ457">
            <v>3.3222591362126241E-2</v>
          </cell>
          <cell r="AR457">
            <v>2.515723270440251E-2</v>
          </cell>
          <cell r="AS457">
            <v>3.6082474226804218E-2</v>
          </cell>
          <cell r="AT457">
            <v>0.5714285714285714</v>
          </cell>
          <cell r="AU457">
            <v>0.57180851063829774</v>
          </cell>
          <cell r="AV457">
            <v>5.1094890510948732E-2</v>
          </cell>
          <cell r="AW457">
            <v>4.4137931034482714E-2</v>
          </cell>
        </row>
        <row r="458">
          <cell r="A458">
            <v>40441</v>
          </cell>
          <cell r="B458">
            <v>9659</v>
          </cell>
          <cell r="C458">
            <v>7718</v>
          </cell>
          <cell r="D458">
            <v>-0.11192313589206315</v>
          </cell>
          <cell r="E458">
            <v>-0.1182216541902501</v>
          </cell>
          <cell r="F458">
            <v>-0.1039126901195867</v>
          </cell>
          <cell r="G458">
            <v>0.25149002332210418</v>
          </cell>
          <cell r="H458">
            <v>13.5</v>
          </cell>
          <cell r="I458">
            <v>10.7</v>
          </cell>
          <cell r="J458">
            <v>19.8</v>
          </cell>
          <cell r="K458">
            <v>17.350000000000001</v>
          </cell>
          <cell r="L458">
            <v>14.4</v>
          </cell>
          <cell r="M458">
            <v>14.5</v>
          </cell>
          <cell r="N458">
            <v>18.600000000000001</v>
          </cell>
          <cell r="O458">
            <v>14</v>
          </cell>
          <cell r="P458">
            <v>2.65</v>
          </cell>
          <cell r="Q458">
            <v>5.56</v>
          </cell>
          <cell r="R458">
            <v>5.85</v>
          </cell>
          <cell r="S458">
            <v>13.6</v>
          </cell>
          <cell r="T458">
            <v>11.25</v>
          </cell>
          <cell r="U458">
            <v>13.7</v>
          </cell>
          <cell r="V458">
            <v>14.45</v>
          </cell>
          <cell r="W458">
            <v>8.85</v>
          </cell>
          <cell r="X458">
            <v>26.7</v>
          </cell>
          <cell r="Y458">
            <v>26.7</v>
          </cell>
          <cell r="Z458">
            <v>27</v>
          </cell>
          <cell r="AA458">
            <v>9.6</v>
          </cell>
          <cell r="AB458">
            <v>6.08</v>
          </cell>
          <cell r="AC458">
            <v>-9.9999999999999978E-2</v>
          </cell>
          <cell r="AD458"/>
          <cell r="AE458">
            <v>-9.3220338983050932E-2</v>
          </cell>
          <cell r="AF458">
            <v>-9.9999999999999978E-2</v>
          </cell>
          <cell r="AG458">
            <v>-0.10335917312661502</v>
          </cell>
          <cell r="AH458">
            <v>-6.4935064935064957E-2</v>
          </cell>
          <cell r="AI458">
            <v>-9.6573208722741444E-2</v>
          </cell>
          <cell r="AJ458">
            <v>-6.5326633165828984E-2</v>
          </cell>
          <cell r="AK458">
            <v>-9.6774193548387122E-2</v>
          </cell>
          <cell r="AL458">
            <v>-0.18461538461538463</v>
          </cell>
          <cell r="AM458">
            <v>-0.16390977443609034</v>
          </cell>
          <cell r="AN458">
            <v>-0.10000000000000009</v>
          </cell>
          <cell r="AO458">
            <v>-0.11111111111111116</v>
          </cell>
          <cell r="AP458">
            <v>-9.9999999999999978E-2</v>
          </cell>
          <cell r="AQ458">
            <v>-0.11897106109324762</v>
          </cell>
          <cell r="AR458">
            <v>-0.11349693251533755</v>
          </cell>
          <cell r="AS458">
            <v>-0.11940298507462699</v>
          </cell>
          <cell r="AT458">
            <v>-8.4048027444253881E-2</v>
          </cell>
          <cell r="AU458">
            <v>-8.6294416243654859E-2</v>
          </cell>
          <cell r="AV458">
            <v>-0.16666666666666663</v>
          </cell>
          <cell r="AW458">
            <v>-0.19682959048877147</v>
          </cell>
        </row>
        <row r="459">
          <cell r="A459">
            <v>40448</v>
          </cell>
          <cell r="B459">
            <v>8670</v>
          </cell>
          <cell r="C459">
            <v>7237</v>
          </cell>
          <cell r="D459">
            <v>-8.4594579041261442E-2</v>
          </cell>
          <cell r="E459">
            <v>-0.10239155192048865</v>
          </cell>
          <cell r="F459">
            <v>-6.2321845037574541E-2</v>
          </cell>
          <cell r="G459">
            <v>0.19801022523144948</v>
          </cell>
          <cell r="H459">
            <v>13.3</v>
          </cell>
          <cell r="I459">
            <v>10</v>
          </cell>
          <cell r="J459">
            <v>18.25</v>
          </cell>
          <cell r="K459">
            <v>13.45</v>
          </cell>
          <cell r="L459">
            <v>14.5</v>
          </cell>
          <cell r="M459">
            <v>13.75</v>
          </cell>
          <cell r="N459">
            <v>17.8</v>
          </cell>
          <cell r="O459">
            <v>13.25</v>
          </cell>
          <cell r="P459">
            <v>2.2999999999999998</v>
          </cell>
          <cell r="Q459">
            <v>5.04</v>
          </cell>
          <cell r="R459">
            <v>5.3</v>
          </cell>
          <cell r="S459">
            <v>12.25</v>
          </cell>
          <cell r="T459">
            <v>10.85</v>
          </cell>
          <cell r="U459">
            <v>12.25</v>
          </cell>
          <cell r="V459">
            <v>13.25</v>
          </cell>
          <cell r="W459">
            <v>7.9</v>
          </cell>
          <cell r="X459">
            <v>24.5</v>
          </cell>
          <cell r="Y459">
            <v>24.5</v>
          </cell>
          <cell r="Z459">
            <v>24.85</v>
          </cell>
          <cell r="AA459">
            <v>8.2200000000000006</v>
          </cell>
          <cell r="AB459">
            <v>4.95</v>
          </cell>
          <cell r="AC459">
            <v>-1.4814814814814725E-2</v>
          </cell>
          <cell r="AD459"/>
          <cell r="AE459">
            <v>-6.5420560747663448E-2</v>
          </cell>
          <cell r="AF459">
            <v>-7.8282828282828287E-2</v>
          </cell>
          <cell r="AG459">
            <v>-0.2247838616714698</v>
          </cell>
          <cell r="AH459">
            <v>6.9444444444444198E-3</v>
          </cell>
          <cell r="AI459">
            <v>-5.1724137931034475E-2</v>
          </cell>
          <cell r="AJ459">
            <v>-4.3010752688172116E-2</v>
          </cell>
          <cell r="AK459">
            <v>-5.3571428571428603E-2</v>
          </cell>
          <cell r="AL459">
            <v>-0.13207547169811329</v>
          </cell>
          <cell r="AM459">
            <v>-9.3525179856115082E-2</v>
          </cell>
          <cell r="AN459">
            <v>-9.4017094017094016E-2</v>
          </cell>
          <cell r="AO459">
            <v>-9.9264705882352922E-2</v>
          </cell>
          <cell r="AP459">
            <v>-3.5555555555555562E-2</v>
          </cell>
          <cell r="AQ459">
            <v>-0.10583941605839409</v>
          </cell>
          <cell r="AR459">
            <v>-8.3044982698961878E-2</v>
          </cell>
          <cell r="AS459">
            <v>-0.10734463276836148</v>
          </cell>
          <cell r="AT459">
            <v>-8.2397003745318331E-2</v>
          </cell>
          <cell r="AU459">
            <v>-7.9629629629629606E-2</v>
          </cell>
          <cell r="AV459">
            <v>-0.14374999999999993</v>
          </cell>
          <cell r="AW459">
            <v>-0.18585526315789469</v>
          </cell>
        </row>
        <row r="460">
          <cell r="A460">
            <v>40455</v>
          </cell>
          <cell r="B460">
            <v>9601</v>
          </cell>
          <cell r="C460">
            <v>7626</v>
          </cell>
          <cell r="D460">
            <v>8.2982334821148029E-2</v>
          </cell>
          <cell r="E460">
            <v>0.10738177623990763</v>
          </cell>
          <cell r="F460">
            <v>5.3751554511537902E-2</v>
          </cell>
          <cell r="G460">
            <v>0.25898242853396275</v>
          </cell>
          <cell r="H460">
            <v>13.9</v>
          </cell>
          <cell r="I460">
            <v>10.5</v>
          </cell>
          <cell r="J460">
            <v>19.55</v>
          </cell>
          <cell r="K460">
            <v>17.149999999999999</v>
          </cell>
          <cell r="L460">
            <v>14.25</v>
          </cell>
          <cell r="M460">
            <v>14.3</v>
          </cell>
          <cell r="N460">
            <v>18.399999999999999</v>
          </cell>
          <cell r="O460">
            <v>13.8</v>
          </cell>
          <cell r="P460">
            <v>2.56</v>
          </cell>
          <cell r="Q460">
            <v>5.39</v>
          </cell>
          <cell r="R460">
            <v>5.65</v>
          </cell>
          <cell r="S460">
            <v>13.3</v>
          </cell>
          <cell r="T460">
            <v>12</v>
          </cell>
          <cell r="U460">
            <v>13.2</v>
          </cell>
          <cell r="V460">
            <v>14.3</v>
          </cell>
          <cell r="W460">
            <v>8.5</v>
          </cell>
          <cell r="X460">
            <v>28</v>
          </cell>
          <cell r="Y460">
            <v>28</v>
          </cell>
          <cell r="Z460">
            <v>28.15</v>
          </cell>
          <cell r="AA460">
            <v>9.44</v>
          </cell>
          <cell r="AB460">
            <v>5.62</v>
          </cell>
          <cell r="AC460">
            <v>4.5112781954887105E-2</v>
          </cell>
          <cell r="AD460"/>
          <cell r="AE460">
            <v>5.0000000000000044E-2</v>
          </cell>
          <cell r="AF460">
            <v>7.1232876712328697E-2</v>
          </cell>
          <cell r="AG460">
            <v>0.27509293680297398</v>
          </cell>
          <cell r="AH460">
            <v>-1.7241379310344862E-2</v>
          </cell>
          <cell r="AI460">
            <v>4.0000000000000036E-2</v>
          </cell>
          <cell r="AJ460">
            <v>3.3707865168539186E-2</v>
          </cell>
          <cell r="AK460">
            <v>4.1509433962264142E-2</v>
          </cell>
          <cell r="AL460">
            <v>0.11304347826086958</v>
          </cell>
          <cell r="AM460">
            <v>6.944444444444442E-2</v>
          </cell>
          <cell r="AN460">
            <v>6.60377358490567E-2</v>
          </cell>
          <cell r="AO460">
            <v>8.5714285714285854E-2</v>
          </cell>
          <cell r="AP460">
            <v>0.10599078341013835</v>
          </cell>
          <cell r="AQ460">
            <v>7.7551020408163307E-2</v>
          </cell>
          <cell r="AR460">
            <v>7.9245283018867907E-2</v>
          </cell>
          <cell r="AS460">
            <v>7.5949367088607556E-2</v>
          </cell>
          <cell r="AT460">
            <v>0.14285714285714279</v>
          </cell>
          <cell r="AU460">
            <v>0.13279678068410461</v>
          </cell>
          <cell r="AV460">
            <v>0.14841849148418484</v>
          </cell>
          <cell r="AW460">
            <v>0.13535353535353534</v>
          </cell>
        </row>
        <row r="461">
          <cell r="A461">
            <v>40462</v>
          </cell>
          <cell r="B461">
            <v>11312</v>
          </cell>
          <cell r="C461">
            <v>8789</v>
          </cell>
          <cell r="D461">
            <v>0.16683113716839837</v>
          </cell>
          <cell r="E461">
            <v>0.17821060306218106</v>
          </cell>
          <cell r="F461">
            <v>0.15250458956202473</v>
          </cell>
          <cell r="G461">
            <v>0.28706337467288656</v>
          </cell>
          <cell r="H461">
            <v>15.2</v>
          </cell>
          <cell r="I461">
            <v>12</v>
          </cell>
          <cell r="J461">
            <v>22.85</v>
          </cell>
          <cell r="K461">
            <v>20.100000000000001</v>
          </cell>
          <cell r="L461">
            <v>15.6</v>
          </cell>
          <cell r="M461">
            <v>16.5</v>
          </cell>
          <cell r="N461">
            <v>20.2</v>
          </cell>
          <cell r="O461">
            <v>15.9</v>
          </cell>
          <cell r="P461">
            <v>3.18</v>
          </cell>
          <cell r="Q461">
            <v>6.72</v>
          </cell>
          <cell r="R461">
            <v>6.85</v>
          </cell>
          <cell r="S461">
            <v>15.5</v>
          </cell>
          <cell r="T461">
            <v>13.75</v>
          </cell>
          <cell r="U461">
            <v>16.55</v>
          </cell>
          <cell r="V461">
            <v>16.5</v>
          </cell>
          <cell r="W461">
            <v>10.7</v>
          </cell>
          <cell r="X461">
            <v>29.85</v>
          </cell>
          <cell r="Y461">
            <v>29.85</v>
          </cell>
          <cell r="Z461">
            <v>30</v>
          </cell>
          <cell r="AA461">
            <v>10.78</v>
          </cell>
          <cell r="AB461">
            <v>8.1300000000000008</v>
          </cell>
          <cell r="AC461">
            <v>9.3525179856114971E-2</v>
          </cell>
          <cell r="AD461"/>
          <cell r="AE461">
            <v>0.14285714285714279</v>
          </cell>
          <cell r="AF461">
            <v>0.16879795396419439</v>
          </cell>
          <cell r="AG461">
            <v>0.17201166180758043</v>
          </cell>
          <cell r="AH461">
            <v>9.473684210526323E-2</v>
          </cell>
          <cell r="AI461">
            <v>0.15384615384615374</v>
          </cell>
          <cell r="AJ461">
            <v>9.7826086956521729E-2</v>
          </cell>
          <cell r="AK461">
            <v>0.15217391304347827</v>
          </cell>
          <cell r="AL461">
            <v>0.2421875</v>
          </cell>
          <cell r="AM461">
            <v>0.24675324675324672</v>
          </cell>
          <cell r="AN461">
            <v>0.21238938053097334</v>
          </cell>
          <cell r="AO461">
            <v>0.16541353383458635</v>
          </cell>
          <cell r="AP461">
            <v>0.14583333333333326</v>
          </cell>
          <cell r="AQ461">
            <v>0.2537878787878789</v>
          </cell>
          <cell r="AR461">
            <v>0.15384615384615374</v>
          </cell>
          <cell r="AS461">
            <v>0.25882352941176467</v>
          </cell>
          <cell r="AT461">
            <v>6.6071428571428559E-2</v>
          </cell>
          <cell r="AU461">
            <v>6.5719360568383678E-2</v>
          </cell>
          <cell r="AV461">
            <v>0.14194915254237284</v>
          </cell>
          <cell r="AW461">
            <v>0.44661921708185059</v>
          </cell>
        </row>
        <row r="462">
          <cell r="A462">
            <v>40469</v>
          </cell>
          <cell r="B462">
            <v>12227</v>
          </cell>
          <cell r="C462">
            <v>9211</v>
          </cell>
          <cell r="D462">
            <v>6.6514103775931588E-2</v>
          </cell>
          <cell r="E462">
            <v>8.0887553041018467E-2</v>
          </cell>
          <cell r="F462">
            <v>4.801456365911938E-2</v>
          </cell>
          <cell r="G462">
            <v>0.32743458907827599</v>
          </cell>
          <cell r="H462">
            <v>16.149999999999999</v>
          </cell>
          <cell r="I462">
            <v>12.4</v>
          </cell>
          <cell r="J462">
            <v>23.15</v>
          </cell>
          <cell r="K462">
            <v>20.5</v>
          </cell>
          <cell r="L462">
            <v>16.600000000000001</v>
          </cell>
          <cell r="M462">
            <v>17</v>
          </cell>
          <cell r="N462">
            <v>21.55</v>
          </cell>
          <cell r="O462">
            <v>16.350000000000001</v>
          </cell>
          <cell r="P462">
            <v>3.8</v>
          </cell>
          <cell r="Q462">
            <v>7.07</v>
          </cell>
          <cell r="R462">
            <v>7.3</v>
          </cell>
          <cell r="S462">
            <v>16.55</v>
          </cell>
          <cell r="T462">
            <v>14.7</v>
          </cell>
          <cell r="U462">
            <v>17.7</v>
          </cell>
          <cell r="V462">
            <v>19</v>
          </cell>
          <cell r="W462">
            <v>11.45</v>
          </cell>
          <cell r="X462">
            <v>30.75</v>
          </cell>
          <cell r="Y462">
            <v>30.75</v>
          </cell>
          <cell r="Z462">
            <v>31</v>
          </cell>
          <cell r="AA462">
            <v>12.2</v>
          </cell>
          <cell r="AB462">
            <v>9.1</v>
          </cell>
          <cell r="AC462">
            <v>6.25E-2</v>
          </cell>
          <cell r="AD462"/>
          <cell r="AE462">
            <v>3.3333333333333437E-2</v>
          </cell>
          <cell r="AF462">
            <v>1.3129102844638751E-2</v>
          </cell>
          <cell r="AG462">
            <v>1.990049751243772E-2</v>
          </cell>
          <cell r="AH462">
            <v>6.4102564102564319E-2</v>
          </cell>
          <cell r="AI462">
            <v>3.0303030303030276E-2</v>
          </cell>
          <cell r="AJ462">
            <v>6.6831683168316891E-2</v>
          </cell>
          <cell r="AK462">
            <v>2.8301886792452935E-2</v>
          </cell>
          <cell r="AL462">
            <v>0.19496855345911945</v>
          </cell>
          <cell r="AM462">
            <v>5.2083333333333481E-2</v>
          </cell>
          <cell r="AN462">
            <v>6.5693430656934337E-2</v>
          </cell>
          <cell r="AO462">
            <v>6.7741935483871085E-2</v>
          </cell>
          <cell r="AP462">
            <v>6.9090909090909092E-2</v>
          </cell>
          <cell r="AQ462">
            <v>6.9486404833836835E-2</v>
          </cell>
          <cell r="AR462">
            <v>0.1515151515151516</v>
          </cell>
          <cell r="AS462">
            <v>7.0093457943925186E-2</v>
          </cell>
          <cell r="AT462">
            <v>3.015075376884413E-2</v>
          </cell>
          <cell r="AU462">
            <v>3.3333333333333437E-2</v>
          </cell>
          <cell r="AV462">
            <v>0.13172541743970312</v>
          </cell>
          <cell r="AW462">
            <v>0.11931119311193106</v>
          </cell>
        </row>
        <row r="463">
          <cell r="A463">
            <v>40476</v>
          </cell>
          <cell r="B463">
            <v>12238</v>
          </cell>
          <cell r="C463">
            <v>9168</v>
          </cell>
          <cell r="D463">
            <v>-1.4926765556488863E-3</v>
          </cell>
          <cell r="E463">
            <v>8.9964831929334466E-4</v>
          </cell>
          <cell r="F463">
            <v>-4.6683313429595197E-3</v>
          </cell>
          <cell r="G463">
            <v>0.33486038394415357</v>
          </cell>
          <cell r="H463">
            <v>16.55</v>
          </cell>
          <cell r="I463">
            <v>12.35</v>
          </cell>
          <cell r="J463">
            <v>22.85</v>
          </cell>
          <cell r="K463">
            <v>20.100000000000001</v>
          </cell>
          <cell r="L463">
            <v>16.7</v>
          </cell>
          <cell r="M463">
            <v>16.649999999999999</v>
          </cell>
          <cell r="N463">
            <v>21.95</v>
          </cell>
          <cell r="O463">
            <v>16.05</v>
          </cell>
          <cell r="P463">
            <v>3.89</v>
          </cell>
          <cell r="Q463">
            <v>6.88</v>
          </cell>
          <cell r="R463">
            <v>7.35</v>
          </cell>
          <cell r="S463">
            <v>16.7</v>
          </cell>
          <cell r="T463">
            <v>14.5</v>
          </cell>
          <cell r="U463">
            <v>17.75</v>
          </cell>
          <cell r="V463">
            <v>17.899999999999999</v>
          </cell>
          <cell r="W463">
            <v>11.5</v>
          </cell>
          <cell r="X463">
            <v>31.25</v>
          </cell>
          <cell r="Y463">
            <v>31.25</v>
          </cell>
          <cell r="Z463">
            <v>31.5</v>
          </cell>
          <cell r="AA463">
            <v>12.37</v>
          </cell>
          <cell r="AB463">
            <v>9.19</v>
          </cell>
          <cell r="AC463">
            <v>2.4767801857585203E-2</v>
          </cell>
          <cell r="AD463"/>
          <cell r="AE463">
            <v>-4.0322580645162365E-3</v>
          </cell>
          <cell r="AF463">
            <v>-1.2958963282937219E-2</v>
          </cell>
          <cell r="AG463">
            <v>-1.9512195121951126E-2</v>
          </cell>
          <cell r="AH463">
            <v>6.0240963855420215E-3</v>
          </cell>
          <cell r="AI463">
            <v>-2.0588235294117685E-2</v>
          </cell>
          <cell r="AJ463">
            <v>1.8561484918793392E-2</v>
          </cell>
          <cell r="AK463">
            <v>-1.834862385321101E-2</v>
          </cell>
          <cell r="AL463">
            <v>2.3684210526315974E-2</v>
          </cell>
          <cell r="AM463">
            <v>-2.6874115983026914E-2</v>
          </cell>
          <cell r="AN463">
            <v>6.8493150684931781E-3</v>
          </cell>
          <cell r="AO463">
            <v>9.0634441087611428E-3</v>
          </cell>
          <cell r="AP463">
            <v>-1.3605442176870652E-2</v>
          </cell>
          <cell r="AQ463">
            <v>2.8248587570622874E-3</v>
          </cell>
          <cell r="AR463">
            <v>-5.7894736842105332E-2</v>
          </cell>
          <cell r="AS463">
            <v>4.366812227074357E-3</v>
          </cell>
          <cell r="AT463">
            <v>1.6260162601626105E-2</v>
          </cell>
          <cell r="AU463">
            <v>1.6129032258064502E-2</v>
          </cell>
          <cell r="AV463">
            <v>1.3934426229508245E-2</v>
          </cell>
          <cell r="AW463">
            <v>9.890109890109855E-3</v>
          </cell>
        </row>
        <row r="464">
          <cell r="A464">
            <v>40483</v>
          </cell>
          <cell r="B464">
            <v>11565</v>
          </cell>
          <cell r="C464">
            <v>9262</v>
          </cell>
          <cell r="D464">
            <v>-2.7048491077268033E-2</v>
          </cell>
          <cell r="E464">
            <v>-5.4992645857166234E-2</v>
          </cell>
          <cell r="F464">
            <v>1.025305410122157E-2</v>
          </cell>
          <cell r="G464">
            <v>0.24865039948175341</v>
          </cell>
          <cell r="H464">
            <v>16.600000000000001</v>
          </cell>
          <cell r="I464">
            <v>12.25</v>
          </cell>
          <cell r="J464">
            <v>23.25</v>
          </cell>
          <cell r="K464">
            <v>20.45</v>
          </cell>
          <cell r="L464">
            <v>16.8</v>
          </cell>
          <cell r="M464">
            <v>16.899999999999999</v>
          </cell>
          <cell r="N464">
            <v>22</v>
          </cell>
          <cell r="O464">
            <v>16.3</v>
          </cell>
          <cell r="P464">
            <v>3.92</v>
          </cell>
          <cell r="Q464">
            <v>7.04</v>
          </cell>
          <cell r="R464">
            <v>6.9</v>
          </cell>
          <cell r="S464">
            <v>16.05</v>
          </cell>
          <cell r="T464">
            <v>14.45</v>
          </cell>
          <cell r="U464">
            <v>16.7</v>
          </cell>
          <cell r="V464">
            <v>17</v>
          </cell>
          <cell r="W464">
            <v>10.8</v>
          </cell>
          <cell r="X464">
            <v>29.8</v>
          </cell>
          <cell r="Y464">
            <v>29.8</v>
          </cell>
          <cell r="Z464">
            <v>30</v>
          </cell>
          <cell r="AA464">
            <v>11.54</v>
          </cell>
          <cell r="AB464">
            <v>8.2899999999999991</v>
          </cell>
          <cell r="AC464">
            <v>3.0211480362538623E-3</v>
          </cell>
          <cell r="AD464"/>
          <cell r="AE464">
            <v>-8.0971659919027994E-3</v>
          </cell>
          <cell r="AF464">
            <v>1.7505470459518557E-2</v>
          </cell>
          <cell r="AG464">
            <v>1.741293532338295E-2</v>
          </cell>
          <cell r="AH464">
            <v>5.9880239520959666E-3</v>
          </cell>
          <cell r="AI464">
            <v>1.501501501501501E-2</v>
          </cell>
          <cell r="AJ464">
            <v>2.277904328018332E-3</v>
          </cell>
          <cell r="AK464">
            <v>1.5576323987538832E-2</v>
          </cell>
          <cell r="AL464">
            <v>7.7120822622107621E-3</v>
          </cell>
          <cell r="AM464">
            <v>2.3255813953488413E-2</v>
          </cell>
          <cell r="AN464">
            <v>-6.1224489795918324E-2</v>
          </cell>
          <cell r="AO464">
            <v>-3.8922155688622673E-2</v>
          </cell>
          <cell r="AP464">
            <v>-3.4482758620689724E-3</v>
          </cell>
          <cell r="AQ464">
            <v>-5.9154929577464821E-2</v>
          </cell>
          <cell r="AR464">
            <v>-5.0279329608938439E-2</v>
          </cell>
          <cell r="AS464">
            <v>-6.0869565217391286E-2</v>
          </cell>
          <cell r="AT464">
            <v>-4.6399999999999997E-2</v>
          </cell>
          <cell r="AU464">
            <v>-4.7619047619047672E-2</v>
          </cell>
          <cell r="AV464">
            <v>-6.7097817299919149E-2</v>
          </cell>
          <cell r="AW464">
            <v>-9.7932535364526729E-2</v>
          </cell>
        </row>
        <row r="465">
          <cell r="A465">
            <v>40490</v>
          </cell>
          <cell r="B465">
            <v>10877</v>
          </cell>
          <cell r="C465">
            <v>8941</v>
          </cell>
          <cell r="D465">
            <v>-4.8446727805252832E-2</v>
          </cell>
          <cell r="E465">
            <v>-5.9489840034587127E-2</v>
          </cell>
          <cell r="F465">
            <v>-3.4657741308572687E-2</v>
          </cell>
          <cell r="G465">
            <v>0.21653058941952802</v>
          </cell>
          <cell r="H465">
            <v>16.2</v>
          </cell>
          <cell r="I465">
            <v>11.75</v>
          </cell>
          <cell r="J465">
            <v>22.5</v>
          </cell>
          <cell r="K465">
            <v>19.8</v>
          </cell>
          <cell r="L465">
            <v>16.600000000000001</v>
          </cell>
          <cell r="M465">
            <v>16.350000000000001</v>
          </cell>
          <cell r="N465">
            <v>21.55</v>
          </cell>
          <cell r="O465">
            <v>15.85</v>
          </cell>
          <cell r="P465">
            <v>3.68</v>
          </cell>
          <cell r="Q465">
            <v>6.54</v>
          </cell>
          <cell r="R465">
            <v>6.55</v>
          </cell>
          <cell r="S465">
            <v>15.2</v>
          </cell>
          <cell r="T465">
            <v>14.15</v>
          </cell>
          <cell r="U465">
            <v>15.7</v>
          </cell>
          <cell r="V465">
            <v>16.100000000000001</v>
          </cell>
          <cell r="W465">
            <v>10.15</v>
          </cell>
          <cell r="X465">
            <v>28.5</v>
          </cell>
          <cell r="Y465">
            <v>28.5</v>
          </cell>
          <cell r="Z465">
            <v>28.65</v>
          </cell>
          <cell r="AA465">
            <v>10.6</v>
          </cell>
          <cell r="AB465">
            <v>7.33</v>
          </cell>
          <cell r="AC465">
            <v>-2.4096385542168752E-2</v>
          </cell>
          <cell r="AD465"/>
          <cell r="AE465">
            <v>-4.081632653061229E-2</v>
          </cell>
          <cell r="AF465">
            <v>-3.2258064516129004E-2</v>
          </cell>
          <cell r="AG465">
            <v>-3.1784841075794601E-2</v>
          </cell>
          <cell r="AH465">
            <v>-1.1904761904761862E-2</v>
          </cell>
          <cell r="AI465">
            <v>-3.2544378698224685E-2</v>
          </cell>
          <cell r="AJ465">
            <v>-2.0454545454545392E-2</v>
          </cell>
          <cell r="AK465">
            <v>-2.7607361963190247E-2</v>
          </cell>
          <cell r="AL465">
            <v>-6.1224489795918324E-2</v>
          </cell>
          <cell r="AM465">
            <v>-7.1022727272727293E-2</v>
          </cell>
          <cell r="AN465">
            <v>-5.0724637681159535E-2</v>
          </cell>
          <cell r="AO465">
            <v>-5.2959501557632516E-2</v>
          </cell>
          <cell r="AP465">
            <v>-2.0761245674740358E-2</v>
          </cell>
          <cell r="AQ465">
            <v>-5.9880239520958112E-2</v>
          </cell>
          <cell r="AR465">
            <v>-5.2941176470588158E-2</v>
          </cell>
          <cell r="AS465">
            <v>-6.018518518518523E-2</v>
          </cell>
          <cell r="AT465">
            <v>-4.3624161073825496E-2</v>
          </cell>
          <cell r="AU465">
            <v>-4.500000000000004E-2</v>
          </cell>
          <cell r="AV465">
            <v>-8.1455805892547639E-2</v>
          </cell>
          <cell r="AW465">
            <v>-0.11580217129071158</v>
          </cell>
        </row>
        <row r="466">
          <cell r="A466">
            <v>40497</v>
          </cell>
          <cell r="B466">
            <v>10035</v>
          </cell>
          <cell r="C466">
            <v>8324</v>
          </cell>
          <cell r="D466">
            <v>-7.3619941467352956E-2</v>
          </cell>
          <cell r="E466">
            <v>-7.7411050841224571E-2</v>
          </cell>
          <cell r="F466">
            <v>-6.9007940946202884E-2</v>
          </cell>
          <cell r="G466">
            <v>0.20555021624219125</v>
          </cell>
          <cell r="H466">
            <v>15.7</v>
          </cell>
          <cell r="I466">
            <v>11</v>
          </cell>
          <cell r="J466">
            <v>20.9</v>
          </cell>
          <cell r="K466">
            <v>18.399999999999999</v>
          </cell>
          <cell r="L466">
            <v>16.100000000000001</v>
          </cell>
          <cell r="M466">
            <v>15.1</v>
          </cell>
          <cell r="N466">
            <v>21</v>
          </cell>
          <cell r="O466">
            <v>14.6</v>
          </cell>
          <cell r="P466">
            <v>3.31</v>
          </cell>
          <cell r="Q466">
            <v>5.54</v>
          </cell>
          <cell r="R466">
            <v>6.1</v>
          </cell>
          <cell r="S466">
            <v>14</v>
          </cell>
          <cell r="T466">
            <v>13</v>
          </cell>
          <cell r="U466">
            <v>14.65</v>
          </cell>
          <cell r="V466">
            <v>15</v>
          </cell>
          <cell r="W466">
            <v>9.4499999999999993</v>
          </cell>
          <cell r="X466">
            <v>27.35</v>
          </cell>
          <cell r="Y466">
            <v>27.35</v>
          </cell>
          <cell r="Z466">
            <v>27.5</v>
          </cell>
          <cell r="AA466">
            <v>9.1300000000000008</v>
          </cell>
          <cell r="AB466">
            <v>6.4</v>
          </cell>
          <cell r="AC466">
            <v>-3.0864197530864224E-2</v>
          </cell>
          <cell r="AD466"/>
          <cell r="AE466">
            <v>-6.3829787234042534E-2</v>
          </cell>
          <cell r="AF466">
            <v>-7.1111111111111125E-2</v>
          </cell>
          <cell r="AG466">
            <v>-7.0707070707070829E-2</v>
          </cell>
          <cell r="AH466">
            <v>-3.0120481927710885E-2</v>
          </cell>
          <cell r="AI466">
            <v>-7.6452599388379339E-2</v>
          </cell>
          <cell r="AJ466">
            <v>-2.5522041763341052E-2</v>
          </cell>
          <cell r="AK466">
            <v>-7.8864353312302793E-2</v>
          </cell>
          <cell r="AL466">
            <v>-0.10054347826086962</v>
          </cell>
          <cell r="AM466">
            <v>-0.15290519877675846</v>
          </cell>
          <cell r="AN466">
            <v>-6.8702290076335881E-2</v>
          </cell>
          <cell r="AO466">
            <v>-7.8947368421052544E-2</v>
          </cell>
          <cell r="AP466">
            <v>-8.1272084805653733E-2</v>
          </cell>
          <cell r="AQ466">
            <v>-6.687898089171973E-2</v>
          </cell>
          <cell r="AR466">
            <v>-6.8322981366459756E-2</v>
          </cell>
          <cell r="AS466">
            <v>-6.8965517241379448E-2</v>
          </cell>
          <cell r="AT466">
            <v>-4.035087719298236E-2</v>
          </cell>
          <cell r="AU466">
            <v>-4.0139616055846372E-2</v>
          </cell>
          <cell r="AV466">
            <v>-0.13867924528301878</v>
          </cell>
          <cell r="AW466">
            <v>-0.1268758526603001</v>
          </cell>
        </row>
        <row r="467">
          <cell r="A467">
            <v>40504</v>
          </cell>
          <cell r="B467">
            <v>9933</v>
          </cell>
          <cell r="C467">
            <v>7947</v>
          </cell>
          <cell r="D467">
            <v>-2.6090745683316041E-2</v>
          </cell>
          <cell r="E467">
            <v>-1.0164424514200299E-2</v>
          </cell>
          <cell r="F467">
            <v>-4.5290725612686211E-2</v>
          </cell>
          <cell r="G467">
            <v>0.24990562476406192</v>
          </cell>
          <cell r="H467">
            <v>15.2</v>
          </cell>
          <cell r="I467">
            <v>10.55</v>
          </cell>
          <cell r="J467">
            <v>19.95</v>
          </cell>
          <cell r="K467">
            <v>17.25</v>
          </cell>
          <cell r="L467">
            <v>15.65</v>
          </cell>
          <cell r="M467">
            <v>14.3</v>
          </cell>
          <cell r="N467">
            <v>20.25</v>
          </cell>
          <cell r="O467">
            <v>13.7</v>
          </cell>
          <cell r="P467">
            <v>3.23</v>
          </cell>
          <cell r="Q467">
            <v>5.18</v>
          </cell>
          <cell r="R467">
            <v>6</v>
          </cell>
          <cell r="S467">
            <v>13.95</v>
          </cell>
          <cell r="T467">
            <v>12.95</v>
          </cell>
          <cell r="U467">
            <v>14.3</v>
          </cell>
          <cell r="V467">
            <v>14.95</v>
          </cell>
          <cell r="W467">
            <v>9.1999999999999993</v>
          </cell>
          <cell r="X467">
            <v>27.3</v>
          </cell>
          <cell r="Y467">
            <v>27.3</v>
          </cell>
          <cell r="Z467">
            <v>27.45</v>
          </cell>
          <cell r="AA467">
            <v>8.98</v>
          </cell>
          <cell r="AB467">
            <v>6.35</v>
          </cell>
          <cell r="AC467">
            <v>-3.1847133757961776E-2</v>
          </cell>
          <cell r="AD467"/>
          <cell r="AE467">
            <v>-4.0909090909090895E-2</v>
          </cell>
          <cell r="AF467">
            <v>-4.5454545454545414E-2</v>
          </cell>
          <cell r="AG467">
            <v>-6.2499999999999889E-2</v>
          </cell>
          <cell r="AH467">
            <v>-2.7950310559006319E-2</v>
          </cell>
          <cell r="AI467">
            <v>-5.2980132450331063E-2</v>
          </cell>
          <cell r="AJ467">
            <v>-3.5714285714285698E-2</v>
          </cell>
          <cell r="AK467">
            <v>-6.164383561643838E-2</v>
          </cell>
          <cell r="AL467">
            <v>-2.4169184290030232E-2</v>
          </cell>
          <cell r="AM467">
            <v>-6.498194945848379E-2</v>
          </cell>
          <cell r="AN467">
            <v>-1.6393442622950727E-2</v>
          </cell>
          <cell r="AO467">
            <v>-3.5714285714286698E-3</v>
          </cell>
          <cell r="AP467">
            <v>-3.8461538461539435E-3</v>
          </cell>
          <cell r="AQ467">
            <v>-2.3890784982935176E-2</v>
          </cell>
          <cell r="AR467">
            <v>-3.3333333333334103E-3</v>
          </cell>
          <cell r="AS467">
            <v>-2.6455026455026509E-2</v>
          </cell>
          <cell r="AT467">
            <v>-1.8281535648995151E-3</v>
          </cell>
          <cell r="AU467">
            <v>-1.8181818181818299E-3</v>
          </cell>
          <cell r="AV467">
            <v>-1.6429353778751432E-2</v>
          </cell>
          <cell r="AW467">
            <v>-7.812500000000111E-3</v>
          </cell>
        </row>
        <row r="468">
          <cell r="A468">
            <v>40511</v>
          </cell>
          <cell r="B468">
            <v>9513</v>
          </cell>
          <cell r="C468">
            <v>7255</v>
          </cell>
          <cell r="D468">
            <v>-6.2192393736017926E-2</v>
          </cell>
          <cell r="E468">
            <v>-4.228329809725162E-2</v>
          </cell>
          <cell r="F468">
            <v>-8.7076884358877615E-2</v>
          </cell>
          <cell r="G468">
            <v>0.31123363197794623</v>
          </cell>
          <cell r="H468">
            <v>14.5</v>
          </cell>
          <cell r="I468">
            <v>9.6999999999999993</v>
          </cell>
          <cell r="J468">
            <v>17.45</v>
          </cell>
          <cell r="K468">
            <v>15.35</v>
          </cell>
          <cell r="L468">
            <v>15</v>
          </cell>
          <cell r="M468">
            <v>13.25</v>
          </cell>
          <cell r="N468">
            <v>19.399999999999999</v>
          </cell>
          <cell r="O468">
            <v>12.75</v>
          </cell>
          <cell r="P468">
            <v>2.74</v>
          </cell>
          <cell r="Q468">
            <v>4.38</v>
          </cell>
          <cell r="R468">
            <v>6.05</v>
          </cell>
          <cell r="S468">
            <v>13.75</v>
          </cell>
          <cell r="T468">
            <v>12.35</v>
          </cell>
          <cell r="U468">
            <v>14.45</v>
          </cell>
          <cell r="V468">
            <v>14.8</v>
          </cell>
          <cell r="W468">
            <v>9.35</v>
          </cell>
          <cell r="X468">
            <v>23.85</v>
          </cell>
          <cell r="Y468">
            <v>23.85</v>
          </cell>
          <cell r="Z468">
            <v>24</v>
          </cell>
          <cell r="AA468">
            <v>8.2200000000000006</v>
          </cell>
          <cell r="AB468">
            <v>6.38</v>
          </cell>
          <cell r="AC468">
            <v>-4.6052631578947345E-2</v>
          </cell>
          <cell r="AD468"/>
          <cell r="AE468">
            <v>-8.0568720379147085E-2</v>
          </cell>
          <cell r="AF468">
            <v>-0.12531328320802004</v>
          </cell>
          <cell r="AG468">
            <v>-0.11014492753623195</v>
          </cell>
          <cell r="AH468">
            <v>-4.1533546325878579E-2</v>
          </cell>
          <cell r="AI468">
            <v>-7.3426573426573438E-2</v>
          </cell>
          <cell r="AJ468">
            <v>-4.1975308641975406E-2</v>
          </cell>
          <cell r="AK468">
            <v>-6.9343065693430628E-2</v>
          </cell>
          <cell r="AL468">
            <v>-0.15170278637770895</v>
          </cell>
          <cell r="AM468">
            <v>-0.15444015444015446</v>
          </cell>
          <cell r="AN468">
            <v>8.3333333333333037E-3</v>
          </cell>
          <cell r="AO468">
            <v>-1.4336917562723928E-2</v>
          </cell>
          <cell r="AP468">
            <v>-4.633204633204635E-2</v>
          </cell>
          <cell r="AQ468">
            <v>1.0489510489510412E-2</v>
          </cell>
          <cell r="AR468">
            <v>-1.0033444816053394E-2</v>
          </cell>
          <cell r="AS468">
            <v>1.6304347826086918E-2</v>
          </cell>
          <cell r="AT468">
            <v>-0.12637362637362637</v>
          </cell>
          <cell r="AU468">
            <v>-0.12568306010928965</v>
          </cell>
          <cell r="AV468">
            <v>-8.4632516703786131E-2</v>
          </cell>
          <cell r="AW468">
            <v>4.7244094488190225E-3</v>
          </cell>
        </row>
        <row r="469">
          <cell r="A469">
            <v>40518</v>
          </cell>
          <cell r="B469">
            <v>9411</v>
          </cell>
          <cell r="C469">
            <v>6623</v>
          </cell>
          <cell r="D469">
            <v>-4.3773854961832059E-2</v>
          </cell>
          <cell r="E469">
            <v>-1.0722169662567005E-2</v>
          </cell>
          <cell r="F469">
            <v>-8.7112336319779438E-2</v>
          </cell>
          <cell r="G469">
            <v>0.4209572701192813</v>
          </cell>
          <cell r="H469">
            <v>13.6</v>
          </cell>
          <cell r="I469">
            <v>8.8000000000000007</v>
          </cell>
          <cell r="J469">
            <v>16.600000000000001</v>
          </cell>
          <cell r="K469">
            <v>14.55</v>
          </cell>
          <cell r="L469">
            <v>14.15</v>
          </cell>
          <cell r="M469">
            <v>12.05</v>
          </cell>
          <cell r="N469">
            <v>18.3</v>
          </cell>
          <cell r="O469">
            <v>11.6</v>
          </cell>
          <cell r="P469">
            <v>2.16</v>
          </cell>
          <cell r="Q469">
            <v>3.5</v>
          </cell>
          <cell r="R469">
            <v>6.1</v>
          </cell>
          <cell r="S469">
            <v>13.3</v>
          </cell>
          <cell r="T469">
            <v>12.2</v>
          </cell>
          <cell r="U469">
            <v>14.45</v>
          </cell>
          <cell r="V469">
            <v>15.25</v>
          </cell>
          <cell r="W469">
            <v>9.35</v>
          </cell>
          <cell r="X469">
            <v>22.6</v>
          </cell>
          <cell r="Y469">
            <v>22.6</v>
          </cell>
          <cell r="Z469">
            <v>22.75</v>
          </cell>
          <cell r="AA469">
            <v>8.31</v>
          </cell>
          <cell r="AB469">
            <v>6.38</v>
          </cell>
          <cell r="AC469">
            <v>-6.2068965517241392E-2</v>
          </cell>
          <cell r="AD469"/>
          <cell r="AE469">
            <v>-9.2783505154639068E-2</v>
          </cell>
          <cell r="AF469">
            <v>-4.871060171919761E-2</v>
          </cell>
          <cell r="AG469">
            <v>-5.2117263843648121E-2</v>
          </cell>
          <cell r="AH469">
            <v>-5.6666666666666643E-2</v>
          </cell>
          <cell r="AI469">
            <v>-9.0566037735849036E-2</v>
          </cell>
          <cell r="AJ469">
            <v>-5.6701030927834961E-2</v>
          </cell>
          <cell r="AK469">
            <v>-9.0196078431372562E-2</v>
          </cell>
          <cell r="AL469">
            <v>-0.21167883211678828</v>
          </cell>
          <cell r="AM469">
            <v>-0.20091324200913241</v>
          </cell>
          <cell r="AN469">
            <v>8.2644628099173278E-3</v>
          </cell>
          <cell r="AO469">
            <v>-3.2727272727272716E-2</v>
          </cell>
          <cell r="AP469">
            <v>-1.2145748987854255E-2</v>
          </cell>
          <cell r="AQ469">
            <v>0</v>
          </cell>
          <cell r="AR469">
            <v>3.0405405405405261E-2</v>
          </cell>
          <cell r="AS469">
            <v>0</v>
          </cell>
          <cell r="AT469">
            <v>-5.2410901467505266E-2</v>
          </cell>
          <cell r="AU469">
            <v>-5.208333333333337E-2</v>
          </cell>
          <cell r="AV469">
            <v>1.0948905109489093E-2</v>
          </cell>
          <cell r="AW469">
            <v>0</v>
          </cell>
        </row>
        <row r="470">
          <cell r="A470">
            <v>40525</v>
          </cell>
          <cell r="B470">
            <v>8664</v>
          </cell>
          <cell r="C470">
            <v>6196</v>
          </cell>
          <cell r="D470">
            <v>-7.3219408756392657E-2</v>
          </cell>
          <cell r="E470">
            <v>-7.9375199234937854E-2</v>
          </cell>
          <cell r="F470">
            <v>-6.4472293522572888E-2</v>
          </cell>
          <cell r="G470">
            <v>0.3983214977404777</v>
          </cell>
          <cell r="H470">
            <v>12.75</v>
          </cell>
          <cell r="I470">
            <v>8.4</v>
          </cell>
          <cell r="J470">
            <v>15.85</v>
          </cell>
          <cell r="K470">
            <v>13.9</v>
          </cell>
          <cell r="L470">
            <v>13.4</v>
          </cell>
          <cell r="M470">
            <v>11.55</v>
          </cell>
          <cell r="N470">
            <v>17.25</v>
          </cell>
          <cell r="O470">
            <v>11.1</v>
          </cell>
          <cell r="P470">
            <v>1.63</v>
          </cell>
          <cell r="Q470">
            <v>3.06</v>
          </cell>
          <cell r="R470">
            <v>5.7</v>
          </cell>
          <cell r="S470">
            <v>12.4</v>
          </cell>
          <cell r="T470">
            <v>11.6</v>
          </cell>
          <cell r="U470">
            <v>13.45</v>
          </cell>
          <cell r="V470">
            <v>13.85</v>
          </cell>
          <cell r="W470">
            <v>8.65</v>
          </cell>
          <cell r="X470">
            <v>20.75</v>
          </cell>
          <cell r="Y470">
            <v>20.75</v>
          </cell>
          <cell r="Z470">
            <v>20.9</v>
          </cell>
          <cell r="AA470">
            <v>7.72</v>
          </cell>
          <cell r="AB470">
            <v>5.53</v>
          </cell>
          <cell r="AC470">
            <v>-6.25E-2</v>
          </cell>
          <cell r="AD470"/>
          <cell r="AE470">
            <v>-4.5454545454545525E-2</v>
          </cell>
          <cell r="AF470">
            <v>-4.5180722891566383E-2</v>
          </cell>
          <cell r="AG470">
            <v>-4.4673539518900407E-2</v>
          </cell>
          <cell r="AH470">
            <v>-5.3003533568904637E-2</v>
          </cell>
          <cell r="AI470">
            <v>-4.1493775933609922E-2</v>
          </cell>
          <cell r="AJ470">
            <v>-5.7377049180327933E-2</v>
          </cell>
          <cell r="AK470">
            <v>-4.31034482758621E-2</v>
          </cell>
          <cell r="AL470">
            <v>-0.24537037037037046</v>
          </cell>
          <cell r="AM470">
            <v>-0.12571428571428567</v>
          </cell>
          <cell r="AN470">
            <v>-6.557377049180324E-2</v>
          </cell>
          <cell r="AO470">
            <v>-6.7669172932330879E-2</v>
          </cell>
          <cell r="AP470">
            <v>-4.9180327868852403E-2</v>
          </cell>
          <cell r="AQ470">
            <v>-6.9204152249134898E-2</v>
          </cell>
          <cell r="AR470">
            <v>-9.1803278688524559E-2</v>
          </cell>
          <cell r="AS470">
            <v>-7.4866310160427774E-2</v>
          </cell>
          <cell r="AT470">
            <v>-8.1858407079646089E-2</v>
          </cell>
          <cell r="AU470">
            <v>-8.1318681318681363E-2</v>
          </cell>
          <cell r="AV470">
            <v>-7.099879663056563E-2</v>
          </cell>
          <cell r="AW470">
            <v>-0.13322884012539182</v>
          </cell>
        </row>
        <row r="471">
          <cell r="A471">
            <v>40532</v>
          </cell>
          <cell r="B471">
            <v>8546</v>
          </cell>
          <cell r="C471">
            <v>6386</v>
          </cell>
          <cell r="D471">
            <v>4.8452220726782347E-3</v>
          </cell>
          <cell r="E471">
            <v>-1.3619575253924321E-2</v>
          </cell>
          <cell r="F471">
            <v>3.0664945125887577E-2</v>
          </cell>
          <cell r="G471">
            <v>0.33823989978077046</v>
          </cell>
          <cell r="H471">
            <v>12.8</v>
          </cell>
          <cell r="I471">
            <v>8.75</v>
          </cell>
          <cell r="J471">
            <v>16.55</v>
          </cell>
          <cell r="K471">
            <v>14.5</v>
          </cell>
          <cell r="L471">
            <v>13.45</v>
          </cell>
          <cell r="M471">
            <v>12.05</v>
          </cell>
          <cell r="N471">
            <v>17.3</v>
          </cell>
          <cell r="O471">
            <v>11.6</v>
          </cell>
          <cell r="P471">
            <v>1.59</v>
          </cell>
          <cell r="Q471">
            <v>3.56</v>
          </cell>
          <cell r="R471">
            <v>5.55</v>
          </cell>
          <cell r="S471">
            <v>12</v>
          </cell>
          <cell r="T471">
            <v>11.6</v>
          </cell>
          <cell r="U471">
            <v>13.05</v>
          </cell>
          <cell r="V471">
            <v>13.4</v>
          </cell>
          <cell r="W471">
            <v>8.4</v>
          </cell>
          <cell r="X471">
            <v>21.7</v>
          </cell>
          <cell r="Y471">
            <v>21.7</v>
          </cell>
          <cell r="Z471">
            <v>21.9</v>
          </cell>
          <cell r="AA471">
            <v>7.6</v>
          </cell>
          <cell r="AB471">
            <v>5.13</v>
          </cell>
          <cell r="AC471">
            <v>3.9215686274509665E-3</v>
          </cell>
          <cell r="AD471"/>
          <cell r="AE471">
            <v>4.1666666666666519E-2</v>
          </cell>
          <cell r="AF471">
            <v>4.4164037854889759E-2</v>
          </cell>
          <cell r="AG471">
            <v>4.3165467625899234E-2</v>
          </cell>
          <cell r="AH471">
            <v>3.7313432835819338E-3</v>
          </cell>
          <cell r="AI471">
            <v>4.3290043290043378E-2</v>
          </cell>
          <cell r="AJ471">
            <v>2.8985507246377384E-3</v>
          </cell>
          <cell r="AK471">
            <v>4.5045045045045029E-2</v>
          </cell>
          <cell r="AL471">
            <v>-2.4539877300613355E-2</v>
          </cell>
          <cell r="AM471">
            <v>0.1633986928104576</v>
          </cell>
          <cell r="AN471">
            <v>-2.6315789473684292E-2</v>
          </cell>
          <cell r="AO471">
            <v>-3.2258064516129115E-2</v>
          </cell>
          <cell r="AP471">
            <v>0</v>
          </cell>
          <cell r="AQ471">
            <v>-2.9739776951672736E-2</v>
          </cell>
          <cell r="AR471">
            <v>-3.2490974729241784E-2</v>
          </cell>
          <cell r="AS471">
            <v>-2.8901734104046284E-2</v>
          </cell>
          <cell r="AT471">
            <v>4.5783132530120341E-2</v>
          </cell>
          <cell r="AU471">
            <v>4.7846889952153138E-2</v>
          </cell>
          <cell r="AV471">
            <v>-1.5544041450777257E-2</v>
          </cell>
          <cell r="AW471">
            <v>-7.2332730560578762E-2</v>
          </cell>
        </row>
        <row r="472">
          <cell r="A472">
            <v>40539</v>
          </cell>
          <cell r="B472">
            <v>7439</v>
          </cell>
          <cell r="C472">
            <v>5927</v>
          </cell>
          <cell r="D472">
            <v>-0.10487543530672383</v>
          </cell>
          <cell r="E472">
            <v>-0.12953428504563536</v>
          </cell>
          <cell r="F472">
            <v>-7.1875978703413668E-2</v>
          </cell>
          <cell r="G472">
            <v>0.25510376244305721</v>
          </cell>
          <cell r="H472">
            <v>12.15</v>
          </cell>
          <cell r="I472">
            <v>8.15</v>
          </cell>
          <cell r="J472">
            <v>15.35</v>
          </cell>
          <cell r="K472">
            <v>13.6</v>
          </cell>
          <cell r="L472">
            <v>12.8</v>
          </cell>
          <cell r="M472">
            <v>11.35</v>
          </cell>
          <cell r="N472">
            <v>16.5</v>
          </cell>
          <cell r="O472">
            <v>10.9</v>
          </cell>
          <cell r="P472">
            <v>1.24</v>
          </cell>
          <cell r="Q472">
            <v>2.83</v>
          </cell>
          <cell r="R472">
            <v>4.8</v>
          </cell>
          <cell r="S472">
            <v>10.7</v>
          </cell>
          <cell r="T472">
            <v>10.4</v>
          </cell>
          <cell r="U472">
            <v>11.1</v>
          </cell>
          <cell r="V472">
            <v>11.7</v>
          </cell>
          <cell r="W472">
            <v>7.1</v>
          </cell>
          <cell r="X472">
            <v>20.55</v>
          </cell>
          <cell r="Y472">
            <v>20.55</v>
          </cell>
          <cell r="Z472">
            <v>20.75</v>
          </cell>
          <cell r="AA472">
            <v>6.54</v>
          </cell>
          <cell r="AB472">
            <v>3.53</v>
          </cell>
          <cell r="AC472">
            <v>-5.078125E-2</v>
          </cell>
          <cell r="AD472"/>
          <cell r="AE472">
            <v>-6.8571428571428505E-2</v>
          </cell>
          <cell r="AF472">
            <v>-7.2507552870090697E-2</v>
          </cell>
          <cell r="AG472">
            <v>-6.2068965517241392E-2</v>
          </cell>
          <cell r="AH472">
            <v>-4.8327137546468335E-2</v>
          </cell>
          <cell r="AI472">
            <v>-5.8091286307054069E-2</v>
          </cell>
          <cell r="AJ472">
            <v>-4.6242774566474076E-2</v>
          </cell>
          <cell r="AK472">
            <v>-6.0344827586206851E-2</v>
          </cell>
          <cell r="AL472">
            <v>-0.22012578616352207</v>
          </cell>
          <cell r="AM472">
            <v>-0.2050561797752809</v>
          </cell>
          <cell r="AN472">
            <v>-0.13513513513513509</v>
          </cell>
          <cell r="AO472">
            <v>-0.10833333333333339</v>
          </cell>
          <cell r="AP472">
            <v>-0.10344827586206895</v>
          </cell>
          <cell r="AQ472">
            <v>-0.14942528735632188</v>
          </cell>
          <cell r="AR472">
            <v>-0.12686567164179108</v>
          </cell>
          <cell r="AS472">
            <v>-0.15476190476190488</v>
          </cell>
          <cell r="AT472">
            <v>-5.2995391705069061E-2</v>
          </cell>
          <cell r="AU472">
            <v>-5.2511415525114069E-2</v>
          </cell>
          <cell r="AV472">
            <v>-0.13947368421052631</v>
          </cell>
          <cell r="AW472">
            <v>-0.31189083820662766</v>
          </cell>
        </row>
        <row r="473">
          <cell r="A473">
            <v>40546</v>
          </cell>
          <cell r="B473">
            <v>7439</v>
          </cell>
          <cell r="C473">
            <v>5927</v>
          </cell>
          <cell r="D473">
            <v>0</v>
          </cell>
          <cell r="E473">
            <v>0</v>
          </cell>
          <cell r="F473">
            <v>0</v>
          </cell>
          <cell r="G473">
            <v>0.25510376244305721</v>
          </cell>
          <cell r="H473">
            <v>12.15</v>
          </cell>
          <cell r="I473">
            <v>8.15</v>
          </cell>
          <cell r="J473">
            <v>15.35</v>
          </cell>
          <cell r="K473">
            <v>13.6</v>
          </cell>
          <cell r="L473">
            <v>12.8</v>
          </cell>
          <cell r="M473">
            <v>11.35</v>
          </cell>
          <cell r="N473">
            <v>16.5</v>
          </cell>
          <cell r="O473">
            <v>10.9</v>
          </cell>
          <cell r="P473">
            <v>1.24</v>
          </cell>
          <cell r="Q473">
            <v>2.83</v>
          </cell>
          <cell r="R473">
            <v>4.8</v>
          </cell>
          <cell r="S473">
            <v>10.7</v>
          </cell>
          <cell r="T473">
            <v>10.4</v>
          </cell>
          <cell r="U473">
            <v>11.1</v>
          </cell>
          <cell r="V473">
            <v>11.7</v>
          </cell>
          <cell r="W473">
            <v>7.1</v>
          </cell>
          <cell r="X473">
            <v>20.55</v>
          </cell>
          <cell r="Y473">
            <v>20.55</v>
          </cell>
          <cell r="Z473">
            <v>20.75</v>
          </cell>
          <cell r="AA473">
            <v>6.54</v>
          </cell>
          <cell r="AB473">
            <v>3.53</v>
          </cell>
          <cell r="AC473">
            <v>0</v>
          </cell>
          <cell r="AD473"/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</row>
        <row r="474">
          <cell r="A474">
            <v>40553</v>
          </cell>
          <cell r="B474">
            <v>6196</v>
          </cell>
          <cell r="C474">
            <v>5270</v>
          </cell>
          <cell r="D474">
            <v>-0.14215172826574896</v>
          </cell>
          <cell r="E474">
            <v>-0.16709235112246268</v>
          </cell>
          <cell r="F474">
            <v>-0.11084865868061411</v>
          </cell>
          <cell r="G474">
            <v>0.17571157495256168</v>
          </cell>
          <cell r="H474">
            <v>11.4</v>
          </cell>
          <cell r="I474">
            <v>7.35</v>
          </cell>
          <cell r="J474">
            <v>14.05</v>
          </cell>
          <cell r="K474">
            <v>12.3</v>
          </cell>
          <cell r="L474">
            <v>12.05</v>
          </cell>
          <cell r="M474">
            <v>10.199999999999999</v>
          </cell>
          <cell r="N474">
            <v>15.5</v>
          </cell>
          <cell r="O474">
            <v>9.85</v>
          </cell>
          <cell r="P474">
            <v>0.62</v>
          </cell>
          <cell r="Q474">
            <v>1.91</v>
          </cell>
          <cell r="R474">
            <v>4.1500000000000004</v>
          </cell>
          <cell r="S474">
            <v>9</v>
          </cell>
          <cell r="T474">
            <v>9.75</v>
          </cell>
          <cell r="U474">
            <v>9.4</v>
          </cell>
          <cell r="V474">
            <v>9.8000000000000007</v>
          </cell>
          <cell r="W474">
            <v>6</v>
          </cell>
          <cell r="X474">
            <v>18.399999999999999</v>
          </cell>
          <cell r="Y474">
            <v>18.399999999999999</v>
          </cell>
          <cell r="Z474">
            <v>18.600000000000001</v>
          </cell>
          <cell r="AA474">
            <v>4.58</v>
          </cell>
          <cell r="AB474">
            <v>2.0299999999999998</v>
          </cell>
          <cell r="AC474">
            <v>-6.1728395061728447E-2</v>
          </cell>
          <cell r="AD474"/>
          <cell r="AE474">
            <v>-9.8159509202454087E-2</v>
          </cell>
          <cell r="AF474">
            <v>-8.4690553745928265E-2</v>
          </cell>
          <cell r="AG474">
            <v>-9.558823529411753E-2</v>
          </cell>
          <cell r="AH474">
            <v>-5.859375E-2</v>
          </cell>
          <cell r="AI474">
            <v>-0.10132158590308371</v>
          </cell>
          <cell r="AJ474">
            <v>-6.0606060606060552E-2</v>
          </cell>
          <cell r="AK474">
            <v>-9.6330275229357887E-2</v>
          </cell>
          <cell r="AL474">
            <v>-0.5</v>
          </cell>
          <cell r="AM474">
            <v>-0.32508833922261493</v>
          </cell>
          <cell r="AN474">
            <v>-0.13541666666666652</v>
          </cell>
          <cell r="AO474">
            <v>-0.1588785046728971</v>
          </cell>
          <cell r="AP474">
            <v>-6.25E-2</v>
          </cell>
          <cell r="AQ474">
            <v>-0.15315315315315314</v>
          </cell>
          <cell r="AR474">
            <v>-0.16239316239316226</v>
          </cell>
          <cell r="AS474">
            <v>-0.15492957746478864</v>
          </cell>
          <cell r="AT474">
            <v>-0.1046228710462288</v>
          </cell>
          <cell r="AU474">
            <v>-0.10361445783132528</v>
          </cell>
          <cell r="AV474">
            <v>-0.29969418960244643</v>
          </cell>
          <cell r="AW474">
            <v>-0.42492917847025502</v>
          </cell>
        </row>
        <row r="475">
          <cell r="A475">
            <v>40560</v>
          </cell>
          <cell r="B475">
            <v>5913</v>
          </cell>
          <cell r="C475">
            <v>5270</v>
          </cell>
          <cell r="D475">
            <v>-2.4681667538810403E-2</v>
          </cell>
          <cell r="E475">
            <v>-4.5674628792769512E-2</v>
          </cell>
          <cell r="F475">
            <v>0</v>
          </cell>
          <cell r="G475">
            <v>0.12201138519924098</v>
          </cell>
          <cell r="H475">
            <v>10.45</v>
          </cell>
          <cell r="I475">
            <v>6.55</v>
          </cell>
          <cell r="J475">
            <v>12.75</v>
          </cell>
          <cell r="K475">
            <v>11.15</v>
          </cell>
          <cell r="L475">
            <v>11.2</v>
          </cell>
          <cell r="M475">
            <v>9.25</v>
          </cell>
          <cell r="N475">
            <v>14.3</v>
          </cell>
          <cell r="O475">
            <v>8.9</v>
          </cell>
          <cell r="P475">
            <v>0</v>
          </cell>
          <cell r="Q475">
            <v>1.1499999999999999</v>
          </cell>
          <cell r="R475">
            <v>4</v>
          </cell>
          <cell r="S475">
            <v>8.35</v>
          </cell>
          <cell r="T475">
            <v>9.5</v>
          </cell>
          <cell r="U475">
            <v>9.0500000000000007</v>
          </cell>
          <cell r="V475">
            <v>9.1999999999999993</v>
          </cell>
          <cell r="W475">
            <v>5.75</v>
          </cell>
          <cell r="X475">
            <v>18.149999999999999</v>
          </cell>
          <cell r="Y475">
            <v>18.149999999999999</v>
          </cell>
          <cell r="Z475">
            <v>18.350000000000001</v>
          </cell>
          <cell r="AA475">
            <v>4.1399999999999997</v>
          </cell>
          <cell r="AB475">
            <v>1.77</v>
          </cell>
          <cell r="AC475">
            <v>-8.333333333333337E-2</v>
          </cell>
          <cell r="AD475"/>
          <cell r="AE475">
            <v>-0.108843537414966</v>
          </cell>
          <cell r="AF475">
            <v>-9.252669039145911E-2</v>
          </cell>
          <cell r="AG475">
            <v>-9.3495934959349603E-2</v>
          </cell>
          <cell r="AH475">
            <v>-7.0539419087137012E-2</v>
          </cell>
          <cell r="AI475">
            <v>-9.3137254901960675E-2</v>
          </cell>
          <cell r="AJ475">
            <v>-7.7419354838709653E-2</v>
          </cell>
          <cell r="AK475">
            <v>-9.6446700507614169E-2</v>
          </cell>
          <cell r="AL475">
            <v>-1</v>
          </cell>
          <cell r="AM475">
            <v>-0.39790575916230364</v>
          </cell>
          <cell r="AN475">
            <v>-3.6144578313253128E-2</v>
          </cell>
          <cell r="AO475">
            <v>-7.2222222222222299E-2</v>
          </cell>
          <cell r="AP475">
            <v>-2.5641025641025661E-2</v>
          </cell>
          <cell r="AQ475">
            <v>-3.7234042553191404E-2</v>
          </cell>
          <cell r="AR475">
            <v>-6.1224489795918546E-2</v>
          </cell>
          <cell r="AS475">
            <v>-4.166666666666663E-2</v>
          </cell>
          <cell r="AT475">
            <v>-1.3586956521739135E-2</v>
          </cell>
          <cell r="AU475">
            <v>-1.3440860215053752E-2</v>
          </cell>
          <cell r="AV475">
            <v>-9.6069868995633301E-2</v>
          </cell>
          <cell r="AW475">
            <v>-0.1280788177339901</v>
          </cell>
        </row>
        <row r="476">
          <cell r="A476">
            <v>40567</v>
          </cell>
          <cell r="B476">
            <v>5735</v>
          </cell>
          <cell r="C476">
            <v>4569</v>
          </cell>
          <cell r="D476">
            <v>-7.8601448627380832E-2</v>
          </cell>
          <cell r="E476">
            <v>-3.0103162523253846E-2</v>
          </cell>
          <cell r="F476">
            <v>-0.13301707779886152</v>
          </cell>
          <cell r="G476">
            <v>0.25519807397680017</v>
          </cell>
          <cell r="H476">
            <v>10.25</v>
          </cell>
          <cell r="I476">
            <v>6.7</v>
          </cell>
          <cell r="J476">
            <v>12.7</v>
          </cell>
          <cell r="K476">
            <v>11.1</v>
          </cell>
          <cell r="L476">
            <v>10.9</v>
          </cell>
          <cell r="M476">
            <v>9.15</v>
          </cell>
          <cell r="N476">
            <v>13.85</v>
          </cell>
          <cell r="O476">
            <v>8.8000000000000007</v>
          </cell>
          <cell r="P476">
            <v>0</v>
          </cell>
          <cell r="Q476">
            <v>1.03</v>
          </cell>
          <cell r="R476">
            <v>3.95</v>
          </cell>
          <cell r="S476">
            <v>8.15</v>
          </cell>
          <cell r="T476">
            <v>9.1</v>
          </cell>
          <cell r="U476">
            <v>8.8000000000000007</v>
          </cell>
          <cell r="V476">
            <v>9</v>
          </cell>
          <cell r="W476">
            <v>5.6</v>
          </cell>
          <cell r="X476">
            <v>17.899999999999999</v>
          </cell>
          <cell r="Y476">
            <v>17.899999999999999</v>
          </cell>
          <cell r="Z476">
            <v>18.100000000000001</v>
          </cell>
          <cell r="AA476">
            <v>3.79</v>
          </cell>
          <cell r="AB476">
            <v>1.61</v>
          </cell>
          <cell r="AC476">
            <v>-1.9138755980861122E-2</v>
          </cell>
          <cell r="AD476"/>
          <cell r="AE476">
            <v>2.2900763358778775E-2</v>
          </cell>
          <cell r="AF476">
            <v>-3.9215686274510775E-3</v>
          </cell>
          <cell r="AG476">
            <v>-4.484304932735439E-3</v>
          </cell>
          <cell r="AH476">
            <v>-2.6785714285714191E-2</v>
          </cell>
          <cell r="AI476">
            <v>-1.0810810810810811E-2</v>
          </cell>
          <cell r="AJ476">
            <v>-3.1468531468531569E-2</v>
          </cell>
          <cell r="AK476">
            <v>-1.1235955056179692E-2</v>
          </cell>
          <cell r="AL476">
            <v>0</v>
          </cell>
          <cell r="AM476">
            <v>-0.10434782608695647</v>
          </cell>
          <cell r="AN476">
            <v>-1.2499999999999956E-2</v>
          </cell>
          <cell r="AO476">
            <v>-2.39520958083832E-2</v>
          </cell>
          <cell r="AP476">
            <v>-4.2105263157894757E-2</v>
          </cell>
          <cell r="AQ476">
            <v>-2.7624309392265234E-2</v>
          </cell>
          <cell r="AR476">
            <v>-2.1739130434782483E-2</v>
          </cell>
          <cell r="AS476">
            <v>-2.6086956521739202E-2</v>
          </cell>
          <cell r="AT476">
            <v>-1.377410468319562E-2</v>
          </cell>
          <cell r="AU476">
            <v>-1.3623978201634857E-2</v>
          </cell>
          <cell r="AV476">
            <v>-8.4541062801932298E-2</v>
          </cell>
          <cell r="AW476">
            <v>-9.0395480225988645E-2</v>
          </cell>
        </row>
        <row r="477">
          <cell r="A477">
            <v>40574</v>
          </cell>
          <cell r="B477">
            <v>5086</v>
          </cell>
          <cell r="C477">
            <v>4488</v>
          </cell>
          <cell r="D477">
            <v>-7.0846273291925499E-2</v>
          </cell>
          <cell r="E477">
            <v>-0.11316477768090671</v>
          </cell>
          <cell r="F477">
            <v>-1.7728168089297447E-2</v>
          </cell>
          <cell r="G477">
            <v>0.13324420677361853</v>
          </cell>
          <cell r="H477">
            <v>10.15</v>
          </cell>
          <cell r="I477">
            <v>6.5</v>
          </cell>
          <cell r="J477">
            <v>12.5</v>
          </cell>
          <cell r="K477">
            <v>10.95</v>
          </cell>
          <cell r="L477">
            <v>10.8</v>
          </cell>
          <cell r="M477">
            <v>8.9499999999999993</v>
          </cell>
          <cell r="N477">
            <v>13.75</v>
          </cell>
          <cell r="O477">
            <v>8.65</v>
          </cell>
          <cell r="P477">
            <v>0</v>
          </cell>
          <cell r="Q477">
            <v>0.93</v>
          </cell>
          <cell r="R477">
            <v>3.6</v>
          </cell>
          <cell r="S477">
            <v>7.15</v>
          </cell>
          <cell r="T477">
            <v>8.75</v>
          </cell>
          <cell r="U477">
            <v>7.9</v>
          </cell>
          <cell r="V477">
            <v>8.15</v>
          </cell>
          <cell r="W477">
            <v>5</v>
          </cell>
          <cell r="X477">
            <v>16.5</v>
          </cell>
          <cell r="Y477">
            <v>16.5</v>
          </cell>
          <cell r="Z477">
            <v>16.8</v>
          </cell>
          <cell r="AA477">
            <v>3</v>
          </cell>
          <cell r="AB477">
            <v>0.8</v>
          </cell>
          <cell r="AC477">
            <v>-9.7560975609756184E-3</v>
          </cell>
          <cell r="AD477"/>
          <cell r="AE477">
            <v>-2.9850746268656692E-2</v>
          </cell>
          <cell r="AF477">
            <v>-1.5748031496062964E-2</v>
          </cell>
          <cell r="AG477">
            <v>-1.3513513513513598E-2</v>
          </cell>
          <cell r="AH477">
            <v>-9.1743119266054496E-3</v>
          </cell>
          <cell r="AI477">
            <v>-2.1857923497267895E-2</v>
          </cell>
          <cell r="AJ477">
            <v>-7.2202166064981865E-3</v>
          </cell>
          <cell r="AK477">
            <v>-1.7045454545454586E-2</v>
          </cell>
          <cell r="AL477">
            <v>0</v>
          </cell>
          <cell r="AM477">
            <v>-9.7087378640776656E-2</v>
          </cell>
          <cell r="AN477">
            <v>-8.8607594936708889E-2</v>
          </cell>
          <cell r="AO477">
            <v>-0.12269938650306744</v>
          </cell>
          <cell r="AP477">
            <v>-3.8461538461538436E-2</v>
          </cell>
          <cell r="AQ477">
            <v>-0.10227272727272729</v>
          </cell>
          <cell r="AR477">
            <v>-9.4444444444444442E-2</v>
          </cell>
          <cell r="AS477">
            <v>-0.1071428571428571</v>
          </cell>
          <cell r="AT477">
            <v>-7.8212290502793214E-2</v>
          </cell>
          <cell r="AU477">
            <v>-7.1823204419889541E-2</v>
          </cell>
          <cell r="AV477">
            <v>-0.20844327176781008</v>
          </cell>
          <cell r="AW477">
            <v>-0.50310559006211175</v>
          </cell>
        </row>
        <row r="478">
          <cell r="A478">
            <v>40581</v>
          </cell>
          <cell r="B478">
            <v>5072</v>
          </cell>
          <cell r="C478">
            <v>4423</v>
          </cell>
          <cell r="D478">
            <v>-8.2515145184876015E-3</v>
          </cell>
          <cell r="E478">
            <v>-2.7526543452615071E-3</v>
          </cell>
          <cell r="F478">
            <v>-1.4483065953654228E-2</v>
          </cell>
          <cell r="G478">
            <v>0.14673298666063758</v>
          </cell>
          <cell r="H478">
            <v>10.050000000000001</v>
          </cell>
          <cell r="I478">
            <v>6.35</v>
          </cell>
          <cell r="J478">
            <v>12.5</v>
          </cell>
          <cell r="K478">
            <v>10.95</v>
          </cell>
          <cell r="L478">
            <v>10.7</v>
          </cell>
          <cell r="M478">
            <v>8.9499999999999993</v>
          </cell>
          <cell r="N478">
            <v>13.65</v>
          </cell>
          <cell r="O478">
            <v>8.6</v>
          </cell>
          <cell r="P478">
            <v>0</v>
          </cell>
          <cell r="Q478">
            <v>0.66</v>
          </cell>
          <cell r="R478">
            <v>3.65</v>
          </cell>
          <cell r="S478">
            <v>7.25</v>
          </cell>
          <cell r="T478">
            <v>8.5500000000000007</v>
          </cell>
          <cell r="U478">
            <v>8.1</v>
          </cell>
          <cell r="V478">
            <v>8.1999999999999993</v>
          </cell>
          <cell r="W478">
            <v>5.15</v>
          </cell>
          <cell r="X478">
            <v>16.399999999999999</v>
          </cell>
          <cell r="Y478">
            <v>16.399999999999999</v>
          </cell>
          <cell r="Z478">
            <v>16.5</v>
          </cell>
          <cell r="AA478">
            <v>2.74</v>
          </cell>
          <cell r="AB478">
            <v>0.8</v>
          </cell>
          <cell r="AC478">
            <v>-9.8522167487684609E-3</v>
          </cell>
          <cell r="AD478"/>
          <cell r="AE478">
            <v>-2.3076923076923106E-2</v>
          </cell>
          <cell r="AF478">
            <v>0</v>
          </cell>
          <cell r="AG478">
            <v>0</v>
          </cell>
          <cell r="AH478">
            <v>-9.2592592592594114E-3</v>
          </cell>
          <cell r="AI478">
            <v>0</v>
          </cell>
          <cell r="AJ478">
            <v>-7.2727272727272085E-3</v>
          </cell>
          <cell r="AK478">
            <v>-5.7803468208093012E-3</v>
          </cell>
          <cell r="AL478">
            <v>0</v>
          </cell>
          <cell r="AM478">
            <v>-0.29032258064516125</v>
          </cell>
          <cell r="AN478">
            <v>1.388888888888884E-2</v>
          </cell>
          <cell r="AO478">
            <v>1.3986013986013957E-2</v>
          </cell>
          <cell r="AP478">
            <v>-2.2857142857142798E-2</v>
          </cell>
          <cell r="AQ478">
            <v>2.5316455696202445E-2</v>
          </cell>
          <cell r="AR478">
            <v>6.1349693251533388E-3</v>
          </cell>
          <cell r="AS478">
            <v>3.0000000000000027E-2</v>
          </cell>
          <cell r="AT478">
            <v>-6.0606060606060996E-3</v>
          </cell>
          <cell r="AU478">
            <v>-1.7857142857142905E-2</v>
          </cell>
          <cell r="AV478">
            <v>-8.6666666666666559E-2</v>
          </cell>
          <cell r="AW478">
            <v>0</v>
          </cell>
        </row>
        <row r="479">
          <cell r="A479">
            <v>40588</v>
          </cell>
          <cell r="B479">
            <v>5567</v>
          </cell>
          <cell r="C479">
            <v>4688</v>
          </cell>
          <cell r="D479">
            <v>8.0042127435492327E-2</v>
          </cell>
          <cell r="E479">
            <v>9.7594637223974656E-2</v>
          </cell>
          <cell r="F479">
            <v>5.9914085462355882E-2</v>
          </cell>
          <cell r="G479">
            <v>0.1875</v>
          </cell>
          <cell r="H479">
            <v>10.7</v>
          </cell>
          <cell r="I479">
            <v>6.7</v>
          </cell>
          <cell r="J479">
            <v>13.15</v>
          </cell>
          <cell r="K479">
            <v>11.45</v>
          </cell>
          <cell r="L479">
            <v>11.45</v>
          </cell>
          <cell r="M479">
            <v>9.35</v>
          </cell>
          <cell r="N479">
            <v>14.65</v>
          </cell>
          <cell r="O479">
            <v>9</v>
          </cell>
          <cell r="P479">
            <v>0</v>
          </cell>
          <cell r="Q479">
            <v>0.8</v>
          </cell>
          <cell r="R479">
            <v>3.85</v>
          </cell>
          <cell r="S479">
            <v>7.75</v>
          </cell>
          <cell r="T479">
            <v>9.1</v>
          </cell>
          <cell r="U479">
            <v>8.6999999999999993</v>
          </cell>
          <cell r="V479">
            <v>8.75</v>
          </cell>
          <cell r="W479">
            <v>5.5</v>
          </cell>
          <cell r="X479">
            <v>17.8</v>
          </cell>
          <cell r="Y479">
            <v>17.8</v>
          </cell>
          <cell r="Z479">
            <v>18</v>
          </cell>
          <cell r="AA479">
            <v>3.53</v>
          </cell>
          <cell r="AB479">
            <v>1.24</v>
          </cell>
          <cell r="AC479">
            <v>6.4676616915422702E-2</v>
          </cell>
          <cell r="AD479"/>
          <cell r="AE479">
            <v>5.5118110236220597E-2</v>
          </cell>
          <cell r="AF479">
            <v>5.2000000000000046E-2</v>
          </cell>
          <cell r="AG479">
            <v>4.5662100456621113E-2</v>
          </cell>
          <cell r="AH479">
            <v>7.0093457943925186E-2</v>
          </cell>
          <cell r="AI479">
            <v>4.4692737430167551E-2</v>
          </cell>
          <cell r="AJ479">
            <v>7.3260073260073222E-2</v>
          </cell>
          <cell r="AK479">
            <v>4.6511627906976827E-2</v>
          </cell>
          <cell r="AL479">
            <v>0</v>
          </cell>
          <cell r="AM479">
            <v>0.21212121212121215</v>
          </cell>
          <cell r="AN479">
            <v>5.4794520547945202E-2</v>
          </cell>
          <cell r="AO479">
            <v>6.8965517241379226E-2</v>
          </cell>
          <cell r="AP479">
            <v>6.4327485380116789E-2</v>
          </cell>
          <cell r="AQ479">
            <v>7.4074074074073959E-2</v>
          </cell>
          <cell r="AR479">
            <v>6.7073170731707377E-2</v>
          </cell>
          <cell r="AS479">
            <v>6.7961165048543659E-2</v>
          </cell>
          <cell r="AT479">
            <v>8.5365853658536661E-2</v>
          </cell>
          <cell r="AU479">
            <v>9.0909090909090828E-2</v>
          </cell>
          <cell r="AV479">
            <v>0.2883211678832116</v>
          </cell>
          <cell r="AW479">
            <v>0.54999999999999982</v>
          </cell>
        </row>
        <row r="480">
          <cell r="A480">
            <v>40595</v>
          </cell>
          <cell r="B480">
            <v>5761</v>
          </cell>
          <cell r="C480">
            <v>4720</v>
          </cell>
          <cell r="D480">
            <v>2.2038030229156513E-2</v>
          </cell>
          <cell r="E480">
            <v>3.4848212681875435E-2</v>
          </cell>
          <cell r="F480">
            <v>6.8259385665530026E-3</v>
          </cell>
          <cell r="G480">
            <v>0.22055084745762712</v>
          </cell>
          <cell r="H480">
            <v>10.7</v>
          </cell>
          <cell r="I480">
            <v>6.75</v>
          </cell>
          <cell r="J480">
            <v>13.35</v>
          </cell>
          <cell r="K480">
            <v>11.6</v>
          </cell>
          <cell r="L480">
            <v>11.45</v>
          </cell>
          <cell r="M480">
            <v>9.4499999999999993</v>
          </cell>
          <cell r="N480">
            <v>14.65</v>
          </cell>
          <cell r="O480">
            <v>9.1</v>
          </cell>
          <cell r="P480">
            <v>0</v>
          </cell>
          <cell r="Q480">
            <v>0.8</v>
          </cell>
          <cell r="R480">
            <v>3.9</v>
          </cell>
          <cell r="S480">
            <v>8</v>
          </cell>
          <cell r="T480">
            <v>9.1</v>
          </cell>
          <cell r="U480">
            <v>9</v>
          </cell>
          <cell r="V480">
            <v>9</v>
          </cell>
          <cell r="W480">
            <v>5.7</v>
          </cell>
          <cell r="X480">
            <v>18.55</v>
          </cell>
          <cell r="Y480">
            <v>18.55</v>
          </cell>
          <cell r="Z480">
            <v>18.75</v>
          </cell>
          <cell r="AA480">
            <v>3.8</v>
          </cell>
          <cell r="AB480">
            <v>1.33</v>
          </cell>
          <cell r="AC480">
            <v>0</v>
          </cell>
          <cell r="AD480"/>
          <cell r="AE480">
            <v>7.4626865671640896E-3</v>
          </cell>
          <cell r="AF480">
            <v>1.5209125475285079E-2</v>
          </cell>
          <cell r="AG480">
            <v>1.3100436681222849E-2</v>
          </cell>
          <cell r="AH480">
            <v>0</v>
          </cell>
          <cell r="AI480">
            <v>1.0695187165775444E-2</v>
          </cell>
          <cell r="AJ480">
            <v>0</v>
          </cell>
          <cell r="AK480">
            <v>1.1111111111111072E-2</v>
          </cell>
          <cell r="AL480">
            <v>0</v>
          </cell>
          <cell r="AM480">
            <v>0</v>
          </cell>
          <cell r="AN480">
            <v>1.298701298701288E-2</v>
          </cell>
          <cell r="AO480">
            <v>3.2258064516129004E-2</v>
          </cell>
          <cell r="AP480">
            <v>0</v>
          </cell>
          <cell r="AQ480">
            <v>3.4482758620689724E-2</v>
          </cell>
          <cell r="AR480">
            <v>2.857142857142847E-2</v>
          </cell>
          <cell r="AS480">
            <v>3.6363636363636376E-2</v>
          </cell>
          <cell r="AT480">
            <v>4.2134831460674205E-2</v>
          </cell>
          <cell r="AU480">
            <v>4.1666666666666741E-2</v>
          </cell>
          <cell r="AV480">
            <v>7.6487252124645799E-2</v>
          </cell>
          <cell r="AW480">
            <v>7.258064516129048E-2</v>
          </cell>
        </row>
        <row r="481">
          <cell r="A481">
            <v>40602</v>
          </cell>
          <cell r="B481">
            <v>5341</v>
          </cell>
          <cell r="C481">
            <v>4664</v>
          </cell>
          <cell r="D481">
            <v>-4.5415513786852379E-2</v>
          </cell>
          <cell r="E481">
            <v>-7.2904009720534679E-2</v>
          </cell>
          <cell r="F481">
            <v>-1.1864406779661052E-2</v>
          </cell>
          <cell r="G481">
            <v>0.14515437392795882</v>
          </cell>
          <cell r="H481">
            <v>10.7</v>
          </cell>
          <cell r="I481">
            <v>6.5</v>
          </cell>
          <cell r="J481">
            <v>13.15</v>
          </cell>
          <cell r="K481">
            <v>11.55</v>
          </cell>
          <cell r="L481">
            <v>11.45</v>
          </cell>
          <cell r="M481">
            <v>9.4</v>
          </cell>
          <cell r="N481">
            <v>14.65</v>
          </cell>
          <cell r="O481">
            <v>9.0500000000000007</v>
          </cell>
          <cell r="P481">
            <v>0</v>
          </cell>
          <cell r="Q481">
            <v>0.66</v>
          </cell>
          <cell r="R481">
            <v>3.75</v>
          </cell>
          <cell r="S481">
            <v>7.4</v>
          </cell>
          <cell r="T481">
            <v>8.85</v>
          </cell>
          <cell r="U481">
            <v>8.6999999999999993</v>
          </cell>
          <cell r="V481">
            <v>8.25</v>
          </cell>
          <cell r="W481">
            <v>5.5</v>
          </cell>
          <cell r="X481">
            <v>17.600000000000001</v>
          </cell>
          <cell r="Y481">
            <v>17.600000000000001</v>
          </cell>
          <cell r="Z481">
            <v>17.850000000000001</v>
          </cell>
          <cell r="AA481">
            <v>3.14</v>
          </cell>
          <cell r="AB481">
            <v>0.71</v>
          </cell>
          <cell r="AC481">
            <v>0</v>
          </cell>
          <cell r="AD481"/>
          <cell r="AE481">
            <v>-3.703703703703709E-2</v>
          </cell>
          <cell r="AF481">
            <v>-1.4981273408239626E-2</v>
          </cell>
          <cell r="AG481">
            <v>-4.3103448275860767E-3</v>
          </cell>
          <cell r="AH481">
            <v>0</v>
          </cell>
          <cell r="AI481">
            <v>-5.2910052910051242E-3</v>
          </cell>
          <cell r="AJ481">
            <v>0</v>
          </cell>
          <cell r="AK481">
            <v>-5.494505494505364E-3</v>
          </cell>
          <cell r="AL481">
            <v>0</v>
          </cell>
          <cell r="AM481">
            <v>-0.17500000000000004</v>
          </cell>
          <cell r="AN481">
            <v>-3.8461538461538436E-2</v>
          </cell>
          <cell r="AO481">
            <v>-7.4999999999999956E-2</v>
          </cell>
          <cell r="AP481">
            <v>-2.7472527472527486E-2</v>
          </cell>
          <cell r="AQ481">
            <v>-3.3333333333333437E-2</v>
          </cell>
          <cell r="AR481">
            <v>-8.333333333333337E-2</v>
          </cell>
          <cell r="AS481">
            <v>-3.5087719298245612E-2</v>
          </cell>
          <cell r="AT481">
            <v>-5.121293800539084E-2</v>
          </cell>
          <cell r="AU481">
            <v>-4.7999999999999932E-2</v>
          </cell>
          <cell r="AV481">
            <v>-0.17368421052631566</v>
          </cell>
          <cell r="AW481">
            <v>-0.46616541353383467</v>
          </cell>
        </row>
        <row r="482">
          <cell r="A482">
            <v>40609</v>
          </cell>
          <cell r="B482">
            <v>5759</v>
          </cell>
          <cell r="C482">
            <v>4794</v>
          </cell>
          <cell r="D482">
            <v>5.4772613693153449E-2</v>
          </cell>
          <cell r="E482">
            <v>7.8262497659614239E-2</v>
          </cell>
          <cell r="F482">
            <v>2.7873070325900473E-2</v>
          </cell>
          <cell r="G482">
            <v>0.2012932832707551</v>
          </cell>
          <cell r="H482">
            <v>10.7</v>
          </cell>
          <cell r="I482">
            <v>7</v>
          </cell>
          <cell r="J482">
            <v>13.65</v>
          </cell>
          <cell r="K482">
            <v>12</v>
          </cell>
          <cell r="L482">
            <v>11.45</v>
          </cell>
          <cell r="M482">
            <v>9.6999999999999993</v>
          </cell>
          <cell r="N482">
            <v>14.65</v>
          </cell>
          <cell r="O482">
            <v>9.4</v>
          </cell>
          <cell r="P482">
            <v>0</v>
          </cell>
          <cell r="Q482">
            <v>0.71</v>
          </cell>
          <cell r="R482">
            <v>3.95</v>
          </cell>
          <cell r="S482">
            <v>8.15</v>
          </cell>
          <cell r="T482">
            <v>8.85</v>
          </cell>
          <cell r="U482">
            <v>9.1</v>
          </cell>
          <cell r="V482">
            <v>9.75</v>
          </cell>
          <cell r="W482">
            <v>5.75</v>
          </cell>
          <cell r="X482">
            <v>18.8</v>
          </cell>
          <cell r="Y482">
            <v>18.8</v>
          </cell>
          <cell r="Z482">
            <v>19</v>
          </cell>
          <cell r="AA482">
            <v>3.23</v>
          </cell>
          <cell r="AB482">
            <v>1.1499999999999999</v>
          </cell>
          <cell r="AC482">
            <v>0</v>
          </cell>
          <cell r="AD482"/>
          <cell r="AE482">
            <v>7.6923076923076872E-2</v>
          </cell>
          <cell r="AF482">
            <v>3.8022813688213031E-2</v>
          </cell>
          <cell r="AG482">
            <v>3.8961038961038863E-2</v>
          </cell>
          <cell r="AH482">
            <v>0</v>
          </cell>
          <cell r="AI482">
            <v>3.1914893617021267E-2</v>
          </cell>
          <cell r="AJ482">
            <v>0</v>
          </cell>
          <cell r="AK482">
            <v>3.8674033149171283E-2</v>
          </cell>
          <cell r="AL482">
            <v>0</v>
          </cell>
          <cell r="AM482">
            <v>7.575757575757569E-2</v>
          </cell>
          <cell r="AN482">
            <v>5.3333333333333455E-2</v>
          </cell>
          <cell r="AO482">
            <v>0.10135135135135132</v>
          </cell>
          <cell r="AP482">
            <v>0</v>
          </cell>
          <cell r="AQ482">
            <v>4.5977011494252817E-2</v>
          </cell>
          <cell r="AR482">
            <v>0.18181818181818188</v>
          </cell>
          <cell r="AS482">
            <v>4.5454545454545414E-2</v>
          </cell>
          <cell r="AT482">
            <v>6.8181818181818121E-2</v>
          </cell>
          <cell r="AU482">
            <v>6.4425770308123242E-2</v>
          </cell>
          <cell r="AV482">
            <v>2.8662420382165488E-2</v>
          </cell>
          <cell r="AW482">
            <v>0.61971830985915499</v>
          </cell>
        </row>
        <row r="483">
          <cell r="A483">
            <v>40616</v>
          </cell>
          <cell r="B483">
            <v>6679</v>
          </cell>
          <cell r="C483">
            <v>5435</v>
          </cell>
          <cell r="D483">
            <v>0.14792002274234806</v>
          </cell>
          <cell r="E483">
            <v>0.1597499565896856</v>
          </cell>
          <cell r="F483">
            <v>0.13370880267000418</v>
          </cell>
          <cell r="G483">
            <v>0.22888684452621896</v>
          </cell>
          <cell r="H483">
            <v>10.7</v>
          </cell>
          <cell r="I483">
            <v>8.3000000000000007</v>
          </cell>
          <cell r="J483">
            <v>15.45</v>
          </cell>
          <cell r="K483">
            <v>13.7</v>
          </cell>
          <cell r="L483">
            <v>11.45</v>
          </cell>
          <cell r="M483">
            <v>11.5</v>
          </cell>
          <cell r="N483">
            <v>14.65</v>
          </cell>
          <cell r="O483">
            <v>11.2</v>
          </cell>
          <cell r="P483">
            <v>0</v>
          </cell>
          <cell r="Q483">
            <v>1.92</v>
          </cell>
          <cell r="R483">
            <v>3.95</v>
          </cell>
          <cell r="S483">
            <v>8.15</v>
          </cell>
          <cell r="T483">
            <v>8.85</v>
          </cell>
          <cell r="U483">
            <v>9.1</v>
          </cell>
          <cell r="V483">
            <v>9.75</v>
          </cell>
          <cell r="W483">
            <v>5.75</v>
          </cell>
          <cell r="X483">
            <v>18.8</v>
          </cell>
          <cell r="Y483">
            <v>18.8</v>
          </cell>
          <cell r="Z483">
            <v>19</v>
          </cell>
          <cell r="AA483">
            <v>3.23</v>
          </cell>
          <cell r="AB483">
            <v>1.1499999999999999</v>
          </cell>
          <cell r="AC483">
            <v>0</v>
          </cell>
          <cell r="AD483"/>
          <cell r="AE483">
            <v>0.18571428571428572</v>
          </cell>
          <cell r="AF483">
            <v>0.13186813186813184</v>
          </cell>
          <cell r="AG483">
            <v>0.14166666666666661</v>
          </cell>
          <cell r="AH483">
            <v>0</v>
          </cell>
          <cell r="AI483">
            <v>0.18556701030927836</v>
          </cell>
          <cell r="AJ483">
            <v>0</v>
          </cell>
          <cell r="AK483">
            <v>0.1914893617021276</v>
          </cell>
          <cell r="AL483">
            <v>0</v>
          </cell>
          <cell r="AM483">
            <v>1.704225352112676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</row>
        <row r="484">
          <cell r="A484">
            <v>40623</v>
          </cell>
          <cell r="B484">
            <v>6497</v>
          </cell>
          <cell r="C484">
            <v>5057</v>
          </cell>
          <cell r="D484">
            <v>-4.6227505365692534E-2</v>
          </cell>
          <cell r="E484">
            <v>-2.7249588261715862E-2</v>
          </cell>
          <cell r="F484">
            <v>-6.9549218031278781E-2</v>
          </cell>
          <cell r="G484">
            <v>0.28475380660470634</v>
          </cell>
          <cell r="H484">
            <v>11.15</v>
          </cell>
          <cell r="I484">
            <v>7.25</v>
          </cell>
          <cell r="J484">
            <v>14.25</v>
          </cell>
          <cell r="K484">
            <v>12.6</v>
          </cell>
          <cell r="L484">
            <v>11.95</v>
          </cell>
          <cell r="M484">
            <v>10.15</v>
          </cell>
          <cell r="N484">
            <v>15.15</v>
          </cell>
          <cell r="O484">
            <v>10.45</v>
          </cell>
          <cell r="P484">
            <v>0</v>
          </cell>
          <cell r="Q484">
            <v>0.93</v>
          </cell>
          <cell r="R484">
            <v>4.3</v>
          </cell>
          <cell r="S484">
            <v>10</v>
          </cell>
          <cell r="T484">
            <v>10.5</v>
          </cell>
          <cell r="U484">
            <v>12.55</v>
          </cell>
          <cell r="V484">
            <v>10.5</v>
          </cell>
          <cell r="W484">
            <v>6.3</v>
          </cell>
          <cell r="X484">
            <v>18.75</v>
          </cell>
          <cell r="Y484">
            <v>18.75</v>
          </cell>
          <cell r="Z484">
            <v>19</v>
          </cell>
          <cell r="AA484">
            <v>3.76</v>
          </cell>
          <cell r="AB484">
            <v>2.0299999999999998</v>
          </cell>
          <cell r="AC484">
            <v>4.20560747663552E-2</v>
          </cell>
          <cell r="AD484"/>
          <cell r="AE484">
            <v>-0.12650602409638567</v>
          </cell>
          <cell r="AF484">
            <v>-7.7669902912621325E-2</v>
          </cell>
          <cell r="AG484">
            <v>-8.0291970802919721E-2</v>
          </cell>
          <cell r="AH484">
            <v>4.366812227074246E-2</v>
          </cell>
          <cell r="AI484">
            <v>-0.11739130434782608</v>
          </cell>
          <cell r="AJ484">
            <v>3.4129692832764569E-2</v>
          </cell>
          <cell r="AK484">
            <v>-6.6964285714285698E-2</v>
          </cell>
          <cell r="AL484">
            <v>0</v>
          </cell>
          <cell r="AM484">
            <v>-0.515625</v>
          </cell>
          <cell r="AN484">
            <v>8.8607594936708667E-2</v>
          </cell>
          <cell r="AO484">
            <v>0.22699386503067487</v>
          </cell>
          <cell r="AP484">
            <v>0.18644067796610164</v>
          </cell>
          <cell r="AQ484">
            <v>0.37912087912087933</v>
          </cell>
          <cell r="AR484">
            <v>7.6923076923076872E-2</v>
          </cell>
          <cell r="AS484">
            <v>9.565217391304337E-2</v>
          </cell>
          <cell r="AT484">
            <v>-2.6595744680851796E-3</v>
          </cell>
          <cell r="AU484">
            <v>0</v>
          </cell>
          <cell r="AV484">
            <v>0.16408668730650144</v>
          </cell>
          <cell r="AW484">
            <v>0.76521739130434785</v>
          </cell>
        </row>
        <row r="485">
          <cell r="A485">
            <v>40630</v>
          </cell>
          <cell r="B485">
            <v>6745</v>
          </cell>
          <cell r="C485">
            <v>5366</v>
          </cell>
          <cell r="D485">
            <v>4.8208412670936562E-2</v>
          </cell>
          <cell r="E485">
            <v>3.8171463752501245E-2</v>
          </cell>
          <cell r="F485">
            <v>6.1103421000593183E-2</v>
          </cell>
          <cell r="G485">
            <v>0.25698844576966084</v>
          </cell>
          <cell r="H485">
            <v>11.45</v>
          </cell>
          <cell r="I485">
            <v>7.55</v>
          </cell>
          <cell r="J485">
            <v>15.2</v>
          </cell>
          <cell r="K485">
            <v>13.1</v>
          </cell>
          <cell r="L485">
            <v>12.45</v>
          </cell>
          <cell r="M485">
            <v>11.2</v>
          </cell>
          <cell r="N485">
            <v>15.85</v>
          </cell>
          <cell r="O485">
            <v>10.9</v>
          </cell>
          <cell r="P485">
            <v>0</v>
          </cell>
          <cell r="Q485">
            <v>1.33</v>
          </cell>
          <cell r="R485">
            <v>4.4000000000000004</v>
          </cell>
          <cell r="S485">
            <v>9.9</v>
          </cell>
          <cell r="T485">
            <v>9.4499999999999993</v>
          </cell>
          <cell r="U485">
            <v>12.75</v>
          </cell>
          <cell r="V485">
            <v>11</v>
          </cell>
          <cell r="W485">
            <v>6.7</v>
          </cell>
          <cell r="X485">
            <v>19.600000000000001</v>
          </cell>
          <cell r="Y485">
            <v>19.600000000000001</v>
          </cell>
          <cell r="Z485">
            <v>19.850000000000001</v>
          </cell>
          <cell r="AA485">
            <v>4.1100000000000003</v>
          </cell>
          <cell r="AB485">
            <v>2.21</v>
          </cell>
          <cell r="AC485">
            <v>2.6905829596412412E-2</v>
          </cell>
          <cell r="AD485"/>
          <cell r="AE485">
            <v>4.1379310344827669E-2</v>
          </cell>
          <cell r="AF485">
            <v>6.6666666666666652E-2</v>
          </cell>
          <cell r="AG485">
            <v>3.9682539682539764E-2</v>
          </cell>
          <cell r="AH485">
            <v>4.1841004184100417E-2</v>
          </cell>
          <cell r="AI485">
            <v>0.10344827586206895</v>
          </cell>
          <cell r="AJ485">
            <v>4.6204620462046098E-2</v>
          </cell>
          <cell r="AK485">
            <v>4.3062200956937913E-2</v>
          </cell>
          <cell r="AL485">
            <v>0</v>
          </cell>
          <cell r="AM485">
            <v>0.43010752688172049</v>
          </cell>
          <cell r="AN485">
            <v>2.3255813953488413E-2</v>
          </cell>
          <cell r="AO485">
            <v>-1.0000000000000009E-2</v>
          </cell>
          <cell r="AP485">
            <v>-0.10000000000000009</v>
          </cell>
          <cell r="AQ485">
            <v>1.5936254980079667E-2</v>
          </cell>
          <cell r="AR485">
            <v>4.7619047619047672E-2</v>
          </cell>
          <cell r="AS485">
            <v>6.3492063492063489E-2</v>
          </cell>
          <cell r="AT485">
            <v>4.5333333333333448E-2</v>
          </cell>
          <cell r="AU485">
            <v>4.4736842105263186E-2</v>
          </cell>
          <cell r="AV485">
            <v>9.3085106382978955E-2</v>
          </cell>
          <cell r="AW485">
            <v>8.866995073891637E-2</v>
          </cell>
        </row>
        <row r="486">
          <cell r="A486">
            <v>40637</v>
          </cell>
          <cell r="B486">
            <v>6585</v>
          </cell>
          <cell r="C486">
            <v>5408</v>
          </cell>
          <cell r="D486">
            <v>-9.7432086532903694E-3</v>
          </cell>
          <cell r="E486">
            <v>-2.3721275018532273E-2</v>
          </cell>
          <cell r="F486">
            <v>7.8270592620202084E-3</v>
          </cell>
          <cell r="G486">
            <v>0.21764053254437871</v>
          </cell>
          <cell r="H486">
            <v>11.65</v>
          </cell>
          <cell r="I486">
            <v>7.75</v>
          </cell>
          <cell r="J486">
            <v>15.15</v>
          </cell>
          <cell r="K486">
            <v>13</v>
          </cell>
          <cell r="L486">
            <v>12.65</v>
          </cell>
          <cell r="M486">
            <v>11.05</v>
          </cell>
          <cell r="N486">
            <v>16.05</v>
          </cell>
          <cell r="O486">
            <v>10.85</v>
          </cell>
          <cell r="P486">
            <v>0.18</v>
          </cell>
          <cell r="Q486">
            <v>1.24</v>
          </cell>
          <cell r="R486">
            <v>4.3</v>
          </cell>
          <cell r="S486">
            <v>9.25</v>
          </cell>
          <cell r="T486">
            <v>9.5500000000000007</v>
          </cell>
          <cell r="U486">
            <v>12.6</v>
          </cell>
          <cell r="V486">
            <v>10.45</v>
          </cell>
          <cell r="W486">
            <v>6.55</v>
          </cell>
          <cell r="X486">
            <v>19.5</v>
          </cell>
          <cell r="Y486">
            <v>19.5</v>
          </cell>
          <cell r="Z486">
            <v>19.75</v>
          </cell>
          <cell r="AA486">
            <v>4.1500000000000004</v>
          </cell>
          <cell r="AB486">
            <v>1.94</v>
          </cell>
          <cell r="AC486">
            <v>1.7467248908296984E-2</v>
          </cell>
          <cell r="AD486"/>
          <cell r="AE486">
            <v>2.6490066225165476E-2</v>
          </cell>
          <cell r="AF486">
            <v>-3.2894736842105088E-3</v>
          </cell>
          <cell r="AG486">
            <v>-7.6335877862595547E-3</v>
          </cell>
          <cell r="AH486">
            <v>1.6064257028112428E-2</v>
          </cell>
          <cell r="AI486">
            <v>-1.3392857142856984E-2</v>
          </cell>
          <cell r="AJ486">
            <v>1.2618296529968598E-2</v>
          </cell>
          <cell r="AK486">
            <v>-4.5871559633028358E-3</v>
          </cell>
          <cell r="AL486">
            <v>1</v>
          </cell>
          <cell r="AM486">
            <v>-6.7669172932330879E-2</v>
          </cell>
          <cell r="AN486">
            <v>-2.2727272727272818E-2</v>
          </cell>
          <cell r="AO486">
            <v>-6.5656565656565635E-2</v>
          </cell>
          <cell r="AP486">
            <v>1.0582010582010692E-2</v>
          </cell>
          <cell r="AQ486">
            <v>-1.176470588235301E-2</v>
          </cell>
          <cell r="AR486">
            <v>-5.0000000000000044E-2</v>
          </cell>
          <cell r="AS486">
            <v>-2.2388059701492602E-2</v>
          </cell>
          <cell r="AT486">
            <v>-5.1020408163265918E-3</v>
          </cell>
          <cell r="AU486">
            <v>-5.0377833753149082E-3</v>
          </cell>
          <cell r="AV486">
            <v>9.7323600973235891E-3</v>
          </cell>
          <cell r="AW486">
            <v>-0.12217194570135748</v>
          </cell>
        </row>
        <row r="487">
          <cell r="A487">
            <v>40644</v>
          </cell>
          <cell r="B487">
            <v>6193</v>
          </cell>
          <cell r="C487">
            <v>5209</v>
          </cell>
          <cell r="D487">
            <v>-4.927874593512882E-2</v>
          </cell>
          <cell r="E487">
            <v>-5.9529233105542922E-2</v>
          </cell>
          <cell r="F487">
            <v>-3.6797337278106523E-2</v>
          </cell>
          <cell r="G487">
            <v>0.1889038203110002</v>
          </cell>
          <cell r="H487">
            <v>11</v>
          </cell>
          <cell r="I487">
            <v>7.5</v>
          </cell>
          <cell r="J487">
            <v>15</v>
          </cell>
          <cell r="K487">
            <v>12.95</v>
          </cell>
          <cell r="L487">
            <v>12</v>
          </cell>
          <cell r="M487">
            <v>10.85</v>
          </cell>
          <cell r="N487">
            <v>15.15</v>
          </cell>
          <cell r="O487">
            <v>10.55</v>
          </cell>
          <cell r="P487">
            <v>0</v>
          </cell>
          <cell r="Q487">
            <v>1.19</v>
          </cell>
          <cell r="R487">
            <v>4.0999999999999996</v>
          </cell>
          <cell r="S487">
            <v>8.5</v>
          </cell>
          <cell r="T487">
            <v>9.5</v>
          </cell>
          <cell r="U487">
            <v>12.5</v>
          </cell>
          <cell r="V487">
            <v>9.5</v>
          </cell>
          <cell r="W487">
            <v>6.2</v>
          </cell>
          <cell r="X487">
            <v>19</v>
          </cell>
          <cell r="Y487">
            <v>19</v>
          </cell>
          <cell r="Z487">
            <v>19.25</v>
          </cell>
          <cell r="AA487">
            <v>3.84</v>
          </cell>
          <cell r="AB487">
            <v>1.33</v>
          </cell>
          <cell r="AC487">
            <v>-5.579399141630903E-2</v>
          </cell>
          <cell r="AD487"/>
          <cell r="AE487">
            <v>-3.2258064516129004E-2</v>
          </cell>
          <cell r="AF487">
            <v>-9.9009900990099098E-3</v>
          </cell>
          <cell r="AG487">
            <v>-3.8461538461539435E-3</v>
          </cell>
          <cell r="AH487">
            <v>-5.1383399209486202E-2</v>
          </cell>
          <cell r="AI487">
            <v>-1.8099547511312264E-2</v>
          </cell>
          <cell r="AJ487">
            <v>-5.6074766355140193E-2</v>
          </cell>
          <cell r="AK487">
            <v>-2.7649769585253337E-2</v>
          </cell>
          <cell r="AL487">
            <v>-1</v>
          </cell>
          <cell r="AM487">
            <v>-4.0322580645161366E-2</v>
          </cell>
          <cell r="AN487">
            <v>-4.6511627906976827E-2</v>
          </cell>
          <cell r="AO487">
            <v>-8.108108108108103E-2</v>
          </cell>
          <cell r="AP487">
            <v>-5.2356020942408987E-3</v>
          </cell>
          <cell r="AQ487">
            <v>-7.9365079365079083E-3</v>
          </cell>
          <cell r="AR487">
            <v>-9.0909090909090828E-2</v>
          </cell>
          <cell r="AS487">
            <v>-5.3435114503816772E-2</v>
          </cell>
          <cell r="AT487">
            <v>-2.5641025641025661E-2</v>
          </cell>
          <cell r="AU487">
            <v>-2.5316455696202556E-2</v>
          </cell>
          <cell r="AV487">
            <v>-7.4698795180722977E-2</v>
          </cell>
          <cell r="AW487">
            <v>-0.31443298969072164</v>
          </cell>
        </row>
        <row r="488">
          <cell r="A488">
            <v>40651</v>
          </cell>
          <cell r="B488">
            <v>5911</v>
          </cell>
          <cell r="C488">
            <v>5288</v>
          </cell>
          <cell r="D488">
            <v>-1.7803894053674774E-2</v>
          </cell>
          <cell r="E488">
            <v>-4.5535281769739977E-2</v>
          </cell>
          <cell r="F488">
            <v>1.5166058744480626E-2</v>
          </cell>
          <cell r="G488">
            <v>0.11781391830559758</v>
          </cell>
          <cell r="H488">
            <v>10.55</v>
          </cell>
          <cell r="I488">
            <v>7.8</v>
          </cell>
          <cell r="J488">
            <v>15.45</v>
          </cell>
          <cell r="K488">
            <v>13.35</v>
          </cell>
          <cell r="L488">
            <v>11.95</v>
          </cell>
          <cell r="M488">
            <v>11.25</v>
          </cell>
          <cell r="N488">
            <v>15.1</v>
          </cell>
          <cell r="O488">
            <v>10.85</v>
          </cell>
          <cell r="P488">
            <v>0</v>
          </cell>
          <cell r="Q488">
            <v>1.21</v>
          </cell>
          <cell r="R488">
            <v>3.95</v>
          </cell>
          <cell r="S488">
            <v>8.1999999999999993</v>
          </cell>
          <cell r="T488">
            <v>9.5</v>
          </cell>
          <cell r="U488">
            <v>11.45</v>
          </cell>
          <cell r="V488">
            <v>9.1999999999999993</v>
          </cell>
          <cell r="W488">
            <v>5.85</v>
          </cell>
          <cell r="X488">
            <v>18.55</v>
          </cell>
          <cell r="Y488">
            <v>18.55</v>
          </cell>
          <cell r="Z488">
            <v>18.8</v>
          </cell>
          <cell r="AA488">
            <v>3.45</v>
          </cell>
          <cell r="AB488">
            <v>0.93</v>
          </cell>
          <cell r="AC488">
            <v>-4.0909090909090895E-2</v>
          </cell>
          <cell r="AD488"/>
          <cell r="AE488">
            <v>4.0000000000000036E-2</v>
          </cell>
          <cell r="AF488">
            <v>3.0000000000000027E-2</v>
          </cell>
          <cell r="AG488">
            <v>3.0888030888030826E-2</v>
          </cell>
          <cell r="AH488">
            <v>-4.1666666666667629E-3</v>
          </cell>
          <cell r="AI488">
            <v>3.6866359447004671E-2</v>
          </cell>
          <cell r="AJ488">
            <v>-3.3003300330033403E-3</v>
          </cell>
          <cell r="AK488">
            <v>2.8436018957345821E-2</v>
          </cell>
          <cell r="AL488">
            <v>0</v>
          </cell>
          <cell r="AM488">
            <v>1.6806722689075571E-2</v>
          </cell>
          <cell r="AN488">
            <v>-3.6585365853658458E-2</v>
          </cell>
          <cell r="AO488">
            <v>-3.529411764705892E-2</v>
          </cell>
          <cell r="AP488">
            <v>0</v>
          </cell>
          <cell r="AQ488">
            <v>-8.4000000000000075E-2</v>
          </cell>
          <cell r="AR488">
            <v>-3.1578947368421151E-2</v>
          </cell>
          <cell r="AS488">
            <v>-5.6451612903225867E-2</v>
          </cell>
          <cell r="AT488">
            <v>-2.3684210526315752E-2</v>
          </cell>
          <cell r="AU488">
            <v>-2.3376623376623384E-2</v>
          </cell>
          <cell r="AV488">
            <v>-0.10156249999999989</v>
          </cell>
          <cell r="AW488">
            <v>-0.3007518796992481</v>
          </cell>
        </row>
        <row r="489">
          <cell r="A489">
            <v>40658</v>
          </cell>
          <cell r="B489">
            <v>5827</v>
          </cell>
          <cell r="C489">
            <v>5228</v>
          </cell>
          <cell r="D489">
            <v>-1.285829091883206E-2</v>
          </cell>
          <cell r="E489">
            <v>-1.4210793435966873E-2</v>
          </cell>
          <cell r="F489">
            <v>-1.1346444780635401E-2</v>
          </cell>
          <cell r="G489">
            <v>0.11457536342769702</v>
          </cell>
          <cell r="H489">
            <v>10.5</v>
          </cell>
          <cell r="I489">
            <v>7.6</v>
          </cell>
          <cell r="J489">
            <v>15.3</v>
          </cell>
          <cell r="K489">
            <v>13.15</v>
          </cell>
          <cell r="L489">
            <v>11.9</v>
          </cell>
          <cell r="M489">
            <v>11.1</v>
          </cell>
          <cell r="N489">
            <v>15.05</v>
          </cell>
          <cell r="O489">
            <v>10.7</v>
          </cell>
          <cell r="P489">
            <v>0</v>
          </cell>
          <cell r="Q489">
            <v>1.19</v>
          </cell>
          <cell r="R489">
            <v>3.8</v>
          </cell>
          <cell r="S489">
            <v>8.1</v>
          </cell>
          <cell r="T489">
            <v>9.5</v>
          </cell>
          <cell r="U489">
            <v>11.15</v>
          </cell>
          <cell r="V489">
            <v>9.1</v>
          </cell>
          <cell r="W489">
            <v>5.7</v>
          </cell>
          <cell r="X489">
            <v>18.850000000000001</v>
          </cell>
          <cell r="Y489">
            <v>18.850000000000001</v>
          </cell>
          <cell r="Z489">
            <v>18.8</v>
          </cell>
          <cell r="AA489">
            <v>3.49</v>
          </cell>
          <cell r="AB489">
            <v>0.8</v>
          </cell>
          <cell r="AC489">
            <v>-4.7393364928910442E-3</v>
          </cell>
          <cell r="AD489"/>
          <cell r="AE489">
            <v>-2.5641025641025661E-2</v>
          </cell>
          <cell r="AF489">
            <v>-9.7087378640775546E-3</v>
          </cell>
          <cell r="AG489">
            <v>-1.4981273408239626E-2</v>
          </cell>
          <cell r="AH489">
            <v>-4.1841004184099972E-3</v>
          </cell>
          <cell r="AI489">
            <v>-1.3333333333333419E-2</v>
          </cell>
          <cell r="AJ489">
            <v>-3.3112582781456013E-3</v>
          </cell>
          <cell r="AK489">
            <v>-1.3824884792626779E-2</v>
          </cell>
          <cell r="AL489">
            <v>0</v>
          </cell>
          <cell r="AM489">
            <v>-1.6528925619834767E-2</v>
          </cell>
          <cell r="AN489">
            <v>-3.7974683544303889E-2</v>
          </cell>
          <cell r="AO489">
            <v>-1.2195121951219523E-2</v>
          </cell>
          <cell r="AP489">
            <v>0</v>
          </cell>
          <cell r="AQ489">
            <v>-2.6200873362445365E-2</v>
          </cell>
          <cell r="AR489">
            <v>-1.0869565217391242E-2</v>
          </cell>
          <cell r="AS489">
            <v>-2.564102564102555E-2</v>
          </cell>
          <cell r="AT489">
            <v>1.6172506738544534E-2</v>
          </cell>
          <cell r="AU489">
            <v>0</v>
          </cell>
          <cell r="AV489">
            <v>1.1594202898550732E-2</v>
          </cell>
          <cell r="AW489">
            <v>-0.13978494623655913</v>
          </cell>
        </row>
        <row r="490">
          <cell r="A490">
            <v>40665</v>
          </cell>
          <cell r="B490">
            <v>5829</v>
          </cell>
          <cell r="C490">
            <v>5291</v>
          </cell>
          <cell r="D490">
            <v>5.8796924468567102E-3</v>
          </cell>
          <cell r="E490">
            <v>3.4322979234602258E-4</v>
          </cell>
          <cell r="F490">
            <v>1.2050497322111609E-2</v>
          </cell>
          <cell r="G490">
            <v>0.10168210168210168</v>
          </cell>
          <cell r="H490">
            <v>10.45</v>
          </cell>
          <cell r="I490">
            <v>7.8</v>
          </cell>
          <cell r="J490">
            <v>15.45</v>
          </cell>
          <cell r="K490">
            <v>13.35</v>
          </cell>
          <cell r="L490">
            <v>11.85</v>
          </cell>
          <cell r="M490">
            <v>11.35</v>
          </cell>
          <cell r="N490">
            <v>15</v>
          </cell>
          <cell r="O490">
            <v>11</v>
          </cell>
          <cell r="P490">
            <v>0</v>
          </cell>
          <cell r="Q490">
            <v>1.24</v>
          </cell>
          <cell r="R490">
            <v>3.8</v>
          </cell>
          <cell r="S490">
            <v>8</v>
          </cell>
          <cell r="T490">
            <v>9.5</v>
          </cell>
          <cell r="U490">
            <v>11</v>
          </cell>
          <cell r="V490">
            <v>9</v>
          </cell>
          <cell r="W490">
            <v>5.7</v>
          </cell>
          <cell r="X490">
            <v>18.899999999999999</v>
          </cell>
          <cell r="Y490">
            <v>18.899999999999999</v>
          </cell>
          <cell r="Z490">
            <v>19.149999999999999</v>
          </cell>
          <cell r="AA490">
            <v>3.51</v>
          </cell>
          <cell r="AB490">
            <v>0.75</v>
          </cell>
          <cell r="AC490">
            <v>-4.761904761904856E-3</v>
          </cell>
          <cell r="AD490"/>
          <cell r="AE490">
            <v>2.6315789473684292E-2</v>
          </cell>
          <cell r="AF490">
            <v>9.8039215686274161E-3</v>
          </cell>
          <cell r="AG490">
            <v>1.5209125475285079E-2</v>
          </cell>
          <cell r="AH490">
            <v>-4.2016806722690037E-3</v>
          </cell>
          <cell r="AI490">
            <v>2.2522522522522515E-2</v>
          </cell>
          <cell r="AJ490">
            <v>-3.3222591362126463E-3</v>
          </cell>
          <cell r="AK490">
            <v>2.8037383177570208E-2</v>
          </cell>
          <cell r="AL490">
            <v>0</v>
          </cell>
          <cell r="AM490">
            <v>4.2016806722689148E-2</v>
          </cell>
          <cell r="AN490">
            <v>0</v>
          </cell>
          <cell r="AO490">
            <v>-1.2345679012345623E-2</v>
          </cell>
          <cell r="AP490">
            <v>0</v>
          </cell>
          <cell r="AQ490">
            <v>-1.3452914798206317E-2</v>
          </cell>
          <cell r="AR490">
            <v>-1.098901098901095E-2</v>
          </cell>
          <cell r="AS490">
            <v>0</v>
          </cell>
          <cell r="AT490">
            <v>2.6525198938991412E-3</v>
          </cell>
          <cell r="AU490">
            <v>1.8617021276595702E-2</v>
          </cell>
          <cell r="AV490">
            <v>5.7306590257877321E-3</v>
          </cell>
          <cell r="AW490">
            <v>-6.25E-2</v>
          </cell>
        </row>
        <row r="491">
          <cell r="A491">
            <v>40672</v>
          </cell>
          <cell r="B491">
            <v>5809</v>
          </cell>
          <cell r="C491">
            <v>5292</v>
          </cell>
          <cell r="D491">
            <v>-1.7086330935252025E-3</v>
          </cell>
          <cell r="E491">
            <v>-3.4311202607650859E-3</v>
          </cell>
          <cell r="F491">
            <v>1.8900018900014359E-4</v>
          </cell>
          <cell r="G491">
            <v>9.7694633408919124E-2</v>
          </cell>
          <cell r="H491">
            <v>11.05</v>
          </cell>
          <cell r="I491">
            <v>7.7</v>
          </cell>
          <cell r="J491">
            <v>14.6</v>
          </cell>
          <cell r="K491">
            <v>13</v>
          </cell>
          <cell r="L491">
            <v>12.3</v>
          </cell>
          <cell r="M491">
            <v>11.25</v>
          </cell>
          <cell r="N491">
            <v>15.75</v>
          </cell>
          <cell r="O491">
            <v>10.95</v>
          </cell>
          <cell r="P491">
            <v>0</v>
          </cell>
          <cell r="Q491">
            <v>1.18</v>
          </cell>
          <cell r="R491">
            <v>3.8</v>
          </cell>
          <cell r="S491">
            <v>8.1</v>
          </cell>
          <cell r="T491">
            <v>9.5</v>
          </cell>
          <cell r="U491">
            <v>10.9</v>
          </cell>
          <cell r="V491">
            <v>9.15</v>
          </cell>
          <cell r="W491">
            <v>5.6</v>
          </cell>
          <cell r="X491">
            <v>18.850000000000001</v>
          </cell>
          <cell r="Y491">
            <v>18.850000000000001</v>
          </cell>
          <cell r="Z491">
            <v>19.100000000000001</v>
          </cell>
          <cell r="AA491">
            <v>3.31</v>
          </cell>
          <cell r="AB491">
            <v>0.8</v>
          </cell>
          <cell r="AC491">
            <v>5.741626794258381E-2</v>
          </cell>
          <cell r="AD491"/>
          <cell r="AE491">
            <v>-1.2820512820512775E-2</v>
          </cell>
          <cell r="AF491">
            <v>-5.5016181229773475E-2</v>
          </cell>
          <cell r="AG491">
            <v>-2.6217228464419429E-2</v>
          </cell>
          <cell r="AH491">
            <v>3.7974683544303778E-2</v>
          </cell>
          <cell r="AI491">
            <v>-8.8105726872246271E-3</v>
          </cell>
          <cell r="AJ491">
            <v>5.0000000000000044E-2</v>
          </cell>
          <cell r="AK491">
            <v>-4.5454545454546302E-3</v>
          </cell>
          <cell r="AL491">
            <v>0</v>
          </cell>
          <cell r="AM491">
            <v>-4.8387096774193616E-2</v>
          </cell>
          <cell r="AN491">
            <v>0</v>
          </cell>
          <cell r="AO491">
            <v>1.2499999999999956E-2</v>
          </cell>
          <cell r="AP491">
            <v>0</v>
          </cell>
          <cell r="AQ491">
            <v>-9.0909090909090384E-3</v>
          </cell>
          <cell r="AR491">
            <v>1.6666666666666607E-2</v>
          </cell>
          <cell r="AS491">
            <v>-1.7543859649122862E-2</v>
          </cell>
          <cell r="AT491">
            <v>-2.6455026455024511E-3</v>
          </cell>
          <cell r="AU491">
            <v>-2.6109660574411553E-3</v>
          </cell>
          <cell r="AV491">
            <v>-5.6980056980056926E-2</v>
          </cell>
          <cell r="AW491">
            <v>6.6666666666666652E-2</v>
          </cell>
        </row>
        <row r="492">
          <cell r="A492">
            <v>40679</v>
          </cell>
          <cell r="B492">
            <v>5686</v>
          </cell>
          <cell r="C492">
            <v>5120</v>
          </cell>
          <cell r="D492">
            <v>-2.6574182506080568E-2</v>
          </cell>
          <cell r="E492">
            <v>-2.1174040282320505E-2</v>
          </cell>
          <cell r="F492">
            <v>-3.2501889644746762E-2</v>
          </cell>
          <cell r="G492">
            <v>0.110546875</v>
          </cell>
          <cell r="H492">
            <v>10.8</v>
          </cell>
          <cell r="I492">
            <v>7.3</v>
          </cell>
          <cell r="J492">
            <v>14.35</v>
          </cell>
          <cell r="K492">
            <v>12.65</v>
          </cell>
          <cell r="L492">
            <v>12</v>
          </cell>
          <cell r="M492">
            <v>10.8</v>
          </cell>
          <cell r="N492">
            <v>15.45</v>
          </cell>
          <cell r="O492">
            <v>10.55</v>
          </cell>
          <cell r="P492">
            <v>0</v>
          </cell>
          <cell r="Q492">
            <v>1.02</v>
          </cell>
          <cell r="R492">
            <v>3.7</v>
          </cell>
          <cell r="S492">
            <v>8</v>
          </cell>
          <cell r="T492">
            <v>9.5</v>
          </cell>
          <cell r="U492">
            <v>10.7</v>
          </cell>
          <cell r="V492">
            <v>9</v>
          </cell>
          <cell r="W492">
            <v>5.5</v>
          </cell>
          <cell r="X492">
            <v>18.5</v>
          </cell>
          <cell r="Y492">
            <v>18.5</v>
          </cell>
          <cell r="Z492">
            <v>18.75</v>
          </cell>
          <cell r="AA492">
            <v>3.05</v>
          </cell>
          <cell r="AB492">
            <v>0.75</v>
          </cell>
          <cell r="AC492">
            <v>-2.2624434389140302E-2</v>
          </cell>
          <cell r="AD492"/>
          <cell r="AE492">
            <v>-5.1948051948051965E-2</v>
          </cell>
          <cell r="AF492">
            <v>-1.7123287671232834E-2</v>
          </cell>
          <cell r="AG492">
            <v>-2.6923076923076938E-2</v>
          </cell>
          <cell r="AH492">
            <v>-2.4390243902439046E-2</v>
          </cell>
          <cell r="AI492">
            <v>-3.9999999999999925E-2</v>
          </cell>
          <cell r="AJ492">
            <v>-1.9047619047619091E-2</v>
          </cell>
          <cell r="AK492">
            <v>-3.6529680365296691E-2</v>
          </cell>
          <cell r="AL492">
            <v>0</v>
          </cell>
          <cell r="AM492">
            <v>-0.13559322033898302</v>
          </cell>
          <cell r="AN492">
            <v>-2.631578947368407E-2</v>
          </cell>
          <cell r="AO492">
            <v>-1.2345679012345623E-2</v>
          </cell>
          <cell r="AP492">
            <v>0</v>
          </cell>
          <cell r="AQ492">
            <v>-1.8348623853211121E-2</v>
          </cell>
          <cell r="AR492">
            <v>-1.6393442622950838E-2</v>
          </cell>
          <cell r="AS492">
            <v>-1.7857142857142794E-2</v>
          </cell>
          <cell r="AT492">
            <v>-1.8567639257294544E-2</v>
          </cell>
          <cell r="AU492">
            <v>-1.8324607329842979E-2</v>
          </cell>
          <cell r="AV492">
            <v>-7.854984894259831E-2</v>
          </cell>
          <cell r="AW492">
            <v>-6.25E-2</v>
          </cell>
        </row>
        <row r="493">
          <cell r="A493">
            <v>40686</v>
          </cell>
          <cell r="B493">
            <v>6168</v>
          </cell>
          <cell r="C493">
            <v>5221</v>
          </cell>
          <cell r="D493">
            <v>5.3951508421247407E-2</v>
          </cell>
          <cell r="E493">
            <v>8.4769609567358462E-2</v>
          </cell>
          <cell r="F493">
            <v>1.9726562500000044E-2</v>
          </cell>
          <cell r="G493">
            <v>0.18138287684351656</v>
          </cell>
          <cell r="H493">
            <v>11.4</v>
          </cell>
          <cell r="I493">
            <v>7.35</v>
          </cell>
          <cell r="J493">
            <v>14.4</v>
          </cell>
          <cell r="K493">
            <v>12.75</v>
          </cell>
          <cell r="L493">
            <v>12.55</v>
          </cell>
          <cell r="M493">
            <v>10.85</v>
          </cell>
          <cell r="N493">
            <v>15.95</v>
          </cell>
          <cell r="O493">
            <v>10.6</v>
          </cell>
          <cell r="P493">
            <v>0</v>
          </cell>
          <cell r="Q493">
            <v>1.04</v>
          </cell>
          <cell r="R493">
            <v>4.1500000000000004</v>
          </cell>
          <cell r="S493">
            <v>9</v>
          </cell>
          <cell r="T493">
            <v>10</v>
          </cell>
          <cell r="U493">
            <v>11.1</v>
          </cell>
          <cell r="V493">
            <v>10</v>
          </cell>
          <cell r="W493">
            <v>6.1</v>
          </cell>
          <cell r="X493">
            <v>18.899999999999999</v>
          </cell>
          <cell r="Y493">
            <v>18.899999999999999</v>
          </cell>
          <cell r="Z493">
            <v>19.149999999999999</v>
          </cell>
          <cell r="AA493">
            <v>3.27</v>
          </cell>
          <cell r="AB493">
            <v>1.46</v>
          </cell>
          <cell r="AC493">
            <v>5.555555555555558E-2</v>
          </cell>
          <cell r="AD493"/>
          <cell r="AE493">
            <v>6.8493150684931781E-3</v>
          </cell>
          <cell r="AF493">
            <v>3.4843205574912606E-3</v>
          </cell>
          <cell r="AG493">
            <v>7.905138339920903E-3</v>
          </cell>
          <cell r="AH493">
            <v>4.5833333333333393E-2</v>
          </cell>
          <cell r="AI493">
            <v>4.6296296296295392E-3</v>
          </cell>
          <cell r="AJ493">
            <v>3.2362459546925626E-2</v>
          </cell>
          <cell r="AK493">
            <v>4.7393364928909332E-3</v>
          </cell>
          <cell r="AL493">
            <v>0</v>
          </cell>
          <cell r="AM493">
            <v>1.9607843137254832E-2</v>
          </cell>
          <cell r="AN493">
            <v>0.12162162162162171</v>
          </cell>
          <cell r="AO493">
            <v>0.125</v>
          </cell>
          <cell r="AP493">
            <v>5.2631578947368363E-2</v>
          </cell>
          <cell r="AQ493">
            <v>3.7383177570093462E-2</v>
          </cell>
          <cell r="AR493">
            <v>0.11111111111111116</v>
          </cell>
          <cell r="AS493">
            <v>0.10909090909090913</v>
          </cell>
          <cell r="AT493">
            <v>2.1621621621621623E-2</v>
          </cell>
          <cell r="AU493">
            <v>2.1333333333333204E-2</v>
          </cell>
          <cell r="AV493">
            <v>7.2131147540983598E-2</v>
          </cell>
          <cell r="AW493">
            <v>0.94666666666666655</v>
          </cell>
        </row>
        <row r="494">
          <cell r="A494">
            <v>40693</v>
          </cell>
          <cell r="B494">
            <v>6684</v>
          </cell>
          <cell r="C494">
            <v>5486</v>
          </cell>
          <cell r="D494">
            <v>6.8574940732285539E-2</v>
          </cell>
          <cell r="E494">
            <v>8.3657587548638057E-2</v>
          </cell>
          <cell r="F494">
            <v>5.0756560045968291E-2</v>
          </cell>
          <cell r="G494">
            <v>0.21837404301859278</v>
          </cell>
          <cell r="H494">
            <v>12.25</v>
          </cell>
          <cell r="I494">
            <v>7.5</v>
          </cell>
          <cell r="J494">
            <v>14.95</v>
          </cell>
          <cell r="K494">
            <v>13.05</v>
          </cell>
          <cell r="L494">
            <v>13.4</v>
          </cell>
          <cell r="M494">
            <v>11.15</v>
          </cell>
          <cell r="N494">
            <v>16.850000000000001</v>
          </cell>
          <cell r="O494">
            <v>10.9</v>
          </cell>
          <cell r="P494">
            <v>0.19</v>
          </cell>
          <cell r="Q494">
            <v>1.19</v>
          </cell>
          <cell r="R494">
            <v>4.55</v>
          </cell>
          <cell r="S494">
            <v>9.8000000000000007</v>
          </cell>
          <cell r="T494">
            <v>10.25</v>
          </cell>
          <cell r="U494">
            <v>11.65</v>
          </cell>
          <cell r="V494">
            <v>10.75</v>
          </cell>
          <cell r="W494">
            <v>6.7</v>
          </cell>
          <cell r="X494">
            <v>19.850000000000001</v>
          </cell>
          <cell r="Y494">
            <v>19.850000000000001</v>
          </cell>
          <cell r="Z494">
            <v>20.100000000000001</v>
          </cell>
          <cell r="AA494">
            <v>3.84</v>
          </cell>
          <cell r="AB494">
            <v>2.08</v>
          </cell>
          <cell r="AC494">
            <v>7.4561403508771829E-2</v>
          </cell>
          <cell r="AD494"/>
          <cell r="AE494">
            <v>2.0408163265306145E-2</v>
          </cell>
          <cell r="AF494">
            <v>3.819444444444442E-2</v>
          </cell>
          <cell r="AG494">
            <v>2.3529411764706021E-2</v>
          </cell>
          <cell r="AH494">
            <v>6.7729083665338585E-2</v>
          </cell>
          <cell r="AI494">
            <v>2.7649769585253559E-2</v>
          </cell>
          <cell r="AJ494">
            <v>5.6426332288401326E-2</v>
          </cell>
          <cell r="AK494">
            <v>2.8301886792452935E-2</v>
          </cell>
          <cell r="AL494">
            <v>1</v>
          </cell>
          <cell r="AM494">
            <v>0.14423076923076916</v>
          </cell>
          <cell r="AN494">
            <v>9.6385542168674565E-2</v>
          </cell>
          <cell r="AO494">
            <v>8.8888888888889017E-2</v>
          </cell>
          <cell r="AP494">
            <v>2.4999999999999911E-2</v>
          </cell>
          <cell r="AQ494">
            <v>4.954954954954971E-2</v>
          </cell>
          <cell r="AR494">
            <v>7.4999999999999956E-2</v>
          </cell>
          <cell r="AS494">
            <v>9.8360655737705027E-2</v>
          </cell>
          <cell r="AT494">
            <v>5.0264550264550456E-2</v>
          </cell>
          <cell r="AU494">
            <v>4.9608355091383949E-2</v>
          </cell>
          <cell r="AV494">
            <v>0.17431192660550443</v>
          </cell>
          <cell r="AW494">
            <v>0.42465753424657549</v>
          </cell>
        </row>
        <row r="495">
          <cell r="A495">
            <v>40700</v>
          </cell>
          <cell r="B495">
            <v>6979</v>
          </cell>
          <cell r="C495">
            <v>5608</v>
          </cell>
          <cell r="D495">
            <v>3.426458504519303E-2</v>
          </cell>
          <cell r="E495">
            <v>4.4135248354278955E-2</v>
          </cell>
          <cell r="F495">
            <v>2.2238425082026891E-2</v>
          </cell>
          <cell r="G495">
            <v>0.24447218259629103</v>
          </cell>
          <cell r="H495">
            <v>12.4</v>
          </cell>
          <cell r="I495">
            <v>7.65</v>
          </cell>
          <cell r="J495">
            <v>15.35</v>
          </cell>
          <cell r="K495">
            <v>13.4</v>
          </cell>
          <cell r="L495">
            <v>13.5</v>
          </cell>
          <cell r="M495">
            <v>11.35</v>
          </cell>
          <cell r="N495">
            <v>17</v>
          </cell>
          <cell r="O495">
            <v>11</v>
          </cell>
          <cell r="P495">
            <v>0.22</v>
          </cell>
          <cell r="Q495">
            <v>1.37</v>
          </cell>
          <cell r="R495">
            <v>4.5999999999999996</v>
          </cell>
          <cell r="S495">
            <v>10.199999999999999</v>
          </cell>
          <cell r="T495">
            <v>10.55</v>
          </cell>
          <cell r="U495">
            <v>12</v>
          </cell>
          <cell r="V495">
            <v>11.25</v>
          </cell>
          <cell r="W495">
            <v>6.85</v>
          </cell>
          <cell r="X495">
            <v>20.5</v>
          </cell>
          <cell r="Y495">
            <v>20.5</v>
          </cell>
          <cell r="Z495">
            <v>20.75</v>
          </cell>
          <cell r="AA495">
            <v>4.51</v>
          </cell>
          <cell r="AB495">
            <v>2.2999999999999998</v>
          </cell>
          <cell r="AC495">
            <v>1.2244897959183598E-2</v>
          </cell>
          <cell r="AD495"/>
          <cell r="AE495">
            <v>2.0000000000000018E-2</v>
          </cell>
          <cell r="AF495">
            <v>2.6755852842809347E-2</v>
          </cell>
          <cell r="AG495">
            <v>2.6819923371647514E-2</v>
          </cell>
          <cell r="AH495">
            <v>7.4626865671640896E-3</v>
          </cell>
          <cell r="AI495">
            <v>1.7937219730941534E-2</v>
          </cell>
          <cell r="AJ495">
            <v>8.9020771513352859E-3</v>
          </cell>
          <cell r="AK495">
            <v>9.1743119266054496E-3</v>
          </cell>
          <cell r="AL495">
            <v>0.15789473684210531</v>
          </cell>
          <cell r="AM495">
            <v>0.1512605042016808</v>
          </cell>
          <cell r="AN495">
            <v>1.098901098901095E-2</v>
          </cell>
          <cell r="AO495">
            <v>4.0816326530612068E-2</v>
          </cell>
          <cell r="AP495">
            <v>2.9268292682926855E-2</v>
          </cell>
          <cell r="AQ495">
            <v>3.0042918454935563E-2</v>
          </cell>
          <cell r="AR495">
            <v>4.6511627906976827E-2</v>
          </cell>
          <cell r="AS495">
            <v>2.2388059701492491E-2</v>
          </cell>
          <cell r="AT495">
            <v>3.2745591939546514E-2</v>
          </cell>
          <cell r="AU495">
            <v>3.2338308457711351E-2</v>
          </cell>
          <cell r="AV495">
            <v>0.17447916666666674</v>
          </cell>
          <cell r="AW495">
            <v>0.10576923076923062</v>
          </cell>
        </row>
        <row r="496">
          <cell r="A496">
            <v>40707</v>
          </cell>
          <cell r="B496">
            <v>6256</v>
          </cell>
          <cell r="C496">
            <v>5468</v>
          </cell>
          <cell r="D496">
            <v>-6.8562802891872554E-2</v>
          </cell>
          <cell r="E496">
            <v>-0.10359650379710561</v>
          </cell>
          <cell r="F496">
            <v>-2.4964336661911557E-2</v>
          </cell>
          <cell r="G496">
            <v>0.14411119239209949</v>
          </cell>
          <cell r="H496">
            <v>12.15</v>
          </cell>
          <cell r="I496">
            <v>7.5</v>
          </cell>
          <cell r="J496">
            <v>15.15</v>
          </cell>
          <cell r="K496">
            <v>13.3</v>
          </cell>
          <cell r="L496">
            <v>13.15</v>
          </cell>
          <cell r="M496">
            <v>11.1</v>
          </cell>
          <cell r="N496">
            <v>16.7</v>
          </cell>
          <cell r="O496">
            <v>10.8</v>
          </cell>
          <cell r="P496">
            <v>0.09</v>
          </cell>
          <cell r="Q496">
            <v>1.24</v>
          </cell>
          <cell r="R496">
            <v>4.05</v>
          </cell>
          <cell r="S496">
            <v>9</v>
          </cell>
          <cell r="T496">
            <v>10</v>
          </cell>
          <cell r="U496">
            <v>10.95</v>
          </cell>
          <cell r="V496">
            <v>9.9499999999999993</v>
          </cell>
          <cell r="W496">
            <v>6.1</v>
          </cell>
          <cell r="X496">
            <v>19.8</v>
          </cell>
          <cell r="Y496">
            <v>19.8</v>
          </cell>
          <cell r="Z496">
            <v>20</v>
          </cell>
          <cell r="AA496">
            <v>3.98</v>
          </cell>
          <cell r="AB496">
            <v>1.1499999999999999</v>
          </cell>
          <cell r="AC496">
            <v>-2.0161290322580627E-2</v>
          </cell>
          <cell r="AD496"/>
          <cell r="AE496">
            <v>-1.9607843137254943E-2</v>
          </cell>
          <cell r="AF496">
            <v>-1.3029315960912058E-2</v>
          </cell>
          <cell r="AG496">
            <v>-7.4626865671642006E-3</v>
          </cell>
          <cell r="AH496">
            <v>-2.5925925925925908E-2</v>
          </cell>
          <cell r="AI496">
            <v>-2.2026431718061623E-2</v>
          </cell>
          <cell r="AJ496">
            <v>-1.764705882352946E-2</v>
          </cell>
          <cell r="AK496">
            <v>-1.8181818181818077E-2</v>
          </cell>
          <cell r="AL496">
            <v>-0.59090909090909094</v>
          </cell>
          <cell r="AM496">
            <v>-9.4890510948905216E-2</v>
          </cell>
          <cell r="AN496">
            <v>-0.11956521739130432</v>
          </cell>
          <cell r="AO496">
            <v>-0.11764705882352933</v>
          </cell>
          <cell r="AP496">
            <v>-5.2132701421801042E-2</v>
          </cell>
          <cell r="AQ496">
            <v>-8.7500000000000022E-2</v>
          </cell>
          <cell r="AR496">
            <v>-0.11555555555555563</v>
          </cell>
          <cell r="AS496">
            <v>-0.10948905109489049</v>
          </cell>
          <cell r="AT496">
            <v>-3.4146341463414553E-2</v>
          </cell>
          <cell r="AU496">
            <v>-3.6144578313253017E-2</v>
          </cell>
          <cell r="AV496">
            <v>-0.11751662971175159</v>
          </cell>
          <cell r="AW496">
            <v>-0.5</v>
          </cell>
        </row>
        <row r="497">
          <cell r="A497">
            <v>40714</v>
          </cell>
          <cell r="B497">
            <v>6614</v>
          </cell>
          <cell r="C497">
            <v>5477</v>
          </cell>
          <cell r="D497">
            <v>3.1303309450699368E-2</v>
          </cell>
          <cell r="E497">
            <v>5.7225063938618925E-2</v>
          </cell>
          <cell r="F497">
            <v>1.6459400146304759E-3</v>
          </cell>
          <cell r="G497">
            <v>0.2075953989410261</v>
          </cell>
          <cell r="H497">
            <v>12</v>
          </cell>
          <cell r="I497">
            <v>7.75</v>
          </cell>
          <cell r="J497">
            <v>15.2</v>
          </cell>
          <cell r="K497">
            <v>13.4</v>
          </cell>
          <cell r="L497">
            <v>13</v>
          </cell>
          <cell r="M497">
            <v>11.15</v>
          </cell>
          <cell r="N497">
            <v>16.5</v>
          </cell>
          <cell r="O497">
            <v>10.9</v>
          </cell>
          <cell r="P497">
            <v>0</v>
          </cell>
          <cell r="Q497">
            <v>1.33</v>
          </cell>
          <cell r="R497">
            <v>4.4000000000000004</v>
          </cell>
          <cell r="S497">
            <v>9.85</v>
          </cell>
          <cell r="T497">
            <v>9.85</v>
          </cell>
          <cell r="U497">
            <v>11.65</v>
          </cell>
          <cell r="V497">
            <v>10.95</v>
          </cell>
          <cell r="W497">
            <v>6.65</v>
          </cell>
          <cell r="X497">
            <v>19.5</v>
          </cell>
          <cell r="Y497">
            <v>19.5</v>
          </cell>
          <cell r="Z497">
            <v>19.75</v>
          </cell>
          <cell r="AA497">
            <v>3.89</v>
          </cell>
          <cell r="AB497">
            <v>1.99</v>
          </cell>
          <cell r="AC497">
            <v>-1.2345679012345734E-2</v>
          </cell>
          <cell r="AD497"/>
          <cell r="AE497">
            <v>3.3333333333333437E-2</v>
          </cell>
          <cell r="AF497">
            <v>3.3003300330032292E-3</v>
          </cell>
          <cell r="AG497">
            <v>7.5187969924812581E-3</v>
          </cell>
          <cell r="AH497">
            <v>-1.1406844106463865E-2</v>
          </cell>
          <cell r="AI497">
            <v>4.5045045045044585E-3</v>
          </cell>
          <cell r="AJ497">
            <v>-1.19760479041916E-2</v>
          </cell>
          <cell r="AK497">
            <v>9.2592592592593004E-3</v>
          </cell>
          <cell r="AL497">
            <v>-1</v>
          </cell>
          <cell r="AM497">
            <v>7.258064516129048E-2</v>
          </cell>
          <cell r="AN497">
            <v>8.6419753086419915E-2</v>
          </cell>
          <cell r="AO497">
            <v>9.4444444444444331E-2</v>
          </cell>
          <cell r="AP497">
            <v>-1.5000000000000013E-2</v>
          </cell>
          <cell r="AQ497">
            <v>6.3926940639269514E-2</v>
          </cell>
          <cell r="AR497">
            <v>0.10050251256281406</v>
          </cell>
          <cell r="AS497">
            <v>9.0163934426229719E-2</v>
          </cell>
          <cell r="AT497">
            <v>-1.5151515151515138E-2</v>
          </cell>
          <cell r="AU497">
            <v>-1.2499999999999956E-2</v>
          </cell>
          <cell r="AV497">
            <v>-2.2613065326633097E-2</v>
          </cell>
          <cell r="AW497">
            <v>0.73043478260869588</v>
          </cell>
        </row>
        <row r="498">
          <cell r="A498">
            <v>40721</v>
          </cell>
          <cell r="B498">
            <v>6996</v>
          </cell>
          <cell r="C498">
            <v>5596</v>
          </cell>
          <cell r="D498">
            <v>4.1435778678355906E-2</v>
          </cell>
          <cell r="E498">
            <v>5.7756274569095822E-2</v>
          </cell>
          <cell r="F498">
            <v>2.1727222932262258E-2</v>
          </cell>
          <cell r="G498">
            <v>0.25017869907076484</v>
          </cell>
          <cell r="H498">
            <v>12.1</v>
          </cell>
          <cell r="I498">
            <v>8</v>
          </cell>
          <cell r="J498">
            <v>15.7</v>
          </cell>
          <cell r="K498">
            <v>13.55</v>
          </cell>
          <cell r="L498">
            <v>13.05</v>
          </cell>
          <cell r="M498">
            <v>11.4</v>
          </cell>
          <cell r="N498">
            <v>16.55</v>
          </cell>
          <cell r="O498">
            <v>11.1</v>
          </cell>
          <cell r="P498">
            <v>0</v>
          </cell>
          <cell r="Q498">
            <v>1.55</v>
          </cell>
          <cell r="R498">
            <v>4.8499999999999996</v>
          </cell>
          <cell r="S498">
            <v>10.55</v>
          </cell>
          <cell r="T498">
            <v>10.6</v>
          </cell>
          <cell r="U498">
            <v>12</v>
          </cell>
          <cell r="V498">
            <v>11.7</v>
          </cell>
          <cell r="W498">
            <v>6.95</v>
          </cell>
          <cell r="X498">
            <v>20</v>
          </cell>
          <cell r="Y498">
            <v>20</v>
          </cell>
          <cell r="Z498">
            <v>20.25</v>
          </cell>
          <cell r="AA498">
            <v>4.1100000000000003</v>
          </cell>
          <cell r="AB498">
            <v>2.34</v>
          </cell>
          <cell r="AC498">
            <v>8.3333333333333037E-3</v>
          </cell>
          <cell r="AD498"/>
          <cell r="AE498">
            <v>3.2258064516129004E-2</v>
          </cell>
          <cell r="AF498">
            <v>3.289473684210531E-2</v>
          </cell>
          <cell r="AG498">
            <v>1.1194029850746245E-2</v>
          </cell>
          <cell r="AH498">
            <v>3.8461538461538325E-3</v>
          </cell>
          <cell r="AI498">
            <v>2.2421524663677195E-2</v>
          </cell>
          <cell r="AJ498">
            <v>3.0303030303031608E-3</v>
          </cell>
          <cell r="AK498">
            <v>1.8348623853210899E-2</v>
          </cell>
          <cell r="AL498">
            <v>0</v>
          </cell>
          <cell r="AM498">
            <v>0.16541353383458635</v>
          </cell>
          <cell r="AN498">
            <v>0.10227272727272707</v>
          </cell>
          <cell r="AO498">
            <v>7.1065989847715949E-2</v>
          </cell>
          <cell r="AP498">
            <v>7.6142131979695327E-2</v>
          </cell>
          <cell r="AQ498">
            <v>3.0042918454935563E-2</v>
          </cell>
          <cell r="AR498">
            <v>6.8493150684931559E-2</v>
          </cell>
          <cell r="AS498">
            <v>4.5112781954887105E-2</v>
          </cell>
          <cell r="AT498">
            <v>2.564102564102555E-2</v>
          </cell>
          <cell r="AU498">
            <v>2.5316455696202445E-2</v>
          </cell>
          <cell r="AV498">
            <v>5.6555269922879292E-2</v>
          </cell>
          <cell r="AW498">
            <v>0.17587939698492461</v>
          </cell>
        </row>
        <row r="499">
          <cell r="A499">
            <v>40728</v>
          </cell>
          <cell r="B499">
            <v>7255</v>
          </cell>
          <cell r="C499">
            <v>5701</v>
          </cell>
          <cell r="D499">
            <v>2.890724269377376E-2</v>
          </cell>
          <cell r="E499">
            <v>3.7021154945683143E-2</v>
          </cell>
          <cell r="F499">
            <v>1.8763402430307385E-2</v>
          </cell>
          <cell r="G499">
            <v>0.27258375723557271</v>
          </cell>
          <cell r="H499">
            <v>12.15</v>
          </cell>
          <cell r="I499">
            <v>7.95</v>
          </cell>
          <cell r="J499">
            <v>15.95</v>
          </cell>
          <cell r="K499">
            <v>13.75</v>
          </cell>
          <cell r="L499">
            <v>12.6</v>
          </cell>
          <cell r="M499">
            <v>11.7</v>
          </cell>
          <cell r="N499">
            <v>16.649999999999999</v>
          </cell>
          <cell r="O499">
            <v>11.45</v>
          </cell>
          <cell r="P499">
            <v>0.09</v>
          </cell>
          <cell r="Q499">
            <v>1.94</v>
          </cell>
          <cell r="R499">
            <v>5</v>
          </cell>
          <cell r="S499">
            <v>10.95</v>
          </cell>
          <cell r="T499">
            <v>10.65</v>
          </cell>
          <cell r="U499">
            <v>12.3</v>
          </cell>
          <cell r="V499">
            <v>11.9</v>
          </cell>
          <cell r="W499">
            <v>7.3</v>
          </cell>
          <cell r="X499">
            <v>20.5</v>
          </cell>
          <cell r="Y499">
            <v>20.5</v>
          </cell>
          <cell r="Z499">
            <v>20.75</v>
          </cell>
          <cell r="AA499">
            <v>4.42</v>
          </cell>
          <cell r="AB499">
            <v>2.74</v>
          </cell>
          <cell r="AC499">
            <v>4.1322314049587749E-3</v>
          </cell>
          <cell r="AD499"/>
          <cell r="AE499">
            <v>-6.2499999999999778E-3</v>
          </cell>
          <cell r="AF499">
            <v>1.5923566878980999E-2</v>
          </cell>
          <cell r="AG499">
            <v>1.4760147601476037E-2</v>
          </cell>
          <cell r="AH499">
            <v>-3.4482758620689724E-2</v>
          </cell>
          <cell r="AI499">
            <v>2.631578947368407E-2</v>
          </cell>
          <cell r="AJ499">
            <v>6.0422960725075026E-3</v>
          </cell>
          <cell r="AK499">
            <v>3.1531531531531432E-2</v>
          </cell>
          <cell r="AL499">
            <v>1</v>
          </cell>
          <cell r="AM499">
            <v>0.25161290322580632</v>
          </cell>
          <cell r="AN499">
            <v>3.0927835051546504E-2</v>
          </cell>
          <cell r="AO499">
            <v>3.7914691943127909E-2</v>
          </cell>
          <cell r="AP499">
            <v>4.7169811320755262E-3</v>
          </cell>
          <cell r="AQ499">
            <v>2.5000000000000133E-2</v>
          </cell>
          <cell r="AR499">
            <v>1.7094017094017255E-2</v>
          </cell>
          <cell r="AS499">
            <v>5.0359712230215736E-2</v>
          </cell>
          <cell r="AT499">
            <v>2.4999999999999911E-2</v>
          </cell>
          <cell r="AU499">
            <v>2.4691358024691468E-2</v>
          </cell>
          <cell r="AV499">
            <v>7.5425790754257704E-2</v>
          </cell>
          <cell r="AW499">
            <v>0.170940170940171</v>
          </cell>
        </row>
        <row r="500">
          <cell r="A500">
            <v>40735</v>
          </cell>
          <cell r="B500">
            <v>7439</v>
          </cell>
          <cell r="C500">
            <v>5965</v>
          </cell>
          <cell r="D500">
            <v>3.4578573633837539E-2</v>
          </cell>
          <cell r="E500">
            <v>2.536181943487259E-2</v>
          </cell>
          <cell r="F500">
            <v>4.6307665321873248E-2</v>
          </cell>
          <cell r="G500">
            <v>0.2471081307627829</v>
          </cell>
          <cell r="H500">
            <v>12.3</v>
          </cell>
          <cell r="I500">
            <v>8.75</v>
          </cell>
          <cell r="J500">
            <v>16.899999999999999</v>
          </cell>
          <cell r="K500">
            <v>14.6</v>
          </cell>
          <cell r="L500">
            <v>13.2</v>
          </cell>
          <cell r="M500">
            <v>12.15</v>
          </cell>
          <cell r="N500">
            <v>16.8</v>
          </cell>
          <cell r="O500">
            <v>11.9</v>
          </cell>
          <cell r="P500">
            <v>0.11</v>
          </cell>
          <cell r="Q500">
            <v>2.0299999999999998</v>
          </cell>
          <cell r="R500">
            <v>5.25</v>
          </cell>
          <cell r="S500">
            <v>11.2</v>
          </cell>
          <cell r="T500">
            <v>10.65</v>
          </cell>
          <cell r="U500">
            <v>12.5</v>
          </cell>
          <cell r="V500">
            <v>12.15</v>
          </cell>
          <cell r="W500">
            <v>7.55</v>
          </cell>
          <cell r="X500">
            <v>20.55</v>
          </cell>
          <cell r="Y500">
            <v>20.55</v>
          </cell>
          <cell r="Z500">
            <v>20.8</v>
          </cell>
          <cell r="AA500">
            <v>4.7699999999999996</v>
          </cell>
          <cell r="AB500">
            <v>2.96</v>
          </cell>
          <cell r="AC500">
            <v>1.2345679012345734E-2</v>
          </cell>
          <cell r="AD500"/>
          <cell r="AE500">
            <v>0.10062893081761004</v>
          </cell>
          <cell r="AF500">
            <v>5.9561128526645746E-2</v>
          </cell>
          <cell r="AG500">
            <v>6.1818181818181772E-2</v>
          </cell>
          <cell r="AH500">
            <v>4.7619047619047672E-2</v>
          </cell>
          <cell r="AI500">
            <v>3.8461538461538547E-2</v>
          </cell>
          <cell r="AJ500">
            <v>9.009009009009139E-3</v>
          </cell>
          <cell r="AK500">
            <v>3.9301310043668325E-2</v>
          </cell>
          <cell r="AL500">
            <v>0.22222222222222232</v>
          </cell>
          <cell r="AM500">
            <v>4.6391752577319423E-2</v>
          </cell>
          <cell r="AN500">
            <v>5.0000000000000044E-2</v>
          </cell>
          <cell r="AO500">
            <v>2.2831050228310446E-2</v>
          </cell>
          <cell r="AP500">
            <v>0</v>
          </cell>
          <cell r="AQ500">
            <v>1.6260162601625883E-2</v>
          </cell>
          <cell r="AR500">
            <v>2.1008403361344463E-2</v>
          </cell>
          <cell r="AS500">
            <v>3.4246575342465668E-2</v>
          </cell>
          <cell r="AT500">
            <v>2.4390243902439046E-3</v>
          </cell>
          <cell r="AU500">
            <v>2.4096385542169418E-3</v>
          </cell>
          <cell r="AV500">
            <v>7.9185520361990891E-2</v>
          </cell>
          <cell r="AW500">
            <v>8.0291970802919721E-2</v>
          </cell>
        </row>
        <row r="501">
          <cell r="A501">
            <v>40742</v>
          </cell>
          <cell r="B501">
            <v>6819</v>
          </cell>
          <cell r="C501">
            <v>5764</v>
          </cell>
          <cell r="D501">
            <v>-6.12503730229782E-2</v>
          </cell>
          <cell r="E501">
            <v>-8.3344535555854304E-2</v>
          </cell>
          <cell r="F501">
            <v>-3.3696563285834036E-2</v>
          </cell>
          <cell r="G501">
            <v>0.18303261623872311</v>
          </cell>
          <cell r="H501">
            <v>12.1</v>
          </cell>
          <cell r="I501">
            <v>7.95</v>
          </cell>
          <cell r="J501">
            <v>16.45</v>
          </cell>
          <cell r="K501">
            <v>14.25</v>
          </cell>
          <cell r="L501">
            <v>13</v>
          </cell>
          <cell r="M501">
            <v>11.9</v>
          </cell>
          <cell r="N501">
            <v>16.600000000000001</v>
          </cell>
          <cell r="O501">
            <v>11.6</v>
          </cell>
          <cell r="P501">
            <v>0.09</v>
          </cell>
          <cell r="Q501">
            <v>1.77</v>
          </cell>
          <cell r="R501">
            <v>4.75</v>
          </cell>
          <cell r="S501">
            <v>10</v>
          </cell>
          <cell r="T501">
            <v>10.25</v>
          </cell>
          <cell r="U501">
            <v>11.95</v>
          </cell>
          <cell r="V501">
            <v>10.8</v>
          </cell>
          <cell r="W501">
            <v>7</v>
          </cell>
          <cell r="X501">
            <v>19.75</v>
          </cell>
          <cell r="Y501">
            <v>19.75</v>
          </cell>
          <cell r="Z501">
            <v>20</v>
          </cell>
          <cell r="AA501">
            <v>4.1100000000000003</v>
          </cell>
          <cell r="AB501">
            <v>2.21</v>
          </cell>
          <cell r="AC501">
            <v>-1.6260162601626105E-2</v>
          </cell>
          <cell r="AD501"/>
          <cell r="AE501">
            <v>-9.1428571428571415E-2</v>
          </cell>
          <cell r="AF501">
            <v>-2.6627218934911157E-2</v>
          </cell>
          <cell r="AG501">
            <v>-2.3972602739726012E-2</v>
          </cell>
          <cell r="AH501">
            <v>-1.5151515151515138E-2</v>
          </cell>
          <cell r="AI501">
            <v>-2.0576131687242816E-2</v>
          </cell>
          <cell r="AJ501">
            <v>-1.1904761904761862E-2</v>
          </cell>
          <cell r="AK501">
            <v>-2.5210084033613467E-2</v>
          </cell>
          <cell r="AL501">
            <v>-0.18181818181818188</v>
          </cell>
          <cell r="AM501">
            <v>-0.1280788177339901</v>
          </cell>
          <cell r="AN501">
            <v>-9.5238095238095233E-2</v>
          </cell>
          <cell r="AO501">
            <v>-0.1071428571428571</v>
          </cell>
          <cell r="AP501">
            <v>-3.7558685446009377E-2</v>
          </cell>
          <cell r="AQ501">
            <v>-4.4000000000000039E-2</v>
          </cell>
          <cell r="AR501">
            <v>-0.11111111111111105</v>
          </cell>
          <cell r="AS501">
            <v>-7.2847682119205226E-2</v>
          </cell>
          <cell r="AT501">
            <v>-3.8929440389294467E-2</v>
          </cell>
          <cell r="AU501">
            <v>-3.8461538461538547E-2</v>
          </cell>
          <cell r="AV501">
            <v>-0.13836477987421369</v>
          </cell>
          <cell r="AW501">
            <v>-0.2533783783783784</v>
          </cell>
        </row>
        <row r="502">
          <cell r="A502">
            <v>40749</v>
          </cell>
          <cell r="B502">
            <v>6696</v>
          </cell>
          <cell r="C502">
            <v>5661</v>
          </cell>
          <cell r="D502">
            <v>-1.7960740681872367E-2</v>
          </cell>
          <cell r="E502">
            <v>-1.80378354597448E-2</v>
          </cell>
          <cell r="F502">
            <v>-1.7869535045107576E-2</v>
          </cell>
          <cell r="G502">
            <v>0.18282988871224165</v>
          </cell>
          <cell r="H502">
            <v>12.05</v>
          </cell>
          <cell r="I502">
            <v>7.75</v>
          </cell>
          <cell r="J502">
            <v>16.25</v>
          </cell>
          <cell r="K502">
            <v>14.05</v>
          </cell>
          <cell r="L502">
            <v>12.95</v>
          </cell>
          <cell r="M502">
            <v>11.7</v>
          </cell>
          <cell r="N502">
            <v>16.55</v>
          </cell>
          <cell r="O502">
            <v>11.4</v>
          </cell>
          <cell r="P502">
            <v>0</v>
          </cell>
          <cell r="Q502">
            <v>1.59</v>
          </cell>
          <cell r="R502">
            <v>4.6500000000000004</v>
          </cell>
          <cell r="S502">
            <v>10</v>
          </cell>
          <cell r="T502">
            <v>10.15</v>
          </cell>
          <cell r="U502">
            <v>11.85</v>
          </cell>
          <cell r="V502">
            <v>10.75</v>
          </cell>
          <cell r="W502">
            <v>6.95</v>
          </cell>
          <cell r="X502">
            <v>19.2</v>
          </cell>
          <cell r="Y502">
            <v>19.2</v>
          </cell>
          <cell r="Z502">
            <v>19.399999999999999</v>
          </cell>
          <cell r="AA502">
            <v>3.84</v>
          </cell>
          <cell r="AB502">
            <v>2.17</v>
          </cell>
          <cell r="AC502">
            <v>-4.1322314049585529E-3</v>
          </cell>
          <cell r="AD502"/>
          <cell r="AE502">
            <v>-2.515723270440251E-2</v>
          </cell>
          <cell r="AF502">
            <v>-1.2158054711246202E-2</v>
          </cell>
          <cell r="AG502">
            <v>-1.4035087719298178E-2</v>
          </cell>
          <cell r="AH502">
            <v>-3.8461538461539435E-3</v>
          </cell>
          <cell r="AI502">
            <v>-1.6806722689075682E-2</v>
          </cell>
          <cell r="AJ502">
            <v>-3.0120481927711218E-3</v>
          </cell>
          <cell r="AK502">
            <v>-1.7241379310344751E-2</v>
          </cell>
          <cell r="AL502">
            <v>-1</v>
          </cell>
          <cell r="AM502">
            <v>-0.10169491525423724</v>
          </cell>
          <cell r="AN502">
            <v>-2.1052631578947323E-2</v>
          </cell>
          <cell r="AO502">
            <v>0</v>
          </cell>
          <cell r="AP502">
            <v>-9.7560975609756184E-3</v>
          </cell>
          <cell r="AQ502">
            <v>-8.3682008368201055E-3</v>
          </cell>
          <cell r="AR502">
            <v>-4.6296296296296502E-3</v>
          </cell>
          <cell r="AS502">
            <v>-7.1428571428571175E-3</v>
          </cell>
          <cell r="AT502">
            <v>-2.7848101265822822E-2</v>
          </cell>
          <cell r="AU502">
            <v>-3.0000000000000027E-2</v>
          </cell>
          <cell r="AV502">
            <v>-6.5693430656934448E-2</v>
          </cell>
          <cell r="AW502">
            <v>-1.8099547511312264E-2</v>
          </cell>
        </row>
        <row r="503">
          <cell r="A503">
            <v>40756</v>
          </cell>
          <cell r="B503">
            <v>6417</v>
          </cell>
          <cell r="C503">
            <v>5561</v>
          </cell>
          <cell r="D503">
            <v>-3.0670874807801285E-2</v>
          </cell>
          <cell r="E503">
            <v>-4.166666666666663E-2</v>
          </cell>
          <cell r="F503">
            <v>-1.7664723547076489E-2</v>
          </cell>
          <cell r="G503">
            <v>0.15392914943355512</v>
          </cell>
          <cell r="H503">
            <v>11.95</v>
          </cell>
          <cell r="I503">
            <v>7.65</v>
          </cell>
          <cell r="J503">
            <v>15.95</v>
          </cell>
          <cell r="K503">
            <v>13.8</v>
          </cell>
          <cell r="L503">
            <v>12.85</v>
          </cell>
          <cell r="M503">
            <v>11.45</v>
          </cell>
          <cell r="N503">
            <v>16.399999999999999</v>
          </cell>
          <cell r="O503">
            <v>11.2</v>
          </cell>
          <cell r="P503">
            <v>0</v>
          </cell>
          <cell r="Q503">
            <v>1.43</v>
          </cell>
          <cell r="R503">
            <v>4.3</v>
          </cell>
          <cell r="S503">
            <v>9.6</v>
          </cell>
          <cell r="T503">
            <v>9.4</v>
          </cell>
          <cell r="U503">
            <v>11.5</v>
          </cell>
          <cell r="V503">
            <v>10.5</v>
          </cell>
          <cell r="W503">
            <v>6.6</v>
          </cell>
          <cell r="X503">
            <v>19.25</v>
          </cell>
          <cell r="Y503">
            <v>19.25</v>
          </cell>
          <cell r="Z503">
            <v>19.5</v>
          </cell>
          <cell r="AA503">
            <v>3.73</v>
          </cell>
          <cell r="AB503">
            <v>1.64</v>
          </cell>
          <cell r="AC503">
            <v>-8.2987551867220732E-3</v>
          </cell>
          <cell r="AD503"/>
          <cell r="AE503">
            <v>-1.2903225806451535E-2</v>
          </cell>
          <cell r="AF503">
            <v>-1.8461538461538529E-2</v>
          </cell>
          <cell r="AG503">
            <v>-1.7793594306049876E-2</v>
          </cell>
          <cell r="AH503">
            <v>-7.7220077220077066E-3</v>
          </cell>
          <cell r="AI503">
            <v>-2.1367521367521403E-2</v>
          </cell>
          <cell r="AJ503">
            <v>-9.0634441087614759E-3</v>
          </cell>
          <cell r="AK503">
            <v>-1.7543859649122862E-2</v>
          </cell>
          <cell r="AL503">
            <v>0</v>
          </cell>
          <cell r="AM503">
            <v>-0.10062893081761015</v>
          </cell>
          <cell r="AN503">
            <v>-7.526881720430123E-2</v>
          </cell>
          <cell r="AO503">
            <v>-4.0000000000000036E-2</v>
          </cell>
          <cell r="AP503">
            <v>-7.3891625615763568E-2</v>
          </cell>
          <cell r="AQ503">
            <v>-2.9535864978902926E-2</v>
          </cell>
          <cell r="AR503">
            <v>-2.3255813953488413E-2</v>
          </cell>
          <cell r="AS503">
            <v>-5.0359712230215847E-2</v>
          </cell>
          <cell r="AT503">
            <v>2.6041666666667407E-3</v>
          </cell>
          <cell r="AU503">
            <v>5.1546391752577136E-3</v>
          </cell>
          <cell r="AV503">
            <v>-2.8645833333333259E-2</v>
          </cell>
          <cell r="AW503">
            <v>-0.24423963133640558</v>
          </cell>
        </row>
        <row r="504">
          <cell r="A504">
            <v>40763</v>
          </cell>
          <cell r="B504">
            <v>6364</v>
          </cell>
          <cell r="C504">
            <v>5621</v>
          </cell>
          <cell r="D504">
            <v>5.8440474202714476E-4</v>
          </cell>
          <cell r="E504">
            <v>-8.2593112046127626E-3</v>
          </cell>
          <cell r="F504">
            <v>1.0789426362165067E-2</v>
          </cell>
          <cell r="G504">
            <v>0.13218288560754315</v>
          </cell>
          <cell r="H504">
            <v>11.85</v>
          </cell>
          <cell r="I504">
            <v>8.25</v>
          </cell>
          <cell r="J504">
            <v>16</v>
          </cell>
          <cell r="K504">
            <v>13.9</v>
          </cell>
          <cell r="L504">
            <v>12.75</v>
          </cell>
          <cell r="M504">
            <v>11.6</v>
          </cell>
          <cell r="N504">
            <v>16.3</v>
          </cell>
          <cell r="O504">
            <v>11.35</v>
          </cell>
          <cell r="P504">
            <v>0</v>
          </cell>
          <cell r="Q504">
            <v>1.46</v>
          </cell>
          <cell r="R504">
            <v>4.25</v>
          </cell>
          <cell r="S504">
            <v>9.5</v>
          </cell>
          <cell r="T504">
            <v>9</v>
          </cell>
          <cell r="U504">
            <v>11.4</v>
          </cell>
          <cell r="V504">
            <v>10.5</v>
          </cell>
          <cell r="W504">
            <v>6.5</v>
          </cell>
          <cell r="X504">
            <v>19</v>
          </cell>
          <cell r="Y504">
            <v>19</v>
          </cell>
          <cell r="Z504">
            <v>19.25</v>
          </cell>
          <cell r="AA504">
            <v>3.89</v>
          </cell>
          <cell r="AB504">
            <v>1.68</v>
          </cell>
          <cell r="AC504">
            <v>-8.3682008368201055E-3</v>
          </cell>
          <cell r="AD504"/>
          <cell r="AE504">
            <v>7.8431372549019551E-2</v>
          </cell>
          <cell r="AF504">
            <v>3.1347962382446415E-3</v>
          </cell>
          <cell r="AG504">
            <v>7.2463768115942351E-3</v>
          </cell>
          <cell r="AH504">
            <v>-7.7821011673151474E-3</v>
          </cell>
          <cell r="AI504">
            <v>1.3100436681222849E-2</v>
          </cell>
          <cell r="AJ504">
            <v>-6.0975609756096505E-3</v>
          </cell>
          <cell r="AK504">
            <v>1.3392857142857206E-2</v>
          </cell>
          <cell r="AL504">
            <v>0</v>
          </cell>
          <cell r="AM504">
            <v>2.0979020979021046E-2</v>
          </cell>
          <cell r="AN504">
            <v>-1.1627906976744096E-2</v>
          </cell>
          <cell r="AO504">
            <v>-1.041666666666663E-2</v>
          </cell>
          <cell r="AP504">
            <v>-4.2553191489361764E-2</v>
          </cell>
          <cell r="AQ504">
            <v>-8.6956521739129933E-3</v>
          </cell>
          <cell r="AR504">
            <v>0</v>
          </cell>
          <cell r="AS504">
            <v>-1.5151515151515138E-2</v>
          </cell>
          <cell r="AT504">
            <v>-1.2987012987012991E-2</v>
          </cell>
          <cell r="AU504">
            <v>-1.2820512820512775E-2</v>
          </cell>
          <cell r="AV504">
            <v>4.2895442359249358E-2</v>
          </cell>
          <cell r="AW504">
            <v>2.4390243902439046E-2</v>
          </cell>
        </row>
        <row r="505">
          <cell r="A505">
            <v>40770</v>
          </cell>
          <cell r="B505">
            <v>6456</v>
          </cell>
          <cell r="C505">
            <v>5553</v>
          </cell>
          <cell r="D505">
            <v>2.0025031289110373E-3</v>
          </cell>
          <cell r="E505">
            <v>1.4456316781898071E-2</v>
          </cell>
          <cell r="F505">
            <v>-1.2097491549546313E-2</v>
          </cell>
          <cell r="G505">
            <v>0.16261480280929227</v>
          </cell>
          <cell r="H505">
            <v>11.75</v>
          </cell>
          <cell r="I505">
            <v>8.1</v>
          </cell>
          <cell r="J505">
            <v>15.5</v>
          </cell>
          <cell r="K505">
            <v>13.5</v>
          </cell>
          <cell r="L505">
            <v>12.7</v>
          </cell>
          <cell r="M505">
            <v>11.5</v>
          </cell>
          <cell r="N505">
            <v>16.2</v>
          </cell>
          <cell r="O505">
            <v>11.25</v>
          </cell>
          <cell r="P505">
            <v>0</v>
          </cell>
          <cell r="Q505">
            <v>1.55</v>
          </cell>
          <cell r="R505">
            <v>4.2</v>
          </cell>
          <cell r="S505">
            <v>9.75</v>
          </cell>
          <cell r="T505">
            <v>9.1</v>
          </cell>
          <cell r="U505">
            <v>11.1</v>
          </cell>
          <cell r="V505">
            <v>10.75</v>
          </cell>
          <cell r="W505">
            <v>6.3</v>
          </cell>
          <cell r="X505">
            <v>19.5</v>
          </cell>
          <cell r="Y505">
            <v>19.5</v>
          </cell>
          <cell r="Z505">
            <v>19.8</v>
          </cell>
          <cell r="AA505">
            <v>4.2</v>
          </cell>
          <cell r="AB505">
            <v>1.79</v>
          </cell>
          <cell r="AC505">
            <v>-8.4388185654008518E-3</v>
          </cell>
          <cell r="AD505"/>
          <cell r="AE505">
            <v>-1.8181818181818188E-2</v>
          </cell>
          <cell r="AF505">
            <v>-3.125E-2</v>
          </cell>
          <cell r="AG505">
            <v>-2.877697841726623E-2</v>
          </cell>
          <cell r="AH505">
            <v>-3.9215686274510775E-3</v>
          </cell>
          <cell r="AI505">
            <v>-8.6206896551723755E-3</v>
          </cell>
          <cell r="AJ505">
            <v>-6.1349693251534498E-3</v>
          </cell>
          <cell r="AK505">
            <v>-8.8105726872246271E-3</v>
          </cell>
          <cell r="AL505">
            <v>0</v>
          </cell>
          <cell r="AM505">
            <v>6.164383561643838E-2</v>
          </cell>
          <cell r="AN505">
            <v>-1.1764705882352899E-2</v>
          </cell>
          <cell r="AO505">
            <v>2.6315789473684292E-2</v>
          </cell>
          <cell r="AP505">
            <v>1.1111111111111072E-2</v>
          </cell>
          <cell r="AQ505">
            <v>-2.6315789473684292E-2</v>
          </cell>
          <cell r="AR505">
            <v>2.3809523809523725E-2</v>
          </cell>
          <cell r="AS505">
            <v>-3.0769230769230771E-2</v>
          </cell>
          <cell r="AT505">
            <v>2.6315789473684292E-2</v>
          </cell>
          <cell r="AU505">
            <v>2.8571428571428692E-2</v>
          </cell>
          <cell r="AV505">
            <v>7.9691516709511578E-2</v>
          </cell>
          <cell r="AW505">
            <v>6.5476190476190466E-2</v>
          </cell>
        </row>
        <row r="506">
          <cell r="A506">
            <v>40777</v>
          </cell>
          <cell r="B506">
            <v>7824</v>
          </cell>
          <cell r="C506">
            <v>5951</v>
          </cell>
          <cell r="D506">
            <v>0.14705637438587726</v>
          </cell>
          <cell r="E506">
            <v>0.21189591078066905</v>
          </cell>
          <cell r="F506">
            <v>7.1672969566000333E-2</v>
          </cell>
          <cell r="G506">
            <v>0.31473701898840534</v>
          </cell>
          <cell r="H506">
            <v>12.05</v>
          </cell>
          <cell r="I506">
            <v>8.9</v>
          </cell>
          <cell r="J506">
            <v>16.7</v>
          </cell>
          <cell r="K506">
            <v>14.7</v>
          </cell>
          <cell r="L506">
            <v>13</v>
          </cell>
          <cell r="M506">
            <v>12.35</v>
          </cell>
          <cell r="N506">
            <v>16.5</v>
          </cell>
          <cell r="O506">
            <v>12.1</v>
          </cell>
          <cell r="P506">
            <v>0</v>
          </cell>
          <cell r="Q506">
            <v>2.12</v>
          </cell>
          <cell r="R506">
            <v>5.35</v>
          </cell>
          <cell r="S506">
            <v>11.45</v>
          </cell>
          <cell r="T506">
            <v>10.5</v>
          </cell>
          <cell r="U506">
            <v>12.15</v>
          </cell>
          <cell r="V506">
            <v>12.45</v>
          </cell>
          <cell r="W506">
            <v>7.45</v>
          </cell>
          <cell r="X506">
            <v>22.7</v>
          </cell>
          <cell r="Y506">
            <v>22.7</v>
          </cell>
          <cell r="Z506">
            <v>23</v>
          </cell>
          <cell r="AA506">
            <v>6.19</v>
          </cell>
          <cell r="AB506">
            <v>3.09</v>
          </cell>
          <cell r="AC506">
            <v>2.5531914893617058E-2</v>
          </cell>
          <cell r="AD506"/>
          <cell r="AE506">
            <v>9.8765432098765427E-2</v>
          </cell>
          <cell r="AF506">
            <v>7.7419354838709653E-2</v>
          </cell>
          <cell r="AG506">
            <v>8.8888888888888795E-2</v>
          </cell>
          <cell r="AH506">
            <v>2.3622047244094446E-2</v>
          </cell>
          <cell r="AI506">
            <v>7.3913043478260887E-2</v>
          </cell>
          <cell r="AJ506">
            <v>1.8518518518518601E-2</v>
          </cell>
          <cell r="AK506">
            <v>7.5555555555555598E-2</v>
          </cell>
          <cell r="AL506">
            <v>0</v>
          </cell>
          <cell r="AM506">
            <v>0.36774193548387091</v>
          </cell>
          <cell r="AN506">
            <v>0.27380952380952372</v>
          </cell>
          <cell r="AO506">
            <v>0.17435897435897418</v>
          </cell>
          <cell r="AP506">
            <v>0.15384615384615397</v>
          </cell>
          <cell r="AQ506">
            <v>9.4594594594594739E-2</v>
          </cell>
          <cell r="AR506">
            <v>0.1581395348837209</v>
          </cell>
          <cell r="AS506">
            <v>0.18253968253968256</v>
          </cell>
          <cell r="AT506">
            <v>0.16410256410256396</v>
          </cell>
          <cell r="AU506">
            <v>0.16161616161616155</v>
          </cell>
          <cell r="AV506">
            <v>0.4738095238095239</v>
          </cell>
          <cell r="AW506">
            <v>0.72625698324022325</v>
          </cell>
        </row>
        <row r="507">
          <cell r="A507">
            <v>40784</v>
          </cell>
          <cell r="B507">
            <v>7729</v>
          </cell>
          <cell r="C507">
            <v>6394</v>
          </cell>
          <cell r="D507">
            <v>2.5263157894736876E-2</v>
          </cell>
          <cell r="E507">
            <v>-1.2142126789366103E-2</v>
          </cell>
          <cell r="F507">
            <v>7.4441270374727031E-2</v>
          </cell>
          <cell r="G507">
            <v>0.20878949014701281</v>
          </cell>
          <cell r="H507">
            <v>12.6</v>
          </cell>
          <cell r="I507">
            <v>9.25</v>
          </cell>
          <cell r="J507">
            <v>17.899999999999999</v>
          </cell>
          <cell r="K507">
            <v>15.65</v>
          </cell>
          <cell r="L507">
            <v>13.55</v>
          </cell>
          <cell r="M507">
            <v>13.15</v>
          </cell>
          <cell r="N507">
            <v>17.399999999999999</v>
          </cell>
          <cell r="O507">
            <v>12.85</v>
          </cell>
          <cell r="P507">
            <v>0.34</v>
          </cell>
          <cell r="Q507">
            <v>2.65</v>
          </cell>
          <cell r="R507">
            <v>5.05</v>
          </cell>
          <cell r="S507">
            <v>11.25</v>
          </cell>
          <cell r="T507">
            <v>11</v>
          </cell>
          <cell r="U507">
            <v>11.5</v>
          </cell>
          <cell r="V507">
            <v>12.25</v>
          </cell>
          <cell r="W507">
            <v>7.2</v>
          </cell>
          <cell r="X507">
            <v>23.55</v>
          </cell>
          <cell r="Y507">
            <v>23.55</v>
          </cell>
          <cell r="Z507">
            <v>23.85</v>
          </cell>
          <cell r="AA507">
            <v>6.19</v>
          </cell>
          <cell r="AB507">
            <v>2.65</v>
          </cell>
          <cell r="AC507">
            <v>4.5643153526970792E-2</v>
          </cell>
          <cell r="AD507"/>
          <cell r="AE507">
            <v>3.9325842696629199E-2</v>
          </cell>
          <cell r="AF507">
            <v>7.1856287425149601E-2</v>
          </cell>
          <cell r="AG507">
            <v>6.4625850340136237E-2</v>
          </cell>
          <cell r="AH507">
            <v>4.2307692307692379E-2</v>
          </cell>
          <cell r="AI507">
            <v>6.4777327935222839E-2</v>
          </cell>
          <cell r="AJ507">
            <v>5.4545454545454453E-2</v>
          </cell>
          <cell r="AK507">
            <v>6.198347107438007E-2</v>
          </cell>
          <cell r="AL507">
            <v>1</v>
          </cell>
          <cell r="AM507">
            <v>0.25</v>
          </cell>
          <cell r="AN507">
            <v>-5.6074766355140193E-2</v>
          </cell>
          <cell r="AO507">
            <v>-1.7467248908296873E-2</v>
          </cell>
          <cell r="AP507">
            <v>4.7619047619047672E-2</v>
          </cell>
          <cell r="AQ507">
            <v>-5.3497942386831254E-2</v>
          </cell>
          <cell r="AR507">
            <v>-1.6064257028112428E-2</v>
          </cell>
          <cell r="AS507">
            <v>-3.3557046979865723E-2</v>
          </cell>
          <cell r="AT507">
            <v>3.7444933920704804E-2</v>
          </cell>
          <cell r="AU507">
            <v>3.6956521739130554E-2</v>
          </cell>
          <cell r="AV507">
            <v>0</v>
          </cell>
          <cell r="AW507">
            <v>-0.14239482200647247</v>
          </cell>
        </row>
        <row r="508">
          <cell r="A508">
            <v>40791</v>
          </cell>
          <cell r="B508">
            <v>9248</v>
          </cell>
          <cell r="C508">
            <v>7348</v>
          </cell>
          <cell r="D508">
            <v>0.17510443956666433</v>
          </cell>
          <cell r="E508">
            <v>0.19653253978522445</v>
          </cell>
          <cell r="F508">
            <v>0.14920237722865193</v>
          </cell>
          <cell r="G508">
            <v>0.25857376156777356</v>
          </cell>
          <cell r="H508">
            <v>13.35</v>
          </cell>
          <cell r="I508">
            <v>11</v>
          </cell>
          <cell r="J508">
            <v>19.850000000000001</v>
          </cell>
          <cell r="K508">
            <v>18.100000000000001</v>
          </cell>
          <cell r="L508">
            <v>14.15</v>
          </cell>
          <cell r="M508">
            <v>15.15</v>
          </cell>
          <cell r="N508">
            <v>18.3</v>
          </cell>
          <cell r="O508">
            <v>14.85</v>
          </cell>
          <cell r="P508">
            <v>0.8</v>
          </cell>
          <cell r="Q508">
            <v>4.0999999999999996</v>
          </cell>
          <cell r="R508">
            <v>6.75</v>
          </cell>
          <cell r="S508">
            <v>12.95</v>
          </cell>
          <cell r="T508">
            <v>11.8</v>
          </cell>
          <cell r="U508">
            <v>13.7</v>
          </cell>
          <cell r="V508">
            <v>14</v>
          </cell>
          <cell r="W508">
            <v>8.85</v>
          </cell>
          <cell r="X508">
            <v>26.7</v>
          </cell>
          <cell r="Y508">
            <v>26.7</v>
          </cell>
          <cell r="Z508">
            <v>27</v>
          </cell>
          <cell r="AA508">
            <v>7.47</v>
          </cell>
          <cell r="AB508">
            <v>4.42</v>
          </cell>
          <cell r="AC508">
            <v>5.9523809523809534E-2</v>
          </cell>
          <cell r="AD508"/>
          <cell r="AE508">
            <v>0.18918918918918926</v>
          </cell>
          <cell r="AF508">
            <v>0.1089385474860336</v>
          </cell>
          <cell r="AG508">
            <v>0.15654952076677331</v>
          </cell>
          <cell r="AH508">
            <v>4.4280442804428111E-2</v>
          </cell>
          <cell r="AI508">
            <v>0.15209125475285168</v>
          </cell>
          <cell r="AJ508">
            <v>5.1724137931034697E-2</v>
          </cell>
          <cell r="AK508">
            <v>0.15564202334630362</v>
          </cell>
          <cell r="AL508">
            <v>1.3529411764705883</v>
          </cell>
          <cell r="AM508">
            <v>0.5471698113207546</v>
          </cell>
          <cell r="AN508">
            <v>0.33663366336633671</v>
          </cell>
          <cell r="AO508">
            <v>0.15111111111111097</v>
          </cell>
          <cell r="AP508">
            <v>7.2727272727272751E-2</v>
          </cell>
          <cell r="AQ508">
            <v>0.19130434782608696</v>
          </cell>
          <cell r="AR508">
            <v>0.14285714285714279</v>
          </cell>
          <cell r="AS508">
            <v>0.22916666666666652</v>
          </cell>
          <cell r="AT508">
            <v>0.13375796178343946</v>
          </cell>
          <cell r="AU508">
            <v>0.13207547169811318</v>
          </cell>
          <cell r="AV508">
            <v>0.20678513731825521</v>
          </cell>
          <cell r="AW508">
            <v>0.66792452830188687</v>
          </cell>
        </row>
        <row r="509">
          <cell r="A509">
            <v>40798</v>
          </cell>
          <cell r="B509">
            <v>9677</v>
          </cell>
          <cell r="C509">
            <v>7772</v>
          </cell>
          <cell r="D509">
            <v>5.139792721137626E-2</v>
          </cell>
          <cell r="E509">
            <v>4.6388408304498308E-2</v>
          </cell>
          <cell r="F509">
            <v>5.7702776265650568E-2</v>
          </cell>
          <cell r="G509">
            <v>0.24511065362840967</v>
          </cell>
          <cell r="H509">
            <v>14.15</v>
          </cell>
          <cell r="I509">
            <v>11.55</v>
          </cell>
          <cell r="J509">
            <v>19.95</v>
          </cell>
          <cell r="K509">
            <v>18.95</v>
          </cell>
          <cell r="L509">
            <v>14.95</v>
          </cell>
          <cell r="M509">
            <v>15.95</v>
          </cell>
          <cell r="N509">
            <v>19.149999999999999</v>
          </cell>
          <cell r="O509">
            <v>15.7</v>
          </cell>
          <cell r="P509">
            <v>1.17</v>
          </cell>
          <cell r="Q509">
            <v>4.5999999999999996</v>
          </cell>
          <cell r="R509">
            <v>7.05</v>
          </cell>
          <cell r="S509">
            <v>13.6</v>
          </cell>
          <cell r="T509">
            <v>12.7</v>
          </cell>
          <cell r="U509">
            <v>14.15</v>
          </cell>
          <cell r="V509">
            <v>14.55</v>
          </cell>
          <cell r="W509">
            <v>9.25</v>
          </cell>
          <cell r="X509">
            <v>27.25</v>
          </cell>
          <cell r="Y509">
            <v>27.25</v>
          </cell>
          <cell r="Z509">
            <v>27.5</v>
          </cell>
          <cell r="AA509">
            <v>7.95</v>
          </cell>
          <cell r="AB509">
            <v>4.95</v>
          </cell>
          <cell r="AC509">
            <v>5.9925093632958948E-2</v>
          </cell>
          <cell r="AD509"/>
          <cell r="AE509">
            <v>5.0000000000000044E-2</v>
          </cell>
          <cell r="AF509">
            <v>5.0377833753147971E-3</v>
          </cell>
          <cell r="AG509">
            <v>4.6961325966850653E-2</v>
          </cell>
          <cell r="AH509">
            <v>5.6537102473498191E-2</v>
          </cell>
          <cell r="AI509">
            <v>5.2805280528052778E-2</v>
          </cell>
          <cell r="AJ509">
            <v>4.644808743169393E-2</v>
          </cell>
          <cell r="AK509">
            <v>5.7239057239057312E-2</v>
          </cell>
          <cell r="AL509">
            <v>0.46249999999999991</v>
          </cell>
          <cell r="AM509">
            <v>0.12195121951219523</v>
          </cell>
          <cell r="AN509">
            <v>4.4444444444444509E-2</v>
          </cell>
          <cell r="AO509">
            <v>5.0193050193050315E-2</v>
          </cell>
          <cell r="AP509">
            <v>7.6271186440677763E-2</v>
          </cell>
          <cell r="AQ509">
            <v>3.284671532846728E-2</v>
          </cell>
          <cell r="AR509">
            <v>3.9285714285714368E-2</v>
          </cell>
          <cell r="AS509">
            <v>4.5197740112994378E-2</v>
          </cell>
          <cell r="AT509">
            <v>2.0599250936329527E-2</v>
          </cell>
          <cell r="AU509">
            <v>1.8518518518518601E-2</v>
          </cell>
          <cell r="AV509">
            <v>6.4257028112449932E-2</v>
          </cell>
          <cell r="AW509">
            <v>0.11990950226244346</v>
          </cell>
        </row>
        <row r="510">
          <cell r="A510">
            <v>40805</v>
          </cell>
          <cell r="B510">
            <v>9283</v>
          </cell>
          <cell r="C510">
            <v>7346</v>
          </cell>
          <cell r="D510">
            <v>-4.6994097082927344E-2</v>
          </cell>
          <cell r="E510">
            <v>-4.0715097654231647E-2</v>
          </cell>
          <cell r="F510">
            <v>-5.4812146165723163E-2</v>
          </cell>
          <cell r="G510">
            <v>0.26368091478355565</v>
          </cell>
          <cell r="H510">
            <v>13.45</v>
          </cell>
          <cell r="I510">
            <v>11</v>
          </cell>
          <cell r="J510">
            <v>19</v>
          </cell>
          <cell r="K510">
            <v>17.55</v>
          </cell>
          <cell r="L510">
            <v>14.3</v>
          </cell>
          <cell r="M510">
            <v>15.4</v>
          </cell>
          <cell r="N510">
            <v>18.45</v>
          </cell>
          <cell r="O510">
            <v>15.15</v>
          </cell>
          <cell r="P510">
            <v>0.8</v>
          </cell>
          <cell r="Q510">
            <v>4.24</v>
          </cell>
          <cell r="R510">
            <v>6.55</v>
          </cell>
          <cell r="S510">
            <v>13.35</v>
          </cell>
          <cell r="T510">
            <v>12.5</v>
          </cell>
          <cell r="U510">
            <v>13.75</v>
          </cell>
          <cell r="V510">
            <v>14.4</v>
          </cell>
          <cell r="W510">
            <v>8.75</v>
          </cell>
          <cell r="X510">
            <v>25.75</v>
          </cell>
          <cell r="Y510">
            <v>25.75</v>
          </cell>
          <cell r="Z510">
            <v>26</v>
          </cell>
          <cell r="AA510">
            <v>7.95</v>
          </cell>
          <cell r="AB510">
            <v>4.42</v>
          </cell>
          <cell r="AC510">
            <v>-4.9469964664311084E-2</v>
          </cell>
          <cell r="AD510"/>
          <cell r="AE510">
            <v>-4.7619047619047672E-2</v>
          </cell>
          <cell r="AF510">
            <v>-4.7619047619047561E-2</v>
          </cell>
          <cell r="AG510">
            <v>-7.3878627968337662E-2</v>
          </cell>
          <cell r="AH510">
            <v>-4.3478260869565077E-2</v>
          </cell>
          <cell r="AI510">
            <v>-3.4482758620689613E-2</v>
          </cell>
          <cell r="AJ510">
            <v>-3.6553524804177506E-2</v>
          </cell>
          <cell r="AK510">
            <v>-3.5031847133757843E-2</v>
          </cell>
          <cell r="AL510">
            <v>-0.31623931623931612</v>
          </cell>
          <cell r="AM510">
            <v>-7.8260869565217273E-2</v>
          </cell>
          <cell r="AN510">
            <v>-7.0921985815602828E-2</v>
          </cell>
          <cell r="AO510">
            <v>-1.8382352941176516E-2</v>
          </cell>
          <cell r="AP510">
            <v>-1.5748031496062964E-2</v>
          </cell>
          <cell r="AQ510">
            <v>-2.8268551236749095E-2</v>
          </cell>
          <cell r="AR510">
            <v>-1.0309278350515538E-2</v>
          </cell>
          <cell r="AS510">
            <v>-5.4054054054054057E-2</v>
          </cell>
          <cell r="AT510">
            <v>-5.5045871559633031E-2</v>
          </cell>
          <cell r="AU510">
            <v>-5.4545454545454564E-2</v>
          </cell>
          <cell r="AV510">
            <v>0</v>
          </cell>
          <cell r="AW510">
            <v>-0.10707070707070709</v>
          </cell>
        </row>
        <row r="511">
          <cell r="A511">
            <v>40812</v>
          </cell>
          <cell r="B511">
            <v>10174</v>
          </cell>
          <cell r="C511">
            <v>7730</v>
          </cell>
          <cell r="D511">
            <v>7.6673281616453259E-2</v>
          </cell>
          <cell r="E511">
            <v>9.5981902402240582E-2</v>
          </cell>
          <cell r="F511">
            <v>5.2273346038660407E-2</v>
          </cell>
          <cell r="G511">
            <v>0.31617076326002586</v>
          </cell>
          <cell r="H511">
            <v>13.9</v>
          </cell>
          <cell r="I511">
            <v>11.75</v>
          </cell>
          <cell r="J511">
            <v>20</v>
          </cell>
          <cell r="K511">
            <v>18.5</v>
          </cell>
          <cell r="L511">
            <v>14.85</v>
          </cell>
          <cell r="M511">
            <v>15.85</v>
          </cell>
          <cell r="N511">
            <v>19</v>
          </cell>
          <cell r="O511">
            <v>15.6</v>
          </cell>
          <cell r="P511">
            <v>1.1499999999999999</v>
          </cell>
          <cell r="Q511">
            <v>4.5999999999999996</v>
          </cell>
          <cell r="R511">
            <v>7.15</v>
          </cell>
          <cell r="S511">
            <v>14.5</v>
          </cell>
          <cell r="T511">
            <v>12.95</v>
          </cell>
          <cell r="U511">
            <v>14.4</v>
          </cell>
          <cell r="V511">
            <v>15.65</v>
          </cell>
          <cell r="W511">
            <v>9.3000000000000007</v>
          </cell>
          <cell r="X511">
            <v>27.5</v>
          </cell>
          <cell r="Y511">
            <v>27.5</v>
          </cell>
          <cell r="Z511">
            <v>27.75</v>
          </cell>
          <cell r="AA511">
            <v>8.84</v>
          </cell>
          <cell r="AB511">
            <v>6.19</v>
          </cell>
          <cell r="AC511">
            <v>3.3457249070631967E-2</v>
          </cell>
          <cell r="AD511"/>
          <cell r="AE511">
            <v>6.8181818181818121E-2</v>
          </cell>
          <cell r="AF511">
            <v>5.2631578947368363E-2</v>
          </cell>
          <cell r="AG511">
            <v>5.4131054131054013E-2</v>
          </cell>
          <cell r="AH511">
            <v>3.8461538461538325E-2</v>
          </cell>
          <cell r="AI511">
            <v>2.9220779220779258E-2</v>
          </cell>
          <cell r="AJ511">
            <v>2.9810298102981081E-2</v>
          </cell>
          <cell r="AK511">
            <v>2.9702970297029729E-2</v>
          </cell>
          <cell r="AL511">
            <v>0.43749999999999978</v>
          </cell>
          <cell r="AM511">
            <v>8.4905660377358361E-2</v>
          </cell>
          <cell r="AN511">
            <v>9.1603053435114656E-2</v>
          </cell>
          <cell r="AO511">
            <v>8.6142322097378266E-2</v>
          </cell>
          <cell r="AP511">
            <v>3.6000000000000032E-2</v>
          </cell>
          <cell r="AQ511">
            <v>4.7272727272727355E-2</v>
          </cell>
          <cell r="AR511">
            <v>8.680555555555558E-2</v>
          </cell>
          <cell r="AS511">
            <v>6.2857142857142945E-2</v>
          </cell>
          <cell r="AT511">
            <v>6.7961165048543659E-2</v>
          </cell>
          <cell r="AU511">
            <v>6.7307692307692291E-2</v>
          </cell>
          <cell r="AV511">
            <v>0.11194968553459117</v>
          </cell>
          <cell r="AW511">
            <v>0.40045248868778294</v>
          </cell>
        </row>
        <row r="512">
          <cell r="A512">
            <v>40819</v>
          </cell>
          <cell r="B512">
            <v>9838</v>
          </cell>
          <cell r="C512">
            <v>7570</v>
          </cell>
          <cell r="D512">
            <v>-2.7703306523681914E-2</v>
          </cell>
          <cell r="E512">
            <v>-3.3025358757617473E-2</v>
          </cell>
          <cell r="F512">
            <v>-2.0698576972833171E-2</v>
          </cell>
          <cell r="G512">
            <v>0.29960369881109644</v>
          </cell>
          <cell r="H512">
            <v>13.75</v>
          </cell>
          <cell r="I512">
            <v>11.3</v>
          </cell>
          <cell r="J512">
            <v>19.5</v>
          </cell>
          <cell r="K512">
            <v>18</v>
          </cell>
          <cell r="L512">
            <v>14.7</v>
          </cell>
          <cell r="M512">
            <v>15.55</v>
          </cell>
          <cell r="N512">
            <v>18.8</v>
          </cell>
          <cell r="O512">
            <v>15.35</v>
          </cell>
          <cell r="P512">
            <v>1.1000000000000001</v>
          </cell>
          <cell r="Q512">
            <v>4.51</v>
          </cell>
          <cell r="R512">
            <v>7</v>
          </cell>
          <cell r="S512">
            <v>14.25</v>
          </cell>
          <cell r="T512">
            <v>12.65</v>
          </cell>
          <cell r="U512">
            <v>14.3</v>
          </cell>
          <cell r="V512">
            <v>15.25</v>
          </cell>
          <cell r="W512">
            <v>9.15</v>
          </cell>
          <cell r="X512">
            <v>27</v>
          </cell>
          <cell r="Y512">
            <v>27</v>
          </cell>
          <cell r="Z512">
            <v>27.25</v>
          </cell>
          <cell r="AA512">
            <v>8.35</v>
          </cell>
          <cell r="AB512">
            <v>5.3</v>
          </cell>
          <cell r="AC512">
            <v>-1.0791366906474864E-2</v>
          </cell>
          <cell r="AD512"/>
          <cell r="AE512">
            <v>-3.8297872340425476E-2</v>
          </cell>
          <cell r="AF512">
            <v>-2.5000000000000022E-2</v>
          </cell>
          <cell r="AG512">
            <v>-2.7027027027026973E-2</v>
          </cell>
          <cell r="AH512">
            <v>-1.0101010101010166E-2</v>
          </cell>
          <cell r="AI512">
            <v>-1.8927444794952564E-2</v>
          </cell>
          <cell r="AJ512">
            <v>-1.0526315789473606E-2</v>
          </cell>
          <cell r="AK512">
            <v>-1.602564102564108E-2</v>
          </cell>
          <cell r="AL512">
            <v>-4.3478260869565077E-2</v>
          </cell>
          <cell r="AM512">
            <v>-1.9565217391304346E-2</v>
          </cell>
          <cell r="AN512">
            <v>-2.0979020979021046E-2</v>
          </cell>
          <cell r="AO512">
            <v>-1.7241379310344862E-2</v>
          </cell>
          <cell r="AP512">
            <v>-2.316602316602312E-2</v>
          </cell>
          <cell r="AQ512">
            <v>-6.9444444444444198E-3</v>
          </cell>
          <cell r="AR512">
            <v>-2.5559105431309903E-2</v>
          </cell>
          <cell r="AS512">
            <v>-1.6129032258064502E-2</v>
          </cell>
          <cell r="AT512">
            <v>-1.8181818181818188E-2</v>
          </cell>
          <cell r="AU512">
            <v>-1.8018018018018056E-2</v>
          </cell>
          <cell r="AV512">
            <v>-5.542986425339369E-2</v>
          </cell>
          <cell r="AW512">
            <v>-0.14378029079159949</v>
          </cell>
        </row>
        <row r="513">
          <cell r="A513">
            <v>40826</v>
          </cell>
          <cell r="B513">
            <v>10361</v>
          </cell>
          <cell r="C513">
            <v>7339</v>
          </cell>
          <cell r="D513">
            <v>1.6773897058823595E-2</v>
          </cell>
          <cell r="E513">
            <v>5.3161211628379723E-2</v>
          </cell>
          <cell r="F513">
            <v>-3.0515191545574583E-2</v>
          </cell>
          <cell r="G513">
            <v>0.41177272107916613</v>
          </cell>
          <cell r="H513">
            <v>13.6</v>
          </cell>
          <cell r="I513">
            <v>11.1</v>
          </cell>
          <cell r="J513">
            <v>19</v>
          </cell>
          <cell r="K513">
            <v>17.600000000000001</v>
          </cell>
          <cell r="L513">
            <v>14.6</v>
          </cell>
          <cell r="M513">
            <v>15.05</v>
          </cell>
          <cell r="N513">
            <v>18.649999999999999</v>
          </cell>
          <cell r="O513">
            <v>14.8</v>
          </cell>
          <cell r="P513">
            <v>0.93</v>
          </cell>
          <cell r="Q513">
            <v>4.0199999999999996</v>
          </cell>
          <cell r="R513">
            <v>7.9</v>
          </cell>
          <cell r="S513">
            <v>15.25</v>
          </cell>
          <cell r="T513">
            <v>12.3</v>
          </cell>
          <cell r="U513">
            <v>15.2</v>
          </cell>
          <cell r="V513">
            <v>16.5</v>
          </cell>
          <cell r="W513">
            <v>10.1</v>
          </cell>
          <cell r="X513">
            <v>27.05</v>
          </cell>
          <cell r="Y513">
            <v>27.05</v>
          </cell>
          <cell r="Z513">
            <v>27.25</v>
          </cell>
          <cell r="AA513">
            <v>7.95</v>
          </cell>
          <cell r="AB513">
            <v>6.36</v>
          </cell>
          <cell r="AC513">
            <v>-1.0909090909090979E-2</v>
          </cell>
          <cell r="AD513"/>
          <cell r="AE513">
            <v>-1.7699115044247926E-2</v>
          </cell>
          <cell r="AF513">
            <v>-2.5641025641025661E-2</v>
          </cell>
          <cell r="AG513">
            <v>-2.2222222222222143E-2</v>
          </cell>
          <cell r="AH513">
            <v>-6.8027210884353817E-3</v>
          </cell>
          <cell r="AI513">
            <v>-3.2154340836012874E-2</v>
          </cell>
          <cell r="AJ513">
            <v>-7.9787234042554278E-3</v>
          </cell>
          <cell r="AK513">
            <v>-3.5830618892508048E-2</v>
          </cell>
          <cell r="AL513">
            <v>-0.15454545454545454</v>
          </cell>
          <cell r="AM513">
            <v>-0.10864745011086485</v>
          </cell>
          <cell r="AN513">
            <v>0.12857142857142856</v>
          </cell>
          <cell r="AO513">
            <v>7.0175438596491224E-2</v>
          </cell>
          <cell r="AP513">
            <v>-2.7667984189723271E-2</v>
          </cell>
          <cell r="AQ513">
            <v>6.2937062937062915E-2</v>
          </cell>
          <cell r="AR513">
            <v>8.1967213114754189E-2</v>
          </cell>
          <cell r="AS513">
            <v>0.10382513661202175</v>
          </cell>
          <cell r="AT513">
            <v>1.8518518518517713E-3</v>
          </cell>
          <cell r="AU513">
            <v>0</v>
          </cell>
          <cell r="AV513">
            <v>-4.7904191616766401E-2</v>
          </cell>
          <cell r="AW513">
            <v>0.20000000000000018</v>
          </cell>
        </row>
        <row r="514">
          <cell r="A514">
            <v>40833</v>
          </cell>
          <cell r="B514">
            <v>10725</v>
          </cell>
          <cell r="C514">
            <v>8025</v>
          </cell>
          <cell r="D514">
            <v>5.9322033898305149E-2</v>
          </cell>
          <cell r="E514">
            <v>3.5131744040150625E-2</v>
          </cell>
          <cell r="F514">
            <v>9.3473225235045643E-2</v>
          </cell>
          <cell r="G514">
            <v>0.3364485981308411</v>
          </cell>
          <cell r="H514">
            <v>14.15</v>
          </cell>
          <cell r="I514">
            <v>12.5</v>
          </cell>
          <cell r="J514">
            <v>21</v>
          </cell>
          <cell r="K514">
            <v>18.8</v>
          </cell>
          <cell r="L514">
            <v>15.1</v>
          </cell>
          <cell r="M514">
            <v>16.2</v>
          </cell>
          <cell r="N514">
            <v>19.2</v>
          </cell>
          <cell r="O514">
            <v>15.95</v>
          </cell>
          <cell r="P514">
            <v>1.19</v>
          </cell>
          <cell r="Q514">
            <v>5.26</v>
          </cell>
          <cell r="R514">
            <v>8.1</v>
          </cell>
          <cell r="S514">
            <v>15.5</v>
          </cell>
          <cell r="T514">
            <v>12.85</v>
          </cell>
          <cell r="U514">
            <v>15.5</v>
          </cell>
          <cell r="V514">
            <v>16.649999999999999</v>
          </cell>
          <cell r="W514">
            <v>10.3</v>
          </cell>
          <cell r="X514">
            <v>28.8</v>
          </cell>
          <cell r="Y514">
            <v>28.8</v>
          </cell>
          <cell r="Z514">
            <v>28.75</v>
          </cell>
          <cell r="AA514">
            <v>8.84</v>
          </cell>
          <cell r="AB514">
            <v>6.36</v>
          </cell>
          <cell r="AC514">
            <v>4.0441176470588314E-2</v>
          </cell>
          <cell r="AD514"/>
          <cell r="AE514">
            <v>0.12612612612612617</v>
          </cell>
          <cell r="AF514">
            <v>0.10526315789473695</v>
          </cell>
          <cell r="AG514">
            <v>6.8181818181818121E-2</v>
          </cell>
          <cell r="AH514">
            <v>3.4246575342465668E-2</v>
          </cell>
          <cell r="AI514">
            <v>7.6411960132890311E-2</v>
          </cell>
          <cell r="AJ514">
            <v>2.9490616621983934E-2</v>
          </cell>
          <cell r="AK514">
            <v>7.7702702702702631E-2</v>
          </cell>
          <cell r="AL514">
            <v>0.27956989247311825</v>
          </cell>
          <cell r="AM514">
            <v>0.30845771144278622</v>
          </cell>
          <cell r="AN514">
            <v>2.5316455696202445E-2</v>
          </cell>
          <cell r="AO514">
            <v>1.6393442622950838E-2</v>
          </cell>
          <cell r="AP514">
            <v>4.471544715447151E-2</v>
          </cell>
          <cell r="AQ514">
            <v>1.9736842105263275E-2</v>
          </cell>
          <cell r="AR514">
            <v>9.0909090909090384E-3</v>
          </cell>
          <cell r="AS514">
            <v>1.980198019801982E-2</v>
          </cell>
          <cell r="AT514">
            <v>6.4695009242144108E-2</v>
          </cell>
          <cell r="AU514">
            <v>5.504587155963292E-2</v>
          </cell>
          <cell r="AV514">
            <v>0.11194968553459117</v>
          </cell>
          <cell r="AW514">
            <v>0</v>
          </cell>
        </row>
        <row r="515">
          <cell r="A515">
            <v>40840</v>
          </cell>
          <cell r="B515">
            <v>10750</v>
          </cell>
          <cell r="C515">
            <v>8022</v>
          </cell>
          <cell r="D515">
            <v>1.1733333333332485E-3</v>
          </cell>
          <cell r="E515">
            <v>2.3310023310023631E-3</v>
          </cell>
          <cell r="F515">
            <v>-3.7383177570093906E-4</v>
          </cell>
          <cell r="G515">
            <v>0.34006482174021441</v>
          </cell>
          <cell r="H515">
            <v>14.2</v>
          </cell>
          <cell r="I515">
            <v>12.3</v>
          </cell>
          <cell r="J515">
            <v>21</v>
          </cell>
          <cell r="K515">
            <v>18.75</v>
          </cell>
          <cell r="L515">
            <v>15.15</v>
          </cell>
          <cell r="M515">
            <v>16.149999999999999</v>
          </cell>
          <cell r="N515">
            <v>19.25</v>
          </cell>
          <cell r="O515">
            <v>15.9</v>
          </cell>
          <cell r="P515">
            <v>1.24</v>
          </cell>
          <cell r="Q515">
            <v>5.3</v>
          </cell>
          <cell r="R515">
            <v>7.9</v>
          </cell>
          <cell r="S515">
            <v>15.45</v>
          </cell>
          <cell r="T515">
            <v>13.25</v>
          </cell>
          <cell r="U515">
            <v>15.35</v>
          </cell>
          <cell r="V515">
            <v>16.5</v>
          </cell>
          <cell r="W515">
            <v>10.15</v>
          </cell>
          <cell r="X515">
            <v>29.45</v>
          </cell>
          <cell r="Y515">
            <v>29.45</v>
          </cell>
          <cell r="Z515">
            <v>29.75</v>
          </cell>
          <cell r="AA515">
            <v>8.8800000000000008</v>
          </cell>
          <cell r="AB515">
            <v>6.19</v>
          </cell>
          <cell r="AC515">
            <v>3.5335689045936647E-3</v>
          </cell>
          <cell r="AD515"/>
          <cell r="AE515">
            <v>-1.5999999999999903E-2</v>
          </cell>
          <cell r="AF515">
            <v>0</v>
          </cell>
          <cell r="AG515">
            <v>-2.6595744680851796E-3</v>
          </cell>
          <cell r="AH515">
            <v>3.3112582781458233E-3</v>
          </cell>
          <cell r="AI515">
            <v>-3.0864197530864335E-3</v>
          </cell>
          <cell r="AJ515">
            <v>2.6041666666667407E-3</v>
          </cell>
          <cell r="AK515">
            <v>-3.1347962382444194E-3</v>
          </cell>
          <cell r="AL515">
            <v>4.2016806722689148E-2</v>
          </cell>
          <cell r="AM515">
            <v>7.6045627376426506E-3</v>
          </cell>
          <cell r="AN515">
            <v>-2.4691358024691246E-2</v>
          </cell>
          <cell r="AO515">
            <v>-3.225806451612967E-3</v>
          </cell>
          <cell r="AP515">
            <v>3.1128404669260812E-2</v>
          </cell>
          <cell r="AQ515">
            <v>-9.6774193548386789E-3</v>
          </cell>
          <cell r="AR515">
            <v>-9.009009009008917E-3</v>
          </cell>
          <cell r="AS515">
            <v>-1.4563106796116498E-2</v>
          </cell>
          <cell r="AT515">
            <v>2.256944444444442E-2</v>
          </cell>
          <cell r="AU515">
            <v>3.4782608695652195E-2</v>
          </cell>
          <cell r="AV515">
            <v>4.5248868778282603E-3</v>
          </cell>
          <cell r="AW515">
            <v>-2.6729559748427612E-2</v>
          </cell>
        </row>
        <row r="516">
          <cell r="A516">
            <v>40847</v>
          </cell>
          <cell r="B516">
            <v>10457</v>
          </cell>
          <cell r="C516">
            <v>7435</v>
          </cell>
          <cell r="D516">
            <v>-4.687832942680592E-2</v>
          </cell>
          <cell r="E516">
            <v>-2.7255813953488417E-2</v>
          </cell>
          <cell r="F516">
            <v>-7.3173772126651659E-2</v>
          </cell>
          <cell r="G516">
            <v>0.40645595158036313</v>
          </cell>
          <cell r="H516">
            <v>13.5</v>
          </cell>
          <cell r="I516">
            <v>11</v>
          </cell>
          <cell r="J516">
            <v>19.5</v>
          </cell>
          <cell r="K516">
            <v>17.850000000000001</v>
          </cell>
          <cell r="L516">
            <v>14.55</v>
          </cell>
          <cell r="M516">
            <v>15.45</v>
          </cell>
          <cell r="N516">
            <v>18.75</v>
          </cell>
          <cell r="O516">
            <v>15.25</v>
          </cell>
          <cell r="P516">
            <v>0.88</v>
          </cell>
          <cell r="Q516">
            <v>4.24</v>
          </cell>
          <cell r="R516">
            <v>7.72</v>
          </cell>
          <cell r="S516">
            <v>15</v>
          </cell>
          <cell r="T516">
            <v>12.95</v>
          </cell>
          <cell r="U516">
            <v>15.2</v>
          </cell>
          <cell r="V516">
            <v>16</v>
          </cell>
          <cell r="W516">
            <v>10</v>
          </cell>
          <cell r="X516">
            <v>28.5</v>
          </cell>
          <cell r="Y516">
            <v>28.5</v>
          </cell>
          <cell r="Z516">
            <v>28.75</v>
          </cell>
          <cell r="AA516">
            <v>8.57</v>
          </cell>
          <cell r="AB516">
            <v>5.92</v>
          </cell>
          <cell r="AC516">
            <v>-4.9295774647887258E-2</v>
          </cell>
          <cell r="AD516"/>
          <cell r="AE516">
            <v>-0.10569105691056913</v>
          </cell>
          <cell r="AF516">
            <v>-7.1428571428571397E-2</v>
          </cell>
          <cell r="AG516">
            <v>-4.7999999999999932E-2</v>
          </cell>
          <cell r="AH516">
            <v>-3.9603960396039528E-2</v>
          </cell>
          <cell r="AI516">
            <v>-4.3343653250773939E-2</v>
          </cell>
          <cell r="AJ516">
            <v>-2.5974025974025983E-2</v>
          </cell>
          <cell r="AK516">
            <v>-4.0880503144654079E-2</v>
          </cell>
          <cell r="AL516">
            <v>-0.29032258064516125</v>
          </cell>
          <cell r="AM516">
            <v>-0.19999999999999996</v>
          </cell>
          <cell r="AN516">
            <v>-2.27848101265824E-2</v>
          </cell>
          <cell r="AO516">
            <v>-2.9126213592232997E-2</v>
          </cell>
          <cell r="AP516">
            <v>-2.264150943396237E-2</v>
          </cell>
          <cell r="AQ516">
            <v>-9.7719869706840434E-3</v>
          </cell>
          <cell r="AR516">
            <v>-3.0303030303030276E-2</v>
          </cell>
          <cell r="AS516">
            <v>-1.4778325123152691E-2</v>
          </cell>
          <cell r="AT516">
            <v>-3.2258064516129004E-2</v>
          </cell>
          <cell r="AU516">
            <v>-3.3613445378151252E-2</v>
          </cell>
          <cell r="AV516">
            <v>-3.4909909909909942E-2</v>
          </cell>
          <cell r="AW516">
            <v>-4.3618739903069526E-2</v>
          </cell>
        </row>
        <row r="517">
          <cell r="A517">
            <v>40854</v>
          </cell>
          <cell r="B517">
            <v>9276</v>
          </cell>
          <cell r="C517">
            <v>6789</v>
          </cell>
          <cell r="D517">
            <v>-0.102112676056338</v>
          </cell>
          <cell r="E517">
            <v>-0.11293870134837902</v>
          </cell>
          <cell r="F517">
            <v>-8.6886348352387399E-2</v>
          </cell>
          <cell r="G517">
            <v>0.36632788334069821</v>
          </cell>
          <cell r="H517">
            <v>13.2</v>
          </cell>
          <cell r="I517">
            <v>9.5</v>
          </cell>
          <cell r="J517">
            <v>17.5</v>
          </cell>
          <cell r="K517">
            <v>16.149999999999999</v>
          </cell>
          <cell r="L517">
            <v>14.3</v>
          </cell>
          <cell r="M517">
            <v>14.4</v>
          </cell>
          <cell r="N517">
            <v>18.45</v>
          </cell>
          <cell r="O517">
            <v>14.15</v>
          </cell>
          <cell r="P517">
            <v>0.71</v>
          </cell>
          <cell r="Q517">
            <v>3.09</v>
          </cell>
          <cell r="R517">
            <v>6.8</v>
          </cell>
          <cell r="S517">
            <v>13.75</v>
          </cell>
          <cell r="T517">
            <v>12</v>
          </cell>
          <cell r="U517">
            <v>14.35</v>
          </cell>
          <cell r="V517">
            <v>14.5</v>
          </cell>
          <cell r="W517">
            <v>9.1</v>
          </cell>
          <cell r="X517">
            <v>24.3</v>
          </cell>
          <cell r="Y517">
            <v>24.3</v>
          </cell>
          <cell r="Z517">
            <v>24.5</v>
          </cell>
          <cell r="AA517">
            <v>7.38</v>
          </cell>
          <cell r="AB517">
            <v>4.95</v>
          </cell>
          <cell r="AC517">
            <v>-2.2222222222222254E-2</v>
          </cell>
          <cell r="AD517"/>
          <cell r="AE517">
            <v>-0.13636363636363635</v>
          </cell>
          <cell r="AF517">
            <v>-0.10256410256410253</v>
          </cell>
          <cell r="AG517">
            <v>-9.5238095238095344E-2</v>
          </cell>
          <cell r="AH517">
            <v>-1.718213058419249E-2</v>
          </cell>
          <cell r="AI517">
            <v>-6.7961165048543659E-2</v>
          </cell>
          <cell r="AJ517">
            <v>-1.6000000000000014E-2</v>
          </cell>
          <cell r="AK517">
            <v>-7.2131147540983598E-2</v>
          </cell>
          <cell r="AL517">
            <v>-0.19318181818181823</v>
          </cell>
          <cell r="AM517">
            <v>-0.27122641509433965</v>
          </cell>
          <cell r="AN517">
            <v>-0.11917098445595853</v>
          </cell>
          <cell r="AO517">
            <v>-8.333333333333337E-2</v>
          </cell>
          <cell r="AP517">
            <v>-7.3359073359073323E-2</v>
          </cell>
          <cell r="AQ517">
            <v>-5.5921052631578871E-2</v>
          </cell>
          <cell r="AR517">
            <v>-9.375E-2</v>
          </cell>
          <cell r="AS517">
            <v>-9.000000000000008E-2</v>
          </cell>
          <cell r="AT517">
            <v>-0.14736842105263159</v>
          </cell>
          <cell r="AU517">
            <v>-0.14782608695652177</v>
          </cell>
          <cell r="AV517">
            <v>-0.13885647607934659</v>
          </cell>
          <cell r="AW517">
            <v>-0.16385135135135132</v>
          </cell>
        </row>
        <row r="518">
          <cell r="A518">
            <v>40861</v>
          </cell>
          <cell r="B518">
            <v>10248</v>
          </cell>
          <cell r="C518">
            <v>7471</v>
          </cell>
          <cell r="D518">
            <v>0.10295673825085583</v>
          </cell>
          <cell r="E518">
            <v>0.10478654592496772</v>
          </cell>
          <cell r="F518">
            <v>0.10045662100456632</v>
          </cell>
          <cell r="G518">
            <v>0.3717039218310802</v>
          </cell>
          <cell r="H518">
            <v>13.8</v>
          </cell>
          <cell r="I518">
            <v>11.25</v>
          </cell>
          <cell r="J518">
            <v>19.55</v>
          </cell>
          <cell r="K518">
            <v>18.350000000000001</v>
          </cell>
          <cell r="L518">
            <v>14.85</v>
          </cell>
          <cell r="M518">
            <v>15.35</v>
          </cell>
          <cell r="N518">
            <v>19.05</v>
          </cell>
          <cell r="O518">
            <v>15.1</v>
          </cell>
          <cell r="P518">
            <v>0.93</v>
          </cell>
          <cell r="Q518">
            <v>3.89</v>
          </cell>
          <cell r="R518">
            <v>7.85</v>
          </cell>
          <cell r="S518">
            <v>15</v>
          </cell>
          <cell r="T518">
            <v>12.5</v>
          </cell>
          <cell r="U518">
            <v>15.55</v>
          </cell>
          <cell r="V518">
            <v>16</v>
          </cell>
          <cell r="W518">
            <v>10.199999999999999</v>
          </cell>
          <cell r="X518">
            <v>25.85</v>
          </cell>
          <cell r="Y518">
            <v>25.85</v>
          </cell>
          <cell r="Z518">
            <v>26</v>
          </cell>
          <cell r="AA518">
            <v>8.35</v>
          </cell>
          <cell r="AB518">
            <v>6.1</v>
          </cell>
          <cell r="AC518">
            <v>4.5454545454545636E-2</v>
          </cell>
          <cell r="AD518"/>
          <cell r="AE518">
            <v>0.18421052631578938</v>
          </cell>
          <cell r="AF518">
            <v>0.11714285714285722</v>
          </cell>
          <cell r="AG518">
            <v>0.13622291021671851</v>
          </cell>
          <cell r="AH518">
            <v>3.8461538461538325E-2</v>
          </cell>
          <cell r="AI518">
            <v>6.5972222222222099E-2</v>
          </cell>
          <cell r="AJ518">
            <v>3.2520325203252209E-2</v>
          </cell>
          <cell r="AK518">
            <v>6.7137809187279185E-2</v>
          </cell>
          <cell r="AL518">
            <v>0.3098591549295775</v>
          </cell>
          <cell r="AM518">
            <v>0.25889967637540456</v>
          </cell>
          <cell r="AN518">
            <v>0.15441176470588225</v>
          </cell>
          <cell r="AO518">
            <v>9.0909090909090828E-2</v>
          </cell>
          <cell r="AP518">
            <v>4.1666666666666741E-2</v>
          </cell>
          <cell r="AQ518">
            <v>8.362369337979092E-2</v>
          </cell>
          <cell r="AR518">
            <v>0.10344827586206895</v>
          </cell>
          <cell r="AS518">
            <v>0.12087912087912089</v>
          </cell>
          <cell r="AT518">
            <v>6.3786008230452662E-2</v>
          </cell>
          <cell r="AU518">
            <v>6.1224489795918435E-2</v>
          </cell>
          <cell r="AV518">
            <v>0.13143631436314362</v>
          </cell>
          <cell r="AW518">
            <v>0.23232323232323226</v>
          </cell>
        </row>
        <row r="519">
          <cell r="A519">
            <v>40868</v>
          </cell>
          <cell r="B519">
            <v>10141</v>
          </cell>
          <cell r="C519">
            <v>7456</v>
          </cell>
          <cell r="D519">
            <v>-6.885264405440461E-3</v>
          </cell>
          <cell r="E519">
            <v>-1.0441061670569907E-2</v>
          </cell>
          <cell r="F519">
            <v>-2.0077633516263349E-3</v>
          </cell>
          <cell r="G519">
            <v>0.36011266094420602</v>
          </cell>
          <cell r="H519">
            <v>13.85</v>
          </cell>
          <cell r="I519">
            <v>11</v>
          </cell>
          <cell r="J519">
            <v>19.95</v>
          </cell>
          <cell r="K519">
            <v>18.5</v>
          </cell>
          <cell r="L519">
            <v>14.9</v>
          </cell>
          <cell r="M519">
            <v>15.3</v>
          </cell>
          <cell r="N519">
            <v>19.100000000000001</v>
          </cell>
          <cell r="O519">
            <v>15.1</v>
          </cell>
          <cell r="P519">
            <v>0.93</v>
          </cell>
          <cell r="Q519">
            <v>3.67</v>
          </cell>
          <cell r="R519">
            <v>6.9</v>
          </cell>
          <cell r="S519">
            <v>14.65</v>
          </cell>
          <cell r="T519">
            <v>12.5</v>
          </cell>
          <cell r="U519">
            <v>14.65</v>
          </cell>
          <cell r="V519">
            <v>15.75</v>
          </cell>
          <cell r="W519">
            <v>9.3000000000000007</v>
          </cell>
          <cell r="X519">
            <v>28.5</v>
          </cell>
          <cell r="Y519">
            <v>28.5</v>
          </cell>
          <cell r="Z519">
            <v>28.65</v>
          </cell>
          <cell r="AA519">
            <v>9.3699999999999992</v>
          </cell>
          <cell r="AB519">
            <v>5.13</v>
          </cell>
          <cell r="AC519">
            <v>3.6231884057971175E-3</v>
          </cell>
          <cell r="AD519"/>
          <cell r="AE519">
            <v>-2.2222222222222254E-2</v>
          </cell>
          <cell r="AF519">
            <v>2.0460358056265893E-2</v>
          </cell>
          <cell r="AG519">
            <v>8.1743869209809361E-3</v>
          </cell>
          <cell r="AH519">
            <v>3.3670033670034627E-3</v>
          </cell>
          <cell r="AI519">
            <v>-3.2573289902279035E-3</v>
          </cell>
          <cell r="AJ519">
            <v>2.624671916010568E-3</v>
          </cell>
          <cell r="AK519">
            <v>0</v>
          </cell>
          <cell r="AL519">
            <v>0</v>
          </cell>
          <cell r="AM519">
            <v>-5.6555269922879181E-2</v>
          </cell>
          <cell r="AN519">
            <v>-0.12101910828025464</v>
          </cell>
          <cell r="AO519">
            <v>-2.3333333333333317E-2</v>
          </cell>
          <cell r="AP519">
            <v>0</v>
          </cell>
          <cell r="AQ519">
            <v>-5.7877813504823128E-2</v>
          </cell>
          <cell r="AR519">
            <v>-1.5625E-2</v>
          </cell>
          <cell r="AS519">
            <v>-8.8235294117646967E-2</v>
          </cell>
          <cell r="AT519">
            <v>0.10251450676982587</v>
          </cell>
          <cell r="AU519">
            <v>0.10192307692307678</v>
          </cell>
          <cell r="AV519">
            <v>0.12215568862275439</v>
          </cell>
          <cell r="AW519">
            <v>-0.15901639344262297</v>
          </cell>
        </row>
        <row r="520">
          <cell r="A520">
            <v>40875</v>
          </cell>
          <cell r="B520">
            <v>9570</v>
          </cell>
          <cell r="C520">
            <v>7375</v>
          </cell>
          <cell r="D520">
            <v>-3.7051770188100241E-2</v>
          </cell>
          <cell r="E520">
            <v>-5.6306084212602303E-2</v>
          </cell>
          <cell r="F520">
            <v>-1.0863733905579376E-2</v>
          </cell>
          <cell r="G520">
            <v>0.29762711864406782</v>
          </cell>
          <cell r="H520">
            <v>13.75</v>
          </cell>
          <cell r="I520">
            <v>10.75</v>
          </cell>
          <cell r="J520">
            <v>19.850000000000001</v>
          </cell>
          <cell r="K520">
            <v>18.25</v>
          </cell>
          <cell r="L520">
            <v>14.8</v>
          </cell>
          <cell r="M520">
            <v>15.1</v>
          </cell>
          <cell r="N520">
            <v>19</v>
          </cell>
          <cell r="O520">
            <v>14.9</v>
          </cell>
          <cell r="P520">
            <v>0.88</v>
          </cell>
          <cell r="Q520">
            <v>3.67</v>
          </cell>
          <cell r="R520">
            <v>6.35</v>
          </cell>
          <cell r="S520">
            <v>14.1</v>
          </cell>
          <cell r="T520">
            <v>12.15</v>
          </cell>
          <cell r="U520">
            <v>14.1</v>
          </cell>
          <cell r="V520">
            <v>15</v>
          </cell>
          <cell r="W520">
            <v>8.9</v>
          </cell>
          <cell r="X520">
            <v>26.75</v>
          </cell>
          <cell r="Y520">
            <v>26.75</v>
          </cell>
          <cell r="Z520">
            <v>27</v>
          </cell>
          <cell r="AA520">
            <v>8.48</v>
          </cell>
          <cell r="AB520">
            <v>4.7699999999999996</v>
          </cell>
          <cell r="AC520">
            <v>-7.2202166064981865E-3</v>
          </cell>
          <cell r="AD520"/>
          <cell r="AE520">
            <v>-2.2727272727272707E-2</v>
          </cell>
          <cell r="AF520">
            <v>-5.0125313283206907E-3</v>
          </cell>
          <cell r="AG520">
            <v>-1.3513513513513487E-2</v>
          </cell>
          <cell r="AH520">
            <v>-6.7114093959731447E-3</v>
          </cell>
          <cell r="AI520">
            <v>-1.3071895424836666E-2</v>
          </cell>
          <cell r="AJ520">
            <v>-5.2356020942408987E-3</v>
          </cell>
          <cell r="AK520">
            <v>-1.3245033112582738E-2</v>
          </cell>
          <cell r="AL520">
            <v>-5.3763440860215117E-2</v>
          </cell>
          <cell r="AM520">
            <v>0</v>
          </cell>
          <cell r="AN520">
            <v>-7.9710144927536364E-2</v>
          </cell>
          <cell r="AO520">
            <v>-3.7542662116040959E-2</v>
          </cell>
          <cell r="AP520">
            <v>-2.8000000000000025E-2</v>
          </cell>
          <cell r="AQ520">
            <v>-3.7542662116040959E-2</v>
          </cell>
          <cell r="AR520">
            <v>-4.7619047619047672E-2</v>
          </cell>
          <cell r="AS520">
            <v>-4.3010752688172116E-2</v>
          </cell>
          <cell r="AT520">
            <v>-6.1403508771929793E-2</v>
          </cell>
          <cell r="AU520">
            <v>-5.759162303664922E-2</v>
          </cell>
          <cell r="AV520">
            <v>-9.4983991462113004E-2</v>
          </cell>
          <cell r="AW520">
            <v>-7.0175438596491335E-2</v>
          </cell>
        </row>
        <row r="521">
          <cell r="A521">
            <v>40882</v>
          </cell>
          <cell r="B521">
            <v>10138</v>
          </cell>
          <cell r="C521">
            <v>8090</v>
          </cell>
          <cell r="D521">
            <v>7.5715550309825908E-2</v>
          </cell>
          <cell r="E521">
            <v>5.9352142110762784E-2</v>
          </cell>
          <cell r="F521">
            <v>9.6949152542372907E-2</v>
          </cell>
          <cell r="G521">
            <v>0.2531520395550062</v>
          </cell>
          <cell r="H521">
            <v>14.4</v>
          </cell>
          <cell r="I521">
            <v>12.75</v>
          </cell>
          <cell r="J521">
            <v>21.5</v>
          </cell>
          <cell r="K521">
            <v>19.149999999999999</v>
          </cell>
          <cell r="L521">
            <v>15.25</v>
          </cell>
          <cell r="M521">
            <v>16.75</v>
          </cell>
          <cell r="N521">
            <v>19.600000000000001</v>
          </cell>
          <cell r="O521">
            <v>16.55</v>
          </cell>
          <cell r="P521">
            <v>1.1000000000000001</v>
          </cell>
          <cell r="Q521">
            <v>4.5999999999999996</v>
          </cell>
          <cell r="R521">
            <v>6.85</v>
          </cell>
          <cell r="S521">
            <v>14.65</v>
          </cell>
          <cell r="T521">
            <v>12.75</v>
          </cell>
          <cell r="U521">
            <v>14.65</v>
          </cell>
          <cell r="V521">
            <v>15.75</v>
          </cell>
          <cell r="W521">
            <v>9.35</v>
          </cell>
          <cell r="X521">
            <v>28.25</v>
          </cell>
          <cell r="Y521">
            <v>28.25</v>
          </cell>
          <cell r="Z521">
            <v>28.5</v>
          </cell>
          <cell r="AA521">
            <v>9.2799999999999994</v>
          </cell>
          <cell r="AB521">
            <v>5.21</v>
          </cell>
          <cell r="AC521">
            <v>4.7272727272727355E-2</v>
          </cell>
          <cell r="AD521"/>
          <cell r="AE521">
            <v>0.18604651162790709</v>
          </cell>
          <cell r="AF521">
            <v>8.3123425692695152E-2</v>
          </cell>
          <cell r="AG521">
            <v>4.9315068493150704E-2</v>
          </cell>
          <cell r="AH521">
            <v>3.0405405405405261E-2</v>
          </cell>
          <cell r="AI521">
            <v>0.10927152317880795</v>
          </cell>
          <cell r="AJ521">
            <v>3.1578947368421151E-2</v>
          </cell>
          <cell r="AK521">
            <v>0.11073825503355716</v>
          </cell>
          <cell r="AL521">
            <v>0.25</v>
          </cell>
          <cell r="AM521">
            <v>0.25340599455040858</v>
          </cell>
          <cell r="AN521">
            <v>7.8740157480315043E-2</v>
          </cell>
          <cell r="AO521">
            <v>3.9007092198581672E-2</v>
          </cell>
          <cell r="AP521">
            <v>4.9382716049382713E-2</v>
          </cell>
          <cell r="AQ521">
            <v>3.9007092198581672E-2</v>
          </cell>
          <cell r="AR521">
            <v>5.0000000000000044E-2</v>
          </cell>
          <cell r="AS521">
            <v>5.0561797752809001E-2</v>
          </cell>
          <cell r="AT521">
            <v>5.6074766355140193E-2</v>
          </cell>
          <cell r="AU521">
            <v>5.555555555555558E-2</v>
          </cell>
          <cell r="AV521">
            <v>9.4339622641509413E-2</v>
          </cell>
          <cell r="AW521">
            <v>9.2243186582809278E-2</v>
          </cell>
        </row>
        <row r="522">
          <cell r="A522">
            <v>40889</v>
          </cell>
          <cell r="B522">
            <v>10947</v>
          </cell>
          <cell r="C522">
            <v>8731</v>
          </cell>
          <cell r="D522">
            <v>7.9547948211542652E-2</v>
          </cell>
          <cell r="E522">
            <v>7.9798776879068889E-2</v>
          </cell>
          <cell r="F522">
            <v>7.9233621755253392E-2</v>
          </cell>
          <cell r="G522">
            <v>0.25380826938495016</v>
          </cell>
          <cell r="H522">
            <v>14.75</v>
          </cell>
          <cell r="I522">
            <v>13.35</v>
          </cell>
          <cell r="J522">
            <v>23.85</v>
          </cell>
          <cell r="K522">
            <v>21.6</v>
          </cell>
          <cell r="L522">
            <v>15.5</v>
          </cell>
          <cell r="M522">
            <v>17.95</v>
          </cell>
          <cell r="N522">
            <v>20.25</v>
          </cell>
          <cell r="O522">
            <v>17.7</v>
          </cell>
          <cell r="P522">
            <v>1.24</v>
          </cell>
          <cell r="Q522">
            <v>5.66</v>
          </cell>
          <cell r="R522">
            <v>7.9</v>
          </cell>
          <cell r="S522">
            <v>15.55</v>
          </cell>
          <cell r="T522">
            <v>13</v>
          </cell>
          <cell r="U522">
            <v>15.15</v>
          </cell>
          <cell r="V522">
            <v>16.5</v>
          </cell>
          <cell r="W522">
            <v>10.4</v>
          </cell>
          <cell r="X522">
            <v>30.2</v>
          </cell>
          <cell r="Y522">
            <v>30.2</v>
          </cell>
          <cell r="Z522">
            <v>30.5</v>
          </cell>
          <cell r="AA522">
            <v>9.99</v>
          </cell>
          <cell r="AB522">
            <v>6.19</v>
          </cell>
          <cell r="AC522">
            <v>2.430555555555558E-2</v>
          </cell>
          <cell r="AD522"/>
          <cell r="AE522">
            <v>4.705882352941182E-2</v>
          </cell>
          <cell r="AF522">
            <v>0.10930232558139541</v>
          </cell>
          <cell r="AG522">
            <v>0.12793733681462149</v>
          </cell>
          <cell r="AH522">
            <v>1.6393442622950838E-2</v>
          </cell>
          <cell r="AI522">
            <v>7.1641791044775971E-2</v>
          </cell>
          <cell r="AJ522">
            <v>3.3163265306122458E-2</v>
          </cell>
          <cell r="AK522">
            <v>6.9486404833836835E-2</v>
          </cell>
          <cell r="AL522">
            <v>0.1272727272727272</v>
          </cell>
          <cell r="AM522">
            <v>0.23043478260869588</v>
          </cell>
          <cell r="AN522">
            <v>0.15328467153284686</v>
          </cell>
          <cell r="AO522">
            <v>6.1433447098976135E-2</v>
          </cell>
          <cell r="AP522">
            <v>1.9607843137254832E-2</v>
          </cell>
          <cell r="AQ522">
            <v>3.4129692832764569E-2</v>
          </cell>
          <cell r="AR522">
            <v>4.7619047619047672E-2</v>
          </cell>
          <cell r="AS522">
            <v>0.11229946524064172</v>
          </cell>
          <cell r="AT522">
            <v>6.9026548672566301E-2</v>
          </cell>
          <cell r="AU522">
            <v>7.0175438596491224E-2</v>
          </cell>
          <cell r="AV522">
            <v>7.6508620689655249E-2</v>
          </cell>
          <cell r="AW522">
            <v>0.18809980806142046</v>
          </cell>
        </row>
        <row r="523">
          <cell r="A523">
            <v>40896</v>
          </cell>
          <cell r="B523">
            <v>10531</v>
          </cell>
          <cell r="C523">
            <v>8516</v>
          </cell>
          <cell r="D523">
            <v>-3.2066266897042395E-2</v>
          </cell>
          <cell r="E523">
            <v>-3.8001278889193357E-2</v>
          </cell>
          <cell r="F523">
            <v>-2.4624899782384579E-2</v>
          </cell>
          <cell r="G523">
            <v>0.23661343353687178</v>
          </cell>
          <cell r="H523">
            <v>14.5</v>
          </cell>
          <cell r="I523">
            <v>12.75</v>
          </cell>
          <cell r="J523">
            <v>22.5</v>
          </cell>
          <cell r="K523">
            <v>21.05</v>
          </cell>
          <cell r="L523">
            <v>15.2</v>
          </cell>
          <cell r="M523">
            <v>17.8</v>
          </cell>
          <cell r="N523">
            <v>20.05</v>
          </cell>
          <cell r="O523">
            <v>17.600000000000001</v>
          </cell>
          <cell r="P523">
            <v>1.2</v>
          </cell>
          <cell r="Q523">
            <v>5.57</v>
          </cell>
          <cell r="R523">
            <v>7.1</v>
          </cell>
          <cell r="S523">
            <v>15.1</v>
          </cell>
          <cell r="T523">
            <v>13</v>
          </cell>
          <cell r="U523">
            <v>14.75</v>
          </cell>
          <cell r="V523">
            <v>16</v>
          </cell>
          <cell r="W523">
            <v>9.65</v>
          </cell>
          <cell r="X523">
            <v>29.75</v>
          </cell>
          <cell r="Y523">
            <v>29.75</v>
          </cell>
          <cell r="Z523">
            <v>30</v>
          </cell>
          <cell r="AA523">
            <v>9.6999999999999993</v>
          </cell>
          <cell r="AB523">
            <v>5.74</v>
          </cell>
          <cell r="AC523">
            <v>-1.6949152542372836E-2</v>
          </cell>
          <cell r="AD523"/>
          <cell r="AE523">
            <v>-4.49438202247191E-2</v>
          </cell>
          <cell r="AF523">
            <v>-5.6603773584905759E-2</v>
          </cell>
          <cell r="AG523">
            <v>-2.5462962962963021E-2</v>
          </cell>
          <cell r="AH523">
            <v>-1.9354838709677469E-2</v>
          </cell>
          <cell r="AI523">
            <v>-8.3565459610026593E-3</v>
          </cell>
          <cell r="AJ523">
            <v>-9.8765432098765205E-3</v>
          </cell>
          <cell r="AK523">
            <v>-5.6497175141241307E-3</v>
          </cell>
          <cell r="AL523">
            <v>-3.2258064516129115E-2</v>
          </cell>
          <cell r="AM523">
            <v>-1.590106007067138E-2</v>
          </cell>
          <cell r="AN523">
            <v>-0.10126582278481022</v>
          </cell>
          <cell r="AO523">
            <v>-2.8938906752411619E-2</v>
          </cell>
          <cell r="AP523">
            <v>0</v>
          </cell>
          <cell r="AQ523">
            <v>-2.6402640264026389E-2</v>
          </cell>
          <cell r="AR523">
            <v>-3.0303030303030276E-2</v>
          </cell>
          <cell r="AS523">
            <v>-7.2115384615384581E-2</v>
          </cell>
          <cell r="AT523">
            <v>-1.490066225165565E-2</v>
          </cell>
          <cell r="AU523">
            <v>-1.6393442622950838E-2</v>
          </cell>
          <cell r="AV523">
            <v>-2.9029029029029152E-2</v>
          </cell>
          <cell r="AW523">
            <v>-7.2697899838449098E-2</v>
          </cell>
        </row>
        <row r="524">
          <cell r="A524">
            <v>40905</v>
          </cell>
          <cell r="B524">
            <v>9976</v>
          </cell>
          <cell r="C524">
            <v>8126</v>
          </cell>
          <cell r="D524">
            <v>-4.961411245865488E-2</v>
          </cell>
          <cell r="E524">
            <v>-5.2701547811224048E-2</v>
          </cell>
          <cell r="F524">
            <v>-4.5796148426491268E-2</v>
          </cell>
          <cell r="G524">
            <v>0.2276642874723111</v>
          </cell>
          <cell r="H524">
            <v>14.15</v>
          </cell>
          <cell r="I524">
            <v>11.65</v>
          </cell>
          <cell r="J524">
            <v>22</v>
          </cell>
          <cell r="K524">
            <v>20.55</v>
          </cell>
          <cell r="L524">
            <v>14.75</v>
          </cell>
          <cell r="M524">
            <v>17</v>
          </cell>
          <cell r="N524">
            <v>19.649999999999999</v>
          </cell>
          <cell r="O524">
            <v>16.75</v>
          </cell>
          <cell r="P524">
            <v>1.1499999999999999</v>
          </cell>
          <cell r="Q524">
            <v>4.8600000000000003</v>
          </cell>
          <cell r="R524">
            <v>6.45</v>
          </cell>
          <cell r="S524">
            <v>14.45</v>
          </cell>
          <cell r="T524">
            <v>12.85</v>
          </cell>
          <cell r="U524">
            <v>14.1</v>
          </cell>
          <cell r="V524">
            <v>15.25</v>
          </cell>
          <cell r="W524">
            <v>9</v>
          </cell>
          <cell r="X524">
            <v>29.5</v>
          </cell>
          <cell r="Y524">
            <v>29.5</v>
          </cell>
          <cell r="Z524">
            <v>29.65</v>
          </cell>
          <cell r="AA524">
            <v>8.75</v>
          </cell>
          <cell r="AB524">
            <v>4.95</v>
          </cell>
          <cell r="AC524">
            <v>-2.4137931034482696E-2</v>
          </cell>
          <cell r="AD524"/>
          <cell r="AE524">
            <v>-8.6274509803921595E-2</v>
          </cell>
          <cell r="AF524">
            <v>-2.2222222222222254E-2</v>
          </cell>
          <cell r="AG524">
            <v>-2.3752969121140111E-2</v>
          </cell>
          <cell r="AH524">
            <v>-2.960526315789469E-2</v>
          </cell>
          <cell r="AI524">
            <v>-4.49438202247191E-2</v>
          </cell>
          <cell r="AJ524">
            <v>-1.9950124688279391E-2</v>
          </cell>
          <cell r="AK524">
            <v>-4.8295454545454586E-2</v>
          </cell>
          <cell r="AL524">
            <v>-4.1666666666666741E-2</v>
          </cell>
          <cell r="AM524">
            <v>-0.12746858168761221</v>
          </cell>
          <cell r="AN524">
            <v>-9.1549295774647765E-2</v>
          </cell>
          <cell r="AO524">
            <v>-4.3046357615894038E-2</v>
          </cell>
          <cell r="AP524">
            <v>-1.1538461538461608E-2</v>
          </cell>
          <cell r="AQ524">
            <v>-4.4067796610169463E-2</v>
          </cell>
          <cell r="AR524">
            <v>-4.6875E-2</v>
          </cell>
          <cell r="AS524">
            <v>-6.7357512953367893E-2</v>
          </cell>
          <cell r="AT524">
            <v>-8.4033613445377853E-3</v>
          </cell>
          <cell r="AU524">
            <v>-1.1666666666666714E-2</v>
          </cell>
          <cell r="AV524">
            <v>-9.7938144329896892E-2</v>
          </cell>
          <cell r="AW524">
            <v>-0.1376306620209059</v>
          </cell>
        </row>
        <row r="525">
          <cell r="A525">
            <v>40917</v>
          </cell>
          <cell r="B525">
            <v>7692</v>
          </cell>
          <cell r="C525">
            <v>6044</v>
          </cell>
          <cell r="D525">
            <v>-0.24118881891503696</v>
          </cell>
          <cell r="E525">
            <v>-0.22894947874899763</v>
          </cell>
          <cell r="F525">
            <v>-0.25621461973910908</v>
          </cell>
          <cell r="G525">
            <v>0.27266710787557907</v>
          </cell>
          <cell r="H525">
            <v>11.3</v>
          </cell>
          <cell r="I525">
            <v>9.5</v>
          </cell>
          <cell r="J525">
            <v>16.399999999999999</v>
          </cell>
          <cell r="K525">
            <v>14.15</v>
          </cell>
          <cell r="L525">
            <v>12.15</v>
          </cell>
          <cell r="M525">
            <v>13.55</v>
          </cell>
          <cell r="N525">
            <v>15.75</v>
          </cell>
          <cell r="O525">
            <v>13.35</v>
          </cell>
          <cell r="P525">
            <v>0.26</v>
          </cell>
          <cell r="Q525">
            <v>2.2999999999999998</v>
          </cell>
          <cell r="R525">
            <v>4.75</v>
          </cell>
          <cell r="S525">
            <v>11.6</v>
          </cell>
          <cell r="T525">
            <v>11.15</v>
          </cell>
          <cell r="U525">
            <v>12</v>
          </cell>
          <cell r="V525">
            <v>12.25</v>
          </cell>
          <cell r="W525">
            <v>7.5</v>
          </cell>
          <cell r="X525">
            <v>23.15</v>
          </cell>
          <cell r="Y525">
            <v>23.15</v>
          </cell>
          <cell r="Z525">
            <v>23.3</v>
          </cell>
          <cell r="AA525">
            <v>5.74</v>
          </cell>
          <cell r="AB525">
            <v>2.65</v>
          </cell>
          <cell r="AC525">
            <v>-0.20141342756183744</v>
          </cell>
          <cell r="AD525"/>
          <cell r="AE525">
            <v>-0.18454935622317603</v>
          </cell>
          <cell r="AF525">
            <v>-0.25454545454545463</v>
          </cell>
          <cell r="AG525">
            <v>-0.31143552311435518</v>
          </cell>
          <cell r="AH525">
            <v>-0.17627118644067796</v>
          </cell>
          <cell r="AI525">
            <v>-0.20294117647058818</v>
          </cell>
          <cell r="AJ525">
            <v>-0.19847328244274809</v>
          </cell>
          <cell r="AK525">
            <v>-0.20298507462686566</v>
          </cell>
          <cell r="AL525">
            <v>-0.77391304347826084</v>
          </cell>
          <cell r="AM525">
            <v>-0.52674897119341568</v>
          </cell>
          <cell r="AN525">
            <v>-0.26356589147286824</v>
          </cell>
          <cell r="AO525">
            <v>-0.19723183391003463</v>
          </cell>
          <cell r="AP525">
            <v>-0.13229571984435795</v>
          </cell>
          <cell r="AQ525">
            <v>-0.14893617021276595</v>
          </cell>
          <cell r="AR525">
            <v>-0.19672131147540983</v>
          </cell>
          <cell r="AS525">
            <v>-0.16666666666666663</v>
          </cell>
          <cell r="AT525">
            <v>-0.21525423728813564</v>
          </cell>
          <cell r="AU525">
            <v>-0.21416526138279923</v>
          </cell>
          <cell r="AV525">
            <v>-0.34399999999999997</v>
          </cell>
          <cell r="AW525">
            <v>-0.46464646464646464</v>
          </cell>
        </row>
        <row r="526">
          <cell r="A526">
            <v>40924</v>
          </cell>
          <cell r="B526">
            <v>6564</v>
          </cell>
          <cell r="C526">
            <v>5284</v>
          </cell>
          <cell r="D526">
            <v>-0.13744903902154926</v>
          </cell>
          <cell r="E526">
            <v>-0.14664586583463335</v>
          </cell>
          <cell r="F526">
            <v>-0.12574454003970881</v>
          </cell>
          <cell r="G526">
            <v>0.24224072672218017</v>
          </cell>
          <cell r="H526">
            <v>10.55</v>
          </cell>
          <cell r="I526">
            <v>7.8</v>
          </cell>
          <cell r="J526">
            <v>15</v>
          </cell>
          <cell r="K526">
            <v>13.15</v>
          </cell>
          <cell r="L526">
            <v>11.25</v>
          </cell>
          <cell r="M526">
            <v>11.75</v>
          </cell>
          <cell r="N526">
            <v>15</v>
          </cell>
          <cell r="O526">
            <v>11.4</v>
          </cell>
          <cell r="P526">
            <v>0</v>
          </cell>
          <cell r="Q526">
            <v>1.28</v>
          </cell>
          <cell r="R526">
            <v>4</v>
          </cell>
          <cell r="S526">
            <v>9.6999999999999993</v>
          </cell>
          <cell r="T526">
            <v>10.25</v>
          </cell>
          <cell r="U526">
            <v>10.8</v>
          </cell>
          <cell r="V526">
            <v>10.5</v>
          </cell>
          <cell r="W526">
            <v>6.7</v>
          </cell>
          <cell r="X526">
            <v>20.25</v>
          </cell>
          <cell r="Y526">
            <v>20.25</v>
          </cell>
          <cell r="Z526">
            <v>20.350000000000001</v>
          </cell>
          <cell r="AA526">
            <v>4.45</v>
          </cell>
          <cell r="AB526">
            <v>1.68</v>
          </cell>
          <cell r="AC526">
            <v>-6.6371681415929196E-2</v>
          </cell>
          <cell r="AD526"/>
          <cell r="AE526">
            <v>-0.17894736842105263</v>
          </cell>
          <cell r="AF526">
            <v>-8.536585365853655E-2</v>
          </cell>
          <cell r="AG526">
            <v>-7.0671378091872739E-2</v>
          </cell>
          <cell r="AH526">
            <v>-7.407407407407407E-2</v>
          </cell>
          <cell r="AI526">
            <v>-0.13284132841328422</v>
          </cell>
          <cell r="AJ526">
            <v>-4.7619047619047672E-2</v>
          </cell>
          <cell r="AK526">
            <v>-0.14606741573033699</v>
          </cell>
          <cell r="AL526">
            <v>-1</v>
          </cell>
          <cell r="AM526">
            <v>-0.44347826086956521</v>
          </cell>
          <cell r="AN526">
            <v>-0.15789473684210531</v>
          </cell>
          <cell r="AO526">
            <v>-0.16379310344827591</v>
          </cell>
          <cell r="AP526">
            <v>-8.0717488789237679E-2</v>
          </cell>
          <cell r="AQ526">
            <v>-9.9999999999999978E-2</v>
          </cell>
          <cell r="AR526">
            <v>-0.1428571428571429</v>
          </cell>
          <cell r="AS526">
            <v>-0.10666666666666669</v>
          </cell>
          <cell r="AT526">
            <v>-0.12526997840172782</v>
          </cell>
          <cell r="AU526">
            <v>-0.12660944206008584</v>
          </cell>
          <cell r="AV526">
            <v>-0.22473867595818819</v>
          </cell>
          <cell r="AW526">
            <v>-0.36603773584905663</v>
          </cell>
        </row>
        <row r="527">
          <cell r="A527">
            <v>40931</v>
          </cell>
          <cell r="B527">
            <v>5991</v>
          </cell>
          <cell r="C527">
            <v>5134</v>
          </cell>
          <cell r="D527">
            <v>-6.102295746117492E-2</v>
          </cell>
          <cell r="E527">
            <v>-8.729433272394882E-2</v>
          </cell>
          <cell r="F527">
            <v>-2.8387585162755524E-2</v>
          </cell>
          <cell r="G527">
            <v>0.16692637319828593</v>
          </cell>
          <cell r="H527">
            <v>10.25</v>
          </cell>
          <cell r="I527">
            <v>7.6</v>
          </cell>
          <cell r="J527">
            <v>14.75</v>
          </cell>
          <cell r="K527">
            <v>13.05</v>
          </cell>
          <cell r="L527">
            <v>11</v>
          </cell>
          <cell r="M527">
            <v>11.56</v>
          </cell>
          <cell r="N527">
            <v>14.75</v>
          </cell>
          <cell r="O527">
            <v>11.2</v>
          </cell>
          <cell r="P527">
            <v>0</v>
          </cell>
          <cell r="Q527">
            <v>0.88</v>
          </cell>
          <cell r="R527">
            <v>3.55</v>
          </cell>
          <cell r="S527">
            <v>9</v>
          </cell>
          <cell r="T527">
            <v>9.25</v>
          </cell>
          <cell r="U527">
            <v>10.15</v>
          </cell>
          <cell r="V527">
            <v>9.85</v>
          </cell>
          <cell r="W527">
            <v>6.1</v>
          </cell>
          <cell r="X527">
            <v>19.350000000000001</v>
          </cell>
          <cell r="Y527">
            <v>19.350000000000001</v>
          </cell>
          <cell r="Z527">
            <v>19.5</v>
          </cell>
          <cell r="AA527">
            <v>3.8</v>
          </cell>
          <cell r="AB527">
            <v>0.87</v>
          </cell>
          <cell r="AC527">
            <v>-2.8436018957346043E-2</v>
          </cell>
          <cell r="AD527"/>
          <cell r="AE527">
            <v>-2.5641025641025661E-2</v>
          </cell>
          <cell r="AF527">
            <v>-1.6666666666666718E-2</v>
          </cell>
          <cell r="AG527">
            <v>-7.6045627376425395E-3</v>
          </cell>
          <cell r="AH527">
            <v>-2.2222222222222254E-2</v>
          </cell>
          <cell r="AI527">
            <v>-1.6170212765957426E-2</v>
          </cell>
          <cell r="AJ527">
            <v>-1.6666666666666718E-2</v>
          </cell>
          <cell r="AK527">
            <v>-1.7543859649122862E-2</v>
          </cell>
          <cell r="AL527" t="e">
            <v>#DIV/0!</v>
          </cell>
          <cell r="AM527">
            <v>-0.3125</v>
          </cell>
          <cell r="AN527">
            <v>-0.11250000000000004</v>
          </cell>
          <cell r="AO527">
            <v>-7.2164948453608213E-2</v>
          </cell>
          <cell r="AP527">
            <v>-9.7560975609756073E-2</v>
          </cell>
          <cell r="AQ527">
            <v>-6.018518518518523E-2</v>
          </cell>
          <cell r="AR527">
            <v>-6.1904761904761907E-2</v>
          </cell>
          <cell r="AS527">
            <v>-8.9552238805970186E-2</v>
          </cell>
          <cell r="AT527">
            <v>-4.4444444444444398E-2</v>
          </cell>
          <cell r="AU527">
            <v>-4.1769041769041837E-2</v>
          </cell>
          <cell r="AV527">
            <v>-0.1460674157303371</v>
          </cell>
          <cell r="AW527">
            <v>-0.4821428571428571</v>
          </cell>
        </row>
        <row r="528">
          <cell r="A528">
            <v>40938</v>
          </cell>
          <cell r="B528">
            <v>5842</v>
          </cell>
          <cell r="C528">
            <v>5077</v>
          </cell>
          <cell r="D528">
            <v>-1.8516853932584287E-2</v>
          </cell>
          <cell r="E528">
            <v>-2.4870639292271735E-2</v>
          </cell>
          <cell r="F528">
            <v>-1.1102454226723846E-2</v>
          </cell>
          <cell r="G528">
            <v>0.1506795351585582</v>
          </cell>
          <cell r="H528">
            <v>10</v>
          </cell>
          <cell r="I528">
            <v>7.65</v>
          </cell>
          <cell r="J528">
            <v>14.7</v>
          </cell>
          <cell r="K528">
            <v>13</v>
          </cell>
          <cell r="L528">
            <v>10.85</v>
          </cell>
          <cell r="M528">
            <v>11.45</v>
          </cell>
          <cell r="N528">
            <v>14.5</v>
          </cell>
          <cell r="O528">
            <v>11.05</v>
          </cell>
          <cell r="P528">
            <v>0</v>
          </cell>
          <cell r="Q528">
            <v>0.8</v>
          </cell>
          <cell r="R528">
            <v>3.5</v>
          </cell>
          <cell r="S528">
            <v>8.75</v>
          </cell>
          <cell r="T528">
            <v>8.85</v>
          </cell>
          <cell r="U528">
            <v>10</v>
          </cell>
          <cell r="V528">
            <v>9.5</v>
          </cell>
          <cell r="W528">
            <v>6.05</v>
          </cell>
          <cell r="X528">
            <v>19.2</v>
          </cell>
          <cell r="Y528">
            <v>19.2</v>
          </cell>
          <cell r="Z528">
            <v>19.350000000000001</v>
          </cell>
          <cell r="AA528">
            <v>3.51</v>
          </cell>
          <cell r="AB528">
            <v>0.88</v>
          </cell>
          <cell r="AC528">
            <v>-2.4390243902439046E-2</v>
          </cell>
          <cell r="AD528"/>
          <cell r="AE528">
            <v>6.5789473684212396E-3</v>
          </cell>
          <cell r="AF528">
            <v>-3.3898305084746339E-3</v>
          </cell>
          <cell r="AG528">
            <v>-3.8314176245211051E-3</v>
          </cell>
          <cell r="AH528">
            <v>-1.3636363636363669E-2</v>
          </cell>
          <cell r="AI528">
            <v>-9.5155709342561456E-3</v>
          </cell>
          <cell r="AJ528">
            <v>-1.6949152542372836E-2</v>
          </cell>
          <cell r="AK528">
            <v>-1.3392857142856984E-2</v>
          </cell>
          <cell r="AL528" t="e">
            <v>#DIV/0!</v>
          </cell>
          <cell r="AM528">
            <v>-9.0909090909090828E-2</v>
          </cell>
          <cell r="AN528">
            <v>-1.4084507042253502E-2</v>
          </cell>
          <cell r="AO528">
            <v>-2.777777777777779E-2</v>
          </cell>
          <cell r="AP528">
            <v>-4.3243243243243246E-2</v>
          </cell>
          <cell r="AQ528">
            <v>-1.4778325123152691E-2</v>
          </cell>
          <cell r="AR528">
            <v>-3.5532994923857864E-2</v>
          </cell>
          <cell r="AS528">
            <v>-8.1967213114754189E-3</v>
          </cell>
          <cell r="AT528">
            <v>-7.7519379844962488E-3</v>
          </cell>
          <cell r="AU528">
            <v>-7.692307692307665E-3</v>
          </cell>
          <cell r="AV528">
            <v>-7.6315789473684226E-2</v>
          </cell>
          <cell r="AW528">
            <v>1.1494252873563315E-2</v>
          </cell>
        </row>
        <row r="529">
          <cell r="A529">
            <v>40945</v>
          </cell>
          <cell r="B529">
            <v>5771</v>
          </cell>
          <cell r="C529">
            <v>4990</v>
          </cell>
          <cell r="D529">
            <v>-1.4470189577800219E-2</v>
          </cell>
          <cell r="E529">
            <v>-1.2153372132831186E-2</v>
          </cell>
          <cell r="F529">
            <v>-1.7136103998424246E-2</v>
          </cell>
          <cell r="G529">
            <v>0.15651302605210421</v>
          </cell>
          <cell r="H529">
            <v>10</v>
          </cell>
          <cell r="I529">
            <v>7.45</v>
          </cell>
          <cell r="J529">
            <v>13.95</v>
          </cell>
          <cell r="K529">
            <v>12.85</v>
          </cell>
          <cell r="L529">
            <v>10.85</v>
          </cell>
          <cell r="M529">
            <v>11.3</v>
          </cell>
          <cell r="N529">
            <v>14.5</v>
          </cell>
          <cell r="O529">
            <v>10.9</v>
          </cell>
          <cell r="P529">
            <v>0</v>
          </cell>
          <cell r="Q529">
            <v>0.75</v>
          </cell>
          <cell r="R529">
            <v>3.35</v>
          </cell>
          <cell r="S529">
            <v>8.6</v>
          </cell>
          <cell r="T529">
            <v>8.8000000000000007</v>
          </cell>
          <cell r="U529">
            <v>9.8000000000000007</v>
          </cell>
          <cell r="V529">
            <v>9.5</v>
          </cell>
          <cell r="W529">
            <v>5.85</v>
          </cell>
          <cell r="X529">
            <v>19.25</v>
          </cell>
          <cell r="Y529">
            <v>19.25</v>
          </cell>
          <cell r="Z529">
            <v>19.399999999999999</v>
          </cell>
          <cell r="AA529">
            <v>3.49</v>
          </cell>
          <cell r="AB529">
            <v>0.84</v>
          </cell>
          <cell r="AC529">
            <v>0</v>
          </cell>
          <cell r="AD529"/>
          <cell r="AE529">
            <v>-2.6143790849673221E-2</v>
          </cell>
          <cell r="AF529">
            <v>-5.1020408163265363E-2</v>
          </cell>
          <cell r="AG529">
            <v>-1.1538461538461608E-2</v>
          </cell>
          <cell r="AH529">
            <v>0</v>
          </cell>
          <cell r="AI529">
            <v>-1.3100436681222627E-2</v>
          </cell>
          <cell r="AJ529">
            <v>0</v>
          </cell>
          <cell r="AK529">
            <v>-1.3574660633484226E-2</v>
          </cell>
          <cell r="AL529" t="e">
            <v>#DIV/0!</v>
          </cell>
          <cell r="AM529">
            <v>-6.25E-2</v>
          </cell>
          <cell r="AN529">
            <v>-4.2857142857142816E-2</v>
          </cell>
          <cell r="AO529">
            <v>-1.7142857142857237E-2</v>
          </cell>
          <cell r="AP529">
            <v>-5.6497175141241307E-3</v>
          </cell>
          <cell r="AQ529">
            <v>-1.9999999999999907E-2</v>
          </cell>
          <cell r="AR529">
            <v>0</v>
          </cell>
          <cell r="AS529">
            <v>-3.3057851239669422E-2</v>
          </cell>
          <cell r="AT529">
            <v>2.6041666666667407E-3</v>
          </cell>
          <cell r="AU529">
            <v>2.5839793281652312E-3</v>
          </cell>
          <cell r="AV529">
            <v>-5.6980056980056037E-3</v>
          </cell>
          <cell r="AW529">
            <v>-4.5454545454545525E-2</v>
          </cell>
        </row>
        <row r="530">
          <cell r="A530">
            <v>40952</v>
          </cell>
          <cell r="B530">
            <v>5902</v>
          </cell>
          <cell r="C530">
            <v>5060</v>
          </cell>
          <cell r="D530">
            <v>1.8678561471982214E-2</v>
          </cell>
          <cell r="E530">
            <v>2.2699705423670169E-2</v>
          </cell>
          <cell r="F530">
            <v>1.4028056112224352E-2</v>
          </cell>
          <cell r="G530">
            <v>0.16640316205533598</v>
          </cell>
          <cell r="H530">
            <v>10.199999999999999</v>
          </cell>
          <cell r="I530">
            <v>7.6</v>
          </cell>
          <cell r="J530">
            <v>14</v>
          </cell>
          <cell r="K530">
            <v>13</v>
          </cell>
          <cell r="L530">
            <v>11</v>
          </cell>
          <cell r="M530">
            <v>11.4</v>
          </cell>
          <cell r="N530">
            <v>14.75</v>
          </cell>
          <cell r="O530">
            <v>10.95</v>
          </cell>
          <cell r="P530">
            <v>0</v>
          </cell>
          <cell r="Q530">
            <v>0.84</v>
          </cell>
          <cell r="R530">
            <v>3.7</v>
          </cell>
          <cell r="S530">
            <v>8.65</v>
          </cell>
          <cell r="T530">
            <v>8.8000000000000007</v>
          </cell>
          <cell r="U530">
            <v>10</v>
          </cell>
          <cell r="V530">
            <v>9.75</v>
          </cell>
          <cell r="W530">
            <v>6.15</v>
          </cell>
          <cell r="X530">
            <v>19.399999999999999</v>
          </cell>
          <cell r="Y530">
            <v>19.399999999999999</v>
          </cell>
          <cell r="Z530">
            <v>19.55</v>
          </cell>
          <cell r="AA530">
            <v>3.49</v>
          </cell>
          <cell r="AB530">
            <v>0.88</v>
          </cell>
          <cell r="AC530">
            <v>2.0000000000000018E-2</v>
          </cell>
          <cell r="AD530"/>
          <cell r="AE530">
            <v>2.0134228187919323E-2</v>
          </cell>
          <cell r="AF530">
            <v>3.5842293906811484E-3</v>
          </cell>
          <cell r="AG530">
            <v>1.1673151750972721E-2</v>
          </cell>
          <cell r="AH530">
            <v>1.3824884792626779E-2</v>
          </cell>
          <cell r="AI530">
            <v>8.8495575221239076E-3</v>
          </cell>
          <cell r="AJ530">
            <v>1.7241379310344751E-2</v>
          </cell>
          <cell r="AK530">
            <v>4.5871559633026138E-3</v>
          </cell>
          <cell r="AL530" t="e">
            <v>#DIV/0!</v>
          </cell>
          <cell r="AM530">
            <v>0.11999999999999988</v>
          </cell>
          <cell r="AN530">
            <v>0.10447761194029859</v>
          </cell>
          <cell r="AO530">
            <v>5.8139534883721034E-3</v>
          </cell>
          <cell r="AP530">
            <v>0</v>
          </cell>
          <cell r="AQ530">
            <v>2.0408163265306145E-2</v>
          </cell>
          <cell r="AR530">
            <v>2.6315789473684292E-2</v>
          </cell>
          <cell r="AS530">
            <v>5.1282051282051322E-2</v>
          </cell>
          <cell r="AT530">
            <v>7.7922077922076838E-3</v>
          </cell>
          <cell r="AU530">
            <v>7.7319587628867925E-3</v>
          </cell>
          <cell r="AV530">
            <v>0</v>
          </cell>
          <cell r="AW530">
            <v>4.7619047619047672E-2</v>
          </cell>
        </row>
        <row r="531">
          <cell r="A531">
            <v>40959</v>
          </cell>
          <cell r="B531">
            <v>5802</v>
          </cell>
          <cell r="C531">
            <v>5052</v>
          </cell>
          <cell r="D531">
            <v>-9.8522167487684609E-3</v>
          </cell>
          <cell r="E531">
            <v>-1.6943409013893573E-2</v>
          </cell>
          <cell r="F531">
            <v>-1.5810276679841806E-3</v>
          </cell>
          <cell r="G531">
            <v>0.14845605700712589</v>
          </cell>
          <cell r="H531">
            <v>10.199999999999999</v>
          </cell>
          <cell r="I531">
            <v>7.65</v>
          </cell>
          <cell r="J531">
            <v>14</v>
          </cell>
          <cell r="K531">
            <v>13</v>
          </cell>
          <cell r="L531">
            <v>11</v>
          </cell>
          <cell r="M531">
            <v>11.25</v>
          </cell>
          <cell r="N531">
            <v>14.75</v>
          </cell>
          <cell r="O531">
            <v>10.8</v>
          </cell>
          <cell r="P531">
            <v>0</v>
          </cell>
          <cell r="Q531">
            <v>0.88</v>
          </cell>
          <cell r="R531">
            <v>3.55</v>
          </cell>
          <cell r="S531">
            <v>8.65</v>
          </cell>
          <cell r="T531">
            <v>8.8000000000000007</v>
          </cell>
          <cell r="U531">
            <v>9.85</v>
          </cell>
          <cell r="V531">
            <v>9.25</v>
          </cell>
          <cell r="W531">
            <v>6.15</v>
          </cell>
          <cell r="X531">
            <v>19.399999999999999</v>
          </cell>
          <cell r="Y531">
            <v>19.399999999999999</v>
          </cell>
          <cell r="Z531">
            <v>19.55</v>
          </cell>
          <cell r="AA531">
            <v>3.45</v>
          </cell>
          <cell r="AB531">
            <v>0.75</v>
          </cell>
          <cell r="AC531">
            <v>0</v>
          </cell>
          <cell r="AD531"/>
          <cell r="AE531">
            <v>6.5789473684212396E-3</v>
          </cell>
          <cell r="AF531">
            <v>0</v>
          </cell>
          <cell r="AG531">
            <v>0</v>
          </cell>
          <cell r="AH531">
            <v>0</v>
          </cell>
          <cell r="AI531">
            <v>-1.3157894736842146E-2</v>
          </cell>
          <cell r="AJ531">
            <v>0</v>
          </cell>
          <cell r="AK531">
            <v>-1.3698630136986134E-2</v>
          </cell>
          <cell r="AL531" t="e">
            <v>#DIV/0!</v>
          </cell>
          <cell r="AM531">
            <v>4.7619047619047672E-2</v>
          </cell>
          <cell r="AN531">
            <v>-4.0540540540540682E-2</v>
          </cell>
          <cell r="AO531">
            <v>0</v>
          </cell>
          <cell r="AP531">
            <v>0</v>
          </cell>
          <cell r="AQ531">
            <v>-1.5000000000000013E-2</v>
          </cell>
          <cell r="AR531">
            <v>-5.1282051282051322E-2</v>
          </cell>
          <cell r="AS531">
            <v>0</v>
          </cell>
          <cell r="AT531">
            <v>0</v>
          </cell>
          <cell r="AU531">
            <v>0</v>
          </cell>
          <cell r="AV531">
            <v>-1.1461318051575908E-2</v>
          </cell>
          <cell r="AW531">
            <v>-0.14772727272727271</v>
          </cell>
        </row>
        <row r="532">
          <cell r="A532">
            <v>40966</v>
          </cell>
          <cell r="B532">
            <v>5921</v>
          </cell>
          <cell r="C532">
            <v>4982</v>
          </cell>
          <cell r="D532">
            <v>4.5144647134696125E-3</v>
          </cell>
          <cell r="E532">
            <v>2.0510168907273307E-2</v>
          </cell>
          <cell r="F532">
            <v>-1.3855898653998389E-2</v>
          </cell>
          <cell r="G532">
            <v>0.18847852268165396</v>
          </cell>
          <cell r="H532">
            <v>9.5</v>
          </cell>
          <cell r="I532">
            <v>7.75</v>
          </cell>
          <cell r="J532">
            <v>14.2</v>
          </cell>
          <cell r="K532">
            <v>13.15</v>
          </cell>
          <cell r="L532">
            <v>10.25</v>
          </cell>
          <cell r="M532">
            <v>11.5</v>
          </cell>
          <cell r="N532">
            <v>13.5</v>
          </cell>
          <cell r="O532">
            <v>11</v>
          </cell>
          <cell r="P532">
            <v>0</v>
          </cell>
          <cell r="Q532">
            <v>0.93</v>
          </cell>
          <cell r="R532">
            <v>3.65</v>
          </cell>
          <cell r="S532">
            <v>8.65</v>
          </cell>
          <cell r="T532">
            <v>8.5</v>
          </cell>
          <cell r="U532">
            <v>9.9</v>
          </cell>
          <cell r="V532">
            <v>9.25</v>
          </cell>
          <cell r="W532">
            <v>6.15</v>
          </cell>
          <cell r="X532">
            <v>20.350000000000001</v>
          </cell>
          <cell r="Y532">
            <v>20.350000000000001</v>
          </cell>
          <cell r="Z532">
            <v>20.5</v>
          </cell>
          <cell r="AA532">
            <v>3.67</v>
          </cell>
          <cell r="AB532">
            <v>0.75</v>
          </cell>
          <cell r="AC532">
            <v>-6.8627450980392135E-2</v>
          </cell>
          <cell r="AD532"/>
          <cell r="AE532">
            <v>1.3071895424836555E-2</v>
          </cell>
          <cell r="AF532">
            <v>1.4285714285714235E-2</v>
          </cell>
          <cell r="AG532">
            <v>1.1538461538461497E-2</v>
          </cell>
          <cell r="AH532">
            <v>-6.8181818181818232E-2</v>
          </cell>
          <cell r="AI532">
            <v>2.2222222222222143E-2</v>
          </cell>
          <cell r="AJ532">
            <v>-8.4745762711864403E-2</v>
          </cell>
          <cell r="AK532">
            <v>1.8518518518518379E-2</v>
          </cell>
          <cell r="AL532" t="e">
            <v>#DIV/0!</v>
          </cell>
          <cell r="AM532">
            <v>5.6818181818181879E-2</v>
          </cell>
          <cell r="AN532">
            <v>2.8169014084507005E-2</v>
          </cell>
          <cell r="AO532">
            <v>0</v>
          </cell>
          <cell r="AP532">
            <v>-3.4090909090909172E-2</v>
          </cell>
          <cell r="AQ532">
            <v>5.0761421319798217E-3</v>
          </cell>
          <cell r="AR532">
            <v>0</v>
          </cell>
          <cell r="AS532">
            <v>0</v>
          </cell>
          <cell r="AT532">
            <v>4.8969072164948502E-2</v>
          </cell>
          <cell r="AU532">
            <v>4.8593350383631773E-2</v>
          </cell>
          <cell r="AV532">
            <v>6.3768115942028913E-2</v>
          </cell>
          <cell r="AW532">
            <v>0</v>
          </cell>
        </row>
        <row r="533">
          <cell r="A533">
            <v>40973</v>
          </cell>
          <cell r="B533">
            <v>5934</v>
          </cell>
          <cell r="C533">
            <v>5088</v>
          </cell>
          <cell r="D533">
            <v>1.091442722186553E-2</v>
          </cell>
          <cell r="E533">
            <v>2.1955750717783662E-3</v>
          </cell>
          <cell r="F533">
            <v>2.1276595744680771E-2</v>
          </cell>
          <cell r="G533">
            <v>0.16627358490566038</v>
          </cell>
          <cell r="H533">
            <v>9.8000000000000007</v>
          </cell>
          <cell r="I533">
            <v>7.9</v>
          </cell>
          <cell r="J533">
            <v>14.5</v>
          </cell>
          <cell r="K533">
            <v>13.3</v>
          </cell>
          <cell r="L533">
            <v>10.4</v>
          </cell>
          <cell r="M533">
            <v>11.65</v>
          </cell>
          <cell r="N533">
            <v>13.75</v>
          </cell>
          <cell r="O533">
            <v>11.1</v>
          </cell>
          <cell r="P533">
            <v>0</v>
          </cell>
          <cell r="Q533">
            <v>1</v>
          </cell>
          <cell r="R533">
            <v>3.65</v>
          </cell>
          <cell r="S533">
            <v>8.6</v>
          </cell>
          <cell r="T533">
            <v>8.85</v>
          </cell>
          <cell r="U533">
            <v>9.9</v>
          </cell>
          <cell r="V533">
            <v>9.25</v>
          </cell>
          <cell r="W533">
            <v>6.1</v>
          </cell>
          <cell r="X533">
            <v>20.350000000000001</v>
          </cell>
          <cell r="Y533">
            <v>20.350000000000001</v>
          </cell>
          <cell r="Z533">
            <v>20.5</v>
          </cell>
          <cell r="AA533">
            <v>3.67</v>
          </cell>
          <cell r="AB533">
            <v>0.75</v>
          </cell>
          <cell r="AC533">
            <v>3.1578947368421151E-2</v>
          </cell>
          <cell r="AD533"/>
          <cell r="AE533">
            <v>1.9354838709677358E-2</v>
          </cell>
          <cell r="AF533">
            <v>2.1126760563380254E-2</v>
          </cell>
          <cell r="AG533">
            <v>1.1406844106463865E-2</v>
          </cell>
          <cell r="AH533">
            <v>1.4634146341463428E-2</v>
          </cell>
          <cell r="AI533">
            <v>1.304347826086949E-2</v>
          </cell>
          <cell r="AJ533">
            <v>1.8518518518518601E-2</v>
          </cell>
          <cell r="AK533">
            <v>9.0909090909090384E-3</v>
          </cell>
          <cell r="AL533" t="e">
            <v>#DIV/0!</v>
          </cell>
          <cell r="AM533">
            <v>7.5268817204301008E-2</v>
          </cell>
          <cell r="AN533">
            <v>0</v>
          </cell>
          <cell r="AO533">
            <v>-5.7803468208093012E-3</v>
          </cell>
          <cell r="AP533">
            <v>4.1176470588235148E-2</v>
          </cell>
          <cell r="AQ533">
            <v>0</v>
          </cell>
          <cell r="AR533">
            <v>0</v>
          </cell>
          <cell r="AS533">
            <v>-8.1300813008131634E-3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</row>
        <row r="534">
          <cell r="A534">
            <v>40980</v>
          </cell>
          <cell r="B534">
            <v>5914</v>
          </cell>
          <cell r="C534">
            <v>5113</v>
          </cell>
          <cell r="D534">
            <v>4.5363817818899754E-4</v>
          </cell>
          <cell r="E534">
            <v>-3.3704078193461662E-3</v>
          </cell>
          <cell r="F534">
            <v>4.9135220125786638E-3</v>
          </cell>
          <cell r="G534">
            <v>0.15665949540387247</v>
          </cell>
          <cell r="H534">
            <v>9.85</v>
          </cell>
          <cell r="I534">
            <v>7.85</v>
          </cell>
          <cell r="J534">
            <v>14.8</v>
          </cell>
          <cell r="K534">
            <v>13.3</v>
          </cell>
          <cell r="L534">
            <v>10.4</v>
          </cell>
          <cell r="M534">
            <v>11.6</v>
          </cell>
          <cell r="N534">
            <v>13.7</v>
          </cell>
          <cell r="O534">
            <v>11.25</v>
          </cell>
          <cell r="P534">
            <v>0</v>
          </cell>
          <cell r="Q534">
            <v>1.1499999999999999</v>
          </cell>
          <cell r="R534">
            <v>3.65</v>
          </cell>
          <cell r="S534">
            <v>8.4</v>
          </cell>
          <cell r="T534">
            <v>8.9</v>
          </cell>
          <cell r="U534">
            <v>9.9</v>
          </cell>
          <cell r="V534">
            <v>9.3000000000000007</v>
          </cell>
          <cell r="W534">
            <v>6.1</v>
          </cell>
          <cell r="X534">
            <v>20.149999999999999</v>
          </cell>
          <cell r="Y534">
            <v>20.149999999999999</v>
          </cell>
          <cell r="Z534">
            <v>20.399999999999999</v>
          </cell>
          <cell r="AA534">
            <v>3.67</v>
          </cell>
          <cell r="AB534">
            <v>0.75</v>
          </cell>
          <cell r="AC534">
            <v>5.1020408163264808E-3</v>
          </cell>
          <cell r="AD534"/>
          <cell r="AE534">
            <v>-6.3291139240507777E-3</v>
          </cell>
          <cell r="AF534">
            <v>2.0689655172413834E-2</v>
          </cell>
          <cell r="AG534">
            <v>0</v>
          </cell>
          <cell r="AH534">
            <v>0</v>
          </cell>
          <cell r="AI534">
            <v>-4.2918454935623185E-3</v>
          </cell>
          <cell r="AJ534">
            <v>-3.6363636363636598E-3</v>
          </cell>
          <cell r="AK534">
            <v>1.3513513513513598E-2</v>
          </cell>
          <cell r="AL534" t="e">
            <v>#DIV/0!</v>
          </cell>
          <cell r="AM534">
            <v>0.14999999999999991</v>
          </cell>
          <cell r="AN534">
            <v>0</v>
          </cell>
          <cell r="AO534">
            <v>-2.3255813953488302E-2</v>
          </cell>
          <cell r="AP534">
            <v>5.6497175141243527E-3</v>
          </cell>
          <cell r="AQ534">
            <v>0</v>
          </cell>
          <cell r="AR534">
            <v>5.4054054054055722E-3</v>
          </cell>
          <cell r="AS534">
            <v>0</v>
          </cell>
          <cell r="AT534">
            <v>-9.8280098280100203E-3</v>
          </cell>
          <cell r="AU534">
            <v>-4.8780487804879202E-3</v>
          </cell>
          <cell r="AV534">
            <v>0</v>
          </cell>
          <cell r="AW534">
            <v>0</v>
          </cell>
        </row>
        <row r="535">
          <cell r="A535">
            <v>40987</v>
          </cell>
          <cell r="B535">
            <v>5777</v>
          </cell>
          <cell r="C535">
            <v>5025</v>
          </cell>
          <cell r="D535">
            <v>-2.0404461775641591E-2</v>
          </cell>
          <cell r="E535">
            <v>-2.3165370307744348E-2</v>
          </cell>
          <cell r="F535">
            <v>-1.7211030706043462E-2</v>
          </cell>
          <cell r="G535">
            <v>0.14965174129353234</v>
          </cell>
          <cell r="H535">
            <v>9.75</v>
          </cell>
          <cell r="I535">
            <v>7.75</v>
          </cell>
          <cell r="J535">
            <v>14.2</v>
          </cell>
          <cell r="K535">
            <v>12.95</v>
          </cell>
          <cell r="L535">
            <v>10.35</v>
          </cell>
          <cell r="M535">
            <v>11.5</v>
          </cell>
          <cell r="N535">
            <v>13.55</v>
          </cell>
          <cell r="O535">
            <v>11.15</v>
          </cell>
          <cell r="P535">
            <v>0</v>
          </cell>
          <cell r="Q535">
            <v>1.1000000000000001</v>
          </cell>
          <cell r="R535">
            <v>3.55</v>
          </cell>
          <cell r="S535">
            <v>8.1</v>
          </cell>
          <cell r="T535">
            <v>8.85</v>
          </cell>
          <cell r="U535">
            <v>9.75</v>
          </cell>
          <cell r="V535">
            <v>9</v>
          </cell>
          <cell r="W535">
            <v>6.1</v>
          </cell>
          <cell r="Y535">
            <v>19.75</v>
          </cell>
          <cell r="Z535">
            <v>20</v>
          </cell>
          <cell r="AA535">
            <v>3.49</v>
          </cell>
          <cell r="AB535">
            <v>0.71</v>
          </cell>
          <cell r="AC535">
            <v>-1.015228426395931E-2</v>
          </cell>
          <cell r="AD535"/>
          <cell r="AE535">
            <v>-1.2738853503184711E-2</v>
          </cell>
          <cell r="AF535">
            <v>-4.0540540540540682E-2</v>
          </cell>
          <cell r="AG535">
            <v>-2.6315789473684292E-2</v>
          </cell>
          <cell r="AH535">
            <v>-4.8076923076924016E-3</v>
          </cell>
          <cell r="AI535">
            <v>-8.6206896551723755E-3</v>
          </cell>
          <cell r="AJ535">
            <v>-1.0948905109488982E-2</v>
          </cell>
          <cell r="AK535">
            <v>-8.8888888888888351E-3</v>
          </cell>
          <cell r="AL535" t="e">
            <v>#DIV/0!</v>
          </cell>
          <cell r="AM535">
            <v>-4.3478260869565077E-2</v>
          </cell>
          <cell r="AN535">
            <v>-2.7397260273972601E-2</v>
          </cell>
          <cell r="AO535">
            <v>-3.5714285714285809E-2</v>
          </cell>
          <cell r="AP535">
            <v>-5.6179775280900124E-3</v>
          </cell>
          <cell r="AQ535">
            <v>-1.5151515151515138E-2</v>
          </cell>
          <cell r="AR535">
            <v>-3.2258064516129115E-2</v>
          </cell>
          <cell r="AS535">
            <v>0</v>
          </cell>
          <cell r="AT535">
            <v>-1.9851116625310139E-2</v>
          </cell>
          <cell r="AU535">
            <v>-1.9607843137254832E-2</v>
          </cell>
          <cell r="AV535">
            <v>-4.9046321525885506E-2</v>
          </cell>
          <cell r="AW535">
            <v>-5.3333333333333344E-2</v>
          </cell>
        </row>
        <row r="536">
          <cell r="A536">
            <v>40994</v>
          </cell>
          <cell r="B536">
            <v>5640</v>
          </cell>
          <cell r="C536">
            <v>4917</v>
          </cell>
          <cell r="D536">
            <v>-2.2680985002777265E-2</v>
          </cell>
          <cell r="E536">
            <v>-2.3714730829150099E-2</v>
          </cell>
          <cell r="F536">
            <v>-2.1492537313432813E-2</v>
          </cell>
          <cell r="G536">
            <v>0.14704087858450274</v>
          </cell>
          <cell r="H536">
            <v>9.75</v>
          </cell>
          <cell r="I536">
            <v>7.5</v>
          </cell>
          <cell r="J536">
            <v>13.95</v>
          </cell>
          <cell r="K536">
            <v>12.75</v>
          </cell>
          <cell r="L536">
            <v>10.35</v>
          </cell>
          <cell r="M536">
            <v>11.2</v>
          </cell>
          <cell r="N536">
            <v>13.5</v>
          </cell>
          <cell r="O536">
            <v>11.05</v>
          </cell>
          <cell r="P536">
            <v>0</v>
          </cell>
          <cell r="Q536">
            <v>0.8</v>
          </cell>
          <cell r="R536">
            <v>3.5</v>
          </cell>
          <cell r="S536">
            <v>7.95</v>
          </cell>
          <cell r="T536">
            <v>8.5</v>
          </cell>
          <cell r="U536">
            <v>9.65</v>
          </cell>
          <cell r="V536">
            <v>8.75</v>
          </cell>
          <cell r="W536">
            <v>6.1</v>
          </cell>
          <cell r="Y536">
            <v>19.2</v>
          </cell>
          <cell r="Z536">
            <v>19.5</v>
          </cell>
          <cell r="AA536">
            <v>3.45</v>
          </cell>
          <cell r="AB536">
            <v>0.62</v>
          </cell>
          <cell r="AC536">
            <v>0</v>
          </cell>
          <cell r="AD536"/>
          <cell r="AE536">
            <v>-3.2258064516129004E-2</v>
          </cell>
          <cell r="AF536">
            <v>-1.7605633802816878E-2</v>
          </cell>
          <cell r="AG536">
            <v>-1.5444015444015413E-2</v>
          </cell>
          <cell r="AH536">
            <v>0</v>
          </cell>
          <cell r="AI536">
            <v>-2.6086956521739202E-2</v>
          </cell>
          <cell r="AJ536">
            <v>-3.6900369003690647E-3</v>
          </cell>
          <cell r="AK536">
            <v>-8.9686098654707669E-3</v>
          </cell>
          <cell r="AL536" t="e">
            <v>#DIV/0!</v>
          </cell>
          <cell r="AM536">
            <v>-0.27272727272727271</v>
          </cell>
          <cell r="AN536">
            <v>-1.4084507042253502E-2</v>
          </cell>
          <cell r="AO536">
            <v>-1.851851851851849E-2</v>
          </cell>
          <cell r="AP536">
            <v>-3.9548022598870025E-2</v>
          </cell>
          <cell r="AQ536">
            <v>-1.025641025641022E-2</v>
          </cell>
          <cell r="AR536">
            <v>-2.777777777777779E-2</v>
          </cell>
          <cell r="AS536">
            <v>0</v>
          </cell>
          <cell r="AT536">
            <v>-2.7848101265822822E-2</v>
          </cell>
          <cell r="AU536">
            <v>-2.5000000000000022E-2</v>
          </cell>
          <cell r="AV536">
            <v>-1.1461318051575908E-2</v>
          </cell>
          <cell r="AW536">
            <v>-0.12676056338028163</v>
          </cell>
        </row>
        <row r="537">
          <cell r="A537">
            <v>41001</v>
          </cell>
          <cell r="B537">
            <v>5689</v>
          </cell>
          <cell r="C537">
            <v>5046</v>
          </cell>
          <cell r="D537">
            <v>1.6860850620441514E-2</v>
          </cell>
          <cell r="E537">
            <v>8.6879432624114017E-3</v>
          </cell>
          <cell r="F537">
            <v>2.6235509456985939E-2</v>
          </cell>
          <cell r="G537">
            <v>0.12742766547760603</v>
          </cell>
          <cell r="H537">
            <v>9.75</v>
          </cell>
          <cell r="I537">
            <v>7.7</v>
          </cell>
          <cell r="J537">
            <v>14.75</v>
          </cell>
          <cell r="K537">
            <v>13.15</v>
          </cell>
          <cell r="L537">
            <v>10.35</v>
          </cell>
          <cell r="M537">
            <v>11.35</v>
          </cell>
          <cell r="N537">
            <v>13.5</v>
          </cell>
          <cell r="O537">
            <v>11.45</v>
          </cell>
          <cell r="P537">
            <v>0</v>
          </cell>
          <cell r="Q537">
            <v>0.95</v>
          </cell>
          <cell r="R537">
            <v>3.5</v>
          </cell>
          <cell r="S537">
            <v>7.9</v>
          </cell>
          <cell r="T537">
            <v>8.5</v>
          </cell>
          <cell r="U537">
            <v>9.6</v>
          </cell>
          <cell r="V537">
            <v>8.75</v>
          </cell>
          <cell r="W537">
            <v>5.95</v>
          </cell>
          <cell r="X537"/>
          <cell r="Y537">
            <v>19.5</v>
          </cell>
          <cell r="Z537">
            <v>19.75</v>
          </cell>
          <cell r="AA537">
            <v>3.84</v>
          </cell>
          <cell r="AB537">
            <v>0.53</v>
          </cell>
          <cell r="AC537">
            <v>0</v>
          </cell>
          <cell r="AD537"/>
          <cell r="AE537">
            <v>2.6666666666666616E-2</v>
          </cell>
          <cell r="AF537">
            <v>5.7347670250896154E-2</v>
          </cell>
          <cell r="AG537">
            <v>3.1372549019607954E-2</v>
          </cell>
          <cell r="AH537">
            <v>0</v>
          </cell>
          <cell r="AI537">
            <v>1.3392857142857206E-2</v>
          </cell>
          <cell r="AJ537">
            <v>0</v>
          </cell>
          <cell r="AK537">
            <v>3.6199095022624306E-2</v>
          </cell>
          <cell r="AL537" t="e">
            <v>#DIV/0!</v>
          </cell>
          <cell r="AM537">
            <v>0.18749999999999978</v>
          </cell>
          <cell r="AN537">
            <v>0</v>
          </cell>
          <cell r="AO537">
            <v>-6.2893081761006275E-3</v>
          </cell>
          <cell r="AP537">
            <v>0</v>
          </cell>
          <cell r="AQ537">
            <v>-5.1813471502590858E-3</v>
          </cell>
          <cell r="AR537">
            <v>0</v>
          </cell>
          <cell r="AS537">
            <v>-2.4590163934426146E-2</v>
          </cell>
          <cell r="AT537">
            <v>1.5625E-2</v>
          </cell>
          <cell r="AU537">
            <v>1.2820512820512775E-2</v>
          </cell>
          <cell r="AV537">
            <v>0.11304347826086936</v>
          </cell>
          <cell r="AW537">
            <v>-0.14516129032258063</v>
          </cell>
        </row>
        <row r="538">
          <cell r="A538">
            <v>41008</v>
          </cell>
          <cell r="B538">
            <v>5969</v>
          </cell>
          <cell r="C538">
            <v>5148</v>
          </cell>
          <cell r="D538">
            <v>3.5584536562645486E-2</v>
          </cell>
          <cell r="E538">
            <v>4.9217788715064215E-2</v>
          </cell>
          <cell r="F538">
            <v>2.0214030915576719E-2</v>
          </cell>
          <cell r="G538">
            <v>0.15947940947940947</v>
          </cell>
          <cell r="H538">
            <v>9.9</v>
          </cell>
          <cell r="I538">
            <v>7.85</v>
          </cell>
          <cell r="J538">
            <v>14.75</v>
          </cell>
          <cell r="K538">
            <v>13.45</v>
          </cell>
          <cell r="L538">
            <v>10.5</v>
          </cell>
          <cell r="M538">
            <v>11.55</v>
          </cell>
          <cell r="N538">
            <v>13.55</v>
          </cell>
          <cell r="O538">
            <v>11.7</v>
          </cell>
          <cell r="P538">
            <v>0</v>
          </cell>
          <cell r="Q538">
            <v>1.1000000000000001</v>
          </cell>
          <cell r="R538">
            <v>3.7</v>
          </cell>
          <cell r="S538">
            <v>8.1999999999999993</v>
          </cell>
          <cell r="T538">
            <v>8.75</v>
          </cell>
          <cell r="U538">
            <v>9.75</v>
          </cell>
          <cell r="V538">
            <v>9.1</v>
          </cell>
          <cell r="W538">
            <v>6.05</v>
          </cell>
          <cell r="Y538">
            <v>20.75</v>
          </cell>
          <cell r="Z538">
            <v>21</v>
          </cell>
          <cell r="AA538">
            <v>4.2</v>
          </cell>
          <cell r="AB538">
            <v>0.66</v>
          </cell>
          <cell r="AC538">
            <v>1.538461538461533E-2</v>
          </cell>
          <cell r="AD538"/>
          <cell r="AE538">
            <v>1.9480519480519431E-2</v>
          </cell>
          <cell r="AF538">
            <v>0</v>
          </cell>
          <cell r="AG538">
            <v>2.281368821292773E-2</v>
          </cell>
          <cell r="AH538">
            <v>1.449275362318847E-2</v>
          </cell>
          <cell r="AI538">
            <v>1.7621145374449476E-2</v>
          </cell>
          <cell r="AJ538">
            <v>3.7037037037037646E-3</v>
          </cell>
          <cell r="AK538">
            <v>2.1834061135371119E-2</v>
          </cell>
          <cell r="AL538" t="e">
            <v>#DIV/0!</v>
          </cell>
          <cell r="AM538">
            <v>0.15789473684210531</v>
          </cell>
          <cell r="AN538">
            <v>5.7142857142857162E-2</v>
          </cell>
          <cell r="AO538">
            <v>3.7974683544303556E-2</v>
          </cell>
          <cell r="AP538">
            <v>2.9411764705882248E-2</v>
          </cell>
          <cell r="AQ538">
            <v>1.5625E-2</v>
          </cell>
          <cell r="AR538">
            <v>4.0000000000000036E-2</v>
          </cell>
          <cell r="AS538">
            <v>1.6806722689075571E-2</v>
          </cell>
          <cell r="AT538">
            <v>6.4102564102564097E-2</v>
          </cell>
          <cell r="AU538">
            <v>6.3291139240506222E-2</v>
          </cell>
          <cell r="AV538">
            <v>9.375E-2</v>
          </cell>
          <cell r="AW538">
            <v>0.24528301886792447</v>
          </cell>
        </row>
        <row r="539">
          <cell r="A539">
            <v>41015</v>
          </cell>
          <cell r="B539">
            <v>6096</v>
          </cell>
          <cell r="C539">
            <v>5187</v>
          </cell>
          <cell r="D539">
            <v>1.4932085994422861E-2</v>
          </cell>
          <cell r="E539">
            <v>2.1276595744680771E-2</v>
          </cell>
          <cell r="F539">
            <v>7.575757575757569E-3</v>
          </cell>
          <cell r="G539">
            <v>0.17524580682475419</v>
          </cell>
          <cell r="H539">
            <v>9.9</v>
          </cell>
          <cell r="I539">
            <v>8</v>
          </cell>
          <cell r="J539">
            <v>14.75</v>
          </cell>
          <cell r="K539">
            <v>13.3</v>
          </cell>
          <cell r="L539">
            <v>10.55</v>
          </cell>
          <cell r="M539">
            <v>11.6</v>
          </cell>
          <cell r="N539">
            <v>14</v>
          </cell>
          <cell r="O539">
            <v>11.75</v>
          </cell>
          <cell r="P539">
            <v>0</v>
          </cell>
          <cell r="Q539">
            <v>1.2</v>
          </cell>
          <cell r="R539">
            <v>3.8</v>
          </cell>
          <cell r="S539">
            <v>8.25</v>
          </cell>
          <cell r="T539">
            <v>8.8000000000000007</v>
          </cell>
          <cell r="U539">
            <v>9.8000000000000007</v>
          </cell>
          <cell r="V539">
            <v>9.1999999999999993</v>
          </cell>
          <cell r="W539">
            <v>6.05</v>
          </cell>
          <cell r="Y539">
            <v>21.25</v>
          </cell>
          <cell r="Z539">
            <v>21.5</v>
          </cell>
          <cell r="AA539">
            <v>4.5599999999999996</v>
          </cell>
          <cell r="AB539">
            <v>0.73</v>
          </cell>
          <cell r="AC539">
            <v>0</v>
          </cell>
          <cell r="AD539"/>
          <cell r="AE539">
            <v>1.9108280254777066E-2</v>
          </cell>
          <cell r="AF539">
            <v>0</v>
          </cell>
          <cell r="AG539">
            <v>-1.1152416356877248E-2</v>
          </cell>
          <cell r="AH539">
            <v>4.761904761904745E-3</v>
          </cell>
          <cell r="AI539">
            <v>4.3290043290042934E-3</v>
          </cell>
          <cell r="AJ539">
            <v>3.3210332103321027E-2</v>
          </cell>
          <cell r="AK539">
            <v>4.2735042735042583E-3</v>
          </cell>
          <cell r="AL539" t="e">
            <v>#DIV/0!</v>
          </cell>
          <cell r="AM539">
            <v>9.0909090909090828E-2</v>
          </cell>
          <cell r="AN539">
            <v>2.7027027027026973E-2</v>
          </cell>
          <cell r="AO539">
            <v>6.0975609756097615E-3</v>
          </cell>
          <cell r="AP539">
            <v>5.7142857142857828E-3</v>
          </cell>
          <cell r="AQ539">
            <v>5.12820512820511E-3</v>
          </cell>
          <cell r="AR539">
            <v>1.098901098901095E-2</v>
          </cell>
          <cell r="AS539">
            <v>0</v>
          </cell>
          <cell r="AT539">
            <v>2.4096385542168752E-2</v>
          </cell>
          <cell r="AU539">
            <v>2.3809523809523725E-2</v>
          </cell>
          <cell r="AV539">
            <v>8.5714285714285632E-2</v>
          </cell>
          <cell r="AW539">
            <v>0.10606060606060597</v>
          </cell>
        </row>
        <row r="540">
          <cell r="A540">
            <v>41022</v>
          </cell>
          <cell r="B540">
            <v>6021</v>
          </cell>
          <cell r="C540">
            <v>5113</v>
          </cell>
          <cell r="D540">
            <v>-1.3205707701852365E-2</v>
          </cell>
          <cell r="E540">
            <v>-1.2303149606299191E-2</v>
          </cell>
          <cell r="F540">
            <v>-1.4266435319066906E-2</v>
          </cell>
          <cell r="G540">
            <v>0.17758654410326619</v>
          </cell>
          <cell r="H540">
            <v>9.9</v>
          </cell>
          <cell r="I540">
            <v>7.8</v>
          </cell>
          <cell r="J540">
            <v>14.75</v>
          </cell>
          <cell r="K540">
            <v>13</v>
          </cell>
          <cell r="L540">
            <v>10.5</v>
          </cell>
          <cell r="M540">
            <v>11.4</v>
          </cell>
          <cell r="N540">
            <v>13.95</v>
          </cell>
          <cell r="O540">
            <v>11.5</v>
          </cell>
          <cell r="P540">
            <v>0</v>
          </cell>
          <cell r="Q540">
            <v>1.1499999999999999</v>
          </cell>
          <cell r="R540">
            <v>3.75</v>
          </cell>
          <cell r="S540">
            <v>8.6</v>
          </cell>
          <cell r="T540">
            <v>8.5</v>
          </cell>
          <cell r="U540">
            <v>9.6999999999999993</v>
          </cell>
          <cell r="V540">
            <v>9.15</v>
          </cell>
          <cell r="W540">
            <v>5.9</v>
          </cell>
          <cell r="Y540">
            <v>21</v>
          </cell>
          <cell r="Z540">
            <v>21.15</v>
          </cell>
          <cell r="AA540">
            <v>4.46</v>
          </cell>
          <cell r="AB540">
            <v>0.66</v>
          </cell>
          <cell r="AC540">
            <v>0</v>
          </cell>
          <cell r="AD540"/>
          <cell r="AE540">
            <v>-2.5000000000000022E-2</v>
          </cell>
          <cell r="AF540">
            <v>0</v>
          </cell>
          <cell r="AG540">
            <v>-2.2556390977443663E-2</v>
          </cell>
          <cell r="AH540">
            <v>-4.7393364928910442E-3</v>
          </cell>
          <cell r="AI540">
            <v>-1.7241379310344751E-2</v>
          </cell>
          <cell r="AJ540">
            <v>-3.5714285714286698E-3</v>
          </cell>
          <cell r="AK540">
            <v>-2.1276595744680882E-2</v>
          </cell>
          <cell r="AL540" t="e">
            <v>#DIV/0!</v>
          </cell>
          <cell r="AM540">
            <v>-4.1666666666666741E-2</v>
          </cell>
          <cell r="AN540">
            <v>-1.3157894736842035E-2</v>
          </cell>
          <cell r="AO540">
            <v>4.2424242424242475E-2</v>
          </cell>
          <cell r="AP540">
            <v>-3.4090909090909172E-2</v>
          </cell>
          <cell r="AQ540">
            <v>-1.0204081632653184E-2</v>
          </cell>
          <cell r="AR540">
            <v>-5.4347826086955653E-3</v>
          </cell>
          <cell r="AS540">
            <v>-2.4793388429751984E-2</v>
          </cell>
          <cell r="AT540">
            <v>-1.1764705882352899E-2</v>
          </cell>
          <cell r="AU540">
            <v>-1.6279069767441978E-2</v>
          </cell>
          <cell r="AV540">
            <v>-2.1929824561403466E-2</v>
          </cell>
          <cell r="AW540">
            <v>-9.5890410958904049E-2</v>
          </cell>
        </row>
        <row r="541">
          <cell r="A541">
            <v>41029</v>
          </cell>
          <cell r="B541">
            <v>5994</v>
          </cell>
          <cell r="C541">
            <v>5022</v>
          </cell>
          <cell r="D541">
            <v>-1.0598167774384715E-2</v>
          </cell>
          <cell r="E541">
            <v>-4.484304932735439E-3</v>
          </cell>
          <cell r="F541">
            <v>-1.7797770389203937E-2</v>
          </cell>
          <cell r="G541">
            <v>0.19354838709677419</v>
          </cell>
          <cell r="H541">
            <v>9.9</v>
          </cell>
          <cell r="I541">
            <v>7.55</v>
          </cell>
          <cell r="J541">
            <v>14.5</v>
          </cell>
          <cell r="K541">
            <v>12.75</v>
          </cell>
          <cell r="L541">
            <v>10.4</v>
          </cell>
          <cell r="M541">
            <v>11.25</v>
          </cell>
          <cell r="N541">
            <v>13.9</v>
          </cell>
          <cell r="O541">
            <v>11.25</v>
          </cell>
          <cell r="P541">
            <v>0</v>
          </cell>
          <cell r="Q541">
            <v>1.02</v>
          </cell>
          <cell r="R541">
            <v>3.7</v>
          </cell>
          <cell r="S541">
            <v>8.6</v>
          </cell>
          <cell r="T541">
            <v>8.4</v>
          </cell>
          <cell r="U541">
            <v>9.65</v>
          </cell>
          <cell r="V541">
            <v>9.4499999999999993</v>
          </cell>
          <cell r="W541">
            <v>5.85</v>
          </cell>
          <cell r="Y541">
            <v>20.75</v>
          </cell>
          <cell r="Z541">
            <v>21</v>
          </cell>
          <cell r="AA541">
            <v>4.3600000000000003</v>
          </cell>
          <cell r="AB541">
            <v>0.67</v>
          </cell>
          <cell r="AC541">
            <v>0</v>
          </cell>
          <cell r="AD541"/>
          <cell r="AE541">
            <v>-3.2051282051282048E-2</v>
          </cell>
          <cell r="AF541">
            <v>-1.6949152542372836E-2</v>
          </cell>
          <cell r="AG541">
            <v>-1.9230769230769273E-2</v>
          </cell>
          <cell r="AH541">
            <v>-9.52380952380949E-3</v>
          </cell>
          <cell r="AI541">
            <v>-1.3157894736842146E-2</v>
          </cell>
          <cell r="AJ541">
            <v>-3.5842293906809264E-3</v>
          </cell>
          <cell r="AK541">
            <v>-2.1739130434782594E-2</v>
          </cell>
          <cell r="AL541" t="e">
            <v>#DIV/0!</v>
          </cell>
          <cell r="AM541">
            <v>-0.11304347826086947</v>
          </cell>
          <cell r="AN541">
            <v>-1.3333333333333308E-2</v>
          </cell>
          <cell r="AO541">
            <v>0</v>
          </cell>
          <cell r="AP541">
            <v>-1.1764705882352899E-2</v>
          </cell>
          <cell r="AQ541">
            <v>-5.1546391752576026E-3</v>
          </cell>
          <cell r="AR541">
            <v>3.2786885245901454E-2</v>
          </cell>
          <cell r="AS541">
            <v>-8.4745762711865291E-3</v>
          </cell>
          <cell r="AT541">
            <v>-1.1904761904761862E-2</v>
          </cell>
          <cell r="AU541">
            <v>-7.0921985815601829E-3</v>
          </cell>
          <cell r="AV541">
            <v>-2.2421524663677084E-2</v>
          </cell>
          <cell r="AW541">
            <v>1.5151515151515138E-2</v>
          </cell>
        </row>
        <row r="542">
          <cell r="A542">
            <v>41036</v>
          </cell>
          <cell r="B542">
            <v>6235</v>
          </cell>
          <cell r="C542">
            <v>5065</v>
          </cell>
          <cell r="D542">
            <v>2.5780682643427699E-2</v>
          </cell>
          <cell r="E542">
            <v>4.02068735402068E-2</v>
          </cell>
          <cell r="F542">
            <v>8.5623257666267438E-3</v>
          </cell>
          <cell r="G542">
            <v>0.23099703849950642</v>
          </cell>
          <cell r="H542">
            <v>9.9</v>
          </cell>
          <cell r="I542">
            <v>7.6</v>
          </cell>
          <cell r="J542">
            <v>14.5</v>
          </cell>
          <cell r="K542">
            <v>13</v>
          </cell>
          <cell r="L542">
            <v>10.4</v>
          </cell>
          <cell r="M542">
            <v>11.4</v>
          </cell>
          <cell r="N542">
            <v>13.9</v>
          </cell>
          <cell r="O542">
            <v>11.45</v>
          </cell>
          <cell r="P542">
            <v>0</v>
          </cell>
          <cell r="Q542">
            <v>1.1000000000000001</v>
          </cell>
          <cell r="R542">
            <v>3.7</v>
          </cell>
          <cell r="S542">
            <v>8.8000000000000007</v>
          </cell>
          <cell r="T542">
            <v>8.4</v>
          </cell>
          <cell r="U542">
            <v>9.85</v>
          </cell>
          <cell r="V542">
            <v>10</v>
          </cell>
          <cell r="W542">
            <v>5.85</v>
          </cell>
          <cell r="Y542">
            <v>20.75</v>
          </cell>
          <cell r="Z542">
            <v>21</v>
          </cell>
          <cell r="AA542">
            <v>4.7699999999999996</v>
          </cell>
          <cell r="AB542">
            <v>1.1000000000000001</v>
          </cell>
          <cell r="AC542">
            <v>0</v>
          </cell>
          <cell r="AD542"/>
          <cell r="AE542">
            <v>6.6225165562914245E-3</v>
          </cell>
          <cell r="AF542">
            <v>0</v>
          </cell>
          <cell r="AG542">
            <v>1.9607843137254832E-2</v>
          </cell>
          <cell r="AH542">
            <v>0</v>
          </cell>
          <cell r="AI542">
            <v>1.3333333333333419E-2</v>
          </cell>
          <cell r="AJ542">
            <v>0</v>
          </cell>
          <cell r="AK542">
            <v>1.777777777777767E-2</v>
          </cell>
          <cell r="AL542" t="e">
            <v>#DIV/0!</v>
          </cell>
          <cell r="AM542">
            <v>7.8431372549019773E-2</v>
          </cell>
          <cell r="AN542">
            <v>0</v>
          </cell>
          <cell r="AO542">
            <v>2.3255813953488413E-2</v>
          </cell>
          <cell r="AP542">
            <v>0</v>
          </cell>
          <cell r="AQ542">
            <v>2.0725388601036121E-2</v>
          </cell>
          <cell r="AR542">
            <v>5.8201058201058364E-2</v>
          </cell>
          <cell r="AS542">
            <v>0</v>
          </cell>
          <cell r="AT542">
            <v>0</v>
          </cell>
          <cell r="AU542">
            <v>0</v>
          </cell>
          <cell r="AV542">
            <v>9.4036697247706247E-2</v>
          </cell>
          <cell r="AW542">
            <v>0.64179104477611948</v>
          </cell>
        </row>
        <row r="543">
          <cell r="A543">
            <v>41043</v>
          </cell>
          <cell r="B543">
            <v>6248</v>
          </cell>
          <cell r="C543">
            <v>5079</v>
          </cell>
          <cell r="D543">
            <v>2.3893805309733729E-3</v>
          </cell>
          <cell r="E543">
            <v>2.0850040096231925E-3</v>
          </cell>
          <cell r="F543">
            <v>2.7640671273445605E-3</v>
          </cell>
          <cell r="G543">
            <v>0.23016341799566845</v>
          </cell>
          <cell r="H543">
            <v>9.8000000000000007</v>
          </cell>
          <cell r="I543">
            <v>7.55</v>
          </cell>
          <cell r="J543">
            <v>14.65</v>
          </cell>
          <cell r="K543">
            <v>13.05</v>
          </cell>
          <cell r="L543">
            <v>10.35</v>
          </cell>
          <cell r="M543">
            <v>11.35</v>
          </cell>
          <cell r="N543">
            <v>13.9</v>
          </cell>
          <cell r="O543">
            <v>11.4</v>
          </cell>
          <cell r="P543">
            <v>0</v>
          </cell>
          <cell r="Q543">
            <v>1.24</v>
          </cell>
          <cell r="R543">
            <v>4</v>
          </cell>
          <cell r="S543">
            <v>9.15</v>
          </cell>
          <cell r="T543">
            <v>8.35</v>
          </cell>
          <cell r="U543">
            <v>9.9</v>
          </cell>
          <cell r="V543">
            <v>10</v>
          </cell>
          <cell r="W543">
            <v>5.85</v>
          </cell>
          <cell r="Y543">
            <v>20.149999999999999</v>
          </cell>
          <cell r="Z543">
            <v>20.350000000000001</v>
          </cell>
          <cell r="AA543">
            <v>4.7699999999999996</v>
          </cell>
          <cell r="AB543">
            <v>1.37</v>
          </cell>
          <cell r="AC543">
            <v>-1.0101010101010055E-2</v>
          </cell>
          <cell r="AD543"/>
          <cell r="AE543">
            <v>-6.5789473684210176E-3</v>
          </cell>
          <cell r="AF543">
            <v>1.0344827586207028E-2</v>
          </cell>
          <cell r="AG543">
            <v>3.8461538461538325E-3</v>
          </cell>
          <cell r="AH543">
            <v>-4.8076923076924016E-3</v>
          </cell>
          <cell r="AI543">
            <v>-4.3859649122807154E-3</v>
          </cell>
          <cell r="AJ543">
            <v>0</v>
          </cell>
          <cell r="AK543">
            <v>-4.366812227074135E-3</v>
          </cell>
          <cell r="AL543" t="e">
            <v>#DIV/0!</v>
          </cell>
          <cell r="AM543">
            <v>0.1272727272727272</v>
          </cell>
          <cell r="AN543">
            <v>8.1081081081080919E-2</v>
          </cell>
          <cell r="AO543">
            <v>3.9772727272727293E-2</v>
          </cell>
          <cell r="AP543">
            <v>-5.9523809523810423E-3</v>
          </cell>
          <cell r="AQ543">
            <v>5.0761421319798217E-3</v>
          </cell>
          <cell r="AR543">
            <v>0</v>
          </cell>
          <cell r="AS543">
            <v>0</v>
          </cell>
          <cell r="AT543">
            <v>-2.8915662650602525E-2</v>
          </cell>
          <cell r="AU543">
            <v>-3.0952380952380842E-2</v>
          </cell>
          <cell r="AV543">
            <v>0</v>
          </cell>
          <cell r="AW543">
            <v>0.24545454545454537</v>
          </cell>
        </row>
        <row r="544">
          <cell r="A544">
            <v>41050</v>
          </cell>
          <cell r="B544">
            <v>6296</v>
          </cell>
          <cell r="C544">
            <v>5049</v>
          </cell>
          <cell r="D544">
            <v>1.5891233336275956E-3</v>
          </cell>
          <cell r="E544">
            <v>7.6824583866836882E-3</v>
          </cell>
          <cell r="F544">
            <v>-5.9066745422327038E-3</v>
          </cell>
          <cell r="G544">
            <v>0.24697959992077639</v>
          </cell>
          <cell r="H544">
            <v>9.8000000000000007</v>
          </cell>
          <cell r="I544">
            <v>7.8</v>
          </cell>
          <cell r="J544">
            <v>14.5</v>
          </cell>
          <cell r="K544">
            <v>12.85</v>
          </cell>
          <cell r="L544">
            <v>10.25</v>
          </cell>
          <cell r="M544">
            <v>11.2</v>
          </cell>
          <cell r="N544">
            <v>13.8</v>
          </cell>
          <cell r="O544">
            <v>11.3</v>
          </cell>
          <cell r="P544">
            <v>0</v>
          </cell>
          <cell r="Q544">
            <v>1.24</v>
          </cell>
          <cell r="R544">
            <v>4</v>
          </cell>
          <cell r="S544">
            <v>9.25</v>
          </cell>
          <cell r="T544">
            <v>8.25</v>
          </cell>
          <cell r="U544">
            <v>9.9499999999999993</v>
          </cell>
          <cell r="V544">
            <v>10.25</v>
          </cell>
          <cell r="W544">
            <v>6.15</v>
          </cell>
          <cell r="Y544">
            <v>20.149999999999999</v>
          </cell>
          <cell r="Z544">
            <v>20.399999999999999</v>
          </cell>
          <cell r="AA544">
            <v>4.8099999999999996</v>
          </cell>
          <cell r="AB544">
            <v>1.5</v>
          </cell>
          <cell r="AC544">
            <v>0</v>
          </cell>
          <cell r="AD544"/>
          <cell r="AE544">
            <v>3.3112582781456901E-2</v>
          </cell>
          <cell r="AF544">
            <v>-1.0238907849829393E-2</v>
          </cell>
          <cell r="AG544">
            <v>-1.5325670498084421E-2</v>
          </cell>
          <cell r="AH544">
            <v>-9.6618357487922024E-3</v>
          </cell>
          <cell r="AI544">
            <v>-1.3215859030836996E-2</v>
          </cell>
          <cell r="AJ544">
            <v>-7.194244604316502E-3</v>
          </cell>
          <cell r="AK544">
            <v>-8.7719298245613198E-3</v>
          </cell>
          <cell r="AL544" t="e">
            <v>#DIV/0!</v>
          </cell>
          <cell r="AM544">
            <v>0</v>
          </cell>
          <cell r="AN544">
            <v>0</v>
          </cell>
          <cell r="AO544">
            <v>1.0928961748633892E-2</v>
          </cell>
          <cell r="AP544">
            <v>-1.19760479041916E-2</v>
          </cell>
          <cell r="AQ544">
            <v>5.050505050504972E-3</v>
          </cell>
          <cell r="AR544">
            <v>2.4999999999999911E-2</v>
          </cell>
          <cell r="AS544">
            <v>5.1282051282051322E-2</v>
          </cell>
          <cell r="AT544">
            <v>0</v>
          </cell>
          <cell r="AU544">
            <v>2.4570024570023108E-3</v>
          </cell>
          <cell r="AV544">
            <v>8.3857442348007627E-3</v>
          </cell>
          <cell r="AW544">
            <v>9.4890510948905105E-2</v>
          </cell>
        </row>
        <row r="545">
          <cell r="A545">
            <v>41057</v>
          </cell>
          <cell r="B545">
            <v>5551</v>
          </cell>
          <cell r="C545">
            <v>4843</v>
          </cell>
          <cell r="D545">
            <v>-8.382547377699423E-2</v>
          </cell>
          <cell r="E545">
            <v>-0.11832909783989831</v>
          </cell>
          <cell r="F545">
            <v>-4.0800158447217294E-2</v>
          </cell>
          <cell r="G545">
            <v>0.14619037786495973</v>
          </cell>
          <cell r="H545">
            <v>8.9499999999999993</v>
          </cell>
          <cell r="I545">
            <v>7.6</v>
          </cell>
          <cell r="J545">
            <v>14.15</v>
          </cell>
          <cell r="K545">
            <v>12.5</v>
          </cell>
          <cell r="L545">
            <v>9.5</v>
          </cell>
          <cell r="M545">
            <v>10.9</v>
          </cell>
          <cell r="N545">
            <v>13</v>
          </cell>
          <cell r="O545">
            <v>11</v>
          </cell>
          <cell r="P545">
            <v>0</v>
          </cell>
          <cell r="Q545">
            <v>1.1499999999999999</v>
          </cell>
          <cell r="R545">
            <v>3.45</v>
          </cell>
          <cell r="S545">
            <v>7.8</v>
          </cell>
          <cell r="T545">
            <v>7.5</v>
          </cell>
          <cell r="U545">
            <v>9.0500000000000007</v>
          </cell>
          <cell r="V545">
            <v>8.75</v>
          </cell>
          <cell r="W545">
            <v>5.5</v>
          </cell>
          <cell r="Y545">
            <v>18.75</v>
          </cell>
          <cell r="Z545">
            <v>19</v>
          </cell>
          <cell r="AA545">
            <v>4.45</v>
          </cell>
          <cell r="AB545">
            <v>0.88</v>
          </cell>
          <cell r="AC545">
            <v>-8.6734693877551172E-2</v>
          </cell>
          <cell r="AD545"/>
          <cell r="AE545">
            <v>-2.5641025641025661E-2</v>
          </cell>
          <cell r="AF545">
            <v>-2.4137931034482696E-2</v>
          </cell>
          <cell r="AG545">
            <v>-2.7237354085603127E-2</v>
          </cell>
          <cell r="AH545">
            <v>-7.3170731707317027E-2</v>
          </cell>
          <cell r="AI545">
            <v>-2.6785714285714191E-2</v>
          </cell>
          <cell r="AJ545">
            <v>-5.7971014492753659E-2</v>
          </cell>
          <cell r="AK545">
            <v>-2.6548672566371723E-2</v>
          </cell>
          <cell r="AL545" t="e">
            <v>#DIV/0!</v>
          </cell>
          <cell r="AM545">
            <v>-7.2580645161290369E-2</v>
          </cell>
          <cell r="AN545">
            <v>-0.13749999999999996</v>
          </cell>
          <cell r="AO545">
            <v>-0.15675675675675682</v>
          </cell>
          <cell r="AP545">
            <v>-9.0909090909090939E-2</v>
          </cell>
          <cell r="AQ545">
            <v>-9.04522613065325E-2</v>
          </cell>
          <cell r="AR545">
            <v>-0.14634146341463417</v>
          </cell>
          <cell r="AS545">
            <v>-0.10569105691056913</v>
          </cell>
          <cell r="AT545">
            <v>-6.9478908188585597E-2</v>
          </cell>
          <cell r="AU545">
            <v>-6.8627450980392135E-2</v>
          </cell>
          <cell r="AV545">
            <v>-7.4844074844074737E-2</v>
          </cell>
          <cell r="AW545">
            <v>-0.41333333333333333</v>
          </cell>
        </row>
        <row r="546">
          <cell r="A546">
            <v>41064</v>
          </cell>
          <cell r="B546">
            <v>5338</v>
          </cell>
          <cell r="C546">
            <v>4606</v>
          </cell>
          <cell r="D546">
            <v>-4.3294208197036776E-2</v>
          </cell>
          <cell r="E546">
            <v>-3.8371464600972849E-2</v>
          </cell>
          <cell r="F546">
            <v>-4.8936609539541598E-2</v>
          </cell>
          <cell r="G546">
            <v>0.15892314372557534</v>
          </cell>
          <cell r="H546">
            <v>8.25</v>
          </cell>
          <cell r="I546">
            <v>7.3</v>
          </cell>
          <cell r="J546">
            <v>13.65</v>
          </cell>
          <cell r="K546">
            <v>12.25</v>
          </cell>
          <cell r="L546">
            <v>9</v>
          </cell>
          <cell r="M546">
            <v>10.55</v>
          </cell>
          <cell r="N546">
            <v>12</v>
          </cell>
          <cell r="O546">
            <v>10.65</v>
          </cell>
          <cell r="P546">
            <v>0</v>
          </cell>
          <cell r="Q546">
            <v>0.93</v>
          </cell>
          <cell r="R546">
            <v>3.3</v>
          </cell>
          <cell r="S546">
            <v>7.55</v>
          </cell>
          <cell r="T546">
            <v>7.45</v>
          </cell>
          <cell r="U546">
            <v>8.9</v>
          </cell>
          <cell r="V546">
            <v>8.5</v>
          </cell>
          <cell r="W546">
            <v>5.3</v>
          </cell>
          <cell r="Y546">
            <v>18</v>
          </cell>
          <cell r="Z546">
            <v>18.3</v>
          </cell>
          <cell r="AA546">
            <v>3.8</v>
          </cell>
          <cell r="AB546">
            <v>0.74</v>
          </cell>
          <cell r="AC546">
            <v>-7.8212290502793214E-2</v>
          </cell>
          <cell r="AD546"/>
          <cell r="AE546">
            <v>-3.9473684210526327E-2</v>
          </cell>
          <cell r="AF546">
            <v>-3.5335689045936425E-2</v>
          </cell>
          <cell r="AG546">
            <v>-2.0000000000000018E-2</v>
          </cell>
          <cell r="AH546">
            <v>-5.2631578947368474E-2</v>
          </cell>
          <cell r="AI546">
            <v>-3.2110091743119185E-2</v>
          </cell>
          <cell r="AJ546">
            <v>-7.6923076923076872E-2</v>
          </cell>
          <cell r="AK546">
            <v>-3.1818181818181746E-2</v>
          </cell>
          <cell r="AL546" t="e">
            <v>#DIV/0!</v>
          </cell>
          <cell r="AM546">
            <v>-0.19130434782608685</v>
          </cell>
          <cell r="AN546">
            <v>-4.3478260869565299E-2</v>
          </cell>
          <cell r="AO546">
            <v>-3.2051282051282048E-2</v>
          </cell>
          <cell r="AP546">
            <v>-6.6666666666665986E-3</v>
          </cell>
          <cell r="AQ546">
            <v>-1.6574585635359185E-2</v>
          </cell>
          <cell r="AR546">
            <v>-2.8571428571428581E-2</v>
          </cell>
          <cell r="AS546">
            <v>-3.6363636363636376E-2</v>
          </cell>
          <cell r="AT546">
            <v>-4.0000000000000036E-2</v>
          </cell>
          <cell r="AU546">
            <v>-3.6842105263157898E-2</v>
          </cell>
          <cell r="AV546">
            <v>-0.1460674157303371</v>
          </cell>
          <cell r="AW546">
            <v>-0.15909090909090906</v>
          </cell>
        </row>
        <row r="547">
          <cell r="A547">
            <v>41071</v>
          </cell>
          <cell r="B547">
            <v>5133</v>
          </cell>
          <cell r="C547">
            <v>4449</v>
          </cell>
          <cell r="D547">
            <v>-3.6403861625100564E-2</v>
          </cell>
          <cell r="E547">
            <v>-3.8403896590483377E-2</v>
          </cell>
          <cell r="F547">
            <v>-3.4085974815458053E-2</v>
          </cell>
          <cell r="G547">
            <v>0.15374241402562375</v>
          </cell>
          <cell r="H547">
            <v>7.9</v>
          </cell>
          <cell r="I547">
            <v>7</v>
          </cell>
          <cell r="J547">
            <v>13</v>
          </cell>
          <cell r="K547">
            <v>12</v>
          </cell>
          <cell r="L547">
            <v>8.8000000000000007</v>
          </cell>
          <cell r="M547">
            <v>10.25</v>
          </cell>
          <cell r="N547">
            <v>11.6</v>
          </cell>
          <cell r="O547">
            <v>10.35</v>
          </cell>
          <cell r="P547">
            <v>0</v>
          </cell>
          <cell r="Q547">
            <v>0.88</v>
          </cell>
          <cell r="R547">
            <v>3.15</v>
          </cell>
          <cell r="S547">
            <v>7.25</v>
          </cell>
          <cell r="T547">
            <v>7</v>
          </cell>
          <cell r="U547">
            <v>8.65</v>
          </cell>
          <cell r="V547">
            <v>8.35</v>
          </cell>
          <cell r="W547">
            <v>5.0999999999999996</v>
          </cell>
          <cell r="Y547">
            <v>17.3</v>
          </cell>
          <cell r="Z547">
            <v>17.600000000000001</v>
          </cell>
          <cell r="AA547">
            <v>3.16</v>
          </cell>
          <cell r="AB547">
            <v>0.71</v>
          </cell>
          <cell r="AC547">
            <v>-4.2424242424242364E-2</v>
          </cell>
          <cell r="AD547"/>
          <cell r="AE547">
            <v>-4.1095890410958846E-2</v>
          </cell>
          <cell r="AF547">
            <v>-4.7619047619047672E-2</v>
          </cell>
          <cell r="AG547">
            <v>-2.0408163265306145E-2</v>
          </cell>
          <cell r="AH547">
            <v>-2.2222222222222143E-2</v>
          </cell>
          <cell r="AI547">
            <v>-2.8436018957346043E-2</v>
          </cell>
          <cell r="AJ547">
            <v>-3.3333333333333326E-2</v>
          </cell>
          <cell r="AK547">
            <v>-2.8169014084507116E-2</v>
          </cell>
          <cell r="AL547" t="e">
            <v>#DIV/0!</v>
          </cell>
          <cell r="AM547">
            <v>-5.3763440860215117E-2</v>
          </cell>
          <cell r="AN547">
            <v>-4.5454545454545414E-2</v>
          </cell>
          <cell r="AO547">
            <v>-3.9735099337748325E-2</v>
          </cell>
          <cell r="AP547">
            <v>-6.0402684563758413E-2</v>
          </cell>
          <cell r="AQ547">
            <v>-2.8089887640449396E-2</v>
          </cell>
          <cell r="AR547">
            <v>-1.764705882352946E-2</v>
          </cell>
          <cell r="AS547">
            <v>-3.7735849056603765E-2</v>
          </cell>
          <cell r="AT547">
            <v>-3.8888888888888862E-2</v>
          </cell>
          <cell r="AU547">
            <v>-3.8251366120218511E-2</v>
          </cell>
          <cell r="AV547">
            <v>-0.16842105263157892</v>
          </cell>
          <cell r="AW547">
            <v>-4.0540540540540571E-2</v>
          </cell>
        </row>
        <row r="548">
          <cell r="A548">
            <v>41078</v>
          </cell>
          <cell r="B548">
            <v>4986</v>
          </cell>
          <cell r="C548">
            <v>4218</v>
          </cell>
          <cell r="D548">
            <v>-3.9448966812773989E-2</v>
          </cell>
          <cell r="E548">
            <v>-2.8638223261250761E-2</v>
          </cell>
          <cell r="F548">
            <v>-5.1921780175320342E-2</v>
          </cell>
          <cell r="G548">
            <v>0.18207681365576103</v>
          </cell>
          <cell r="H548">
            <v>7.25</v>
          </cell>
          <cell r="I548">
            <v>6.6</v>
          </cell>
          <cell r="J548">
            <v>12.6</v>
          </cell>
          <cell r="K548">
            <v>11.5</v>
          </cell>
          <cell r="L548">
            <v>8.15</v>
          </cell>
          <cell r="M548">
            <v>9.8000000000000007</v>
          </cell>
          <cell r="N548">
            <v>11.15</v>
          </cell>
          <cell r="O548">
            <v>9.9</v>
          </cell>
          <cell r="P548">
            <v>0</v>
          </cell>
          <cell r="Q548">
            <v>0.75</v>
          </cell>
          <cell r="R548">
            <v>3.1</v>
          </cell>
          <cell r="S548">
            <v>7.2</v>
          </cell>
          <cell r="T548">
            <v>6.1</v>
          </cell>
          <cell r="U548">
            <v>8.6</v>
          </cell>
          <cell r="V548">
            <v>8.25</v>
          </cell>
          <cell r="W548">
            <v>5.05</v>
          </cell>
          <cell r="Y548">
            <v>17</v>
          </cell>
          <cell r="Z548">
            <v>17.2</v>
          </cell>
          <cell r="AA548">
            <v>3.36</v>
          </cell>
          <cell r="AB548">
            <v>0.67</v>
          </cell>
          <cell r="AC548">
            <v>-8.2278481012658222E-2</v>
          </cell>
          <cell r="AD548"/>
          <cell r="AE548">
            <v>-5.7142857142857162E-2</v>
          </cell>
          <cell r="AF548">
            <v>-3.0769230769230771E-2</v>
          </cell>
          <cell r="AG548">
            <v>-4.166666666666663E-2</v>
          </cell>
          <cell r="AH548">
            <v>-7.3863636363636354E-2</v>
          </cell>
          <cell r="AI548">
            <v>-4.3902439024390172E-2</v>
          </cell>
          <cell r="AJ548">
            <v>-3.8793103448275801E-2</v>
          </cell>
          <cell r="AK548">
            <v>-4.3478260869565188E-2</v>
          </cell>
          <cell r="AL548" t="e">
            <v>#DIV/0!</v>
          </cell>
          <cell r="AM548">
            <v>-0.14772727272727271</v>
          </cell>
          <cell r="AN548">
            <v>-1.5873015873015817E-2</v>
          </cell>
          <cell r="AO548">
            <v>-6.8965517241379448E-3</v>
          </cell>
          <cell r="AP548">
            <v>-0.12857142857142867</v>
          </cell>
          <cell r="AQ548">
            <v>-5.7803468208093012E-3</v>
          </cell>
          <cell r="AR548">
            <v>-1.19760479041916E-2</v>
          </cell>
          <cell r="AS548">
            <v>-9.8039215686274161E-3</v>
          </cell>
          <cell r="AT548">
            <v>-1.7341040462427793E-2</v>
          </cell>
          <cell r="AU548">
            <v>-2.2727272727272818E-2</v>
          </cell>
          <cell r="AV548">
            <v>6.3291139240506222E-2</v>
          </cell>
          <cell r="AW548">
            <v>-5.6338028169014009E-2</v>
          </cell>
        </row>
        <row r="549">
          <cell r="A549">
            <v>41085</v>
          </cell>
          <cell r="B549">
            <v>5006</v>
          </cell>
          <cell r="C549">
            <v>4146</v>
          </cell>
          <cell r="D549">
            <v>-5.6497175141242417E-3</v>
          </cell>
          <cell r="E549">
            <v>4.0112314480544864E-3</v>
          </cell>
          <cell r="F549">
            <v>-1.7069701280227556E-2</v>
          </cell>
          <cell r="G549">
            <v>0.20742884708152437</v>
          </cell>
          <cell r="H549">
            <v>7.15</v>
          </cell>
          <cell r="I549">
            <v>6.45</v>
          </cell>
          <cell r="J549">
            <v>12.4</v>
          </cell>
          <cell r="K549">
            <v>11.25</v>
          </cell>
          <cell r="L549">
            <v>8.1</v>
          </cell>
          <cell r="M549">
            <v>9.6</v>
          </cell>
          <cell r="N549">
            <v>11.05</v>
          </cell>
          <cell r="O549">
            <v>9.65</v>
          </cell>
          <cell r="P549">
            <v>0</v>
          </cell>
          <cell r="Q549">
            <v>0.75</v>
          </cell>
          <cell r="R549">
            <v>3.05</v>
          </cell>
          <cell r="S549">
            <v>7.2</v>
          </cell>
          <cell r="T549">
            <v>6</v>
          </cell>
          <cell r="U549">
            <v>8.5500000000000007</v>
          </cell>
          <cell r="V549">
            <v>8.25</v>
          </cell>
          <cell r="W549">
            <v>5</v>
          </cell>
          <cell r="Y549">
            <v>17.149999999999999</v>
          </cell>
          <cell r="Z549">
            <v>17.3</v>
          </cell>
          <cell r="AA549">
            <v>3.53</v>
          </cell>
          <cell r="AB549">
            <v>0.74</v>
          </cell>
          <cell r="AC549">
            <v>-1.3793103448275779E-2</v>
          </cell>
          <cell r="AD549"/>
          <cell r="AE549">
            <v>-2.2727272727272596E-2</v>
          </cell>
          <cell r="AF549">
            <v>-1.5873015873015817E-2</v>
          </cell>
          <cell r="AG549">
            <v>-2.1739130434782594E-2</v>
          </cell>
          <cell r="AH549">
            <v>-6.1349693251534498E-3</v>
          </cell>
          <cell r="AI549">
            <v>-2.0408163265306256E-2</v>
          </cell>
          <cell r="AJ549">
            <v>-8.9686098654707669E-3</v>
          </cell>
          <cell r="AK549">
            <v>-2.5252525252525304E-2</v>
          </cell>
          <cell r="AL549" t="e">
            <v>#DIV/0!</v>
          </cell>
          <cell r="AM549">
            <v>0</v>
          </cell>
          <cell r="AN549">
            <v>-1.6129032258064613E-2</v>
          </cell>
          <cell r="AO549">
            <v>0</v>
          </cell>
          <cell r="AP549">
            <v>-1.6393442622950727E-2</v>
          </cell>
          <cell r="AQ549">
            <v>-5.8139534883719923E-3</v>
          </cell>
          <cell r="AR549">
            <v>0</v>
          </cell>
          <cell r="AS549">
            <v>-9.9009900990099098E-3</v>
          </cell>
          <cell r="AT549">
            <v>8.8235294117646745E-3</v>
          </cell>
          <cell r="AU549">
            <v>5.8139534883721034E-3</v>
          </cell>
          <cell r="AV549">
            <v>5.0595238095238138E-2</v>
          </cell>
          <cell r="AW549">
            <v>0.10447761194029836</v>
          </cell>
        </row>
        <row r="550">
          <cell r="A550">
            <v>41092</v>
          </cell>
          <cell r="B550">
            <v>5074</v>
          </cell>
          <cell r="C550">
            <v>4224</v>
          </cell>
          <cell r="D550">
            <v>1.5952797202797298E-2</v>
          </cell>
          <cell r="E550">
            <v>1.3583699560527407E-2</v>
          </cell>
          <cell r="F550">
            <v>1.8813314037626538E-2</v>
          </cell>
          <cell r="G550">
            <v>0.20123106060606061</v>
          </cell>
          <cell r="H550">
            <v>7.2</v>
          </cell>
          <cell r="I550">
            <v>6.75</v>
          </cell>
          <cell r="J550">
            <v>12.5</v>
          </cell>
          <cell r="K550">
            <v>11.4</v>
          </cell>
          <cell r="L550">
            <v>8.1999999999999993</v>
          </cell>
          <cell r="M550">
            <v>9.75</v>
          </cell>
          <cell r="N550">
            <v>11.1</v>
          </cell>
          <cell r="O550">
            <v>9.8000000000000007</v>
          </cell>
          <cell r="P550">
            <v>0</v>
          </cell>
          <cell r="Q550">
            <v>0.87</v>
          </cell>
          <cell r="R550">
            <v>3.1</v>
          </cell>
          <cell r="S550">
            <v>7.3</v>
          </cell>
          <cell r="T550">
            <v>6.1</v>
          </cell>
          <cell r="U550">
            <v>8.6</v>
          </cell>
          <cell r="V550">
            <v>8.4</v>
          </cell>
          <cell r="W550">
            <v>5.0999999999999996</v>
          </cell>
          <cell r="Y550">
            <v>17.45</v>
          </cell>
          <cell r="Z550">
            <v>17.55</v>
          </cell>
          <cell r="AA550">
            <v>3.45</v>
          </cell>
          <cell r="AB550">
            <v>0.8</v>
          </cell>
          <cell r="AC550">
            <v>6.9930069930068672E-3</v>
          </cell>
          <cell r="AD550"/>
          <cell r="AE550">
            <v>4.6511627906976605E-2</v>
          </cell>
          <cell r="AF550">
            <v>8.0645161290322509E-3</v>
          </cell>
          <cell r="AG550">
            <v>1.3333333333333419E-2</v>
          </cell>
          <cell r="AH550">
            <v>1.2345679012345734E-2</v>
          </cell>
          <cell r="AI550">
            <v>1.5625E-2</v>
          </cell>
          <cell r="AJ550">
            <v>4.5248868778280382E-3</v>
          </cell>
          <cell r="AK550">
            <v>1.5544041450777257E-2</v>
          </cell>
          <cell r="AL550" t="e">
            <v>#DIV/0!</v>
          </cell>
          <cell r="AM550">
            <v>0.15999999999999992</v>
          </cell>
          <cell r="AN550">
            <v>1.6393442622950838E-2</v>
          </cell>
          <cell r="AO550">
            <v>1.388888888888884E-2</v>
          </cell>
          <cell r="AP550">
            <v>1.6666666666666607E-2</v>
          </cell>
          <cell r="AQ550">
            <v>5.8479532163742132E-3</v>
          </cell>
          <cell r="AR550">
            <v>1.8181818181818299E-2</v>
          </cell>
          <cell r="AS550">
            <v>2.0000000000000018E-2</v>
          </cell>
          <cell r="AT550">
            <v>1.7492711370262537E-2</v>
          </cell>
          <cell r="AU550">
            <v>1.4450867052023142E-2</v>
          </cell>
          <cell r="AV550">
            <v>-2.2662889518413443E-2</v>
          </cell>
          <cell r="AW550">
            <v>8.1081081081081141E-2</v>
          </cell>
        </row>
        <row r="551">
          <cell r="A551">
            <v>41099</v>
          </cell>
          <cell r="B551">
            <v>5707</v>
          </cell>
          <cell r="C551">
            <v>4628</v>
          </cell>
          <cell r="D551">
            <v>0.11152936115293621</v>
          </cell>
          <cell r="E551">
            <v>0.12475364603862826</v>
          </cell>
          <cell r="F551">
            <v>9.5643939393939448E-2</v>
          </cell>
          <cell r="G551">
            <v>0.23314606741573032</v>
          </cell>
          <cell r="H551">
            <v>7.75</v>
          </cell>
          <cell r="I551">
            <v>7.95</v>
          </cell>
          <cell r="J551">
            <v>13.1</v>
          </cell>
          <cell r="K551">
            <v>12.2</v>
          </cell>
          <cell r="L551">
            <v>8.75</v>
          </cell>
          <cell r="M551">
            <v>10.55</v>
          </cell>
          <cell r="N551">
            <v>11.6</v>
          </cell>
          <cell r="O551">
            <v>10.6</v>
          </cell>
          <cell r="P551">
            <v>0</v>
          </cell>
          <cell r="Q551">
            <v>1.41</v>
          </cell>
          <cell r="R551">
            <v>3.85</v>
          </cell>
          <cell r="S551">
            <v>8.0500000000000007</v>
          </cell>
          <cell r="T551">
            <v>6.65</v>
          </cell>
          <cell r="U551">
            <v>9.25</v>
          </cell>
          <cell r="V551">
            <v>9</v>
          </cell>
          <cell r="W551">
            <v>5.8</v>
          </cell>
          <cell r="Y551">
            <v>18.399999999999999</v>
          </cell>
          <cell r="Z551">
            <v>18.5</v>
          </cell>
          <cell r="AA551">
            <v>4.68</v>
          </cell>
          <cell r="AB551">
            <v>1.24</v>
          </cell>
          <cell r="AC551">
            <v>7.638888888888884E-2</v>
          </cell>
          <cell r="AD551"/>
          <cell r="AE551">
            <v>0.17777777777777781</v>
          </cell>
          <cell r="AF551">
            <v>4.8000000000000043E-2</v>
          </cell>
          <cell r="AG551">
            <v>7.0175438596491224E-2</v>
          </cell>
          <cell r="AH551">
            <v>6.7073170731707377E-2</v>
          </cell>
          <cell r="AI551">
            <v>8.2051282051282204E-2</v>
          </cell>
          <cell r="AJ551">
            <v>4.5045045045045029E-2</v>
          </cell>
          <cell r="AK551">
            <v>8.1632653061224358E-2</v>
          </cell>
          <cell r="AL551" t="e">
            <v>#DIV/0!</v>
          </cell>
          <cell r="AM551">
            <v>0.6206896551724137</v>
          </cell>
          <cell r="AN551">
            <v>0.24193548387096775</v>
          </cell>
          <cell r="AO551">
            <v>0.10273972602739745</v>
          </cell>
          <cell r="AP551">
            <v>9.0163934426229719E-2</v>
          </cell>
          <cell r="AQ551">
            <v>7.5581395348837344E-2</v>
          </cell>
          <cell r="AR551">
            <v>7.1428571428571397E-2</v>
          </cell>
          <cell r="AS551">
            <v>0.13725490196078427</v>
          </cell>
          <cell r="AT551">
            <v>5.4441260744985565E-2</v>
          </cell>
          <cell r="AU551">
            <v>5.4131054131054013E-2</v>
          </cell>
          <cell r="AV551">
            <v>0.35652173913043472</v>
          </cell>
          <cell r="AW551">
            <v>0.54999999999999982</v>
          </cell>
        </row>
        <row r="552">
          <cell r="A552">
            <v>41106</v>
          </cell>
          <cell r="B552">
            <v>5544</v>
          </cell>
          <cell r="C552">
            <v>4376</v>
          </cell>
          <cell r="D552">
            <v>-4.0154813739719408E-2</v>
          </cell>
          <cell r="E552">
            <v>-2.8561415805151591E-2</v>
          </cell>
          <cell r="F552">
            <v>-5.4451166810717377E-2</v>
          </cell>
          <cell r="G552">
            <v>0.26691042047531993</v>
          </cell>
          <cell r="H552">
            <v>7.6</v>
          </cell>
          <cell r="I552">
            <v>7.05</v>
          </cell>
          <cell r="J552">
            <v>12.65</v>
          </cell>
          <cell r="K552">
            <v>11.85</v>
          </cell>
          <cell r="L552">
            <v>8.6</v>
          </cell>
          <cell r="M552">
            <v>10.15</v>
          </cell>
          <cell r="N552">
            <v>11.5</v>
          </cell>
          <cell r="O552">
            <v>9.75</v>
          </cell>
          <cell r="P552">
            <v>0</v>
          </cell>
          <cell r="Q552">
            <v>1.02</v>
          </cell>
          <cell r="R552">
            <v>3.75</v>
          </cell>
          <cell r="S552">
            <v>7.9</v>
          </cell>
          <cell r="T552">
            <v>6.55</v>
          </cell>
          <cell r="U552">
            <v>9.15</v>
          </cell>
          <cell r="V552">
            <v>8.75</v>
          </cell>
          <cell r="W552">
            <v>5.65</v>
          </cell>
          <cell r="Y552">
            <v>17.8</v>
          </cell>
          <cell r="Z552">
            <v>17.899999999999999</v>
          </cell>
          <cell r="AA552">
            <v>4.33</v>
          </cell>
          <cell r="AB552">
            <v>1.24</v>
          </cell>
          <cell r="AC552">
            <v>-1.9354838709677469E-2</v>
          </cell>
          <cell r="AD552"/>
          <cell r="AE552">
            <v>-0.11320754716981141</v>
          </cell>
          <cell r="AF552">
            <v>-3.4351145038167941E-2</v>
          </cell>
          <cell r="AG552">
            <v>-2.8688524590163911E-2</v>
          </cell>
          <cell r="AH552">
            <v>-1.7142857142857237E-2</v>
          </cell>
          <cell r="AI552">
            <v>-3.791469194312802E-2</v>
          </cell>
          <cell r="AJ552">
            <v>-8.6206896551723755E-3</v>
          </cell>
          <cell r="AK552">
            <v>-8.0188679245282946E-2</v>
          </cell>
          <cell r="AL552" t="e">
            <v>#DIV/0!</v>
          </cell>
          <cell r="AM552">
            <v>-0.27659574468085102</v>
          </cell>
          <cell r="AN552">
            <v>-2.5974025974025983E-2</v>
          </cell>
          <cell r="AO552">
            <v>-1.8633540372670843E-2</v>
          </cell>
          <cell r="AP552">
            <v>-1.5037593984962516E-2</v>
          </cell>
          <cell r="AQ552">
            <v>-1.0810810810810811E-2</v>
          </cell>
          <cell r="AR552">
            <v>-2.777777777777779E-2</v>
          </cell>
          <cell r="AS552">
            <v>-2.5862068965517127E-2</v>
          </cell>
          <cell r="AT552">
            <v>-3.2608695652173836E-2</v>
          </cell>
          <cell r="AU552">
            <v>-3.2432432432432545E-2</v>
          </cell>
          <cell r="AV552">
            <v>-7.4786324786324743E-2</v>
          </cell>
          <cell r="AW552">
            <v>0</v>
          </cell>
        </row>
        <row r="553">
          <cell r="A553">
            <v>41113</v>
          </cell>
          <cell r="B553">
            <v>5400</v>
          </cell>
          <cell r="C553">
            <v>4328</v>
          </cell>
          <cell r="D553">
            <v>-1.9354838709677469E-2</v>
          </cell>
          <cell r="E553">
            <v>-2.5974025974025983E-2</v>
          </cell>
          <cell r="F553">
            <v>-1.0968921389396757E-2</v>
          </cell>
          <cell r="G553">
            <v>0.24768946395563771</v>
          </cell>
          <cell r="H553">
            <v>7.5</v>
          </cell>
          <cell r="I553">
            <v>7.05</v>
          </cell>
          <cell r="J553">
            <v>12.6</v>
          </cell>
          <cell r="K553">
            <v>11.7</v>
          </cell>
          <cell r="L553">
            <v>8.5</v>
          </cell>
          <cell r="M553">
            <v>10</v>
          </cell>
          <cell r="N553">
            <v>11.4</v>
          </cell>
          <cell r="O553">
            <v>9.6</v>
          </cell>
          <cell r="P553">
            <v>0</v>
          </cell>
          <cell r="Q553">
            <v>0.97</v>
          </cell>
          <cell r="R553">
            <v>3.7</v>
          </cell>
          <cell r="S553">
            <v>7.5</v>
          </cell>
          <cell r="T553">
            <v>6.45</v>
          </cell>
          <cell r="U553">
            <v>9.1</v>
          </cell>
          <cell r="V553">
            <v>8.6</v>
          </cell>
          <cell r="W553">
            <v>5.6</v>
          </cell>
          <cell r="Y553">
            <v>17.649999999999999</v>
          </cell>
          <cell r="Z553">
            <v>17.75</v>
          </cell>
          <cell r="AA553">
            <v>4.1100000000000003</v>
          </cell>
          <cell r="AB553">
            <v>0.93</v>
          </cell>
          <cell r="AC553">
            <v>-1.3157894736842035E-2</v>
          </cell>
          <cell r="AD553"/>
          <cell r="AE553">
            <v>0</v>
          </cell>
          <cell r="AF553">
            <v>-3.9525691699605625E-3</v>
          </cell>
          <cell r="AG553">
            <v>-1.2658227848101333E-2</v>
          </cell>
          <cell r="AH553">
            <v>-1.1627906976744096E-2</v>
          </cell>
          <cell r="AI553">
            <v>-1.4778325123152691E-2</v>
          </cell>
          <cell r="AJ553">
            <v>-8.6956521739129933E-3</v>
          </cell>
          <cell r="AK553">
            <v>-1.5384615384615441E-2</v>
          </cell>
          <cell r="AL553" t="e">
            <v>#DIV/0!</v>
          </cell>
          <cell r="AM553">
            <v>-4.9019607843137303E-2</v>
          </cell>
          <cell r="AN553">
            <v>-1.3333333333333308E-2</v>
          </cell>
          <cell r="AO553">
            <v>-5.0632911392405111E-2</v>
          </cell>
          <cell r="AP553">
            <v>-1.5267175572518998E-2</v>
          </cell>
          <cell r="AQ553">
            <v>-5.464480874317057E-3</v>
          </cell>
          <cell r="AR553">
            <v>-1.7142857142857237E-2</v>
          </cell>
          <cell r="AS553">
            <v>-8.8495575221240186E-3</v>
          </cell>
          <cell r="AT553">
            <v>-8.4269662921349076E-3</v>
          </cell>
          <cell r="AU553">
            <v>-8.379888268156388E-3</v>
          </cell>
          <cell r="AV553">
            <v>-5.0808314087759765E-2</v>
          </cell>
          <cell r="AW553">
            <v>-0.25</v>
          </cell>
        </row>
        <row r="554">
          <cell r="A554">
            <v>41120</v>
          </cell>
          <cell r="B554">
            <v>5335</v>
          </cell>
          <cell r="C554">
            <v>4115</v>
          </cell>
          <cell r="D554">
            <v>-2.8577302631578982E-2</v>
          </cell>
          <cell r="E554">
            <v>-1.2037037037037068E-2</v>
          </cell>
          <cell r="F554">
            <v>-4.9214417744916861E-2</v>
          </cell>
          <cell r="G554">
            <v>0.29647630619684084</v>
          </cell>
          <cell r="H554">
            <v>7.4</v>
          </cell>
          <cell r="I554">
            <v>6.4</v>
          </cell>
          <cell r="J554">
            <v>12.55</v>
          </cell>
          <cell r="K554">
            <v>11.15</v>
          </cell>
          <cell r="L554">
            <v>8.4</v>
          </cell>
          <cell r="M554">
            <v>9.5</v>
          </cell>
          <cell r="N554">
            <v>11.3</v>
          </cell>
          <cell r="O554">
            <v>9.1999999999999993</v>
          </cell>
          <cell r="P554">
            <v>0</v>
          </cell>
          <cell r="Q554">
            <v>0.75</v>
          </cell>
          <cell r="R554">
            <v>3.65</v>
          </cell>
          <cell r="S554">
            <v>7.4</v>
          </cell>
          <cell r="T554">
            <v>6.3</v>
          </cell>
          <cell r="U554">
            <v>9.0500000000000007</v>
          </cell>
          <cell r="V554">
            <v>8.4499999999999993</v>
          </cell>
          <cell r="W554">
            <v>5.5</v>
          </cell>
          <cell r="Y554">
            <v>17.8</v>
          </cell>
          <cell r="Z554">
            <v>17.850000000000001</v>
          </cell>
          <cell r="AA554">
            <v>4.0199999999999996</v>
          </cell>
          <cell r="AB554">
            <v>0.8</v>
          </cell>
          <cell r="AC554">
            <v>-1.3333333333333308E-2</v>
          </cell>
          <cell r="AD554"/>
          <cell r="AE554">
            <v>-9.2198581560283599E-2</v>
          </cell>
          <cell r="AF554">
            <v>-3.9682539682538431E-3</v>
          </cell>
          <cell r="AG554">
            <v>-4.7008547008546953E-2</v>
          </cell>
          <cell r="AH554">
            <v>-1.1764705882352899E-2</v>
          </cell>
          <cell r="AI554">
            <v>-5.0000000000000044E-2</v>
          </cell>
          <cell r="AJ554">
            <v>-8.7719298245613198E-3</v>
          </cell>
          <cell r="AK554">
            <v>-4.1666666666666741E-2</v>
          </cell>
          <cell r="AL554" t="e">
            <v>#DIV/0!</v>
          </cell>
          <cell r="AM554">
            <v>-0.22680412371134018</v>
          </cell>
          <cell r="AN554">
            <v>-1.3513513513513598E-2</v>
          </cell>
          <cell r="AO554">
            <v>-1.3333333333333308E-2</v>
          </cell>
          <cell r="AP554">
            <v>-2.3255813953488413E-2</v>
          </cell>
          <cell r="AQ554">
            <v>-5.494505494505364E-3</v>
          </cell>
          <cell r="AR554">
            <v>-1.744186046511631E-2</v>
          </cell>
          <cell r="AS554">
            <v>-1.7857142857142794E-2</v>
          </cell>
          <cell r="AT554">
            <v>8.4985835694051381E-3</v>
          </cell>
          <cell r="AU554">
            <v>5.6338028169014009E-3</v>
          </cell>
          <cell r="AV554">
            <v>-2.1897810218978297E-2</v>
          </cell>
          <cell r="AW554">
            <v>-0.13978494623655913</v>
          </cell>
        </row>
        <row r="555">
          <cell r="A555">
            <v>41127</v>
          </cell>
          <cell r="B555">
            <v>5330</v>
          </cell>
          <cell r="C555">
            <v>4170</v>
          </cell>
          <cell r="D555">
            <v>5.2910052910053462E-3</v>
          </cell>
          <cell r="E555">
            <v>-9.3720712277411966E-4</v>
          </cell>
          <cell r="F555">
            <v>1.3365735115431265E-2</v>
          </cell>
          <cell r="G555">
            <v>0.27817745803357313</v>
          </cell>
          <cell r="H555">
            <v>7.35</v>
          </cell>
          <cell r="I555">
            <v>6.7</v>
          </cell>
          <cell r="J555">
            <v>12.5</v>
          </cell>
          <cell r="K555">
            <v>11.1</v>
          </cell>
          <cell r="L555">
            <v>8.35</v>
          </cell>
          <cell r="M555">
            <v>9.4</v>
          </cell>
          <cell r="N555">
            <v>11.25</v>
          </cell>
          <cell r="O555">
            <v>9.15</v>
          </cell>
          <cell r="P555">
            <v>0</v>
          </cell>
          <cell r="Q555">
            <v>0.85</v>
          </cell>
          <cell r="R555">
            <v>3.65</v>
          </cell>
          <cell r="S555">
            <v>7.4</v>
          </cell>
          <cell r="T555">
            <v>6.35</v>
          </cell>
          <cell r="U555">
            <v>9</v>
          </cell>
          <cell r="V555">
            <v>8.4</v>
          </cell>
          <cell r="W555">
            <v>5.45</v>
          </cell>
          <cell r="Y555">
            <v>17.899999999999999</v>
          </cell>
          <cell r="Z555">
            <v>17.95</v>
          </cell>
          <cell r="AA555">
            <v>3.97</v>
          </cell>
          <cell r="AB555">
            <v>0.8</v>
          </cell>
          <cell r="AC555">
            <v>-6.7567567567567988E-3</v>
          </cell>
          <cell r="AD555"/>
          <cell r="AE555">
            <v>4.6875E-2</v>
          </cell>
          <cell r="AF555">
            <v>-3.9840637450200278E-3</v>
          </cell>
          <cell r="AG555">
            <v>-4.484304932735439E-3</v>
          </cell>
          <cell r="AH555">
            <v>-5.9523809523810423E-3</v>
          </cell>
          <cell r="AI555">
            <v>-1.0526315789473606E-2</v>
          </cell>
          <cell r="AJ555">
            <v>-4.4247787610620648E-3</v>
          </cell>
          <cell r="AK555">
            <v>-5.4347826086955653E-3</v>
          </cell>
          <cell r="AL555" t="e">
            <v>#DIV/0!</v>
          </cell>
          <cell r="AM555">
            <v>0.1333333333333333</v>
          </cell>
          <cell r="AN555">
            <v>0</v>
          </cell>
          <cell r="AO555">
            <v>0</v>
          </cell>
          <cell r="AP555">
            <v>7.9365079365079083E-3</v>
          </cell>
          <cell r="AQ555">
            <v>-5.5248618784531356E-3</v>
          </cell>
          <cell r="AR555">
            <v>-5.9171597633135287E-3</v>
          </cell>
          <cell r="AS555">
            <v>-9.0909090909090384E-3</v>
          </cell>
          <cell r="AT555">
            <v>5.6179775280897903E-3</v>
          </cell>
          <cell r="AU555">
            <v>5.6022408963585235E-3</v>
          </cell>
          <cell r="AV555">
            <v>-1.243781094527352E-2</v>
          </cell>
          <cell r="AW555">
            <v>0</v>
          </cell>
        </row>
        <row r="556">
          <cell r="A556">
            <v>41134</v>
          </cell>
          <cell r="B556">
            <v>5251</v>
          </cell>
          <cell r="C556">
            <v>4195</v>
          </cell>
          <cell r="D556">
            <v>-5.6842105263157361E-3</v>
          </cell>
          <cell r="E556">
            <v>-1.4821763602251403E-2</v>
          </cell>
          <cell r="F556">
            <v>5.9952038369304184E-3</v>
          </cell>
          <cell r="G556">
            <v>0.25172824791418358</v>
          </cell>
          <cell r="H556">
            <v>7.4</v>
          </cell>
          <cell r="I556">
            <v>6.8</v>
          </cell>
          <cell r="J556">
            <v>12.6</v>
          </cell>
          <cell r="K556">
            <v>11.15</v>
          </cell>
          <cell r="L556">
            <v>8.35</v>
          </cell>
          <cell r="M556">
            <v>9.5</v>
          </cell>
          <cell r="N556">
            <v>11.3</v>
          </cell>
          <cell r="O556">
            <v>9.25</v>
          </cell>
          <cell r="P556">
            <v>0</v>
          </cell>
          <cell r="Q556">
            <v>0.8</v>
          </cell>
          <cell r="R556">
            <v>3.65</v>
          </cell>
          <cell r="S556">
            <v>7.35</v>
          </cell>
          <cell r="T556">
            <v>6.35</v>
          </cell>
          <cell r="U556">
            <v>9</v>
          </cell>
          <cell r="V556">
            <v>8.35</v>
          </cell>
          <cell r="W556">
            <v>5.45</v>
          </cell>
          <cell r="Y556">
            <v>17.649999999999999</v>
          </cell>
          <cell r="Z556">
            <v>17.649999999999999</v>
          </cell>
          <cell r="AA556">
            <v>3.79</v>
          </cell>
          <cell r="AB556">
            <v>0.62</v>
          </cell>
          <cell r="AC556">
            <v>6.8027210884353817E-3</v>
          </cell>
          <cell r="AD556"/>
          <cell r="AE556">
            <v>1.4925373134328401E-2</v>
          </cell>
          <cell r="AF556">
            <v>8.0000000000000071E-3</v>
          </cell>
          <cell r="AG556">
            <v>4.5045045045044585E-3</v>
          </cell>
          <cell r="AH556">
            <v>0</v>
          </cell>
          <cell r="AI556">
            <v>1.0638297872340496E-2</v>
          </cell>
          <cell r="AJ556">
            <v>4.4444444444444731E-3</v>
          </cell>
          <cell r="AK556">
            <v>1.0928961748633892E-2</v>
          </cell>
          <cell r="AL556" t="e">
            <v>#DIV/0!</v>
          </cell>
          <cell r="AM556">
            <v>-5.8823529411764608E-2</v>
          </cell>
          <cell r="AN556">
            <v>0</v>
          </cell>
          <cell r="AO556">
            <v>-6.7567567567567988E-3</v>
          </cell>
          <cell r="AP556">
            <v>0</v>
          </cell>
          <cell r="AQ556">
            <v>0</v>
          </cell>
          <cell r="AR556">
            <v>-5.9523809523810423E-3</v>
          </cell>
          <cell r="AS556">
            <v>0</v>
          </cell>
          <cell r="AT556">
            <v>-1.3966480446927387E-2</v>
          </cell>
          <cell r="AU556">
            <v>-1.6713091922005652E-2</v>
          </cell>
          <cell r="AV556">
            <v>-4.534005037783384E-2</v>
          </cell>
          <cell r="AW556">
            <v>-0.22500000000000009</v>
          </cell>
        </row>
        <row r="557">
          <cell r="A557">
            <v>41141</v>
          </cell>
          <cell r="B557">
            <v>5004</v>
          </cell>
          <cell r="C557">
            <v>4115</v>
          </cell>
          <cell r="D557">
            <v>-3.4617827651916122E-2</v>
          </cell>
          <cell r="E557">
            <v>-4.7038659302989894E-2</v>
          </cell>
          <cell r="F557">
            <v>-1.9070321811680557E-2</v>
          </cell>
          <cell r="G557">
            <v>0.21603888213851763</v>
          </cell>
          <cell r="H557">
            <v>7.25</v>
          </cell>
          <cell r="I557">
            <v>6.65</v>
          </cell>
          <cell r="J557">
            <v>12.5</v>
          </cell>
          <cell r="K557">
            <v>11</v>
          </cell>
          <cell r="L557">
            <v>8.15</v>
          </cell>
          <cell r="M557">
            <v>9.35</v>
          </cell>
          <cell r="N557">
            <v>11.2</v>
          </cell>
          <cell r="O557">
            <v>9.15</v>
          </cell>
          <cell r="P557">
            <v>0</v>
          </cell>
          <cell r="Q557">
            <v>0.65</v>
          </cell>
          <cell r="R557">
            <v>3.55</v>
          </cell>
          <cell r="S557">
            <v>7</v>
          </cell>
          <cell r="T557">
            <v>6.05</v>
          </cell>
          <cell r="U557">
            <v>8.85</v>
          </cell>
          <cell r="V557">
            <v>7.95</v>
          </cell>
          <cell r="W557">
            <v>5.3</v>
          </cell>
          <cell r="Y557">
            <v>17.2</v>
          </cell>
          <cell r="Z557">
            <v>17.25</v>
          </cell>
          <cell r="AA557">
            <v>3.22</v>
          </cell>
          <cell r="AB557">
            <v>0.39</v>
          </cell>
          <cell r="AC557">
            <v>-2.0270270270270285E-2</v>
          </cell>
          <cell r="AD557"/>
          <cell r="AE557">
            <v>-2.2058823529411686E-2</v>
          </cell>
          <cell r="AF557">
            <v>-7.9365079365079083E-3</v>
          </cell>
          <cell r="AG557">
            <v>-1.3452914798206317E-2</v>
          </cell>
          <cell r="AH557">
            <v>-2.39520958083832E-2</v>
          </cell>
          <cell r="AI557">
            <v>-1.5789473684210575E-2</v>
          </cell>
          <cell r="AJ557">
            <v>-8.8495575221240186E-3</v>
          </cell>
          <cell r="AK557">
            <v>-1.0810810810810811E-2</v>
          </cell>
          <cell r="AL557" t="e">
            <v>#DIV/0!</v>
          </cell>
          <cell r="AM557">
            <v>-0.1875</v>
          </cell>
          <cell r="AN557">
            <v>-2.7397260273972601E-2</v>
          </cell>
          <cell r="AO557">
            <v>-4.7619047619047561E-2</v>
          </cell>
          <cell r="AP557">
            <v>-4.7244094488189003E-2</v>
          </cell>
          <cell r="AQ557">
            <v>-1.6666666666666718E-2</v>
          </cell>
          <cell r="AR557">
            <v>-4.7904191616766401E-2</v>
          </cell>
          <cell r="AS557">
            <v>-2.7522935779816571E-2</v>
          </cell>
          <cell r="AT557">
            <v>-2.5495750708215303E-2</v>
          </cell>
          <cell r="AU557">
            <v>-2.2662889518413554E-2</v>
          </cell>
          <cell r="AV557">
            <v>-0.15039577836411611</v>
          </cell>
          <cell r="AW557">
            <v>-0.37096774193548387</v>
          </cell>
        </row>
        <row r="558">
          <cell r="A558">
            <v>41148</v>
          </cell>
          <cell r="B558">
            <v>5060</v>
          </cell>
          <cell r="C558">
            <v>4180</v>
          </cell>
          <cell r="D558">
            <v>1.3268998793727338E-2</v>
          </cell>
          <cell r="E558">
            <v>1.1191047162270262E-2</v>
          </cell>
          <cell r="F558">
            <v>1.5795868772782606E-2</v>
          </cell>
          <cell r="G558">
            <v>0.21052631578947367</v>
          </cell>
          <cell r="H558">
            <v>7.45</v>
          </cell>
          <cell r="I558">
            <v>6.7</v>
          </cell>
          <cell r="J558">
            <v>12.55</v>
          </cell>
          <cell r="K558">
            <v>11.15</v>
          </cell>
          <cell r="L558">
            <v>8.35</v>
          </cell>
          <cell r="M558">
            <v>9.5500000000000007</v>
          </cell>
          <cell r="N558">
            <v>11.35</v>
          </cell>
          <cell r="O558">
            <v>9.35</v>
          </cell>
          <cell r="P558">
            <v>0</v>
          </cell>
          <cell r="Q558">
            <v>0.66</v>
          </cell>
          <cell r="R558">
            <v>3.6</v>
          </cell>
          <cell r="S558">
            <v>7</v>
          </cell>
          <cell r="T558">
            <v>6.05</v>
          </cell>
          <cell r="U558">
            <v>8.85</v>
          </cell>
          <cell r="V558">
            <v>8.3000000000000007</v>
          </cell>
          <cell r="W558">
            <v>5.45</v>
          </cell>
          <cell r="Y558">
            <v>17.149999999999999</v>
          </cell>
          <cell r="Z558">
            <v>17.2</v>
          </cell>
          <cell r="AA558">
            <v>3.24</v>
          </cell>
          <cell r="AB558">
            <v>0.44</v>
          </cell>
          <cell r="AC558">
            <v>2.7586206896551779E-2</v>
          </cell>
          <cell r="AD558"/>
          <cell r="AE558">
            <v>7.5187969924812581E-3</v>
          </cell>
          <cell r="AF558">
            <v>4.0000000000000036E-3</v>
          </cell>
          <cell r="AG558">
            <v>1.3636363636363669E-2</v>
          </cell>
          <cell r="AH558">
            <v>2.4539877300613355E-2</v>
          </cell>
          <cell r="AI558">
            <v>2.1390374331550888E-2</v>
          </cell>
          <cell r="AJ558">
            <v>1.3392857142857206E-2</v>
          </cell>
          <cell r="AK558">
            <v>2.1857923497267784E-2</v>
          </cell>
          <cell r="AL558" t="e">
            <v>#DIV/0!</v>
          </cell>
          <cell r="AM558">
            <v>1.538461538461533E-2</v>
          </cell>
          <cell r="AN558">
            <v>1.4084507042253502E-2</v>
          </cell>
          <cell r="AO558">
            <v>0</v>
          </cell>
          <cell r="AP558">
            <v>0</v>
          </cell>
          <cell r="AQ558">
            <v>0</v>
          </cell>
          <cell r="AR558">
            <v>4.4025157232704393E-2</v>
          </cell>
          <cell r="AS558">
            <v>2.8301886792452935E-2</v>
          </cell>
          <cell r="AT558">
            <v>-2.9069767441860517E-3</v>
          </cell>
          <cell r="AU558">
            <v>-2.8985507246377384E-3</v>
          </cell>
          <cell r="AV558">
            <v>6.2111801242235032E-3</v>
          </cell>
          <cell r="AW558">
            <v>0.12820512820512819</v>
          </cell>
        </row>
        <row r="559">
          <cell r="A559">
            <v>41155</v>
          </cell>
          <cell r="B559">
            <v>5185</v>
          </cell>
          <cell r="C559">
            <v>4253</v>
          </cell>
          <cell r="D559">
            <v>2.1428571428571352E-2</v>
          </cell>
          <cell r="E559">
            <v>2.4703557312252933E-2</v>
          </cell>
          <cell r="F559">
            <v>1.7464114832535849E-2</v>
          </cell>
          <cell r="G559">
            <v>0.2191394309898895</v>
          </cell>
          <cell r="H559">
            <v>7.5</v>
          </cell>
          <cell r="I559">
            <v>7.2</v>
          </cell>
          <cell r="J559">
            <v>12.7</v>
          </cell>
          <cell r="K559">
            <v>11.2</v>
          </cell>
          <cell r="L559">
            <v>8.4499999999999993</v>
          </cell>
          <cell r="M559">
            <v>9.6</v>
          </cell>
          <cell r="N559">
            <v>11.45</v>
          </cell>
          <cell r="O559">
            <v>9.4</v>
          </cell>
          <cell r="P559">
            <v>0</v>
          </cell>
          <cell r="Q559">
            <v>0.71</v>
          </cell>
          <cell r="R559">
            <v>3.65</v>
          </cell>
          <cell r="S559">
            <v>7.35</v>
          </cell>
          <cell r="T559">
            <v>6.05</v>
          </cell>
          <cell r="U559">
            <v>8.9</v>
          </cell>
          <cell r="V559">
            <v>8.5</v>
          </cell>
          <cell r="W559">
            <v>5.5</v>
          </cell>
          <cell r="Y559">
            <v>17.7</v>
          </cell>
          <cell r="Z559">
            <v>17.75</v>
          </cell>
          <cell r="AA559">
            <v>3.36</v>
          </cell>
          <cell r="AB559">
            <v>0.53</v>
          </cell>
          <cell r="AC559">
            <v>6.7114093959730337E-3</v>
          </cell>
          <cell r="AD559"/>
          <cell r="AE559">
            <v>7.4626865671641784E-2</v>
          </cell>
          <cell r="AF559">
            <v>1.195219123505975E-2</v>
          </cell>
          <cell r="AG559">
            <v>4.484304932735439E-3</v>
          </cell>
          <cell r="AH559">
            <v>1.1976047904191489E-2</v>
          </cell>
          <cell r="AI559">
            <v>5.2356020942407877E-3</v>
          </cell>
          <cell r="AJ559">
            <v>8.8105726872247381E-3</v>
          </cell>
          <cell r="AK559">
            <v>5.3475935828877219E-3</v>
          </cell>
          <cell r="AL559" t="e">
            <v>#DIV/0!</v>
          </cell>
          <cell r="AM559">
            <v>7.575757575757569E-2</v>
          </cell>
          <cell r="AN559">
            <v>1.388888888888884E-2</v>
          </cell>
          <cell r="AO559">
            <v>5.0000000000000044E-2</v>
          </cell>
          <cell r="AP559">
            <v>0</v>
          </cell>
          <cell r="AQ559">
            <v>5.6497175141243527E-3</v>
          </cell>
          <cell r="AR559">
            <v>2.409638554216853E-2</v>
          </cell>
          <cell r="AS559">
            <v>9.1743119266054496E-3</v>
          </cell>
          <cell r="AT559">
            <v>3.2069970845481022E-2</v>
          </cell>
          <cell r="AU559">
            <v>3.1976744186046568E-2</v>
          </cell>
          <cell r="AV559">
            <v>3.7037037037036979E-2</v>
          </cell>
          <cell r="AW559">
            <v>0.20454545454545459</v>
          </cell>
        </row>
        <row r="560">
          <cell r="A560">
            <v>41162</v>
          </cell>
          <cell r="B560">
            <v>5185</v>
          </cell>
          <cell r="C560">
            <v>4247</v>
          </cell>
          <cell r="D560">
            <v>-6.3572790845523031E-4</v>
          </cell>
          <cell r="E560">
            <v>0</v>
          </cell>
          <cell r="F560">
            <v>-1.410768869033574E-3</v>
          </cell>
          <cell r="G560">
            <v>0.22086178478926302</v>
          </cell>
          <cell r="H560">
            <v>7.5</v>
          </cell>
          <cell r="I560">
            <v>7.15</v>
          </cell>
          <cell r="J560">
            <v>12.7</v>
          </cell>
          <cell r="K560">
            <v>11.2</v>
          </cell>
          <cell r="L560">
            <v>8.4499999999999993</v>
          </cell>
          <cell r="M560">
            <v>9.6</v>
          </cell>
          <cell r="N560">
            <v>11.4</v>
          </cell>
          <cell r="O560">
            <v>9.4</v>
          </cell>
          <cell r="P560">
            <v>0</v>
          </cell>
          <cell r="Q560">
            <v>0.71</v>
          </cell>
          <cell r="R560">
            <v>3.65</v>
          </cell>
          <cell r="S560">
            <v>7.35</v>
          </cell>
          <cell r="T560">
            <v>6.1</v>
          </cell>
          <cell r="U560">
            <v>8.9</v>
          </cell>
          <cell r="V560">
            <v>8.4499999999999993</v>
          </cell>
          <cell r="W560">
            <v>5.5</v>
          </cell>
          <cell r="Y560">
            <v>17.7</v>
          </cell>
          <cell r="Z560">
            <v>17.75</v>
          </cell>
          <cell r="AA560">
            <v>3.36</v>
          </cell>
          <cell r="AB560">
            <v>0.53</v>
          </cell>
          <cell r="AC560">
            <v>0</v>
          </cell>
          <cell r="AD560"/>
          <cell r="AE560">
            <v>-6.9444444444444198E-3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-4.366812227074135E-3</v>
          </cell>
          <cell r="AK560">
            <v>0</v>
          </cell>
          <cell r="AL560" t="e">
            <v>#DIV/0!</v>
          </cell>
          <cell r="AM560">
            <v>0</v>
          </cell>
          <cell r="AN560">
            <v>0</v>
          </cell>
          <cell r="AO560">
            <v>0</v>
          </cell>
          <cell r="AP560">
            <v>8.2644628099173278E-3</v>
          </cell>
          <cell r="AQ560">
            <v>0</v>
          </cell>
          <cell r="AR560">
            <v>-5.8823529411765607E-3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</row>
        <row r="561">
          <cell r="A561">
            <v>41169</v>
          </cell>
          <cell r="B561">
            <v>5273</v>
          </cell>
          <cell r="C561">
            <v>4224</v>
          </cell>
          <cell r="D561">
            <v>6.8914334181509052E-3</v>
          </cell>
          <cell r="E561">
            <v>1.6972034715525552E-2</v>
          </cell>
          <cell r="F561">
            <v>-5.4155874735106746E-3</v>
          </cell>
          <cell r="G561">
            <v>0.24834280303030304</v>
          </cell>
          <cell r="H561">
            <v>7.5</v>
          </cell>
          <cell r="I561">
            <v>7</v>
          </cell>
          <cell r="J561">
            <v>12.7</v>
          </cell>
          <cell r="K561">
            <v>11.2</v>
          </cell>
          <cell r="L561">
            <v>8.4499999999999993</v>
          </cell>
          <cell r="M561">
            <v>9.5</v>
          </cell>
          <cell r="N561">
            <v>11.4</v>
          </cell>
          <cell r="O561">
            <v>9.3000000000000007</v>
          </cell>
          <cell r="P561">
            <v>0</v>
          </cell>
          <cell r="Q561">
            <v>0.71</v>
          </cell>
          <cell r="R561">
            <v>3.75</v>
          </cell>
          <cell r="S561">
            <v>7.45</v>
          </cell>
          <cell r="T561">
            <v>6.1</v>
          </cell>
          <cell r="U561">
            <v>9</v>
          </cell>
          <cell r="V561">
            <v>8.65</v>
          </cell>
          <cell r="W561">
            <v>5.6</v>
          </cell>
          <cell r="Y561">
            <v>17.850000000000001</v>
          </cell>
          <cell r="Z561">
            <v>17.95</v>
          </cell>
          <cell r="AA561">
            <v>3.49</v>
          </cell>
          <cell r="AB561">
            <v>0.56999999999999995</v>
          </cell>
          <cell r="AC561">
            <v>0</v>
          </cell>
          <cell r="AD561"/>
          <cell r="AE561">
            <v>-2.0979020979021046E-2</v>
          </cell>
          <cell r="AF561">
            <v>0</v>
          </cell>
          <cell r="AG561">
            <v>0</v>
          </cell>
          <cell r="AH561">
            <v>0</v>
          </cell>
          <cell r="AI561">
            <v>-1.041666666666663E-2</v>
          </cell>
          <cell r="AJ561">
            <v>0</v>
          </cell>
          <cell r="AK561">
            <v>-1.0638297872340385E-2</v>
          </cell>
          <cell r="AL561" t="e">
            <v>#DIV/0!</v>
          </cell>
          <cell r="AM561">
            <v>0</v>
          </cell>
          <cell r="AN561">
            <v>2.7397260273972712E-2</v>
          </cell>
          <cell r="AO561">
            <v>1.3605442176870763E-2</v>
          </cell>
          <cell r="AP561">
            <v>0</v>
          </cell>
          <cell r="AQ561">
            <v>1.1235955056179803E-2</v>
          </cell>
          <cell r="AR561">
            <v>2.3668639053254559E-2</v>
          </cell>
          <cell r="AS561">
            <v>1.8181818181818077E-2</v>
          </cell>
          <cell r="AT561">
            <v>8.4745762711866401E-3</v>
          </cell>
          <cell r="AU561">
            <v>1.1267605633802802E-2</v>
          </cell>
          <cell r="AV561">
            <v>3.8690476190476275E-2</v>
          </cell>
          <cell r="AW561">
            <v>7.5471698113207308E-2</v>
          </cell>
        </row>
        <row r="562">
          <cell r="A562">
            <v>41176</v>
          </cell>
          <cell r="B562">
            <v>6145</v>
          </cell>
          <cell r="C562">
            <v>4624</v>
          </cell>
          <cell r="D562">
            <v>0.13393703274718338</v>
          </cell>
          <cell r="E562">
            <v>0.16537075668499912</v>
          </cell>
          <cell r="F562">
            <v>9.4696969696969724E-2</v>
          </cell>
          <cell r="G562">
            <v>0.32893598615916952</v>
          </cell>
          <cell r="H562">
            <v>8.15</v>
          </cell>
          <cell r="I562">
            <v>8</v>
          </cell>
          <cell r="J562">
            <v>13.2</v>
          </cell>
          <cell r="K562">
            <v>11.85</v>
          </cell>
          <cell r="L562">
            <v>9.15</v>
          </cell>
          <cell r="M562">
            <v>10.25</v>
          </cell>
          <cell r="N562">
            <v>12.1</v>
          </cell>
          <cell r="O562">
            <v>10</v>
          </cell>
          <cell r="P562">
            <v>0</v>
          </cell>
          <cell r="Q562">
            <v>1.33</v>
          </cell>
          <cell r="R562">
            <v>4.4000000000000004</v>
          </cell>
          <cell r="S562">
            <v>8.4499999999999993</v>
          </cell>
          <cell r="T562">
            <v>6.95</v>
          </cell>
          <cell r="U562">
            <v>9.65</v>
          </cell>
          <cell r="V562">
            <v>9.4</v>
          </cell>
          <cell r="W562">
            <v>6.25</v>
          </cell>
          <cell r="Y562">
            <v>21.15</v>
          </cell>
          <cell r="Z562">
            <v>21.25</v>
          </cell>
          <cell r="AA562">
            <v>4.51</v>
          </cell>
          <cell r="AB562">
            <v>1.19</v>
          </cell>
          <cell r="AC562">
            <v>8.666666666666667E-2</v>
          </cell>
          <cell r="AD562"/>
          <cell r="AE562">
            <v>0.14285714285714279</v>
          </cell>
          <cell r="AF562">
            <v>3.937007874015741E-2</v>
          </cell>
          <cell r="AG562">
            <v>5.8035714285714413E-2</v>
          </cell>
          <cell r="AH562">
            <v>8.2840236686390734E-2</v>
          </cell>
          <cell r="AI562">
            <v>7.8947368421052655E-2</v>
          </cell>
          <cell r="AJ562">
            <v>6.1403508771929793E-2</v>
          </cell>
          <cell r="AK562">
            <v>7.5268817204301008E-2</v>
          </cell>
          <cell r="AL562" t="e">
            <v>#DIV/0!</v>
          </cell>
          <cell r="AM562">
            <v>0.87323943661971848</v>
          </cell>
          <cell r="AN562">
            <v>0.17333333333333334</v>
          </cell>
          <cell r="AO562">
            <v>0.13422818791946289</v>
          </cell>
          <cell r="AP562">
            <v>0.13934426229508201</v>
          </cell>
          <cell r="AQ562">
            <v>7.2222222222222188E-2</v>
          </cell>
          <cell r="AR562">
            <v>8.6705202312138629E-2</v>
          </cell>
          <cell r="AS562">
            <v>0.1160714285714286</v>
          </cell>
          <cell r="AT562">
            <v>0.18487394957983172</v>
          </cell>
          <cell r="AU562">
            <v>0.18384401114206139</v>
          </cell>
          <cell r="AV562">
            <v>0.29226361031518611</v>
          </cell>
          <cell r="AW562">
            <v>1.0877192982456143</v>
          </cell>
        </row>
        <row r="563">
          <cell r="A563">
            <v>41183</v>
          </cell>
          <cell r="B563">
            <v>6307</v>
          </cell>
          <cell r="C563">
            <v>4761</v>
          </cell>
          <cell r="D563">
            <v>2.7764880676014458E-2</v>
          </cell>
          <cell r="E563">
            <v>2.6362896663954416E-2</v>
          </cell>
          <cell r="F563">
            <v>2.9628027681660951E-2</v>
          </cell>
          <cell r="G563">
            <v>0.32472169712245325</v>
          </cell>
          <cell r="H563">
            <v>8.35</v>
          </cell>
          <cell r="I563">
            <v>7.85</v>
          </cell>
          <cell r="J563">
            <v>14.5</v>
          </cell>
          <cell r="K563">
            <v>12.3</v>
          </cell>
          <cell r="L563">
            <v>9.35</v>
          </cell>
          <cell r="M563">
            <v>10.6</v>
          </cell>
          <cell r="N563">
            <v>12.3</v>
          </cell>
          <cell r="O563">
            <v>10.35</v>
          </cell>
          <cell r="P563">
            <v>0</v>
          </cell>
          <cell r="Q563">
            <v>1.24</v>
          </cell>
          <cell r="R563">
            <v>4.55</v>
          </cell>
          <cell r="S563">
            <v>9.15</v>
          </cell>
          <cell r="T563">
            <v>7.2</v>
          </cell>
          <cell r="U563">
            <v>9.85</v>
          </cell>
          <cell r="V563">
            <v>9.6</v>
          </cell>
          <cell r="W563">
            <v>6.45</v>
          </cell>
          <cell r="Y563">
            <v>21.35</v>
          </cell>
          <cell r="Z563">
            <v>21.5</v>
          </cell>
          <cell r="AA563">
            <v>4.42</v>
          </cell>
          <cell r="AB563">
            <v>1.33</v>
          </cell>
          <cell r="AC563">
            <v>2.4539877300613355E-2</v>
          </cell>
          <cell r="AD563"/>
          <cell r="AE563">
            <v>-1.8750000000000044E-2</v>
          </cell>
          <cell r="AF563">
            <v>9.8484848484848619E-2</v>
          </cell>
          <cell r="AG563">
            <v>3.7974683544303778E-2</v>
          </cell>
          <cell r="AH563">
            <v>2.1857923497267784E-2</v>
          </cell>
          <cell r="AI563">
            <v>3.4146341463414664E-2</v>
          </cell>
          <cell r="AJ563">
            <v>1.6528925619834878E-2</v>
          </cell>
          <cell r="AK563">
            <v>3.499999999999992E-2</v>
          </cell>
          <cell r="AL563" t="e">
            <v>#DIV/0!</v>
          </cell>
          <cell r="AM563">
            <v>-6.7669172932330879E-2</v>
          </cell>
          <cell r="AN563">
            <v>3.409090909090895E-2</v>
          </cell>
          <cell r="AO563">
            <v>8.2840236686390734E-2</v>
          </cell>
          <cell r="AP563">
            <v>3.5971223021582732E-2</v>
          </cell>
          <cell r="AQ563">
            <v>2.0725388601036121E-2</v>
          </cell>
          <cell r="AR563">
            <v>2.1276595744680771E-2</v>
          </cell>
          <cell r="AS563">
            <v>3.2000000000000028E-2</v>
          </cell>
          <cell r="AT563">
            <v>9.4562647754139473E-3</v>
          </cell>
          <cell r="AU563">
            <v>1.1764705882352899E-2</v>
          </cell>
          <cell r="AV563">
            <v>-1.9955654101995512E-2</v>
          </cell>
          <cell r="AW563">
            <v>0.11764705882352944</v>
          </cell>
        </row>
        <row r="564">
          <cell r="A564">
            <v>41190</v>
          </cell>
          <cell r="B564">
            <v>6592</v>
          </cell>
          <cell r="C564">
            <v>5137</v>
          </cell>
          <cell r="D564">
            <v>5.9721720274665602E-2</v>
          </cell>
          <cell r="E564">
            <v>4.5187886475344774E-2</v>
          </cell>
          <cell r="F564">
            <v>7.8975005250997654E-2</v>
          </cell>
          <cell r="G564">
            <v>0.2832392446953475</v>
          </cell>
          <cell r="H564">
            <v>8.9499999999999993</v>
          </cell>
          <cell r="I564">
            <v>9</v>
          </cell>
          <cell r="J564">
            <v>14.95</v>
          </cell>
          <cell r="K564">
            <v>12.75</v>
          </cell>
          <cell r="L564">
            <v>9.6</v>
          </cell>
          <cell r="M564">
            <v>11.15</v>
          </cell>
          <cell r="N564">
            <v>12.85</v>
          </cell>
          <cell r="O564">
            <v>11</v>
          </cell>
          <cell r="P564">
            <v>0</v>
          </cell>
          <cell r="Q564">
            <v>2.0299999999999998</v>
          </cell>
          <cell r="R564">
            <v>4.6500000000000004</v>
          </cell>
          <cell r="S564">
            <v>9.75</v>
          </cell>
          <cell r="T564">
            <v>7.4</v>
          </cell>
          <cell r="U564">
            <v>10</v>
          </cell>
          <cell r="V564">
            <v>9.85</v>
          </cell>
          <cell r="W564">
            <v>6.55</v>
          </cell>
          <cell r="Y564">
            <v>22.1</v>
          </cell>
          <cell r="Z564">
            <v>22.25</v>
          </cell>
          <cell r="AA564">
            <v>5.08</v>
          </cell>
          <cell r="AB564">
            <v>1.59</v>
          </cell>
          <cell r="AC564">
            <v>7.1856287425149601E-2</v>
          </cell>
          <cell r="AD564"/>
          <cell r="AE564">
            <v>0.14649681528662417</v>
          </cell>
          <cell r="AF564">
            <v>3.1034482758620641E-2</v>
          </cell>
          <cell r="AG564">
            <v>3.6585365853658569E-2</v>
          </cell>
          <cell r="AH564">
            <v>2.673796791443861E-2</v>
          </cell>
          <cell r="AI564">
            <v>5.1886792452830344E-2</v>
          </cell>
          <cell r="AJ564">
            <v>4.471544715447151E-2</v>
          </cell>
          <cell r="AK564">
            <v>6.2801932367149815E-2</v>
          </cell>
          <cell r="AL564" t="e">
            <v>#DIV/0!</v>
          </cell>
          <cell r="AM564">
            <v>0.63709677419354827</v>
          </cell>
          <cell r="AN564">
            <v>2.1978021978022122E-2</v>
          </cell>
          <cell r="AO564">
            <v>6.5573770491803129E-2</v>
          </cell>
          <cell r="AP564">
            <v>2.7777777777777901E-2</v>
          </cell>
          <cell r="AQ564">
            <v>1.5228426395939021E-2</v>
          </cell>
          <cell r="AR564">
            <v>2.6041666666666741E-2</v>
          </cell>
          <cell r="AS564">
            <v>1.5503875968992276E-2</v>
          </cell>
          <cell r="AT564">
            <v>3.5128805620608938E-2</v>
          </cell>
          <cell r="AU564">
            <v>3.488372093023262E-2</v>
          </cell>
          <cell r="AV564">
            <v>0.14932126696832593</v>
          </cell>
          <cell r="AW564">
            <v>0.19548872180451138</v>
          </cell>
        </row>
        <row r="565">
          <cell r="A565">
            <v>41197</v>
          </cell>
          <cell r="B565">
            <v>6541</v>
          </cell>
          <cell r="C565">
            <v>5396</v>
          </cell>
          <cell r="D565">
            <v>1.7733822150225897E-2</v>
          </cell>
          <cell r="E565">
            <v>-7.7366504854369245E-3</v>
          </cell>
          <cell r="F565">
            <v>5.0418532217247458E-2</v>
          </cell>
          <cell r="G565">
            <v>0.21219421793921422</v>
          </cell>
          <cell r="H565">
            <v>9.5500000000000007</v>
          </cell>
          <cell r="I565">
            <v>9</v>
          </cell>
          <cell r="J565">
            <v>15.55</v>
          </cell>
          <cell r="K565">
            <v>13.5</v>
          </cell>
          <cell r="L565">
            <v>10.15</v>
          </cell>
          <cell r="M565">
            <v>12</v>
          </cell>
          <cell r="N565">
            <v>13.45</v>
          </cell>
          <cell r="O565">
            <v>11.8</v>
          </cell>
          <cell r="P565">
            <v>0</v>
          </cell>
          <cell r="Q565">
            <v>2.12</v>
          </cell>
          <cell r="R565">
            <v>4.5</v>
          </cell>
          <cell r="S565">
            <v>9.5500000000000007</v>
          </cell>
          <cell r="T565">
            <v>8.15</v>
          </cell>
          <cell r="U565">
            <v>9.8000000000000007</v>
          </cell>
          <cell r="V565">
            <v>9.65</v>
          </cell>
          <cell r="W565">
            <v>6.4</v>
          </cell>
          <cell r="Y565">
            <v>21.85</v>
          </cell>
          <cell r="Z565">
            <v>22</v>
          </cell>
          <cell r="AA565">
            <v>5.21</v>
          </cell>
          <cell r="AB565">
            <v>1.5</v>
          </cell>
          <cell r="AC565">
            <v>6.7039106145251548E-2</v>
          </cell>
          <cell r="AD565"/>
          <cell r="AE565">
            <v>0</v>
          </cell>
          <cell r="AF565">
            <v>4.0133779264214242E-2</v>
          </cell>
          <cell r="AG565">
            <v>5.8823529411764719E-2</v>
          </cell>
          <cell r="AH565">
            <v>5.7291666666666741E-2</v>
          </cell>
          <cell r="AI565">
            <v>7.623318385650224E-2</v>
          </cell>
          <cell r="AJ565">
            <v>4.6692607003891107E-2</v>
          </cell>
          <cell r="AK565">
            <v>7.2727272727272751E-2</v>
          </cell>
          <cell r="AL565" t="e">
            <v>#DIV/0!</v>
          </cell>
          <cell r="AM565">
            <v>4.4334975369458185E-2</v>
          </cell>
          <cell r="AN565">
            <v>-3.2258064516129115E-2</v>
          </cell>
          <cell r="AO565">
            <v>-2.051282051282044E-2</v>
          </cell>
          <cell r="AP565">
            <v>0.10135135135135132</v>
          </cell>
          <cell r="AQ565">
            <v>-1.9999999999999907E-2</v>
          </cell>
          <cell r="AR565">
            <v>-2.0304568527918732E-2</v>
          </cell>
          <cell r="AS565">
            <v>-2.2900763358778553E-2</v>
          </cell>
          <cell r="AT565">
            <v>-1.1312217194570096E-2</v>
          </cell>
          <cell r="AU565">
            <v>-1.1235955056179803E-2</v>
          </cell>
          <cell r="AV565">
            <v>2.5590551181102317E-2</v>
          </cell>
          <cell r="AW565">
            <v>-5.6603773584905759E-2</v>
          </cell>
        </row>
        <row r="566">
          <cell r="A566">
            <v>41204</v>
          </cell>
          <cell r="B566">
            <v>7018</v>
          </cell>
          <cell r="C566">
            <v>6084</v>
          </cell>
          <cell r="D566">
            <v>9.7595710815112646E-2</v>
          </cell>
          <cell r="E566">
            <v>7.2924629261580831E-2</v>
          </cell>
          <cell r="F566">
            <v>0.12750185322461083</v>
          </cell>
          <cell r="G566">
            <v>0.15351742274819197</v>
          </cell>
          <cell r="H566">
            <v>10.6</v>
          </cell>
          <cell r="I566">
            <v>9.6999999999999993</v>
          </cell>
          <cell r="J566">
            <v>17.350000000000001</v>
          </cell>
          <cell r="K566">
            <v>15.85</v>
          </cell>
          <cell r="L566">
            <v>11.2</v>
          </cell>
          <cell r="M566">
            <v>13.25</v>
          </cell>
          <cell r="N566">
            <v>14.5</v>
          </cell>
          <cell r="O566">
            <v>13</v>
          </cell>
          <cell r="P566">
            <v>0</v>
          </cell>
          <cell r="Q566">
            <v>3.18</v>
          </cell>
          <cell r="R566">
            <v>4.95</v>
          </cell>
          <cell r="S566">
            <v>10</v>
          </cell>
          <cell r="T566">
            <v>8.8000000000000007</v>
          </cell>
          <cell r="U566">
            <v>10.25</v>
          </cell>
          <cell r="V566">
            <v>10.75</v>
          </cell>
          <cell r="W566">
            <v>6.8</v>
          </cell>
          <cell r="Y566">
            <v>22.9</v>
          </cell>
          <cell r="Z566">
            <v>23</v>
          </cell>
          <cell r="AA566">
            <v>5.57</v>
          </cell>
          <cell r="AB566">
            <v>1.94</v>
          </cell>
          <cell r="AC566">
            <v>0.10994764397905743</v>
          </cell>
          <cell r="AD566"/>
          <cell r="AE566">
            <v>7.7777777777777724E-2</v>
          </cell>
          <cell r="AF566">
            <v>0.11575562700964626</v>
          </cell>
          <cell r="AG566">
            <v>0.17407407407407405</v>
          </cell>
          <cell r="AH566">
            <v>0.10344827586206895</v>
          </cell>
          <cell r="AI566">
            <v>0.10416666666666674</v>
          </cell>
          <cell r="AJ566">
            <v>7.8066914498141404E-2</v>
          </cell>
          <cell r="AK566">
            <v>0.10169491525423724</v>
          </cell>
          <cell r="AL566" t="e">
            <v>#DIV/0!</v>
          </cell>
          <cell r="AM566">
            <v>0.5</v>
          </cell>
          <cell r="AN566">
            <v>0.10000000000000009</v>
          </cell>
          <cell r="AO566">
            <v>4.7120418848167533E-2</v>
          </cell>
          <cell r="AP566">
            <v>7.9754601226993849E-2</v>
          </cell>
          <cell r="AQ566">
            <v>4.5918367346938771E-2</v>
          </cell>
          <cell r="AR566">
            <v>0.11398963730569944</v>
          </cell>
          <cell r="AS566">
            <v>6.25E-2</v>
          </cell>
          <cell r="AT566">
            <v>4.8054919908466776E-2</v>
          </cell>
          <cell r="AU566">
            <v>4.5454545454545414E-2</v>
          </cell>
          <cell r="AV566">
            <v>6.9097888675623942E-2</v>
          </cell>
          <cell r="AW566">
            <v>0.29333333333333322</v>
          </cell>
        </row>
        <row r="567">
          <cell r="A567">
            <v>41211</v>
          </cell>
          <cell r="B567">
            <v>7508</v>
          </cell>
          <cell r="C567">
            <v>6327</v>
          </cell>
          <cell r="D567">
            <v>5.5945657151579953E-2</v>
          </cell>
          <cell r="E567">
            <v>6.9820461669991341E-2</v>
          </cell>
          <cell r="F567">
            <v>3.994082840236679E-2</v>
          </cell>
          <cell r="G567">
            <v>0.1866603445550814</v>
          </cell>
          <cell r="H567">
            <v>11.5</v>
          </cell>
          <cell r="I567">
            <v>10.55</v>
          </cell>
          <cell r="J567">
            <v>17</v>
          </cell>
          <cell r="K567">
            <v>16</v>
          </cell>
          <cell r="L567">
            <v>12.1</v>
          </cell>
          <cell r="M567">
            <v>13.4</v>
          </cell>
          <cell r="N567">
            <v>13.35</v>
          </cell>
          <cell r="O567">
            <v>13.15</v>
          </cell>
          <cell r="P567">
            <v>0</v>
          </cell>
          <cell r="Q567">
            <v>3.45</v>
          </cell>
          <cell r="R567">
            <v>5.55</v>
          </cell>
          <cell r="S567">
            <v>10.9</v>
          </cell>
          <cell r="T567">
            <v>9.75</v>
          </cell>
          <cell r="U567">
            <v>10.8</v>
          </cell>
          <cell r="V567">
            <v>11.5</v>
          </cell>
          <cell r="W567">
            <v>7.45</v>
          </cell>
          <cell r="Y567">
            <v>23.45</v>
          </cell>
          <cell r="Z567">
            <v>23.5</v>
          </cell>
          <cell r="AA567">
            <v>5.48</v>
          </cell>
          <cell r="AB567">
            <v>2.61</v>
          </cell>
          <cell r="AC567">
            <v>8.4905660377358583E-2</v>
          </cell>
          <cell r="AD567"/>
          <cell r="AE567">
            <v>8.7628865979381576E-2</v>
          </cell>
          <cell r="AF567">
            <v>-2.0172910662824339E-2</v>
          </cell>
          <cell r="AG567">
            <v>9.4637223974762819E-3</v>
          </cell>
          <cell r="AH567">
            <v>8.0357142857142794E-2</v>
          </cell>
          <cell r="AI567">
            <v>1.132075471698113E-2</v>
          </cell>
          <cell r="AJ567">
            <v>-7.9310344827586254E-2</v>
          </cell>
          <cell r="AK567">
            <v>1.1538461538461497E-2</v>
          </cell>
          <cell r="AL567" t="e">
            <v>#DIV/0!</v>
          </cell>
          <cell r="AM567">
            <v>8.4905660377358583E-2</v>
          </cell>
          <cell r="AN567">
            <v>0.1212121212121211</v>
          </cell>
          <cell r="AO567">
            <v>9.000000000000008E-2</v>
          </cell>
          <cell r="AP567">
            <v>0.10795454545454541</v>
          </cell>
          <cell r="AQ567">
            <v>5.3658536585365901E-2</v>
          </cell>
          <cell r="AR567">
            <v>6.9767441860465018E-2</v>
          </cell>
          <cell r="AS567">
            <v>9.5588235294117752E-2</v>
          </cell>
          <cell r="AT567">
            <v>2.4017467248908408E-2</v>
          </cell>
          <cell r="AU567">
            <v>2.1739130434782705E-2</v>
          </cell>
          <cell r="AV567">
            <v>-1.6157989228007152E-2</v>
          </cell>
          <cell r="AW567">
            <v>0.34536082474226792</v>
          </cell>
        </row>
        <row r="568">
          <cell r="A568">
            <v>41218</v>
          </cell>
          <cell r="B568">
            <v>7149</v>
          </cell>
          <cell r="C568">
            <v>6180</v>
          </cell>
          <cell r="D568">
            <v>-3.6573906758221919E-2</v>
          </cell>
          <cell r="E568">
            <v>-4.7815663292487987E-2</v>
          </cell>
          <cell r="F568">
            <v>-2.3233760075865306E-2</v>
          </cell>
          <cell r="G568">
            <v>0.15679611650485437</v>
          </cell>
          <cell r="H568">
            <v>11.6</v>
          </cell>
          <cell r="I568">
            <v>9.9499999999999993</v>
          </cell>
          <cell r="J568">
            <v>16.75</v>
          </cell>
          <cell r="K568">
            <v>15.65</v>
          </cell>
          <cell r="L568">
            <v>12.25</v>
          </cell>
          <cell r="M568">
            <v>12.95</v>
          </cell>
          <cell r="N568">
            <v>15.5</v>
          </cell>
          <cell r="O568">
            <v>12.65</v>
          </cell>
          <cell r="P568">
            <v>0.27</v>
          </cell>
          <cell r="Q568">
            <v>3.18</v>
          </cell>
          <cell r="R568">
            <v>5.05</v>
          </cell>
          <cell r="S568">
            <v>10.45</v>
          </cell>
          <cell r="T568">
            <v>10</v>
          </cell>
          <cell r="U568">
            <v>10.35</v>
          </cell>
          <cell r="V568">
            <v>11</v>
          </cell>
          <cell r="W568">
            <v>7</v>
          </cell>
          <cell r="Y568">
            <v>22.4</v>
          </cell>
          <cell r="Z568">
            <v>22.5</v>
          </cell>
          <cell r="AA568">
            <v>5.12</v>
          </cell>
          <cell r="AB568">
            <v>2.39</v>
          </cell>
          <cell r="AC568">
            <v>8.6956521739129933E-3</v>
          </cell>
          <cell r="AD568"/>
          <cell r="AE568">
            <v>-5.6872037914692086E-2</v>
          </cell>
          <cell r="AF568">
            <v>-1.4705882352941124E-2</v>
          </cell>
          <cell r="AG568">
            <v>-2.1874999999999978E-2</v>
          </cell>
          <cell r="AH568">
            <v>1.2396694214876103E-2</v>
          </cell>
          <cell r="AI568">
            <v>-3.3582089552238847E-2</v>
          </cell>
          <cell r="AJ568">
            <v>0.16104868913857673</v>
          </cell>
          <cell r="AK568">
            <v>-3.802281368821292E-2</v>
          </cell>
          <cell r="AL568" t="e">
            <v>#DIV/0!</v>
          </cell>
          <cell r="AM568">
            <v>-7.8260869565217384E-2</v>
          </cell>
          <cell r="AN568">
            <v>-9.0090090090090058E-2</v>
          </cell>
          <cell r="AO568">
            <v>-4.1284403669724856E-2</v>
          </cell>
          <cell r="AP568">
            <v>2.564102564102555E-2</v>
          </cell>
          <cell r="AQ568">
            <v>-4.1666666666666741E-2</v>
          </cell>
          <cell r="AR568">
            <v>-4.3478260869565188E-2</v>
          </cell>
          <cell r="AS568">
            <v>-6.0402684563758413E-2</v>
          </cell>
          <cell r="AT568">
            <v>-4.4776119402985093E-2</v>
          </cell>
          <cell r="AU568">
            <v>-4.2553191489361653E-2</v>
          </cell>
          <cell r="AV568">
            <v>-6.5693430656934337E-2</v>
          </cell>
          <cell r="AW568">
            <v>-8.4291187739463536E-2</v>
          </cell>
        </row>
        <row r="569">
          <cell r="A569">
            <v>41225</v>
          </cell>
          <cell r="B569">
            <v>6852</v>
          </cell>
          <cell r="C569">
            <v>5977</v>
          </cell>
          <cell r="D569">
            <v>-3.7512191462225175E-2</v>
          </cell>
          <cell r="E569">
            <v>-4.1544271926143517E-2</v>
          </cell>
          <cell r="F569">
            <v>-3.284789644012942E-2</v>
          </cell>
          <cell r="G569">
            <v>0.14639451229713904</v>
          </cell>
          <cell r="H569">
            <v>11.55</v>
          </cell>
          <cell r="I569">
            <v>9.5</v>
          </cell>
          <cell r="J569">
            <v>16</v>
          </cell>
          <cell r="K569">
            <v>15.1</v>
          </cell>
          <cell r="L569">
            <v>12.2</v>
          </cell>
          <cell r="M569">
            <v>12.4</v>
          </cell>
          <cell r="N569">
            <v>15.4</v>
          </cell>
          <cell r="O569">
            <v>12.1</v>
          </cell>
          <cell r="P569">
            <v>1.77</v>
          </cell>
          <cell r="Q569">
            <v>2.74</v>
          </cell>
          <cell r="R569">
            <v>4.75</v>
          </cell>
          <cell r="S569">
            <v>10.15</v>
          </cell>
          <cell r="T569">
            <v>10</v>
          </cell>
          <cell r="U569">
            <v>10</v>
          </cell>
          <cell r="V569">
            <v>11</v>
          </cell>
          <cell r="W569">
            <v>6.65</v>
          </cell>
          <cell r="Y569">
            <v>21.1</v>
          </cell>
          <cell r="Z569">
            <v>21.25</v>
          </cell>
          <cell r="AA569">
            <v>4.68</v>
          </cell>
          <cell r="AB569">
            <v>2.2999999999999998</v>
          </cell>
          <cell r="AC569">
            <v>-4.3103448275860767E-3</v>
          </cell>
          <cell r="AD569"/>
          <cell r="AE569">
            <v>-4.5226130653266305E-2</v>
          </cell>
          <cell r="AF569">
            <v>-4.4776119402985093E-2</v>
          </cell>
          <cell r="AG569">
            <v>-3.5143769968051131E-2</v>
          </cell>
          <cell r="AH569">
            <v>-4.0816326530612734E-3</v>
          </cell>
          <cell r="AI569">
            <v>-4.2471042471042386E-2</v>
          </cell>
          <cell r="AJ569">
            <v>-6.4516129032258229E-3</v>
          </cell>
          <cell r="AK569">
            <v>-4.3478260869565299E-2</v>
          </cell>
          <cell r="AL569">
            <v>5.5555555555555554</v>
          </cell>
          <cell r="AM569">
            <v>-0.13836477987421381</v>
          </cell>
          <cell r="AN569">
            <v>-5.9405940594059348E-2</v>
          </cell>
          <cell r="AO569">
            <v>-2.8708133971291794E-2</v>
          </cell>
          <cell r="AP569">
            <v>0</v>
          </cell>
          <cell r="AQ569">
            <v>-3.3816425120772875E-2</v>
          </cell>
          <cell r="AR569">
            <v>0</v>
          </cell>
          <cell r="AS569">
            <v>-4.9999999999999933E-2</v>
          </cell>
          <cell r="AT569">
            <v>-5.8035714285714191E-2</v>
          </cell>
          <cell r="AU569">
            <v>-5.555555555555558E-2</v>
          </cell>
          <cell r="AV569">
            <v>-8.5937500000000111E-2</v>
          </cell>
          <cell r="AW569">
            <v>-3.765690376569053E-2</v>
          </cell>
        </row>
        <row r="570">
          <cell r="A570">
            <v>41232</v>
          </cell>
          <cell r="B570">
            <v>7430</v>
          </cell>
          <cell r="C570">
            <v>6400</v>
          </cell>
          <cell r="D570">
            <v>7.8026346558578208E-2</v>
          </cell>
          <cell r="E570">
            <v>8.4354932866316457E-2</v>
          </cell>
          <cell r="F570">
            <v>7.0771289944788318E-2</v>
          </cell>
          <cell r="G570">
            <v>0.16093750000000001</v>
          </cell>
          <cell r="H570">
            <v>11.7</v>
          </cell>
          <cell r="I570">
            <v>9.4</v>
          </cell>
          <cell r="J570">
            <v>16.75</v>
          </cell>
          <cell r="K570">
            <v>15.3</v>
          </cell>
          <cell r="L570">
            <v>12.45</v>
          </cell>
          <cell r="M570">
            <v>12.55</v>
          </cell>
          <cell r="N570">
            <v>15.6</v>
          </cell>
          <cell r="O570">
            <v>12.3</v>
          </cell>
          <cell r="P570">
            <v>0.27</v>
          </cell>
          <cell r="Q570">
            <v>5.13</v>
          </cell>
          <cell r="R570">
            <v>5.55</v>
          </cell>
          <cell r="S570">
            <v>10.9</v>
          </cell>
          <cell r="T570">
            <v>10.25</v>
          </cell>
          <cell r="U570">
            <v>10.85</v>
          </cell>
          <cell r="V570">
            <v>11.9</v>
          </cell>
          <cell r="W570">
            <v>7.45</v>
          </cell>
          <cell r="Y570">
            <v>21.35</v>
          </cell>
          <cell r="Z570">
            <v>21.5</v>
          </cell>
          <cell r="AA570">
            <v>5.13</v>
          </cell>
          <cell r="AB570">
            <v>3.18</v>
          </cell>
          <cell r="AC570">
            <v>1.298701298701288E-2</v>
          </cell>
          <cell r="AD570"/>
          <cell r="AE570">
            <v>-1.0526315789473606E-2</v>
          </cell>
          <cell r="AF570">
            <v>4.6875E-2</v>
          </cell>
          <cell r="AG570">
            <v>1.3245033112582849E-2</v>
          </cell>
          <cell r="AH570">
            <v>2.0491803278688492E-2</v>
          </cell>
          <cell r="AI570">
            <v>1.2096774193548487E-2</v>
          </cell>
          <cell r="AJ570">
            <v>1.298701298701288E-2</v>
          </cell>
          <cell r="AK570">
            <v>1.6528925619834878E-2</v>
          </cell>
          <cell r="AL570">
            <v>-0.84745762711864403</v>
          </cell>
          <cell r="AM570">
            <v>0.87226277372262762</v>
          </cell>
          <cell r="AN570">
            <v>0.1684210526315788</v>
          </cell>
          <cell r="AO570">
            <v>7.3891625615763568E-2</v>
          </cell>
          <cell r="AP570">
            <v>2.4999999999999911E-2</v>
          </cell>
          <cell r="AQ570">
            <v>8.4999999999999964E-2</v>
          </cell>
          <cell r="AR570">
            <v>8.181818181818179E-2</v>
          </cell>
          <cell r="AS570">
            <v>0.12030075187969924</v>
          </cell>
          <cell r="AT570">
            <v>1.1848341232227444E-2</v>
          </cell>
          <cell r="AU570">
            <v>1.1764705882352899E-2</v>
          </cell>
          <cell r="AV570">
            <v>9.6153846153846256E-2</v>
          </cell>
          <cell r="AW570">
            <v>0.38260869565217415</v>
          </cell>
        </row>
        <row r="571">
          <cell r="A571">
            <v>41239</v>
          </cell>
          <cell r="B571">
            <v>7623</v>
          </cell>
          <cell r="C571">
            <v>5912</v>
          </cell>
          <cell r="D571">
            <v>-2.1330441070137374E-2</v>
          </cell>
          <cell r="E571">
            <v>2.5975773889636677E-2</v>
          </cell>
          <cell r="F571">
            <v>-7.625000000000004E-2</v>
          </cell>
          <cell r="G571">
            <v>0.28941136671177264</v>
          </cell>
          <cell r="H571">
            <v>11.8</v>
          </cell>
          <cell r="I571">
            <v>8.5</v>
          </cell>
          <cell r="J571">
            <v>16</v>
          </cell>
          <cell r="K571">
            <v>14.8</v>
          </cell>
          <cell r="L571">
            <v>12.6</v>
          </cell>
          <cell r="M571">
            <v>12.15</v>
          </cell>
          <cell r="N571">
            <v>15.7</v>
          </cell>
          <cell r="O571">
            <v>11.85</v>
          </cell>
          <cell r="P571">
            <v>0.31</v>
          </cell>
          <cell r="Q571">
            <v>2.65</v>
          </cell>
          <cell r="R571">
            <v>5.65</v>
          </cell>
          <cell r="S571">
            <v>11</v>
          </cell>
          <cell r="T571">
            <v>10.35</v>
          </cell>
          <cell r="U571">
            <v>10.95</v>
          </cell>
          <cell r="V571">
            <v>12.15</v>
          </cell>
          <cell r="W571">
            <v>7.55</v>
          </cell>
          <cell r="Y571">
            <v>22.25</v>
          </cell>
          <cell r="Z571">
            <v>22.35</v>
          </cell>
          <cell r="AA571">
            <v>5.48</v>
          </cell>
          <cell r="AB571">
            <v>3.27</v>
          </cell>
          <cell r="AC571">
            <v>8.5470085470087387E-3</v>
          </cell>
          <cell r="AD571"/>
          <cell r="AE571">
            <v>-9.5744680851063912E-2</v>
          </cell>
          <cell r="AF571">
            <v>-4.4776119402985093E-2</v>
          </cell>
          <cell r="AG571">
            <v>-3.2679738562091498E-2</v>
          </cell>
          <cell r="AH571">
            <v>1.2048192771084265E-2</v>
          </cell>
          <cell r="AI571">
            <v>-3.1872509960159334E-2</v>
          </cell>
          <cell r="AJ571">
            <v>6.4102564102563875E-3</v>
          </cell>
          <cell r="AK571">
            <v>-3.6585365853658569E-2</v>
          </cell>
          <cell r="AL571">
            <v>0.14814814814814814</v>
          </cell>
          <cell r="AM571">
            <v>-0.48343079922027288</v>
          </cell>
          <cell r="AN571">
            <v>1.8018018018018056E-2</v>
          </cell>
          <cell r="AO571">
            <v>9.1743119266054496E-3</v>
          </cell>
          <cell r="AP571">
            <v>9.7560975609756184E-3</v>
          </cell>
          <cell r="AQ571">
            <v>9.2165898617511122E-3</v>
          </cell>
          <cell r="AR571">
            <v>2.1008403361344463E-2</v>
          </cell>
          <cell r="AS571">
            <v>1.3422818791946289E-2</v>
          </cell>
          <cell r="AT571">
            <v>4.2154566744730504E-2</v>
          </cell>
          <cell r="AU571">
            <v>3.9534883720930392E-2</v>
          </cell>
          <cell r="AV571">
            <v>6.8226120857699968E-2</v>
          </cell>
          <cell r="AW571">
            <v>2.8301886792452713E-2</v>
          </cell>
        </row>
        <row r="572">
          <cell r="A572">
            <v>41246</v>
          </cell>
          <cell r="B572">
            <v>7649</v>
          </cell>
          <cell r="C572">
            <v>5687</v>
          </cell>
          <cell r="D572">
            <v>-1.4702622829700807E-2</v>
          </cell>
          <cell r="E572">
            <v>3.4107306834578743E-3</v>
          </cell>
          <cell r="F572">
            <v>-3.8058186738836319E-2</v>
          </cell>
          <cell r="G572">
            <v>0.34499736240548617</v>
          </cell>
          <cell r="H572">
            <v>11.8</v>
          </cell>
          <cell r="I572">
            <v>8.4</v>
          </cell>
          <cell r="J572">
            <v>15</v>
          </cell>
          <cell r="K572">
            <v>14</v>
          </cell>
          <cell r="L572">
            <v>12.55</v>
          </cell>
          <cell r="M572">
            <v>11.5</v>
          </cell>
          <cell r="N572">
            <v>15.6</v>
          </cell>
          <cell r="O572">
            <v>11.2</v>
          </cell>
          <cell r="P572">
            <v>0.31</v>
          </cell>
          <cell r="Q572">
            <v>2.2999999999999998</v>
          </cell>
          <cell r="R572">
            <v>6.1</v>
          </cell>
          <cell r="S572">
            <v>11.45</v>
          </cell>
          <cell r="T572">
            <v>10.35</v>
          </cell>
          <cell r="U572">
            <v>11.45</v>
          </cell>
          <cell r="V572">
            <v>12.65</v>
          </cell>
          <cell r="W572">
            <v>7.95</v>
          </cell>
          <cell r="Y572">
            <v>20.25</v>
          </cell>
          <cell r="Z572">
            <v>20.350000000000001</v>
          </cell>
          <cell r="AA572">
            <v>5.39</v>
          </cell>
          <cell r="AB572">
            <v>3.36</v>
          </cell>
          <cell r="AC572">
            <v>0</v>
          </cell>
          <cell r="AD572"/>
          <cell r="AE572">
            <v>-1.1764705882352899E-2</v>
          </cell>
          <cell r="AF572">
            <v>-6.25E-2</v>
          </cell>
          <cell r="AG572">
            <v>-5.4054054054054057E-2</v>
          </cell>
          <cell r="AH572">
            <v>-3.9682539682538431E-3</v>
          </cell>
          <cell r="AI572">
            <v>-5.3497942386831254E-2</v>
          </cell>
          <cell r="AJ572">
            <v>-6.3694267515923553E-3</v>
          </cell>
          <cell r="AK572">
            <v>-5.4852320675105481E-2</v>
          </cell>
          <cell r="AL572">
            <v>0</v>
          </cell>
          <cell r="AM572">
            <v>-0.13207547169811329</v>
          </cell>
          <cell r="AN572">
            <v>7.9646017699114946E-2</v>
          </cell>
          <cell r="AO572">
            <v>4.0909090909090784E-2</v>
          </cell>
          <cell r="AP572">
            <v>0</v>
          </cell>
          <cell r="AQ572">
            <v>4.5662100456621113E-2</v>
          </cell>
          <cell r="AR572">
            <v>4.1152263374485631E-2</v>
          </cell>
          <cell r="AS572">
            <v>5.2980132450331174E-2</v>
          </cell>
          <cell r="AT572">
            <v>-8.98876404494382E-2</v>
          </cell>
          <cell r="AU572">
            <v>-8.948545861297541E-2</v>
          </cell>
          <cell r="AV572">
            <v>-1.6423357664233751E-2</v>
          </cell>
          <cell r="AW572">
            <v>2.7522935779816571E-2</v>
          </cell>
        </row>
        <row r="573">
          <cell r="A573">
            <v>41253</v>
          </cell>
          <cell r="B573">
            <v>6661</v>
          </cell>
          <cell r="C573">
            <v>5214</v>
          </cell>
          <cell r="D573">
            <v>-0.1095530893821236</v>
          </cell>
          <cell r="E573">
            <v>-0.12916721140018306</v>
          </cell>
          <cell r="F573">
            <v>-8.3172147001934205E-2</v>
          </cell>
          <cell r="G573">
            <v>0.27752205600306867</v>
          </cell>
          <cell r="H573">
            <v>11.55</v>
          </cell>
          <cell r="I573">
            <v>7.3</v>
          </cell>
          <cell r="J573">
            <v>13.25</v>
          </cell>
          <cell r="K573">
            <v>12.45</v>
          </cell>
          <cell r="L573">
            <v>12.3</v>
          </cell>
          <cell r="M573">
            <v>11</v>
          </cell>
          <cell r="N573">
            <v>15.35</v>
          </cell>
          <cell r="O573">
            <v>10.75</v>
          </cell>
          <cell r="P573">
            <v>0.11</v>
          </cell>
          <cell r="Q573">
            <v>1.55</v>
          </cell>
          <cell r="R573">
            <v>4.8499999999999996</v>
          </cell>
          <cell r="S573">
            <v>10.15</v>
          </cell>
          <cell r="T573">
            <v>10</v>
          </cell>
          <cell r="U573">
            <v>10.199999999999999</v>
          </cell>
          <cell r="V573">
            <v>11.25</v>
          </cell>
          <cell r="W573">
            <v>6.65</v>
          </cell>
          <cell r="Y573">
            <v>18.149999999999999</v>
          </cell>
          <cell r="Z573">
            <v>18.350000000000001</v>
          </cell>
          <cell r="AA573">
            <v>4.6500000000000004</v>
          </cell>
          <cell r="AB573">
            <v>2.4700000000000002</v>
          </cell>
          <cell r="AC573">
            <v>-2.1186440677966045E-2</v>
          </cell>
          <cell r="AD573"/>
          <cell r="AE573">
            <v>-0.13095238095238104</v>
          </cell>
          <cell r="AF573">
            <v>-0.1166666666666667</v>
          </cell>
          <cell r="AG573">
            <v>-0.11071428571428577</v>
          </cell>
          <cell r="AH573">
            <v>-1.9920318725099584E-2</v>
          </cell>
          <cell r="AI573">
            <v>-4.3478260869565188E-2</v>
          </cell>
          <cell r="AJ573">
            <v>-1.602564102564108E-2</v>
          </cell>
          <cell r="AK573">
            <v>-4.0178571428571397E-2</v>
          </cell>
          <cell r="AL573">
            <v>-0.64516129032258063</v>
          </cell>
          <cell r="AM573">
            <v>-0.32608695652173902</v>
          </cell>
          <cell r="AN573">
            <v>-0.20491803278688525</v>
          </cell>
          <cell r="AO573">
            <v>-0.11353711790393006</v>
          </cell>
          <cell r="AP573">
            <v>-3.3816425120772875E-2</v>
          </cell>
          <cell r="AQ573">
            <v>-0.10917030567685593</v>
          </cell>
          <cell r="AR573">
            <v>-0.11067193675889331</v>
          </cell>
          <cell r="AS573">
            <v>-0.16352201257861632</v>
          </cell>
          <cell r="AT573">
            <v>-0.10370370370370374</v>
          </cell>
          <cell r="AU573">
            <v>-9.8280098280098316E-2</v>
          </cell>
          <cell r="AV573">
            <v>-0.13729128014842285</v>
          </cell>
          <cell r="AW573">
            <v>-0.26488095238095233</v>
          </cell>
        </row>
        <row r="574">
          <cell r="A574">
            <v>41260</v>
          </cell>
          <cell r="B574">
            <v>5055</v>
          </cell>
          <cell r="C574">
            <v>4741</v>
          </cell>
          <cell r="D574">
            <v>-0.17507368421052627</v>
          </cell>
          <cell r="E574">
            <v>-0.24110493919831855</v>
          </cell>
          <cell r="F574">
            <v>-9.0717299578059074E-2</v>
          </cell>
          <cell r="G574">
            <v>6.6230753005695003E-2</v>
          </cell>
          <cell r="H574">
            <v>9.1999999999999993</v>
          </cell>
          <cell r="I574">
            <v>8.5</v>
          </cell>
          <cell r="J574">
            <v>12.15</v>
          </cell>
          <cell r="K574">
            <v>11.65</v>
          </cell>
          <cell r="L574">
            <v>9.8000000000000007</v>
          </cell>
          <cell r="M574">
            <v>10.199999999999999</v>
          </cell>
          <cell r="N574">
            <v>13</v>
          </cell>
          <cell r="O574">
            <v>9.9499999999999993</v>
          </cell>
          <cell r="P574">
            <v>0</v>
          </cell>
          <cell r="Q574">
            <v>1.5</v>
          </cell>
          <cell r="R574">
            <v>3.1</v>
          </cell>
          <cell r="S574">
            <v>7.5</v>
          </cell>
          <cell r="T574">
            <v>6.25</v>
          </cell>
          <cell r="U574">
            <v>8.4</v>
          </cell>
          <cell r="V574">
            <v>8.25</v>
          </cell>
          <cell r="W574">
            <v>4.8499999999999996</v>
          </cell>
          <cell r="Y574">
            <v>17.100000000000001</v>
          </cell>
          <cell r="Z574">
            <v>17.25</v>
          </cell>
          <cell r="AA574">
            <v>3.67</v>
          </cell>
          <cell r="AB574">
            <v>0.88</v>
          </cell>
          <cell r="AC574">
            <v>-0.20346320346320357</v>
          </cell>
          <cell r="AD574"/>
          <cell r="AE574">
            <v>0.16438356164383561</v>
          </cell>
          <cell r="AF574">
            <v>-8.3018867924528283E-2</v>
          </cell>
          <cell r="AG574">
            <v>-6.425702811244971E-2</v>
          </cell>
          <cell r="AH574">
            <v>-0.2032520325203252</v>
          </cell>
          <cell r="AI574">
            <v>-7.2727272727272751E-2</v>
          </cell>
          <cell r="AJ574">
            <v>-0.15309446254071657</v>
          </cell>
          <cell r="AK574">
            <v>-7.4418604651162901E-2</v>
          </cell>
          <cell r="AL574">
            <v>-1</v>
          </cell>
          <cell r="AM574">
            <v>-3.2258064516129115E-2</v>
          </cell>
          <cell r="AN574">
            <v>-0.36082474226804118</v>
          </cell>
          <cell r="AO574">
            <v>-0.26108374384236455</v>
          </cell>
          <cell r="AP574">
            <v>-0.375</v>
          </cell>
          <cell r="AQ574">
            <v>-0.17647058823529405</v>
          </cell>
          <cell r="AR574">
            <v>-0.26666666666666672</v>
          </cell>
          <cell r="AS574">
            <v>-0.2706766917293234</v>
          </cell>
          <cell r="AT574">
            <v>-5.7851239669421295E-2</v>
          </cell>
          <cell r="AU574">
            <v>-5.9945504087193568E-2</v>
          </cell>
          <cell r="AV574">
            <v>-0.21075268817204307</v>
          </cell>
          <cell r="AW574">
            <v>-0.64372469635627527</v>
          </cell>
        </row>
        <row r="575">
          <cell r="A575">
            <v>41267</v>
          </cell>
          <cell r="B575">
            <v>4509</v>
          </cell>
          <cell r="C575">
            <v>4541</v>
          </cell>
          <cell r="D575">
            <v>-7.615353205389952E-2</v>
          </cell>
          <cell r="E575">
            <v>-0.10801186943620178</v>
          </cell>
          <cell r="F575">
            <v>-4.2185192997257981E-2</v>
          </cell>
          <cell r="G575">
            <v>-7.0469059678484915E-3</v>
          </cell>
          <cell r="H575">
            <v>9</v>
          </cell>
          <cell r="I575">
            <v>7.3</v>
          </cell>
          <cell r="J575">
            <v>11.8</v>
          </cell>
          <cell r="K575">
            <v>11.4</v>
          </cell>
          <cell r="L575">
            <v>9.65</v>
          </cell>
          <cell r="M575">
            <v>10.050000000000001</v>
          </cell>
          <cell r="N575">
            <v>12.85</v>
          </cell>
          <cell r="O575">
            <v>9.8000000000000007</v>
          </cell>
          <cell r="P575">
            <v>0</v>
          </cell>
          <cell r="Q575">
            <v>1.24</v>
          </cell>
          <cell r="R575">
            <v>2.2999999999999998</v>
          </cell>
          <cell r="S575">
            <v>6.15</v>
          </cell>
          <cell r="T575">
            <v>6.1</v>
          </cell>
          <cell r="U575">
            <v>7.5</v>
          </cell>
          <cell r="V575">
            <v>7.65</v>
          </cell>
          <cell r="W575">
            <v>4</v>
          </cell>
          <cell r="Y575">
            <v>16.05</v>
          </cell>
          <cell r="Z575">
            <v>16.3</v>
          </cell>
          <cell r="AA575">
            <v>3.27</v>
          </cell>
          <cell r="AB575">
            <v>0.8</v>
          </cell>
          <cell r="AC575">
            <v>-2.1739130434782483E-2</v>
          </cell>
          <cell r="AD575"/>
          <cell r="AE575">
            <v>-0.14117647058823535</v>
          </cell>
          <cell r="AF575">
            <v>-2.8806584362139898E-2</v>
          </cell>
          <cell r="AG575">
            <v>-2.1459227467811148E-2</v>
          </cell>
          <cell r="AH575">
            <v>-1.5306122448979664E-2</v>
          </cell>
          <cell r="AI575">
            <v>-1.4705882352941013E-2</v>
          </cell>
          <cell r="AJ575">
            <v>-1.1538461538461608E-2</v>
          </cell>
          <cell r="AK575">
            <v>-1.5075376884421954E-2</v>
          </cell>
          <cell r="AL575" t="e">
            <v>#DIV/0!</v>
          </cell>
          <cell r="AM575">
            <v>-0.17333333333333334</v>
          </cell>
          <cell r="AN575">
            <v>-0.25806451612903236</v>
          </cell>
          <cell r="AO575">
            <v>-0.17999999999999994</v>
          </cell>
          <cell r="AP575">
            <v>-2.4000000000000021E-2</v>
          </cell>
          <cell r="AQ575">
            <v>-0.10714285714285721</v>
          </cell>
          <cell r="AR575">
            <v>-7.272727272727264E-2</v>
          </cell>
          <cell r="AS575">
            <v>-0.17525773195876282</v>
          </cell>
          <cell r="AT575">
            <v>-6.1403508771929904E-2</v>
          </cell>
          <cell r="AU575">
            <v>-5.507246376811592E-2</v>
          </cell>
          <cell r="AV575">
            <v>-0.10899182561307896</v>
          </cell>
          <cell r="AW575">
            <v>-9.0909090909090828E-2</v>
          </cell>
        </row>
        <row r="576">
          <cell r="A576">
            <v>41281</v>
          </cell>
          <cell r="B576">
            <v>5072</v>
          </cell>
          <cell r="C576">
            <v>4588</v>
          </cell>
          <cell r="D576">
            <v>6.7403314917127144E-2</v>
          </cell>
          <cell r="E576">
            <v>0.12486138833444227</v>
          </cell>
          <cell r="F576">
            <v>1.035014314027749E-2</v>
          </cell>
          <cell r="G576">
            <v>0.1054925893635571</v>
          </cell>
          <cell r="H576">
            <v>9.25</v>
          </cell>
          <cell r="I576">
            <v>7.15</v>
          </cell>
          <cell r="J576">
            <v>12.5</v>
          </cell>
          <cell r="K576">
            <v>11.5</v>
          </cell>
          <cell r="L576">
            <v>9.8000000000000007</v>
          </cell>
          <cell r="M576">
            <v>10.15</v>
          </cell>
          <cell r="N576">
            <v>13</v>
          </cell>
          <cell r="O576">
            <v>9.9</v>
          </cell>
          <cell r="P576">
            <v>0</v>
          </cell>
          <cell r="Q576">
            <v>1.06</v>
          </cell>
          <cell r="R576">
            <v>3.4</v>
          </cell>
          <cell r="S576">
            <v>7.2</v>
          </cell>
          <cell r="T576">
            <v>6.4</v>
          </cell>
          <cell r="U576">
            <v>8.65</v>
          </cell>
          <cell r="V576">
            <v>8.25</v>
          </cell>
          <cell r="W576">
            <v>5.25</v>
          </cell>
          <cell r="Y576">
            <v>16.8</v>
          </cell>
          <cell r="Z576">
            <v>17</v>
          </cell>
          <cell r="AA576">
            <v>3.18</v>
          </cell>
          <cell r="AB576">
            <v>0.97</v>
          </cell>
          <cell r="AC576">
            <v>2.7777777777777679E-2</v>
          </cell>
          <cell r="AD576"/>
          <cell r="AE576">
            <v>-2.0547945205479423E-2</v>
          </cell>
          <cell r="AF576">
            <v>5.9322033898304927E-2</v>
          </cell>
          <cell r="AG576">
            <v>8.7719298245614308E-3</v>
          </cell>
          <cell r="AH576">
            <v>1.5544041450777257E-2</v>
          </cell>
          <cell r="AI576">
            <v>9.9502487562188602E-3</v>
          </cell>
          <cell r="AJ576">
            <v>1.1673151750972721E-2</v>
          </cell>
          <cell r="AK576">
            <v>1.0204081632652962E-2</v>
          </cell>
          <cell r="AL576" t="e">
            <v>#DIV/0!</v>
          </cell>
          <cell r="AM576">
            <v>-0.14516129032258063</v>
          </cell>
          <cell r="AN576">
            <v>0.47826086956521752</v>
          </cell>
          <cell r="AO576">
            <v>0.1707317073170731</v>
          </cell>
          <cell r="AP576">
            <v>4.9180327868852514E-2</v>
          </cell>
          <cell r="AQ576">
            <v>0.15333333333333332</v>
          </cell>
          <cell r="AR576">
            <v>7.8431372549019551E-2</v>
          </cell>
          <cell r="AS576">
            <v>0.3125</v>
          </cell>
          <cell r="AT576">
            <v>4.6728971962616717E-2</v>
          </cell>
          <cell r="AU576">
            <v>4.2944785276073594E-2</v>
          </cell>
          <cell r="AV576">
            <v>-2.752293577981646E-2</v>
          </cell>
          <cell r="AW576">
            <v>0.21249999999999991</v>
          </cell>
        </row>
        <row r="577">
          <cell r="A577">
            <v>41288</v>
          </cell>
          <cell r="B577">
            <v>5445</v>
          </cell>
          <cell r="C577">
            <v>4684</v>
          </cell>
          <cell r="D577">
            <v>4.8550724637681064E-2</v>
          </cell>
          <cell r="E577">
            <v>7.3541009463722329E-2</v>
          </cell>
          <cell r="F577">
            <v>2.0924149956408122E-2</v>
          </cell>
          <cell r="G577">
            <v>0.16246797608881297</v>
          </cell>
          <cell r="H577">
            <v>9.4</v>
          </cell>
          <cell r="I577">
            <v>7.15</v>
          </cell>
          <cell r="J577">
            <v>12.65</v>
          </cell>
          <cell r="K577">
            <v>11.65</v>
          </cell>
          <cell r="L577">
            <v>9.9499999999999993</v>
          </cell>
          <cell r="M577">
            <v>10.35</v>
          </cell>
          <cell r="N577">
            <v>13.2</v>
          </cell>
          <cell r="O577">
            <v>10.15</v>
          </cell>
          <cell r="P577">
            <v>0</v>
          </cell>
          <cell r="Q577">
            <v>1.3</v>
          </cell>
          <cell r="R577">
            <v>3.9</v>
          </cell>
          <cell r="S577">
            <v>7.75</v>
          </cell>
          <cell r="T577">
            <v>6.5</v>
          </cell>
          <cell r="U577">
            <v>9.15</v>
          </cell>
          <cell r="V577">
            <v>8.75</v>
          </cell>
          <cell r="W577">
            <v>5.75</v>
          </cell>
          <cell r="Y577">
            <v>17.25</v>
          </cell>
          <cell r="Z577">
            <v>17.5</v>
          </cell>
          <cell r="AA577">
            <v>3.76</v>
          </cell>
          <cell r="AB577">
            <v>1.19</v>
          </cell>
          <cell r="AC577">
            <v>1.6216216216216273E-2</v>
          </cell>
          <cell r="AD577"/>
          <cell r="AE577">
            <v>0</v>
          </cell>
          <cell r="AF577">
            <v>1.2000000000000011E-2</v>
          </cell>
          <cell r="AG577">
            <v>1.304347826086949E-2</v>
          </cell>
          <cell r="AH577">
            <v>1.5306122448979442E-2</v>
          </cell>
          <cell r="AI577">
            <v>1.9704433497536922E-2</v>
          </cell>
          <cell r="AJ577">
            <v>1.538461538461533E-2</v>
          </cell>
          <cell r="AK577">
            <v>2.5252525252525304E-2</v>
          </cell>
          <cell r="AL577" t="e">
            <v>#DIV/0!</v>
          </cell>
          <cell r="AM577">
            <v>0.22641509433962259</v>
          </cell>
          <cell r="AN577">
            <v>0.14705882352941169</v>
          </cell>
          <cell r="AO577">
            <v>7.638888888888884E-2</v>
          </cell>
          <cell r="AP577">
            <v>1.5625E-2</v>
          </cell>
          <cell r="AQ577">
            <v>5.7803468208092568E-2</v>
          </cell>
          <cell r="AR577">
            <v>6.0606060606060552E-2</v>
          </cell>
          <cell r="AS577">
            <v>9.5238095238095344E-2</v>
          </cell>
          <cell r="AT577">
            <v>2.6785714285714191E-2</v>
          </cell>
          <cell r="AU577">
            <v>2.9411764705882248E-2</v>
          </cell>
          <cell r="AV577">
            <v>0.1823899371069182</v>
          </cell>
          <cell r="AW577">
            <v>0.22680412371134029</v>
          </cell>
        </row>
        <row r="578">
          <cell r="A578">
            <v>41295</v>
          </cell>
          <cell r="B578">
            <v>6497</v>
          </cell>
          <cell r="C578">
            <v>4951</v>
          </cell>
          <cell r="D578">
            <v>0.13022015993681513</v>
          </cell>
          <cell r="E578">
            <v>0.19320477502295685</v>
          </cell>
          <cell r="F578">
            <v>5.7002561912894878E-2</v>
          </cell>
          <cell r="G578">
            <v>0.31226014946475461</v>
          </cell>
          <cell r="H578">
            <v>10.3</v>
          </cell>
          <cell r="I578">
            <v>7.45</v>
          </cell>
          <cell r="J578">
            <v>13</v>
          </cell>
          <cell r="K578">
            <v>12.1</v>
          </cell>
          <cell r="L578">
            <v>10.85</v>
          </cell>
          <cell r="M578">
            <v>10.8</v>
          </cell>
          <cell r="N578">
            <v>14</v>
          </cell>
          <cell r="O578">
            <v>10.65</v>
          </cell>
          <cell r="P578">
            <v>0</v>
          </cell>
          <cell r="Q578">
            <v>1.46</v>
          </cell>
          <cell r="R578">
            <v>5.5</v>
          </cell>
          <cell r="S578">
            <v>9.5</v>
          </cell>
          <cell r="T578">
            <v>7.5</v>
          </cell>
          <cell r="U578">
            <v>10.65</v>
          </cell>
          <cell r="V578">
            <v>10.199999999999999</v>
          </cell>
          <cell r="W578">
            <v>7.3</v>
          </cell>
          <cell r="Y578">
            <v>18.7</v>
          </cell>
          <cell r="Z578">
            <v>19</v>
          </cell>
          <cell r="AA578">
            <v>4.24</v>
          </cell>
          <cell r="AB578">
            <v>1.94</v>
          </cell>
          <cell r="AC578">
            <v>9.5744680851063801E-2</v>
          </cell>
          <cell r="AD578"/>
          <cell r="AE578">
            <v>4.195804195804187E-2</v>
          </cell>
          <cell r="AF578">
            <v>2.7667984189723382E-2</v>
          </cell>
          <cell r="AG578">
            <v>3.8626609442059978E-2</v>
          </cell>
          <cell r="AH578">
            <v>9.0452261306532611E-2</v>
          </cell>
          <cell r="AI578">
            <v>4.347826086956541E-2</v>
          </cell>
          <cell r="AJ578">
            <v>6.0606060606060552E-2</v>
          </cell>
          <cell r="AK578">
            <v>4.9261083743842304E-2</v>
          </cell>
          <cell r="AL578" t="e">
            <v>#DIV/0!</v>
          </cell>
          <cell r="AM578">
            <v>0.12307692307692308</v>
          </cell>
          <cell r="AN578">
            <v>0.41025641025641035</v>
          </cell>
          <cell r="AO578">
            <v>0.22580645161290325</v>
          </cell>
          <cell r="AP578">
            <v>0.15384615384615374</v>
          </cell>
          <cell r="AQ578">
            <v>0.16393442622950816</v>
          </cell>
          <cell r="AR578">
            <v>0.1657142857142857</v>
          </cell>
          <cell r="AS578">
            <v>0.26956521739130435</v>
          </cell>
          <cell r="AT578">
            <v>8.4057971014492638E-2</v>
          </cell>
          <cell r="AU578">
            <v>8.5714285714285632E-2</v>
          </cell>
          <cell r="AV578">
            <v>0.12765957446808529</v>
          </cell>
          <cell r="AW578">
            <v>0.63025210084033612</v>
          </cell>
        </row>
        <row r="579">
          <cell r="A579">
            <v>41302</v>
          </cell>
          <cell r="B579">
            <v>6317</v>
          </cell>
          <cell r="C579">
            <v>4841</v>
          </cell>
          <cell r="D579">
            <v>-2.5331935709294151E-2</v>
          </cell>
          <cell r="E579">
            <v>-2.7705094659073448E-2</v>
          </cell>
          <cell r="F579">
            <v>-2.2217733791153327E-2</v>
          </cell>
          <cell r="G579">
            <v>0.30489568271018386</v>
          </cell>
          <cell r="H579">
            <v>10.15</v>
          </cell>
          <cell r="I579">
            <v>7.1</v>
          </cell>
          <cell r="J579">
            <v>13</v>
          </cell>
          <cell r="K579">
            <v>12.1</v>
          </cell>
          <cell r="L579">
            <v>10.7</v>
          </cell>
          <cell r="M579">
            <v>10.55</v>
          </cell>
          <cell r="N579">
            <v>13.85</v>
          </cell>
          <cell r="O579">
            <v>10.4</v>
          </cell>
          <cell r="P579">
            <v>0</v>
          </cell>
          <cell r="Q579">
            <v>1.22</v>
          </cell>
          <cell r="R579">
            <v>5.3</v>
          </cell>
          <cell r="S579">
            <v>9.35</v>
          </cell>
          <cell r="T579">
            <v>7.4</v>
          </cell>
          <cell r="U579">
            <v>10.5</v>
          </cell>
          <cell r="V579">
            <v>9.9499999999999993</v>
          </cell>
          <cell r="W579">
            <v>7.1</v>
          </cell>
          <cell r="Y579">
            <v>18.350000000000001</v>
          </cell>
          <cell r="Z579">
            <v>18.600000000000001</v>
          </cell>
          <cell r="AA579">
            <v>3.93</v>
          </cell>
          <cell r="AB579">
            <v>1.81</v>
          </cell>
          <cell r="AC579">
            <v>-1.4563106796116498E-2</v>
          </cell>
          <cell r="AD579"/>
          <cell r="AE579">
            <v>-4.6979865771812124E-2</v>
          </cell>
          <cell r="AF579">
            <v>0</v>
          </cell>
          <cell r="AG579">
            <v>0</v>
          </cell>
          <cell r="AH579">
            <v>-1.3824884792626779E-2</v>
          </cell>
          <cell r="AI579">
            <v>-2.314814814814814E-2</v>
          </cell>
          <cell r="AJ579">
            <v>-1.0714285714285787E-2</v>
          </cell>
          <cell r="AK579">
            <v>-2.3474178403755874E-2</v>
          </cell>
          <cell r="AL579" t="e">
            <v>#DIV/0!</v>
          </cell>
          <cell r="AM579">
            <v>-0.16438356164383561</v>
          </cell>
          <cell r="AN579">
            <v>-3.6363636363636376E-2</v>
          </cell>
          <cell r="AO579">
            <v>-1.5789473684210575E-2</v>
          </cell>
          <cell r="AP579">
            <v>-1.3333333333333308E-2</v>
          </cell>
          <cell r="AQ579">
            <v>-1.4084507042253502E-2</v>
          </cell>
          <cell r="AR579">
            <v>-2.4509803921568651E-2</v>
          </cell>
          <cell r="AS579">
            <v>-2.7397260273972601E-2</v>
          </cell>
          <cell r="AT579">
            <v>-1.8716577540106805E-2</v>
          </cell>
          <cell r="AU579">
            <v>-2.1052631578947323E-2</v>
          </cell>
          <cell r="AV579">
            <v>-7.3113207547169767E-2</v>
          </cell>
          <cell r="AW579">
            <v>-6.7010309278350499E-2</v>
          </cell>
        </row>
        <row r="580">
          <cell r="A580">
            <v>41309</v>
          </cell>
          <cell r="B580">
            <v>6134</v>
          </cell>
          <cell r="C580">
            <v>4753</v>
          </cell>
          <cell r="D580">
            <v>-2.4287506721634711E-2</v>
          </cell>
          <cell r="E580">
            <v>-2.8969447522558145E-2</v>
          </cell>
          <cell r="F580">
            <v>-1.8178062383805038E-2</v>
          </cell>
          <cell r="G580">
            <v>0.29055333473595624</v>
          </cell>
          <cell r="H580">
            <v>9.75</v>
          </cell>
          <cell r="I580">
            <v>7.1</v>
          </cell>
          <cell r="J580">
            <v>12.9</v>
          </cell>
          <cell r="K580">
            <v>12</v>
          </cell>
          <cell r="L580">
            <v>10.3</v>
          </cell>
          <cell r="M580">
            <v>10.45</v>
          </cell>
          <cell r="N580">
            <v>13.35</v>
          </cell>
          <cell r="O580">
            <v>10.3</v>
          </cell>
          <cell r="P580">
            <v>0</v>
          </cell>
          <cell r="Q580">
            <v>1.19</v>
          </cell>
          <cell r="R580">
            <v>5.0999999999999996</v>
          </cell>
          <cell r="S580">
            <v>9</v>
          </cell>
          <cell r="T580">
            <v>6.85</v>
          </cell>
          <cell r="U580">
            <v>10.25</v>
          </cell>
          <cell r="V580">
            <v>9.6999999999999993</v>
          </cell>
          <cell r="W580">
            <v>6.95</v>
          </cell>
          <cell r="Y580">
            <v>18</v>
          </cell>
          <cell r="Z580">
            <v>18.25</v>
          </cell>
          <cell r="AA580">
            <v>3.89</v>
          </cell>
          <cell r="AB580">
            <v>1.72</v>
          </cell>
          <cell r="AC580">
            <v>-3.9408866995073955E-2</v>
          </cell>
          <cell r="AD580"/>
          <cell r="AE580">
            <v>0</v>
          </cell>
          <cell r="AF580">
            <v>-7.692307692307665E-3</v>
          </cell>
          <cell r="AG580">
            <v>-8.2644628099173278E-3</v>
          </cell>
          <cell r="AH580">
            <v>-3.7383177570093351E-2</v>
          </cell>
          <cell r="AI580">
            <v>-9.4786729857820884E-3</v>
          </cell>
          <cell r="AJ580">
            <v>-3.6101083032490933E-2</v>
          </cell>
          <cell r="AK580">
            <v>-9.6153846153845812E-3</v>
          </cell>
          <cell r="AL580" t="e">
            <v>#DIV/0!</v>
          </cell>
          <cell r="AM580">
            <v>-2.4590163934426257E-2</v>
          </cell>
          <cell r="AN580">
            <v>-3.7735849056603765E-2</v>
          </cell>
          <cell r="AO580">
            <v>-3.7433155080213831E-2</v>
          </cell>
          <cell r="AP580">
            <v>-7.4324324324324453E-2</v>
          </cell>
          <cell r="AQ580">
            <v>-2.3809523809523836E-2</v>
          </cell>
          <cell r="AR580">
            <v>-2.5125628140703515E-2</v>
          </cell>
          <cell r="AS580">
            <v>-2.1126760563380254E-2</v>
          </cell>
          <cell r="AT580">
            <v>-1.9073569482288888E-2</v>
          </cell>
          <cell r="AU580">
            <v>-1.8817204301075363E-2</v>
          </cell>
          <cell r="AV580">
            <v>-1.0178117048346036E-2</v>
          </cell>
          <cell r="AW580">
            <v>-4.9723756906077443E-2</v>
          </cell>
        </row>
        <row r="581">
          <cell r="A581">
            <v>41316</v>
          </cell>
          <cell r="B581">
            <v>6035</v>
          </cell>
          <cell r="C581">
            <v>4833</v>
          </cell>
          <cell r="D581">
            <v>-1.7452006980802626E-3</v>
          </cell>
          <cell r="E581">
            <v>-1.6139550048907769E-2</v>
          </cell>
          <cell r="F581">
            <v>1.683147485798453E-2</v>
          </cell>
          <cell r="G581">
            <v>0.24870680736602524</v>
          </cell>
          <cell r="H581">
            <v>9.8000000000000007</v>
          </cell>
          <cell r="I581">
            <v>7.35</v>
          </cell>
          <cell r="J581">
            <v>13.2</v>
          </cell>
          <cell r="K581">
            <v>12.25</v>
          </cell>
          <cell r="L581">
            <v>10.35</v>
          </cell>
          <cell r="M581">
            <v>10.7</v>
          </cell>
          <cell r="N581">
            <v>13.4</v>
          </cell>
          <cell r="O581">
            <v>10.5</v>
          </cell>
          <cell r="P581">
            <v>0</v>
          </cell>
          <cell r="Q581">
            <v>1.19</v>
          </cell>
          <cell r="R581">
            <v>5</v>
          </cell>
          <cell r="S581">
            <v>8.5500000000000007</v>
          </cell>
          <cell r="T581">
            <v>6.85</v>
          </cell>
          <cell r="U581">
            <v>10.15</v>
          </cell>
          <cell r="V581">
            <v>9.5</v>
          </cell>
          <cell r="W581">
            <v>6.85</v>
          </cell>
          <cell r="Y581">
            <v>17.75</v>
          </cell>
          <cell r="Z581">
            <v>18</v>
          </cell>
          <cell r="AA581">
            <v>3.88</v>
          </cell>
          <cell r="AB581">
            <v>1.72</v>
          </cell>
          <cell r="AC581">
            <v>5.12820512820511E-3</v>
          </cell>
          <cell r="AD581"/>
          <cell r="AE581">
            <v>3.5211267605633756E-2</v>
          </cell>
          <cell r="AF581">
            <v>2.3255813953488191E-2</v>
          </cell>
          <cell r="AG581">
            <v>2.0833333333333259E-2</v>
          </cell>
          <cell r="AH581">
            <v>4.8543689320388328E-3</v>
          </cell>
          <cell r="AI581">
            <v>2.3923444976076569E-2</v>
          </cell>
          <cell r="AJ581">
            <v>3.7453183520599342E-3</v>
          </cell>
          <cell r="AK581">
            <v>1.9417475728155331E-2</v>
          </cell>
          <cell r="AL581" t="e">
            <v>#DIV/0!</v>
          </cell>
          <cell r="AM581">
            <v>0</v>
          </cell>
          <cell r="AN581">
            <v>-1.9607843137254832E-2</v>
          </cell>
          <cell r="AO581">
            <v>-4.9999999999999933E-2</v>
          </cell>
          <cell r="AP581">
            <v>0</v>
          </cell>
          <cell r="AQ581">
            <v>-9.7560975609756184E-3</v>
          </cell>
          <cell r="AR581">
            <v>-2.0618556701030855E-2</v>
          </cell>
          <cell r="AS581">
            <v>-1.4388489208633115E-2</v>
          </cell>
          <cell r="AT581">
            <v>-1.388888888888884E-2</v>
          </cell>
          <cell r="AU581">
            <v>-1.3698630136986356E-2</v>
          </cell>
          <cell r="AV581">
            <v>-2.5706940874036244E-3</v>
          </cell>
          <cell r="AW581">
            <v>0</v>
          </cell>
        </row>
        <row r="582">
          <cell r="A582">
            <v>41323</v>
          </cell>
          <cell r="B582">
            <v>5742</v>
          </cell>
          <cell r="C582">
            <v>4799</v>
          </cell>
          <cell r="D582">
            <v>-3.0088332719911626E-2</v>
          </cell>
          <cell r="E582">
            <v>-4.8550124275062112E-2</v>
          </cell>
          <cell r="F582">
            <v>-7.034967928822633E-3</v>
          </cell>
          <cell r="G582">
            <v>0.19649927068139195</v>
          </cell>
          <cell r="H582">
            <v>9.65</v>
          </cell>
          <cell r="I582">
            <v>7.55</v>
          </cell>
          <cell r="J582">
            <v>13.35</v>
          </cell>
          <cell r="K582">
            <v>12.5</v>
          </cell>
          <cell r="L582">
            <v>10.199999999999999</v>
          </cell>
          <cell r="M582">
            <v>10</v>
          </cell>
          <cell r="N582">
            <v>13.2</v>
          </cell>
          <cell r="O582">
            <v>10.75</v>
          </cell>
          <cell r="P582">
            <v>0</v>
          </cell>
          <cell r="Q582">
            <v>1.06</v>
          </cell>
          <cell r="R582">
            <v>4.4000000000000004</v>
          </cell>
          <cell r="S582">
            <v>7.95</v>
          </cell>
          <cell r="T582">
            <v>6.65</v>
          </cell>
          <cell r="U582">
            <v>9.6999999999999993</v>
          </cell>
          <cell r="V582">
            <v>9.15</v>
          </cell>
          <cell r="W582">
            <v>6.4</v>
          </cell>
          <cell r="Y582">
            <v>17.850000000000001</v>
          </cell>
          <cell r="Z582">
            <v>18.100000000000001</v>
          </cell>
          <cell r="AA582">
            <v>3.89</v>
          </cell>
          <cell r="AB582">
            <v>1.24</v>
          </cell>
          <cell r="AC582">
            <v>-1.5306122448979664E-2</v>
          </cell>
          <cell r="AD582"/>
          <cell r="AE582">
            <v>2.7210884353741527E-2</v>
          </cell>
          <cell r="AF582">
            <v>1.1363636363636465E-2</v>
          </cell>
          <cell r="AG582">
            <v>2.0408163265306145E-2</v>
          </cell>
          <cell r="AH582">
            <v>-1.449275362318847E-2</v>
          </cell>
          <cell r="AI582">
            <v>-6.5420560747663448E-2</v>
          </cell>
          <cell r="AJ582">
            <v>-1.4925373134328401E-2</v>
          </cell>
          <cell r="AK582">
            <v>2.3809523809523725E-2</v>
          </cell>
          <cell r="AL582" t="e">
            <v>#DIV/0!</v>
          </cell>
          <cell r="AM582">
            <v>-0.10924369747899154</v>
          </cell>
          <cell r="AN582">
            <v>-0.11999999999999988</v>
          </cell>
          <cell r="AO582">
            <v>-7.0175438596491335E-2</v>
          </cell>
          <cell r="AP582">
            <v>-2.9197080291970656E-2</v>
          </cell>
          <cell r="AQ582">
            <v>-4.4334975369458185E-2</v>
          </cell>
          <cell r="AR582">
            <v>-3.6842105263157898E-2</v>
          </cell>
          <cell r="AS582">
            <v>-6.5693430656934226E-2</v>
          </cell>
          <cell r="AT582">
            <v>5.6338028169014009E-3</v>
          </cell>
          <cell r="AU582">
            <v>5.5555555555555358E-3</v>
          </cell>
          <cell r="AV582">
            <v>2.5773195876288568E-3</v>
          </cell>
          <cell r="AW582">
            <v>-0.27906976744186041</v>
          </cell>
        </row>
        <row r="583">
          <cell r="A583">
            <v>41330</v>
          </cell>
          <cell r="B583">
            <v>5527</v>
          </cell>
          <cell r="C583">
            <v>4741</v>
          </cell>
          <cell r="D583">
            <v>-2.589887107485056E-2</v>
          </cell>
          <cell r="E583">
            <v>-3.7443399512365083E-2</v>
          </cell>
          <cell r="F583">
            <v>-1.2085851219003962E-2</v>
          </cell>
          <cell r="G583">
            <v>0.16578780847922378</v>
          </cell>
          <cell r="H583">
            <v>9.4499999999999993</v>
          </cell>
          <cell r="I583">
            <v>7.4</v>
          </cell>
          <cell r="J583">
            <v>13.1</v>
          </cell>
          <cell r="K583">
            <v>12</v>
          </cell>
          <cell r="L583">
            <v>10.1</v>
          </cell>
          <cell r="M583">
            <v>10.65</v>
          </cell>
          <cell r="N583">
            <v>13.1</v>
          </cell>
          <cell r="O583">
            <v>10.45</v>
          </cell>
          <cell r="P583">
            <v>0</v>
          </cell>
          <cell r="Q583">
            <v>0.97</v>
          </cell>
          <cell r="R583">
            <v>4.0999999999999996</v>
          </cell>
          <cell r="S583">
            <v>7.8</v>
          </cell>
          <cell r="T583">
            <v>6.6</v>
          </cell>
          <cell r="U583">
            <v>9.0500000000000007</v>
          </cell>
          <cell r="V583">
            <v>9.0500000000000007</v>
          </cell>
          <cell r="W583">
            <v>6.15</v>
          </cell>
          <cell r="Y583">
            <v>17.75</v>
          </cell>
          <cell r="Z583">
            <v>18</v>
          </cell>
          <cell r="AA583">
            <v>3.71</v>
          </cell>
          <cell r="AB583">
            <v>0.87</v>
          </cell>
          <cell r="AC583">
            <v>-2.0725388601036343E-2</v>
          </cell>
          <cell r="AD583"/>
          <cell r="AE583">
            <v>-1.9867549668874052E-2</v>
          </cell>
          <cell r="AF583">
            <v>-1.8726591760299671E-2</v>
          </cell>
          <cell r="AG583">
            <v>-4.0000000000000036E-2</v>
          </cell>
          <cell r="AH583">
            <v>-9.8039215686274161E-3</v>
          </cell>
          <cell r="AI583">
            <v>6.4999999999999947E-2</v>
          </cell>
          <cell r="AJ583">
            <v>-7.575757575757569E-3</v>
          </cell>
          <cell r="AK583">
            <v>-2.7906976744186074E-2</v>
          </cell>
          <cell r="AL583" t="e">
            <v>#DIV/0!</v>
          </cell>
          <cell r="AM583">
            <v>-8.4905660377358583E-2</v>
          </cell>
          <cell r="AN583">
            <v>-6.8181818181818343E-2</v>
          </cell>
          <cell r="AO583">
            <v>-1.8867924528301883E-2</v>
          </cell>
          <cell r="AP583">
            <v>-7.5187969924812581E-3</v>
          </cell>
          <cell r="AQ583">
            <v>-6.7010309278350388E-2</v>
          </cell>
          <cell r="AR583">
            <v>-1.0928961748633892E-2</v>
          </cell>
          <cell r="AS583">
            <v>-3.90625E-2</v>
          </cell>
          <cell r="AT583">
            <v>-5.6022408963586345E-3</v>
          </cell>
          <cell r="AU583">
            <v>-5.5248618784531356E-3</v>
          </cell>
          <cell r="AV583">
            <v>-4.6272493573264795E-2</v>
          </cell>
          <cell r="AW583">
            <v>-0.29838709677419351</v>
          </cell>
        </row>
        <row r="584">
          <cell r="A584">
            <v>41337</v>
          </cell>
          <cell r="B584">
            <v>5260</v>
          </cell>
          <cell r="C584">
            <v>4668</v>
          </cell>
          <cell r="D584">
            <v>-3.3112582781456901E-2</v>
          </cell>
          <cell r="E584">
            <v>-4.830830468608649E-2</v>
          </cell>
          <cell r="F584">
            <v>-1.5397595443999101E-2</v>
          </cell>
          <cell r="G584">
            <v>0.1268209083119109</v>
          </cell>
          <cell r="H584">
            <v>9.3000000000000007</v>
          </cell>
          <cell r="I584">
            <v>7.2</v>
          </cell>
          <cell r="J584">
            <v>13</v>
          </cell>
          <cell r="K584">
            <v>11</v>
          </cell>
          <cell r="L584">
            <v>9.9499999999999993</v>
          </cell>
          <cell r="M584">
            <v>10.5</v>
          </cell>
          <cell r="N584">
            <v>12.95</v>
          </cell>
          <cell r="O584">
            <v>10.25</v>
          </cell>
          <cell r="P584">
            <v>0</v>
          </cell>
          <cell r="Q584">
            <v>0.93</v>
          </cell>
          <cell r="R584">
            <v>3.65</v>
          </cell>
          <cell r="S584">
            <v>7.3</v>
          </cell>
          <cell r="T584">
            <v>6.4</v>
          </cell>
          <cell r="U584">
            <v>8.6</v>
          </cell>
          <cell r="V584">
            <v>8.5500000000000007</v>
          </cell>
          <cell r="W584">
            <v>5.75</v>
          </cell>
          <cell r="Y584">
            <v>17.399999999999999</v>
          </cell>
          <cell r="Z584">
            <v>17.600000000000001</v>
          </cell>
          <cell r="AA584">
            <v>3.53</v>
          </cell>
          <cell r="AB584">
            <v>0.87</v>
          </cell>
          <cell r="AC584">
            <v>-1.5873015873015706E-2</v>
          </cell>
          <cell r="AD584"/>
          <cell r="AE584">
            <v>-2.7027027027027084E-2</v>
          </cell>
          <cell r="AF584">
            <v>-7.6335877862595547E-3</v>
          </cell>
          <cell r="AG584">
            <v>-8.333333333333337E-2</v>
          </cell>
          <cell r="AH584">
            <v>-1.4851485148514865E-2</v>
          </cell>
          <cell r="AI584">
            <v>-1.4084507042253502E-2</v>
          </cell>
          <cell r="AJ584">
            <v>-1.1450381679389388E-2</v>
          </cell>
          <cell r="AK584">
            <v>-1.9138755980861122E-2</v>
          </cell>
          <cell r="AL584" t="e">
            <v>#DIV/0!</v>
          </cell>
          <cell r="AM584">
            <v>-4.123711340206182E-2</v>
          </cell>
          <cell r="AN584">
            <v>-0.1097560975609756</v>
          </cell>
          <cell r="AO584">
            <v>-6.4102564102564097E-2</v>
          </cell>
          <cell r="AP584">
            <v>-3.0303030303030165E-2</v>
          </cell>
          <cell r="AQ584">
            <v>-4.9723756906077443E-2</v>
          </cell>
          <cell r="AR584">
            <v>-5.5248618784530357E-2</v>
          </cell>
          <cell r="AS584">
            <v>-6.5040650406504086E-2</v>
          </cell>
          <cell r="AT584">
            <v>-1.9718309859155014E-2</v>
          </cell>
          <cell r="AU584">
            <v>-2.2222222222222143E-2</v>
          </cell>
          <cell r="AV584">
            <v>-4.8517520215633492E-2</v>
          </cell>
          <cell r="AW584">
            <v>0</v>
          </cell>
        </row>
        <row r="585">
          <cell r="A585">
            <v>41344</v>
          </cell>
          <cell r="B585">
            <v>5298</v>
          </cell>
          <cell r="C585">
            <v>4667</v>
          </cell>
          <cell r="D585">
            <v>3.7268331990329973E-3</v>
          </cell>
          <cell r="E585">
            <v>7.2243346007605513E-3</v>
          </cell>
          <cell r="F585">
            <v>-2.1422450728358911E-4</v>
          </cell>
          <cell r="G585">
            <v>0.13520462824083995</v>
          </cell>
          <cell r="H585">
            <v>9.3000000000000007</v>
          </cell>
          <cell r="I585">
            <v>7.25</v>
          </cell>
          <cell r="J585">
            <v>12.95</v>
          </cell>
          <cell r="K585">
            <v>11.85</v>
          </cell>
          <cell r="L585">
            <v>9.9499999999999993</v>
          </cell>
          <cell r="M585">
            <v>10.45</v>
          </cell>
          <cell r="N585">
            <v>12.9</v>
          </cell>
          <cell r="O585">
            <v>10.3</v>
          </cell>
          <cell r="P585">
            <v>0</v>
          </cell>
          <cell r="Q585">
            <v>0.95</v>
          </cell>
          <cell r="R585">
            <v>3.7</v>
          </cell>
          <cell r="S585">
            <v>7.35</v>
          </cell>
          <cell r="T585">
            <v>6.4</v>
          </cell>
          <cell r="U585">
            <v>8.6999999999999993</v>
          </cell>
          <cell r="V585">
            <v>8.65</v>
          </cell>
          <cell r="W585">
            <v>5.8</v>
          </cell>
          <cell r="Y585">
            <v>17.399999999999999</v>
          </cell>
          <cell r="Z585">
            <v>17.600000000000001</v>
          </cell>
          <cell r="AA585">
            <v>3.53</v>
          </cell>
          <cell r="AB585">
            <v>0.93</v>
          </cell>
          <cell r="AC585">
            <v>0</v>
          </cell>
          <cell r="AD585"/>
          <cell r="AE585">
            <v>6.9444444444444198E-3</v>
          </cell>
          <cell r="AF585">
            <v>-3.8461538461539435E-3</v>
          </cell>
          <cell r="AG585">
            <v>7.727272727272716E-2</v>
          </cell>
          <cell r="AH585">
            <v>0</v>
          </cell>
          <cell r="AI585">
            <v>-4.761904761904856E-3</v>
          </cell>
          <cell r="AJ585">
            <v>-3.8610038610037423E-3</v>
          </cell>
          <cell r="AK585">
            <v>4.8780487804878092E-3</v>
          </cell>
          <cell r="AL585" t="e">
            <v>#DIV/0!</v>
          </cell>
          <cell r="AM585">
            <v>2.1505376344086002E-2</v>
          </cell>
          <cell r="AN585">
            <v>1.3698630136986356E-2</v>
          </cell>
          <cell r="AO585">
            <v>6.8493150684931781E-3</v>
          </cell>
          <cell r="AP585">
            <v>0</v>
          </cell>
          <cell r="AQ585">
            <v>1.1627906976744207E-2</v>
          </cell>
          <cell r="AR585">
            <v>1.1695906432748426E-2</v>
          </cell>
          <cell r="AS585">
            <v>8.6956521739129933E-3</v>
          </cell>
          <cell r="AT585">
            <v>0</v>
          </cell>
          <cell r="AU585">
            <v>0</v>
          </cell>
          <cell r="AV585">
            <v>0</v>
          </cell>
          <cell r="AW585">
            <v>6.8965517241379448E-2</v>
          </cell>
        </row>
        <row r="586">
          <cell r="A586">
            <v>41351</v>
          </cell>
          <cell r="B586">
            <v>5344</v>
          </cell>
          <cell r="C586">
            <v>4753</v>
          </cell>
          <cell r="D586">
            <v>1.3246362267937739E-2</v>
          </cell>
          <cell r="E586">
            <v>8.6825217063042359E-3</v>
          </cell>
          <cell r="F586">
            <v>1.8427255196057368E-2</v>
          </cell>
          <cell r="G586">
            <v>0.12434252051335998</v>
          </cell>
          <cell r="H586">
            <v>9.3000000000000007</v>
          </cell>
          <cell r="I586">
            <v>7.4</v>
          </cell>
          <cell r="J586">
            <v>13.25</v>
          </cell>
          <cell r="K586">
            <v>12.05</v>
          </cell>
          <cell r="L586">
            <v>10</v>
          </cell>
          <cell r="M586">
            <v>10.6</v>
          </cell>
          <cell r="N586">
            <v>12.9</v>
          </cell>
          <cell r="O586">
            <v>10.5</v>
          </cell>
          <cell r="P586">
            <v>0</v>
          </cell>
          <cell r="Q586">
            <v>1.1499999999999999</v>
          </cell>
          <cell r="R586">
            <v>3.75</v>
          </cell>
          <cell r="S586">
            <v>7.55</v>
          </cell>
          <cell r="T586">
            <v>6.4</v>
          </cell>
          <cell r="U586">
            <v>8.75</v>
          </cell>
          <cell r="V586">
            <v>8.85</v>
          </cell>
          <cell r="W586">
            <v>5.85</v>
          </cell>
          <cell r="Y586">
            <v>17.45</v>
          </cell>
          <cell r="Z586">
            <v>17.600000000000001</v>
          </cell>
          <cell r="AA586">
            <v>3.49</v>
          </cell>
          <cell r="AB586">
            <v>0.97</v>
          </cell>
          <cell r="AC586">
            <v>0</v>
          </cell>
          <cell r="AD586"/>
          <cell r="AE586">
            <v>2.0689655172413834E-2</v>
          </cell>
          <cell r="AF586">
            <v>2.316602316602312E-2</v>
          </cell>
          <cell r="AG586">
            <v>1.6877637130801704E-2</v>
          </cell>
          <cell r="AH586">
            <v>5.0251256281408363E-3</v>
          </cell>
          <cell r="AI586">
            <v>1.4354066985645897E-2</v>
          </cell>
          <cell r="AJ586">
            <v>0</v>
          </cell>
          <cell r="AK586">
            <v>1.9417475728155331E-2</v>
          </cell>
          <cell r="AL586" t="e">
            <v>#DIV/0!</v>
          </cell>
          <cell r="AM586">
            <v>0.21052631578947367</v>
          </cell>
          <cell r="AN586">
            <v>1.3513513513513375E-2</v>
          </cell>
          <cell r="AO586">
            <v>2.7210884353741527E-2</v>
          </cell>
          <cell r="AP586">
            <v>0</v>
          </cell>
          <cell r="AQ586">
            <v>5.7471264367816577E-3</v>
          </cell>
          <cell r="AR586">
            <v>2.3121387283236983E-2</v>
          </cell>
          <cell r="AS586">
            <v>8.6206896551723755E-3</v>
          </cell>
          <cell r="AT586">
            <v>2.8735632183909399E-3</v>
          </cell>
          <cell r="AU586">
            <v>0</v>
          </cell>
          <cell r="AV586">
            <v>-1.1331444759206666E-2</v>
          </cell>
          <cell r="AW586">
            <v>4.3010752688172005E-2</v>
          </cell>
        </row>
        <row r="587">
          <cell r="A587">
            <v>41358</v>
          </cell>
          <cell r="B587">
            <v>5308</v>
          </cell>
          <cell r="C587">
            <v>4692</v>
          </cell>
          <cell r="D587">
            <v>-9.6068139051203039E-3</v>
          </cell>
          <cell r="E587">
            <v>-6.7365269461078237E-3</v>
          </cell>
          <cell r="F587">
            <v>-1.2833999579213162E-2</v>
          </cell>
          <cell r="G587">
            <v>0.13128729752770674</v>
          </cell>
          <cell r="H587">
            <v>9.1999999999999993</v>
          </cell>
          <cell r="I587">
            <v>7.2</v>
          </cell>
          <cell r="J587">
            <v>13.15</v>
          </cell>
          <cell r="K587">
            <v>11.95</v>
          </cell>
          <cell r="L587">
            <v>9.9</v>
          </cell>
          <cell r="M587">
            <v>10.5</v>
          </cell>
          <cell r="N587">
            <v>12.85</v>
          </cell>
          <cell r="O587">
            <v>10.4</v>
          </cell>
          <cell r="P587">
            <v>0</v>
          </cell>
          <cell r="Q587">
            <v>1.06</v>
          </cell>
          <cell r="R587">
            <v>3.7</v>
          </cell>
          <cell r="S587">
            <v>7.5</v>
          </cell>
          <cell r="T587">
            <v>6.3</v>
          </cell>
          <cell r="U587">
            <v>8.6999999999999993</v>
          </cell>
          <cell r="V587">
            <v>8.8000000000000007</v>
          </cell>
          <cell r="W587">
            <v>5.8</v>
          </cell>
          <cell r="Y587">
            <v>17.399999999999999</v>
          </cell>
          <cell r="Z587">
            <v>17.5</v>
          </cell>
          <cell r="AA587">
            <v>3.53</v>
          </cell>
          <cell r="AB587">
            <v>0.93</v>
          </cell>
          <cell r="AC587">
            <v>-1.0752688172043112E-2</v>
          </cell>
          <cell r="AD587"/>
          <cell r="AE587">
            <v>-2.7027027027027084E-2</v>
          </cell>
          <cell r="AF587">
            <v>-7.547169811320753E-3</v>
          </cell>
          <cell r="AG587">
            <v>-8.2987551867220732E-3</v>
          </cell>
          <cell r="AH587">
            <v>-1.0000000000000009E-2</v>
          </cell>
          <cell r="AI587">
            <v>-9.4339622641509413E-3</v>
          </cell>
          <cell r="AJ587">
            <v>-3.8759689922480689E-3</v>
          </cell>
          <cell r="AK587">
            <v>-9.52380952380949E-3</v>
          </cell>
          <cell r="AL587" t="e">
            <v>#DIV/0!</v>
          </cell>
          <cell r="AM587">
            <v>-7.8260869565217273E-2</v>
          </cell>
          <cell r="AN587">
            <v>-1.3333333333333308E-2</v>
          </cell>
          <cell r="AO587">
            <v>-6.6225165562913135E-3</v>
          </cell>
          <cell r="AP587">
            <v>-1.5625000000000111E-2</v>
          </cell>
          <cell r="AQ587">
            <v>-5.7142857142857828E-3</v>
          </cell>
          <cell r="AR587">
            <v>-5.6497175141241307E-3</v>
          </cell>
          <cell r="AS587">
            <v>-8.5470085470085166E-3</v>
          </cell>
          <cell r="AT587">
            <v>-2.8653295128939771E-3</v>
          </cell>
          <cell r="AU587">
            <v>-5.6818181818182323E-3</v>
          </cell>
          <cell r="AV587">
            <v>1.1461318051575908E-2</v>
          </cell>
          <cell r="AW587">
            <v>-4.123711340206182E-2</v>
          </cell>
        </row>
        <row r="588">
          <cell r="A588">
            <v>41365</v>
          </cell>
          <cell r="B588">
            <v>5247</v>
          </cell>
          <cell r="C588">
            <v>4689</v>
          </cell>
          <cell r="D588">
            <v>-6.3999999999999613E-3</v>
          </cell>
          <cell r="E588">
            <v>-1.1492087415222341E-2</v>
          </cell>
          <cell r="F588">
            <v>-6.3938618925829527E-4</v>
          </cell>
          <cell r="G588">
            <v>0.11900191938579655</v>
          </cell>
          <cell r="H588">
            <v>9.25</v>
          </cell>
          <cell r="I588">
            <v>7.1</v>
          </cell>
          <cell r="J588">
            <v>13.3</v>
          </cell>
          <cell r="K588">
            <v>12</v>
          </cell>
          <cell r="L588">
            <v>9.9499999999999993</v>
          </cell>
          <cell r="M588">
            <v>10.6</v>
          </cell>
          <cell r="N588">
            <v>12.9</v>
          </cell>
          <cell r="O588">
            <v>10.5</v>
          </cell>
          <cell r="P588">
            <v>0</v>
          </cell>
          <cell r="Q588">
            <v>0.88</v>
          </cell>
          <cell r="R588">
            <v>3.65</v>
          </cell>
          <cell r="S588">
            <v>7.15</v>
          </cell>
          <cell r="T588">
            <v>6.35</v>
          </cell>
          <cell r="U588">
            <v>8.6</v>
          </cell>
          <cell r="V588">
            <v>8.6999999999999993</v>
          </cell>
          <cell r="W588">
            <v>5.7</v>
          </cell>
          <cell r="Y588">
            <v>17.3</v>
          </cell>
          <cell r="Z588">
            <v>17.399999999999999</v>
          </cell>
          <cell r="AA588">
            <v>3.53</v>
          </cell>
          <cell r="AB588">
            <v>0.93</v>
          </cell>
          <cell r="AC588">
            <v>5.4347826086957873E-3</v>
          </cell>
          <cell r="AD588"/>
          <cell r="AE588">
            <v>-1.3888888888888951E-2</v>
          </cell>
          <cell r="AF588">
            <v>1.1406844106463865E-2</v>
          </cell>
          <cell r="AG588">
            <v>4.1841004184099972E-3</v>
          </cell>
          <cell r="AH588">
            <v>5.050505050504972E-3</v>
          </cell>
          <cell r="AI588">
            <v>9.52380952380949E-3</v>
          </cell>
          <cell r="AJ588">
            <v>3.8910505836575737E-3</v>
          </cell>
          <cell r="AK588">
            <v>9.6153846153845812E-3</v>
          </cell>
          <cell r="AL588" t="e">
            <v>#DIV/0!</v>
          </cell>
          <cell r="AM588">
            <v>-0.16981132075471705</v>
          </cell>
          <cell r="AN588">
            <v>-1.3513513513513598E-2</v>
          </cell>
          <cell r="AO588">
            <v>-4.6666666666666634E-2</v>
          </cell>
          <cell r="AP588">
            <v>7.9365079365079083E-3</v>
          </cell>
          <cell r="AQ588">
            <v>-1.1494252873563204E-2</v>
          </cell>
          <cell r="AR588">
            <v>-1.1363636363636576E-2</v>
          </cell>
          <cell r="AS588">
            <v>-1.7241379310344751E-2</v>
          </cell>
          <cell r="AT588">
            <v>-5.7471264367814356E-3</v>
          </cell>
          <cell r="AU588">
            <v>-5.7142857142857828E-3</v>
          </cell>
          <cell r="AV588">
            <v>0</v>
          </cell>
          <cell r="AW588">
            <v>0</v>
          </cell>
        </row>
        <row r="589">
          <cell r="A589">
            <v>41372</v>
          </cell>
          <cell r="B589">
            <v>5192</v>
          </cell>
          <cell r="C589">
            <v>4654</v>
          </cell>
          <cell r="D589">
            <v>-9.0579710144927938E-3</v>
          </cell>
          <cell r="E589">
            <v>-1.0482180293501009E-2</v>
          </cell>
          <cell r="F589">
            <v>-7.4642780976753587E-3</v>
          </cell>
          <cell r="G589">
            <v>0.11559948431456811</v>
          </cell>
          <cell r="H589">
            <v>9.25</v>
          </cell>
          <cell r="I589">
            <v>7</v>
          </cell>
          <cell r="J589">
            <v>13.2</v>
          </cell>
          <cell r="K589">
            <v>11.9</v>
          </cell>
          <cell r="L589">
            <v>9.9</v>
          </cell>
          <cell r="M589">
            <v>10.5</v>
          </cell>
          <cell r="N589">
            <v>12.85</v>
          </cell>
          <cell r="O589">
            <v>10.45</v>
          </cell>
          <cell r="P589">
            <v>0</v>
          </cell>
          <cell r="Q589">
            <v>0.85</v>
          </cell>
          <cell r="R589">
            <v>3.6</v>
          </cell>
          <cell r="S589">
            <v>7.15</v>
          </cell>
          <cell r="T589">
            <v>6.3</v>
          </cell>
          <cell r="U589">
            <v>8.5500000000000007</v>
          </cell>
          <cell r="V589">
            <v>8.5</v>
          </cell>
          <cell r="W589">
            <v>5.65</v>
          </cell>
          <cell r="Y589">
            <v>17.149999999999999</v>
          </cell>
          <cell r="Z589">
            <v>17.2</v>
          </cell>
          <cell r="AA589">
            <v>3.51</v>
          </cell>
          <cell r="AB589">
            <v>0.88</v>
          </cell>
          <cell r="AC589">
            <v>0</v>
          </cell>
          <cell r="AD589"/>
          <cell r="AE589">
            <v>-1.4084507042253502E-2</v>
          </cell>
          <cell r="AF589">
            <v>-7.5187969924812581E-3</v>
          </cell>
          <cell r="AG589">
            <v>-8.3333333333333037E-3</v>
          </cell>
          <cell r="AH589">
            <v>-5.0251256281406143E-3</v>
          </cell>
          <cell r="AI589">
            <v>-9.4339622641509413E-3</v>
          </cell>
          <cell r="AJ589">
            <v>-3.8759689922480689E-3</v>
          </cell>
          <cell r="AK589">
            <v>-4.761904761904856E-3</v>
          </cell>
          <cell r="AL589" t="e">
            <v>#DIV/0!</v>
          </cell>
          <cell r="AM589">
            <v>-3.4090909090909172E-2</v>
          </cell>
          <cell r="AN589">
            <v>-1.3698630136986245E-2</v>
          </cell>
          <cell r="AO589">
            <v>0</v>
          </cell>
          <cell r="AP589">
            <v>-7.8740157480314821E-3</v>
          </cell>
          <cell r="AQ589">
            <v>-5.8139534883719923E-3</v>
          </cell>
          <cell r="AR589">
            <v>-2.2988505747126409E-2</v>
          </cell>
          <cell r="AS589">
            <v>-8.7719298245613198E-3</v>
          </cell>
          <cell r="AT589">
            <v>-8.6705202312139518E-3</v>
          </cell>
          <cell r="AU589">
            <v>-1.1494252873563204E-2</v>
          </cell>
          <cell r="AV589">
            <v>-5.6657223796033884E-3</v>
          </cell>
          <cell r="AW589">
            <v>-5.3763440860215117E-2</v>
          </cell>
        </row>
        <row r="590">
          <cell r="A590">
            <v>41379</v>
          </cell>
          <cell r="B590">
            <v>5199</v>
          </cell>
          <cell r="C590">
            <v>4659</v>
          </cell>
          <cell r="D590">
            <v>1.2187690432663434E-3</v>
          </cell>
          <cell r="E590">
            <v>1.3482280431433846E-3</v>
          </cell>
          <cell r="F590">
            <v>1.0743446497636366E-3</v>
          </cell>
          <cell r="G590">
            <v>0.1159047005795235</v>
          </cell>
          <cell r="H590">
            <v>9.1999999999999993</v>
          </cell>
          <cell r="I590">
            <v>7.3</v>
          </cell>
          <cell r="J590">
            <v>12.9</v>
          </cell>
          <cell r="K590">
            <v>11.8</v>
          </cell>
          <cell r="L590">
            <v>9.85</v>
          </cell>
          <cell r="M590">
            <v>10.45</v>
          </cell>
          <cell r="N590">
            <v>12.8</v>
          </cell>
          <cell r="O590">
            <v>10.4</v>
          </cell>
          <cell r="P590">
            <v>0</v>
          </cell>
          <cell r="Q590">
            <v>0.97</v>
          </cell>
          <cell r="R590">
            <v>3.6</v>
          </cell>
          <cell r="S590">
            <v>7.15</v>
          </cell>
          <cell r="T590">
            <v>6.25</v>
          </cell>
          <cell r="U590">
            <v>8.5</v>
          </cell>
          <cell r="V590">
            <v>8.4499999999999993</v>
          </cell>
          <cell r="W590">
            <v>5.6</v>
          </cell>
          <cell r="Y590">
            <v>17.399999999999999</v>
          </cell>
          <cell r="Z590">
            <v>17.5</v>
          </cell>
          <cell r="AA590">
            <v>3.51</v>
          </cell>
          <cell r="AB590">
            <v>0.88</v>
          </cell>
          <cell r="AC590">
            <v>-5.4054054054054612E-3</v>
          </cell>
          <cell r="AD590"/>
          <cell r="AE590">
            <v>4.2857142857142927E-2</v>
          </cell>
          <cell r="AF590">
            <v>-2.2727272727272596E-2</v>
          </cell>
          <cell r="AG590">
            <v>-8.4033613445377853E-3</v>
          </cell>
          <cell r="AH590">
            <v>-5.050505050505083E-3</v>
          </cell>
          <cell r="AI590">
            <v>-4.761904761904856E-3</v>
          </cell>
          <cell r="AJ590">
            <v>-3.8910505836574627E-3</v>
          </cell>
          <cell r="AK590">
            <v>-4.7846889952152249E-3</v>
          </cell>
          <cell r="AL590" t="e">
            <v>#DIV/0!</v>
          </cell>
          <cell r="AM590">
            <v>0.14117647058823524</v>
          </cell>
          <cell r="AN590">
            <v>0</v>
          </cell>
          <cell r="AO590">
            <v>0</v>
          </cell>
          <cell r="AP590">
            <v>-7.9365079365079083E-3</v>
          </cell>
          <cell r="AQ590">
            <v>-5.8479532163743242E-3</v>
          </cell>
          <cell r="AR590">
            <v>-5.8823529411765607E-3</v>
          </cell>
          <cell r="AS590">
            <v>-8.8495575221240186E-3</v>
          </cell>
          <cell r="AT590">
            <v>1.4577259475218707E-2</v>
          </cell>
          <cell r="AU590">
            <v>1.744186046511631E-2</v>
          </cell>
          <cell r="AV590">
            <v>0</v>
          </cell>
          <cell r="AW590">
            <v>0</v>
          </cell>
        </row>
        <row r="591">
          <cell r="A591">
            <v>41386</v>
          </cell>
          <cell r="B591">
            <v>5146</v>
          </cell>
          <cell r="C591">
            <v>4620</v>
          </cell>
          <cell r="D591">
            <v>-9.3325218096976803E-3</v>
          </cell>
          <cell r="E591">
            <v>-1.0194268128486228E-2</v>
          </cell>
          <cell r="F591">
            <v>-8.3708950418545092E-3</v>
          </cell>
          <cell r="G591">
            <v>0.11385281385281386</v>
          </cell>
          <cell r="H591">
            <v>9.15</v>
          </cell>
          <cell r="I591">
            <v>7.2</v>
          </cell>
          <cell r="J591">
            <v>12.75</v>
          </cell>
          <cell r="K591">
            <v>11.7</v>
          </cell>
          <cell r="L591">
            <v>9.8000000000000007</v>
          </cell>
          <cell r="M591">
            <v>10.35</v>
          </cell>
          <cell r="N591">
            <v>12.75</v>
          </cell>
          <cell r="O591">
            <v>10.3</v>
          </cell>
          <cell r="P591">
            <v>0</v>
          </cell>
          <cell r="Q591">
            <v>0.97</v>
          </cell>
          <cell r="R591">
            <v>3.5</v>
          </cell>
          <cell r="S591">
            <v>7.1</v>
          </cell>
          <cell r="T591">
            <v>6.25</v>
          </cell>
          <cell r="U591">
            <v>8.4499999999999993</v>
          </cell>
          <cell r="V591">
            <v>8.35</v>
          </cell>
          <cell r="W591">
            <v>5.5</v>
          </cell>
          <cell r="Y591">
            <v>17.399999999999999</v>
          </cell>
          <cell r="Z591">
            <v>17.5</v>
          </cell>
          <cell r="AA591">
            <v>3.45</v>
          </cell>
          <cell r="AB591">
            <v>0.82</v>
          </cell>
          <cell r="AC591">
            <v>-5.4347826086955653E-3</v>
          </cell>
          <cell r="AD591"/>
          <cell r="AE591">
            <v>-1.3698630136986245E-2</v>
          </cell>
          <cell r="AF591">
            <v>-1.1627906976744207E-2</v>
          </cell>
          <cell r="AG591">
            <v>-8.4745762711865291E-3</v>
          </cell>
          <cell r="AH591">
            <v>-5.0761421319795996E-3</v>
          </cell>
          <cell r="AI591">
            <v>-9.5693779904305609E-3</v>
          </cell>
          <cell r="AJ591">
            <v>-3.90625E-3</v>
          </cell>
          <cell r="AK591">
            <v>-9.6153846153845812E-3</v>
          </cell>
          <cell r="AL591" t="e">
            <v>#DIV/0!</v>
          </cell>
          <cell r="AM591">
            <v>0</v>
          </cell>
          <cell r="AN591">
            <v>-2.777777777777779E-2</v>
          </cell>
          <cell r="AO591">
            <v>-6.9930069930070893E-3</v>
          </cell>
          <cell r="AP591">
            <v>0</v>
          </cell>
          <cell r="AQ591">
            <v>-5.8823529411765607E-3</v>
          </cell>
          <cell r="AR591">
            <v>-1.1834319526627168E-2</v>
          </cell>
          <cell r="AS591">
            <v>-1.7857142857142794E-2</v>
          </cell>
          <cell r="AT591">
            <v>0</v>
          </cell>
          <cell r="AU591">
            <v>0</v>
          </cell>
          <cell r="AV591">
            <v>-1.7094017094017033E-2</v>
          </cell>
          <cell r="AW591">
            <v>-6.8181818181818232E-2</v>
          </cell>
        </row>
        <row r="592">
          <cell r="A592">
            <v>41393</v>
          </cell>
          <cell r="B592">
            <v>5101</v>
          </cell>
          <cell r="C592">
            <v>4570</v>
          </cell>
          <cell r="D592">
            <v>-9.7276264591439343E-3</v>
          </cell>
          <cell r="E592">
            <v>-8.74465604352892E-3</v>
          </cell>
          <cell r="F592">
            <v>-1.0822510822510845E-2</v>
          </cell>
          <cell r="G592">
            <v>0.11619256017505471</v>
          </cell>
          <cell r="H592">
            <v>9.15</v>
          </cell>
          <cell r="I592">
            <v>6.9</v>
          </cell>
          <cell r="J592">
            <v>12.5</v>
          </cell>
          <cell r="K592">
            <v>11.55</v>
          </cell>
          <cell r="L592">
            <v>9.85</v>
          </cell>
          <cell r="M592">
            <v>10.15</v>
          </cell>
          <cell r="N592">
            <v>12.8</v>
          </cell>
          <cell r="O592">
            <v>10.1</v>
          </cell>
          <cell r="P592">
            <v>0</v>
          </cell>
          <cell r="Q592">
            <v>1.06</v>
          </cell>
          <cell r="R592">
            <v>3.4</v>
          </cell>
          <cell r="S592">
            <v>7.1</v>
          </cell>
          <cell r="T592">
            <v>6.3</v>
          </cell>
          <cell r="U592">
            <v>8.4</v>
          </cell>
          <cell r="V592">
            <v>8.25</v>
          </cell>
          <cell r="W592">
            <v>5.4</v>
          </cell>
          <cell r="Y592">
            <v>17.3</v>
          </cell>
          <cell r="Z592">
            <v>17.5</v>
          </cell>
          <cell r="AA592">
            <v>3.45</v>
          </cell>
          <cell r="AB592">
            <v>0.75</v>
          </cell>
          <cell r="AC592">
            <v>0</v>
          </cell>
          <cell r="AD592"/>
          <cell r="AE592">
            <v>-4.166666666666663E-2</v>
          </cell>
          <cell r="AF592">
            <v>-1.9607843137254943E-2</v>
          </cell>
          <cell r="AG592">
            <v>-1.2820512820512664E-2</v>
          </cell>
          <cell r="AH592">
            <v>5.1020408163264808E-3</v>
          </cell>
          <cell r="AI592">
            <v>-1.9323671497584516E-2</v>
          </cell>
          <cell r="AJ592">
            <v>3.9215686274509665E-3</v>
          </cell>
          <cell r="AK592">
            <v>-1.9417475728155442E-2</v>
          </cell>
          <cell r="AL592" t="e">
            <v>#DIV/0!</v>
          </cell>
          <cell r="AM592">
            <v>9.278350515463929E-2</v>
          </cell>
          <cell r="AN592">
            <v>-2.8571428571428581E-2</v>
          </cell>
          <cell r="AO592">
            <v>0</v>
          </cell>
          <cell r="AP592">
            <v>8.0000000000000071E-3</v>
          </cell>
          <cell r="AQ592">
            <v>-5.9171597633135287E-3</v>
          </cell>
          <cell r="AR592">
            <v>-1.19760479041916E-2</v>
          </cell>
          <cell r="AS592">
            <v>-1.8181818181818077E-2</v>
          </cell>
          <cell r="AT592">
            <v>-5.7471264367814356E-3</v>
          </cell>
          <cell r="AU592">
            <v>0</v>
          </cell>
          <cell r="AV592">
            <v>0</v>
          </cell>
          <cell r="AW592">
            <v>-8.536585365853655E-2</v>
          </cell>
        </row>
        <row r="593">
          <cell r="A593">
            <v>41400</v>
          </cell>
          <cell r="B593">
            <v>5238</v>
          </cell>
          <cell r="C593">
            <v>4666</v>
          </cell>
          <cell r="D593">
            <v>2.4092648123255067E-2</v>
          </cell>
          <cell r="E593">
            <v>2.6857478925700784E-2</v>
          </cell>
          <cell r="F593">
            <v>2.1006564551422358E-2</v>
          </cell>
          <cell r="G593">
            <v>0.12258894127732534</v>
          </cell>
          <cell r="H593">
            <v>9.1999999999999993</v>
          </cell>
          <cell r="I593">
            <v>7.2</v>
          </cell>
          <cell r="J593">
            <v>12.6</v>
          </cell>
          <cell r="K593">
            <v>11.7</v>
          </cell>
          <cell r="L593">
            <v>9.9</v>
          </cell>
          <cell r="M593">
            <v>10.3</v>
          </cell>
          <cell r="N593">
            <v>12.85</v>
          </cell>
          <cell r="O593">
            <v>10.25</v>
          </cell>
          <cell r="P593">
            <v>0</v>
          </cell>
          <cell r="Q593">
            <v>1.33</v>
          </cell>
          <cell r="R593">
            <v>3.55</v>
          </cell>
          <cell r="S593">
            <v>7.55</v>
          </cell>
          <cell r="T593">
            <v>6.35</v>
          </cell>
          <cell r="U593">
            <v>8.5500000000000007</v>
          </cell>
          <cell r="V593">
            <v>8.4</v>
          </cell>
          <cell r="W593">
            <v>5.6</v>
          </cell>
          <cell r="Y593">
            <v>17.350000000000001</v>
          </cell>
          <cell r="Z593">
            <v>17.600000000000001</v>
          </cell>
          <cell r="AA593">
            <v>3.53</v>
          </cell>
          <cell r="AB593">
            <v>0.93</v>
          </cell>
          <cell r="AC593">
            <v>5.4644808743167239E-3</v>
          </cell>
          <cell r="AD593"/>
          <cell r="AE593">
            <v>4.3478260869565188E-2</v>
          </cell>
          <cell r="AF593">
            <v>8.0000000000000071E-3</v>
          </cell>
          <cell r="AG593">
            <v>1.298701298701288E-2</v>
          </cell>
          <cell r="AH593">
            <v>5.0761421319798217E-3</v>
          </cell>
          <cell r="AI593">
            <v>1.4778325123152802E-2</v>
          </cell>
          <cell r="AJ593">
            <v>3.90625E-3</v>
          </cell>
          <cell r="AK593">
            <v>1.4851485148514865E-2</v>
          </cell>
          <cell r="AL593" t="e">
            <v>#DIV/0!</v>
          </cell>
          <cell r="AM593">
            <v>0.25471698113207553</v>
          </cell>
          <cell r="AN593">
            <v>4.4117647058823595E-2</v>
          </cell>
          <cell r="AO593">
            <v>6.3380281690140983E-2</v>
          </cell>
          <cell r="AP593">
            <v>7.9365079365079083E-3</v>
          </cell>
          <cell r="AQ593">
            <v>1.7857142857142794E-2</v>
          </cell>
          <cell r="AR593">
            <v>1.8181818181818299E-2</v>
          </cell>
          <cell r="AS593">
            <v>3.7037037037036979E-2</v>
          </cell>
          <cell r="AT593">
            <v>2.8901734104047616E-3</v>
          </cell>
          <cell r="AU593">
            <v>5.7142857142857828E-3</v>
          </cell>
          <cell r="AV593">
            <v>2.3188405797101241E-2</v>
          </cell>
          <cell r="AW593">
            <v>0.24</v>
          </cell>
        </row>
        <row r="594">
          <cell r="A594">
            <v>41407</v>
          </cell>
          <cell r="B594">
            <v>5363</v>
          </cell>
          <cell r="C594">
            <v>4731</v>
          </cell>
          <cell r="D594">
            <v>1.9184168012924108E-2</v>
          </cell>
          <cell r="E594">
            <v>2.3864070255822822E-2</v>
          </cell>
          <cell r="F594">
            <v>1.393056150878702E-2</v>
          </cell>
          <cell r="G594">
            <v>0.1335869794969351</v>
          </cell>
          <cell r="H594">
            <v>9.35</v>
          </cell>
          <cell r="I594">
            <v>7.35</v>
          </cell>
          <cell r="J594">
            <v>12.7</v>
          </cell>
          <cell r="K594">
            <v>11.85</v>
          </cell>
          <cell r="L594">
            <v>10</v>
          </cell>
          <cell r="M594">
            <v>10.4</v>
          </cell>
          <cell r="N594">
            <v>13</v>
          </cell>
          <cell r="O594">
            <v>10.35</v>
          </cell>
          <cell r="P594">
            <v>0</v>
          </cell>
          <cell r="Q594">
            <v>1.41</v>
          </cell>
          <cell r="R594">
            <v>3.75</v>
          </cell>
          <cell r="S594">
            <v>7.65</v>
          </cell>
          <cell r="T594">
            <v>6.5</v>
          </cell>
          <cell r="U594">
            <v>8.75</v>
          </cell>
          <cell r="V594">
            <v>8.6</v>
          </cell>
          <cell r="W594">
            <v>5.75</v>
          </cell>
          <cell r="Y594">
            <v>17.399999999999999</v>
          </cell>
          <cell r="Z594">
            <v>17.75</v>
          </cell>
          <cell r="AA594">
            <v>3.67</v>
          </cell>
          <cell r="AB594">
            <v>1.03</v>
          </cell>
          <cell r="AC594">
            <v>1.6304347826086918E-2</v>
          </cell>
          <cell r="AD594"/>
          <cell r="AE594">
            <v>2.0833333333333259E-2</v>
          </cell>
          <cell r="AF594">
            <v>7.9365079365079083E-3</v>
          </cell>
          <cell r="AG594">
            <v>1.2820512820512775E-2</v>
          </cell>
          <cell r="AH594">
            <v>1.0101010101010166E-2</v>
          </cell>
          <cell r="AI594">
            <v>9.7087378640776656E-3</v>
          </cell>
          <cell r="AJ594">
            <v>1.1673151750972721E-2</v>
          </cell>
          <cell r="AK594">
            <v>9.7560975609756184E-3</v>
          </cell>
          <cell r="AL594" t="e">
            <v>#DIV/0!</v>
          </cell>
          <cell r="AM594">
            <v>6.0150375939849399E-2</v>
          </cell>
          <cell r="AN594">
            <v>5.6338028169014231E-2</v>
          </cell>
          <cell r="AO594">
            <v>1.3245033112582849E-2</v>
          </cell>
          <cell r="AP594">
            <v>2.3622047244094446E-2</v>
          </cell>
          <cell r="AQ594">
            <v>2.3391812865497075E-2</v>
          </cell>
          <cell r="AR594">
            <v>2.3809523809523725E-2</v>
          </cell>
          <cell r="AS594">
            <v>2.6785714285714413E-2</v>
          </cell>
          <cell r="AT594">
            <v>2.8818443804032867E-3</v>
          </cell>
          <cell r="AU594">
            <v>8.5227272727272929E-3</v>
          </cell>
          <cell r="AV594">
            <v>3.966005665722383E-2</v>
          </cell>
          <cell r="AW594">
            <v>0.10752688172043001</v>
          </cell>
        </row>
        <row r="595">
          <cell r="A595">
            <v>41414</v>
          </cell>
          <cell r="B595">
            <v>5241</v>
          </cell>
          <cell r="C595">
            <v>4707</v>
          </cell>
          <cell r="D595">
            <v>-1.4464038042401373E-2</v>
          </cell>
          <cell r="E595">
            <v>-2.2748461681894483E-2</v>
          </cell>
          <cell r="F595">
            <v>-5.0729232720354567E-3</v>
          </cell>
          <cell r="G595">
            <v>0.11344805608667942</v>
          </cell>
          <cell r="H595">
            <v>9.4</v>
          </cell>
          <cell r="I595">
            <v>7.15</v>
          </cell>
          <cell r="J595">
            <v>13</v>
          </cell>
          <cell r="K595">
            <v>11.7</v>
          </cell>
          <cell r="L595">
            <v>10.1</v>
          </cell>
          <cell r="M595">
            <v>10.3</v>
          </cell>
          <cell r="N595">
            <v>13.05</v>
          </cell>
          <cell r="O595">
            <v>10.35</v>
          </cell>
          <cell r="P595">
            <v>0</v>
          </cell>
          <cell r="Q595">
            <v>1.28</v>
          </cell>
          <cell r="R595">
            <v>3.6</v>
          </cell>
          <cell r="S595">
            <v>7.8</v>
          </cell>
          <cell r="T595">
            <v>6.5</v>
          </cell>
          <cell r="U595">
            <v>8.6</v>
          </cell>
          <cell r="V595">
            <v>8.4</v>
          </cell>
          <cell r="W595">
            <v>5.6</v>
          </cell>
          <cell r="Y595">
            <v>17.2</v>
          </cell>
          <cell r="Z595">
            <v>17.600000000000001</v>
          </cell>
          <cell r="AA595">
            <v>3.36</v>
          </cell>
          <cell r="AB595">
            <v>0.88</v>
          </cell>
          <cell r="AC595">
            <v>5.3475935828877219E-3</v>
          </cell>
          <cell r="AD595"/>
          <cell r="AE595">
            <v>-2.7210884353741416E-2</v>
          </cell>
          <cell r="AF595">
            <v>2.3622047244094446E-2</v>
          </cell>
          <cell r="AG595">
            <v>-1.2658227848101333E-2</v>
          </cell>
          <cell r="AH595">
            <v>1.0000000000000009E-2</v>
          </cell>
          <cell r="AI595">
            <v>-9.6153846153845812E-3</v>
          </cell>
          <cell r="AJ595">
            <v>3.8461538461538325E-3</v>
          </cell>
          <cell r="AK595">
            <v>0</v>
          </cell>
          <cell r="AL595" t="e">
            <v>#DIV/0!</v>
          </cell>
          <cell r="AM595">
            <v>-9.2198581560283599E-2</v>
          </cell>
          <cell r="AN595">
            <v>-3.9999999999999925E-2</v>
          </cell>
          <cell r="AO595">
            <v>1.9607843137254832E-2</v>
          </cell>
          <cell r="AP595">
            <v>0</v>
          </cell>
          <cell r="AQ595">
            <v>-1.7142857142857237E-2</v>
          </cell>
          <cell r="AR595">
            <v>-2.3255813953488302E-2</v>
          </cell>
          <cell r="AS595">
            <v>-2.6086956521739202E-2</v>
          </cell>
          <cell r="AT595">
            <v>-1.1494252873563204E-2</v>
          </cell>
          <cell r="AU595">
            <v>-8.4507042253519904E-3</v>
          </cell>
          <cell r="AV595">
            <v>-8.4468664850136266E-2</v>
          </cell>
          <cell r="AW595">
            <v>-0.14563106796116509</v>
          </cell>
        </row>
        <row r="596">
          <cell r="A596">
            <v>41421</v>
          </cell>
          <cell r="B596">
            <v>5161</v>
          </cell>
          <cell r="C596">
            <v>4727</v>
          </cell>
          <cell r="D596">
            <v>-6.0313630880578506E-3</v>
          </cell>
          <cell r="E596">
            <v>-1.5264262545315765E-2</v>
          </cell>
          <cell r="F596">
            <v>4.2489908646696772E-3</v>
          </cell>
          <cell r="G596">
            <v>9.1812989210916018E-2</v>
          </cell>
          <cell r="H596">
            <v>9.35</v>
          </cell>
          <cell r="I596">
            <v>7.4</v>
          </cell>
          <cell r="J596">
            <v>13</v>
          </cell>
          <cell r="K596">
            <v>11.75</v>
          </cell>
          <cell r="L596">
            <v>10.050000000000001</v>
          </cell>
          <cell r="M596">
            <v>10.35</v>
          </cell>
          <cell r="N596">
            <v>13</v>
          </cell>
          <cell r="O596">
            <v>10.3</v>
          </cell>
          <cell r="P596">
            <v>0</v>
          </cell>
          <cell r="Q596">
            <v>1.28</v>
          </cell>
          <cell r="R596">
            <v>3.55</v>
          </cell>
          <cell r="S596">
            <v>7.8</v>
          </cell>
          <cell r="T596">
            <v>6.45</v>
          </cell>
          <cell r="U596">
            <v>8.5</v>
          </cell>
          <cell r="V596">
            <v>8</v>
          </cell>
          <cell r="W596">
            <v>5.5</v>
          </cell>
          <cell r="Y596">
            <v>17.3</v>
          </cell>
          <cell r="Z596">
            <v>17.75</v>
          </cell>
          <cell r="AA596">
            <v>3.27</v>
          </cell>
          <cell r="AB596">
            <v>0.71</v>
          </cell>
          <cell r="AC596">
            <v>-5.3191489361702482E-3</v>
          </cell>
          <cell r="AD596"/>
          <cell r="AE596">
            <v>3.4965034965035002E-2</v>
          </cell>
          <cell r="AF596">
            <v>0</v>
          </cell>
          <cell r="AG596">
            <v>4.2735042735042583E-3</v>
          </cell>
          <cell r="AH596">
            <v>-4.9504950495048439E-3</v>
          </cell>
          <cell r="AI596">
            <v>4.8543689320388328E-3</v>
          </cell>
          <cell r="AJ596">
            <v>-3.8314176245211051E-3</v>
          </cell>
          <cell r="AK596">
            <v>-4.8309178743960457E-3</v>
          </cell>
          <cell r="AL596" t="e">
            <v>#DIV/0!</v>
          </cell>
          <cell r="AM596">
            <v>0</v>
          </cell>
          <cell r="AN596">
            <v>-1.3888888888888951E-2</v>
          </cell>
          <cell r="AO596">
            <v>0</v>
          </cell>
          <cell r="AP596">
            <v>-7.692307692307665E-3</v>
          </cell>
          <cell r="AQ596">
            <v>-1.1627906976744096E-2</v>
          </cell>
          <cell r="AR596">
            <v>-4.7619047619047672E-2</v>
          </cell>
          <cell r="AS596">
            <v>-1.7857142857142794E-2</v>
          </cell>
          <cell r="AT596">
            <v>5.8139534883721034E-3</v>
          </cell>
          <cell r="AU596">
            <v>8.5227272727272929E-3</v>
          </cell>
          <cell r="AV596">
            <v>-2.6785714285714191E-2</v>
          </cell>
          <cell r="AW596">
            <v>-0.19318181818181823</v>
          </cell>
        </row>
        <row r="597">
          <cell r="A597">
            <v>41428</v>
          </cell>
          <cell r="B597">
            <v>5113</v>
          </cell>
          <cell r="C597">
            <v>4726</v>
          </cell>
          <cell r="D597">
            <v>-4.9555016181229705E-3</v>
          </cell>
          <cell r="E597">
            <v>-9.3005231544274203E-3</v>
          </cell>
          <cell r="F597">
            <v>-2.1155066638456343E-4</v>
          </cell>
          <cell r="G597">
            <v>8.1887431231485397E-2</v>
          </cell>
          <cell r="H597">
            <v>9.3000000000000007</v>
          </cell>
          <cell r="I597">
            <v>7.3</v>
          </cell>
          <cell r="J597">
            <v>13</v>
          </cell>
          <cell r="K597">
            <v>11.8</v>
          </cell>
          <cell r="L597">
            <v>10</v>
          </cell>
          <cell r="M597">
            <v>10.4</v>
          </cell>
          <cell r="N597">
            <v>12.95</v>
          </cell>
          <cell r="O597">
            <v>10.35</v>
          </cell>
          <cell r="P597">
            <v>0</v>
          </cell>
          <cell r="Q597">
            <v>1.33</v>
          </cell>
          <cell r="R597">
            <v>3.5</v>
          </cell>
          <cell r="S597">
            <v>7.65</v>
          </cell>
          <cell r="T597">
            <v>6.4</v>
          </cell>
          <cell r="U597">
            <v>8.4</v>
          </cell>
          <cell r="V597">
            <v>7.9</v>
          </cell>
          <cell r="W597">
            <v>5.45</v>
          </cell>
          <cell r="Y597">
            <v>17.3</v>
          </cell>
          <cell r="Z597">
            <v>17.7</v>
          </cell>
          <cell r="AA597">
            <v>3.27</v>
          </cell>
          <cell r="AB597">
            <v>0.66</v>
          </cell>
          <cell r="AC597">
            <v>-5.3475935828876109E-3</v>
          </cell>
          <cell r="AD597"/>
          <cell r="AE597">
            <v>-1.3513513513513598E-2</v>
          </cell>
          <cell r="AF597">
            <v>0</v>
          </cell>
          <cell r="AG597">
            <v>4.2553191489362874E-3</v>
          </cell>
          <cell r="AH597">
            <v>-4.9751243781095411E-3</v>
          </cell>
          <cell r="AI597">
            <v>4.8309178743961567E-3</v>
          </cell>
          <cell r="AJ597">
            <v>-3.8461538461539435E-3</v>
          </cell>
          <cell r="AK597">
            <v>4.8543689320388328E-3</v>
          </cell>
          <cell r="AL597" t="e">
            <v>#DIV/0!</v>
          </cell>
          <cell r="AM597">
            <v>3.90625E-2</v>
          </cell>
          <cell r="AN597">
            <v>-1.4084507042253502E-2</v>
          </cell>
          <cell r="AO597">
            <v>-1.9230769230769162E-2</v>
          </cell>
          <cell r="AP597">
            <v>-7.7519379844961378E-3</v>
          </cell>
          <cell r="AQ597">
            <v>-1.1764705882352899E-2</v>
          </cell>
          <cell r="AR597">
            <v>-1.2499999999999956E-2</v>
          </cell>
          <cell r="AS597">
            <v>-9.0909090909090384E-3</v>
          </cell>
          <cell r="AT597">
            <v>0</v>
          </cell>
          <cell r="AU597">
            <v>-2.8169014084507005E-3</v>
          </cell>
          <cell r="AV597">
            <v>0</v>
          </cell>
          <cell r="AW597">
            <v>-7.0422535211267512E-2</v>
          </cell>
        </row>
        <row r="598">
          <cell r="A598">
            <v>41435</v>
          </cell>
          <cell r="B598">
            <v>5106</v>
          </cell>
          <cell r="C598">
            <v>4753</v>
          </cell>
          <cell r="D598">
            <v>2.0327269031406026E-3</v>
          </cell>
          <cell r="E598">
            <v>-1.369059260707961E-3</v>
          </cell>
          <cell r="F598">
            <v>5.7130765975454967E-3</v>
          </cell>
          <cell r="G598">
            <v>7.4268882810856307E-2</v>
          </cell>
          <cell r="H598">
            <v>9.4499999999999993</v>
          </cell>
          <cell r="I598">
            <v>7.25</v>
          </cell>
          <cell r="J598">
            <v>13</v>
          </cell>
          <cell r="K598">
            <v>11.8</v>
          </cell>
          <cell r="L598">
            <v>10.199999999999999</v>
          </cell>
          <cell r="M598">
            <v>10.45</v>
          </cell>
          <cell r="N598">
            <v>13.1</v>
          </cell>
          <cell r="O598">
            <v>10.4</v>
          </cell>
          <cell r="P598">
            <v>0</v>
          </cell>
          <cell r="Q598">
            <v>1.33</v>
          </cell>
          <cell r="R598">
            <v>3.5</v>
          </cell>
          <cell r="S598">
            <v>7.6</v>
          </cell>
          <cell r="T598">
            <v>6.65</v>
          </cell>
          <cell r="U598">
            <v>8.35</v>
          </cell>
          <cell r="V598">
            <v>7.95</v>
          </cell>
          <cell r="W598">
            <v>5.4</v>
          </cell>
          <cell r="Y598">
            <v>17.100000000000001</v>
          </cell>
          <cell r="Z598">
            <v>15.5</v>
          </cell>
          <cell r="AA598">
            <v>3.24</v>
          </cell>
          <cell r="AB598">
            <v>0.71</v>
          </cell>
          <cell r="AC598">
            <v>1.612903225806428E-2</v>
          </cell>
          <cell r="AD598"/>
          <cell r="AE598">
            <v>-6.8493150684931781E-3</v>
          </cell>
          <cell r="AF598">
            <v>0</v>
          </cell>
          <cell r="AG598">
            <v>0</v>
          </cell>
          <cell r="AH598">
            <v>2.0000000000000018E-2</v>
          </cell>
          <cell r="AI598">
            <v>4.8076923076922906E-3</v>
          </cell>
          <cell r="AJ598">
            <v>1.158301158301156E-2</v>
          </cell>
          <cell r="AK598">
            <v>4.8309178743961567E-3</v>
          </cell>
          <cell r="AL598" t="e">
            <v>#DIV/0!</v>
          </cell>
          <cell r="AM598">
            <v>0</v>
          </cell>
          <cell r="AN598">
            <v>0</v>
          </cell>
          <cell r="AO598">
            <v>-6.5359477124183885E-3</v>
          </cell>
          <cell r="AP598">
            <v>3.90625E-2</v>
          </cell>
          <cell r="AQ598">
            <v>-5.9523809523810423E-3</v>
          </cell>
          <cell r="AR598">
            <v>6.3291139240506666E-3</v>
          </cell>
          <cell r="AS598">
            <v>-9.1743119266054496E-3</v>
          </cell>
          <cell r="AT598">
            <v>-1.1560693641618491E-2</v>
          </cell>
          <cell r="AU598">
            <v>-0.12429378531073443</v>
          </cell>
          <cell r="AV598">
            <v>-9.1743119266054496E-3</v>
          </cell>
          <cell r="AW598">
            <v>7.575757575757569E-2</v>
          </cell>
        </row>
        <row r="599">
          <cell r="A599">
            <v>41442</v>
          </cell>
          <cell r="B599">
            <v>5535</v>
          </cell>
          <cell r="C599">
            <v>4975</v>
          </cell>
          <cell r="D599">
            <v>6.6031037630591261E-2</v>
          </cell>
          <cell r="E599">
            <v>8.4018801410105759E-2</v>
          </cell>
          <cell r="F599">
            <v>4.670734273090682E-2</v>
          </cell>
          <cell r="G599">
            <v>0.11256281407035176</v>
          </cell>
          <cell r="H599">
            <v>9.9499999999999993</v>
          </cell>
          <cell r="I599">
            <v>7.65</v>
          </cell>
          <cell r="J599">
            <v>13.15</v>
          </cell>
          <cell r="K599">
            <v>12.25</v>
          </cell>
          <cell r="L599">
            <v>10.7</v>
          </cell>
          <cell r="M599">
            <v>10.8</v>
          </cell>
          <cell r="N599">
            <v>13.6</v>
          </cell>
          <cell r="O599">
            <v>10.7</v>
          </cell>
          <cell r="P599">
            <v>0</v>
          </cell>
          <cell r="Q599">
            <v>1.72</v>
          </cell>
          <cell r="R599">
            <v>3.9</v>
          </cell>
          <cell r="S599">
            <v>8.3000000000000007</v>
          </cell>
          <cell r="T599">
            <v>7.15</v>
          </cell>
          <cell r="U599">
            <v>8.85</v>
          </cell>
          <cell r="V599">
            <v>8.75</v>
          </cell>
          <cell r="W599">
            <v>5.95</v>
          </cell>
          <cell r="Y599">
            <v>17.399999999999999</v>
          </cell>
          <cell r="Z599">
            <v>17.850000000000001</v>
          </cell>
          <cell r="AA599">
            <v>3.58</v>
          </cell>
          <cell r="AB599">
            <v>1.28</v>
          </cell>
          <cell r="AC599">
            <v>5.2910052910053018E-2</v>
          </cell>
          <cell r="AD599"/>
          <cell r="AE599">
            <v>5.5172413793103559E-2</v>
          </cell>
          <cell r="AF599">
            <v>1.1538461538461497E-2</v>
          </cell>
          <cell r="AG599">
            <v>3.8135593220338881E-2</v>
          </cell>
          <cell r="AH599">
            <v>4.9019607843137303E-2</v>
          </cell>
          <cell r="AI599">
            <v>3.3492822966507241E-2</v>
          </cell>
          <cell r="AJ599">
            <v>3.8167938931297662E-2</v>
          </cell>
          <cell r="AK599">
            <v>2.8846153846153744E-2</v>
          </cell>
          <cell r="AL599" t="e">
            <v>#DIV/0!</v>
          </cell>
          <cell r="AM599">
            <v>0.29323308270676685</v>
          </cell>
          <cell r="AN599">
            <v>0.11428571428571432</v>
          </cell>
          <cell r="AO599">
            <v>9.2105263157894912E-2</v>
          </cell>
          <cell r="AP599">
            <v>7.5187969924812137E-2</v>
          </cell>
          <cell r="AQ599">
            <v>5.9880239520958112E-2</v>
          </cell>
          <cell r="AR599">
            <v>0.10062893081761004</v>
          </cell>
          <cell r="AS599">
            <v>0.10185185185185186</v>
          </cell>
          <cell r="AT599">
            <v>1.754385964912264E-2</v>
          </cell>
          <cell r="AU599">
            <v>0.15161290322580645</v>
          </cell>
          <cell r="AV599">
            <v>0.10493827160493829</v>
          </cell>
          <cell r="AW599">
            <v>0.80281690140845074</v>
          </cell>
        </row>
        <row r="600">
          <cell r="A600">
            <v>41449</v>
          </cell>
          <cell r="B600">
            <v>6283</v>
          </cell>
          <cell r="C600">
            <v>5325</v>
          </cell>
          <cell r="D600">
            <v>0.1044719314938154</v>
          </cell>
          <cell r="E600">
            <v>0.13514001806684739</v>
          </cell>
          <cell r="F600">
            <v>7.0351758793969932E-2</v>
          </cell>
          <cell r="G600">
            <v>0.17990610328638498</v>
          </cell>
          <cell r="H600">
            <v>10.75</v>
          </cell>
          <cell r="I600">
            <v>8</v>
          </cell>
          <cell r="J600">
            <v>14</v>
          </cell>
          <cell r="K600">
            <v>13</v>
          </cell>
          <cell r="L600">
            <v>11.55</v>
          </cell>
          <cell r="M600">
            <v>11.55</v>
          </cell>
          <cell r="N600">
            <v>14.35</v>
          </cell>
          <cell r="O600">
            <v>11.4</v>
          </cell>
          <cell r="P600">
            <v>0</v>
          </cell>
          <cell r="Q600">
            <v>2.0299999999999998</v>
          </cell>
          <cell r="R600">
            <v>4.5999999999999996</v>
          </cell>
          <cell r="S600">
            <v>9.65</v>
          </cell>
          <cell r="T600">
            <v>7.9</v>
          </cell>
          <cell r="U600">
            <v>9.9</v>
          </cell>
          <cell r="V600">
            <v>9.85</v>
          </cell>
          <cell r="W600">
            <v>7</v>
          </cell>
          <cell r="Y600">
            <v>18.399999999999999</v>
          </cell>
          <cell r="Z600">
            <v>18.8</v>
          </cell>
          <cell r="AA600">
            <v>4.2</v>
          </cell>
          <cell r="AB600">
            <v>1.98</v>
          </cell>
          <cell r="AC600">
            <v>8.0402010050251382E-2</v>
          </cell>
          <cell r="AD600"/>
          <cell r="AE600">
            <v>4.5751633986928164E-2</v>
          </cell>
          <cell r="AF600">
            <v>6.4638783269961975E-2</v>
          </cell>
          <cell r="AG600">
            <v>6.1224489795918435E-2</v>
          </cell>
          <cell r="AH600">
            <v>7.9439252336448662E-2</v>
          </cell>
          <cell r="AI600">
            <v>6.944444444444442E-2</v>
          </cell>
          <cell r="AJ600">
            <v>5.5147058823529438E-2</v>
          </cell>
          <cell r="AK600">
            <v>6.542056074766367E-2</v>
          </cell>
          <cell r="AL600" t="e">
            <v>#DIV/0!</v>
          </cell>
          <cell r="AM600">
            <v>0.18023255813953476</v>
          </cell>
          <cell r="AN600">
            <v>0.17948717948717952</v>
          </cell>
          <cell r="AO600">
            <v>0.16265060240963858</v>
          </cell>
          <cell r="AP600">
            <v>0.10489510489510478</v>
          </cell>
          <cell r="AQ600">
            <v>0.1186440677966103</v>
          </cell>
          <cell r="AR600">
            <v>0.12571428571428567</v>
          </cell>
          <cell r="AS600">
            <v>0.17647058823529416</v>
          </cell>
          <cell r="AT600">
            <v>5.7471264367816133E-2</v>
          </cell>
          <cell r="AU600">
            <v>5.3221288515406195E-2</v>
          </cell>
          <cell r="AV600">
            <v>0.17318435754189943</v>
          </cell>
          <cell r="AW600">
            <v>0.546875</v>
          </cell>
        </row>
        <row r="601">
          <cell r="A601">
            <v>41456</v>
          </cell>
          <cell r="B601">
            <v>7248</v>
          </cell>
          <cell r="C601">
            <v>5479</v>
          </cell>
          <cell r="D601">
            <v>9.6399035148173606E-2</v>
          </cell>
          <cell r="E601">
            <v>0.15358904981696653</v>
          </cell>
          <cell r="F601">
            <v>2.892018779342731E-2</v>
          </cell>
          <cell r="G601">
            <v>0.32286913670377804</v>
          </cell>
          <cell r="H601">
            <v>12</v>
          </cell>
          <cell r="I601">
            <v>8.25</v>
          </cell>
          <cell r="J601">
            <v>15.15</v>
          </cell>
          <cell r="K601">
            <v>13.6</v>
          </cell>
          <cell r="L601">
            <v>12.8</v>
          </cell>
          <cell r="M601">
            <v>12.15</v>
          </cell>
          <cell r="N601">
            <v>15.5</v>
          </cell>
          <cell r="O601">
            <v>11.95</v>
          </cell>
          <cell r="P601">
            <v>0.18</v>
          </cell>
          <cell r="Q601">
            <v>2.34</v>
          </cell>
          <cell r="R601">
            <v>5.4</v>
          </cell>
          <cell r="S601">
            <v>10.9</v>
          </cell>
          <cell r="T601">
            <v>9.1999999999999993</v>
          </cell>
          <cell r="U601">
            <v>10.8</v>
          </cell>
          <cell r="V601">
            <v>11.4</v>
          </cell>
          <cell r="W601">
            <v>7.85</v>
          </cell>
          <cell r="Y601">
            <v>21.15</v>
          </cell>
          <cell r="Z601">
            <v>21.5</v>
          </cell>
          <cell r="AA601">
            <v>4.8600000000000003</v>
          </cell>
          <cell r="AB601">
            <v>2.78</v>
          </cell>
          <cell r="AC601">
            <v>0.11627906976744184</v>
          </cell>
          <cell r="AD601"/>
          <cell r="AE601">
            <v>3.125E-2</v>
          </cell>
          <cell r="AF601">
            <v>8.2142857142857073E-2</v>
          </cell>
          <cell r="AG601">
            <v>4.6153846153846212E-2</v>
          </cell>
          <cell r="AH601">
            <v>0.10822510822510822</v>
          </cell>
          <cell r="AI601">
            <v>5.1948051948051965E-2</v>
          </cell>
          <cell r="AJ601">
            <v>8.0139372822299659E-2</v>
          </cell>
          <cell r="AK601">
            <v>4.8245614035087536E-2</v>
          </cell>
          <cell r="AL601" t="e">
            <v>#DIV/0!</v>
          </cell>
          <cell r="AM601">
            <v>0.15270935960591148</v>
          </cell>
          <cell r="AN601">
            <v>0.17391304347826098</v>
          </cell>
          <cell r="AO601">
            <v>0.1295336787564767</v>
          </cell>
          <cell r="AP601">
            <v>0.16455696202531622</v>
          </cell>
          <cell r="AQ601">
            <v>9.090909090909105E-2</v>
          </cell>
          <cell r="AR601">
            <v>0.1573604060913707</v>
          </cell>
          <cell r="AS601">
            <v>0.12142857142857144</v>
          </cell>
          <cell r="AT601">
            <v>0.14945652173913038</v>
          </cell>
          <cell r="AU601">
            <v>0.1436170212765957</v>
          </cell>
          <cell r="AV601">
            <v>0.15714285714285725</v>
          </cell>
          <cell r="AW601">
            <v>0.40404040404040398</v>
          </cell>
        </row>
        <row r="602">
          <cell r="A602">
            <v>41463</v>
          </cell>
          <cell r="B602">
            <v>6642</v>
          </cell>
          <cell r="C602">
            <v>5382</v>
          </cell>
          <cell r="D602">
            <v>-5.5236897933527151E-2</v>
          </cell>
          <cell r="E602">
            <v>-8.3609271523178763E-2</v>
          </cell>
          <cell r="F602">
            <v>-1.7703960576747613E-2</v>
          </cell>
          <cell r="G602">
            <v>0.23411371237458195</v>
          </cell>
          <cell r="H602">
            <v>11.9</v>
          </cell>
          <cell r="I602">
            <v>7.35</v>
          </cell>
          <cell r="J602">
            <v>13.5</v>
          </cell>
          <cell r="K602">
            <v>12.7</v>
          </cell>
          <cell r="L602">
            <v>12.65</v>
          </cell>
          <cell r="M602">
            <v>11.3</v>
          </cell>
          <cell r="N602">
            <v>15.4</v>
          </cell>
          <cell r="O602">
            <v>11</v>
          </cell>
          <cell r="P602">
            <v>0.18</v>
          </cell>
          <cell r="Q602">
            <v>1.99</v>
          </cell>
          <cell r="R602">
            <v>4.45</v>
          </cell>
          <cell r="S602">
            <v>10</v>
          </cell>
          <cell r="T602">
            <v>9.1</v>
          </cell>
          <cell r="U602">
            <v>9.9</v>
          </cell>
          <cell r="V602">
            <v>10.6</v>
          </cell>
          <cell r="W602">
            <v>6.9</v>
          </cell>
          <cell r="Y602">
            <v>20.100000000000001</v>
          </cell>
          <cell r="Z602">
            <v>20.5</v>
          </cell>
          <cell r="AA602">
            <v>4.5999999999999996</v>
          </cell>
          <cell r="AB602">
            <v>2.25</v>
          </cell>
          <cell r="AC602">
            <v>-8.3333333333333037E-3</v>
          </cell>
          <cell r="AD602"/>
          <cell r="AE602">
            <v>-0.10909090909090913</v>
          </cell>
          <cell r="AF602">
            <v>-0.1089108910891089</v>
          </cell>
          <cell r="AG602">
            <v>-6.6176470588235281E-2</v>
          </cell>
          <cell r="AH602">
            <v>-1.171875E-2</v>
          </cell>
          <cell r="AI602">
            <v>-6.9958847736625529E-2</v>
          </cell>
          <cell r="AJ602">
            <v>-6.4516129032258229E-3</v>
          </cell>
          <cell r="AK602">
            <v>-7.9497907949790725E-2</v>
          </cell>
          <cell r="AL602">
            <v>0</v>
          </cell>
          <cell r="AM602">
            <v>-0.14957264957264949</v>
          </cell>
          <cell r="AN602">
            <v>-0.17592592592592593</v>
          </cell>
          <cell r="AO602">
            <v>-8.2568807339449601E-2</v>
          </cell>
          <cell r="AP602">
            <v>-1.0869565217391242E-2</v>
          </cell>
          <cell r="AQ602">
            <v>-8.333333333333337E-2</v>
          </cell>
          <cell r="AR602">
            <v>-7.0175438596491335E-2</v>
          </cell>
          <cell r="AS602">
            <v>-0.12101910828025464</v>
          </cell>
          <cell r="AT602">
            <v>-4.9645390070921835E-2</v>
          </cell>
          <cell r="AU602">
            <v>-4.6511627906976716E-2</v>
          </cell>
          <cell r="AV602">
            <v>-5.3497942386831365E-2</v>
          </cell>
          <cell r="AW602">
            <v>-0.19064748201438841</v>
          </cell>
        </row>
        <row r="603">
          <cell r="A603">
            <v>41470</v>
          </cell>
          <cell r="B603">
            <v>7067</v>
          </cell>
          <cell r="C603">
            <v>5573</v>
          </cell>
          <cell r="D603">
            <v>5.1230871590153049E-2</v>
          </cell>
          <cell r="E603">
            <v>6.3986750978620943E-2</v>
          </cell>
          <cell r="F603">
            <v>3.548866592344857E-2</v>
          </cell>
          <cell r="G603">
            <v>0.26807823434415934</v>
          </cell>
          <cell r="H603">
            <v>12</v>
          </cell>
          <cell r="I603">
            <v>7.75</v>
          </cell>
          <cell r="J603">
            <v>14</v>
          </cell>
          <cell r="K603">
            <v>13.6</v>
          </cell>
          <cell r="L603">
            <v>12.7</v>
          </cell>
          <cell r="M603">
            <v>11.5</v>
          </cell>
          <cell r="N603">
            <v>15.45</v>
          </cell>
          <cell r="O603">
            <v>11.4</v>
          </cell>
          <cell r="P603">
            <v>0.22</v>
          </cell>
          <cell r="Q603">
            <v>2.2999999999999998</v>
          </cell>
          <cell r="R603">
            <v>5.2</v>
          </cell>
          <cell r="S603">
            <v>10.7</v>
          </cell>
          <cell r="T603">
            <v>9.25</v>
          </cell>
          <cell r="U603">
            <v>10.9</v>
          </cell>
          <cell r="V603">
            <v>11.3</v>
          </cell>
          <cell r="W603">
            <v>7.1</v>
          </cell>
          <cell r="Y603">
            <v>21</v>
          </cell>
          <cell r="Z603">
            <v>21</v>
          </cell>
          <cell r="AA603">
            <v>4.5999999999999996</v>
          </cell>
          <cell r="AB603">
            <v>2.71</v>
          </cell>
          <cell r="AC603">
            <v>8.4033613445377853E-3</v>
          </cell>
          <cell r="AD603"/>
          <cell r="AE603">
            <v>5.4421768707483054E-2</v>
          </cell>
          <cell r="AF603">
            <v>3.7037037037036979E-2</v>
          </cell>
          <cell r="AG603">
            <v>7.0866141732283561E-2</v>
          </cell>
          <cell r="AH603">
            <v>3.9525691699604515E-3</v>
          </cell>
          <cell r="AI603">
            <v>1.7699115044247815E-2</v>
          </cell>
          <cell r="AJ603">
            <v>3.2467532467532756E-3</v>
          </cell>
          <cell r="AK603">
            <v>3.6363636363636376E-2</v>
          </cell>
          <cell r="AL603">
            <v>0.22222222222222232</v>
          </cell>
          <cell r="AM603">
            <v>0.15577889447236171</v>
          </cell>
          <cell r="AN603">
            <v>0.1685393258426966</v>
          </cell>
          <cell r="AO603">
            <v>6.999999999999984E-2</v>
          </cell>
          <cell r="AP603">
            <v>1.6483516483516425E-2</v>
          </cell>
          <cell r="AQ603">
            <v>0.10101010101010099</v>
          </cell>
          <cell r="AR603">
            <v>6.60377358490567E-2</v>
          </cell>
          <cell r="AS603">
            <v>2.8985507246376718E-2</v>
          </cell>
          <cell r="AT603">
            <v>4.4776119402984982E-2</v>
          </cell>
          <cell r="AU603">
            <v>2.4390243902439046E-2</v>
          </cell>
          <cell r="AV603">
            <v>0</v>
          </cell>
          <cell r="AW603">
            <v>0.20444444444444443</v>
          </cell>
        </row>
        <row r="604">
          <cell r="A604">
            <v>41477</v>
          </cell>
          <cell r="B604">
            <v>6812</v>
          </cell>
          <cell r="C604">
            <v>5378</v>
          </cell>
          <cell r="D604">
            <v>-3.5601265822784778E-2</v>
          </cell>
          <cell r="E604">
            <v>-3.6083203622470639E-2</v>
          </cell>
          <cell r="F604">
            <v>-3.4990130988695523E-2</v>
          </cell>
          <cell r="G604">
            <v>0.26664187430271474</v>
          </cell>
          <cell r="H604">
            <v>11.4</v>
          </cell>
          <cell r="I604">
            <v>7.8</v>
          </cell>
          <cell r="J604">
            <v>14</v>
          </cell>
          <cell r="K604">
            <v>12.9</v>
          </cell>
          <cell r="L604">
            <v>12.6</v>
          </cell>
          <cell r="M604">
            <v>10.8</v>
          </cell>
          <cell r="N604">
            <v>14.75</v>
          </cell>
          <cell r="O604">
            <v>11.1</v>
          </cell>
          <cell r="P604">
            <v>0.18</v>
          </cell>
          <cell r="Q604">
            <v>2.0299999999999998</v>
          </cell>
          <cell r="R604">
            <v>5.0999999999999996</v>
          </cell>
          <cell r="S604">
            <v>10.35</v>
          </cell>
          <cell r="T604">
            <v>8.5500000000000007</v>
          </cell>
          <cell r="U604">
            <v>10.45</v>
          </cell>
          <cell r="V604">
            <v>10.85</v>
          </cell>
          <cell r="W604">
            <v>7</v>
          </cell>
          <cell r="Y604">
            <v>20.2</v>
          </cell>
          <cell r="Z604">
            <v>20.2</v>
          </cell>
          <cell r="AA604">
            <v>4.42</v>
          </cell>
          <cell r="AB604">
            <v>2.65</v>
          </cell>
          <cell r="AC604">
            <v>-4.9999999999999933E-2</v>
          </cell>
          <cell r="AD604"/>
          <cell r="AE604">
            <v>6.4516129032257119E-3</v>
          </cell>
          <cell r="AF604">
            <v>0</v>
          </cell>
          <cell r="AG604">
            <v>-5.1470588235294046E-2</v>
          </cell>
          <cell r="AH604">
            <v>-7.8740157480314821E-3</v>
          </cell>
          <cell r="AI604">
            <v>-6.0869565217391286E-2</v>
          </cell>
          <cell r="AJ604">
            <v>-4.5307443365695699E-2</v>
          </cell>
          <cell r="AK604">
            <v>-2.6315789473684292E-2</v>
          </cell>
          <cell r="AL604">
            <v>-0.18181818181818188</v>
          </cell>
          <cell r="AM604">
            <v>-0.11739130434782608</v>
          </cell>
          <cell r="AN604">
            <v>-1.9230769230769384E-2</v>
          </cell>
          <cell r="AO604">
            <v>-3.2710280373831724E-2</v>
          </cell>
          <cell r="AP604">
            <v>-7.5675675675675569E-2</v>
          </cell>
          <cell r="AQ604">
            <v>-4.1284403669724856E-2</v>
          </cell>
          <cell r="AR604">
            <v>-3.9823008849557584E-2</v>
          </cell>
          <cell r="AS604">
            <v>-1.4084507042253502E-2</v>
          </cell>
          <cell r="AT604">
            <v>-3.8095238095238182E-2</v>
          </cell>
          <cell r="AU604">
            <v>-3.8095238095238182E-2</v>
          </cell>
          <cell r="AV604">
            <v>-3.9130434782608692E-2</v>
          </cell>
          <cell r="AW604">
            <v>-2.2140221402214055E-2</v>
          </cell>
        </row>
        <row r="605">
          <cell r="A605">
            <v>41484</v>
          </cell>
          <cell r="B605">
            <v>6353</v>
          </cell>
          <cell r="C605">
            <v>5283</v>
          </cell>
          <cell r="D605">
            <v>-4.5447087776866235E-2</v>
          </cell>
          <cell r="E605">
            <v>-6.7381092190252456E-2</v>
          </cell>
          <cell r="F605">
            <v>-1.7664559315730743E-2</v>
          </cell>
          <cell r="G605">
            <v>0.2025364376301344</v>
          </cell>
          <cell r="H605">
            <v>11.25</v>
          </cell>
          <cell r="I605">
            <v>7.75</v>
          </cell>
          <cell r="J605">
            <v>14</v>
          </cell>
          <cell r="K605">
            <v>12.65</v>
          </cell>
          <cell r="L605">
            <v>12.4</v>
          </cell>
          <cell r="M605">
            <v>10.5</v>
          </cell>
          <cell r="N605">
            <v>14.6</v>
          </cell>
          <cell r="O605">
            <v>10.85</v>
          </cell>
          <cell r="P605">
            <v>0.08</v>
          </cell>
          <cell r="Q605">
            <v>1.97</v>
          </cell>
          <cell r="R605">
            <v>4.5</v>
          </cell>
          <cell r="S605">
            <v>9.15</v>
          </cell>
          <cell r="T605">
            <v>8.35</v>
          </cell>
          <cell r="U605">
            <v>9.85</v>
          </cell>
          <cell r="V605">
            <v>9.9</v>
          </cell>
          <cell r="W605">
            <v>6.35</v>
          </cell>
          <cell r="Y605">
            <v>20</v>
          </cell>
          <cell r="Z605">
            <v>20.100000000000001</v>
          </cell>
          <cell r="AA605">
            <v>4.3600000000000003</v>
          </cell>
          <cell r="AB605">
            <v>2.0299999999999998</v>
          </cell>
          <cell r="AC605">
            <v>-1.3157894736842146E-2</v>
          </cell>
          <cell r="AD605"/>
          <cell r="AE605">
            <v>-6.4102564102563875E-3</v>
          </cell>
          <cell r="AF605">
            <v>0</v>
          </cell>
          <cell r="AG605">
            <v>-1.9379844961240345E-2</v>
          </cell>
          <cell r="AH605">
            <v>-1.5873015873015817E-2</v>
          </cell>
          <cell r="AI605">
            <v>-2.777777777777779E-2</v>
          </cell>
          <cell r="AJ605">
            <v>-1.0169491525423791E-2</v>
          </cell>
          <cell r="AK605">
            <v>-2.2522522522522515E-2</v>
          </cell>
          <cell r="AL605">
            <v>-0.55555555555555558</v>
          </cell>
          <cell r="AM605">
            <v>-2.9556650246305383E-2</v>
          </cell>
          <cell r="AN605">
            <v>-0.11764705882352933</v>
          </cell>
          <cell r="AO605">
            <v>-0.11594202898550721</v>
          </cell>
          <cell r="AP605">
            <v>-2.3391812865497186E-2</v>
          </cell>
          <cell r="AQ605">
            <v>-5.7416267942583699E-2</v>
          </cell>
          <cell r="AR605">
            <v>-8.7557603686635899E-2</v>
          </cell>
          <cell r="AS605">
            <v>-9.285714285714286E-2</v>
          </cell>
          <cell r="AT605">
            <v>-9.9009900990099098E-3</v>
          </cell>
          <cell r="AU605">
            <v>-4.9504950495048439E-3</v>
          </cell>
          <cell r="AV605">
            <v>-1.3574660633484115E-2</v>
          </cell>
          <cell r="AW605">
            <v>-0.23396226415094346</v>
          </cell>
        </row>
        <row r="606">
          <cell r="A606">
            <v>41491</v>
          </cell>
          <cell r="B606">
            <v>6180</v>
          </cell>
          <cell r="C606">
            <v>5508</v>
          </cell>
          <cell r="D606">
            <v>4.4688896528015665E-3</v>
          </cell>
          <cell r="E606">
            <v>-2.7231229340469065E-2</v>
          </cell>
          <cell r="F606">
            <v>4.2589437819420706E-2</v>
          </cell>
          <cell r="G606">
            <v>0.12200435729847495</v>
          </cell>
          <cell r="H606">
            <v>11.4</v>
          </cell>
          <cell r="I606">
            <v>8.5</v>
          </cell>
          <cell r="J606">
            <v>14.6</v>
          </cell>
          <cell r="K606">
            <v>13</v>
          </cell>
          <cell r="L606">
            <v>12.6</v>
          </cell>
          <cell r="M606">
            <v>10.7</v>
          </cell>
          <cell r="N606">
            <v>14.8</v>
          </cell>
          <cell r="O606">
            <v>11.2</v>
          </cell>
          <cell r="P606">
            <v>0.11</v>
          </cell>
          <cell r="Q606">
            <v>2.39</v>
          </cell>
          <cell r="R606">
            <v>4.45</v>
          </cell>
          <cell r="S606">
            <v>9</v>
          </cell>
          <cell r="T606">
            <v>8.5500000000000007</v>
          </cell>
          <cell r="U606">
            <v>9.6</v>
          </cell>
          <cell r="V606">
            <v>9.5</v>
          </cell>
          <cell r="W606">
            <v>5.9</v>
          </cell>
          <cell r="Y606">
            <v>20</v>
          </cell>
          <cell r="Z606">
            <v>20.100000000000001</v>
          </cell>
          <cell r="AA606">
            <v>4.24</v>
          </cell>
          <cell r="AB606">
            <v>2.59</v>
          </cell>
          <cell r="AC606">
            <v>1.3333333333333419E-2</v>
          </cell>
          <cell r="AD606"/>
          <cell r="AE606">
            <v>9.6774193548387011E-2</v>
          </cell>
          <cell r="AF606">
            <v>4.2857142857142927E-2</v>
          </cell>
          <cell r="AG606">
            <v>2.7667984189723382E-2</v>
          </cell>
          <cell r="AH606">
            <v>1.6129032258064502E-2</v>
          </cell>
          <cell r="AI606">
            <v>1.904761904761898E-2</v>
          </cell>
          <cell r="AJ606">
            <v>1.3698630136986356E-2</v>
          </cell>
          <cell r="AK606">
            <v>3.2258064516129004E-2</v>
          </cell>
          <cell r="AL606">
            <v>0.375</v>
          </cell>
          <cell r="AM606">
            <v>0.21319796954314718</v>
          </cell>
          <cell r="AN606">
            <v>-1.1111111111111072E-2</v>
          </cell>
          <cell r="AO606">
            <v>-1.6393442622950838E-2</v>
          </cell>
          <cell r="AP606">
            <v>2.3952095808383422E-2</v>
          </cell>
          <cell r="AQ606">
            <v>-2.5380710659898442E-2</v>
          </cell>
          <cell r="AR606">
            <v>-4.0404040404040442E-2</v>
          </cell>
          <cell r="AS606">
            <v>-7.0866141732283339E-2</v>
          </cell>
          <cell r="AT606">
            <v>0</v>
          </cell>
          <cell r="AU606">
            <v>0</v>
          </cell>
          <cell r="AV606">
            <v>-2.7522935779816571E-2</v>
          </cell>
          <cell r="AW606">
            <v>0.27586206896551735</v>
          </cell>
        </row>
        <row r="607">
          <cell r="A607">
            <v>41498</v>
          </cell>
          <cell r="B607">
            <v>5719</v>
          </cell>
          <cell r="C607">
            <v>5387</v>
          </cell>
          <cell r="D607">
            <v>-4.9794661190965095E-2</v>
          </cell>
          <cell r="E607">
            <v>-7.4595469255663405E-2</v>
          </cell>
          <cell r="F607">
            <v>-2.1968046477850445E-2</v>
          </cell>
          <cell r="G607">
            <v>6.1629849638017452E-2</v>
          </cell>
          <cell r="H607">
            <v>11.2</v>
          </cell>
          <cell r="I607">
            <v>8.35</v>
          </cell>
          <cell r="J607">
            <v>14.4</v>
          </cell>
          <cell r="K607">
            <v>12.75</v>
          </cell>
          <cell r="L607">
            <v>12</v>
          </cell>
          <cell r="M607">
            <v>10.5</v>
          </cell>
          <cell r="N607">
            <v>14.5</v>
          </cell>
          <cell r="O607">
            <v>11.1</v>
          </cell>
          <cell r="P607">
            <v>0.8</v>
          </cell>
          <cell r="Q607">
            <v>2.2999999999999998</v>
          </cell>
          <cell r="R607">
            <v>3.6</v>
          </cell>
          <cell r="S607">
            <v>8.4</v>
          </cell>
          <cell r="T607">
            <v>8.35</v>
          </cell>
          <cell r="U607">
            <v>9.4</v>
          </cell>
          <cell r="V607">
            <v>8.65</v>
          </cell>
          <cell r="W607">
            <v>5.0999999999999996</v>
          </cell>
          <cell r="Y607">
            <v>19.5</v>
          </cell>
          <cell r="Z607">
            <v>19.600000000000001</v>
          </cell>
          <cell r="AA607">
            <v>4.07</v>
          </cell>
          <cell r="AB607">
            <v>1.06</v>
          </cell>
          <cell r="AC607">
            <v>-1.7543859649122862E-2</v>
          </cell>
          <cell r="AD607"/>
          <cell r="AE607">
            <v>-1.764705882352946E-2</v>
          </cell>
          <cell r="AF607">
            <v>-1.3698630136986245E-2</v>
          </cell>
          <cell r="AG607">
            <v>-1.9230769230769273E-2</v>
          </cell>
          <cell r="AH607">
            <v>-4.7619047619047561E-2</v>
          </cell>
          <cell r="AI607">
            <v>-1.869158878504662E-2</v>
          </cell>
          <cell r="AJ607">
            <v>-2.0270270270270285E-2</v>
          </cell>
          <cell r="AK607">
            <v>-8.9285714285713969E-3</v>
          </cell>
          <cell r="AL607">
            <v>6.2727272727272734</v>
          </cell>
          <cell r="AM607">
            <v>-3.765690376569053E-2</v>
          </cell>
          <cell r="AN607">
            <v>-0.1910112359550562</v>
          </cell>
          <cell r="AO607">
            <v>-6.6666666666666652E-2</v>
          </cell>
          <cell r="AP607">
            <v>-2.3391812865497186E-2</v>
          </cell>
          <cell r="AQ607">
            <v>-2.0833333333333259E-2</v>
          </cell>
          <cell r="AR607">
            <v>-8.9473684210526261E-2</v>
          </cell>
          <cell r="AS607">
            <v>-0.13559322033898313</v>
          </cell>
          <cell r="AT607">
            <v>-2.5000000000000022E-2</v>
          </cell>
          <cell r="AU607">
            <v>-2.4875621890547261E-2</v>
          </cell>
          <cell r="AV607">
            <v>-4.0094339622641528E-2</v>
          </cell>
          <cell r="AW607">
            <v>-0.59073359073359066</v>
          </cell>
        </row>
        <row r="608">
          <cell r="A608">
            <v>41505</v>
          </cell>
          <cell r="B608">
            <v>6615</v>
          </cell>
          <cell r="C608">
            <v>5890</v>
          </cell>
          <cell r="D608">
            <v>0.12596794525481725</v>
          </cell>
          <cell r="E608">
            <v>0.15667074663402691</v>
          </cell>
          <cell r="F608">
            <v>9.3372934843140909E-2</v>
          </cell>
          <cell r="G608">
            <v>0.1230899830220713</v>
          </cell>
          <cell r="H608">
            <v>12.1</v>
          </cell>
          <cell r="I608">
            <v>9.0500000000000007</v>
          </cell>
          <cell r="J608">
            <v>15.95</v>
          </cell>
          <cell r="K608">
            <v>13.65</v>
          </cell>
          <cell r="L608">
            <v>12.9</v>
          </cell>
          <cell r="M608">
            <v>11.4</v>
          </cell>
          <cell r="N608">
            <v>15.4</v>
          </cell>
          <cell r="O608">
            <v>12</v>
          </cell>
          <cell r="P608">
            <v>0.27</v>
          </cell>
          <cell r="Q608">
            <v>2.74</v>
          </cell>
          <cell r="R608">
            <v>4.5999999999999996</v>
          </cell>
          <cell r="S608">
            <v>9.4</v>
          </cell>
          <cell r="T608">
            <v>9.25</v>
          </cell>
          <cell r="U608">
            <v>10.6</v>
          </cell>
          <cell r="V608">
            <v>9.85</v>
          </cell>
          <cell r="W608">
            <v>6.1</v>
          </cell>
          <cell r="Y608">
            <v>20.5</v>
          </cell>
          <cell r="Z608">
            <v>20.6</v>
          </cell>
          <cell r="AA608">
            <v>4.95</v>
          </cell>
          <cell r="AB608">
            <v>2.2999999999999998</v>
          </cell>
          <cell r="AC608">
            <v>8.0357142857142794E-2</v>
          </cell>
          <cell r="AD608"/>
          <cell r="AE608">
            <v>8.3832335329341534E-2</v>
          </cell>
          <cell r="AF608">
            <v>0.10763888888888884</v>
          </cell>
          <cell r="AG608">
            <v>7.0588235294117618E-2</v>
          </cell>
          <cell r="AH608">
            <v>7.4999999999999956E-2</v>
          </cell>
          <cell r="AI608">
            <v>8.5714285714285854E-2</v>
          </cell>
          <cell r="AJ608">
            <v>6.2068965517241503E-2</v>
          </cell>
          <cell r="AK608">
            <v>8.1081081081081141E-2</v>
          </cell>
          <cell r="AL608">
            <v>-0.66249999999999998</v>
          </cell>
          <cell r="AM608">
            <v>0.19130434782608718</v>
          </cell>
          <cell r="AN608">
            <v>0.27777777777777768</v>
          </cell>
          <cell r="AO608">
            <v>0.11904761904761907</v>
          </cell>
          <cell r="AP608">
            <v>0.10778443113772451</v>
          </cell>
          <cell r="AQ608">
            <v>0.12765957446808507</v>
          </cell>
          <cell r="AR608">
            <v>0.1387283236994219</v>
          </cell>
          <cell r="AS608">
            <v>0.19607843137254899</v>
          </cell>
          <cell r="AT608">
            <v>5.1282051282051322E-2</v>
          </cell>
          <cell r="AU608">
            <v>5.1020408163265252E-2</v>
          </cell>
          <cell r="AV608">
            <v>0.21621621621621623</v>
          </cell>
          <cell r="AW608">
            <v>1.1698113207547167</v>
          </cell>
        </row>
        <row r="609">
          <cell r="A609">
            <v>41512</v>
          </cell>
          <cell r="B609">
            <v>7222</v>
          </cell>
          <cell r="C609">
            <v>6385</v>
          </cell>
          <cell r="D609">
            <v>8.8124750099960014E-2</v>
          </cell>
          <cell r="E609">
            <v>9.1761148904005996E-2</v>
          </cell>
          <cell r="F609">
            <v>8.4040747028862439E-2</v>
          </cell>
          <cell r="G609">
            <v>0.13108848864526235</v>
          </cell>
          <cell r="H609">
            <v>12.9</v>
          </cell>
          <cell r="I609">
            <v>9.3000000000000007</v>
          </cell>
          <cell r="J609">
            <v>16.75</v>
          </cell>
          <cell r="K609">
            <v>16.149999999999999</v>
          </cell>
          <cell r="L609">
            <v>13.5</v>
          </cell>
          <cell r="M609">
            <v>11.95</v>
          </cell>
          <cell r="N609">
            <v>16.5</v>
          </cell>
          <cell r="O609">
            <v>13.2</v>
          </cell>
          <cell r="P609">
            <v>0.62</v>
          </cell>
          <cell r="Q609">
            <v>3.09</v>
          </cell>
          <cell r="R609">
            <v>5</v>
          </cell>
          <cell r="S609">
            <v>11.2</v>
          </cell>
          <cell r="T609">
            <v>10.25</v>
          </cell>
          <cell r="U609">
            <v>11.3</v>
          </cell>
          <cell r="V609">
            <v>10.5</v>
          </cell>
          <cell r="W609">
            <v>6.7</v>
          </cell>
          <cell r="Y609">
            <v>22.1</v>
          </cell>
          <cell r="Z609">
            <v>22.2</v>
          </cell>
          <cell r="AA609">
            <v>5.57</v>
          </cell>
          <cell r="AB609">
            <v>2.2999999999999998</v>
          </cell>
          <cell r="AC609">
            <v>6.6115702479338845E-2</v>
          </cell>
          <cell r="AD609"/>
          <cell r="AE609">
            <v>2.7624309392265234E-2</v>
          </cell>
          <cell r="AF609">
            <v>5.0156739811912265E-2</v>
          </cell>
          <cell r="AG609">
            <v>0.18315018315018294</v>
          </cell>
          <cell r="AH609">
            <v>4.6511627906976605E-2</v>
          </cell>
          <cell r="AI609">
            <v>4.8245614035087536E-2</v>
          </cell>
          <cell r="AJ609">
            <v>7.1428571428571397E-2</v>
          </cell>
          <cell r="AK609">
            <v>9.9999999999999867E-2</v>
          </cell>
          <cell r="AL609">
            <v>1.2962962962962963</v>
          </cell>
          <cell r="AM609">
            <v>0.12773722627737216</v>
          </cell>
          <cell r="AN609">
            <v>8.6956521739130599E-2</v>
          </cell>
          <cell r="AO609">
            <v>0.1914893617021276</v>
          </cell>
          <cell r="AP609">
            <v>0.10810810810810811</v>
          </cell>
          <cell r="AQ609">
            <v>6.60377358490567E-2</v>
          </cell>
          <cell r="AR609">
            <v>6.5989847715736127E-2</v>
          </cell>
          <cell r="AS609">
            <v>9.8360655737705027E-2</v>
          </cell>
          <cell r="AT609">
            <v>7.8048780487804947E-2</v>
          </cell>
          <cell r="AU609">
            <v>7.7669902912621325E-2</v>
          </cell>
          <cell r="AV609">
            <v>0.12525252525252517</v>
          </cell>
          <cell r="AW609">
            <v>0</v>
          </cell>
        </row>
        <row r="610">
          <cell r="A610">
            <v>41519</v>
          </cell>
          <cell r="B610">
            <v>6791</v>
          </cell>
          <cell r="C610">
            <v>6456</v>
          </cell>
          <cell r="D610">
            <v>-2.6456970676857483E-2</v>
          </cell>
          <cell r="E610">
            <v>-5.9678759346441401E-2</v>
          </cell>
          <cell r="F610">
            <v>1.11198120595144E-2</v>
          </cell>
          <cell r="G610">
            <v>5.1889714993804216E-2</v>
          </cell>
          <cell r="H610">
            <v>13.3</v>
          </cell>
          <cell r="I610">
            <v>9.1999999999999993</v>
          </cell>
          <cell r="J610">
            <v>17.399999999999999</v>
          </cell>
          <cell r="K610">
            <v>16.05</v>
          </cell>
          <cell r="L610">
            <v>13.75</v>
          </cell>
          <cell r="M610">
            <v>11.9</v>
          </cell>
          <cell r="N610">
            <v>16.600000000000001</v>
          </cell>
          <cell r="O610">
            <v>13.1</v>
          </cell>
          <cell r="P610">
            <v>0.71</v>
          </cell>
          <cell r="Q610">
            <v>3.11</v>
          </cell>
          <cell r="R610">
            <v>4.5</v>
          </cell>
          <cell r="S610">
            <v>10.8</v>
          </cell>
          <cell r="T610">
            <v>10.4</v>
          </cell>
          <cell r="U610">
            <v>10.199999999999999</v>
          </cell>
          <cell r="V610">
            <v>9.6</v>
          </cell>
          <cell r="W610">
            <v>5.6</v>
          </cell>
          <cell r="Y610">
            <v>22.6</v>
          </cell>
          <cell r="Z610">
            <v>22.7</v>
          </cell>
          <cell r="AA610">
            <v>5.3</v>
          </cell>
          <cell r="AB610">
            <v>1.55</v>
          </cell>
          <cell r="AC610">
            <v>3.1007751937984551E-2</v>
          </cell>
          <cell r="AD610"/>
          <cell r="AE610">
            <v>-1.0752688172043112E-2</v>
          </cell>
          <cell r="AF610">
            <v>3.8805970149253577E-2</v>
          </cell>
          <cell r="AG610">
            <v>-6.1919504643961343E-3</v>
          </cell>
          <cell r="AH610">
            <v>1.8518518518518601E-2</v>
          </cell>
          <cell r="AI610">
            <v>-4.1841004184099972E-3</v>
          </cell>
          <cell r="AJ610">
            <v>6.0606060606060996E-3</v>
          </cell>
          <cell r="AK610">
            <v>-7.575757575757569E-3</v>
          </cell>
          <cell r="AL610">
            <v>0.14516129032258052</v>
          </cell>
          <cell r="AM610">
            <v>6.4724919093850364E-3</v>
          </cell>
          <cell r="AN610">
            <v>-9.9999999999999978E-2</v>
          </cell>
          <cell r="AO610">
            <v>-3.5714285714285587E-2</v>
          </cell>
          <cell r="AP610">
            <v>1.4634146341463428E-2</v>
          </cell>
          <cell r="AQ610">
            <v>-9.7345132743362983E-2</v>
          </cell>
          <cell r="AR610">
            <v>-8.5714285714285743E-2</v>
          </cell>
          <cell r="AS610">
            <v>-0.16417910447761197</v>
          </cell>
          <cell r="AT610">
            <v>2.2624434389140191E-2</v>
          </cell>
          <cell r="AU610">
            <v>2.2522522522522515E-2</v>
          </cell>
          <cell r="AV610">
            <v>-4.8473967684021679E-2</v>
          </cell>
          <cell r="AW610">
            <v>-0.32608695652173902</v>
          </cell>
        </row>
        <row r="611">
          <cell r="A611">
            <v>41526</v>
          </cell>
          <cell r="B611">
            <v>8014</v>
          </cell>
          <cell r="C611">
            <v>7486</v>
          </cell>
          <cell r="D611">
            <v>0.17007624367781382</v>
          </cell>
          <cell r="E611">
            <v>0.18009129730525686</v>
          </cell>
          <cell r="F611">
            <v>0.15954151177199494</v>
          </cell>
          <cell r="G611">
            <v>7.0531659096981031E-2</v>
          </cell>
          <cell r="H611">
            <v>14.4</v>
          </cell>
          <cell r="I611">
            <v>11.25</v>
          </cell>
          <cell r="J611">
            <v>18.5</v>
          </cell>
          <cell r="K611">
            <v>18.05</v>
          </cell>
          <cell r="L611">
            <v>14.25</v>
          </cell>
          <cell r="M611">
            <v>15.2</v>
          </cell>
          <cell r="N611">
            <v>18</v>
          </cell>
          <cell r="O611">
            <v>16.3</v>
          </cell>
          <cell r="P611">
            <v>1.1499999999999999</v>
          </cell>
          <cell r="Q611">
            <v>4.1500000000000004</v>
          </cell>
          <cell r="R611">
            <v>5.6</v>
          </cell>
          <cell r="S611">
            <v>12.8</v>
          </cell>
          <cell r="T611">
            <v>11.2</v>
          </cell>
          <cell r="U611">
            <v>11</v>
          </cell>
          <cell r="V611">
            <v>11.75</v>
          </cell>
          <cell r="W611">
            <v>6.85</v>
          </cell>
          <cell r="Y611">
            <v>24.1</v>
          </cell>
          <cell r="Z611">
            <v>24.2</v>
          </cell>
          <cell r="AA611">
            <v>6.8</v>
          </cell>
          <cell r="AB611">
            <v>3.27</v>
          </cell>
          <cell r="AC611">
            <v>8.2706766917293173E-2</v>
          </cell>
          <cell r="AD611"/>
          <cell r="AE611">
            <v>0.22282608695652173</v>
          </cell>
          <cell r="AF611">
            <v>6.321839080459779E-2</v>
          </cell>
          <cell r="AG611">
            <v>0.12461059190031154</v>
          </cell>
          <cell r="AH611">
            <v>3.6363636363636376E-2</v>
          </cell>
          <cell r="AI611">
            <v>0.2773109243697478</v>
          </cell>
          <cell r="AJ611">
            <v>8.43373493975903E-2</v>
          </cell>
          <cell r="AK611">
            <v>0.24427480916030553</v>
          </cell>
          <cell r="AL611">
            <v>0.61971830985915499</v>
          </cell>
          <cell r="AM611">
            <v>0.33440514469453397</v>
          </cell>
          <cell r="AN611">
            <v>0.24444444444444446</v>
          </cell>
          <cell r="AO611">
            <v>0.18518518518518512</v>
          </cell>
          <cell r="AP611">
            <v>7.6923076923076872E-2</v>
          </cell>
          <cell r="AQ611">
            <v>7.8431372549019773E-2</v>
          </cell>
          <cell r="AR611">
            <v>0.22395833333333348</v>
          </cell>
          <cell r="AS611">
            <v>0.22321428571428581</v>
          </cell>
          <cell r="AT611">
            <v>6.6371681415929196E-2</v>
          </cell>
          <cell r="AU611">
            <v>6.6079295154185091E-2</v>
          </cell>
          <cell r="AV611">
            <v>0.28301886792452824</v>
          </cell>
          <cell r="AW611">
            <v>1.1096774193548389</v>
          </cell>
        </row>
        <row r="612">
          <cell r="A612">
            <v>41533</v>
          </cell>
          <cell r="B612">
            <v>9512</v>
          </cell>
          <cell r="C612">
            <v>8264</v>
          </cell>
          <cell r="D612">
            <v>0.1468387096774193</v>
          </cell>
          <cell r="E612">
            <v>0.18692288495133513</v>
          </cell>
          <cell r="F612">
            <v>0.10392733101790008</v>
          </cell>
          <cell r="G612">
            <v>0.15101645692158761</v>
          </cell>
          <cell r="H612">
            <v>15.6</v>
          </cell>
          <cell r="I612">
            <v>11.9</v>
          </cell>
          <cell r="J612">
            <v>20.9</v>
          </cell>
          <cell r="K612">
            <v>19.25</v>
          </cell>
          <cell r="L612">
            <v>15.05</v>
          </cell>
          <cell r="M612">
            <v>15.9</v>
          </cell>
          <cell r="N612">
            <v>20.75</v>
          </cell>
          <cell r="O612">
            <v>16.8</v>
          </cell>
          <cell r="P612">
            <v>1.94</v>
          </cell>
          <cell r="Q612">
            <v>5.13</v>
          </cell>
          <cell r="R612">
            <v>6.55</v>
          </cell>
          <cell r="S612">
            <v>13.75</v>
          </cell>
          <cell r="T612">
            <v>12.85</v>
          </cell>
          <cell r="U612">
            <v>14.6</v>
          </cell>
          <cell r="V612">
            <v>14.2</v>
          </cell>
          <cell r="W612">
            <v>7.9</v>
          </cell>
          <cell r="Y612">
            <v>26.8</v>
          </cell>
          <cell r="Z612">
            <v>27</v>
          </cell>
          <cell r="AA612">
            <v>8.6199999999999992</v>
          </cell>
          <cell r="AB612">
            <v>4.7699999999999996</v>
          </cell>
          <cell r="AC612">
            <v>8.3333333333333259E-2</v>
          </cell>
          <cell r="AD612"/>
          <cell r="AE612">
            <v>5.7777777777777706E-2</v>
          </cell>
          <cell r="AF612">
            <v>0.12972972972972974</v>
          </cell>
          <cell r="AG612">
            <v>6.6481994459833826E-2</v>
          </cell>
          <cell r="AH612">
            <v>5.6140350877192935E-2</v>
          </cell>
          <cell r="AI612">
            <v>4.6052631578947345E-2</v>
          </cell>
          <cell r="AJ612">
            <v>0.15277777777777768</v>
          </cell>
          <cell r="AK612">
            <v>3.0674846625766916E-2</v>
          </cell>
          <cell r="AL612">
            <v>0.68695652173913047</v>
          </cell>
          <cell r="AM612">
            <v>0.23614457831325297</v>
          </cell>
          <cell r="AN612">
            <v>0.16964285714285721</v>
          </cell>
          <cell r="AO612">
            <v>7.421875E-2</v>
          </cell>
          <cell r="AP612">
            <v>0.1473214285714286</v>
          </cell>
          <cell r="AQ612">
            <v>0.32727272727272716</v>
          </cell>
          <cell r="AR612">
            <v>0.20851063829787231</v>
          </cell>
          <cell r="AS612">
            <v>0.15328467153284686</v>
          </cell>
          <cell r="AT612">
            <v>0.11203319502074693</v>
          </cell>
          <cell r="AU612">
            <v>0.11570247933884303</v>
          </cell>
          <cell r="AV612">
            <v>0.26764705882352935</v>
          </cell>
          <cell r="AW612">
            <v>0.45871559633027514</v>
          </cell>
        </row>
        <row r="613">
          <cell r="A613">
            <v>41540</v>
          </cell>
          <cell r="B613">
            <v>11255</v>
          </cell>
          <cell r="C613">
            <v>9054</v>
          </cell>
          <cell r="D613">
            <v>0.142495499549955</v>
          </cell>
          <cell r="E613">
            <v>0.18324222035323801</v>
          </cell>
          <cell r="F613">
            <v>9.5595353339787081E-2</v>
          </cell>
          <cell r="G613">
            <v>0.2430969737132759</v>
          </cell>
          <cell r="H613">
            <v>16.8</v>
          </cell>
          <cell r="I613">
            <v>12.8</v>
          </cell>
          <cell r="J613">
            <v>23.1</v>
          </cell>
          <cell r="K613">
            <v>21.4</v>
          </cell>
          <cell r="L613">
            <v>16.5</v>
          </cell>
          <cell r="M613">
            <v>16.7</v>
          </cell>
          <cell r="N613">
            <v>22.35</v>
          </cell>
          <cell r="O613">
            <v>17.2</v>
          </cell>
          <cell r="P613">
            <v>2.65</v>
          </cell>
          <cell r="Q613">
            <v>6.01</v>
          </cell>
          <cell r="R613">
            <v>7.95</v>
          </cell>
          <cell r="S613">
            <v>16.75</v>
          </cell>
          <cell r="T613">
            <v>14</v>
          </cell>
          <cell r="U613">
            <v>16.649999999999999</v>
          </cell>
          <cell r="V613">
            <v>17.2</v>
          </cell>
          <cell r="W613">
            <v>9.8000000000000007</v>
          </cell>
          <cell r="Y613">
            <v>28.85</v>
          </cell>
          <cell r="Z613">
            <v>29.05</v>
          </cell>
          <cell r="AA613">
            <v>10.16</v>
          </cell>
          <cell r="AB613">
            <v>7.34</v>
          </cell>
          <cell r="AC613">
            <v>7.6923076923077094E-2</v>
          </cell>
          <cell r="AD613"/>
          <cell r="AE613">
            <v>7.5630252100840289E-2</v>
          </cell>
          <cell r="AF613">
            <v>0.10526315789473695</v>
          </cell>
          <cell r="AG613">
            <v>0.11168831168831161</v>
          </cell>
          <cell r="AH613">
            <v>9.6345514950165967E-2</v>
          </cell>
          <cell r="AI613">
            <v>5.031446540880502E-2</v>
          </cell>
          <cell r="AJ613">
            <v>7.7108433734939918E-2</v>
          </cell>
          <cell r="AK613">
            <v>2.3809523809523725E-2</v>
          </cell>
          <cell r="AL613">
            <v>0.365979381443299</v>
          </cell>
          <cell r="AM613">
            <v>0.17153996101364521</v>
          </cell>
          <cell r="AN613">
            <v>0.21374045801526731</v>
          </cell>
          <cell r="AO613">
            <v>0.21818181818181825</v>
          </cell>
          <cell r="AP613">
            <v>8.949416342412464E-2</v>
          </cell>
          <cell r="AQ613">
            <v>0.1404109589041096</v>
          </cell>
          <cell r="AR613">
            <v>0.21126760563380276</v>
          </cell>
          <cell r="AS613">
            <v>0.240506329113924</v>
          </cell>
          <cell r="AT613">
            <v>7.6492537313432862E-2</v>
          </cell>
          <cell r="AU613">
            <v>7.5925925925925952E-2</v>
          </cell>
          <cell r="AV613">
            <v>0.17865429234338759</v>
          </cell>
          <cell r="AW613">
            <v>0.53878406708595405</v>
          </cell>
        </row>
        <row r="614">
          <cell r="A614">
            <v>41547</v>
          </cell>
          <cell r="B614">
            <v>11188</v>
          </cell>
          <cell r="C614">
            <v>8993</v>
          </cell>
          <cell r="D614">
            <v>-6.3026244522133013E-3</v>
          </cell>
          <cell r="E614">
            <v>-5.9529098178586759E-3</v>
          </cell>
          <cell r="F614">
            <v>-6.737353655842715E-3</v>
          </cell>
          <cell r="G614">
            <v>0.24407872789947738</v>
          </cell>
          <cell r="H614">
            <v>17</v>
          </cell>
          <cell r="I614">
            <v>12.4</v>
          </cell>
          <cell r="J614">
            <v>22.5</v>
          </cell>
          <cell r="K614">
            <v>21.25</v>
          </cell>
          <cell r="L614">
            <v>16.75</v>
          </cell>
          <cell r="M614">
            <v>16.55</v>
          </cell>
          <cell r="N614">
            <v>22.6</v>
          </cell>
          <cell r="O614">
            <v>17</v>
          </cell>
          <cell r="P614">
            <v>3</v>
          </cell>
          <cell r="Q614">
            <v>5.57</v>
          </cell>
          <cell r="R614">
            <v>7.9</v>
          </cell>
          <cell r="S614">
            <v>17.100000000000001</v>
          </cell>
          <cell r="T614">
            <v>14.5</v>
          </cell>
          <cell r="U614">
            <v>16.600000000000001</v>
          </cell>
          <cell r="V614">
            <v>17.3</v>
          </cell>
          <cell r="W614">
            <v>9.75</v>
          </cell>
          <cell r="Y614">
            <v>27.6</v>
          </cell>
          <cell r="Z614">
            <v>27.75</v>
          </cell>
          <cell r="AA614">
            <v>10.16</v>
          </cell>
          <cell r="AB614">
            <v>7.34</v>
          </cell>
          <cell r="AC614">
            <v>1.1904761904761862E-2</v>
          </cell>
          <cell r="AD614"/>
          <cell r="AE614">
            <v>-3.125E-2</v>
          </cell>
          <cell r="AF614">
            <v>-2.5974025974025983E-2</v>
          </cell>
          <cell r="AG614">
            <v>-7.0093457943924964E-3</v>
          </cell>
          <cell r="AH614">
            <v>1.5151515151515138E-2</v>
          </cell>
          <cell r="AI614">
            <v>-8.9820359281436168E-3</v>
          </cell>
          <cell r="AJ614">
            <v>1.1185682326621871E-2</v>
          </cell>
          <cell r="AK614">
            <v>-1.1627906976744096E-2</v>
          </cell>
          <cell r="AL614">
            <v>0.13207547169811318</v>
          </cell>
          <cell r="AM614">
            <v>-7.3211314475873479E-2</v>
          </cell>
          <cell r="AN614">
            <v>-6.2893081761006275E-3</v>
          </cell>
          <cell r="AO614">
            <v>2.0895522388059806E-2</v>
          </cell>
          <cell r="AP614">
            <v>3.5714285714285809E-2</v>
          </cell>
          <cell r="AQ614">
            <v>-3.0030030030028243E-3</v>
          </cell>
          <cell r="AR614">
            <v>5.8139534883721034E-3</v>
          </cell>
          <cell r="AS614">
            <v>-5.1020408163265918E-3</v>
          </cell>
          <cell r="AT614">
            <v>-4.3327556325823191E-2</v>
          </cell>
          <cell r="AU614">
            <v>-4.4750430292598953E-2</v>
          </cell>
          <cell r="AV614">
            <v>0</v>
          </cell>
          <cell r="AW614">
            <v>0</v>
          </cell>
        </row>
        <row r="615">
          <cell r="A615">
            <v>41554</v>
          </cell>
          <cell r="B615">
            <v>11240</v>
          </cell>
          <cell r="C615">
            <v>9027</v>
          </cell>
          <cell r="D615">
            <v>4.2614340220998859E-3</v>
          </cell>
          <cell r="E615">
            <v>4.6478369681801635E-3</v>
          </cell>
          <cell r="F615">
            <v>3.780718336483968E-3</v>
          </cell>
          <cell r="G615">
            <v>0.24515342860307965</v>
          </cell>
          <cell r="H615">
            <v>16.850000000000001</v>
          </cell>
          <cell r="I615">
            <v>12.35</v>
          </cell>
          <cell r="J615">
            <v>22.75</v>
          </cell>
          <cell r="K615">
            <v>21.65</v>
          </cell>
          <cell r="L615">
            <v>16.600000000000001</v>
          </cell>
          <cell r="M615">
            <v>16.649999999999999</v>
          </cell>
          <cell r="N615">
            <v>22.45</v>
          </cell>
          <cell r="O615">
            <v>17.149999999999999</v>
          </cell>
          <cell r="P615">
            <v>2.87</v>
          </cell>
          <cell r="Q615">
            <v>5.83</v>
          </cell>
          <cell r="R615">
            <v>7.85</v>
          </cell>
          <cell r="S615">
            <v>16.899999999999999</v>
          </cell>
          <cell r="T615">
            <v>14.45</v>
          </cell>
          <cell r="U615">
            <v>16.45</v>
          </cell>
          <cell r="V615">
            <v>17.350000000000001</v>
          </cell>
          <cell r="W615">
            <v>9.75</v>
          </cell>
          <cell r="Y615">
            <v>28.1</v>
          </cell>
          <cell r="Z615">
            <v>28.25</v>
          </cell>
          <cell r="AA615">
            <v>10.6</v>
          </cell>
          <cell r="AB615">
            <v>7.25</v>
          </cell>
          <cell r="AC615">
            <v>-8.8235294117646745E-3</v>
          </cell>
          <cell r="AD615"/>
          <cell r="AE615">
            <v>-4.0322580645162365E-3</v>
          </cell>
          <cell r="AF615">
            <v>1.1111111111111072E-2</v>
          </cell>
          <cell r="AG615">
            <v>1.8823529411764683E-2</v>
          </cell>
          <cell r="AH615">
            <v>-8.9552238805968853E-3</v>
          </cell>
          <cell r="AI615">
            <v>6.0422960725075026E-3</v>
          </cell>
          <cell r="AJ615">
            <v>-6.6371681415929862E-3</v>
          </cell>
          <cell r="AK615">
            <v>8.8235294117646745E-3</v>
          </cell>
          <cell r="AL615">
            <v>-4.3333333333333335E-2</v>
          </cell>
          <cell r="AM615">
            <v>4.6678635547576341E-2</v>
          </cell>
          <cell r="AN615">
            <v>-6.3291139240507777E-3</v>
          </cell>
          <cell r="AO615">
            <v>-1.1695906432748648E-2</v>
          </cell>
          <cell r="AP615">
            <v>-3.4482758620689724E-3</v>
          </cell>
          <cell r="AQ615">
            <v>-9.0361445783133654E-3</v>
          </cell>
          <cell r="AR615">
            <v>2.8901734104047616E-3</v>
          </cell>
          <cell r="AS615">
            <v>0</v>
          </cell>
          <cell r="AT615">
            <v>1.8115942028985588E-2</v>
          </cell>
          <cell r="AU615">
            <v>1.8018018018018056E-2</v>
          </cell>
          <cell r="AV615">
            <v>4.3307086614173151E-2</v>
          </cell>
          <cell r="AW615">
            <v>-1.2261580381471404E-2</v>
          </cell>
        </row>
        <row r="616">
          <cell r="A616">
            <v>41561</v>
          </cell>
          <cell r="B616">
            <v>10263</v>
          </cell>
          <cell r="C616">
            <v>8457</v>
          </cell>
          <cell r="D616">
            <v>-7.6330981398332276E-2</v>
          </cell>
          <cell r="E616">
            <v>-8.6921708185053403E-2</v>
          </cell>
          <cell r="F616">
            <v>-6.3143901628447963E-2</v>
          </cell>
          <cell r="G616">
            <v>0.2135509045760908</v>
          </cell>
          <cell r="H616">
            <v>16.05</v>
          </cell>
          <cell r="I616">
            <v>11.25</v>
          </cell>
          <cell r="J616">
            <v>22.15</v>
          </cell>
          <cell r="K616">
            <v>20.7</v>
          </cell>
          <cell r="L616">
            <v>15.8</v>
          </cell>
          <cell r="M616">
            <v>15.55</v>
          </cell>
          <cell r="N616">
            <v>21.6</v>
          </cell>
          <cell r="O616">
            <v>15.75</v>
          </cell>
          <cell r="P616">
            <v>2.56</v>
          </cell>
          <cell r="Q616">
            <v>5.08</v>
          </cell>
          <cell r="R616">
            <v>7.05</v>
          </cell>
          <cell r="S616">
            <v>15.6</v>
          </cell>
          <cell r="T616">
            <v>13.65</v>
          </cell>
          <cell r="U616">
            <v>15.1</v>
          </cell>
          <cell r="V616">
            <v>16.149999999999999</v>
          </cell>
          <cell r="W616">
            <v>8.6999999999999993</v>
          </cell>
          <cell r="Y616">
            <v>26.9</v>
          </cell>
          <cell r="Z616">
            <v>27.05</v>
          </cell>
          <cell r="AA616">
            <v>9.32</v>
          </cell>
          <cell r="AB616">
            <v>5.92</v>
          </cell>
          <cell r="AC616">
            <v>-4.7477744807121747E-2</v>
          </cell>
          <cell r="AD616"/>
          <cell r="AE616">
            <v>-8.9068825910931126E-2</v>
          </cell>
          <cell r="AF616">
            <v>-2.6373626373626391E-2</v>
          </cell>
          <cell r="AG616">
            <v>-4.387990762124705E-2</v>
          </cell>
          <cell r="AH616">
            <v>-4.8192771084337394E-2</v>
          </cell>
          <cell r="AI616">
            <v>-6.6066066066065909E-2</v>
          </cell>
          <cell r="AJ616">
            <v>-3.7861915367483179E-2</v>
          </cell>
          <cell r="AK616">
            <v>-8.1632653061224358E-2</v>
          </cell>
          <cell r="AL616">
            <v>-0.10801393728222997</v>
          </cell>
          <cell r="AM616">
            <v>-0.1286449399656947</v>
          </cell>
          <cell r="AN616">
            <v>-0.10191082802547768</v>
          </cell>
          <cell r="AO616">
            <v>-7.6923076923076872E-2</v>
          </cell>
          <cell r="AP616">
            <v>-5.5363321799307919E-2</v>
          </cell>
          <cell r="AQ616">
            <v>-8.2066869300911782E-2</v>
          </cell>
          <cell r="AR616">
            <v>-6.91642651296831E-2</v>
          </cell>
          <cell r="AS616">
            <v>-0.10769230769230775</v>
          </cell>
          <cell r="AT616">
            <v>-4.2704626334519658E-2</v>
          </cell>
          <cell r="AU616">
            <v>-4.247787610619469E-2</v>
          </cell>
          <cell r="AV616">
            <v>-0.12075471698113205</v>
          </cell>
          <cell r="AW616">
            <v>-0.18344827586206902</v>
          </cell>
        </row>
        <row r="617">
          <cell r="A617">
            <v>41568</v>
          </cell>
          <cell r="B617">
            <v>9622</v>
          </cell>
          <cell r="C617">
            <v>8056</v>
          </cell>
          <cell r="D617">
            <v>-5.5662393162393187E-2</v>
          </cell>
          <cell r="E617">
            <v>-6.245737113904315E-2</v>
          </cell>
          <cell r="F617">
            <v>-4.7416341492254932E-2</v>
          </cell>
          <cell r="G617">
            <v>0.19438927507447865</v>
          </cell>
          <cell r="H617">
            <v>15.35</v>
          </cell>
          <cell r="I617">
            <v>10.7</v>
          </cell>
          <cell r="J617">
            <v>21.55</v>
          </cell>
          <cell r="K617">
            <v>20.100000000000001</v>
          </cell>
          <cell r="L617">
            <v>15</v>
          </cell>
          <cell r="M617">
            <v>15</v>
          </cell>
          <cell r="N617">
            <v>20.75</v>
          </cell>
          <cell r="O617">
            <v>15.1</v>
          </cell>
          <cell r="P617">
            <v>2.2999999999999998</v>
          </cell>
          <cell r="Q617">
            <v>4.51</v>
          </cell>
          <cell r="R617">
            <v>6.6</v>
          </cell>
          <cell r="S617">
            <v>14.65</v>
          </cell>
          <cell r="T617">
            <v>12.95</v>
          </cell>
          <cell r="U617">
            <v>14.4</v>
          </cell>
          <cell r="V617">
            <v>15.2</v>
          </cell>
          <cell r="W617">
            <v>8.1</v>
          </cell>
          <cell r="Y617">
            <v>26</v>
          </cell>
          <cell r="Z617">
            <v>26.15</v>
          </cell>
          <cell r="AA617">
            <v>8.44</v>
          </cell>
          <cell r="AB617">
            <v>5.13</v>
          </cell>
          <cell r="AC617">
            <v>-4.361370716510915E-2</v>
          </cell>
          <cell r="AD617"/>
          <cell r="AE617">
            <v>-4.8888888888888982E-2</v>
          </cell>
          <cell r="AF617">
            <v>-2.708803611738142E-2</v>
          </cell>
          <cell r="AG617">
            <v>-2.8985507246376718E-2</v>
          </cell>
          <cell r="AH617">
            <v>-5.0632911392405111E-2</v>
          </cell>
          <cell r="AI617">
            <v>-3.5369774919614239E-2</v>
          </cell>
          <cell r="AJ617">
            <v>-3.935185185185186E-2</v>
          </cell>
          <cell r="AK617">
            <v>-4.1269841269841345E-2</v>
          </cell>
          <cell r="AL617">
            <v>-0.10156250000000011</v>
          </cell>
          <cell r="AM617">
            <v>-0.11220472440944884</v>
          </cell>
          <cell r="AN617">
            <v>-6.3829787234042534E-2</v>
          </cell>
          <cell r="AO617">
            <v>-6.0897435897435903E-2</v>
          </cell>
          <cell r="AP617">
            <v>-5.1282051282051322E-2</v>
          </cell>
          <cell r="AQ617">
            <v>-4.6357615894039639E-2</v>
          </cell>
          <cell r="AR617">
            <v>-5.8823529411764719E-2</v>
          </cell>
          <cell r="AS617">
            <v>-6.8965517241379226E-2</v>
          </cell>
          <cell r="AT617">
            <v>-3.3457249070631967E-2</v>
          </cell>
          <cell r="AU617">
            <v>-3.3271719038817094E-2</v>
          </cell>
          <cell r="AV617">
            <v>-9.442060085836923E-2</v>
          </cell>
          <cell r="AW617">
            <v>-0.13344594594594594</v>
          </cell>
        </row>
        <row r="618">
          <cell r="A618">
            <v>41575</v>
          </cell>
          <cell r="B618">
            <v>8416</v>
          </cell>
          <cell r="C618">
            <v>6981</v>
          </cell>
          <cell r="D618">
            <v>-0.1290304333069352</v>
          </cell>
          <cell r="E618">
            <v>-0.12533776761588022</v>
          </cell>
          <cell r="F618">
            <v>-0.13344091360476662</v>
          </cell>
          <cell r="G618">
            <v>0.20555794298811059</v>
          </cell>
          <cell r="H618">
            <v>13.75</v>
          </cell>
          <cell r="I618">
            <v>9.15</v>
          </cell>
          <cell r="J618">
            <v>19</v>
          </cell>
          <cell r="K618">
            <v>18.5</v>
          </cell>
          <cell r="L618">
            <v>13.5</v>
          </cell>
          <cell r="M618">
            <v>13.4</v>
          </cell>
          <cell r="N618">
            <v>19</v>
          </cell>
          <cell r="O618">
            <v>13.5</v>
          </cell>
          <cell r="P618">
            <v>1.5</v>
          </cell>
          <cell r="Q618">
            <v>3.09</v>
          </cell>
          <cell r="R618">
            <v>5.95</v>
          </cell>
          <cell r="S618">
            <v>13.25</v>
          </cell>
          <cell r="T618">
            <v>11.35</v>
          </cell>
          <cell r="U618">
            <v>12.6</v>
          </cell>
          <cell r="V618">
            <v>13.65</v>
          </cell>
          <cell r="W618">
            <v>7.25</v>
          </cell>
          <cell r="Y618">
            <v>23.5</v>
          </cell>
          <cell r="Z618">
            <v>23.7</v>
          </cell>
          <cell r="AA618">
            <v>6.45</v>
          </cell>
          <cell r="AB618">
            <v>4.07</v>
          </cell>
          <cell r="AC618">
            <v>-0.10423452768729635</v>
          </cell>
          <cell r="AD618"/>
          <cell r="AE618">
            <v>-0.14485981308411211</v>
          </cell>
          <cell r="AF618">
            <v>-0.11832946635730857</v>
          </cell>
          <cell r="AG618">
            <v>-7.9601990049751326E-2</v>
          </cell>
          <cell r="AH618">
            <v>-9.9999999999999978E-2</v>
          </cell>
          <cell r="AI618">
            <v>-0.10666666666666669</v>
          </cell>
          <cell r="AJ618">
            <v>-8.4337349397590411E-2</v>
          </cell>
          <cell r="AK618">
            <v>-0.10596026490066224</v>
          </cell>
          <cell r="AL618">
            <v>-0.34782608695652173</v>
          </cell>
          <cell r="AM618">
            <v>-0.31485587583148555</v>
          </cell>
          <cell r="AN618">
            <v>-9.8484848484848397E-2</v>
          </cell>
          <cell r="AO618">
            <v>-9.5563139931740593E-2</v>
          </cell>
          <cell r="AP618">
            <v>-0.12355212355212353</v>
          </cell>
          <cell r="AQ618">
            <v>-0.125</v>
          </cell>
          <cell r="AR618">
            <v>-0.10197368421052622</v>
          </cell>
          <cell r="AS618">
            <v>-0.10493827160493818</v>
          </cell>
          <cell r="AT618">
            <v>-9.6153846153846145E-2</v>
          </cell>
          <cell r="AU618">
            <v>-9.3690248565965528E-2</v>
          </cell>
          <cell r="AV618">
            <v>-0.23578199052132698</v>
          </cell>
          <cell r="AW618">
            <v>-0.20662768031189072</v>
          </cell>
        </row>
        <row r="619">
          <cell r="A619">
            <v>41582</v>
          </cell>
          <cell r="B619">
            <v>7660</v>
          </cell>
          <cell r="C619">
            <v>6275</v>
          </cell>
          <cell r="D619">
            <v>-9.4953562382282253E-2</v>
          </cell>
          <cell r="E619">
            <v>-8.9828897338403046E-2</v>
          </cell>
          <cell r="F619">
            <v>-0.10113164303108435</v>
          </cell>
          <cell r="G619">
            <v>0.22071713147410357</v>
          </cell>
          <cell r="H619">
            <v>12.65</v>
          </cell>
          <cell r="I619">
            <v>8.25</v>
          </cell>
          <cell r="J619">
            <v>16.95</v>
          </cell>
          <cell r="K619">
            <v>17.55</v>
          </cell>
          <cell r="L619">
            <v>12.1</v>
          </cell>
          <cell r="M619">
            <v>12.8</v>
          </cell>
          <cell r="N619">
            <v>17.3</v>
          </cell>
          <cell r="O619">
            <v>12.9</v>
          </cell>
          <cell r="P619">
            <v>0.53</v>
          </cell>
          <cell r="Q619">
            <v>2.56</v>
          </cell>
          <cell r="R619">
            <v>5.6</v>
          </cell>
          <cell r="S619">
            <v>12.25</v>
          </cell>
          <cell r="T619">
            <v>9.9</v>
          </cell>
          <cell r="U619">
            <v>12</v>
          </cell>
          <cell r="V619">
            <v>12.9</v>
          </cell>
          <cell r="W619">
            <v>6.85</v>
          </cell>
          <cell r="Y619">
            <v>20.3</v>
          </cell>
          <cell r="Z619">
            <v>20.45</v>
          </cell>
          <cell r="AA619">
            <v>6.01</v>
          </cell>
          <cell r="AB619">
            <v>3.53</v>
          </cell>
          <cell r="AC619">
            <v>-7.999999999999996E-2</v>
          </cell>
          <cell r="AD619"/>
          <cell r="AE619">
            <v>-9.8360655737704916E-2</v>
          </cell>
          <cell r="AF619">
            <v>-0.10789473684210527</v>
          </cell>
          <cell r="AG619">
            <v>-5.1351351351351271E-2</v>
          </cell>
          <cell r="AH619">
            <v>-0.10370370370370374</v>
          </cell>
          <cell r="AI619">
            <v>-4.4776119402985093E-2</v>
          </cell>
          <cell r="AJ619">
            <v>-8.9473684210526261E-2</v>
          </cell>
          <cell r="AK619">
            <v>-4.4444444444444398E-2</v>
          </cell>
          <cell r="AL619">
            <v>-0.64666666666666672</v>
          </cell>
          <cell r="AM619">
            <v>-0.17152103559870546</v>
          </cell>
          <cell r="AN619">
            <v>-5.882352941176483E-2</v>
          </cell>
          <cell r="AO619">
            <v>-7.547169811320753E-2</v>
          </cell>
          <cell r="AP619">
            <v>-0.1277533039647577</v>
          </cell>
          <cell r="AQ619">
            <v>-4.7619047619047561E-2</v>
          </cell>
          <cell r="AR619">
            <v>-5.4945054945054972E-2</v>
          </cell>
          <cell r="AS619">
            <v>-5.5172413793103448E-2</v>
          </cell>
          <cell r="AT619">
            <v>-0.13617021276595742</v>
          </cell>
          <cell r="AU619">
            <v>-0.1371308016877637</v>
          </cell>
          <cell r="AV619">
            <v>-6.8217054263565946E-2</v>
          </cell>
          <cell r="AW619">
            <v>-0.13267813267813278</v>
          </cell>
        </row>
        <row r="620">
          <cell r="A620">
            <v>41589</v>
          </cell>
          <cell r="B620">
            <v>7933</v>
          </cell>
          <cell r="C620">
            <v>6642</v>
          </cell>
          <cell r="D620">
            <v>4.5927520631503516E-2</v>
          </cell>
          <cell r="E620">
            <v>3.5639686684073135E-2</v>
          </cell>
          <cell r="F620">
            <v>5.8486055776892476E-2</v>
          </cell>
          <cell r="G620">
            <v>0.19436916591388137</v>
          </cell>
          <cell r="H620">
            <v>13.9</v>
          </cell>
          <cell r="I620">
            <v>9</v>
          </cell>
          <cell r="J620">
            <v>16.95</v>
          </cell>
          <cell r="K620">
            <v>17.55</v>
          </cell>
          <cell r="L620">
            <v>12.95</v>
          </cell>
          <cell r="M620">
            <v>13</v>
          </cell>
          <cell r="N620">
            <v>17.399999999999999</v>
          </cell>
          <cell r="O620">
            <v>13.65</v>
          </cell>
          <cell r="P620">
            <v>0.97</v>
          </cell>
          <cell r="Q620">
            <v>3.09</v>
          </cell>
          <cell r="R620">
            <v>5.75</v>
          </cell>
          <cell r="S620">
            <v>12.35</v>
          </cell>
          <cell r="T620">
            <v>10.35</v>
          </cell>
          <cell r="U620">
            <v>12.2</v>
          </cell>
          <cell r="V620">
            <v>13.05</v>
          </cell>
          <cell r="W620">
            <v>7</v>
          </cell>
          <cell r="Y620">
            <v>21.85</v>
          </cell>
          <cell r="Z620">
            <v>22</v>
          </cell>
          <cell r="AA620">
            <v>6.14</v>
          </cell>
          <cell r="AB620">
            <v>3.71</v>
          </cell>
          <cell r="AC620">
            <v>9.8814229249011953E-2</v>
          </cell>
          <cell r="AD620"/>
          <cell r="AE620">
            <v>9.0909090909090828E-2</v>
          </cell>
          <cell r="AF620">
            <v>0</v>
          </cell>
          <cell r="AG620">
            <v>0</v>
          </cell>
          <cell r="AH620">
            <v>7.0247933884297398E-2</v>
          </cell>
          <cell r="AI620">
            <v>1.5625E-2</v>
          </cell>
          <cell r="AJ620">
            <v>5.7803468208090791E-3</v>
          </cell>
          <cell r="AK620">
            <v>5.8139534883721034E-2</v>
          </cell>
          <cell r="AL620">
            <v>0.83018867924528283</v>
          </cell>
          <cell r="AM620">
            <v>0.20703125</v>
          </cell>
          <cell r="AN620">
            <v>2.6785714285714413E-2</v>
          </cell>
          <cell r="AO620">
            <v>8.1632653061223248E-3</v>
          </cell>
          <cell r="AP620">
            <v>4.5454545454545414E-2</v>
          </cell>
          <cell r="AQ620">
            <v>1.6666666666666607E-2</v>
          </cell>
          <cell r="AR620">
            <v>1.1627906976744207E-2</v>
          </cell>
          <cell r="AS620">
            <v>2.1897810218978186E-2</v>
          </cell>
          <cell r="AT620">
            <v>7.6354679802955738E-2</v>
          </cell>
          <cell r="AU620">
            <v>7.5794621026894937E-2</v>
          </cell>
          <cell r="AV620">
            <v>2.1630615640598982E-2</v>
          </cell>
          <cell r="AW620">
            <v>5.0991501416430607E-2</v>
          </cell>
        </row>
        <row r="621">
          <cell r="A621">
            <v>41596</v>
          </cell>
          <cell r="B621">
            <v>7543</v>
          </cell>
          <cell r="C621">
            <v>6250</v>
          </cell>
          <cell r="D621">
            <v>-5.3653516295025683E-2</v>
          </cell>
          <cell r="E621">
            <v>-4.9161729484432093E-2</v>
          </cell>
          <cell r="F621">
            <v>-5.901836796145743E-2</v>
          </cell>
          <cell r="G621">
            <v>0.20688000000000001</v>
          </cell>
          <cell r="H621">
            <v>13.5</v>
          </cell>
          <cell r="I621">
            <v>8.8000000000000007</v>
          </cell>
          <cell r="J621">
            <v>15.9</v>
          </cell>
          <cell r="K621">
            <v>16.100000000000001</v>
          </cell>
          <cell r="L621">
            <v>12.8</v>
          </cell>
          <cell r="M621">
            <v>11.5</v>
          </cell>
          <cell r="N621">
            <v>15.9</v>
          </cell>
          <cell r="O621">
            <v>13.2</v>
          </cell>
          <cell r="P621">
            <v>0.88</v>
          </cell>
          <cell r="Q621">
            <v>2.83</v>
          </cell>
          <cell r="R621">
            <v>5.55</v>
          </cell>
          <cell r="S621">
            <v>12.2</v>
          </cell>
          <cell r="T621">
            <v>10.1</v>
          </cell>
          <cell r="U621">
            <v>11.9</v>
          </cell>
          <cell r="V621">
            <v>12.5</v>
          </cell>
          <cell r="W621">
            <v>6.8</v>
          </cell>
          <cell r="Y621">
            <v>20.350000000000001</v>
          </cell>
          <cell r="Z621">
            <v>20.5</v>
          </cell>
          <cell r="AA621">
            <v>5.39</v>
          </cell>
          <cell r="AB621">
            <v>3.45</v>
          </cell>
          <cell r="AC621">
            <v>-2.877697841726623E-2</v>
          </cell>
          <cell r="AD621"/>
          <cell r="AE621">
            <v>-2.2222222222222143E-2</v>
          </cell>
          <cell r="AF621">
            <v>-6.1946902654867242E-2</v>
          </cell>
          <cell r="AG621">
            <v>-8.2621082621082587E-2</v>
          </cell>
          <cell r="AH621">
            <v>-1.1583011583011449E-2</v>
          </cell>
          <cell r="AI621">
            <v>-0.11538461538461542</v>
          </cell>
          <cell r="AJ621">
            <v>-8.6206896551724088E-2</v>
          </cell>
          <cell r="AK621">
            <v>-3.2967032967033072E-2</v>
          </cell>
          <cell r="AL621">
            <v>-9.2783505154639179E-2</v>
          </cell>
          <cell r="AM621">
            <v>-8.4142394822006361E-2</v>
          </cell>
          <cell r="AN621">
            <v>-3.4782608695652195E-2</v>
          </cell>
          <cell r="AO621">
            <v>-1.2145748987854255E-2</v>
          </cell>
          <cell r="AP621">
            <v>-2.4154589371980673E-2</v>
          </cell>
          <cell r="AQ621">
            <v>-2.4590163934426146E-2</v>
          </cell>
          <cell r="AR621">
            <v>-4.2145593869731823E-2</v>
          </cell>
          <cell r="AS621">
            <v>-2.8571428571428581E-2</v>
          </cell>
          <cell r="AT621">
            <v>-6.8649885583524028E-2</v>
          </cell>
          <cell r="AU621">
            <v>-6.8181818181818232E-2</v>
          </cell>
          <cell r="AV621">
            <v>-0.12214983713355054</v>
          </cell>
          <cell r="AW621">
            <v>-7.0080862533692612E-2</v>
          </cell>
        </row>
        <row r="622">
          <cell r="A622">
            <v>41603</v>
          </cell>
          <cell r="B622">
            <v>7295</v>
          </cell>
          <cell r="C622">
            <v>6308</v>
          </cell>
          <cell r="D622">
            <v>-1.3775103313274806E-2</v>
          </cell>
          <cell r="E622">
            <v>-3.2878165186265407E-2</v>
          </cell>
          <cell r="F622">
            <v>9.279999999999955E-3</v>
          </cell>
          <cell r="G622">
            <v>0.15646797717184527</v>
          </cell>
          <cell r="H622">
            <v>13.4</v>
          </cell>
          <cell r="I622">
            <v>9.75</v>
          </cell>
          <cell r="J622">
            <v>15.95</v>
          </cell>
          <cell r="K622">
            <v>14.35</v>
          </cell>
          <cell r="L622">
            <v>12.7</v>
          </cell>
          <cell r="M622">
            <v>11.8</v>
          </cell>
          <cell r="N622">
            <v>15.8</v>
          </cell>
          <cell r="O622">
            <v>13.85</v>
          </cell>
          <cell r="P622">
            <v>0.8</v>
          </cell>
          <cell r="Q622">
            <v>3.09</v>
          </cell>
          <cell r="R622">
            <v>5.45</v>
          </cell>
          <cell r="S622">
            <v>11.7</v>
          </cell>
          <cell r="T622">
            <v>10</v>
          </cell>
          <cell r="U622">
            <v>11.65</v>
          </cell>
          <cell r="V622">
            <v>12.3</v>
          </cell>
          <cell r="W622">
            <v>6.65</v>
          </cell>
          <cell r="Y622">
            <v>20.25</v>
          </cell>
          <cell r="Z622">
            <v>20.399999999999999</v>
          </cell>
          <cell r="AA622">
            <v>4.42</v>
          </cell>
          <cell r="AB622">
            <v>3.27</v>
          </cell>
          <cell r="AC622">
            <v>-7.4074074074074181E-3</v>
          </cell>
          <cell r="AD622"/>
          <cell r="AE622">
            <v>0.10795454545454541</v>
          </cell>
          <cell r="AF622">
            <v>3.1446540880502027E-3</v>
          </cell>
          <cell r="AG622">
            <v>-0.10869565217391319</v>
          </cell>
          <cell r="AH622">
            <v>-7.812500000000111E-3</v>
          </cell>
          <cell r="AI622">
            <v>2.6086956521739202E-2</v>
          </cell>
          <cell r="AJ622">
            <v>-6.2893081761006275E-3</v>
          </cell>
          <cell r="AK622">
            <v>4.924242424242431E-2</v>
          </cell>
          <cell r="AL622">
            <v>-9.0909090909090828E-2</v>
          </cell>
          <cell r="AM622">
            <v>9.1872791519434616E-2</v>
          </cell>
          <cell r="AN622">
            <v>-1.8018018018017945E-2</v>
          </cell>
          <cell r="AO622">
            <v>-4.0983606557377095E-2</v>
          </cell>
          <cell r="AP622">
            <v>-9.9009900990099098E-3</v>
          </cell>
          <cell r="AQ622">
            <v>-2.1008403361344574E-2</v>
          </cell>
          <cell r="AR622">
            <v>-1.5999999999999903E-2</v>
          </cell>
          <cell r="AS622">
            <v>-2.2058823529411686E-2</v>
          </cell>
          <cell r="AT622">
            <v>-4.9140049140049546E-3</v>
          </cell>
          <cell r="AU622">
            <v>-4.8780487804879202E-3</v>
          </cell>
          <cell r="AV622">
            <v>-0.17996289424860845</v>
          </cell>
          <cell r="AW622">
            <v>-5.2173913043478293E-2</v>
          </cell>
        </row>
        <row r="623">
          <cell r="A623">
            <v>41610</v>
          </cell>
          <cell r="B623">
            <v>8573</v>
          </cell>
          <cell r="C623">
            <v>7539</v>
          </cell>
          <cell r="D623">
            <v>0.18444460780710137</v>
          </cell>
          <cell r="E623">
            <v>0.17518848526387942</v>
          </cell>
          <cell r="F623">
            <v>0.1951490171211161</v>
          </cell>
          <cell r="G623">
            <v>0.13715346862979175</v>
          </cell>
          <cell r="H623">
            <v>15.25</v>
          </cell>
          <cell r="I623">
            <v>12.15</v>
          </cell>
          <cell r="J623">
            <v>18</v>
          </cell>
          <cell r="K623">
            <v>16.350000000000001</v>
          </cell>
          <cell r="L623">
            <v>14.3</v>
          </cell>
          <cell r="M623">
            <v>13.8</v>
          </cell>
          <cell r="N623">
            <v>18.2</v>
          </cell>
          <cell r="O623">
            <v>15.5</v>
          </cell>
          <cell r="P623">
            <v>1.77</v>
          </cell>
          <cell r="Q623">
            <v>4.5999999999999996</v>
          </cell>
          <cell r="R623">
            <v>6.1</v>
          </cell>
          <cell r="S623">
            <v>12.9</v>
          </cell>
          <cell r="T623">
            <v>12.5</v>
          </cell>
          <cell r="U623">
            <v>13</v>
          </cell>
          <cell r="V623">
            <v>13.25</v>
          </cell>
          <cell r="W623">
            <v>7.45</v>
          </cell>
          <cell r="Y623">
            <v>23.75</v>
          </cell>
          <cell r="Z623">
            <v>24</v>
          </cell>
          <cell r="AA623">
            <v>6.54</v>
          </cell>
          <cell r="AB623">
            <v>4.33</v>
          </cell>
          <cell r="AC623">
            <v>0.13805970149253732</v>
          </cell>
          <cell r="AD623"/>
          <cell r="AE623">
            <v>0.24615384615384617</v>
          </cell>
          <cell r="AF623">
            <v>0.12852664576802519</v>
          </cell>
          <cell r="AG623">
            <v>0.13937282229965176</v>
          </cell>
          <cell r="AH623">
            <v>0.12598425196850416</v>
          </cell>
          <cell r="AI623">
            <v>0.16949152542372881</v>
          </cell>
          <cell r="AJ623">
            <v>0.15189873417721511</v>
          </cell>
          <cell r="AK623">
            <v>0.11913357400722036</v>
          </cell>
          <cell r="AL623">
            <v>1.2124999999999999</v>
          </cell>
          <cell r="AM623">
            <v>0.48867313915857591</v>
          </cell>
          <cell r="AN623">
            <v>0.11926605504587151</v>
          </cell>
          <cell r="AO623">
            <v>0.10256410256410264</v>
          </cell>
          <cell r="AP623">
            <v>0.25</v>
          </cell>
          <cell r="AQ623">
            <v>0.11587982832618016</v>
          </cell>
          <cell r="AR623">
            <v>7.7235772357723498E-2</v>
          </cell>
          <cell r="AS623">
            <v>0.12030075187969924</v>
          </cell>
          <cell r="AT623">
            <v>0.17283950617283961</v>
          </cell>
          <cell r="AU623">
            <v>0.17647058823529416</v>
          </cell>
          <cell r="AV623">
            <v>0.47963800904977383</v>
          </cell>
          <cell r="AW623">
            <v>0.32415902140672781</v>
          </cell>
        </row>
        <row r="624">
          <cell r="A624">
            <v>41617</v>
          </cell>
          <cell r="B624">
            <v>10337</v>
          </cell>
          <cell r="C624">
            <v>8732</v>
          </cell>
          <cell r="D624">
            <v>0.18352780536246271</v>
          </cell>
          <cell r="E624">
            <v>0.20576227691589866</v>
          </cell>
          <cell r="F624">
            <v>0.15824379891232265</v>
          </cell>
          <cell r="G624">
            <v>0.18380668804397618</v>
          </cell>
          <cell r="H624">
            <v>17.25</v>
          </cell>
          <cell r="I624">
            <v>13.4</v>
          </cell>
          <cell r="J624">
            <v>20.5</v>
          </cell>
          <cell r="K624">
            <v>18.95</v>
          </cell>
          <cell r="L624">
            <v>16.05</v>
          </cell>
          <cell r="M624">
            <v>14.5</v>
          </cell>
          <cell r="N624">
            <v>19.7</v>
          </cell>
          <cell r="O624">
            <v>18.3</v>
          </cell>
          <cell r="P624">
            <v>2.78</v>
          </cell>
          <cell r="Q624">
            <v>6.32</v>
          </cell>
          <cell r="R624">
            <v>7.45</v>
          </cell>
          <cell r="S624">
            <v>15.4</v>
          </cell>
          <cell r="T624">
            <v>14.95</v>
          </cell>
          <cell r="U624">
            <v>16.05</v>
          </cell>
          <cell r="V624">
            <v>16</v>
          </cell>
          <cell r="W624">
            <v>9.1999999999999993</v>
          </cell>
          <cell r="Y624">
            <v>27</v>
          </cell>
          <cell r="Z624">
            <v>27.25</v>
          </cell>
          <cell r="AA624">
            <v>8.1300000000000008</v>
          </cell>
          <cell r="AB624">
            <v>5.74</v>
          </cell>
          <cell r="AC624">
            <v>0.13114754098360648</v>
          </cell>
          <cell r="AD624"/>
          <cell r="AE624">
            <v>0.10288065843621408</v>
          </cell>
          <cell r="AF624">
            <v>0.13888888888888884</v>
          </cell>
          <cell r="AG624">
            <v>0.15902140672782861</v>
          </cell>
          <cell r="AH624">
            <v>0.12237762237762229</v>
          </cell>
          <cell r="AI624">
            <v>5.0724637681159424E-2</v>
          </cell>
          <cell r="AJ624">
            <v>8.2417582417582347E-2</v>
          </cell>
          <cell r="AK624">
            <v>0.1806451612903226</v>
          </cell>
          <cell r="AL624">
            <v>0.57062146892655363</v>
          </cell>
          <cell r="AM624">
            <v>0.37391304347826093</v>
          </cell>
          <cell r="AN624">
            <v>0.2213114754098362</v>
          </cell>
          <cell r="AO624">
            <v>0.193798449612403</v>
          </cell>
          <cell r="AP624">
            <v>0.19599999999999995</v>
          </cell>
          <cell r="AQ624">
            <v>0.23461538461538467</v>
          </cell>
          <cell r="AR624">
            <v>0.20754716981132071</v>
          </cell>
          <cell r="AS624">
            <v>0.23489932885906017</v>
          </cell>
          <cell r="AT624">
            <v>0.13684210526315788</v>
          </cell>
          <cell r="AU624">
            <v>0.13541666666666674</v>
          </cell>
          <cell r="AV624">
            <v>0.24311926605504608</v>
          </cell>
          <cell r="AW624">
            <v>0.32563510392609696</v>
          </cell>
        </row>
        <row r="625">
          <cell r="A625">
            <v>41624</v>
          </cell>
          <cell r="B625">
            <v>11408</v>
          </cell>
          <cell r="C625">
            <v>9548</v>
          </cell>
          <cell r="D625">
            <v>9.8956421416959373E-2</v>
          </cell>
          <cell r="E625">
            <v>0.10360839702041202</v>
          </cell>
          <cell r="F625">
            <v>9.3449381584974844E-2</v>
          </cell>
          <cell r="G625">
            <v>0.19480519480519481</v>
          </cell>
          <cell r="H625">
            <v>17.8</v>
          </cell>
          <cell r="I625">
            <v>14.65</v>
          </cell>
          <cell r="J625">
            <v>23</v>
          </cell>
          <cell r="K625">
            <v>21.4</v>
          </cell>
          <cell r="L625">
            <v>16.55</v>
          </cell>
          <cell r="M625">
            <v>16.7</v>
          </cell>
          <cell r="N625">
            <v>20.5</v>
          </cell>
          <cell r="O625">
            <v>20</v>
          </cell>
          <cell r="P625">
            <v>3.09</v>
          </cell>
          <cell r="Q625">
            <v>7.16</v>
          </cell>
          <cell r="R625">
            <v>7.95</v>
          </cell>
          <cell r="S625">
            <v>17.3</v>
          </cell>
          <cell r="T625">
            <v>15.5</v>
          </cell>
          <cell r="U625">
            <v>17.100000000000001</v>
          </cell>
          <cell r="V625">
            <v>18.25</v>
          </cell>
          <cell r="W625">
            <v>9.85</v>
          </cell>
          <cell r="Y625">
            <v>29.45</v>
          </cell>
          <cell r="Z625">
            <v>29.7</v>
          </cell>
          <cell r="AA625">
            <v>8.82</v>
          </cell>
          <cell r="AB625">
            <v>7.42</v>
          </cell>
          <cell r="AC625">
            <v>3.1884057971014457E-2</v>
          </cell>
          <cell r="AD625"/>
          <cell r="AE625">
            <v>9.3283582089552342E-2</v>
          </cell>
          <cell r="AF625">
            <v>0.12195121951219523</v>
          </cell>
          <cell r="AG625">
            <v>0.12928759894459096</v>
          </cell>
          <cell r="AH625">
            <v>3.1152647975077885E-2</v>
          </cell>
          <cell r="AI625">
            <v>0.15172413793103434</v>
          </cell>
          <cell r="AJ625">
            <v>4.0609137055837685E-2</v>
          </cell>
          <cell r="AK625">
            <v>9.2896174863387859E-2</v>
          </cell>
          <cell r="AL625">
            <v>0.11151079136690645</v>
          </cell>
          <cell r="AM625">
            <v>0.13291139240506333</v>
          </cell>
          <cell r="AN625">
            <v>6.7114093959731447E-2</v>
          </cell>
          <cell r="AO625">
            <v>0.12337662337662336</v>
          </cell>
          <cell r="AP625">
            <v>3.6789297658862852E-2</v>
          </cell>
          <cell r="AQ625">
            <v>6.542056074766367E-2</v>
          </cell>
          <cell r="AR625">
            <v>0.140625</v>
          </cell>
          <cell r="AS625">
            <v>7.0652173913043459E-2</v>
          </cell>
          <cell r="AT625">
            <v>9.0740740740740788E-2</v>
          </cell>
          <cell r="AU625">
            <v>8.9908256880733894E-2</v>
          </cell>
          <cell r="AV625">
            <v>8.4870848708487046E-2</v>
          </cell>
          <cell r="AW625">
            <v>0.29268292682926833</v>
          </cell>
        </row>
        <row r="626">
          <cell r="A626">
            <v>41631</v>
          </cell>
          <cell r="B626">
            <v>11593</v>
          </cell>
          <cell r="C626">
            <v>8470</v>
          </cell>
          <cell r="D626">
            <v>-4.2613094101927818E-2</v>
          </cell>
          <cell r="E626">
            <v>1.621669004207571E-2</v>
          </cell>
          <cell r="F626">
            <v>-0.11290322580645162</v>
          </cell>
          <cell r="G626">
            <v>0.36871310507674143</v>
          </cell>
          <cell r="H626">
            <v>17.05</v>
          </cell>
          <cell r="I626">
            <v>12.55</v>
          </cell>
          <cell r="J626">
            <v>19</v>
          </cell>
          <cell r="K626">
            <v>20.25</v>
          </cell>
          <cell r="L626">
            <v>15.6</v>
          </cell>
          <cell r="M626">
            <v>17</v>
          </cell>
          <cell r="N626">
            <v>19.95</v>
          </cell>
          <cell r="O626">
            <v>16.8</v>
          </cell>
          <cell r="P626">
            <v>2.52</v>
          </cell>
          <cell r="Q626">
            <v>5.01</v>
          </cell>
          <cell r="R626">
            <v>8.25</v>
          </cell>
          <cell r="S626">
            <v>17.7</v>
          </cell>
          <cell r="T626">
            <v>13.85</v>
          </cell>
          <cell r="U626">
            <v>17.75</v>
          </cell>
          <cell r="V626">
            <v>18.75</v>
          </cell>
          <cell r="W626">
            <v>10.25</v>
          </cell>
          <cell r="Y626">
            <v>28.45</v>
          </cell>
          <cell r="Z626">
            <v>28.8</v>
          </cell>
          <cell r="AA626">
            <v>9.7200000000000006</v>
          </cell>
          <cell r="AB626">
            <v>7.95</v>
          </cell>
          <cell r="AC626">
            <v>-4.2134831460674205E-2</v>
          </cell>
          <cell r="AD626"/>
          <cell r="AE626">
            <v>-0.14334470989761094</v>
          </cell>
          <cell r="AF626">
            <v>-0.17391304347826086</v>
          </cell>
          <cell r="AG626">
            <v>-5.3738317757009324E-2</v>
          </cell>
          <cell r="AH626">
            <v>-5.7401812688821829E-2</v>
          </cell>
          <cell r="AI626">
            <v>1.7964071856287456E-2</v>
          </cell>
          <cell r="AJ626">
            <v>-2.6829268292682951E-2</v>
          </cell>
          <cell r="AK626">
            <v>-0.15999999999999992</v>
          </cell>
          <cell r="AL626">
            <v>-0.18446601941747565</v>
          </cell>
          <cell r="AM626">
            <v>-0.30027932960893855</v>
          </cell>
          <cell r="AN626">
            <v>3.7735849056603765E-2</v>
          </cell>
          <cell r="AO626">
            <v>2.3121387283236983E-2</v>
          </cell>
          <cell r="AP626">
            <v>-0.1064516129032258</v>
          </cell>
          <cell r="AQ626">
            <v>3.8011695906432719E-2</v>
          </cell>
          <cell r="AR626">
            <v>2.7397260273972712E-2</v>
          </cell>
          <cell r="AS626">
            <v>4.0609137055837685E-2</v>
          </cell>
          <cell r="AT626">
            <v>-3.3955857385398969E-2</v>
          </cell>
          <cell r="AU626">
            <v>-3.0303030303030276E-2</v>
          </cell>
          <cell r="AV626">
            <v>0.10204081632653073</v>
          </cell>
          <cell r="AW626">
            <v>7.1428571428571397E-2</v>
          </cell>
        </row>
        <row r="627">
          <cell r="A627">
            <v>41638</v>
          </cell>
          <cell r="B627">
            <v>11593</v>
          </cell>
          <cell r="C627">
            <v>8470</v>
          </cell>
          <cell r="D627">
            <v>0</v>
          </cell>
          <cell r="E627">
            <v>0</v>
          </cell>
          <cell r="F627">
            <v>0</v>
          </cell>
          <cell r="G627">
            <v>0.36871310507674143</v>
          </cell>
          <cell r="H627">
            <v>17.05</v>
          </cell>
          <cell r="I627">
            <v>12.55</v>
          </cell>
          <cell r="J627">
            <v>19</v>
          </cell>
          <cell r="K627">
            <v>20.25</v>
          </cell>
          <cell r="L627">
            <v>15.6</v>
          </cell>
          <cell r="M627">
            <v>17</v>
          </cell>
          <cell r="N627">
            <v>19.95</v>
          </cell>
          <cell r="O627">
            <v>16.8</v>
          </cell>
          <cell r="P627">
            <v>2.52</v>
          </cell>
          <cell r="Q627">
            <v>5.01</v>
          </cell>
          <cell r="R627">
            <v>8.25</v>
          </cell>
          <cell r="S627">
            <v>17.7</v>
          </cell>
          <cell r="T627">
            <v>13.85</v>
          </cell>
          <cell r="U627">
            <v>17.75</v>
          </cell>
          <cell r="V627">
            <v>18.75</v>
          </cell>
          <cell r="W627">
            <v>10.25</v>
          </cell>
          <cell r="Y627">
            <v>28.45</v>
          </cell>
          <cell r="Z627">
            <v>28.8</v>
          </cell>
          <cell r="AA627">
            <v>9.7200000000000006</v>
          </cell>
          <cell r="AB627">
            <v>7.95</v>
          </cell>
          <cell r="AC627">
            <v>0</v>
          </cell>
          <cell r="AD627"/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</row>
        <row r="628">
          <cell r="A628">
            <v>41645</v>
          </cell>
          <cell r="B628">
            <v>11309</v>
          </cell>
          <cell r="C628">
            <v>7582</v>
          </cell>
          <cell r="D628">
            <v>-5.841598963265715E-2</v>
          </cell>
          <cell r="E628">
            <v>-2.4497541619943108E-2</v>
          </cell>
          <cell r="F628">
            <v>-0.104840613931523</v>
          </cell>
          <cell r="G628">
            <v>0.4915589554207333</v>
          </cell>
          <cell r="H628">
            <v>16.05</v>
          </cell>
          <cell r="I628">
            <v>11.05</v>
          </cell>
          <cell r="J628">
            <v>17.75</v>
          </cell>
          <cell r="K628">
            <v>19.100000000000001</v>
          </cell>
          <cell r="L628">
            <v>15.05</v>
          </cell>
          <cell r="M628">
            <v>14.75</v>
          </cell>
          <cell r="N628">
            <v>17.899999999999999</v>
          </cell>
          <cell r="O628">
            <v>15.2</v>
          </cell>
          <cell r="P628">
            <v>1.86</v>
          </cell>
          <cell r="Q628">
            <v>3.8</v>
          </cell>
          <cell r="R628">
            <v>8.15</v>
          </cell>
          <cell r="S628">
            <v>17.5</v>
          </cell>
          <cell r="T628">
            <v>11.75</v>
          </cell>
          <cell r="U628">
            <v>17.399999999999999</v>
          </cell>
          <cell r="V628">
            <v>18.399999999999999</v>
          </cell>
          <cell r="W628">
            <v>10.050000000000001</v>
          </cell>
          <cell r="X628"/>
          <cell r="Y628">
            <v>27.35</v>
          </cell>
          <cell r="Z628">
            <v>27.75</v>
          </cell>
          <cell r="AA628">
            <v>10.25</v>
          </cell>
          <cell r="AB628">
            <v>7.78</v>
          </cell>
          <cell r="AC628">
            <v>-5.8651026392961825E-2</v>
          </cell>
          <cell r="AD628"/>
          <cell r="AE628">
            <v>-0.11952191235059761</v>
          </cell>
          <cell r="AF628">
            <v>-6.5789473684210509E-2</v>
          </cell>
          <cell r="AG628">
            <v>-5.679012345679002E-2</v>
          </cell>
          <cell r="AH628">
            <v>-3.5256410256410242E-2</v>
          </cell>
          <cell r="AI628">
            <v>-0.13235294117647056</v>
          </cell>
          <cell r="AJ628">
            <v>-0.10275689223057649</v>
          </cell>
          <cell r="AK628">
            <v>-9.5238095238095344E-2</v>
          </cell>
          <cell r="AL628">
            <v>-0.26190476190476186</v>
          </cell>
          <cell r="AM628">
            <v>-0.24151696606786432</v>
          </cell>
          <cell r="AN628">
            <v>-1.2121212121212088E-2</v>
          </cell>
          <cell r="AO628">
            <v>-1.1299435028248594E-2</v>
          </cell>
          <cell r="AP628">
            <v>-0.15162454873646203</v>
          </cell>
          <cell r="AQ628">
            <v>-1.9718309859155014E-2</v>
          </cell>
          <cell r="AR628">
            <v>-1.866666666666672E-2</v>
          </cell>
          <cell r="AS628">
            <v>-1.9512195121951126E-2</v>
          </cell>
          <cell r="AT628">
            <v>-3.8664323374340892E-2</v>
          </cell>
          <cell r="AU628">
            <v>-3.645833333333337E-2</v>
          </cell>
          <cell r="AV628">
            <v>5.4526748971193362E-2</v>
          </cell>
          <cell r="AW628">
            <v>-2.1383647798742134E-2</v>
          </cell>
        </row>
        <row r="629">
          <cell r="A629">
            <v>41652</v>
          </cell>
          <cell r="B629">
            <v>7238</v>
          </cell>
          <cell r="C629">
            <v>5124</v>
          </cell>
          <cell r="D629">
            <v>-0.3456143136943518</v>
          </cell>
          <cell r="E629">
            <v>-0.3599787779644531</v>
          </cell>
          <cell r="F629">
            <v>-0.32418886837246108</v>
          </cell>
          <cell r="G629">
            <v>0.41256830601092898</v>
          </cell>
          <cell r="H629">
            <v>12.55</v>
          </cell>
          <cell r="I629">
            <v>7</v>
          </cell>
          <cell r="J629">
            <v>14.3</v>
          </cell>
          <cell r="K629">
            <v>13.05</v>
          </cell>
          <cell r="L629">
            <v>11.3</v>
          </cell>
          <cell r="M629">
            <v>10.5</v>
          </cell>
          <cell r="N629">
            <v>12.8</v>
          </cell>
          <cell r="O629">
            <v>11</v>
          </cell>
          <cell r="P629">
            <v>0</v>
          </cell>
          <cell r="Q629">
            <v>1.41</v>
          </cell>
          <cell r="R629">
            <v>4.9000000000000004</v>
          </cell>
          <cell r="S629">
            <v>12.05</v>
          </cell>
          <cell r="T629">
            <v>8</v>
          </cell>
          <cell r="U629">
            <v>10.55</v>
          </cell>
          <cell r="V629">
            <v>13.75</v>
          </cell>
          <cell r="W629">
            <v>6.35</v>
          </cell>
          <cell r="Y629">
            <v>19.55</v>
          </cell>
          <cell r="Z629">
            <v>19.95</v>
          </cell>
          <cell r="AA629">
            <v>7.07</v>
          </cell>
          <cell r="AB629">
            <v>2.2999999999999998</v>
          </cell>
          <cell r="AC629">
            <v>-0.2180685358255452</v>
          </cell>
          <cell r="AD629"/>
          <cell r="AE629">
            <v>-0.36651583710407243</v>
          </cell>
          <cell r="AF629">
            <v>-0.19436619718309855</v>
          </cell>
          <cell r="AG629">
            <v>-0.31675392670157065</v>
          </cell>
          <cell r="AH629">
            <v>-0.24916943521594681</v>
          </cell>
          <cell r="AI629">
            <v>-0.28813559322033899</v>
          </cell>
          <cell r="AJ629">
            <v>-0.2849162011173183</v>
          </cell>
          <cell r="AK629">
            <v>-0.27631578947368418</v>
          </cell>
          <cell r="AL629">
            <v>-1</v>
          </cell>
          <cell r="AM629">
            <v>-0.6289473684210527</v>
          </cell>
          <cell r="AN629">
            <v>-0.39877300613496935</v>
          </cell>
          <cell r="AO629">
            <v>-0.31142857142857139</v>
          </cell>
          <cell r="AP629">
            <v>-0.31914893617021278</v>
          </cell>
          <cell r="AQ629">
            <v>-0.39367816091954011</v>
          </cell>
          <cell r="AR629">
            <v>-0.25271739130434778</v>
          </cell>
          <cell r="AS629">
            <v>-0.3681592039800996</v>
          </cell>
          <cell r="AT629">
            <v>-0.28519195612431447</v>
          </cell>
          <cell r="AU629">
            <v>-0.2810810810810811</v>
          </cell>
          <cell r="AV629">
            <v>-0.31024390243902433</v>
          </cell>
          <cell r="AW629">
            <v>-0.70437017994858619</v>
          </cell>
        </row>
        <row r="630">
          <cell r="A630">
            <v>41659</v>
          </cell>
          <cell r="B630">
            <v>7076</v>
          </cell>
          <cell r="C630">
            <v>5446</v>
          </cell>
          <cell r="D630">
            <v>1.2942889500080934E-2</v>
          </cell>
          <cell r="E630">
            <v>-2.2381873445703193E-2</v>
          </cell>
          <cell r="F630">
            <v>6.2841530054644767E-2</v>
          </cell>
          <cell r="G630">
            <v>0.29930224017627616</v>
          </cell>
          <cell r="H630">
            <v>11.85</v>
          </cell>
          <cell r="I630">
            <v>7.8</v>
          </cell>
          <cell r="J630">
            <v>15</v>
          </cell>
          <cell r="K630">
            <v>14.15</v>
          </cell>
          <cell r="L630">
            <v>10.8</v>
          </cell>
          <cell r="M630">
            <v>11.25</v>
          </cell>
          <cell r="N630">
            <v>13.95</v>
          </cell>
          <cell r="O630">
            <v>12.25</v>
          </cell>
          <cell r="P630">
            <v>0</v>
          </cell>
          <cell r="Q630">
            <v>1.99</v>
          </cell>
          <cell r="R630">
            <v>5</v>
          </cell>
          <cell r="S630">
            <v>10.7</v>
          </cell>
          <cell r="T630">
            <v>8</v>
          </cell>
          <cell r="U630">
            <v>10.6</v>
          </cell>
          <cell r="V630">
            <v>11.7</v>
          </cell>
          <cell r="W630">
            <v>6.4</v>
          </cell>
          <cell r="Y630">
            <v>20.6</v>
          </cell>
          <cell r="Z630">
            <v>21</v>
          </cell>
          <cell r="AA630">
            <v>6.26</v>
          </cell>
          <cell r="AB630">
            <v>2.7</v>
          </cell>
          <cell r="AC630">
            <v>-5.5776892430278946E-2</v>
          </cell>
          <cell r="AD630"/>
          <cell r="AE630">
            <v>0.11428571428571432</v>
          </cell>
          <cell r="AF630">
            <v>4.8951048951048959E-2</v>
          </cell>
          <cell r="AG630">
            <v>8.4291187739463647E-2</v>
          </cell>
          <cell r="AH630">
            <v>-4.4247787610619427E-2</v>
          </cell>
          <cell r="AI630">
            <v>7.1428571428571397E-2</v>
          </cell>
          <cell r="AJ630">
            <v>8.9843749999999778E-2</v>
          </cell>
          <cell r="AK630">
            <v>0.11363636363636354</v>
          </cell>
          <cell r="AL630" t="e">
            <v>#DIV/0!</v>
          </cell>
          <cell r="AM630">
            <v>0.4113475177304966</v>
          </cell>
          <cell r="AN630">
            <v>2.0408163265306145E-2</v>
          </cell>
          <cell r="AO630">
            <v>-0.11203319502074705</v>
          </cell>
          <cell r="AP630">
            <v>0</v>
          </cell>
          <cell r="AQ630">
            <v>4.7393364928909332E-3</v>
          </cell>
          <cell r="AR630">
            <v>-0.14909090909090916</v>
          </cell>
          <cell r="AS630">
            <v>7.8740157480317041E-3</v>
          </cell>
          <cell r="AT630">
            <v>5.3708439897698135E-2</v>
          </cell>
          <cell r="AU630">
            <v>5.2631578947368363E-2</v>
          </cell>
          <cell r="AV630">
            <v>-0.11456859971711464</v>
          </cell>
          <cell r="AW630">
            <v>0.17391304347826098</v>
          </cell>
        </row>
        <row r="631">
          <cell r="A631">
            <v>41666</v>
          </cell>
          <cell r="B631">
            <v>6185</v>
          </cell>
          <cell r="C631">
            <v>5175</v>
          </cell>
          <cell r="D631">
            <v>-9.2796677846989306E-2</v>
          </cell>
          <cell r="E631">
            <v>-0.1259185980780102</v>
          </cell>
          <cell r="F631">
            <v>-4.9761292691883896E-2</v>
          </cell>
          <cell r="G631">
            <v>0.19516908212560385</v>
          </cell>
          <cell r="H631">
            <v>11</v>
          </cell>
          <cell r="I631">
            <v>7.45</v>
          </cell>
          <cell r="J631">
            <v>14.25</v>
          </cell>
          <cell r="K631">
            <v>13.45</v>
          </cell>
          <cell r="L631">
            <v>10.5</v>
          </cell>
          <cell r="M631">
            <v>10.6</v>
          </cell>
          <cell r="N631">
            <v>12.85</v>
          </cell>
          <cell r="O631">
            <v>12.75</v>
          </cell>
          <cell r="P631">
            <v>0</v>
          </cell>
          <cell r="Q631">
            <v>1.59</v>
          </cell>
          <cell r="R631">
            <v>4.3499999999999996</v>
          </cell>
          <cell r="S631">
            <v>8.9499999999999993</v>
          </cell>
          <cell r="T631">
            <v>9.6</v>
          </cell>
          <cell r="U631">
            <v>9.1</v>
          </cell>
          <cell r="V631">
            <v>9.6</v>
          </cell>
          <cell r="W631">
            <v>5.2</v>
          </cell>
          <cell r="Y631">
            <v>19.8</v>
          </cell>
          <cell r="Z631">
            <v>20.2</v>
          </cell>
          <cell r="AA631">
            <v>4.8600000000000003</v>
          </cell>
          <cell r="AB631">
            <v>1.5</v>
          </cell>
          <cell r="AC631">
            <v>-7.1729957805907185E-2</v>
          </cell>
          <cell r="AD631"/>
          <cell r="AE631">
            <v>-4.4871794871794823E-2</v>
          </cell>
          <cell r="AF631">
            <v>-5.0000000000000044E-2</v>
          </cell>
          <cell r="AG631">
            <v>-4.9469964664311084E-2</v>
          </cell>
          <cell r="AH631">
            <v>-2.777777777777779E-2</v>
          </cell>
          <cell r="AI631">
            <v>-5.7777777777777817E-2</v>
          </cell>
          <cell r="AJ631">
            <v>-7.8853046594982046E-2</v>
          </cell>
          <cell r="AK631">
            <v>4.081632653061229E-2</v>
          </cell>
          <cell r="AL631" t="e">
            <v>#DIV/0!</v>
          </cell>
          <cell r="AM631">
            <v>-0.20100502512562812</v>
          </cell>
          <cell r="AN631">
            <v>-0.13000000000000012</v>
          </cell>
          <cell r="AO631">
            <v>-0.16355140186915884</v>
          </cell>
          <cell r="AP631">
            <v>0.19999999999999996</v>
          </cell>
          <cell r="AQ631">
            <v>-0.14150943396226412</v>
          </cell>
          <cell r="AR631">
            <v>-0.17948717948717952</v>
          </cell>
          <cell r="AS631">
            <v>-0.1875</v>
          </cell>
          <cell r="AT631">
            <v>-3.8834951456310662E-2</v>
          </cell>
          <cell r="AU631">
            <v>-3.8095238095238182E-2</v>
          </cell>
          <cell r="AV631">
            <v>-0.22364217252396157</v>
          </cell>
          <cell r="AW631">
            <v>-0.44444444444444453</v>
          </cell>
        </row>
        <row r="632">
          <cell r="A632">
            <v>41673</v>
          </cell>
          <cell r="B632">
            <v>5696</v>
          </cell>
          <cell r="C632">
            <v>4778</v>
          </cell>
          <cell r="D632">
            <v>-7.7992957746478853E-2</v>
          </cell>
          <cell r="E632">
            <v>-7.9062247372675865E-2</v>
          </cell>
          <cell r="F632">
            <v>-7.6714975845410649E-2</v>
          </cell>
          <cell r="G632">
            <v>0.19213059857681039</v>
          </cell>
          <cell r="H632">
            <v>10.199999999999999</v>
          </cell>
          <cell r="I632">
            <v>7.15</v>
          </cell>
          <cell r="J632">
            <v>14</v>
          </cell>
          <cell r="K632">
            <v>13.25</v>
          </cell>
          <cell r="L632">
            <v>9.3000000000000007</v>
          </cell>
          <cell r="M632">
            <v>9.5</v>
          </cell>
          <cell r="N632">
            <v>11.65</v>
          </cell>
          <cell r="O632">
            <v>11.1</v>
          </cell>
          <cell r="P632">
            <v>0</v>
          </cell>
          <cell r="Q632">
            <v>1.28</v>
          </cell>
          <cell r="R632">
            <v>4.05</v>
          </cell>
          <cell r="S632">
            <v>8.25</v>
          </cell>
          <cell r="T632">
            <v>7.45</v>
          </cell>
          <cell r="U632">
            <v>8.5500000000000007</v>
          </cell>
          <cell r="V632">
            <v>8.6999999999999993</v>
          </cell>
          <cell r="W632">
            <v>4.8499999999999996</v>
          </cell>
          <cell r="Y632">
            <v>19.350000000000001</v>
          </cell>
          <cell r="Z632">
            <v>19.75</v>
          </cell>
          <cell r="AA632">
            <v>4.68</v>
          </cell>
          <cell r="AB632">
            <v>1.01</v>
          </cell>
          <cell r="AC632">
            <v>-7.2727272727272751E-2</v>
          </cell>
          <cell r="AD632"/>
          <cell r="AE632">
            <v>-4.0268456375838868E-2</v>
          </cell>
          <cell r="AF632">
            <v>-1.7543859649122862E-2</v>
          </cell>
          <cell r="AG632">
            <v>-1.4869888475836368E-2</v>
          </cell>
          <cell r="AH632">
            <v>-0.11428571428571421</v>
          </cell>
          <cell r="AI632">
            <v>-0.10377358490566035</v>
          </cell>
          <cell r="AJ632">
            <v>-9.3385214007782102E-2</v>
          </cell>
          <cell r="AK632">
            <v>-0.12941176470588234</v>
          </cell>
          <cell r="AL632" t="e">
            <v>#DIV/0!</v>
          </cell>
          <cell r="AM632">
            <v>-0.19496855345911956</v>
          </cell>
          <cell r="AN632">
            <v>-6.8965517241379226E-2</v>
          </cell>
          <cell r="AO632">
            <v>-7.8212290502793214E-2</v>
          </cell>
          <cell r="AP632">
            <v>-0.22395833333333326</v>
          </cell>
          <cell r="AQ632">
            <v>-6.0439560439560336E-2</v>
          </cell>
          <cell r="AR632">
            <v>-9.375E-2</v>
          </cell>
          <cell r="AS632">
            <v>-6.7307692307692402E-2</v>
          </cell>
          <cell r="AT632">
            <v>-2.2727272727272707E-2</v>
          </cell>
          <cell r="AU632">
            <v>-2.2277227722772297E-2</v>
          </cell>
          <cell r="AV632">
            <v>-3.7037037037037202E-2</v>
          </cell>
          <cell r="AW632">
            <v>-0.32666666666666666</v>
          </cell>
        </row>
        <row r="633">
          <cell r="A633">
            <v>41680</v>
          </cell>
          <cell r="B633">
            <v>5792</v>
          </cell>
          <cell r="C633">
            <v>4868</v>
          </cell>
          <cell r="D633">
            <v>1.7758258544968486E-2</v>
          </cell>
          <cell r="E633">
            <v>1.6853932584269593E-2</v>
          </cell>
          <cell r="F633">
            <v>1.8836333193804844E-2</v>
          </cell>
          <cell r="G633">
            <v>0.18981101068200493</v>
          </cell>
          <cell r="H633">
            <v>10.35</v>
          </cell>
          <cell r="I633">
            <v>7.6</v>
          </cell>
          <cell r="J633">
            <v>14</v>
          </cell>
          <cell r="K633">
            <v>13.45</v>
          </cell>
          <cell r="L633">
            <v>9.4499999999999993</v>
          </cell>
          <cell r="M633">
            <v>9.6999999999999993</v>
          </cell>
          <cell r="N633">
            <v>11.75</v>
          </cell>
          <cell r="O633">
            <v>10.9</v>
          </cell>
          <cell r="P633">
            <v>0</v>
          </cell>
          <cell r="Q633">
            <v>1.47</v>
          </cell>
          <cell r="R633">
            <v>4.1500000000000004</v>
          </cell>
          <cell r="S633">
            <v>8.3000000000000007</v>
          </cell>
          <cell r="T633">
            <v>7.55</v>
          </cell>
          <cell r="U633">
            <v>8.8000000000000007</v>
          </cell>
          <cell r="V633">
            <v>8.4</v>
          </cell>
          <cell r="W633">
            <v>4.95</v>
          </cell>
          <cell r="Y633">
            <v>19.5</v>
          </cell>
          <cell r="Z633">
            <v>19.899999999999999</v>
          </cell>
          <cell r="AA633">
            <v>4.63</v>
          </cell>
          <cell r="AB633">
            <v>1.1499999999999999</v>
          </cell>
          <cell r="AC633">
            <v>1.4705882352941124E-2</v>
          </cell>
          <cell r="AD633"/>
          <cell r="AE633">
            <v>6.2937062937062915E-2</v>
          </cell>
          <cell r="AF633">
            <v>0</v>
          </cell>
          <cell r="AG633">
            <v>1.5094339622641506E-2</v>
          </cell>
          <cell r="AH633">
            <v>1.612903225806428E-2</v>
          </cell>
          <cell r="AI633">
            <v>2.1052631578947212E-2</v>
          </cell>
          <cell r="AJ633">
            <v>8.5836909871244149E-3</v>
          </cell>
          <cell r="AK633">
            <v>-1.8018018018017945E-2</v>
          </cell>
          <cell r="AL633" t="e">
            <v>#DIV/0!</v>
          </cell>
          <cell r="AM633">
            <v>0.1484375</v>
          </cell>
          <cell r="AN633">
            <v>2.4691358024691468E-2</v>
          </cell>
          <cell r="AO633">
            <v>6.0606060606060996E-3</v>
          </cell>
          <cell r="AP633">
            <v>1.3422818791946289E-2</v>
          </cell>
          <cell r="AQ633">
            <v>2.9239766081871288E-2</v>
          </cell>
          <cell r="AR633">
            <v>-3.4482758620689502E-2</v>
          </cell>
          <cell r="AS633">
            <v>2.0618556701031077E-2</v>
          </cell>
          <cell r="AT633">
            <v>7.7519379844961378E-3</v>
          </cell>
          <cell r="AU633">
            <v>7.5949367088605779E-3</v>
          </cell>
          <cell r="AV633">
            <v>-1.0683760683760646E-2</v>
          </cell>
          <cell r="AW633">
            <v>0.13861386138613851</v>
          </cell>
        </row>
        <row r="634">
          <cell r="A634">
            <v>41687</v>
          </cell>
          <cell r="B634">
            <v>5544</v>
          </cell>
          <cell r="C634">
            <v>4888</v>
          </cell>
          <cell r="D634">
            <v>-2.1388367729831104E-2</v>
          </cell>
          <cell r="E634">
            <v>-4.2817679558011079E-2</v>
          </cell>
          <cell r="F634">
            <v>4.1084634346755244E-3</v>
          </cell>
          <cell r="G634">
            <v>0.13420621931260229</v>
          </cell>
          <cell r="H634">
            <v>9.85</v>
          </cell>
          <cell r="I634">
            <v>7.6</v>
          </cell>
          <cell r="J634">
            <v>13.75</v>
          </cell>
          <cell r="K634">
            <v>13.75</v>
          </cell>
          <cell r="L634">
            <v>8.9499999999999993</v>
          </cell>
          <cell r="M634">
            <v>10.15</v>
          </cell>
          <cell r="N634">
            <v>11.5</v>
          </cell>
          <cell r="O634">
            <v>11.3</v>
          </cell>
          <cell r="P634">
            <v>0</v>
          </cell>
          <cell r="Q634">
            <v>1.74</v>
          </cell>
          <cell r="R634">
            <v>4.05</v>
          </cell>
          <cell r="S634">
            <v>8</v>
          </cell>
          <cell r="T634">
            <v>7.4</v>
          </cell>
          <cell r="U634">
            <v>8.5500000000000007</v>
          </cell>
          <cell r="V634">
            <v>8.5</v>
          </cell>
          <cell r="W634">
            <v>4.8499999999999996</v>
          </cell>
          <cell r="Y634">
            <v>18.5</v>
          </cell>
          <cell r="Z634">
            <v>18.899999999999999</v>
          </cell>
          <cell r="AA634">
            <v>4.37</v>
          </cell>
          <cell r="AB634">
            <v>0.97</v>
          </cell>
          <cell r="AC634">
            <v>-4.8309178743961345E-2</v>
          </cell>
          <cell r="AD634"/>
          <cell r="AE634">
            <v>0</v>
          </cell>
          <cell r="AF634">
            <v>-1.7857142857142905E-2</v>
          </cell>
          <cell r="AG634">
            <v>2.2304832713754719E-2</v>
          </cell>
          <cell r="AH634">
            <v>-5.2910052910052907E-2</v>
          </cell>
          <cell r="AI634">
            <v>4.6391752577319645E-2</v>
          </cell>
          <cell r="AJ634">
            <v>-2.1276595744680882E-2</v>
          </cell>
          <cell r="AK634">
            <v>3.669724770642202E-2</v>
          </cell>
          <cell r="AL634" t="e">
            <v>#DIV/0!</v>
          </cell>
          <cell r="AM634">
            <v>0.18367346938775508</v>
          </cell>
          <cell r="AN634">
            <v>-2.4096385542168752E-2</v>
          </cell>
          <cell r="AO634">
            <v>-3.6144578313253128E-2</v>
          </cell>
          <cell r="AP634">
            <v>-1.9867549668874052E-2</v>
          </cell>
          <cell r="AQ634">
            <v>-2.8409090909090939E-2</v>
          </cell>
          <cell r="AR634">
            <v>1.1904761904761862E-2</v>
          </cell>
          <cell r="AS634">
            <v>-2.0202020202020332E-2</v>
          </cell>
          <cell r="AT634">
            <v>-5.1282051282051322E-2</v>
          </cell>
          <cell r="AU634">
            <v>-5.0251256281407031E-2</v>
          </cell>
          <cell r="AV634">
            <v>-5.6155507559395246E-2</v>
          </cell>
          <cell r="AW634">
            <v>-0.15652173913043477</v>
          </cell>
        </row>
        <row r="635">
          <cell r="A635">
            <v>41694</v>
          </cell>
          <cell r="B635">
            <v>5642</v>
          </cell>
          <cell r="C635">
            <v>5297</v>
          </cell>
          <cell r="D635">
            <v>4.8600460122699474E-2</v>
          </cell>
          <cell r="E635">
            <v>1.7676767676767735E-2</v>
          </cell>
          <cell r="F635">
            <v>8.3674304418985379E-2</v>
          </cell>
          <cell r="G635">
            <v>6.5131206343213136E-2</v>
          </cell>
          <cell r="H635">
            <v>10.7</v>
          </cell>
          <cell r="I635">
            <v>8.35</v>
          </cell>
          <cell r="J635">
            <v>14.5</v>
          </cell>
          <cell r="K635">
            <v>14.1</v>
          </cell>
          <cell r="L635">
            <v>9.6999999999999993</v>
          </cell>
          <cell r="M635">
            <v>11</v>
          </cell>
          <cell r="N635">
            <v>12.2</v>
          </cell>
          <cell r="O635">
            <v>12.3</v>
          </cell>
          <cell r="P635">
            <v>0</v>
          </cell>
          <cell r="Q635">
            <v>2.2999999999999998</v>
          </cell>
          <cell r="R635">
            <v>4.2</v>
          </cell>
          <cell r="S635">
            <v>7.65</v>
          </cell>
          <cell r="T635">
            <v>7.6</v>
          </cell>
          <cell r="U635">
            <v>8.85</v>
          </cell>
          <cell r="V635">
            <v>8.65</v>
          </cell>
          <cell r="W635">
            <v>5</v>
          </cell>
          <cell r="Y635">
            <v>18.5</v>
          </cell>
          <cell r="Z635">
            <v>18.899999999999999</v>
          </cell>
          <cell r="AA635">
            <v>4.49</v>
          </cell>
          <cell r="AB635">
            <v>1.17</v>
          </cell>
          <cell r="AC635">
            <v>8.6294416243654748E-2</v>
          </cell>
          <cell r="AD635"/>
          <cell r="AE635">
            <v>9.8684210526315708E-2</v>
          </cell>
          <cell r="AF635">
            <v>5.4545454545454453E-2</v>
          </cell>
          <cell r="AG635">
            <v>2.5454545454545396E-2</v>
          </cell>
          <cell r="AH635">
            <v>8.3798882681564324E-2</v>
          </cell>
          <cell r="AI635">
            <v>8.3743842364532028E-2</v>
          </cell>
          <cell r="AJ635">
            <v>6.0869565217391175E-2</v>
          </cell>
          <cell r="AK635">
            <v>8.8495575221238854E-2</v>
          </cell>
          <cell r="AL635" t="e">
            <v>#DIV/0!</v>
          </cell>
          <cell r="AM635">
            <v>0.32183908045976994</v>
          </cell>
          <cell r="AN635">
            <v>3.7037037037037202E-2</v>
          </cell>
          <cell r="AO635">
            <v>-4.3749999999999956E-2</v>
          </cell>
          <cell r="AP635">
            <v>2.7027027027026973E-2</v>
          </cell>
          <cell r="AQ635">
            <v>3.5087719298245501E-2</v>
          </cell>
          <cell r="AR635">
            <v>1.7647058823529349E-2</v>
          </cell>
          <cell r="AS635">
            <v>3.0927835051546504E-2</v>
          </cell>
          <cell r="AT635">
            <v>0</v>
          </cell>
          <cell r="AU635">
            <v>0</v>
          </cell>
          <cell r="AV635">
            <v>2.7459954233409745E-2</v>
          </cell>
          <cell r="AW635">
            <v>0.20618556701030921</v>
          </cell>
        </row>
        <row r="636">
          <cell r="A636">
            <v>41701</v>
          </cell>
          <cell r="B636">
            <v>6448</v>
          </cell>
          <cell r="C636">
            <v>5927</v>
          </cell>
          <cell r="D636">
            <v>0.13127342535880793</v>
          </cell>
          <cell r="E636">
            <v>0.14285714285714279</v>
          </cell>
          <cell r="F636">
            <v>0.1189352463658675</v>
          </cell>
          <cell r="G636">
            <v>8.7902817614307405E-2</v>
          </cell>
          <cell r="H636">
            <v>12.35</v>
          </cell>
          <cell r="I636">
            <v>9.5</v>
          </cell>
          <cell r="J636">
            <v>16.25</v>
          </cell>
          <cell r="K636">
            <v>15.6</v>
          </cell>
          <cell r="L636">
            <v>11.1</v>
          </cell>
          <cell r="M636">
            <v>11.9</v>
          </cell>
          <cell r="N636">
            <v>13</v>
          </cell>
          <cell r="O636">
            <v>13.05</v>
          </cell>
          <cell r="P636">
            <v>0</v>
          </cell>
          <cell r="Q636">
            <v>2.96</v>
          </cell>
          <cell r="R636">
            <v>4.5999999999999996</v>
          </cell>
          <cell r="S636">
            <v>8.5500000000000007</v>
          </cell>
          <cell r="T636">
            <v>8.5</v>
          </cell>
          <cell r="U636">
            <v>9.75</v>
          </cell>
          <cell r="V636">
            <v>9.8000000000000007</v>
          </cell>
          <cell r="W636">
            <v>5.55</v>
          </cell>
          <cell r="Y636">
            <v>21.1</v>
          </cell>
          <cell r="Z636">
            <v>21.5</v>
          </cell>
          <cell r="AA636">
            <v>5.39</v>
          </cell>
          <cell r="AB636">
            <v>1.86</v>
          </cell>
          <cell r="AC636">
            <v>0.15420560747663559</v>
          </cell>
          <cell r="AD636"/>
          <cell r="AE636">
            <v>0.13772455089820368</v>
          </cell>
          <cell r="AF636">
            <v>0.1206896551724137</v>
          </cell>
          <cell r="AG636">
            <v>0.1063829787234043</v>
          </cell>
          <cell r="AH636">
            <v>0.14432989690721665</v>
          </cell>
          <cell r="AI636">
            <v>8.181818181818179E-2</v>
          </cell>
          <cell r="AJ636">
            <v>6.5573770491803351E-2</v>
          </cell>
          <cell r="AK636">
            <v>6.0975609756097615E-2</v>
          </cell>
          <cell r="AL636" t="e">
            <v>#DIV/0!</v>
          </cell>
          <cell r="AM636">
            <v>0.28695652173913055</v>
          </cell>
          <cell r="AN636">
            <v>9.5238095238095122E-2</v>
          </cell>
          <cell r="AO636">
            <v>0.11764705882352944</v>
          </cell>
          <cell r="AP636">
            <v>0.11842105263157898</v>
          </cell>
          <cell r="AQ636">
            <v>0.10169491525423724</v>
          </cell>
          <cell r="AR636">
            <v>0.13294797687861282</v>
          </cell>
          <cell r="AS636">
            <v>0.10999999999999988</v>
          </cell>
          <cell r="AT636">
            <v>0.14054054054054066</v>
          </cell>
          <cell r="AU636">
            <v>0.13756613756613767</v>
          </cell>
          <cell r="AV636">
            <v>0.20044543429844075</v>
          </cell>
          <cell r="AW636">
            <v>0.58974358974358987</v>
          </cell>
        </row>
        <row r="637">
          <cell r="A637">
            <v>41708</v>
          </cell>
          <cell r="B637">
            <v>8989</v>
          </cell>
          <cell r="C637">
            <v>7051</v>
          </cell>
          <cell r="D637">
            <v>0.29616161616161607</v>
          </cell>
          <cell r="E637">
            <v>0.39407568238213408</v>
          </cell>
          <cell r="F637">
            <v>0.18964062763624101</v>
          </cell>
          <cell r="G637">
            <v>0.27485463054885834</v>
          </cell>
          <cell r="H637">
            <v>13.6</v>
          </cell>
          <cell r="I637">
            <v>10.9</v>
          </cell>
          <cell r="J637">
            <v>19.75</v>
          </cell>
          <cell r="K637">
            <v>18.25</v>
          </cell>
          <cell r="L637">
            <v>12.6</v>
          </cell>
          <cell r="M637">
            <v>13.2</v>
          </cell>
          <cell r="N637">
            <v>15.6</v>
          </cell>
          <cell r="O637">
            <v>14.8</v>
          </cell>
          <cell r="P637">
            <v>0.75</v>
          </cell>
          <cell r="Q637">
            <v>4.18</v>
          </cell>
          <cell r="R637">
            <v>6.1</v>
          </cell>
          <cell r="S637">
            <v>13.75</v>
          </cell>
          <cell r="T637">
            <v>11.25</v>
          </cell>
          <cell r="U637">
            <v>13.1</v>
          </cell>
          <cell r="V637">
            <v>13.3</v>
          </cell>
          <cell r="W637">
            <v>7.55</v>
          </cell>
          <cell r="Y637">
            <v>26.5</v>
          </cell>
          <cell r="Z637">
            <v>27</v>
          </cell>
          <cell r="AA637">
            <v>7.78</v>
          </cell>
          <cell r="AB637">
            <v>4.42</v>
          </cell>
          <cell r="AC637">
            <v>0.10121457489878538</v>
          </cell>
          <cell r="AD637"/>
          <cell r="AE637">
            <v>0.14736842105263159</v>
          </cell>
          <cell r="AF637">
            <v>0.21538461538461529</v>
          </cell>
          <cell r="AG637">
            <v>0.16987179487179493</v>
          </cell>
          <cell r="AH637">
            <v>0.13513513513513509</v>
          </cell>
          <cell r="AI637">
            <v>0.10924369747899143</v>
          </cell>
          <cell r="AJ637">
            <v>0.19999999999999996</v>
          </cell>
          <cell r="AK637">
            <v>0.13409961685823757</v>
          </cell>
          <cell r="AL637" t="e">
            <v>#DIV/0!</v>
          </cell>
          <cell r="AM637">
            <v>0.41216216216216206</v>
          </cell>
          <cell r="AN637">
            <v>0.32608695652173925</v>
          </cell>
          <cell r="AO637">
            <v>0.60818713450292394</v>
          </cell>
          <cell r="AP637">
            <v>0.32352941176470584</v>
          </cell>
          <cell r="AQ637">
            <v>0.34358974358974348</v>
          </cell>
          <cell r="AR637">
            <v>0.35714285714285721</v>
          </cell>
          <cell r="AS637">
            <v>0.36036036036036045</v>
          </cell>
          <cell r="AT637">
            <v>0.25592417061611372</v>
          </cell>
          <cell r="AU637">
            <v>0.2558139534883721</v>
          </cell>
          <cell r="AV637">
            <v>0.44341372912801491</v>
          </cell>
          <cell r="AW637">
            <v>1.376344086021505</v>
          </cell>
        </row>
        <row r="638">
          <cell r="A638">
            <v>41715</v>
          </cell>
          <cell r="B638">
            <v>8704</v>
          </cell>
          <cell r="C638">
            <v>6611</v>
          </cell>
          <cell r="D638">
            <v>-4.5199501246882767E-2</v>
          </cell>
          <cell r="E638">
            <v>-3.1705417732784569E-2</v>
          </cell>
          <cell r="F638">
            <v>-6.240249609984394E-2</v>
          </cell>
          <cell r="G638">
            <v>0.31659355619422175</v>
          </cell>
          <cell r="H638">
            <v>13.15</v>
          </cell>
          <cell r="I638">
            <v>9.8000000000000007</v>
          </cell>
          <cell r="J638">
            <v>18.5</v>
          </cell>
          <cell r="K638">
            <v>17.45</v>
          </cell>
          <cell r="L638">
            <v>12.2</v>
          </cell>
          <cell r="M638">
            <v>12.75</v>
          </cell>
          <cell r="N638">
            <v>15.25</v>
          </cell>
          <cell r="O638">
            <v>14</v>
          </cell>
          <cell r="P638">
            <v>0.53</v>
          </cell>
          <cell r="Q638">
            <v>3.53</v>
          </cell>
          <cell r="R638">
            <v>6.2</v>
          </cell>
          <cell r="S638">
            <v>12.15</v>
          </cell>
          <cell r="T638">
            <v>11.05</v>
          </cell>
          <cell r="U638">
            <v>13.25</v>
          </cell>
          <cell r="V638">
            <v>12.65</v>
          </cell>
          <cell r="W638">
            <v>7.65</v>
          </cell>
          <cell r="Y638">
            <v>25.5</v>
          </cell>
          <cell r="Z638">
            <v>26</v>
          </cell>
          <cell r="AA638">
            <v>7.25</v>
          </cell>
          <cell r="AB638">
            <v>4.42</v>
          </cell>
          <cell r="AC638">
            <v>-3.3088235294117641E-2</v>
          </cell>
          <cell r="AD638"/>
          <cell r="AE638">
            <v>-0.1009174311926605</v>
          </cell>
          <cell r="AF638">
            <v>-6.3291139240506333E-2</v>
          </cell>
          <cell r="AG638">
            <v>-4.3835616438356206E-2</v>
          </cell>
          <cell r="AH638">
            <v>-3.1746031746031744E-2</v>
          </cell>
          <cell r="AI638">
            <v>-3.4090909090909061E-2</v>
          </cell>
          <cell r="AJ638">
            <v>-2.2435897435897467E-2</v>
          </cell>
          <cell r="AK638">
            <v>-5.4054054054054057E-2</v>
          </cell>
          <cell r="AL638">
            <v>-0.29333333333333333</v>
          </cell>
          <cell r="AM638">
            <v>-0.15550239234449759</v>
          </cell>
          <cell r="AN638">
            <v>1.6393442622950838E-2</v>
          </cell>
          <cell r="AO638">
            <v>-0.11636363636363634</v>
          </cell>
          <cell r="AP638">
            <v>-1.777777777777767E-2</v>
          </cell>
          <cell r="AQ638">
            <v>1.1450381679389388E-2</v>
          </cell>
          <cell r="AR638">
            <v>-4.8872180451127845E-2</v>
          </cell>
          <cell r="AS638">
            <v>1.3245033112582849E-2</v>
          </cell>
          <cell r="AT638">
            <v>-3.7735849056603765E-2</v>
          </cell>
          <cell r="AU638">
            <v>-3.703703703703709E-2</v>
          </cell>
          <cell r="AV638">
            <v>-6.8123393316195435E-2</v>
          </cell>
          <cell r="AW638">
            <v>0</v>
          </cell>
        </row>
        <row r="639">
          <cell r="A639">
            <v>41722</v>
          </cell>
          <cell r="B639">
            <v>8985</v>
          </cell>
          <cell r="C639">
            <v>7261</v>
          </cell>
          <cell r="D639">
            <v>6.0790075089781181E-2</v>
          </cell>
          <cell r="E639">
            <v>3.2284007352941124E-2</v>
          </cell>
          <cell r="F639">
            <v>9.8320980184540829E-2</v>
          </cell>
          <cell r="G639">
            <v>0.23743286048753615</v>
          </cell>
          <cell r="H639">
            <v>14.5</v>
          </cell>
          <cell r="I639">
            <v>10.85</v>
          </cell>
          <cell r="J639">
            <v>19</v>
          </cell>
          <cell r="K639">
            <v>18</v>
          </cell>
          <cell r="L639">
            <v>13.45</v>
          </cell>
          <cell r="M639">
            <v>13.6</v>
          </cell>
          <cell r="N639">
            <v>16.8</v>
          </cell>
          <cell r="O639">
            <v>14.85</v>
          </cell>
          <cell r="P639">
            <v>1.25</v>
          </cell>
          <cell r="Q639">
            <v>4.33</v>
          </cell>
          <cell r="R639">
            <v>6.2</v>
          </cell>
          <cell r="S639">
            <v>13</v>
          </cell>
          <cell r="T639">
            <v>11.75</v>
          </cell>
          <cell r="U639">
            <v>13.2</v>
          </cell>
          <cell r="V639">
            <v>13.45</v>
          </cell>
          <cell r="W639">
            <v>7.6</v>
          </cell>
          <cell r="Y639">
            <v>26.65</v>
          </cell>
          <cell r="Z639">
            <v>27.15</v>
          </cell>
          <cell r="AA639">
            <v>7.56</v>
          </cell>
          <cell r="AB639">
            <v>4.37</v>
          </cell>
          <cell r="AC639">
            <v>0.10266159695817478</v>
          </cell>
          <cell r="AD639"/>
          <cell r="AE639">
            <v>0.10714285714285698</v>
          </cell>
          <cell r="AF639">
            <v>2.7027027027026973E-2</v>
          </cell>
          <cell r="AG639">
            <v>3.1518624641833748E-2</v>
          </cell>
          <cell r="AH639">
            <v>0.10245901639344268</v>
          </cell>
          <cell r="AI639">
            <v>6.6666666666666652E-2</v>
          </cell>
          <cell r="AJ639">
            <v>0.10163934426229515</v>
          </cell>
          <cell r="AK639">
            <v>6.0714285714285721E-2</v>
          </cell>
          <cell r="AL639">
            <v>1.3584905660377355</v>
          </cell>
          <cell r="AM639">
            <v>0.22662889518413598</v>
          </cell>
          <cell r="AN639">
            <v>0</v>
          </cell>
          <cell r="AO639">
            <v>6.9958847736625529E-2</v>
          </cell>
          <cell r="AP639">
            <v>6.3348416289592757E-2</v>
          </cell>
          <cell r="AQ639">
            <v>-3.7735849056603765E-3</v>
          </cell>
          <cell r="AR639">
            <v>6.3241106719367446E-2</v>
          </cell>
          <cell r="AS639">
            <v>-6.5359477124183885E-3</v>
          </cell>
          <cell r="AT639">
            <v>4.5098039215686114E-2</v>
          </cell>
          <cell r="AU639">
            <v>4.4230769230769074E-2</v>
          </cell>
          <cell r="AV639">
            <v>4.275862068965508E-2</v>
          </cell>
          <cell r="AW639">
            <v>-1.1312217194570096E-2</v>
          </cell>
        </row>
        <row r="640">
          <cell r="A640">
            <v>41729</v>
          </cell>
          <cell r="B640">
            <v>7596</v>
          </cell>
          <cell r="C640">
            <v>6664</v>
          </cell>
          <cell r="D640">
            <v>-0.12224547580943002</v>
          </cell>
          <cell r="E640">
            <v>-0.15459098497495827</v>
          </cell>
          <cell r="F640">
            <v>-8.2220079878804531E-2</v>
          </cell>
          <cell r="G640">
            <v>0.13985594237695079</v>
          </cell>
          <cell r="H640">
            <v>13.75</v>
          </cell>
          <cell r="I640">
            <v>10.25</v>
          </cell>
          <cell r="J640">
            <v>17.899999999999999</v>
          </cell>
          <cell r="K640">
            <v>17.350000000000001</v>
          </cell>
          <cell r="L640">
            <v>12.65</v>
          </cell>
          <cell r="M640">
            <v>12.85</v>
          </cell>
          <cell r="N640">
            <v>15.6</v>
          </cell>
          <cell r="O640">
            <v>13.3</v>
          </cell>
          <cell r="P640">
            <v>0.79</v>
          </cell>
          <cell r="Q640">
            <v>3.36</v>
          </cell>
          <cell r="R640">
            <v>5.5</v>
          </cell>
          <cell r="S640">
            <v>11.4</v>
          </cell>
          <cell r="T640">
            <v>10.85</v>
          </cell>
          <cell r="U640">
            <v>10.95</v>
          </cell>
          <cell r="V640">
            <v>11.75</v>
          </cell>
          <cell r="W640">
            <v>6.25</v>
          </cell>
          <cell r="Y640">
            <v>23.2</v>
          </cell>
          <cell r="Z640">
            <v>23.5</v>
          </cell>
          <cell r="AA640">
            <v>6.54</v>
          </cell>
          <cell r="AB640">
            <v>2.74</v>
          </cell>
          <cell r="AC640">
            <v>-5.1724137931034475E-2</v>
          </cell>
          <cell r="AD640"/>
          <cell r="AE640">
            <v>-5.5299539170506895E-2</v>
          </cell>
          <cell r="AF640">
            <v>-5.7894736842105332E-2</v>
          </cell>
          <cell r="AG640">
            <v>-3.6111111111110983E-2</v>
          </cell>
          <cell r="AH640">
            <v>-5.9479553903345694E-2</v>
          </cell>
          <cell r="AI640">
            <v>-5.5147058823529438E-2</v>
          </cell>
          <cell r="AJ640">
            <v>-7.1428571428571508E-2</v>
          </cell>
          <cell r="AK640">
            <v>-0.10437710437710435</v>
          </cell>
          <cell r="AL640">
            <v>-0.36799999999999999</v>
          </cell>
          <cell r="AM640">
            <v>-0.22401847575057743</v>
          </cell>
          <cell r="AN640">
            <v>-0.11290322580645162</v>
          </cell>
          <cell r="AO640">
            <v>-0.12307692307692308</v>
          </cell>
          <cell r="AP640">
            <v>-7.6595744680851063E-2</v>
          </cell>
          <cell r="AQ640">
            <v>-0.17045454545454541</v>
          </cell>
          <cell r="AR640">
            <v>-0.12639405204460963</v>
          </cell>
          <cell r="AS640">
            <v>-0.17763157894736836</v>
          </cell>
          <cell r="AT640">
            <v>-0.12945590994371481</v>
          </cell>
          <cell r="AU640">
            <v>-0.13443830570902393</v>
          </cell>
          <cell r="AV640">
            <v>-0.13492063492063489</v>
          </cell>
          <cell r="AW640">
            <v>-0.37299771167048057</v>
          </cell>
        </row>
        <row r="641">
          <cell r="A641">
            <v>41736</v>
          </cell>
          <cell r="B641">
            <v>6885</v>
          </cell>
          <cell r="C641">
            <v>6269</v>
          </cell>
          <cell r="D641">
            <v>-7.7559607293127608E-2</v>
          </cell>
          <cell r="E641">
            <v>-9.3601895734597207E-2</v>
          </cell>
          <cell r="F641">
            <v>-5.9273709483793513E-2</v>
          </cell>
          <cell r="G641">
            <v>9.8261285691497849E-2</v>
          </cell>
          <cell r="H641">
            <v>13.25</v>
          </cell>
          <cell r="I641">
            <v>9.6999999999999993</v>
          </cell>
          <cell r="J641">
            <v>16.7</v>
          </cell>
          <cell r="K641">
            <v>15.55</v>
          </cell>
          <cell r="L641">
            <v>12.1</v>
          </cell>
          <cell r="M641">
            <v>12.25</v>
          </cell>
          <cell r="N641">
            <v>15.15</v>
          </cell>
          <cell r="O641">
            <v>12.8</v>
          </cell>
          <cell r="P641">
            <v>0.55000000000000004</v>
          </cell>
          <cell r="Q641">
            <v>3.13</v>
          </cell>
          <cell r="R641">
            <v>4.75</v>
          </cell>
          <cell r="S641">
            <v>10</v>
          </cell>
          <cell r="T641">
            <v>10.3</v>
          </cell>
          <cell r="U641">
            <v>10.1</v>
          </cell>
          <cell r="V641">
            <v>10.5</v>
          </cell>
          <cell r="W641">
            <v>5.75</v>
          </cell>
          <cell r="Y641">
            <v>21.45</v>
          </cell>
          <cell r="Z641">
            <v>21.75</v>
          </cell>
          <cell r="AA641">
            <v>5.88</v>
          </cell>
          <cell r="AB641">
            <v>2.0699999999999998</v>
          </cell>
          <cell r="AC641">
            <v>-3.6363636363636376E-2</v>
          </cell>
          <cell r="AD641"/>
          <cell r="AE641">
            <v>-5.3658536585365901E-2</v>
          </cell>
          <cell r="AF641">
            <v>-6.7039106145251326E-2</v>
          </cell>
          <cell r="AG641">
            <v>-0.10374639769452454</v>
          </cell>
          <cell r="AH641">
            <v>-4.3478260869565299E-2</v>
          </cell>
          <cell r="AI641">
            <v>-4.6692607003890996E-2</v>
          </cell>
          <cell r="AJ641">
            <v>-2.8846153846153855E-2</v>
          </cell>
          <cell r="AK641">
            <v>-3.7593984962406068E-2</v>
          </cell>
          <cell r="AL641">
            <v>-0.30379746835443033</v>
          </cell>
          <cell r="AM641">
            <v>-6.8452380952380931E-2</v>
          </cell>
          <cell r="AN641">
            <v>-0.13636363636363635</v>
          </cell>
          <cell r="AO641">
            <v>-0.1228070175438597</v>
          </cell>
          <cell r="AP641">
            <v>-5.0691244239631228E-2</v>
          </cell>
          <cell r="AQ641">
            <v>-7.7625570776255648E-2</v>
          </cell>
          <cell r="AR641">
            <v>-0.1063829787234043</v>
          </cell>
          <cell r="AS641">
            <v>-7.999999999999996E-2</v>
          </cell>
          <cell r="AT641">
            <v>-7.5431034482758674E-2</v>
          </cell>
          <cell r="AU641">
            <v>-7.4468085106383031E-2</v>
          </cell>
          <cell r="AV641">
            <v>-0.10091743119266061</v>
          </cell>
          <cell r="AW641">
            <v>-0.24452554744525556</v>
          </cell>
        </row>
        <row r="642">
          <cell r="A642">
            <v>41743</v>
          </cell>
          <cell r="B642">
            <v>5839</v>
          </cell>
          <cell r="C642">
            <v>5504</v>
          </cell>
          <cell r="D642">
            <v>-0.13767675231868637</v>
          </cell>
          <cell r="E642">
            <v>-0.1519244734931009</v>
          </cell>
          <cell r="F642">
            <v>-0.12202903174349977</v>
          </cell>
          <cell r="G642">
            <v>6.0864825581395346E-2</v>
          </cell>
          <cell r="H642">
            <v>11.75</v>
          </cell>
          <cell r="I642">
            <v>7.9</v>
          </cell>
          <cell r="J642">
            <v>15.5</v>
          </cell>
          <cell r="K642">
            <v>14.35</v>
          </cell>
          <cell r="L642">
            <v>10.65</v>
          </cell>
          <cell r="M642">
            <v>11.45</v>
          </cell>
          <cell r="N642">
            <v>13.9</v>
          </cell>
          <cell r="O642">
            <v>12.25</v>
          </cell>
          <cell r="P642">
            <v>0</v>
          </cell>
          <cell r="Q642">
            <v>2.12</v>
          </cell>
          <cell r="R642">
            <v>4.2</v>
          </cell>
          <cell r="S642">
            <v>8.75</v>
          </cell>
          <cell r="T642">
            <v>8.9</v>
          </cell>
          <cell r="U642">
            <v>8.85</v>
          </cell>
          <cell r="V642">
            <v>9.0500000000000007</v>
          </cell>
          <cell r="W642">
            <v>5.05</v>
          </cell>
          <cell r="Y642">
            <v>18.75</v>
          </cell>
          <cell r="Z642">
            <v>19</v>
          </cell>
          <cell r="AA642">
            <v>4.4000000000000004</v>
          </cell>
          <cell r="AB642">
            <v>1.1499999999999999</v>
          </cell>
          <cell r="AC642">
            <v>-0.1132075471698113</v>
          </cell>
          <cell r="AD642"/>
          <cell r="AE642">
            <v>-0.18556701030927825</v>
          </cell>
          <cell r="AF642">
            <v>-7.1856287425149712E-2</v>
          </cell>
          <cell r="AG642">
            <v>-7.7170418006430985E-2</v>
          </cell>
          <cell r="AH642">
            <v>-0.11983471074380159</v>
          </cell>
          <cell r="AI642">
            <v>-6.5306122448979598E-2</v>
          </cell>
          <cell r="AJ642">
            <v>-8.2508250825082508E-2</v>
          </cell>
          <cell r="AK642">
            <v>-4.296875E-2</v>
          </cell>
          <cell r="AL642">
            <v>-1</v>
          </cell>
          <cell r="AM642">
            <v>-0.32268370607028751</v>
          </cell>
          <cell r="AN642">
            <v>-0.11578947368421044</v>
          </cell>
          <cell r="AO642">
            <v>-0.125</v>
          </cell>
          <cell r="AP642">
            <v>-0.13592233009708743</v>
          </cell>
          <cell r="AQ642">
            <v>-0.12376237623762376</v>
          </cell>
          <cell r="AR642">
            <v>-0.13809523809523805</v>
          </cell>
          <cell r="AS642">
            <v>-0.12173913043478268</v>
          </cell>
          <cell r="AT642">
            <v>-0.12587412587412583</v>
          </cell>
          <cell r="AU642">
            <v>-0.12643678160919536</v>
          </cell>
          <cell r="AV642">
            <v>-0.25170068027210879</v>
          </cell>
          <cell r="AW642">
            <v>-0.44444444444444442</v>
          </cell>
        </row>
        <row r="643">
          <cell r="A643">
            <v>41750</v>
          </cell>
          <cell r="B643">
            <v>5411</v>
          </cell>
          <cell r="C643">
            <v>5029</v>
          </cell>
          <cell r="D643">
            <v>-7.960856916159742E-2</v>
          </cell>
          <cell r="E643">
            <v>-7.3300222640863111E-2</v>
          </cell>
          <cell r="F643">
            <v>-8.6300872093023284E-2</v>
          </cell>
          <cell r="G643">
            <v>7.5959435275402665E-2</v>
          </cell>
          <cell r="H643">
            <v>11.6</v>
          </cell>
          <cell r="I643">
            <v>7.25</v>
          </cell>
          <cell r="J643">
            <v>13.25</v>
          </cell>
          <cell r="K643">
            <v>12.15</v>
          </cell>
          <cell r="L643">
            <v>10.5</v>
          </cell>
          <cell r="M643">
            <v>10.050000000000001</v>
          </cell>
          <cell r="N643">
            <v>13.15</v>
          </cell>
          <cell r="O643">
            <v>11.55</v>
          </cell>
          <cell r="P643">
            <v>0</v>
          </cell>
          <cell r="Q643">
            <v>1.86</v>
          </cell>
          <cell r="R643">
            <v>4</v>
          </cell>
          <cell r="S643">
            <v>7.95</v>
          </cell>
          <cell r="T643">
            <v>8.3000000000000007</v>
          </cell>
          <cell r="U643">
            <v>8.4499999999999993</v>
          </cell>
          <cell r="V643">
            <v>8</v>
          </cell>
          <cell r="W643">
            <v>4.8</v>
          </cell>
          <cell r="Y643">
            <v>17.95</v>
          </cell>
          <cell r="Z643">
            <v>18.25</v>
          </cell>
          <cell r="AA643">
            <v>3.89</v>
          </cell>
          <cell r="AB643">
            <v>0.83</v>
          </cell>
          <cell r="AC643">
            <v>-1.2765957446808529E-2</v>
          </cell>
          <cell r="AD643"/>
          <cell r="AE643">
            <v>-8.2278481012658222E-2</v>
          </cell>
          <cell r="AF643">
            <v>-0.14516129032258063</v>
          </cell>
          <cell r="AG643">
            <v>-0.15331010452961669</v>
          </cell>
          <cell r="AH643">
            <v>-1.4084507042253502E-2</v>
          </cell>
          <cell r="AI643">
            <v>-0.12227074235807844</v>
          </cell>
          <cell r="AJ643">
            <v>-5.3956834532374098E-2</v>
          </cell>
          <cell r="AK643">
            <v>-5.7142857142857051E-2</v>
          </cell>
          <cell r="AL643" t="e">
            <v>#DIV/0!</v>
          </cell>
          <cell r="AM643">
            <v>-0.12264150943396224</v>
          </cell>
          <cell r="AN643">
            <v>-4.7619047619047672E-2</v>
          </cell>
          <cell r="AO643">
            <v>-9.1428571428571415E-2</v>
          </cell>
          <cell r="AP643">
            <v>-6.7415730337078594E-2</v>
          </cell>
          <cell r="AQ643">
            <v>-4.5197740112994378E-2</v>
          </cell>
          <cell r="AR643">
            <v>-0.11602209944751385</v>
          </cell>
          <cell r="AS643">
            <v>-4.9504950495049549E-2</v>
          </cell>
          <cell r="AT643">
            <v>-4.2666666666666742E-2</v>
          </cell>
          <cell r="AU643">
            <v>-3.9473684210526327E-2</v>
          </cell>
          <cell r="AV643">
            <v>-0.11590909090909096</v>
          </cell>
          <cell r="AW643">
            <v>-0.27826086956521734</v>
          </cell>
        </row>
        <row r="644">
          <cell r="A644">
            <v>41757</v>
          </cell>
          <cell r="B644">
            <v>5640</v>
          </cell>
          <cell r="C644">
            <v>5251</v>
          </cell>
          <cell r="D644">
            <v>4.319923371647505E-2</v>
          </cell>
          <cell r="E644">
            <v>4.2321197560524881E-2</v>
          </cell>
          <cell r="F644">
            <v>4.4143965002982677E-2</v>
          </cell>
          <cell r="G644">
            <v>7.4081127404303948E-2</v>
          </cell>
          <cell r="H644">
            <v>12.05</v>
          </cell>
          <cell r="I644">
            <v>7.6</v>
          </cell>
          <cell r="J644">
            <v>14.15</v>
          </cell>
          <cell r="K644">
            <v>13.1</v>
          </cell>
          <cell r="L644">
            <v>10.9</v>
          </cell>
          <cell r="M644">
            <v>10.15</v>
          </cell>
          <cell r="N644">
            <v>13.65</v>
          </cell>
          <cell r="O644">
            <v>11.8</v>
          </cell>
          <cell r="P644">
            <v>0</v>
          </cell>
          <cell r="Q644">
            <v>1.99</v>
          </cell>
          <cell r="R644">
            <v>4.1500000000000004</v>
          </cell>
          <cell r="S644">
            <v>8.1999999999999993</v>
          </cell>
          <cell r="T644">
            <v>8.4499999999999993</v>
          </cell>
          <cell r="U644">
            <v>8.75</v>
          </cell>
          <cell r="V644">
            <v>8.25</v>
          </cell>
          <cell r="W644">
            <v>5</v>
          </cell>
          <cell r="Y644">
            <v>18.75</v>
          </cell>
          <cell r="Z644">
            <v>19</v>
          </cell>
          <cell r="AA644">
            <v>4.07</v>
          </cell>
          <cell r="AB644">
            <v>1.06</v>
          </cell>
          <cell r="AC644">
            <v>3.8793103448276023E-2</v>
          </cell>
          <cell r="AD644"/>
          <cell r="AE644">
            <v>4.8275862068965392E-2</v>
          </cell>
          <cell r="AF644">
            <v>6.7924528301886777E-2</v>
          </cell>
          <cell r="AG644">
            <v>7.8189300411522611E-2</v>
          </cell>
          <cell r="AH644">
            <v>3.8095238095238182E-2</v>
          </cell>
          <cell r="AI644">
            <v>9.9502487562188602E-3</v>
          </cell>
          <cell r="AJ644">
            <v>3.8022813688213031E-2</v>
          </cell>
          <cell r="AK644">
            <v>2.1645021645021689E-2</v>
          </cell>
          <cell r="AL644" t="e">
            <v>#DIV/0!</v>
          </cell>
          <cell r="AM644">
            <v>6.9892473118279508E-2</v>
          </cell>
          <cell r="AN644">
            <v>3.7500000000000089E-2</v>
          </cell>
          <cell r="AO644">
            <v>3.1446540880503138E-2</v>
          </cell>
          <cell r="AP644">
            <v>1.8072289156626287E-2</v>
          </cell>
          <cell r="AQ644">
            <v>3.5502958579881838E-2</v>
          </cell>
          <cell r="AR644">
            <v>3.125E-2</v>
          </cell>
          <cell r="AS644">
            <v>4.1666666666666741E-2</v>
          </cell>
          <cell r="AT644">
            <v>4.4568245125348183E-2</v>
          </cell>
          <cell r="AU644">
            <v>4.1095890410958846E-2</v>
          </cell>
          <cell r="AV644">
            <v>4.6272493573264795E-2</v>
          </cell>
          <cell r="AW644">
            <v>0.27710843373493987</v>
          </cell>
        </row>
        <row r="645">
          <cell r="A645">
            <v>41764</v>
          </cell>
          <cell r="B645">
            <v>6300</v>
          </cell>
          <cell r="C645">
            <v>5185</v>
          </cell>
          <cell r="D645">
            <v>5.4540446240014751E-2</v>
          </cell>
          <cell r="E645">
            <v>0.11702127659574457</v>
          </cell>
          <cell r="F645">
            <v>-1.2569034469624873E-2</v>
          </cell>
          <cell r="G645">
            <v>0.21504339440694312</v>
          </cell>
          <cell r="H645">
            <v>11.85</v>
          </cell>
          <cell r="I645">
            <v>7.65</v>
          </cell>
          <cell r="J645">
            <v>14.5</v>
          </cell>
          <cell r="K645">
            <v>13.25</v>
          </cell>
          <cell r="L645">
            <v>10.75</v>
          </cell>
          <cell r="M645">
            <v>10.1</v>
          </cell>
          <cell r="N645">
            <v>13.4</v>
          </cell>
          <cell r="O645">
            <v>10.75</v>
          </cell>
          <cell r="P645">
            <v>0</v>
          </cell>
          <cell r="Q645">
            <v>1.94</v>
          </cell>
          <cell r="R645">
            <v>4.8</v>
          </cell>
          <cell r="S645">
            <v>8.6999999999999993</v>
          </cell>
          <cell r="T645">
            <v>8.65</v>
          </cell>
          <cell r="U645">
            <v>10.1</v>
          </cell>
          <cell r="V645">
            <v>9.5</v>
          </cell>
          <cell r="W645">
            <v>5.75</v>
          </cell>
          <cell r="Y645">
            <v>19.45</v>
          </cell>
          <cell r="Z645">
            <v>19.75</v>
          </cell>
          <cell r="AA645">
            <v>4.51</v>
          </cell>
          <cell r="AB645">
            <v>2.12</v>
          </cell>
          <cell r="AC645">
            <v>-1.6597510373444035E-2</v>
          </cell>
          <cell r="AD645"/>
          <cell r="AE645">
            <v>6.5789473684212396E-3</v>
          </cell>
          <cell r="AF645">
            <v>2.4734982332155431E-2</v>
          </cell>
          <cell r="AG645">
            <v>1.1450381679389388E-2</v>
          </cell>
          <cell r="AH645">
            <v>-1.3761467889908285E-2</v>
          </cell>
          <cell r="AI645">
            <v>-4.9261083743843415E-3</v>
          </cell>
          <cell r="AJ645">
            <v>-1.8315018315018361E-2</v>
          </cell>
          <cell r="AK645">
            <v>-8.8983050847457723E-2</v>
          </cell>
          <cell r="AL645" t="e">
            <v>#DIV/0!</v>
          </cell>
          <cell r="AM645">
            <v>-2.5125628140703515E-2</v>
          </cell>
          <cell r="AN645">
            <v>0.15662650602409633</v>
          </cell>
          <cell r="AO645">
            <v>6.0975609756097615E-2</v>
          </cell>
          <cell r="AP645">
            <v>2.3668639053254559E-2</v>
          </cell>
          <cell r="AQ645">
            <v>0.15428571428571414</v>
          </cell>
          <cell r="AR645">
            <v>0.1515151515151516</v>
          </cell>
          <cell r="AS645">
            <v>0.14999999999999991</v>
          </cell>
          <cell r="AT645">
            <v>3.7333333333333218E-2</v>
          </cell>
          <cell r="AU645">
            <v>3.9473684210526327E-2</v>
          </cell>
          <cell r="AV645">
            <v>0.10810810810810789</v>
          </cell>
          <cell r="AW645">
            <v>1</v>
          </cell>
        </row>
        <row r="646">
          <cell r="A646">
            <v>41771</v>
          </cell>
          <cell r="B646">
            <v>6171</v>
          </cell>
          <cell r="C646">
            <v>5061</v>
          </cell>
          <cell r="D646">
            <v>-2.2028733130169842E-2</v>
          </cell>
          <cell r="E646">
            <v>-2.0476190476190426E-2</v>
          </cell>
          <cell r="F646">
            <v>-2.3915139826422349E-2</v>
          </cell>
          <cell r="G646">
            <v>0.21932424422050978</v>
          </cell>
          <cell r="H646">
            <v>11.65</v>
          </cell>
          <cell r="I646">
            <v>7.5</v>
          </cell>
          <cell r="J646">
            <v>14</v>
          </cell>
          <cell r="K646">
            <v>13</v>
          </cell>
          <cell r="L646">
            <v>10.55</v>
          </cell>
          <cell r="M646">
            <v>9.9499999999999993</v>
          </cell>
          <cell r="N646">
            <v>13.15</v>
          </cell>
          <cell r="O646">
            <v>10.55</v>
          </cell>
          <cell r="P646">
            <v>0</v>
          </cell>
          <cell r="Q646">
            <v>1.77</v>
          </cell>
          <cell r="R646">
            <v>4.6500000000000004</v>
          </cell>
          <cell r="S646">
            <v>8.3000000000000007</v>
          </cell>
          <cell r="T646">
            <v>8.35</v>
          </cell>
          <cell r="U646">
            <v>9.9</v>
          </cell>
          <cell r="V646">
            <v>9</v>
          </cell>
          <cell r="W646">
            <v>5.65</v>
          </cell>
          <cell r="Y646">
            <v>19.7</v>
          </cell>
          <cell r="Z646">
            <v>20</v>
          </cell>
          <cell r="AA646">
            <v>4.51</v>
          </cell>
          <cell r="AB646">
            <v>1.94</v>
          </cell>
          <cell r="AC646">
            <v>-1.6877637130801593E-2</v>
          </cell>
          <cell r="AD646"/>
          <cell r="AE646">
            <v>-1.9607843137254943E-2</v>
          </cell>
          <cell r="AF646">
            <v>-3.4482758620689613E-2</v>
          </cell>
          <cell r="AG646">
            <v>-1.8867924528301883E-2</v>
          </cell>
          <cell r="AH646">
            <v>-1.8604651162790642E-2</v>
          </cell>
          <cell r="AI646">
            <v>-1.4851485148514865E-2</v>
          </cell>
          <cell r="AJ646">
            <v>-1.8656716417910446E-2</v>
          </cell>
          <cell r="AK646">
            <v>-1.8604651162790642E-2</v>
          </cell>
          <cell r="AL646" t="e">
            <v>#DIV/0!</v>
          </cell>
          <cell r="AM646">
            <v>-8.7628865979381354E-2</v>
          </cell>
          <cell r="AN646">
            <v>-3.1249999999999889E-2</v>
          </cell>
          <cell r="AO646">
            <v>-4.5977011494252706E-2</v>
          </cell>
          <cell r="AP646">
            <v>-3.4682080924855585E-2</v>
          </cell>
          <cell r="AQ646">
            <v>-1.9801980198019709E-2</v>
          </cell>
          <cell r="AR646">
            <v>-5.2631578947368474E-2</v>
          </cell>
          <cell r="AS646">
            <v>-1.7391304347825987E-2</v>
          </cell>
          <cell r="AT646">
            <v>1.2853470437018011E-2</v>
          </cell>
          <cell r="AU646">
            <v>1.2658227848101333E-2</v>
          </cell>
          <cell r="AV646">
            <v>0</v>
          </cell>
          <cell r="AW646">
            <v>-8.4905660377358583E-2</v>
          </cell>
        </row>
        <row r="647">
          <cell r="A647">
            <v>41778</v>
          </cell>
          <cell r="B647">
            <v>6059</v>
          </cell>
          <cell r="C647">
            <v>5114</v>
          </cell>
          <cell r="D647">
            <v>-5.2528490028490582E-3</v>
          </cell>
          <cell r="E647">
            <v>-1.8149408523740029E-2</v>
          </cell>
          <cell r="F647">
            <v>1.0472238688006286E-2</v>
          </cell>
          <cell r="G647">
            <v>0.18478685960109503</v>
          </cell>
          <cell r="H647">
            <v>11.5</v>
          </cell>
          <cell r="I647">
            <v>7.85</v>
          </cell>
          <cell r="J647">
            <v>13.95</v>
          </cell>
          <cell r="K647">
            <v>12.95</v>
          </cell>
          <cell r="L647">
            <v>10.35</v>
          </cell>
          <cell r="M647">
            <v>10.199999999999999</v>
          </cell>
          <cell r="N647">
            <v>12.9</v>
          </cell>
          <cell r="O647">
            <v>10.85</v>
          </cell>
          <cell r="P647">
            <v>0</v>
          </cell>
          <cell r="Q647">
            <v>1.99</v>
          </cell>
          <cell r="R647">
            <v>4.7</v>
          </cell>
          <cell r="S647">
            <v>7.8</v>
          </cell>
          <cell r="T647">
            <v>8.1</v>
          </cell>
          <cell r="U647">
            <v>9.9499999999999993</v>
          </cell>
          <cell r="V647">
            <v>9.0500000000000007</v>
          </cell>
          <cell r="W647">
            <v>5.7</v>
          </cell>
          <cell r="Y647">
            <v>19</v>
          </cell>
          <cell r="Z647">
            <v>19.25</v>
          </cell>
          <cell r="AA647">
            <v>4.37</v>
          </cell>
          <cell r="AB647">
            <v>1.94</v>
          </cell>
          <cell r="AC647">
            <v>-1.2875536480686733E-2</v>
          </cell>
          <cell r="AD647"/>
          <cell r="AE647">
            <v>4.6666666666666634E-2</v>
          </cell>
          <cell r="AF647">
            <v>-3.5714285714286698E-3</v>
          </cell>
          <cell r="AG647">
            <v>-3.8461538461539435E-3</v>
          </cell>
          <cell r="AH647">
            <v>-1.8957345971564066E-2</v>
          </cell>
          <cell r="AI647">
            <v>2.5125628140703515E-2</v>
          </cell>
          <cell r="AJ647">
            <v>-1.9011406844106515E-2</v>
          </cell>
          <cell r="AK647">
            <v>2.8436018957345821E-2</v>
          </cell>
          <cell r="AL647" t="e">
            <v>#DIV/0!</v>
          </cell>
          <cell r="AM647">
            <v>0.12429378531073443</v>
          </cell>
          <cell r="AN647">
            <v>1.0752688172043001E-2</v>
          </cell>
          <cell r="AO647">
            <v>-6.024096385542177E-2</v>
          </cell>
          <cell r="AP647">
            <v>-2.9940119760479056E-2</v>
          </cell>
          <cell r="AQ647">
            <v>5.050505050504972E-3</v>
          </cell>
          <cell r="AR647">
            <v>5.5555555555555358E-3</v>
          </cell>
          <cell r="AS647">
            <v>8.8495575221239076E-3</v>
          </cell>
          <cell r="AT647">
            <v>-3.5532994923857864E-2</v>
          </cell>
          <cell r="AU647">
            <v>-3.7499999999999978E-2</v>
          </cell>
          <cell r="AV647">
            <v>-3.104212860310418E-2</v>
          </cell>
          <cell r="AW647">
            <v>0</v>
          </cell>
        </row>
        <row r="648">
          <cell r="A648">
            <v>41785</v>
          </cell>
          <cell r="B648">
            <v>5771</v>
          </cell>
          <cell r="C648">
            <v>4980</v>
          </cell>
          <cell r="D648">
            <v>-3.7769623198782742E-2</v>
          </cell>
          <cell r="E648">
            <v>-4.7532596137976557E-2</v>
          </cell>
          <cell r="F648">
            <v>-2.6202581149784909E-2</v>
          </cell>
          <cell r="G648">
            <v>0.15883534136546185</v>
          </cell>
          <cell r="H648">
            <v>11.4</v>
          </cell>
          <cell r="I648">
            <v>7.75</v>
          </cell>
          <cell r="J648">
            <v>13.5</v>
          </cell>
          <cell r="K648">
            <v>12.6</v>
          </cell>
          <cell r="L648">
            <v>10.25</v>
          </cell>
          <cell r="M648">
            <v>10</v>
          </cell>
          <cell r="N648">
            <v>12.75</v>
          </cell>
          <cell r="O648">
            <v>10.5</v>
          </cell>
          <cell r="P648">
            <v>0</v>
          </cell>
          <cell r="Q648">
            <v>1.7</v>
          </cell>
          <cell r="R648">
            <v>4.45</v>
          </cell>
          <cell r="S648">
            <v>7.5</v>
          </cell>
          <cell r="T648">
            <v>7.9</v>
          </cell>
          <cell r="U648">
            <v>9.4</v>
          </cell>
          <cell r="V648">
            <v>8.9</v>
          </cell>
          <cell r="W648">
            <v>5.35</v>
          </cell>
          <cell r="Y648">
            <v>18.399999999999999</v>
          </cell>
          <cell r="Z648">
            <v>18.75</v>
          </cell>
          <cell r="AA648">
            <v>4.1500000000000004</v>
          </cell>
          <cell r="AB648">
            <v>1.5</v>
          </cell>
          <cell r="AC648">
            <v>-8.6956521739129933E-3</v>
          </cell>
          <cell r="AD648"/>
          <cell r="AE648">
            <v>-1.2738853503184711E-2</v>
          </cell>
          <cell r="AF648">
            <v>-3.2258064516129004E-2</v>
          </cell>
          <cell r="AG648">
            <v>-2.7027027027026973E-2</v>
          </cell>
          <cell r="AH648">
            <v>-9.6618357487922024E-3</v>
          </cell>
          <cell r="AI648">
            <v>-1.9607843137254832E-2</v>
          </cell>
          <cell r="AJ648">
            <v>-1.1627906976744207E-2</v>
          </cell>
          <cell r="AK648">
            <v>-3.2258064516129004E-2</v>
          </cell>
          <cell r="AL648" t="e">
            <v>#DIV/0!</v>
          </cell>
          <cell r="AM648">
            <v>-0.14572864321608037</v>
          </cell>
          <cell r="AN648">
            <v>-5.3191489361702149E-2</v>
          </cell>
          <cell r="AO648">
            <v>-3.8461538461538436E-2</v>
          </cell>
          <cell r="AP648">
            <v>-2.4691358024691246E-2</v>
          </cell>
          <cell r="AQ648">
            <v>-5.5276381909547645E-2</v>
          </cell>
          <cell r="AR648">
            <v>-1.6574585635359185E-2</v>
          </cell>
          <cell r="AS648">
            <v>-6.1403508771929904E-2</v>
          </cell>
          <cell r="AT648">
            <v>-3.1578947368421151E-2</v>
          </cell>
          <cell r="AU648">
            <v>-2.5974025974025983E-2</v>
          </cell>
          <cell r="AV648">
            <v>-5.0343249427917569E-2</v>
          </cell>
          <cell r="AW648">
            <v>-0.22680412371134018</v>
          </cell>
        </row>
        <row r="649">
          <cell r="A649">
            <v>41792</v>
          </cell>
          <cell r="B649">
            <v>5810</v>
          </cell>
          <cell r="C649">
            <v>5060</v>
          </cell>
          <cell r="D649">
            <v>1.1068737791833261E-2</v>
          </cell>
          <cell r="E649">
            <v>6.7579275688789409E-3</v>
          </cell>
          <cell r="F649">
            <v>1.6064257028112428E-2</v>
          </cell>
          <cell r="G649">
            <v>0.14822134387351779</v>
          </cell>
          <cell r="H649">
            <v>11.45</v>
          </cell>
          <cell r="I649">
            <v>7.75</v>
          </cell>
          <cell r="J649">
            <v>14</v>
          </cell>
          <cell r="K649">
            <v>12.8</v>
          </cell>
          <cell r="L649">
            <v>10.25</v>
          </cell>
          <cell r="M649">
            <v>10.15</v>
          </cell>
          <cell r="N649">
            <v>12.85</v>
          </cell>
          <cell r="O649">
            <v>10.75</v>
          </cell>
          <cell r="P649">
            <v>0</v>
          </cell>
          <cell r="Q649">
            <v>1.81</v>
          </cell>
          <cell r="R649">
            <v>4.4000000000000004</v>
          </cell>
          <cell r="S649">
            <v>7.5</v>
          </cell>
          <cell r="T649">
            <v>7.95</v>
          </cell>
          <cell r="U649">
            <v>9.35</v>
          </cell>
          <cell r="V649">
            <v>8.9</v>
          </cell>
          <cell r="W649">
            <v>5.3</v>
          </cell>
          <cell r="Y649">
            <v>18.899999999999999</v>
          </cell>
          <cell r="Z649">
            <v>19.25</v>
          </cell>
          <cell r="AA649">
            <v>4.2</v>
          </cell>
          <cell r="AB649">
            <v>1.5</v>
          </cell>
          <cell r="AC649">
            <v>4.3859649122806044E-3</v>
          </cell>
          <cell r="AD649"/>
          <cell r="AE649">
            <v>0</v>
          </cell>
          <cell r="AF649">
            <v>3.7037037037036979E-2</v>
          </cell>
          <cell r="AG649">
            <v>1.5873015873016039E-2</v>
          </cell>
          <cell r="AH649">
            <v>0</v>
          </cell>
          <cell r="AI649">
            <v>1.5000000000000124E-2</v>
          </cell>
          <cell r="AJ649">
            <v>7.8431372549019329E-3</v>
          </cell>
          <cell r="AK649">
            <v>2.3809523809523725E-2</v>
          </cell>
          <cell r="AL649" t="e">
            <v>#DIV/0!</v>
          </cell>
          <cell r="AM649">
            <v>6.4705882352941169E-2</v>
          </cell>
          <cell r="AN649">
            <v>-1.1235955056179692E-2</v>
          </cell>
          <cell r="AO649">
            <v>0</v>
          </cell>
          <cell r="AP649">
            <v>6.3291139240506666E-3</v>
          </cell>
          <cell r="AQ649">
            <v>-5.3191489361702482E-3</v>
          </cell>
          <cell r="AR649">
            <v>0</v>
          </cell>
          <cell r="AS649">
            <v>-9.3457943925233655E-3</v>
          </cell>
          <cell r="AT649">
            <v>2.7173913043478271E-2</v>
          </cell>
          <cell r="AU649">
            <v>2.6666666666666616E-2</v>
          </cell>
          <cell r="AV649">
            <v>1.2048192771084265E-2</v>
          </cell>
          <cell r="AW649">
            <v>0</v>
          </cell>
        </row>
        <row r="650">
          <cell r="A650">
            <v>41799</v>
          </cell>
          <cell r="B650">
            <v>6849</v>
          </cell>
          <cell r="C650">
            <v>5501</v>
          </cell>
          <cell r="D650">
            <v>0.13615455381784725</v>
          </cell>
          <cell r="E650">
            <v>0.17882960413080884</v>
          </cell>
          <cell r="F650">
            <v>8.715415019762851E-2</v>
          </cell>
          <cell r="G650">
            <v>0.24504635520814397</v>
          </cell>
          <cell r="H650">
            <v>12.15</v>
          </cell>
          <cell r="I650">
            <v>8.15</v>
          </cell>
          <cell r="J650">
            <v>15.5</v>
          </cell>
          <cell r="K650">
            <v>14.05</v>
          </cell>
          <cell r="L650">
            <v>10.8</v>
          </cell>
          <cell r="M650">
            <v>11.35</v>
          </cell>
          <cell r="N650">
            <v>13.5</v>
          </cell>
          <cell r="O650">
            <v>11.95</v>
          </cell>
          <cell r="P650">
            <v>0</v>
          </cell>
          <cell r="Q650">
            <v>2.12</v>
          </cell>
          <cell r="R650">
            <v>5.15</v>
          </cell>
          <cell r="S650">
            <v>8.6</v>
          </cell>
          <cell r="T650">
            <v>8.4499999999999993</v>
          </cell>
          <cell r="U650">
            <v>10.85</v>
          </cell>
          <cell r="V650">
            <v>10</v>
          </cell>
          <cell r="W650">
            <v>6.2</v>
          </cell>
          <cell r="Y650">
            <v>21.45</v>
          </cell>
          <cell r="Z650">
            <v>21.75</v>
          </cell>
          <cell r="AA650">
            <v>5.66</v>
          </cell>
          <cell r="AB650">
            <v>2.65</v>
          </cell>
          <cell r="AC650">
            <v>6.1135371179039444E-2</v>
          </cell>
          <cell r="AD650"/>
          <cell r="AE650">
            <v>5.1612903225806583E-2</v>
          </cell>
          <cell r="AF650">
            <v>0.10714285714285721</v>
          </cell>
          <cell r="AG650">
            <v>9.765625E-2</v>
          </cell>
          <cell r="AH650">
            <v>5.3658536585365901E-2</v>
          </cell>
          <cell r="AI650">
            <v>0.11822660098522153</v>
          </cell>
          <cell r="AJ650">
            <v>5.058365758754868E-2</v>
          </cell>
          <cell r="AK650">
            <v>0.11162790697674407</v>
          </cell>
          <cell r="AL650" t="e">
            <v>#DIV/0!</v>
          </cell>
          <cell r="AM650">
            <v>0.17127071823204432</v>
          </cell>
          <cell r="AN650">
            <v>0.17045454545454541</v>
          </cell>
          <cell r="AO650">
            <v>0.14666666666666672</v>
          </cell>
          <cell r="AP650">
            <v>6.2893081761006275E-2</v>
          </cell>
          <cell r="AQ650">
            <v>0.16042780748663099</v>
          </cell>
          <cell r="AR650">
            <v>0.12359550561797739</v>
          </cell>
          <cell r="AS650">
            <v>0.16981132075471694</v>
          </cell>
          <cell r="AT650">
            <v>0.13492063492063489</v>
          </cell>
          <cell r="AU650">
            <v>0.12987012987012991</v>
          </cell>
          <cell r="AV650">
            <v>0.34761904761904749</v>
          </cell>
          <cell r="AW650">
            <v>0.76666666666666661</v>
          </cell>
        </row>
        <row r="651">
          <cell r="A651">
            <v>41806</v>
          </cell>
          <cell r="B651">
            <v>6386</v>
          </cell>
          <cell r="C651">
            <v>5365</v>
          </cell>
          <cell r="D651">
            <v>-4.8502024291497969E-2</v>
          </cell>
          <cell r="E651">
            <v>-6.7601109651043934E-2</v>
          </cell>
          <cell r="F651">
            <v>-2.472277767678599E-2</v>
          </cell>
          <cell r="G651">
            <v>0.19030754892823859</v>
          </cell>
          <cell r="H651">
            <v>12.3</v>
          </cell>
          <cell r="I651">
            <v>7.8</v>
          </cell>
          <cell r="J651">
            <v>14.25</v>
          </cell>
          <cell r="K651">
            <v>13.75</v>
          </cell>
          <cell r="L651">
            <v>10.95</v>
          </cell>
          <cell r="M651">
            <v>11</v>
          </cell>
          <cell r="N651">
            <v>13.65</v>
          </cell>
          <cell r="O651">
            <v>11.65</v>
          </cell>
          <cell r="P651">
            <v>0</v>
          </cell>
          <cell r="Q651">
            <v>2.0299999999999998</v>
          </cell>
          <cell r="R651">
            <v>4.8499999999999996</v>
          </cell>
          <cell r="S651">
            <v>8</v>
          </cell>
          <cell r="T651">
            <v>8.4</v>
          </cell>
          <cell r="U651">
            <v>10.35</v>
          </cell>
          <cell r="V651">
            <v>9.75</v>
          </cell>
          <cell r="W651">
            <v>5.8</v>
          </cell>
          <cell r="Y651">
            <v>20</v>
          </cell>
          <cell r="Z651">
            <v>20.25</v>
          </cell>
          <cell r="AA651">
            <v>5.21</v>
          </cell>
          <cell r="AB651">
            <v>1.94</v>
          </cell>
          <cell r="AC651">
            <v>1.2345679012345734E-2</v>
          </cell>
          <cell r="AD651"/>
          <cell r="AE651">
            <v>-4.2944785276073705E-2</v>
          </cell>
          <cell r="AF651">
            <v>-8.064516129032262E-2</v>
          </cell>
          <cell r="AG651">
            <v>-2.1352313167259829E-2</v>
          </cell>
          <cell r="AH651">
            <v>1.388888888888884E-2</v>
          </cell>
          <cell r="AI651">
            <v>-3.0837004405286361E-2</v>
          </cell>
          <cell r="AJ651">
            <v>1.1111111111111072E-2</v>
          </cell>
          <cell r="AK651">
            <v>-2.5104602510460206E-2</v>
          </cell>
          <cell r="AL651" t="e">
            <v>#DIV/0!</v>
          </cell>
          <cell r="AM651">
            <v>-4.2452830188679402E-2</v>
          </cell>
          <cell r="AN651">
            <v>-5.8252427184466105E-2</v>
          </cell>
          <cell r="AO651">
            <v>-6.9767441860465129E-2</v>
          </cell>
          <cell r="AP651">
            <v>-5.9171597633135287E-3</v>
          </cell>
          <cell r="AQ651">
            <v>-4.6082949308755783E-2</v>
          </cell>
          <cell r="AR651">
            <v>-2.5000000000000022E-2</v>
          </cell>
          <cell r="AS651">
            <v>-6.4516129032258118E-2</v>
          </cell>
          <cell r="AT651">
            <v>-6.759906759906753E-2</v>
          </cell>
          <cell r="AU651">
            <v>-6.8965517241379337E-2</v>
          </cell>
          <cell r="AV651">
            <v>-7.95053003533569E-2</v>
          </cell>
          <cell r="AW651">
            <v>-0.26792452830188673</v>
          </cell>
        </row>
        <row r="652">
          <cell r="A652">
            <v>41813</v>
          </cell>
          <cell r="B652">
            <v>6942</v>
          </cell>
          <cell r="C652">
            <v>5557</v>
          </cell>
          <cell r="D652">
            <v>6.3654157093013364E-2</v>
          </cell>
          <cell r="E652">
            <v>8.7065455684309345E-2</v>
          </cell>
          <cell r="F652">
            <v>3.5787511649580717E-2</v>
          </cell>
          <cell r="G652">
            <v>0.24923519884829945</v>
          </cell>
          <cell r="H652">
            <v>13</v>
          </cell>
          <cell r="I652">
            <v>7.95</v>
          </cell>
          <cell r="J652">
            <v>15.5</v>
          </cell>
          <cell r="K652">
            <v>14.4</v>
          </cell>
          <cell r="L652">
            <v>11.1</v>
          </cell>
          <cell r="M652">
            <v>11.3</v>
          </cell>
          <cell r="N652">
            <v>13.85</v>
          </cell>
          <cell r="O652">
            <v>11.7</v>
          </cell>
          <cell r="P652">
            <v>0</v>
          </cell>
          <cell r="Q652">
            <v>2.08</v>
          </cell>
          <cell r="R652">
            <v>4.9000000000000004</v>
          </cell>
          <cell r="S652">
            <v>9.5</v>
          </cell>
          <cell r="T652">
            <v>9</v>
          </cell>
          <cell r="U652">
            <v>10.5</v>
          </cell>
          <cell r="V652">
            <v>10.75</v>
          </cell>
          <cell r="W652">
            <v>6</v>
          </cell>
          <cell r="Y652">
            <v>22.1</v>
          </cell>
          <cell r="Z652">
            <v>22.5</v>
          </cell>
          <cell r="AA652">
            <v>5.74</v>
          </cell>
          <cell r="AB652">
            <v>2.2999999999999998</v>
          </cell>
          <cell r="AC652">
            <v>5.6910569105691033E-2</v>
          </cell>
          <cell r="AD652"/>
          <cell r="AE652">
            <v>1.9230769230769384E-2</v>
          </cell>
          <cell r="AF652">
            <v>8.7719298245614086E-2</v>
          </cell>
          <cell r="AG652">
            <v>4.7272727272727355E-2</v>
          </cell>
          <cell r="AH652">
            <v>1.3698630136986356E-2</v>
          </cell>
          <cell r="AI652">
            <v>2.7272727272727337E-2</v>
          </cell>
          <cell r="AJ652">
            <v>1.46520146520146E-2</v>
          </cell>
          <cell r="AK652">
            <v>4.2918454935620964E-3</v>
          </cell>
          <cell r="AL652" t="e">
            <v>#DIV/0!</v>
          </cell>
          <cell r="AM652">
            <v>2.4630541871921263E-2</v>
          </cell>
          <cell r="AN652">
            <v>1.0309278350515649E-2</v>
          </cell>
          <cell r="AO652">
            <v>0.1875</v>
          </cell>
          <cell r="AP652">
            <v>7.1428571428571397E-2</v>
          </cell>
          <cell r="AQ652">
            <v>1.449275362318847E-2</v>
          </cell>
          <cell r="AR652">
            <v>0.10256410256410264</v>
          </cell>
          <cell r="AS652">
            <v>3.4482758620689724E-2</v>
          </cell>
          <cell r="AT652">
            <v>0.10499999999999998</v>
          </cell>
          <cell r="AU652">
            <v>0.11111111111111116</v>
          </cell>
          <cell r="AV652">
            <v>0.10172744721689075</v>
          </cell>
          <cell r="AW652">
            <v>0.18556701030927836</v>
          </cell>
        </row>
        <row r="653">
          <cell r="A653">
            <v>41820</v>
          </cell>
          <cell r="B653">
            <v>6625</v>
          </cell>
          <cell r="C653">
            <v>5091</v>
          </cell>
          <cell r="D653">
            <v>-6.2645011600928058E-2</v>
          </cell>
          <cell r="E653">
            <v>-4.5664073753961421E-2</v>
          </cell>
          <cell r="F653">
            <v>-8.3858196868814128E-2</v>
          </cell>
          <cell r="G653">
            <v>0.3013160479277156</v>
          </cell>
          <cell r="H653">
            <v>12.5</v>
          </cell>
          <cell r="I653">
            <v>7.7</v>
          </cell>
          <cell r="J653">
            <v>14.3</v>
          </cell>
          <cell r="K653">
            <v>13.1</v>
          </cell>
          <cell r="L653">
            <v>10.85</v>
          </cell>
          <cell r="M653">
            <v>9.15</v>
          </cell>
          <cell r="N653">
            <v>13.3</v>
          </cell>
          <cell r="O653">
            <v>10.050000000000001</v>
          </cell>
          <cell r="P653">
            <v>0</v>
          </cell>
          <cell r="Q653">
            <v>1.77</v>
          </cell>
          <cell r="R653">
            <v>4.7</v>
          </cell>
          <cell r="S653">
            <v>9.3000000000000007</v>
          </cell>
          <cell r="T653">
            <v>8.9</v>
          </cell>
          <cell r="U653">
            <v>9.75</v>
          </cell>
          <cell r="V653">
            <v>9.9</v>
          </cell>
          <cell r="W653">
            <v>5.6</v>
          </cell>
          <cell r="Y653">
            <v>21.7</v>
          </cell>
          <cell r="Z653">
            <v>22</v>
          </cell>
          <cell r="AA653">
            <v>5.74</v>
          </cell>
          <cell r="AB653">
            <v>1.77</v>
          </cell>
          <cell r="AC653">
            <v>-3.8461538461538436E-2</v>
          </cell>
          <cell r="AD653"/>
          <cell r="AE653">
            <v>-3.1446540880503138E-2</v>
          </cell>
          <cell r="AF653">
            <v>-7.7419354838709653E-2</v>
          </cell>
          <cell r="AG653">
            <v>-9.027777777777779E-2</v>
          </cell>
          <cell r="AH653">
            <v>-2.2522522522522515E-2</v>
          </cell>
          <cell r="AI653">
            <v>-0.19026548672566379</v>
          </cell>
          <cell r="AJ653">
            <v>-3.971119133573997E-2</v>
          </cell>
          <cell r="AK653">
            <v>-0.14102564102564086</v>
          </cell>
          <cell r="AL653" t="e">
            <v>#DIV/0!</v>
          </cell>
          <cell r="AM653">
            <v>-0.14903846153846156</v>
          </cell>
          <cell r="AN653">
            <v>-4.081632653061229E-2</v>
          </cell>
          <cell r="AO653">
            <v>-2.1052631578947323E-2</v>
          </cell>
          <cell r="AP653">
            <v>-1.1111111111111072E-2</v>
          </cell>
          <cell r="AQ653">
            <v>-7.1428571428571397E-2</v>
          </cell>
          <cell r="AR653">
            <v>-7.906976744186045E-2</v>
          </cell>
          <cell r="AS653">
            <v>-6.6666666666666763E-2</v>
          </cell>
          <cell r="AT653">
            <v>-1.8099547511312264E-2</v>
          </cell>
          <cell r="AU653">
            <v>-2.2222222222222254E-2</v>
          </cell>
          <cell r="AV653">
            <v>0</v>
          </cell>
          <cell r="AW653">
            <v>-0.23043478260869554</v>
          </cell>
        </row>
        <row r="654">
          <cell r="A654">
            <v>41827</v>
          </cell>
          <cell r="B654">
            <v>6695</v>
          </cell>
          <cell r="C654">
            <v>5214</v>
          </cell>
          <cell r="D654">
            <v>1.6473199044042319E-2</v>
          </cell>
          <cell r="E654">
            <v>1.0566037735848965E-2</v>
          </cell>
          <cell r="F654">
            <v>2.416028285209193E-2</v>
          </cell>
          <cell r="G654">
            <v>0.28404296125815115</v>
          </cell>
          <cell r="H654">
            <v>12.2</v>
          </cell>
          <cell r="I654">
            <v>7.9</v>
          </cell>
          <cell r="J654">
            <v>15</v>
          </cell>
          <cell r="K654">
            <v>13.2</v>
          </cell>
          <cell r="L654">
            <v>10.35</v>
          </cell>
          <cell r="M654">
            <v>9.3000000000000007</v>
          </cell>
          <cell r="N654">
            <v>12.75</v>
          </cell>
          <cell r="O654">
            <v>11.4</v>
          </cell>
          <cell r="P654">
            <v>0</v>
          </cell>
          <cell r="Q654">
            <v>2.12</v>
          </cell>
          <cell r="R654">
            <v>4.6500000000000004</v>
          </cell>
          <cell r="S654">
            <v>9.9</v>
          </cell>
          <cell r="T654">
            <v>8.5</v>
          </cell>
          <cell r="U654">
            <v>9.8000000000000007</v>
          </cell>
          <cell r="V654">
            <v>10.25</v>
          </cell>
          <cell r="W654">
            <v>5.65</v>
          </cell>
          <cell r="Y654">
            <v>21.85</v>
          </cell>
          <cell r="Z654">
            <v>22.1</v>
          </cell>
          <cell r="AA654">
            <v>5.66</v>
          </cell>
          <cell r="AB654">
            <v>1.94</v>
          </cell>
          <cell r="AC654">
            <v>-2.4000000000000021E-2</v>
          </cell>
          <cell r="AD654"/>
          <cell r="AE654">
            <v>2.5974025974025983E-2</v>
          </cell>
          <cell r="AF654">
            <v>4.8951048951048959E-2</v>
          </cell>
          <cell r="AG654">
            <v>7.6335877862594437E-3</v>
          </cell>
          <cell r="AH654">
            <v>-4.6082949308755783E-2</v>
          </cell>
          <cell r="AI654">
            <v>1.6393442622950838E-2</v>
          </cell>
          <cell r="AJ654">
            <v>-4.1353383458646698E-2</v>
          </cell>
          <cell r="AK654">
            <v>0.13432835820895517</v>
          </cell>
          <cell r="AL654" t="e">
            <v>#DIV/0!</v>
          </cell>
          <cell r="AM654">
            <v>0.19774011299435035</v>
          </cell>
          <cell r="AN654">
            <v>-1.0638297872340385E-2</v>
          </cell>
          <cell r="AO654">
            <v>6.4516129032258007E-2</v>
          </cell>
          <cell r="AP654">
            <v>-4.49438202247191E-2</v>
          </cell>
          <cell r="AQ654">
            <v>5.12820512820511E-3</v>
          </cell>
          <cell r="AR654">
            <v>3.5353535353535248E-2</v>
          </cell>
          <cell r="AS654">
            <v>8.9285714285716189E-3</v>
          </cell>
          <cell r="AT654">
            <v>6.9124423963133896E-3</v>
          </cell>
          <cell r="AU654">
            <v>4.5454545454546302E-3</v>
          </cell>
          <cell r="AV654">
            <v>-1.3937282229965153E-2</v>
          </cell>
          <cell r="AW654">
            <v>9.6045197740112886E-2</v>
          </cell>
        </row>
        <row r="655">
          <cell r="A655">
            <v>41834</v>
          </cell>
          <cell r="B655">
            <v>6047</v>
          </cell>
          <cell r="C655">
            <v>4924</v>
          </cell>
          <cell r="D655">
            <v>-7.876396003022923E-2</v>
          </cell>
          <cell r="E655">
            <v>-9.6788648244958919E-2</v>
          </cell>
          <cell r="F655">
            <v>-5.5619485999232832E-2</v>
          </cell>
          <cell r="G655">
            <v>0.22806661251015434</v>
          </cell>
          <cell r="H655">
            <v>11.8</v>
          </cell>
          <cell r="I655">
            <v>7.5</v>
          </cell>
          <cell r="J655">
            <v>13.85</v>
          </cell>
          <cell r="K655">
            <v>12.9</v>
          </cell>
          <cell r="L655">
            <v>9.85</v>
          </cell>
          <cell r="M655">
            <v>9</v>
          </cell>
          <cell r="N655">
            <v>12.3</v>
          </cell>
          <cell r="O655">
            <v>10.45</v>
          </cell>
          <cell r="P655">
            <v>0</v>
          </cell>
          <cell r="Q655">
            <v>1.77</v>
          </cell>
          <cell r="R655">
            <v>4.3</v>
          </cell>
          <cell r="S655">
            <v>9.1</v>
          </cell>
          <cell r="T655">
            <v>8.35</v>
          </cell>
          <cell r="U655">
            <v>9.1</v>
          </cell>
          <cell r="V655">
            <v>9.1</v>
          </cell>
          <cell r="W655">
            <v>5.25</v>
          </cell>
          <cell r="Y655">
            <v>19.5</v>
          </cell>
          <cell r="Z655">
            <v>19.8</v>
          </cell>
          <cell r="AA655">
            <v>4.95</v>
          </cell>
          <cell r="AB655">
            <v>1.41</v>
          </cell>
          <cell r="AC655">
            <v>-3.2786885245901565E-2</v>
          </cell>
          <cell r="AD655"/>
          <cell r="AE655">
            <v>-5.0632911392405111E-2</v>
          </cell>
          <cell r="AF655">
            <v>-7.6666666666666661E-2</v>
          </cell>
          <cell r="AG655">
            <v>-2.2727272727272596E-2</v>
          </cell>
          <cell r="AH655">
            <v>-4.8309178743961345E-2</v>
          </cell>
          <cell r="AI655">
            <v>-3.2258064516129115E-2</v>
          </cell>
          <cell r="AJ655">
            <v>-3.5294117647058809E-2</v>
          </cell>
          <cell r="AK655">
            <v>-8.333333333333337E-2</v>
          </cell>
          <cell r="AL655" t="e">
            <v>#DIV/0!</v>
          </cell>
          <cell r="AM655">
            <v>-0.16509433962264153</v>
          </cell>
          <cell r="AN655">
            <v>-7.526881720430123E-2</v>
          </cell>
          <cell r="AO655">
            <v>-8.0808080808080884E-2</v>
          </cell>
          <cell r="AP655">
            <v>-1.764705882352946E-2</v>
          </cell>
          <cell r="AQ655">
            <v>-7.1428571428571508E-2</v>
          </cell>
          <cell r="AR655">
            <v>-0.1121951219512195</v>
          </cell>
          <cell r="AS655">
            <v>-7.079646017699126E-2</v>
          </cell>
          <cell r="AT655">
            <v>-0.10755148741418774</v>
          </cell>
          <cell r="AU655">
            <v>-0.10407239819004532</v>
          </cell>
          <cell r="AV655">
            <v>-0.12544169611307421</v>
          </cell>
          <cell r="AW655">
            <v>-0.27319587628865982</v>
          </cell>
        </row>
        <row r="656">
          <cell r="A656">
            <v>41841</v>
          </cell>
          <cell r="B656">
            <v>5571</v>
          </cell>
          <cell r="C656">
            <v>4830</v>
          </cell>
          <cell r="D656">
            <v>-5.1955154498222633E-2</v>
          </cell>
          <cell r="E656">
            <v>-7.871671903423183E-2</v>
          </cell>
          <cell r="F656">
            <v>-1.9090170593013767E-2</v>
          </cell>
          <cell r="G656">
            <v>0.15341614906832299</v>
          </cell>
          <cell r="H656">
            <v>11.6</v>
          </cell>
          <cell r="I656">
            <v>7.65</v>
          </cell>
          <cell r="J656">
            <v>13.35</v>
          </cell>
          <cell r="K656">
            <v>12.45</v>
          </cell>
          <cell r="L656">
            <v>9.6</v>
          </cell>
          <cell r="M656">
            <v>8.8000000000000007</v>
          </cell>
          <cell r="N656">
            <v>12.1</v>
          </cell>
          <cell r="O656">
            <v>10.4</v>
          </cell>
          <cell r="P656">
            <v>0</v>
          </cell>
          <cell r="Q656">
            <v>1.68</v>
          </cell>
          <cell r="R656">
            <v>4.0999999999999996</v>
          </cell>
          <cell r="S656">
            <v>8</v>
          </cell>
          <cell r="T656">
            <v>7.95</v>
          </cell>
          <cell r="U656">
            <v>8.8000000000000007</v>
          </cell>
          <cell r="V656">
            <v>8.1</v>
          </cell>
          <cell r="W656">
            <v>4.95</v>
          </cell>
          <cell r="Y656">
            <v>18.25</v>
          </cell>
          <cell r="Z656">
            <v>18.5</v>
          </cell>
          <cell r="AA656">
            <v>4.46</v>
          </cell>
          <cell r="AB656">
            <v>1.02</v>
          </cell>
          <cell r="AC656">
            <v>-1.6949152542372947E-2</v>
          </cell>
          <cell r="AD656"/>
          <cell r="AE656">
            <v>2.0000000000000018E-2</v>
          </cell>
          <cell r="AF656">
            <v>-3.6101083032490933E-2</v>
          </cell>
          <cell r="AG656">
            <v>-3.488372093023262E-2</v>
          </cell>
          <cell r="AH656">
            <v>-2.5380710659898442E-2</v>
          </cell>
          <cell r="AI656">
            <v>-2.2222222222222143E-2</v>
          </cell>
          <cell r="AJ656">
            <v>-1.6260162601626105E-2</v>
          </cell>
          <cell r="AK656">
            <v>-4.7846889952152249E-3</v>
          </cell>
          <cell r="AL656" t="e">
            <v>#DIV/0!</v>
          </cell>
          <cell r="AM656">
            <v>-5.0847457627118731E-2</v>
          </cell>
          <cell r="AN656">
            <v>-4.6511627906976827E-2</v>
          </cell>
          <cell r="AO656">
            <v>-0.12087912087912089</v>
          </cell>
          <cell r="AP656">
            <v>-4.7904191616766401E-2</v>
          </cell>
          <cell r="AQ656">
            <v>-3.296703296703285E-2</v>
          </cell>
          <cell r="AR656">
            <v>-0.10989010989010994</v>
          </cell>
          <cell r="AS656">
            <v>-5.7142857142857162E-2</v>
          </cell>
          <cell r="AT656">
            <v>-6.4102564102564097E-2</v>
          </cell>
          <cell r="AU656">
            <v>-6.5656565656565635E-2</v>
          </cell>
          <cell r="AV656">
            <v>-9.8989898989899072E-2</v>
          </cell>
          <cell r="AW656">
            <v>-0.27659574468085102</v>
          </cell>
        </row>
        <row r="657">
          <cell r="A657">
            <v>41848</v>
          </cell>
          <cell r="B657">
            <v>5496</v>
          </cell>
          <cell r="C657">
            <v>4796</v>
          </cell>
          <cell r="D657">
            <v>-1.0479761561388301E-2</v>
          </cell>
          <cell r="E657">
            <v>-1.3462574044157294E-2</v>
          </cell>
          <cell r="F657">
            <v>-7.0393374741201109E-3</v>
          </cell>
          <cell r="G657">
            <v>0.14595496246872394</v>
          </cell>
          <cell r="H657">
            <v>11.5</v>
          </cell>
          <cell r="I657">
            <v>7.8</v>
          </cell>
          <cell r="J657">
            <v>13.15</v>
          </cell>
          <cell r="K657">
            <v>12.35</v>
          </cell>
          <cell r="L657">
            <v>9.5</v>
          </cell>
          <cell r="M657">
            <v>8.6999999999999993</v>
          </cell>
          <cell r="N657">
            <v>11.95</v>
          </cell>
          <cell r="O657">
            <v>10.050000000000001</v>
          </cell>
          <cell r="P657">
            <v>0</v>
          </cell>
          <cell r="Q657">
            <v>1.77</v>
          </cell>
          <cell r="R657">
            <v>4.05</v>
          </cell>
          <cell r="S657">
            <v>7.9</v>
          </cell>
          <cell r="T657">
            <v>7.9</v>
          </cell>
          <cell r="U657">
            <v>8.5</v>
          </cell>
          <cell r="V657">
            <v>7.75</v>
          </cell>
          <cell r="W657">
            <v>4.8499999999999996</v>
          </cell>
          <cell r="Y657">
            <v>18.350000000000001</v>
          </cell>
          <cell r="Z657">
            <v>18.600000000000001</v>
          </cell>
          <cell r="AA657">
            <v>4.42</v>
          </cell>
          <cell r="AB657">
            <v>0.97</v>
          </cell>
          <cell r="AC657">
            <v>-8.6206896551723755E-3</v>
          </cell>
          <cell r="AD657"/>
          <cell r="AE657">
            <v>1.9607843137254832E-2</v>
          </cell>
          <cell r="AF657">
            <v>-1.4981273408239626E-2</v>
          </cell>
          <cell r="AG657">
            <v>-8.0321285140562138E-3</v>
          </cell>
          <cell r="AH657">
            <v>-1.041666666666663E-2</v>
          </cell>
          <cell r="AI657">
            <v>-1.1363636363636576E-2</v>
          </cell>
          <cell r="AJ657">
            <v>-1.2396694214876103E-2</v>
          </cell>
          <cell r="AK657">
            <v>-3.3653846153846145E-2</v>
          </cell>
          <cell r="AL657" t="e">
            <v>#DIV/0!</v>
          </cell>
          <cell r="AM657">
            <v>5.3571428571428603E-2</v>
          </cell>
          <cell r="AN657">
            <v>-1.2195121951219523E-2</v>
          </cell>
          <cell r="AO657">
            <v>-1.2499999999999956E-2</v>
          </cell>
          <cell r="AP657">
            <v>-6.2893081761006275E-3</v>
          </cell>
          <cell r="AQ657">
            <v>-3.4090909090909172E-2</v>
          </cell>
          <cell r="AR657">
            <v>-4.3209876543209846E-2</v>
          </cell>
          <cell r="AS657">
            <v>-2.0202020202020332E-2</v>
          </cell>
          <cell r="AT657">
            <v>5.479452054794498E-3</v>
          </cell>
          <cell r="AU657">
            <v>5.4054054054055722E-3</v>
          </cell>
          <cell r="AV657">
            <v>-8.9686098654708779E-3</v>
          </cell>
          <cell r="AW657">
            <v>-4.9019607843137303E-2</v>
          </cell>
        </row>
        <row r="658">
          <cell r="A658">
            <v>41855</v>
          </cell>
          <cell r="B658">
            <v>5380</v>
          </cell>
          <cell r="C658">
            <v>4662</v>
          </cell>
          <cell r="D658">
            <v>-2.4290711232024864E-2</v>
          </cell>
          <cell r="E658">
            <v>-2.1106259097525504E-2</v>
          </cell>
          <cell r="F658">
            <v>-2.7939949958298627E-2</v>
          </cell>
          <cell r="G658">
            <v>0.15401115401115401</v>
          </cell>
          <cell r="H658">
            <v>10.3</v>
          </cell>
          <cell r="I658">
            <v>7.7</v>
          </cell>
          <cell r="J658">
            <v>13.1</v>
          </cell>
          <cell r="K658">
            <v>12.1</v>
          </cell>
          <cell r="L658">
            <v>9.35</v>
          </cell>
          <cell r="M658">
            <v>8.6</v>
          </cell>
          <cell r="N658">
            <v>11.8</v>
          </cell>
          <cell r="O658">
            <v>9.8000000000000007</v>
          </cell>
          <cell r="P658">
            <v>0</v>
          </cell>
          <cell r="Q658">
            <v>1.68</v>
          </cell>
          <cell r="R658">
            <v>3.85</v>
          </cell>
          <cell r="S658">
            <v>7.85</v>
          </cell>
          <cell r="T658">
            <v>7.9</v>
          </cell>
          <cell r="U658">
            <v>8.3000000000000007</v>
          </cell>
          <cell r="V658">
            <v>7.8</v>
          </cell>
          <cell r="W658">
            <v>4.5999999999999996</v>
          </cell>
          <cell r="Y658">
            <v>18.3</v>
          </cell>
          <cell r="Z658">
            <v>18.600000000000001</v>
          </cell>
          <cell r="AA658">
            <v>4.33</v>
          </cell>
          <cell r="AB658">
            <v>0.71</v>
          </cell>
          <cell r="AC658">
            <v>-0.10434782608695647</v>
          </cell>
          <cell r="AD658"/>
          <cell r="AE658">
            <v>-1.2820512820512775E-2</v>
          </cell>
          <cell r="AF658">
            <v>-3.8022813688213253E-3</v>
          </cell>
          <cell r="AG658">
            <v>-2.0242914979757054E-2</v>
          </cell>
          <cell r="AH658">
            <v>-1.5789473684210575E-2</v>
          </cell>
          <cell r="AI658">
            <v>-1.1494252873563204E-2</v>
          </cell>
          <cell r="AJ658">
            <v>-1.2552301255229992E-2</v>
          </cell>
          <cell r="AK658">
            <v>-2.4875621890547261E-2</v>
          </cell>
          <cell r="AL658" t="e">
            <v>#DIV/0!</v>
          </cell>
          <cell r="AM658">
            <v>-5.0847457627118731E-2</v>
          </cell>
          <cell r="AN658">
            <v>-4.9382716049382602E-2</v>
          </cell>
          <cell r="AO658">
            <v>-6.3291139240507777E-3</v>
          </cell>
          <cell r="AP658">
            <v>0</v>
          </cell>
          <cell r="AQ658">
            <v>-2.3529411764705799E-2</v>
          </cell>
          <cell r="AR658">
            <v>6.4516129032257119E-3</v>
          </cell>
          <cell r="AS658">
            <v>-5.1546391752577359E-2</v>
          </cell>
          <cell r="AT658">
            <v>-2.7247956403270157E-3</v>
          </cell>
          <cell r="AU658">
            <v>0</v>
          </cell>
          <cell r="AV658">
            <v>-2.0361990950226172E-2</v>
          </cell>
          <cell r="AW658">
            <v>-0.26804123711340211</v>
          </cell>
        </row>
        <row r="659">
          <cell r="A659">
            <v>41862</v>
          </cell>
          <cell r="B659">
            <v>5445</v>
          </cell>
          <cell r="C659">
            <v>4704</v>
          </cell>
          <cell r="D659">
            <v>1.0655247958573977E-2</v>
          </cell>
          <cell r="E659">
            <v>1.2081784386617E-2</v>
          </cell>
          <cell r="F659">
            <v>9.009009009008917E-3</v>
          </cell>
          <cell r="G659">
            <v>0.15752551020408162</v>
          </cell>
          <cell r="H659">
            <v>10.35</v>
          </cell>
          <cell r="I659">
            <v>7.65</v>
          </cell>
          <cell r="J659">
            <v>13.35</v>
          </cell>
          <cell r="K659">
            <v>12.2</v>
          </cell>
          <cell r="L659">
            <v>9.4</v>
          </cell>
          <cell r="M659">
            <v>8.8000000000000007</v>
          </cell>
          <cell r="N659">
            <v>11.85</v>
          </cell>
          <cell r="O659">
            <v>9.9499999999999993</v>
          </cell>
          <cell r="P659">
            <v>0</v>
          </cell>
          <cell r="Q659">
            <v>1.68</v>
          </cell>
          <cell r="R659">
            <v>3.95</v>
          </cell>
          <cell r="S659">
            <v>7.25</v>
          </cell>
          <cell r="T659">
            <v>7.7</v>
          </cell>
          <cell r="U659">
            <v>8.4499999999999993</v>
          </cell>
          <cell r="V659">
            <v>7.85</v>
          </cell>
          <cell r="W659">
            <v>4.7</v>
          </cell>
          <cell r="Y659">
            <v>18.5</v>
          </cell>
          <cell r="Z659">
            <v>18.75</v>
          </cell>
          <cell r="AA659">
            <v>4.68</v>
          </cell>
          <cell r="AB659">
            <v>0.88</v>
          </cell>
          <cell r="AC659">
            <v>4.8543689320388328E-3</v>
          </cell>
          <cell r="AD659"/>
          <cell r="AE659">
            <v>-6.4935064935064402E-3</v>
          </cell>
          <cell r="AF659">
            <v>1.9083969465648831E-2</v>
          </cell>
          <cell r="AG659">
            <v>8.2644628099173278E-3</v>
          </cell>
          <cell r="AH659">
            <v>5.3475935828877219E-3</v>
          </cell>
          <cell r="AI659">
            <v>2.3255813953488413E-2</v>
          </cell>
          <cell r="AJ659">
            <v>4.237288135593209E-3</v>
          </cell>
          <cell r="AK659">
            <v>1.5306122448979442E-2</v>
          </cell>
          <cell r="AL659" t="e">
            <v>#DIV/0!</v>
          </cell>
          <cell r="AM659">
            <v>0</v>
          </cell>
          <cell r="AN659">
            <v>2.5974025974025983E-2</v>
          </cell>
          <cell r="AO659">
            <v>-7.6433121019108263E-2</v>
          </cell>
          <cell r="AP659">
            <v>-2.5316455696202556E-2</v>
          </cell>
          <cell r="AQ659">
            <v>1.8072289156626287E-2</v>
          </cell>
          <cell r="AR659">
            <v>6.4102564102563875E-3</v>
          </cell>
          <cell r="AS659">
            <v>2.1739130434782705E-2</v>
          </cell>
          <cell r="AT659">
            <v>1.0928961748633892E-2</v>
          </cell>
          <cell r="AU659">
            <v>8.0645161290322509E-3</v>
          </cell>
          <cell r="AV659">
            <v>8.0831408775981384E-2</v>
          </cell>
          <cell r="AW659">
            <v>0.23943661971830998</v>
          </cell>
        </row>
        <row r="660">
          <cell r="A660">
            <v>41869</v>
          </cell>
          <cell r="B660">
            <v>6863</v>
          </cell>
          <cell r="C660">
            <v>5978</v>
          </cell>
          <cell r="D660">
            <v>0.26524780766577982</v>
          </cell>
          <cell r="E660">
            <v>0.26042240587695131</v>
          </cell>
          <cell r="F660">
            <v>0.27083333333333326</v>
          </cell>
          <cell r="G660">
            <v>0.14804282368685179</v>
          </cell>
          <cell r="H660">
            <v>11.5</v>
          </cell>
          <cell r="I660">
            <v>8.9499999999999993</v>
          </cell>
          <cell r="J660">
            <v>17.2</v>
          </cell>
          <cell r="K660">
            <v>15</v>
          </cell>
          <cell r="L660">
            <v>13</v>
          </cell>
          <cell r="M660">
            <v>11.4</v>
          </cell>
          <cell r="N660">
            <v>14.15</v>
          </cell>
          <cell r="O660">
            <v>12.4</v>
          </cell>
          <cell r="P660">
            <v>0.35</v>
          </cell>
          <cell r="Q660">
            <v>2.83</v>
          </cell>
          <cell r="R660">
            <v>4.5999999999999996</v>
          </cell>
          <cell r="S660">
            <v>9.85</v>
          </cell>
          <cell r="T660">
            <v>9.65</v>
          </cell>
          <cell r="U660">
            <v>9.65</v>
          </cell>
          <cell r="V660">
            <v>9.6</v>
          </cell>
          <cell r="W660">
            <v>5.5</v>
          </cell>
          <cell r="Y660">
            <v>23.1</v>
          </cell>
          <cell r="Z660">
            <v>23.5</v>
          </cell>
          <cell r="AA660">
            <v>6.19</v>
          </cell>
          <cell r="AB660">
            <v>1.94</v>
          </cell>
          <cell r="AC660">
            <v>0.11111111111111116</v>
          </cell>
          <cell r="AD660"/>
          <cell r="AE660">
            <v>0.16993464052287566</v>
          </cell>
          <cell r="AF660">
            <v>0.28838951310861427</v>
          </cell>
          <cell r="AG660">
            <v>0.22950819672131151</v>
          </cell>
          <cell r="AH660">
            <v>0.38297872340425521</v>
          </cell>
          <cell r="AI660">
            <v>0.29545454545454541</v>
          </cell>
          <cell r="AJ660">
            <v>0.19409282700421948</v>
          </cell>
          <cell r="AK660">
            <v>0.24623115577889454</v>
          </cell>
          <cell r="AL660" t="e">
            <v>#DIV/0!</v>
          </cell>
          <cell r="AM660">
            <v>0.68452380952380953</v>
          </cell>
          <cell r="AN660">
            <v>0.16455696202531622</v>
          </cell>
          <cell r="AO660">
            <v>0.35862068965517246</v>
          </cell>
          <cell r="AP660">
            <v>0.25324675324675328</v>
          </cell>
          <cell r="AQ660">
            <v>0.14201183431952669</v>
          </cell>
          <cell r="AR660">
            <v>0.22292993630573243</v>
          </cell>
          <cell r="AS660">
            <v>0.17021276595744683</v>
          </cell>
          <cell r="AT660">
            <v>0.24864864864864877</v>
          </cell>
          <cell r="AU660">
            <v>0.25333333333333341</v>
          </cell>
          <cell r="AV660">
            <v>0.32264957264957284</v>
          </cell>
          <cell r="AW660">
            <v>1.2045454545454546</v>
          </cell>
        </row>
        <row r="661">
          <cell r="A661">
            <v>41876</v>
          </cell>
          <cell r="B661">
            <v>6927</v>
          </cell>
          <cell r="C661">
            <v>5910</v>
          </cell>
          <cell r="D661">
            <v>-3.1150221945330792E-4</v>
          </cell>
          <cell r="E661">
            <v>9.3253679149061242E-3</v>
          </cell>
          <cell r="F661">
            <v>-1.1375041820006704E-2</v>
          </cell>
          <cell r="G661">
            <v>0.17208121827411169</v>
          </cell>
          <cell r="H661">
            <v>11.95</v>
          </cell>
          <cell r="I661">
            <v>9.1999999999999993</v>
          </cell>
          <cell r="J661">
            <v>16.75</v>
          </cell>
          <cell r="K661">
            <v>13.85</v>
          </cell>
          <cell r="L661">
            <v>12</v>
          </cell>
          <cell r="M661">
            <v>10.1</v>
          </cell>
          <cell r="N661">
            <v>14.95</v>
          </cell>
          <cell r="O661">
            <v>12.45</v>
          </cell>
          <cell r="P661">
            <v>0.71</v>
          </cell>
          <cell r="Q661">
            <v>2.83</v>
          </cell>
          <cell r="R661">
            <v>4.4000000000000004</v>
          </cell>
          <cell r="S661">
            <v>10.45</v>
          </cell>
          <cell r="T661">
            <v>11.3</v>
          </cell>
          <cell r="U661">
            <v>9.4499999999999993</v>
          </cell>
          <cell r="V661">
            <v>9.6999999999999993</v>
          </cell>
          <cell r="W661">
            <v>5.25</v>
          </cell>
          <cell r="Y661">
            <v>23.45</v>
          </cell>
          <cell r="Z661">
            <v>23.85</v>
          </cell>
          <cell r="AA661">
            <v>6.19</v>
          </cell>
          <cell r="AB661">
            <v>1.59</v>
          </cell>
          <cell r="AC661">
            <v>3.9130434782608692E-2</v>
          </cell>
          <cell r="AD661"/>
          <cell r="AE661">
            <v>2.7932960893854775E-2</v>
          </cell>
          <cell r="AF661">
            <v>-2.6162790697674354E-2</v>
          </cell>
          <cell r="AG661">
            <v>-7.6666666666666661E-2</v>
          </cell>
          <cell r="AH661">
            <v>-7.6923076923076872E-2</v>
          </cell>
          <cell r="AI661">
            <v>-0.11403508771929827</v>
          </cell>
          <cell r="AJ661">
            <v>5.6537102473498191E-2</v>
          </cell>
          <cell r="AK661">
            <v>4.0322580645160144E-3</v>
          </cell>
          <cell r="AL661">
            <v>1.0285714285714285</v>
          </cell>
          <cell r="AM661">
            <v>0</v>
          </cell>
          <cell r="AN661">
            <v>-4.3478260869565077E-2</v>
          </cell>
          <cell r="AO661">
            <v>6.0913705583756306E-2</v>
          </cell>
          <cell r="AP661">
            <v>0.17098445595854916</v>
          </cell>
          <cell r="AQ661">
            <v>-2.0725388601036343E-2</v>
          </cell>
          <cell r="AR661">
            <v>1.0416666666666741E-2</v>
          </cell>
          <cell r="AS661">
            <v>-4.5454545454545414E-2</v>
          </cell>
          <cell r="AT661">
            <v>1.5151515151515138E-2</v>
          </cell>
          <cell r="AU661">
            <v>1.4893617021276562E-2</v>
          </cell>
          <cell r="AV661">
            <v>0</v>
          </cell>
          <cell r="AW661">
            <v>-0.18041237113402053</v>
          </cell>
        </row>
        <row r="662">
          <cell r="A662">
            <v>41883</v>
          </cell>
          <cell r="B662">
            <v>7333</v>
          </cell>
          <cell r="C662">
            <v>6172</v>
          </cell>
          <cell r="D662">
            <v>5.2037080314715212E-2</v>
          </cell>
          <cell r="E662">
            <v>5.8611231413310261E-2</v>
          </cell>
          <cell r="F662">
            <v>4.4331641285956014E-2</v>
          </cell>
          <cell r="G662">
            <v>0.18810758263123784</v>
          </cell>
          <cell r="H662">
            <v>12.2</v>
          </cell>
          <cell r="I662">
            <v>9</v>
          </cell>
          <cell r="J662">
            <v>17</v>
          </cell>
          <cell r="K662">
            <v>15.5</v>
          </cell>
          <cell r="L662">
            <v>12.3</v>
          </cell>
          <cell r="M662">
            <v>10.35</v>
          </cell>
          <cell r="N662">
            <v>15.15</v>
          </cell>
          <cell r="O662">
            <v>13.5</v>
          </cell>
          <cell r="P662">
            <v>0.88</v>
          </cell>
          <cell r="Q662">
            <v>3.23</v>
          </cell>
          <cell r="R662">
            <v>5</v>
          </cell>
          <cell r="S662">
            <v>10.85</v>
          </cell>
          <cell r="T662">
            <v>11.5</v>
          </cell>
          <cell r="U662">
            <v>10.4</v>
          </cell>
          <cell r="V662">
            <v>10.1</v>
          </cell>
          <cell r="W662">
            <v>5.35</v>
          </cell>
          <cell r="Y662">
            <v>24.05</v>
          </cell>
          <cell r="Z662">
            <v>24.45</v>
          </cell>
          <cell r="AA662">
            <v>6.63</v>
          </cell>
          <cell r="AB662">
            <v>2.12</v>
          </cell>
          <cell r="AC662">
            <v>2.0920502092050208E-2</v>
          </cell>
          <cell r="AD662"/>
          <cell r="AE662">
            <v>-2.1739130434782483E-2</v>
          </cell>
          <cell r="AF662">
            <v>1.4925373134328401E-2</v>
          </cell>
          <cell r="AG662">
            <v>0.11913357400722036</v>
          </cell>
          <cell r="AH662">
            <v>2.5000000000000133E-2</v>
          </cell>
          <cell r="AI662">
            <v>2.4752475247524774E-2</v>
          </cell>
          <cell r="AJ662">
            <v>1.3377926421404673E-2</v>
          </cell>
          <cell r="AK662">
            <v>8.4337349397590522E-2</v>
          </cell>
          <cell r="AL662">
            <v>0.23943661971830998</v>
          </cell>
          <cell r="AM662">
            <v>0.14134275618374548</v>
          </cell>
          <cell r="AN662">
            <v>0.13636363636363624</v>
          </cell>
          <cell r="AO662">
            <v>3.8277511961722466E-2</v>
          </cell>
          <cell r="AP662">
            <v>1.7699115044247815E-2</v>
          </cell>
          <cell r="AQ662">
            <v>0.10052910052910069</v>
          </cell>
          <cell r="AR662">
            <v>4.1237113402061931E-2</v>
          </cell>
          <cell r="AS662">
            <v>1.904761904761898E-2</v>
          </cell>
          <cell r="AT662">
            <v>2.5586353944562878E-2</v>
          </cell>
          <cell r="AU662">
            <v>2.515723270440251E-2</v>
          </cell>
          <cell r="AV662">
            <v>7.1082390953150165E-2</v>
          </cell>
          <cell r="AW662">
            <v>0.33333333333333326</v>
          </cell>
        </row>
        <row r="663">
          <cell r="A663">
            <v>41890</v>
          </cell>
          <cell r="B663">
            <v>7103</v>
          </cell>
          <cell r="C663">
            <v>6158</v>
          </cell>
          <cell r="D663">
            <v>-1.8067382450944081E-2</v>
          </cell>
          <cell r="E663">
            <v>-3.1365062048274939E-2</v>
          </cell>
          <cell r="F663">
            <v>-2.2683084899546291E-3</v>
          </cell>
          <cell r="G663">
            <v>0.15345891523221825</v>
          </cell>
          <cell r="H663">
            <v>12.5</v>
          </cell>
          <cell r="I663">
            <v>8.6999999999999993</v>
          </cell>
          <cell r="J663">
            <v>17</v>
          </cell>
          <cell r="K663">
            <v>15.75</v>
          </cell>
          <cell r="L663">
            <v>12.5</v>
          </cell>
          <cell r="M663">
            <v>10.4</v>
          </cell>
          <cell r="N663">
            <v>15.25</v>
          </cell>
          <cell r="O663">
            <v>13.6</v>
          </cell>
          <cell r="P663">
            <v>0.81</v>
          </cell>
          <cell r="Q663">
            <v>3</v>
          </cell>
          <cell r="R663">
            <v>5</v>
          </cell>
          <cell r="S663">
            <v>9.8000000000000007</v>
          </cell>
          <cell r="T663">
            <v>11.1</v>
          </cell>
          <cell r="U663">
            <v>10.050000000000001</v>
          </cell>
          <cell r="V663">
            <v>9.75</v>
          </cell>
          <cell r="W663">
            <v>5.3</v>
          </cell>
          <cell r="Y663">
            <v>23.5</v>
          </cell>
          <cell r="Z663">
            <v>23.9</v>
          </cell>
          <cell r="AA663">
            <v>6.33</v>
          </cell>
          <cell r="AB663">
            <v>2.16</v>
          </cell>
          <cell r="AC663">
            <v>2.4590163934426368E-2</v>
          </cell>
          <cell r="AD663"/>
          <cell r="AE663">
            <v>-3.3333333333333437E-2</v>
          </cell>
          <cell r="AF663">
            <v>0</v>
          </cell>
          <cell r="AG663">
            <v>1.6129032258064502E-2</v>
          </cell>
          <cell r="AH663">
            <v>1.6260162601625883E-2</v>
          </cell>
          <cell r="AI663">
            <v>4.8309178743961567E-3</v>
          </cell>
          <cell r="AJ663">
            <v>6.6006600660066805E-3</v>
          </cell>
          <cell r="AK663">
            <v>7.4074074074073071E-3</v>
          </cell>
          <cell r="AL663">
            <v>-7.9545454545454475E-2</v>
          </cell>
          <cell r="AM663">
            <v>-7.1207430340557321E-2</v>
          </cell>
          <cell r="AN663">
            <v>0</v>
          </cell>
          <cell r="AO663">
            <v>-9.6774193548387011E-2</v>
          </cell>
          <cell r="AP663">
            <v>-3.4782608695652195E-2</v>
          </cell>
          <cell r="AQ663">
            <v>-3.3653846153846145E-2</v>
          </cell>
          <cell r="AR663">
            <v>-3.4653465346534573E-2</v>
          </cell>
          <cell r="AS663">
            <v>-9.3457943925233655E-3</v>
          </cell>
          <cell r="AT663">
            <v>-2.2869022869022926E-2</v>
          </cell>
          <cell r="AU663">
            <v>-2.249488752556239E-2</v>
          </cell>
          <cell r="AV663">
            <v>-4.5248868778280493E-2</v>
          </cell>
          <cell r="AW663">
            <v>1.8867924528301883E-2</v>
          </cell>
        </row>
        <row r="664">
          <cell r="A664">
            <v>41897</v>
          </cell>
          <cell r="B664">
            <v>7238</v>
          </cell>
          <cell r="C664">
            <v>6070</v>
          </cell>
          <cell r="D664">
            <v>3.5442274338284285E-3</v>
          </cell>
          <cell r="E664">
            <v>1.9006053780092902E-2</v>
          </cell>
          <cell r="F664">
            <v>-1.4290354011042505E-2</v>
          </cell>
          <cell r="G664">
            <v>0.19242174629324546</v>
          </cell>
          <cell r="H664">
            <v>12.3</v>
          </cell>
          <cell r="I664">
            <v>8.6999999999999993</v>
          </cell>
          <cell r="J664">
            <v>16.2</v>
          </cell>
          <cell r="K664">
            <v>15.95</v>
          </cell>
          <cell r="L664">
            <v>12.4</v>
          </cell>
          <cell r="M664">
            <v>10.1</v>
          </cell>
          <cell r="N664">
            <v>14.95</v>
          </cell>
          <cell r="O664">
            <v>13.3</v>
          </cell>
          <cell r="P664">
            <v>0.82</v>
          </cell>
          <cell r="Q664">
            <v>3.06</v>
          </cell>
          <cell r="R664">
            <v>5.0999999999999996</v>
          </cell>
          <cell r="S664">
            <v>9.6999999999999993</v>
          </cell>
          <cell r="T664">
            <v>11.3</v>
          </cell>
          <cell r="U664">
            <v>10.6</v>
          </cell>
          <cell r="V664">
            <v>10.3</v>
          </cell>
          <cell r="W664">
            <v>5.5</v>
          </cell>
          <cell r="Y664">
            <v>22.5</v>
          </cell>
          <cell r="Z664">
            <v>22.9</v>
          </cell>
          <cell r="AA664">
            <v>6.58</v>
          </cell>
          <cell r="AB664">
            <v>2.7</v>
          </cell>
          <cell r="AC664">
            <v>-1.5999999999999903E-2</v>
          </cell>
          <cell r="AD664"/>
          <cell r="AE664">
            <v>0</v>
          </cell>
          <cell r="AF664">
            <v>-4.705882352941182E-2</v>
          </cell>
          <cell r="AG664">
            <v>1.2698412698412653E-2</v>
          </cell>
          <cell r="AH664">
            <v>-8.0000000000000071E-3</v>
          </cell>
          <cell r="AI664">
            <v>-2.8846153846153966E-2</v>
          </cell>
          <cell r="AJ664">
            <v>-1.9672131147541072E-2</v>
          </cell>
          <cell r="AK664">
            <v>-2.2058823529411686E-2</v>
          </cell>
          <cell r="AL664">
            <v>1.2345679012345512E-2</v>
          </cell>
          <cell r="AM664">
            <v>2.0000000000000018E-2</v>
          </cell>
          <cell r="AN664">
            <v>2.0000000000000018E-2</v>
          </cell>
          <cell r="AO664">
            <v>-1.0204081632653184E-2</v>
          </cell>
          <cell r="AP664">
            <v>1.8018018018018056E-2</v>
          </cell>
          <cell r="AQ664">
            <v>5.4726368159203842E-2</v>
          </cell>
          <cell r="AR664">
            <v>5.6410256410256432E-2</v>
          </cell>
          <cell r="AS664">
            <v>3.7735849056603765E-2</v>
          </cell>
          <cell r="AT664">
            <v>-4.2553191489361653E-2</v>
          </cell>
          <cell r="AU664">
            <v>-4.1841004184100417E-2</v>
          </cell>
          <cell r="AV664">
            <v>3.9494470774091628E-2</v>
          </cell>
          <cell r="AW664">
            <v>0.25</v>
          </cell>
        </row>
        <row r="665">
          <cell r="A665">
            <v>41904</v>
          </cell>
          <cell r="B665">
            <v>6661</v>
          </cell>
          <cell r="C665">
            <v>5589</v>
          </cell>
          <cell r="D665">
            <v>-7.9501051998797756E-2</v>
          </cell>
          <cell r="E665">
            <v>-7.9718154186239287E-2</v>
          </cell>
          <cell r="F665">
            <v>-7.9242174629324591E-2</v>
          </cell>
          <cell r="G665">
            <v>0.19180533190195026</v>
          </cell>
          <cell r="H665">
            <v>12.35</v>
          </cell>
          <cell r="I665">
            <v>7.75</v>
          </cell>
          <cell r="J665">
            <v>14.55</v>
          </cell>
          <cell r="K665">
            <v>14.3</v>
          </cell>
          <cell r="L665">
            <v>14.25</v>
          </cell>
          <cell r="M665">
            <v>9</v>
          </cell>
          <cell r="N665">
            <v>15</v>
          </cell>
          <cell r="O665">
            <v>10.5</v>
          </cell>
          <cell r="P665">
            <v>0.71</v>
          </cell>
          <cell r="Q665">
            <v>2.27</v>
          </cell>
          <cell r="R665">
            <v>4.8499999999999996</v>
          </cell>
          <cell r="S665">
            <v>9</v>
          </cell>
          <cell r="T665">
            <v>9.85</v>
          </cell>
          <cell r="U665">
            <v>9.9</v>
          </cell>
          <cell r="V665">
            <v>9.6</v>
          </cell>
          <cell r="W665">
            <v>5.3</v>
          </cell>
          <cell r="Y665">
            <v>21.4</v>
          </cell>
          <cell r="Z665">
            <v>21.8</v>
          </cell>
          <cell r="AA665">
            <v>6.05</v>
          </cell>
          <cell r="AB665">
            <v>1.81</v>
          </cell>
          <cell r="AC665">
            <v>4.0650406504063596E-3</v>
          </cell>
          <cell r="AD665"/>
          <cell r="AE665">
            <v>-0.1091954022988505</v>
          </cell>
          <cell r="AF665">
            <v>-0.10185185185185175</v>
          </cell>
          <cell r="AG665">
            <v>-0.10344827586206884</v>
          </cell>
          <cell r="AH665">
            <v>0.14919354838709675</v>
          </cell>
          <cell r="AI665">
            <v>-0.1089108910891089</v>
          </cell>
          <cell r="AJ665">
            <v>3.3444816053511683E-3</v>
          </cell>
          <cell r="AK665">
            <v>-0.21052631578947367</v>
          </cell>
          <cell r="AL665">
            <v>-0.13414634146341464</v>
          </cell>
          <cell r="AM665">
            <v>-0.25816993464052285</v>
          </cell>
          <cell r="AN665">
            <v>-4.9019607843137303E-2</v>
          </cell>
          <cell r="AO665">
            <v>-7.2164948453608213E-2</v>
          </cell>
          <cell r="AP665">
            <v>-0.12831858407079655</v>
          </cell>
          <cell r="AQ665">
            <v>-6.6037735849056589E-2</v>
          </cell>
          <cell r="AR665">
            <v>-6.796116504854377E-2</v>
          </cell>
          <cell r="AS665">
            <v>-3.6363636363636376E-2</v>
          </cell>
          <cell r="AT665">
            <v>-4.8888888888888982E-2</v>
          </cell>
          <cell r="AU665">
            <v>-4.8034934497816484E-2</v>
          </cell>
          <cell r="AV665">
            <v>-8.0547112462006076E-2</v>
          </cell>
          <cell r="AW665">
            <v>-0.32962962962962961</v>
          </cell>
        </row>
        <row r="666">
          <cell r="A666">
            <v>41911</v>
          </cell>
          <cell r="B666">
            <v>6177</v>
          </cell>
          <cell r="C666">
            <v>5308</v>
          </cell>
          <cell r="D666">
            <v>-6.2448979591836706E-2</v>
          </cell>
          <cell r="E666">
            <v>-7.2661762498123394E-2</v>
          </cell>
          <cell r="F666">
            <v>-5.027733047056715E-2</v>
          </cell>
          <cell r="G666">
            <v>0.16371514694800302</v>
          </cell>
          <cell r="H666">
            <v>12.15</v>
          </cell>
          <cell r="I666">
            <v>7.5</v>
          </cell>
          <cell r="J666">
            <v>13.9</v>
          </cell>
          <cell r="K666">
            <v>13.75</v>
          </cell>
          <cell r="L666">
            <v>12.15</v>
          </cell>
          <cell r="M666">
            <v>9</v>
          </cell>
          <cell r="N666">
            <v>15.1</v>
          </cell>
          <cell r="O666">
            <v>10.1</v>
          </cell>
          <cell r="P666">
            <v>0.49</v>
          </cell>
          <cell r="Q666">
            <v>2.0299999999999998</v>
          </cell>
          <cell r="R666">
            <v>4.5</v>
          </cell>
          <cell r="S666">
            <v>8.1999999999999993</v>
          </cell>
          <cell r="T666">
            <v>9</v>
          </cell>
          <cell r="U666">
            <v>9.4</v>
          </cell>
          <cell r="V666">
            <v>9.1</v>
          </cell>
          <cell r="W666">
            <v>5.3</v>
          </cell>
          <cell r="Y666">
            <v>19.100000000000001</v>
          </cell>
          <cell r="Z666">
            <v>19.5</v>
          </cell>
          <cell r="AA666">
            <v>5.74</v>
          </cell>
          <cell r="AB666">
            <v>1.68</v>
          </cell>
          <cell r="AC666">
            <v>-1.6194331983805599E-2</v>
          </cell>
          <cell r="AD666"/>
          <cell r="AE666">
            <v>-3.2258064516129004E-2</v>
          </cell>
          <cell r="AF666">
            <v>-4.4673539518900407E-2</v>
          </cell>
          <cell r="AG666">
            <v>-3.8461538461538547E-2</v>
          </cell>
          <cell r="AH666">
            <v>-0.14736842105263159</v>
          </cell>
          <cell r="AI666">
            <v>0</v>
          </cell>
          <cell r="AJ666">
            <v>6.6666666666665986E-3</v>
          </cell>
          <cell r="AK666">
            <v>-3.8095238095238182E-2</v>
          </cell>
          <cell r="AL666">
            <v>-0.3098591549295775</v>
          </cell>
          <cell r="AM666">
            <v>-0.10572687224669608</v>
          </cell>
          <cell r="AN666">
            <v>-7.2164948453608213E-2</v>
          </cell>
          <cell r="AO666">
            <v>-8.8888888888889017E-2</v>
          </cell>
          <cell r="AP666">
            <v>-8.6294416243654748E-2</v>
          </cell>
          <cell r="AQ666">
            <v>-5.0505050505050497E-2</v>
          </cell>
          <cell r="AR666">
            <v>-5.208333333333337E-2</v>
          </cell>
          <cell r="AS666">
            <v>0</v>
          </cell>
          <cell r="AT666">
            <v>-0.10747663551401854</v>
          </cell>
          <cell r="AU666">
            <v>-0.10550458715596334</v>
          </cell>
          <cell r="AV666">
            <v>-5.1239669421487499E-2</v>
          </cell>
          <cell r="AW666">
            <v>-7.1823204419889541E-2</v>
          </cell>
        </row>
        <row r="667">
          <cell r="A667">
            <v>41918</v>
          </cell>
          <cell r="B667">
            <v>5962</v>
          </cell>
          <cell r="C667">
            <v>5329</v>
          </cell>
          <cell r="D667">
            <v>-1.6891597736177655E-2</v>
          </cell>
          <cell r="E667">
            <v>-3.4806540391775997E-2</v>
          </cell>
          <cell r="F667">
            <v>3.9562923888469825E-3</v>
          </cell>
          <cell r="G667">
            <v>0.11878401200975792</v>
          </cell>
          <cell r="H667">
            <v>11.85</v>
          </cell>
          <cell r="I667">
            <v>7.95</v>
          </cell>
          <cell r="J667">
            <v>13.7</v>
          </cell>
          <cell r="K667">
            <v>13.45</v>
          </cell>
          <cell r="L667">
            <v>11.8</v>
          </cell>
          <cell r="M667">
            <v>9</v>
          </cell>
          <cell r="N667">
            <v>14.8</v>
          </cell>
          <cell r="O667">
            <v>10.55</v>
          </cell>
          <cell r="P667">
            <v>0.62</v>
          </cell>
          <cell r="Q667">
            <v>2.12</v>
          </cell>
          <cell r="R667">
            <v>4.5</v>
          </cell>
          <cell r="S667">
            <v>7.8</v>
          </cell>
          <cell r="T667">
            <v>8.6</v>
          </cell>
          <cell r="U667">
            <v>9.3000000000000007</v>
          </cell>
          <cell r="V667">
            <v>8.6999999999999993</v>
          </cell>
          <cell r="W667">
            <v>5.6</v>
          </cell>
          <cell r="Y667">
            <v>18.45</v>
          </cell>
          <cell r="Z667">
            <v>18.850000000000001</v>
          </cell>
          <cell r="AA667">
            <v>4.7699999999999996</v>
          </cell>
          <cell r="AB667">
            <v>1.77</v>
          </cell>
          <cell r="AC667">
            <v>-5.2000000000000046E-2</v>
          </cell>
          <cell r="AD667"/>
          <cell r="AE667">
            <v>-8.6206896551724088E-2</v>
          </cell>
          <cell r="AF667">
            <v>-0.19411764705882362</v>
          </cell>
          <cell r="AG667">
            <v>-0.14603174603174607</v>
          </cell>
          <cell r="AH667">
            <v>-5.5999999999999939E-2</v>
          </cell>
          <cell r="AI667">
            <v>-0.13461538461538469</v>
          </cell>
          <cell r="AJ667">
            <v>-2.9508196721311442E-2</v>
          </cell>
          <cell r="AK667">
            <v>-0.22426470588235292</v>
          </cell>
          <cell r="AL667">
            <v>-0.23456790123456794</v>
          </cell>
          <cell r="AM667">
            <v>-0.29333333333333333</v>
          </cell>
          <cell r="AN667">
            <v>-9.9999999999999978E-2</v>
          </cell>
          <cell r="AO667">
            <v>-0.20408163265306134</v>
          </cell>
          <cell r="AP667">
            <v>-0.22522522522522526</v>
          </cell>
          <cell r="AQ667">
            <v>-7.4626865671641784E-2</v>
          </cell>
          <cell r="AR667">
            <v>-0.10769230769230775</v>
          </cell>
          <cell r="AS667">
            <v>5.6603773584905648E-2</v>
          </cell>
          <cell r="AT667">
            <v>-0.21489361702127663</v>
          </cell>
          <cell r="AU667">
            <v>-0.21129707112970697</v>
          </cell>
          <cell r="AV667">
            <v>-0.24644549763033186</v>
          </cell>
          <cell r="AW667">
            <v>-0.18055555555555558</v>
          </cell>
        </row>
        <row r="668">
          <cell r="A668">
            <v>41925</v>
          </cell>
          <cell r="B668">
            <v>5386</v>
          </cell>
          <cell r="C668">
            <v>5143</v>
          </cell>
          <cell r="D668">
            <v>-6.7487379328668884E-2</v>
          </cell>
          <cell r="E668">
            <v>-9.6611875209661191E-2</v>
          </cell>
          <cell r="F668">
            <v>-3.4903358979170629E-2</v>
          </cell>
          <cell r="G668">
            <v>4.7248687536457321E-2</v>
          </cell>
          <cell r="H668">
            <v>11.6</v>
          </cell>
          <cell r="I668">
            <v>7.55</v>
          </cell>
          <cell r="J668">
            <v>13.2</v>
          </cell>
          <cell r="K668">
            <v>12.85</v>
          </cell>
          <cell r="L668">
            <v>11.5</v>
          </cell>
          <cell r="M668">
            <v>9.9499999999999993</v>
          </cell>
          <cell r="N668">
            <v>13.9</v>
          </cell>
          <cell r="O668">
            <v>10.6</v>
          </cell>
          <cell r="P668">
            <v>0.18</v>
          </cell>
          <cell r="Q668">
            <v>1.94</v>
          </cell>
          <cell r="R668">
            <v>4.1500000000000004</v>
          </cell>
          <cell r="S668">
            <v>6.75</v>
          </cell>
          <cell r="T668">
            <v>7.9</v>
          </cell>
          <cell r="U668">
            <v>8.6</v>
          </cell>
          <cell r="V668">
            <v>8.25</v>
          </cell>
          <cell r="W668">
            <v>5.25</v>
          </cell>
          <cell r="Y668">
            <v>17.100000000000001</v>
          </cell>
          <cell r="Z668">
            <v>17.5</v>
          </cell>
          <cell r="AA668">
            <v>3.89</v>
          </cell>
          <cell r="AB668">
            <v>1.24</v>
          </cell>
          <cell r="AC668">
            <v>-2.1097046413502074E-2</v>
          </cell>
          <cell r="AD668"/>
          <cell r="AE668">
            <v>-5.031446540880502E-2</v>
          </cell>
          <cell r="AF668">
            <v>-3.6496350364963459E-2</v>
          </cell>
          <cell r="AG668">
            <v>-4.4609665427509215E-2</v>
          </cell>
          <cell r="AH668">
            <v>-2.5423728813559365E-2</v>
          </cell>
          <cell r="AI668">
            <v>0.1055555555555554</v>
          </cell>
          <cell r="AJ668">
            <v>-6.0810810810810856E-2</v>
          </cell>
          <cell r="AK668">
            <v>4.7393364928909332E-3</v>
          </cell>
          <cell r="AL668">
            <v>-0.70967741935483875</v>
          </cell>
          <cell r="AM668">
            <v>-8.4905660377358583E-2</v>
          </cell>
          <cell r="AN668">
            <v>-7.7777777777777724E-2</v>
          </cell>
          <cell r="AO668">
            <v>-0.13461538461538458</v>
          </cell>
          <cell r="AP668">
            <v>-8.1395348837209225E-2</v>
          </cell>
          <cell r="AQ668">
            <v>-7.526881720430123E-2</v>
          </cell>
          <cell r="AR668">
            <v>-5.1724137931034364E-2</v>
          </cell>
          <cell r="AS668">
            <v>-6.2499999999999889E-2</v>
          </cell>
          <cell r="AT668">
            <v>-7.3170731707316916E-2</v>
          </cell>
          <cell r="AU668">
            <v>-7.1618037135278589E-2</v>
          </cell>
          <cell r="AV668">
            <v>-0.18448637316561833</v>
          </cell>
          <cell r="AW668">
            <v>-0.29943502824858759</v>
          </cell>
        </row>
        <row r="669">
          <cell r="A669">
            <v>41932</v>
          </cell>
          <cell r="B669">
            <v>5123</v>
          </cell>
          <cell r="C669">
            <v>4749</v>
          </cell>
          <cell r="D669">
            <v>-6.2399088232500732E-2</v>
          </cell>
          <cell r="E669">
            <v>-4.883030077979944E-2</v>
          </cell>
          <cell r="F669">
            <v>-7.6608983083803261E-2</v>
          </cell>
          <cell r="G669">
            <v>7.8753421773004845E-2</v>
          </cell>
          <cell r="H669">
            <v>10.4</v>
          </cell>
          <cell r="I669">
            <v>7.3</v>
          </cell>
          <cell r="J669">
            <v>12.9</v>
          </cell>
          <cell r="K669">
            <v>12.3</v>
          </cell>
          <cell r="L669">
            <v>9.35</v>
          </cell>
          <cell r="M669">
            <v>9.4</v>
          </cell>
          <cell r="N669">
            <v>13.4</v>
          </cell>
          <cell r="O669">
            <v>9.6</v>
          </cell>
          <cell r="P669">
            <v>0</v>
          </cell>
          <cell r="Q669">
            <v>1.77</v>
          </cell>
          <cell r="R669">
            <v>3.9</v>
          </cell>
          <cell r="S669">
            <v>6.55</v>
          </cell>
          <cell r="T669">
            <v>7.75</v>
          </cell>
          <cell r="U669">
            <v>8.4</v>
          </cell>
          <cell r="V669">
            <v>7.3</v>
          </cell>
          <cell r="W669">
            <v>4.5999999999999996</v>
          </cell>
          <cell r="Y669">
            <v>16.5</v>
          </cell>
          <cell r="Z669">
            <v>16.75</v>
          </cell>
          <cell r="AA669">
            <v>3.89</v>
          </cell>
          <cell r="AB669">
            <v>1.24</v>
          </cell>
          <cell r="AC669">
            <v>-0.10344827586206895</v>
          </cell>
          <cell r="AD669"/>
          <cell r="AE669">
            <v>-3.3112582781456901E-2</v>
          </cell>
          <cell r="AF669">
            <v>-2.2727272727272596E-2</v>
          </cell>
          <cell r="AG669">
            <v>-4.2801556420233422E-2</v>
          </cell>
          <cell r="AH669">
            <v>-0.18695652173913047</v>
          </cell>
          <cell r="AI669">
            <v>-5.5276381909547645E-2</v>
          </cell>
          <cell r="AJ669">
            <v>-3.5971223021582732E-2</v>
          </cell>
          <cell r="AK669">
            <v>-9.4339622641509413E-2</v>
          </cell>
          <cell r="AL669">
            <v>-1</v>
          </cell>
          <cell r="AM669">
            <v>-8.7628865979381354E-2</v>
          </cell>
          <cell r="AN669">
            <v>-6.024096385542177E-2</v>
          </cell>
          <cell r="AO669">
            <v>-2.9629629629629672E-2</v>
          </cell>
          <cell r="AP669">
            <v>-1.8987341772151889E-2</v>
          </cell>
          <cell r="AQ669">
            <v>-2.3255813953488302E-2</v>
          </cell>
          <cell r="AR669">
            <v>-0.11515151515151523</v>
          </cell>
          <cell r="AS669">
            <v>-0.12380952380952392</v>
          </cell>
          <cell r="AT669">
            <v>-3.5087719298245723E-2</v>
          </cell>
          <cell r="AU669">
            <v>-4.2857142857142816E-2</v>
          </cell>
          <cell r="AV669">
            <v>0</v>
          </cell>
          <cell r="AW669">
            <v>0</v>
          </cell>
        </row>
        <row r="670">
          <cell r="A670">
            <v>41939</v>
          </cell>
          <cell r="B670">
            <v>7188</v>
          </cell>
          <cell r="C670">
            <v>5730</v>
          </cell>
          <cell r="D670">
            <v>0.30854943273905988</v>
          </cell>
          <cell r="E670">
            <v>0.40308413039234825</v>
          </cell>
          <cell r="F670">
            <v>0.20656980416929871</v>
          </cell>
          <cell r="G670">
            <v>0.25445026178010471</v>
          </cell>
          <cell r="H670">
            <v>12.2</v>
          </cell>
          <cell r="I670">
            <v>9</v>
          </cell>
          <cell r="J670">
            <v>14.75</v>
          </cell>
          <cell r="K670">
            <v>12.95</v>
          </cell>
          <cell r="L670">
            <v>10.199999999999999</v>
          </cell>
          <cell r="M670">
            <v>11.3</v>
          </cell>
          <cell r="N670">
            <v>14.85</v>
          </cell>
          <cell r="O670">
            <v>11.55</v>
          </cell>
          <cell r="P670">
            <v>0.71</v>
          </cell>
          <cell r="Q670">
            <v>3.18</v>
          </cell>
          <cell r="R670">
            <v>5.4</v>
          </cell>
          <cell r="S670">
            <v>10.35</v>
          </cell>
          <cell r="T670">
            <v>9.5</v>
          </cell>
          <cell r="U670">
            <v>11.1</v>
          </cell>
          <cell r="V670">
            <v>10.5</v>
          </cell>
          <cell r="W670">
            <v>6.35</v>
          </cell>
          <cell r="Y670">
            <v>20.85</v>
          </cell>
          <cell r="Z670">
            <v>21.15</v>
          </cell>
          <cell r="AA670">
            <v>5.48</v>
          </cell>
          <cell r="AB670">
            <v>3.53</v>
          </cell>
          <cell r="AC670">
            <v>0.17307692307692291</v>
          </cell>
          <cell r="AD670"/>
          <cell r="AE670">
            <v>0.23287671232876717</v>
          </cell>
          <cell r="AF670">
            <v>0.14341085271317833</v>
          </cell>
          <cell r="AG670">
            <v>5.2845528455284452E-2</v>
          </cell>
          <cell r="AH670">
            <v>9.0909090909090828E-2</v>
          </cell>
          <cell r="AI670">
            <v>0.2021276595744681</v>
          </cell>
          <cell r="AJ670">
            <v>0.10820895522388052</v>
          </cell>
          <cell r="AK670">
            <v>0.20312500000000022</v>
          </cell>
          <cell r="AL670" t="e">
            <v>#DIV/0!</v>
          </cell>
          <cell r="AM670">
            <v>0.79661016949152552</v>
          </cell>
          <cell r="AN670">
            <v>0.3846153846153848</v>
          </cell>
          <cell r="AO670">
            <v>0.58015267175572527</v>
          </cell>
          <cell r="AP670">
            <v>0.22580645161290325</v>
          </cell>
          <cell r="AQ670">
            <v>0.3214285714285714</v>
          </cell>
          <cell r="AR670">
            <v>0.43835616438356162</v>
          </cell>
          <cell r="AS670">
            <v>0.38043478260869579</v>
          </cell>
          <cell r="AT670">
            <v>0.26363636363636367</v>
          </cell>
          <cell r="AU670">
            <v>0.26268656716417893</v>
          </cell>
          <cell r="AV670">
            <v>0.40874035989717239</v>
          </cell>
          <cell r="AW670">
            <v>1.846774193548387</v>
          </cell>
        </row>
        <row r="671">
          <cell r="A671">
            <v>41946</v>
          </cell>
          <cell r="B671">
            <v>8816</v>
          </cell>
          <cell r="C671">
            <v>6816</v>
          </cell>
          <cell r="D671">
            <v>0.21009444186406556</v>
          </cell>
          <cell r="E671">
            <v>0.22648859209794092</v>
          </cell>
          <cell r="F671">
            <v>0.18952879581151838</v>
          </cell>
          <cell r="G671">
            <v>0.29342723004694837</v>
          </cell>
          <cell r="H671">
            <v>14.05</v>
          </cell>
          <cell r="I671">
            <v>9.65</v>
          </cell>
          <cell r="J671">
            <v>18.8</v>
          </cell>
          <cell r="K671">
            <v>16.3</v>
          </cell>
          <cell r="L671">
            <v>12.3</v>
          </cell>
          <cell r="M671">
            <v>12.4</v>
          </cell>
          <cell r="N671">
            <v>16.899999999999999</v>
          </cell>
          <cell r="O671">
            <v>12.65</v>
          </cell>
          <cell r="P671">
            <v>1.59</v>
          </cell>
          <cell r="Q671">
            <v>3.98</v>
          </cell>
          <cell r="R671">
            <v>6.1</v>
          </cell>
          <cell r="S671">
            <v>12.6</v>
          </cell>
          <cell r="T671">
            <v>11.8</v>
          </cell>
          <cell r="U671">
            <v>12.5</v>
          </cell>
          <cell r="V671">
            <v>12.75</v>
          </cell>
          <cell r="W671">
            <v>7.65</v>
          </cell>
          <cell r="Y671">
            <v>25.25</v>
          </cell>
          <cell r="Z671">
            <v>25.5</v>
          </cell>
          <cell r="AA671">
            <v>8.1300000000000008</v>
          </cell>
          <cell r="AB671">
            <v>4.5999999999999996</v>
          </cell>
          <cell r="AC671">
            <v>0.15163934426229519</v>
          </cell>
          <cell r="AD671"/>
          <cell r="AE671">
            <v>7.2222222222222188E-2</v>
          </cell>
          <cell r="AF671">
            <v>0.27457627118644079</v>
          </cell>
          <cell r="AG671">
            <v>0.25868725868725884</v>
          </cell>
          <cell r="AH671">
            <v>0.20588235294117663</v>
          </cell>
          <cell r="AI671">
            <v>9.7345132743362761E-2</v>
          </cell>
          <cell r="AJ671">
            <v>0.13804713804713797</v>
          </cell>
          <cell r="AK671">
            <v>9.5238095238095122E-2</v>
          </cell>
          <cell r="AL671">
            <v>1.23943661971831</v>
          </cell>
          <cell r="AM671">
            <v>0.2515723270440251</v>
          </cell>
          <cell r="AN671">
            <v>0.12962962962962954</v>
          </cell>
          <cell r="AO671">
            <v>0.21739130434782616</v>
          </cell>
          <cell r="AP671">
            <v>0.24210526315789482</v>
          </cell>
          <cell r="AQ671">
            <v>0.12612612612612617</v>
          </cell>
          <cell r="AR671">
            <v>0.21428571428571419</v>
          </cell>
          <cell r="AS671">
            <v>0.20472440944881898</v>
          </cell>
          <cell r="AT671">
            <v>0.21103117505995206</v>
          </cell>
          <cell r="AU671">
            <v>0.20567375886524841</v>
          </cell>
          <cell r="AV671">
            <v>0.48357664233576636</v>
          </cell>
          <cell r="AW671">
            <v>0.30311614730878178</v>
          </cell>
        </row>
        <row r="672">
          <cell r="A672">
            <v>41953</v>
          </cell>
          <cell r="B672">
            <v>9038</v>
          </cell>
          <cell r="C672">
            <v>7000</v>
          </cell>
          <cell r="D672">
            <v>2.5972364380757451E-2</v>
          </cell>
          <cell r="E672">
            <v>2.5181488203266822E-2</v>
          </cell>
          <cell r="F672">
            <v>2.699530516431925E-2</v>
          </cell>
          <cell r="G672">
            <v>0.29114285714285715</v>
          </cell>
          <cell r="H672">
            <v>14.05</v>
          </cell>
          <cell r="I672">
            <v>9.6</v>
          </cell>
          <cell r="J672">
            <v>19.5</v>
          </cell>
          <cell r="K672">
            <v>16.899999999999999</v>
          </cell>
          <cell r="L672">
            <v>12.6</v>
          </cell>
          <cell r="M672">
            <v>12.5</v>
          </cell>
          <cell r="N672">
            <v>17.25</v>
          </cell>
          <cell r="O672">
            <v>12.8</v>
          </cell>
          <cell r="P672">
            <v>2.0299999999999998</v>
          </cell>
          <cell r="Q672">
            <v>4.07</v>
          </cell>
          <cell r="R672">
            <v>6.5</v>
          </cell>
          <cell r="S672">
            <v>13.25</v>
          </cell>
          <cell r="T672">
            <v>12</v>
          </cell>
          <cell r="U672">
            <v>13.25</v>
          </cell>
          <cell r="V672">
            <v>13.35</v>
          </cell>
          <cell r="W672">
            <v>7.7</v>
          </cell>
          <cell r="X672"/>
          <cell r="Y672">
            <v>23.75</v>
          </cell>
          <cell r="Z672">
            <v>24.5</v>
          </cell>
          <cell r="AA672">
            <v>8.31</v>
          </cell>
          <cell r="AB672">
            <v>5.3</v>
          </cell>
          <cell r="AC672">
            <v>0</v>
          </cell>
          <cell r="AD672"/>
          <cell r="AE672">
            <v>-5.1813471502590858E-3</v>
          </cell>
          <cell r="AF672">
            <v>3.7234042553191404E-2</v>
          </cell>
          <cell r="AG672">
            <v>3.6809815950920033E-2</v>
          </cell>
          <cell r="AH672">
            <v>2.4390243902439046E-2</v>
          </cell>
          <cell r="AI672">
            <v>8.0645161290322509E-3</v>
          </cell>
          <cell r="AJ672">
            <v>2.0710059171597628E-2</v>
          </cell>
          <cell r="AK672">
            <v>1.1857707509881354E-2</v>
          </cell>
          <cell r="AL672">
            <v>0.27672955974842739</v>
          </cell>
          <cell r="AM672">
            <v>2.2613065326633208E-2</v>
          </cell>
          <cell r="AN672">
            <v>6.5573770491803351E-2</v>
          </cell>
          <cell r="AO672">
            <v>5.1587301587301626E-2</v>
          </cell>
          <cell r="AP672">
            <v>1.6949152542372836E-2</v>
          </cell>
          <cell r="AQ672">
            <v>6.0000000000000053E-2</v>
          </cell>
          <cell r="AR672">
            <v>4.705882352941182E-2</v>
          </cell>
          <cell r="AS672">
            <v>6.5359477124182774E-3</v>
          </cell>
          <cell r="AT672">
            <v>-5.9405940594059459E-2</v>
          </cell>
          <cell r="AU672">
            <v>-3.9215686274509776E-2</v>
          </cell>
          <cell r="AV672">
            <v>2.2140221402213944E-2</v>
          </cell>
          <cell r="AW672">
            <v>0.15217391304347827</v>
          </cell>
        </row>
        <row r="673">
          <cell r="A673">
            <v>41960</v>
          </cell>
          <cell r="B673">
            <v>7785</v>
          </cell>
          <cell r="C673">
            <v>6032</v>
          </cell>
          <cell r="D673">
            <v>-0.13848360144656446</v>
          </cell>
          <cell r="E673">
            <v>-0.13863686656339902</v>
          </cell>
          <cell r="F673">
            <v>-0.13828571428571423</v>
          </cell>
          <cell r="G673">
            <v>0.29061671087533159</v>
          </cell>
          <cell r="H673">
            <v>12.8</v>
          </cell>
          <cell r="I673">
            <v>8.5</v>
          </cell>
          <cell r="J673">
            <v>14.5</v>
          </cell>
          <cell r="K673">
            <v>15.6</v>
          </cell>
          <cell r="L673">
            <v>11.3</v>
          </cell>
          <cell r="M673">
            <v>11.3</v>
          </cell>
          <cell r="N673">
            <v>16</v>
          </cell>
          <cell r="O673">
            <v>11.35</v>
          </cell>
          <cell r="P673">
            <v>1.41</v>
          </cell>
          <cell r="Q673">
            <v>3.18</v>
          </cell>
          <cell r="R673">
            <v>5.75</v>
          </cell>
          <cell r="S673">
            <v>11.8</v>
          </cell>
          <cell r="T673">
            <v>10.9</v>
          </cell>
          <cell r="U673">
            <v>11.95</v>
          </cell>
          <cell r="V673">
            <v>11.95</v>
          </cell>
          <cell r="W673">
            <v>6.7</v>
          </cell>
          <cell r="Y673">
            <v>19.600000000000001</v>
          </cell>
          <cell r="Z673">
            <v>20</v>
          </cell>
          <cell r="AA673">
            <v>7.07</v>
          </cell>
          <cell r="AB673">
            <v>4.1500000000000004</v>
          </cell>
          <cell r="AC673">
            <v>-8.8967971530249157E-2</v>
          </cell>
          <cell r="AD673"/>
          <cell r="AE673">
            <v>-0.11458333333333326</v>
          </cell>
          <cell r="AF673">
            <v>-0.25641025641025639</v>
          </cell>
          <cell r="AG673">
            <v>-7.6923076923076872E-2</v>
          </cell>
          <cell r="AH673">
            <v>-0.10317460317460314</v>
          </cell>
          <cell r="AI673">
            <v>-9.5999999999999974E-2</v>
          </cell>
          <cell r="AJ673">
            <v>-7.2463768115942018E-2</v>
          </cell>
          <cell r="AK673">
            <v>-0.11328125000000011</v>
          </cell>
          <cell r="AL673">
            <v>-0.30541871921182262</v>
          </cell>
          <cell r="AM673">
            <v>-0.21867321867321865</v>
          </cell>
          <cell r="AN673">
            <v>-0.11538461538461542</v>
          </cell>
          <cell r="AO673">
            <v>-0.10943396226415092</v>
          </cell>
          <cell r="AP673">
            <v>-9.1666666666666674E-2</v>
          </cell>
          <cell r="AQ673">
            <v>-9.8113207547169901E-2</v>
          </cell>
          <cell r="AR673">
            <v>-0.10486891385767794</v>
          </cell>
          <cell r="AS673">
            <v>-0.12987012987012991</v>
          </cell>
          <cell r="AT673">
            <v>-0.17473684210526308</v>
          </cell>
          <cell r="AU673">
            <v>-0.18367346938775508</v>
          </cell>
          <cell r="AV673">
            <v>-0.14921780986762934</v>
          </cell>
          <cell r="AW673">
            <v>-0.21698113207547165</v>
          </cell>
        </row>
        <row r="674">
          <cell r="A674">
            <v>41967</v>
          </cell>
          <cell r="B674">
            <v>7860</v>
          </cell>
          <cell r="C674">
            <v>5907</v>
          </cell>
          <cell r="D674">
            <v>-3.618730549323268E-3</v>
          </cell>
          <cell r="E674">
            <v>9.633911368015502E-3</v>
          </cell>
          <cell r="F674">
            <v>-2.0722811671087582E-2</v>
          </cell>
          <cell r="G674">
            <v>0.33062468257998984</v>
          </cell>
          <cell r="H674">
            <v>12.8</v>
          </cell>
          <cell r="I674">
            <v>8.5500000000000007</v>
          </cell>
          <cell r="J674">
            <v>14.3</v>
          </cell>
          <cell r="K674">
            <v>13.2</v>
          </cell>
          <cell r="L674">
            <v>11.3</v>
          </cell>
          <cell r="M674">
            <v>11.3</v>
          </cell>
          <cell r="N674">
            <v>16</v>
          </cell>
          <cell r="O674">
            <v>11.4</v>
          </cell>
          <cell r="P674">
            <v>1.41</v>
          </cell>
          <cell r="Q674">
            <v>3.09</v>
          </cell>
          <cell r="R674">
            <v>6</v>
          </cell>
          <cell r="S674">
            <v>12</v>
          </cell>
          <cell r="T674">
            <v>8.5</v>
          </cell>
          <cell r="U674">
            <v>13</v>
          </cell>
          <cell r="V674">
            <v>13</v>
          </cell>
          <cell r="W674">
            <v>7</v>
          </cell>
          <cell r="Y674">
            <v>18.600000000000001</v>
          </cell>
          <cell r="Z674">
            <v>19</v>
          </cell>
          <cell r="AA674">
            <v>6.36</v>
          </cell>
          <cell r="AB674">
            <v>5.3</v>
          </cell>
          <cell r="AC674">
            <v>0</v>
          </cell>
          <cell r="AD674"/>
          <cell r="AE674">
            <v>5.8823529411764497E-3</v>
          </cell>
          <cell r="AF674">
            <v>-1.3793103448275779E-2</v>
          </cell>
          <cell r="AG674">
            <v>-0.15384615384615385</v>
          </cell>
          <cell r="AH674">
            <v>0</v>
          </cell>
          <cell r="AI674">
            <v>0</v>
          </cell>
          <cell r="AJ674">
            <v>0</v>
          </cell>
          <cell r="AK674">
            <v>4.405286343612369E-3</v>
          </cell>
          <cell r="AL674">
            <v>0</v>
          </cell>
          <cell r="AM674">
            <v>-2.8301886792452935E-2</v>
          </cell>
          <cell r="AN674">
            <v>4.3478260869565188E-2</v>
          </cell>
          <cell r="AO674">
            <v>1.6949152542372836E-2</v>
          </cell>
          <cell r="AP674">
            <v>-0.22018348623853212</v>
          </cell>
          <cell r="AQ674">
            <v>8.7866108786611052E-2</v>
          </cell>
          <cell r="AR674">
            <v>8.7866108786611052E-2</v>
          </cell>
          <cell r="AS674">
            <v>4.4776119402984982E-2</v>
          </cell>
          <cell r="AT674">
            <v>-5.1020408163265252E-2</v>
          </cell>
          <cell r="AU674">
            <v>-5.0000000000000044E-2</v>
          </cell>
          <cell r="AV674">
            <v>-0.10042432814710045</v>
          </cell>
          <cell r="AW674">
            <v>0.27710843373493965</v>
          </cell>
        </row>
        <row r="675">
          <cell r="A675">
            <v>41974</v>
          </cell>
          <cell r="B675">
            <v>6581</v>
          </cell>
          <cell r="C675">
            <v>5252</v>
          </cell>
          <cell r="D675">
            <v>-0.14048086002760218</v>
          </cell>
          <cell r="E675">
            <v>-0.16272264631043254</v>
          </cell>
          <cell r="F675">
            <v>-0.1108853902149991</v>
          </cell>
          <cell r="G675">
            <v>0.25304645849200302</v>
          </cell>
          <cell r="H675">
            <v>11.15</v>
          </cell>
          <cell r="I675">
            <v>7.6</v>
          </cell>
          <cell r="J675">
            <v>13.3</v>
          </cell>
          <cell r="K675">
            <v>12.8</v>
          </cell>
          <cell r="L675">
            <v>11</v>
          </cell>
          <cell r="M675">
            <v>10.35</v>
          </cell>
          <cell r="N675">
            <v>13.1</v>
          </cell>
          <cell r="O675">
            <v>10.5</v>
          </cell>
          <cell r="P675">
            <v>0.8</v>
          </cell>
          <cell r="Q675">
            <v>2.4700000000000002</v>
          </cell>
          <cell r="R675">
            <v>5</v>
          </cell>
          <cell r="S675">
            <v>10.35</v>
          </cell>
          <cell r="T675">
            <v>9</v>
          </cell>
          <cell r="U675">
            <v>10</v>
          </cell>
          <cell r="V675">
            <v>10.4</v>
          </cell>
          <cell r="W675">
            <v>6.6</v>
          </cell>
          <cell r="Y675">
            <v>16.850000000000001</v>
          </cell>
          <cell r="Z675">
            <v>17.25</v>
          </cell>
          <cell r="AA675">
            <v>4.95</v>
          </cell>
          <cell r="AB675">
            <v>3.18</v>
          </cell>
          <cell r="AC675">
            <v>-0.12890625</v>
          </cell>
          <cell r="AD675"/>
          <cell r="AE675">
            <v>-0.11111111111111127</v>
          </cell>
          <cell r="AF675">
            <v>-6.9930069930069894E-2</v>
          </cell>
          <cell r="AG675">
            <v>-3.0303030303030165E-2</v>
          </cell>
          <cell r="AH675">
            <v>-2.6548672566371723E-2</v>
          </cell>
          <cell r="AI675">
            <v>-8.4070796460177122E-2</v>
          </cell>
          <cell r="AJ675">
            <v>-0.18125000000000002</v>
          </cell>
          <cell r="AK675">
            <v>-7.8947368421052655E-2</v>
          </cell>
          <cell r="AL675">
            <v>-0.43262411347517726</v>
          </cell>
          <cell r="AM675">
            <v>-0.20064724919093846</v>
          </cell>
          <cell r="AN675">
            <v>-0.16666666666666663</v>
          </cell>
          <cell r="AO675">
            <v>-0.13750000000000007</v>
          </cell>
          <cell r="AP675">
            <v>5.8823529411764719E-2</v>
          </cell>
          <cell r="AQ675">
            <v>-0.23076923076923073</v>
          </cell>
          <cell r="AR675">
            <v>-0.19999999999999996</v>
          </cell>
          <cell r="AS675">
            <v>-5.7142857142857162E-2</v>
          </cell>
          <cell r="AT675">
            <v>-9.4086021505376372E-2</v>
          </cell>
          <cell r="AU675">
            <v>-9.210526315789469E-2</v>
          </cell>
          <cell r="AV675">
            <v>-0.22169811320754718</v>
          </cell>
          <cell r="AW675">
            <v>-0.39999999999999991</v>
          </cell>
        </row>
        <row r="676">
          <cell r="A676">
            <v>41981</v>
          </cell>
          <cell r="B676">
            <v>5131</v>
          </cell>
          <cell r="C676">
            <v>4076</v>
          </cell>
          <cell r="D676">
            <v>-0.22192174427448663</v>
          </cell>
          <cell r="E676">
            <v>-0.22033125664792585</v>
          </cell>
          <cell r="F676">
            <v>-0.22391469916222395</v>
          </cell>
          <cell r="G676">
            <v>0.25883218842001965</v>
          </cell>
          <cell r="H676">
            <v>9.75</v>
          </cell>
          <cell r="I676">
            <v>6.15</v>
          </cell>
          <cell r="J676">
            <v>10.9</v>
          </cell>
          <cell r="K676">
            <v>7.75</v>
          </cell>
          <cell r="L676">
            <v>8.9</v>
          </cell>
          <cell r="M676">
            <v>8.65</v>
          </cell>
          <cell r="N676">
            <v>11.05</v>
          </cell>
          <cell r="O676">
            <v>8.8000000000000007</v>
          </cell>
          <cell r="P676">
            <v>0</v>
          </cell>
          <cell r="Q676">
            <v>1.59</v>
          </cell>
          <cell r="R676">
            <v>4.0999999999999996</v>
          </cell>
          <cell r="S676">
            <v>6.35</v>
          </cell>
          <cell r="T676">
            <v>6.75</v>
          </cell>
          <cell r="U676">
            <v>9.1999999999999993</v>
          </cell>
          <cell r="V676">
            <v>7.15</v>
          </cell>
          <cell r="W676">
            <v>5.6</v>
          </cell>
          <cell r="Y676">
            <v>15.1</v>
          </cell>
          <cell r="Z676">
            <v>15.5</v>
          </cell>
          <cell r="AA676">
            <v>3.71</v>
          </cell>
          <cell r="AB676">
            <v>1.59</v>
          </cell>
          <cell r="AC676">
            <v>-0.12556053811659196</v>
          </cell>
          <cell r="AD676"/>
          <cell r="AE676">
            <v>-0.1907894736842104</v>
          </cell>
          <cell r="AF676">
            <v>-0.18045112781954886</v>
          </cell>
          <cell r="AG676">
            <v>-0.39453125</v>
          </cell>
          <cell r="AH676">
            <v>-0.19090909090909092</v>
          </cell>
          <cell r="AI676">
            <v>-0.16425120772946855</v>
          </cell>
          <cell r="AJ676">
            <v>-0.15648854961832048</v>
          </cell>
          <cell r="AK676">
            <v>-0.16190476190476188</v>
          </cell>
          <cell r="AL676">
            <v>-1</v>
          </cell>
          <cell r="AM676">
            <v>-0.35627530364372473</v>
          </cell>
          <cell r="AN676">
            <v>-0.18000000000000005</v>
          </cell>
          <cell r="AO676">
            <v>-0.38647342995169087</v>
          </cell>
          <cell r="AP676">
            <v>-0.25</v>
          </cell>
          <cell r="AQ676">
            <v>-8.0000000000000071E-2</v>
          </cell>
          <cell r="AR676">
            <v>-0.3125</v>
          </cell>
          <cell r="AS676">
            <v>-0.15151515151515149</v>
          </cell>
          <cell r="AT676">
            <v>-0.10385756676557878</v>
          </cell>
          <cell r="AU676">
            <v>-0.10144927536231885</v>
          </cell>
          <cell r="AV676">
            <v>-0.25050505050505056</v>
          </cell>
          <cell r="AW676">
            <v>-0.5</v>
          </cell>
        </row>
        <row r="677">
          <cell r="A677">
            <v>41988</v>
          </cell>
          <cell r="B677">
            <v>4430</v>
          </cell>
          <cell r="C677">
            <v>3312</v>
          </cell>
          <cell r="D677">
            <v>-0.15911806234386883</v>
          </cell>
          <cell r="E677">
            <v>-0.13662054180471639</v>
          </cell>
          <cell r="F677">
            <v>-0.18743866535819431</v>
          </cell>
          <cell r="G677">
            <v>0.33756038647342995</v>
          </cell>
          <cell r="H677">
            <v>8</v>
          </cell>
          <cell r="I677">
            <v>5.3</v>
          </cell>
          <cell r="J677">
            <v>8.35</v>
          </cell>
          <cell r="K677">
            <v>6.6</v>
          </cell>
          <cell r="L677">
            <v>8.1</v>
          </cell>
          <cell r="M677">
            <v>7.2</v>
          </cell>
          <cell r="N677">
            <v>8.5500000000000007</v>
          </cell>
          <cell r="O677">
            <v>7</v>
          </cell>
          <cell r="P677">
            <v>0</v>
          </cell>
          <cell r="Q677">
            <v>0.97</v>
          </cell>
          <cell r="R677">
            <v>4</v>
          </cell>
          <cell r="S677">
            <v>6</v>
          </cell>
          <cell r="T677">
            <v>5.6</v>
          </cell>
          <cell r="U677">
            <v>8.0500000000000007</v>
          </cell>
          <cell r="V677">
            <v>6</v>
          </cell>
          <cell r="W677">
            <v>4.05</v>
          </cell>
          <cell r="Y677">
            <v>14.5</v>
          </cell>
          <cell r="Z677">
            <v>14.9</v>
          </cell>
          <cell r="AA677">
            <v>3</v>
          </cell>
          <cell r="AB677">
            <v>0.56999999999999995</v>
          </cell>
          <cell r="AC677">
            <v>-0.17948717948717952</v>
          </cell>
          <cell r="AD677"/>
          <cell r="AE677">
            <v>-0.13821138211382122</v>
          </cell>
          <cell r="AF677">
            <v>-0.23394495412844041</v>
          </cell>
          <cell r="AG677">
            <v>-0.14838709677419359</v>
          </cell>
          <cell r="AH677">
            <v>-8.9887640449438311E-2</v>
          </cell>
          <cell r="AI677">
            <v>-0.16763005780346818</v>
          </cell>
          <cell r="AJ677">
            <v>-0.22624434389140269</v>
          </cell>
          <cell r="AK677">
            <v>-0.20454545454545459</v>
          </cell>
          <cell r="AL677" t="e">
            <v>#DIV/0!</v>
          </cell>
          <cell r="AM677">
            <v>-0.38993710691823902</v>
          </cell>
          <cell r="AN677">
            <v>-2.4390243902438935E-2</v>
          </cell>
          <cell r="AO677">
            <v>-5.5118110236220375E-2</v>
          </cell>
          <cell r="AP677">
            <v>-0.17037037037037039</v>
          </cell>
          <cell r="AQ677">
            <v>-0.12499999999999989</v>
          </cell>
          <cell r="AR677">
            <v>-0.16083916083916083</v>
          </cell>
          <cell r="AS677">
            <v>-0.2767857142857143</v>
          </cell>
          <cell r="AT677">
            <v>-3.9735099337748325E-2</v>
          </cell>
          <cell r="AU677">
            <v>-3.8709677419354827E-2</v>
          </cell>
          <cell r="AV677">
            <v>-0.19137466307277629</v>
          </cell>
          <cell r="AW677">
            <v>-0.64150943396226423</v>
          </cell>
        </row>
        <row r="678">
          <cell r="A678">
            <v>41995</v>
          </cell>
          <cell r="B678">
            <v>3636</v>
          </cell>
          <cell r="C678">
            <v>2996</v>
          </cell>
          <cell r="D678">
            <v>-0.1433738052182898</v>
          </cell>
          <cell r="E678">
            <v>-0.17923250564334081</v>
          </cell>
          <cell r="F678">
            <v>-9.5410628019323651E-2</v>
          </cell>
          <cell r="G678">
            <v>0.2136181575433912</v>
          </cell>
          <cell r="H678">
            <v>7.6</v>
          </cell>
          <cell r="I678">
            <v>5</v>
          </cell>
          <cell r="J678">
            <v>6.75</v>
          </cell>
          <cell r="K678">
            <v>5.5</v>
          </cell>
          <cell r="L678">
            <v>7.65</v>
          </cell>
          <cell r="M678">
            <v>6.9</v>
          </cell>
          <cell r="N678">
            <v>8.1</v>
          </cell>
          <cell r="O678">
            <v>6.5</v>
          </cell>
          <cell r="P678">
            <v>0</v>
          </cell>
          <cell r="Q678">
            <v>0.62</v>
          </cell>
          <cell r="R678">
            <v>3.3</v>
          </cell>
          <cell r="S678">
            <v>5</v>
          </cell>
          <cell r="T678">
            <v>4.5999999999999996</v>
          </cell>
          <cell r="U678">
            <v>5.8</v>
          </cell>
          <cell r="V678">
            <v>6</v>
          </cell>
          <cell r="W678">
            <v>3.1</v>
          </cell>
          <cell r="Y678">
            <v>11.1</v>
          </cell>
          <cell r="Z678">
            <v>11.5</v>
          </cell>
          <cell r="AA678">
            <v>2.74</v>
          </cell>
          <cell r="AB678">
            <v>0.71</v>
          </cell>
          <cell r="AC678">
            <v>-5.0000000000000044E-2</v>
          </cell>
          <cell r="AD678"/>
          <cell r="AE678">
            <v>-5.6603773584905648E-2</v>
          </cell>
          <cell r="AF678">
            <v>-0.19161676646706582</v>
          </cell>
          <cell r="AG678">
            <v>-0.16666666666666663</v>
          </cell>
          <cell r="AH678">
            <v>-5.5555555555555469E-2</v>
          </cell>
          <cell r="AI678">
            <v>-4.166666666666663E-2</v>
          </cell>
          <cell r="AJ678">
            <v>-5.2631578947368585E-2</v>
          </cell>
          <cell r="AK678">
            <v>-7.1428571428571397E-2</v>
          </cell>
          <cell r="AL678" t="e">
            <v>#DIV/0!</v>
          </cell>
          <cell r="AM678">
            <v>-0.36082474226804118</v>
          </cell>
          <cell r="AN678">
            <v>-0.17500000000000004</v>
          </cell>
          <cell r="AO678">
            <v>-0.16666666666666663</v>
          </cell>
          <cell r="AP678">
            <v>-0.1785714285714286</v>
          </cell>
          <cell r="AQ678">
            <v>-0.2795031055900622</v>
          </cell>
          <cell r="AR678">
            <v>0</v>
          </cell>
          <cell r="AS678">
            <v>-0.23456790123456783</v>
          </cell>
          <cell r="AT678">
            <v>-0.23448275862068968</v>
          </cell>
          <cell r="AU678">
            <v>-0.22818791946308725</v>
          </cell>
          <cell r="AV678">
            <v>-8.6666666666666559E-2</v>
          </cell>
          <cell r="AW678">
            <v>0.2456140350877194</v>
          </cell>
        </row>
        <row r="679">
          <cell r="A679">
            <v>42002</v>
          </cell>
          <cell r="B679">
            <v>3636</v>
          </cell>
          <cell r="C679">
            <v>2996</v>
          </cell>
          <cell r="D679">
            <v>0</v>
          </cell>
          <cell r="E679">
            <v>0</v>
          </cell>
          <cell r="F679">
            <v>0</v>
          </cell>
          <cell r="G679">
            <v>0.2136181575433912</v>
          </cell>
          <cell r="H679">
            <v>7.6</v>
          </cell>
          <cell r="I679">
            <v>5</v>
          </cell>
          <cell r="J679">
            <v>6.75</v>
          </cell>
          <cell r="K679">
            <v>5.5</v>
          </cell>
          <cell r="L679">
            <v>7.65</v>
          </cell>
          <cell r="M679">
            <v>6.9</v>
          </cell>
          <cell r="N679">
            <v>8.1</v>
          </cell>
          <cell r="O679">
            <v>6.5</v>
          </cell>
          <cell r="P679">
            <v>0</v>
          </cell>
          <cell r="Q679">
            <v>0.62</v>
          </cell>
          <cell r="R679">
            <v>3.3</v>
          </cell>
          <cell r="S679">
            <v>5</v>
          </cell>
          <cell r="T679">
            <v>4.5999999999999996</v>
          </cell>
          <cell r="U679">
            <v>5.8</v>
          </cell>
          <cell r="V679">
            <v>6</v>
          </cell>
          <cell r="W679">
            <v>3.1</v>
          </cell>
          <cell r="Y679">
            <v>11.1</v>
          </cell>
          <cell r="Z679">
            <v>11.5</v>
          </cell>
          <cell r="AA679">
            <v>2.74</v>
          </cell>
          <cell r="AB679">
            <v>0.71</v>
          </cell>
          <cell r="AC679">
            <v>0</v>
          </cell>
          <cell r="AD679"/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 t="e">
            <v>#DIV/0!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</row>
        <row r="680">
          <cell r="A680">
            <v>42009</v>
          </cell>
          <cell r="B680">
            <v>3636</v>
          </cell>
          <cell r="C680">
            <v>2996</v>
          </cell>
          <cell r="D680">
            <v>0</v>
          </cell>
          <cell r="E680">
            <v>0</v>
          </cell>
          <cell r="F680">
            <v>0</v>
          </cell>
          <cell r="G680">
            <v>0.2136181575433912</v>
          </cell>
          <cell r="H680">
            <v>7.6</v>
          </cell>
          <cell r="I680">
            <v>5</v>
          </cell>
          <cell r="J680">
            <v>6.75</v>
          </cell>
          <cell r="K680">
            <v>5.5</v>
          </cell>
          <cell r="L680">
            <v>7.65</v>
          </cell>
          <cell r="M680">
            <v>6.9</v>
          </cell>
          <cell r="N680">
            <v>8.1</v>
          </cell>
          <cell r="O680">
            <v>6.5</v>
          </cell>
          <cell r="P680">
            <v>0</v>
          </cell>
          <cell r="Q680">
            <v>0.62</v>
          </cell>
          <cell r="R680">
            <v>3.3</v>
          </cell>
          <cell r="S680">
            <v>5</v>
          </cell>
          <cell r="T680">
            <v>4.5999999999999996</v>
          </cell>
          <cell r="U680">
            <v>5.8</v>
          </cell>
          <cell r="V680">
            <v>6</v>
          </cell>
          <cell r="W680">
            <v>3.1</v>
          </cell>
          <cell r="Y680">
            <v>11.1</v>
          </cell>
          <cell r="Z680">
            <v>11.5</v>
          </cell>
          <cell r="AA680">
            <v>2.74</v>
          </cell>
          <cell r="AB680">
            <v>0.71</v>
          </cell>
          <cell r="AC680">
            <v>0</v>
          </cell>
          <cell r="AD680"/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 t="e">
            <v>#DIV/0!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</row>
        <row r="681">
          <cell r="A681">
            <v>42016</v>
          </cell>
          <cell r="B681">
            <v>3209</v>
          </cell>
          <cell r="C681">
            <v>2730</v>
          </cell>
          <cell r="D681">
            <v>-0.10449336550060317</v>
          </cell>
          <cell r="E681">
            <v>-0.11743674367436741</v>
          </cell>
          <cell r="F681">
            <v>-8.8785046728971917E-2</v>
          </cell>
          <cell r="G681">
            <v>0.17545787545787545</v>
          </cell>
          <cell r="H681">
            <v>6.8</v>
          </cell>
          <cell r="I681">
            <v>4.2</v>
          </cell>
          <cell r="J681">
            <v>6.95</v>
          </cell>
          <cell r="K681">
            <v>5.4</v>
          </cell>
          <cell r="L681">
            <v>6.1</v>
          </cell>
          <cell r="M681">
            <v>6.25</v>
          </cell>
          <cell r="N681">
            <v>7.5</v>
          </cell>
          <cell r="O681">
            <v>5.85</v>
          </cell>
          <cell r="P681">
            <v>0</v>
          </cell>
          <cell r="Q681">
            <v>0.71</v>
          </cell>
          <cell r="R681">
            <v>3.2</v>
          </cell>
          <cell r="S681">
            <v>3.9</v>
          </cell>
          <cell r="T681">
            <v>3.9</v>
          </cell>
          <cell r="U681">
            <v>5.5</v>
          </cell>
          <cell r="V681">
            <v>5.3</v>
          </cell>
          <cell r="W681">
            <v>3</v>
          </cell>
          <cell r="Y681">
            <v>9.35</v>
          </cell>
          <cell r="Z681">
            <v>9.75</v>
          </cell>
          <cell r="AA681">
            <v>2.0299999999999998</v>
          </cell>
          <cell r="AB681">
            <v>0.88</v>
          </cell>
          <cell r="AC681">
            <v>-0.10526315789473684</v>
          </cell>
          <cell r="AD681"/>
          <cell r="AE681">
            <v>-0.15999999999999992</v>
          </cell>
          <cell r="AF681">
            <v>2.9629629629629672E-2</v>
          </cell>
          <cell r="AG681">
            <v>-1.8181818181818077E-2</v>
          </cell>
          <cell r="AH681">
            <v>-0.20261437908496738</v>
          </cell>
          <cell r="AI681">
            <v>-9.4202898550724723E-2</v>
          </cell>
          <cell r="AJ681">
            <v>-7.407407407407407E-2</v>
          </cell>
          <cell r="AK681">
            <v>-0.10000000000000009</v>
          </cell>
          <cell r="AL681" t="e">
            <v>#DIV/0!</v>
          </cell>
          <cell r="AM681">
            <v>0.14516129032258052</v>
          </cell>
          <cell r="AN681">
            <v>-3.0303030303030165E-2</v>
          </cell>
          <cell r="AO681">
            <v>-0.21999999999999997</v>
          </cell>
          <cell r="AP681">
            <v>-0.15217391304347816</v>
          </cell>
          <cell r="AQ681">
            <v>-5.1724137931034475E-2</v>
          </cell>
          <cell r="AR681">
            <v>-0.1166666666666667</v>
          </cell>
          <cell r="AS681">
            <v>-3.2258064516129115E-2</v>
          </cell>
          <cell r="AT681">
            <v>-0.15765765765765771</v>
          </cell>
          <cell r="AU681">
            <v>-0.15217391304347827</v>
          </cell>
          <cell r="AV681">
            <v>-0.25912408759124106</v>
          </cell>
          <cell r="AW681">
            <v>0.23943661971830998</v>
          </cell>
        </row>
        <row r="682">
          <cell r="A682">
            <v>42023</v>
          </cell>
          <cell r="B682">
            <v>4054</v>
          </cell>
          <cell r="C682">
            <v>2895</v>
          </cell>
          <cell r="D682">
            <v>0.17006230005051348</v>
          </cell>
          <cell r="E682">
            <v>0.26332190713617942</v>
          </cell>
          <cell r="F682">
            <v>6.0439560439560447E-2</v>
          </cell>
          <cell r="G682">
            <v>0.40034542314335059</v>
          </cell>
          <cell r="H682">
            <v>7.3</v>
          </cell>
          <cell r="I682">
            <v>4.3</v>
          </cell>
          <cell r="J682">
            <v>7.8</v>
          </cell>
          <cell r="K682">
            <v>5.9</v>
          </cell>
          <cell r="L682">
            <v>6.2</v>
          </cell>
          <cell r="M682">
            <v>6.6</v>
          </cell>
          <cell r="N682">
            <v>8</v>
          </cell>
          <cell r="O682">
            <v>6.1</v>
          </cell>
          <cell r="P682">
            <v>0</v>
          </cell>
          <cell r="Q682">
            <v>0.71</v>
          </cell>
          <cell r="R682">
            <v>4.2</v>
          </cell>
          <cell r="S682">
            <v>5.0999999999999996</v>
          </cell>
          <cell r="T682">
            <v>4.75</v>
          </cell>
          <cell r="U682">
            <v>7.95</v>
          </cell>
          <cell r="V682">
            <v>6.2</v>
          </cell>
          <cell r="W682">
            <v>3.6</v>
          </cell>
          <cell r="Y682">
            <v>10.199999999999999</v>
          </cell>
          <cell r="Z682">
            <v>10.6</v>
          </cell>
          <cell r="AA682">
            <v>2.92</v>
          </cell>
          <cell r="AB682">
            <v>1.59</v>
          </cell>
          <cell r="AC682">
            <v>7.3529411764705843E-2</v>
          </cell>
          <cell r="AD682"/>
          <cell r="AE682">
            <v>2.3809523809523725E-2</v>
          </cell>
          <cell r="AF682">
            <v>0.1223021582733812</v>
          </cell>
          <cell r="AG682">
            <v>9.259259259259256E-2</v>
          </cell>
          <cell r="AH682">
            <v>1.6393442622950838E-2</v>
          </cell>
          <cell r="AI682">
            <v>5.600000000000005E-2</v>
          </cell>
          <cell r="AJ682">
            <v>6.6666666666666652E-2</v>
          </cell>
          <cell r="AK682">
            <v>4.2735042735042805E-2</v>
          </cell>
          <cell r="AL682" t="e">
            <v>#DIV/0!</v>
          </cell>
          <cell r="AM682">
            <v>0</v>
          </cell>
          <cell r="AN682">
            <v>0.3125</v>
          </cell>
          <cell r="AO682">
            <v>0.30769230769230771</v>
          </cell>
          <cell r="AP682">
            <v>0.21794871794871806</v>
          </cell>
          <cell r="AQ682">
            <v>0.44545454545454555</v>
          </cell>
          <cell r="AR682">
            <v>0.16981132075471694</v>
          </cell>
          <cell r="AS682">
            <v>0.19999999999999996</v>
          </cell>
          <cell r="AT682">
            <v>9.0909090909090828E-2</v>
          </cell>
          <cell r="AU682">
            <v>8.7179487179487092E-2</v>
          </cell>
          <cell r="AV682">
            <v>0.43842364532019706</v>
          </cell>
          <cell r="AW682">
            <v>0.80681818181818188</v>
          </cell>
        </row>
        <row r="683">
          <cell r="A683">
            <v>42030</v>
          </cell>
          <cell r="B683">
            <v>4416</v>
          </cell>
          <cell r="C683">
            <v>3019</v>
          </cell>
          <cell r="D683">
            <v>6.9938120592891062E-2</v>
          </cell>
          <cell r="E683">
            <v>8.929452392698578E-2</v>
          </cell>
          <cell r="F683">
            <v>4.2832469775474946E-2</v>
          </cell>
          <cell r="G683">
            <v>0.46273600529976816</v>
          </cell>
          <cell r="H683">
            <v>7.45</v>
          </cell>
          <cell r="I683">
            <v>4.5</v>
          </cell>
          <cell r="J683">
            <v>8.25</v>
          </cell>
          <cell r="K683">
            <v>7.05</v>
          </cell>
          <cell r="L683">
            <v>6.35</v>
          </cell>
          <cell r="M683">
            <v>6.85</v>
          </cell>
          <cell r="N683">
            <v>7.35</v>
          </cell>
          <cell r="O683">
            <v>6.2</v>
          </cell>
          <cell r="P683">
            <v>0</v>
          </cell>
          <cell r="Q683">
            <v>0.88</v>
          </cell>
          <cell r="R683">
            <v>3.8</v>
          </cell>
          <cell r="S683">
            <v>6.4</v>
          </cell>
          <cell r="T683">
            <v>5.0999999999999996</v>
          </cell>
          <cell r="U683">
            <v>6.7</v>
          </cell>
          <cell r="V683">
            <v>6.85</v>
          </cell>
          <cell r="W683">
            <v>5.25</v>
          </cell>
          <cell r="Y683">
            <v>11.5</v>
          </cell>
          <cell r="Z683">
            <v>11.9</v>
          </cell>
          <cell r="AA683">
            <v>3.27</v>
          </cell>
          <cell r="AB683">
            <v>1.77</v>
          </cell>
          <cell r="AC683">
            <v>2.0547945205479534E-2</v>
          </cell>
          <cell r="AD683"/>
          <cell r="AE683">
            <v>4.6511627906976827E-2</v>
          </cell>
          <cell r="AF683">
            <v>5.7692307692307709E-2</v>
          </cell>
          <cell r="AG683">
            <v>0.19491525423728806</v>
          </cell>
          <cell r="AH683">
            <v>2.4193548387096753E-2</v>
          </cell>
          <cell r="AI683">
            <v>3.7878787878787845E-2</v>
          </cell>
          <cell r="AJ683">
            <v>-8.1250000000000044E-2</v>
          </cell>
          <cell r="AK683">
            <v>1.6393442622950838E-2</v>
          </cell>
          <cell r="AL683" t="e">
            <v>#DIV/0!</v>
          </cell>
          <cell r="AM683">
            <v>0.23943661971830998</v>
          </cell>
          <cell r="AN683">
            <v>-9.5238095238095344E-2</v>
          </cell>
          <cell r="AO683">
            <v>0.25490196078431393</v>
          </cell>
          <cell r="AP683">
            <v>7.3684210526315796E-2</v>
          </cell>
          <cell r="AQ683">
            <v>-0.15723270440251569</v>
          </cell>
          <cell r="AR683">
            <v>0.10483870967741926</v>
          </cell>
          <cell r="AS683">
            <v>0.45833333333333326</v>
          </cell>
          <cell r="AT683">
            <v>0.12745098039215685</v>
          </cell>
          <cell r="AU683">
            <v>0.12264150943396235</v>
          </cell>
          <cell r="AV683">
            <v>0.11986301369863006</v>
          </cell>
          <cell r="AW683">
            <v>0.1132075471698113</v>
          </cell>
        </row>
        <row r="684">
          <cell r="A684">
            <v>42037</v>
          </cell>
          <cell r="B684">
            <v>4071</v>
          </cell>
          <cell r="C684">
            <v>2824</v>
          </cell>
          <cell r="D684">
            <v>-7.2629455279085375E-2</v>
          </cell>
          <cell r="E684">
            <v>-7.8125E-2</v>
          </cell>
          <cell r="F684">
            <v>-6.4590924147068574E-2</v>
          </cell>
          <cell r="G684">
            <v>0.44157223796033995</v>
          </cell>
          <cell r="H684">
            <v>7.35</v>
          </cell>
          <cell r="I684">
            <v>4.1500000000000004</v>
          </cell>
          <cell r="J684">
            <v>7.2</v>
          </cell>
          <cell r="K684">
            <v>6.85</v>
          </cell>
          <cell r="L684">
            <v>6.25</v>
          </cell>
          <cell r="M684">
            <v>6.5</v>
          </cell>
          <cell r="N684">
            <v>7.2</v>
          </cell>
          <cell r="O684">
            <v>5.45</v>
          </cell>
          <cell r="P684">
            <v>0</v>
          </cell>
          <cell r="Q684">
            <v>0.71</v>
          </cell>
          <cell r="R684">
            <v>3.85</v>
          </cell>
          <cell r="S684">
            <v>5.7</v>
          </cell>
          <cell r="T684">
            <v>4.5999999999999996</v>
          </cell>
          <cell r="U684">
            <v>6.45</v>
          </cell>
          <cell r="V684">
            <v>6.25</v>
          </cell>
          <cell r="W684">
            <v>4.9000000000000004</v>
          </cell>
          <cell r="Y684">
            <v>10.25</v>
          </cell>
          <cell r="Z684">
            <v>10.65</v>
          </cell>
          <cell r="AA684">
            <v>2.92</v>
          </cell>
          <cell r="AB684">
            <v>1.59</v>
          </cell>
          <cell r="AC684">
            <v>-1.34228187919464E-2</v>
          </cell>
          <cell r="AD684"/>
          <cell r="AE684">
            <v>-7.7777777777777724E-2</v>
          </cell>
          <cell r="AF684">
            <v>-0.1272727272727272</v>
          </cell>
          <cell r="AG684">
            <v>-2.8368794326241176E-2</v>
          </cell>
          <cell r="AH684">
            <v>-1.5748031496062964E-2</v>
          </cell>
          <cell r="AI684">
            <v>-5.1094890510948843E-2</v>
          </cell>
          <cell r="AJ684">
            <v>-2.0408163265306034E-2</v>
          </cell>
          <cell r="AK684">
            <v>-0.12096774193548387</v>
          </cell>
          <cell r="AL684" t="e">
            <v>#DIV/0!</v>
          </cell>
          <cell r="AM684">
            <v>-0.19318181818181823</v>
          </cell>
          <cell r="AN684">
            <v>1.3157894736842257E-2</v>
          </cell>
          <cell r="AO684">
            <v>-0.109375</v>
          </cell>
          <cell r="AP684">
            <v>-9.8039215686274495E-2</v>
          </cell>
          <cell r="AQ684">
            <v>-3.7313432835820892E-2</v>
          </cell>
          <cell r="AR684">
            <v>-8.7591240875912413E-2</v>
          </cell>
          <cell r="AS684">
            <v>-6.6666666666666652E-2</v>
          </cell>
          <cell r="AT684">
            <v>-0.10869565217391308</v>
          </cell>
          <cell r="AU684">
            <v>-0.10504201680672265</v>
          </cell>
          <cell r="AV684">
            <v>-0.10703363914373087</v>
          </cell>
          <cell r="AW684">
            <v>-0.10169491525423724</v>
          </cell>
        </row>
        <row r="685">
          <cell r="A685">
            <v>42044</v>
          </cell>
          <cell r="B685">
            <v>4087</v>
          </cell>
          <cell r="C685">
            <v>2913</v>
          </cell>
          <cell r="D685">
            <v>1.5228426395939021E-2</v>
          </cell>
          <cell r="E685">
            <v>3.9302382706951633E-3</v>
          </cell>
          <cell r="F685">
            <v>3.1515580736543924E-2</v>
          </cell>
          <cell r="G685">
            <v>0.40302094061105392</v>
          </cell>
          <cell r="H685">
            <v>7.45</v>
          </cell>
          <cell r="I685">
            <v>4.4000000000000004</v>
          </cell>
          <cell r="J685">
            <v>7.5</v>
          </cell>
          <cell r="K685">
            <v>6.9</v>
          </cell>
          <cell r="L685">
            <v>6.45</v>
          </cell>
          <cell r="M685">
            <v>6.7</v>
          </cell>
          <cell r="N685">
            <v>7.35</v>
          </cell>
          <cell r="O685">
            <v>5.55</v>
          </cell>
          <cell r="P685">
            <v>0</v>
          </cell>
          <cell r="Q685">
            <v>0.8</v>
          </cell>
          <cell r="R685">
            <v>4</v>
          </cell>
          <cell r="S685">
            <v>5.2</v>
          </cell>
          <cell r="T685">
            <v>4.5</v>
          </cell>
          <cell r="U685">
            <v>6.6</v>
          </cell>
          <cell r="V685">
            <v>6.25</v>
          </cell>
          <cell r="W685">
            <v>4.9000000000000004</v>
          </cell>
          <cell r="Y685">
            <v>10.6</v>
          </cell>
          <cell r="Z685">
            <v>11</v>
          </cell>
          <cell r="AA685">
            <v>2.92</v>
          </cell>
          <cell r="AB685">
            <v>1.55</v>
          </cell>
          <cell r="AC685">
            <v>1.3605442176870763E-2</v>
          </cell>
          <cell r="AD685"/>
          <cell r="AE685">
            <v>6.024096385542177E-2</v>
          </cell>
          <cell r="AF685">
            <v>4.1666666666666741E-2</v>
          </cell>
          <cell r="AG685">
            <v>7.2992700729928028E-3</v>
          </cell>
          <cell r="AH685">
            <v>3.2000000000000028E-2</v>
          </cell>
          <cell r="AI685">
            <v>3.0769230769230882E-2</v>
          </cell>
          <cell r="AJ685">
            <v>2.0833333333333259E-2</v>
          </cell>
          <cell r="AK685">
            <v>1.8348623853210899E-2</v>
          </cell>
          <cell r="AL685" t="e">
            <v>#DIV/0!</v>
          </cell>
          <cell r="AM685">
            <v>0.12676056338028174</v>
          </cell>
          <cell r="AN685">
            <v>3.8961038961038863E-2</v>
          </cell>
          <cell r="AO685">
            <v>-8.7719298245614086E-2</v>
          </cell>
          <cell r="AP685">
            <v>-2.1739130434782483E-2</v>
          </cell>
          <cell r="AQ685">
            <v>2.3255813953488191E-2</v>
          </cell>
          <cell r="AR685">
            <v>0</v>
          </cell>
          <cell r="AS685">
            <v>0</v>
          </cell>
          <cell r="AT685">
            <v>3.4146341463414664E-2</v>
          </cell>
          <cell r="AU685">
            <v>3.2863849765258246E-2</v>
          </cell>
          <cell r="AV685">
            <v>0</v>
          </cell>
          <cell r="AW685">
            <v>-2.515723270440251E-2</v>
          </cell>
        </row>
        <row r="686">
          <cell r="A686">
            <v>42051</v>
          </cell>
          <cell r="B686">
            <v>3777</v>
          </cell>
          <cell r="C686">
            <v>2801</v>
          </cell>
          <cell r="D686">
            <v>-6.0285714285714276E-2</v>
          </cell>
          <cell r="E686">
            <v>-7.5850256912160519E-2</v>
          </cell>
          <cell r="F686">
            <v>-3.8448335049776849E-2</v>
          </cell>
          <cell r="G686">
            <v>0.34844698322027845</v>
          </cell>
          <cell r="H686">
            <v>7.25</v>
          </cell>
          <cell r="I686">
            <v>4.25</v>
          </cell>
          <cell r="J686">
            <v>7.1</v>
          </cell>
          <cell r="K686">
            <v>6.7</v>
          </cell>
          <cell r="L686">
            <v>5</v>
          </cell>
          <cell r="M686">
            <v>6.55</v>
          </cell>
          <cell r="N686">
            <v>6.8</v>
          </cell>
          <cell r="O686">
            <v>6.4</v>
          </cell>
          <cell r="P686">
            <v>0</v>
          </cell>
          <cell r="Q686">
            <v>0.8</v>
          </cell>
          <cell r="R686">
            <v>3.8</v>
          </cell>
          <cell r="S686">
            <v>5.0999999999999996</v>
          </cell>
          <cell r="T686">
            <v>4.4000000000000004</v>
          </cell>
          <cell r="U686">
            <v>5.95</v>
          </cell>
          <cell r="V686">
            <v>5.5</v>
          </cell>
          <cell r="W686">
            <v>4.3</v>
          </cell>
          <cell r="Y686">
            <v>9.6999999999999993</v>
          </cell>
          <cell r="Z686">
            <v>10</v>
          </cell>
          <cell r="AA686">
            <v>2.92</v>
          </cell>
          <cell r="AB686">
            <v>1.37</v>
          </cell>
          <cell r="AC686">
            <v>-2.684563758389269E-2</v>
          </cell>
          <cell r="AD686"/>
          <cell r="AE686">
            <v>-3.4090909090909172E-2</v>
          </cell>
          <cell r="AF686">
            <v>-5.3333333333333344E-2</v>
          </cell>
          <cell r="AG686">
            <v>-2.8985507246376829E-2</v>
          </cell>
          <cell r="AH686">
            <v>-0.22480620155038766</v>
          </cell>
          <cell r="AI686">
            <v>-2.2388059701492602E-2</v>
          </cell>
          <cell r="AJ686">
            <v>-7.4829931972789088E-2</v>
          </cell>
          <cell r="AK686">
            <v>0.15315315315315314</v>
          </cell>
          <cell r="AL686" t="e">
            <v>#DIV/0!</v>
          </cell>
          <cell r="AM686">
            <v>0</v>
          </cell>
          <cell r="AN686">
            <v>-5.0000000000000044E-2</v>
          </cell>
          <cell r="AO686">
            <v>-1.9230769230769384E-2</v>
          </cell>
          <cell r="AP686">
            <v>-2.2222222222222143E-2</v>
          </cell>
          <cell r="AQ686">
            <v>-9.8484848484848397E-2</v>
          </cell>
          <cell r="AR686">
            <v>-0.12</v>
          </cell>
          <cell r="AS686">
            <v>-0.12244897959183687</v>
          </cell>
          <cell r="AT686">
            <v>-8.4905660377358472E-2</v>
          </cell>
          <cell r="AU686">
            <v>-9.0909090909090939E-2</v>
          </cell>
          <cell r="AV686">
            <v>0</v>
          </cell>
          <cell r="AW686">
            <v>-0.11612903225806448</v>
          </cell>
        </row>
        <row r="687">
          <cell r="A687">
            <v>42058</v>
          </cell>
          <cell r="B687">
            <v>3645</v>
          </cell>
          <cell r="C687">
            <v>2726</v>
          </cell>
          <cell r="D687">
            <v>-3.1468531468531458E-2</v>
          </cell>
          <cell r="E687">
            <v>-3.494837172359011E-2</v>
          </cell>
          <cell r="F687">
            <v>-2.6776151374509061E-2</v>
          </cell>
          <cell r="G687">
            <v>0.33712399119589143</v>
          </cell>
          <cell r="H687">
            <v>6.95</v>
          </cell>
          <cell r="I687">
            <v>4.3499999999999996</v>
          </cell>
          <cell r="J687">
            <v>7.15</v>
          </cell>
          <cell r="K687">
            <v>6.4</v>
          </cell>
          <cell r="L687">
            <v>5.25</v>
          </cell>
          <cell r="M687">
            <v>5.65</v>
          </cell>
          <cell r="N687">
            <v>7.25</v>
          </cell>
          <cell r="O687">
            <v>5.9</v>
          </cell>
          <cell r="P687">
            <v>0</v>
          </cell>
          <cell r="Q687">
            <v>0.75</v>
          </cell>
          <cell r="R687">
            <v>3.65</v>
          </cell>
          <cell r="S687">
            <v>4.75</v>
          </cell>
          <cell r="T687">
            <v>4.2</v>
          </cell>
          <cell r="U687">
            <v>5.9</v>
          </cell>
          <cell r="V687">
            <v>5.9</v>
          </cell>
          <cell r="W687">
            <v>4.05</v>
          </cell>
          <cell r="Y687">
            <v>9.85</v>
          </cell>
          <cell r="Z687">
            <v>10.199999999999999</v>
          </cell>
          <cell r="AA687">
            <v>2.56</v>
          </cell>
          <cell r="AB687">
            <v>1.02</v>
          </cell>
          <cell r="AC687">
            <v>-4.1379310344827558E-2</v>
          </cell>
          <cell r="AD687"/>
          <cell r="AE687">
            <v>2.3529411764705799E-2</v>
          </cell>
          <cell r="AF687">
            <v>7.0422535211267512E-3</v>
          </cell>
          <cell r="AG687">
            <v>-4.4776119402985093E-2</v>
          </cell>
          <cell r="AH687">
            <v>5.0000000000000044E-2</v>
          </cell>
          <cell r="AI687">
            <v>-0.13740458015267165</v>
          </cell>
          <cell r="AJ687">
            <v>6.6176470588235281E-2</v>
          </cell>
          <cell r="AK687">
            <v>-7.8125E-2</v>
          </cell>
          <cell r="AL687" t="e">
            <v>#DIV/0!</v>
          </cell>
          <cell r="AM687">
            <v>-6.25E-2</v>
          </cell>
          <cell r="AN687">
            <v>-3.9473684210526327E-2</v>
          </cell>
          <cell r="AO687">
            <v>-6.8627450980392135E-2</v>
          </cell>
          <cell r="AP687">
            <v>-4.5454545454545525E-2</v>
          </cell>
          <cell r="AQ687">
            <v>-8.4033613445377853E-3</v>
          </cell>
          <cell r="AR687">
            <v>7.2727272727272751E-2</v>
          </cell>
          <cell r="AS687">
            <v>-5.8139534883720922E-2</v>
          </cell>
          <cell r="AT687">
            <v>1.5463917525773141E-2</v>
          </cell>
          <cell r="AU687">
            <v>2.0000000000000018E-2</v>
          </cell>
          <cell r="AV687">
            <v>-0.12328767123287665</v>
          </cell>
          <cell r="AW687">
            <v>-0.25547445255474455</v>
          </cell>
        </row>
        <row r="688">
          <cell r="A688">
            <v>42065</v>
          </cell>
          <cell r="B688">
            <v>3607</v>
          </cell>
          <cell r="C688">
            <v>2673</v>
          </cell>
          <cell r="D688">
            <v>-1.4283471982420304E-2</v>
          </cell>
          <cell r="E688">
            <v>-1.0425240054869667E-2</v>
          </cell>
          <cell r="F688">
            <v>-1.9442406456346317E-2</v>
          </cell>
          <cell r="G688">
            <v>0.34942012719790499</v>
          </cell>
          <cell r="H688">
            <v>6.85</v>
          </cell>
          <cell r="I688">
            <v>4.4000000000000004</v>
          </cell>
          <cell r="J688">
            <v>7.3</v>
          </cell>
          <cell r="K688">
            <v>6.55</v>
          </cell>
          <cell r="L688">
            <v>5.0999999999999996</v>
          </cell>
          <cell r="M688">
            <v>5.65</v>
          </cell>
          <cell r="N688">
            <v>5.9</v>
          </cell>
          <cell r="O688">
            <v>5.85</v>
          </cell>
          <cell r="P688">
            <v>0</v>
          </cell>
          <cell r="Q688">
            <v>0.75</v>
          </cell>
          <cell r="R688">
            <v>3.6</v>
          </cell>
          <cell r="S688">
            <v>4.25</v>
          </cell>
          <cell r="T688">
            <v>4.2</v>
          </cell>
          <cell r="U688">
            <v>5.95</v>
          </cell>
          <cell r="V688">
            <v>5.8</v>
          </cell>
          <cell r="W688">
            <v>4</v>
          </cell>
          <cell r="Y688">
            <v>10</v>
          </cell>
          <cell r="Z688">
            <v>10.35</v>
          </cell>
          <cell r="AA688">
            <v>2.56</v>
          </cell>
          <cell r="AB688">
            <v>1.01</v>
          </cell>
          <cell r="AC688">
            <v>-1.4388489208633115E-2</v>
          </cell>
          <cell r="AD688"/>
          <cell r="AE688">
            <v>1.1494252873563315E-2</v>
          </cell>
          <cell r="AF688">
            <v>2.0979020979020824E-2</v>
          </cell>
          <cell r="AG688">
            <v>2.34375E-2</v>
          </cell>
          <cell r="AH688">
            <v>-2.8571428571428692E-2</v>
          </cell>
          <cell r="AI688">
            <v>0</v>
          </cell>
          <cell r="AJ688">
            <v>-0.18620689655172407</v>
          </cell>
          <cell r="AK688">
            <v>-8.4745762711865291E-3</v>
          </cell>
          <cell r="AL688" t="e">
            <v>#DIV/0!</v>
          </cell>
          <cell r="AM688">
            <v>0</v>
          </cell>
          <cell r="AN688">
            <v>-1.3698630136986245E-2</v>
          </cell>
          <cell r="AO688">
            <v>-0.10526315789473684</v>
          </cell>
          <cell r="AP688">
            <v>0</v>
          </cell>
          <cell r="AQ688">
            <v>8.4745762711864181E-3</v>
          </cell>
          <cell r="AR688">
            <v>-1.6949152542372947E-2</v>
          </cell>
          <cell r="AS688">
            <v>-1.2345679012345623E-2</v>
          </cell>
          <cell r="AT688">
            <v>1.5228426395939021E-2</v>
          </cell>
          <cell r="AU688">
            <v>1.4705882352941124E-2</v>
          </cell>
          <cell r="AV688">
            <v>0</v>
          </cell>
          <cell r="AW688">
            <v>-9.8039215686274161E-3</v>
          </cell>
        </row>
        <row r="689">
          <cell r="A689">
            <v>42072</v>
          </cell>
          <cell r="B689">
            <v>3429</v>
          </cell>
          <cell r="C689">
            <v>2694</v>
          </cell>
          <cell r="D689">
            <v>-2.5000000000000022E-2</v>
          </cell>
          <cell r="E689">
            <v>-4.9348489049071298E-2</v>
          </cell>
          <cell r="F689">
            <v>7.8563411896745983E-3</v>
          </cell>
          <cell r="G689">
            <v>0.27282850779510021</v>
          </cell>
          <cell r="H689">
            <v>6.55</v>
          </cell>
          <cell r="I689">
            <v>4.5999999999999996</v>
          </cell>
          <cell r="J689">
            <v>7.5</v>
          </cell>
          <cell r="K689">
            <v>6.9</v>
          </cell>
          <cell r="L689">
            <v>5.05</v>
          </cell>
          <cell r="M689">
            <v>5.6</v>
          </cell>
          <cell r="N689">
            <v>5.95</v>
          </cell>
          <cell r="O689">
            <v>5.8</v>
          </cell>
          <cell r="P689">
            <v>0</v>
          </cell>
          <cell r="Q689">
            <v>0.76</v>
          </cell>
          <cell r="R689">
            <v>3.4</v>
          </cell>
          <cell r="S689">
            <v>4.3</v>
          </cell>
          <cell r="T689">
            <v>4.0999999999999996</v>
          </cell>
          <cell r="U689">
            <v>5.65</v>
          </cell>
          <cell r="V689">
            <v>5.05</v>
          </cell>
          <cell r="W689">
            <v>3.75</v>
          </cell>
          <cell r="Y689">
            <v>10.15</v>
          </cell>
          <cell r="Z689">
            <v>10.5</v>
          </cell>
          <cell r="AA689">
            <v>2.4300000000000002</v>
          </cell>
          <cell r="AB689">
            <v>0.68</v>
          </cell>
          <cell r="AC689">
            <v>-4.3795620437956151E-2</v>
          </cell>
          <cell r="AD689"/>
          <cell r="AE689">
            <v>4.5454545454545192E-2</v>
          </cell>
          <cell r="AF689">
            <v>2.7397260273972712E-2</v>
          </cell>
          <cell r="AG689">
            <v>5.3435114503816772E-2</v>
          </cell>
          <cell r="AH689">
            <v>-9.8039215686274161E-3</v>
          </cell>
          <cell r="AI689">
            <v>-8.8495575221240186E-3</v>
          </cell>
          <cell r="AJ689">
            <v>8.4745762711864181E-3</v>
          </cell>
          <cell r="AK689">
            <v>-8.5470085470085166E-3</v>
          </cell>
          <cell r="AL689" t="e">
            <v>#DIV/0!</v>
          </cell>
          <cell r="AM689">
            <v>1.3333333333333419E-2</v>
          </cell>
          <cell r="AN689">
            <v>-5.555555555555558E-2</v>
          </cell>
          <cell r="AO689">
            <v>1.1764705882352899E-2</v>
          </cell>
          <cell r="AP689">
            <v>-2.3809523809523947E-2</v>
          </cell>
          <cell r="AQ689">
            <v>-5.0420168067226823E-2</v>
          </cell>
          <cell r="AR689">
            <v>-0.12931034482758619</v>
          </cell>
          <cell r="AS689">
            <v>-6.25E-2</v>
          </cell>
          <cell r="AT689">
            <v>1.5000000000000124E-2</v>
          </cell>
          <cell r="AU689">
            <v>1.449275362318847E-2</v>
          </cell>
          <cell r="AV689">
            <v>-5.078125E-2</v>
          </cell>
          <cell r="AW689">
            <v>-0.32673267326732669</v>
          </cell>
        </row>
        <row r="690">
          <cell r="A690">
            <v>42079</v>
          </cell>
          <cell r="B690">
            <v>3237</v>
          </cell>
          <cell r="C690">
            <v>2563</v>
          </cell>
          <cell r="D690">
            <v>-5.2751918993957259E-2</v>
          </cell>
          <cell r="E690">
            <v>-5.5993000874890675E-2</v>
          </cell>
          <cell r="F690">
            <v>-4.8626577579806929E-2</v>
          </cell>
          <cell r="G690">
            <v>0.2629730784237222</v>
          </cell>
          <cell r="H690">
            <v>4.9000000000000004</v>
          </cell>
          <cell r="I690">
            <v>4.4000000000000004</v>
          </cell>
          <cell r="J690">
            <v>7.6</v>
          </cell>
          <cell r="K690">
            <v>7</v>
          </cell>
          <cell r="L690">
            <v>4.5</v>
          </cell>
          <cell r="M690">
            <v>5.55</v>
          </cell>
          <cell r="N690">
            <v>6.1</v>
          </cell>
          <cell r="O690">
            <v>5.75</v>
          </cell>
          <cell r="P690">
            <v>0</v>
          </cell>
          <cell r="Q690">
            <v>0.71</v>
          </cell>
          <cell r="R690">
            <v>3.25</v>
          </cell>
          <cell r="S690">
            <v>3.8</v>
          </cell>
          <cell r="T690">
            <v>4.5</v>
          </cell>
          <cell r="U690">
            <v>5.25</v>
          </cell>
          <cell r="V690">
            <v>4.6500000000000004</v>
          </cell>
          <cell r="W690">
            <v>3.5</v>
          </cell>
          <cell r="Y690">
            <v>9.9</v>
          </cell>
          <cell r="Z690">
            <v>10.25</v>
          </cell>
          <cell r="AA690">
            <v>2.12</v>
          </cell>
          <cell r="AB690">
            <v>0.53</v>
          </cell>
          <cell r="AC690">
            <v>-0.25190839694656486</v>
          </cell>
          <cell r="AD690"/>
          <cell r="AE690">
            <v>-4.3478260869565077E-2</v>
          </cell>
          <cell r="AF690">
            <v>1.3333333333333197E-2</v>
          </cell>
          <cell r="AG690">
            <v>1.4492753623188248E-2</v>
          </cell>
          <cell r="AH690">
            <v>-0.1089108910891089</v>
          </cell>
          <cell r="AI690">
            <v>-8.9285714285713969E-3</v>
          </cell>
          <cell r="AJ690">
            <v>2.5210084033613356E-2</v>
          </cell>
          <cell r="AK690">
            <v>-8.6206896551723755E-3</v>
          </cell>
          <cell r="AL690" t="e">
            <v>#DIV/0!</v>
          </cell>
          <cell r="AM690">
            <v>-6.578947368421062E-2</v>
          </cell>
          <cell r="AN690">
            <v>-4.4117647058823484E-2</v>
          </cell>
          <cell r="AO690">
            <v>-0.11627906976744184</v>
          </cell>
          <cell r="AP690">
            <v>9.7560975609756184E-2</v>
          </cell>
          <cell r="AQ690">
            <v>-7.079646017699126E-2</v>
          </cell>
          <cell r="AR690">
            <v>-7.9207920792079056E-2</v>
          </cell>
          <cell r="AS690">
            <v>-6.6666666666666652E-2</v>
          </cell>
          <cell r="AT690">
            <v>-2.4630541871921152E-2</v>
          </cell>
          <cell r="AU690">
            <v>-2.3809523809523836E-2</v>
          </cell>
          <cell r="AV690">
            <v>-0.12757201646090532</v>
          </cell>
          <cell r="AW690">
            <v>-0.22058823529411764</v>
          </cell>
        </row>
        <row r="691">
          <cell r="A691">
            <v>42086</v>
          </cell>
          <cell r="B691">
            <v>3250</v>
          </cell>
          <cell r="C691">
            <v>2511</v>
          </cell>
          <cell r="D691">
            <v>-6.7241379310344351E-3</v>
          </cell>
          <cell r="E691">
            <v>4.0160642570281624E-3</v>
          </cell>
          <cell r="F691">
            <v>-2.0288724151385051E-2</v>
          </cell>
          <cell r="G691">
            <v>0.29430505774591798</v>
          </cell>
          <cell r="H691">
            <v>4.9000000000000004</v>
          </cell>
          <cell r="I691">
            <v>4.5</v>
          </cell>
          <cell r="J691">
            <v>7.1</v>
          </cell>
          <cell r="K691">
            <v>6.55</v>
          </cell>
          <cell r="L691">
            <v>4.45</v>
          </cell>
          <cell r="M691">
            <v>5.45</v>
          </cell>
          <cell r="N691">
            <v>6.1</v>
          </cell>
          <cell r="O691">
            <v>5.7</v>
          </cell>
          <cell r="P691">
            <v>0</v>
          </cell>
          <cell r="Q691">
            <v>0.71</v>
          </cell>
          <cell r="R691">
            <v>3.25</v>
          </cell>
          <cell r="S691">
            <v>3.8</v>
          </cell>
          <cell r="T691">
            <v>4.55</v>
          </cell>
          <cell r="U691">
            <v>5.25</v>
          </cell>
          <cell r="V691">
            <v>4.75</v>
          </cell>
          <cell r="W691">
            <v>3.5</v>
          </cell>
          <cell r="Y691">
            <v>9.9</v>
          </cell>
          <cell r="Z691">
            <v>10.25</v>
          </cell>
          <cell r="AA691">
            <v>2.0299999999999998</v>
          </cell>
          <cell r="AB691">
            <v>0.62</v>
          </cell>
          <cell r="AC691">
            <v>0</v>
          </cell>
          <cell r="AD691"/>
          <cell r="AE691">
            <v>2.2727272727272707E-2</v>
          </cell>
          <cell r="AF691">
            <v>-6.5789473684210509E-2</v>
          </cell>
          <cell r="AG691">
            <v>-6.4285714285714279E-2</v>
          </cell>
          <cell r="AH691">
            <v>-1.1111111111111072E-2</v>
          </cell>
          <cell r="AI691">
            <v>-1.8018018018017945E-2</v>
          </cell>
          <cell r="AJ691">
            <v>0</v>
          </cell>
          <cell r="AK691">
            <v>-8.6956521739129933E-3</v>
          </cell>
          <cell r="AL691" t="e">
            <v>#DIV/0!</v>
          </cell>
          <cell r="AM691">
            <v>0</v>
          </cell>
          <cell r="AN691">
            <v>0</v>
          </cell>
          <cell r="AO691">
            <v>0</v>
          </cell>
          <cell r="AP691">
            <v>1.1111111111111072E-2</v>
          </cell>
          <cell r="AQ691">
            <v>0</v>
          </cell>
          <cell r="AR691">
            <v>2.1505376344086002E-2</v>
          </cell>
          <cell r="AS691">
            <v>0</v>
          </cell>
          <cell r="AT691">
            <v>0</v>
          </cell>
          <cell r="AU691">
            <v>0</v>
          </cell>
          <cell r="AV691">
            <v>-4.2452830188679402E-2</v>
          </cell>
          <cell r="AW691">
            <v>0.16981132075471694</v>
          </cell>
        </row>
        <row r="692">
          <cell r="A692">
            <v>42093</v>
          </cell>
          <cell r="B692">
            <v>3230</v>
          </cell>
          <cell r="C692">
            <v>2504</v>
          </cell>
          <cell r="D692">
            <v>-4.6866863391772373E-3</v>
          </cell>
          <cell r="E692">
            <v>-6.1538461538461764E-3</v>
          </cell>
          <cell r="F692">
            <v>-2.7877339705296711E-3</v>
          </cell>
          <cell r="G692">
            <v>0.28993610223642174</v>
          </cell>
          <cell r="H692">
            <v>4.9000000000000004</v>
          </cell>
          <cell r="I692">
            <v>4.5</v>
          </cell>
          <cell r="J692">
            <v>7.1</v>
          </cell>
          <cell r="K692">
            <v>6.5</v>
          </cell>
          <cell r="L692">
            <v>4.45</v>
          </cell>
          <cell r="M692">
            <v>5.4</v>
          </cell>
          <cell r="N692">
            <v>6.1</v>
          </cell>
          <cell r="O692">
            <v>5.65</v>
          </cell>
          <cell r="P692">
            <v>0</v>
          </cell>
          <cell r="Q692">
            <v>0.71</v>
          </cell>
          <cell r="R692">
            <v>3.2</v>
          </cell>
          <cell r="S692">
            <v>3.75</v>
          </cell>
          <cell r="T692">
            <v>4.5</v>
          </cell>
          <cell r="U692">
            <v>5.2</v>
          </cell>
          <cell r="V692">
            <v>4.7</v>
          </cell>
          <cell r="W692">
            <v>3.5</v>
          </cell>
          <cell r="Y692">
            <v>9.9</v>
          </cell>
          <cell r="Z692">
            <v>10.25</v>
          </cell>
          <cell r="AA692">
            <v>2.0299999999999998</v>
          </cell>
          <cell r="AB692">
            <v>0.62</v>
          </cell>
          <cell r="AC692">
            <v>0</v>
          </cell>
          <cell r="AD692"/>
          <cell r="AE692">
            <v>0</v>
          </cell>
          <cell r="AF692">
            <v>0</v>
          </cell>
          <cell r="AG692">
            <v>-7.6335877862595547E-3</v>
          </cell>
          <cell r="AH692">
            <v>0</v>
          </cell>
          <cell r="AI692">
            <v>-9.1743119266054496E-3</v>
          </cell>
          <cell r="AJ692">
            <v>0</v>
          </cell>
          <cell r="AK692">
            <v>-8.7719298245613198E-3</v>
          </cell>
          <cell r="AL692" t="e">
            <v>#DIV/0!</v>
          </cell>
          <cell r="AM692">
            <v>0</v>
          </cell>
          <cell r="AN692">
            <v>-1.538461538461533E-2</v>
          </cell>
          <cell r="AO692">
            <v>-1.3157894736842035E-2</v>
          </cell>
          <cell r="AP692">
            <v>-1.098901098901095E-2</v>
          </cell>
          <cell r="AQ692">
            <v>-9.52380952380949E-3</v>
          </cell>
          <cell r="AR692">
            <v>-1.0526315789473606E-2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</row>
        <row r="693">
          <cell r="A693">
            <v>42101</v>
          </cell>
          <cell r="B693">
            <v>3186</v>
          </cell>
          <cell r="C693">
            <v>2527</v>
          </cell>
          <cell r="D693">
            <v>-3.6623648412975607E-3</v>
          </cell>
          <cell r="E693">
            <v>-1.3622291021671784E-2</v>
          </cell>
          <cell r="F693">
            <v>9.1853035143769635E-3</v>
          </cell>
          <cell r="G693">
            <v>0.26078353779184804</v>
          </cell>
          <cell r="H693">
            <v>5</v>
          </cell>
          <cell r="I693">
            <v>4.4000000000000004</v>
          </cell>
          <cell r="J693">
            <v>7.1</v>
          </cell>
          <cell r="K693">
            <v>6.55</v>
          </cell>
          <cell r="L693">
            <v>4.7</v>
          </cell>
          <cell r="M693">
            <v>5.5</v>
          </cell>
          <cell r="N693">
            <v>6.15</v>
          </cell>
          <cell r="O693">
            <v>5.7</v>
          </cell>
          <cell r="P693">
            <v>0</v>
          </cell>
          <cell r="Q693">
            <v>0.71</v>
          </cell>
          <cell r="R693">
            <v>3.3</v>
          </cell>
          <cell r="S693">
            <v>3.9</v>
          </cell>
          <cell r="T693">
            <v>4.7</v>
          </cell>
          <cell r="U693">
            <v>5.3</v>
          </cell>
          <cell r="V693">
            <v>5</v>
          </cell>
          <cell r="W693">
            <v>3.55</v>
          </cell>
          <cell r="Y693">
            <v>9.1999999999999993</v>
          </cell>
          <cell r="Z693">
            <v>9.5</v>
          </cell>
          <cell r="AA693">
            <v>1.72</v>
          </cell>
          <cell r="AB693">
            <v>0.53</v>
          </cell>
          <cell r="AC693">
            <v>2.0408163265306145E-2</v>
          </cell>
          <cell r="AD693"/>
          <cell r="AE693">
            <v>-2.2222222222222143E-2</v>
          </cell>
          <cell r="AF693">
            <v>0</v>
          </cell>
          <cell r="AG693">
            <v>7.692307692307665E-3</v>
          </cell>
          <cell r="AH693">
            <v>5.6179775280898792E-2</v>
          </cell>
          <cell r="AI693">
            <v>1.8518518518518379E-2</v>
          </cell>
          <cell r="AJ693">
            <v>8.19672131147553E-3</v>
          </cell>
          <cell r="AK693">
            <v>8.8495575221239076E-3</v>
          </cell>
          <cell r="AL693" t="e">
            <v>#DIV/0!</v>
          </cell>
          <cell r="AM693">
            <v>0</v>
          </cell>
          <cell r="AN693">
            <v>3.1249999999999778E-2</v>
          </cell>
          <cell r="AO693">
            <v>4.0000000000000036E-2</v>
          </cell>
          <cell r="AP693">
            <v>4.4444444444444509E-2</v>
          </cell>
          <cell r="AQ693">
            <v>1.9230769230769162E-2</v>
          </cell>
          <cell r="AR693">
            <v>6.3829787234042534E-2</v>
          </cell>
          <cell r="AS693">
            <v>1.4285714285714235E-2</v>
          </cell>
          <cell r="AT693">
            <v>-7.0707070707070829E-2</v>
          </cell>
          <cell r="AU693">
            <v>-7.3170731707317027E-2</v>
          </cell>
          <cell r="AV693">
            <v>-0.15270935960591125</v>
          </cell>
          <cell r="AW693">
            <v>-0.14516129032258063</v>
          </cell>
        </row>
        <row r="694">
          <cell r="A694">
            <v>42108</v>
          </cell>
          <cell r="B694">
            <v>3330</v>
          </cell>
          <cell r="C694">
            <v>2491</v>
          </cell>
          <cell r="D694">
            <v>1.8904253457027842E-2</v>
          </cell>
          <cell r="E694">
            <v>4.5197740112994378E-2</v>
          </cell>
          <cell r="F694">
            <v>-1.4246141669964407E-2</v>
          </cell>
          <cell r="G694">
            <v>0.33681252509032517</v>
          </cell>
          <cell r="H694">
            <v>4.9000000000000004</v>
          </cell>
          <cell r="I694">
            <v>4.3499999999999996</v>
          </cell>
          <cell r="J694">
            <v>7</v>
          </cell>
          <cell r="K694">
            <v>6.5</v>
          </cell>
          <cell r="L694">
            <v>4.4000000000000004</v>
          </cell>
          <cell r="M694">
            <v>5.45</v>
          </cell>
          <cell r="N694">
            <v>6.2</v>
          </cell>
          <cell r="O694">
            <v>5.65</v>
          </cell>
          <cell r="P694">
            <v>0</v>
          </cell>
          <cell r="Q694">
            <v>0.71</v>
          </cell>
          <cell r="R694">
            <v>3.45</v>
          </cell>
          <cell r="S694">
            <v>4.05</v>
          </cell>
          <cell r="T694">
            <v>4.5</v>
          </cell>
          <cell r="U694">
            <v>5.7</v>
          </cell>
          <cell r="V694">
            <v>5</v>
          </cell>
          <cell r="W694">
            <v>3.8</v>
          </cell>
          <cell r="Y694">
            <v>9.6999999999999993</v>
          </cell>
          <cell r="Z694">
            <v>10</v>
          </cell>
          <cell r="AA694">
            <v>1.86</v>
          </cell>
          <cell r="AB694">
            <v>0.62</v>
          </cell>
          <cell r="AC694">
            <v>-1.9999999999999907E-2</v>
          </cell>
          <cell r="AD694"/>
          <cell r="AE694">
            <v>-1.1363636363636576E-2</v>
          </cell>
          <cell r="AF694">
            <v>-1.4084507042253502E-2</v>
          </cell>
          <cell r="AG694">
            <v>-7.6335877862595547E-3</v>
          </cell>
          <cell r="AH694">
            <v>-6.3829787234042534E-2</v>
          </cell>
          <cell r="AI694">
            <v>-9.0909090909090384E-3</v>
          </cell>
          <cell r="AJ694">
            <v>8.1300813008129413E-3</v>
          </cell>
          <cell r="AK694">
            <v>-8.7719298245613198E-3</v>
          </cell>
          <cell r="AL694" t="e">
            <v>#DIV/0!</v>
          </cell>
          <cell r="AM694">
            <v>0</v>
          </cell>
          <cell r="AN694">
            <v>4.5454545454545636E-2</v>
          </cell>
          <cell r="AO694">
            <v>3.8461538461538547E-2</v>
          </cell>
          <cell r="AP694">
            <v>-4.2553191489361764E-2</v>
          </cell>
          <cell r="AQ694">
            <v>7.547169811320753E-2</v>
          </cell>
          <cell r="AR694">
            <v>0</v>
          </cell>
          <cell r="AS694">
            <v>7.0422535211267512E-2</v>
          </cell>
          <cell r="AT694">
            <v>5.4347826086956541E-2</v>
          </cell>
          <cell r="AU694">
            <v>5.2631578947368363E-2</v>
          </cell>
          <cell r="AV694">
            <v>8.1395348837209447E-2</v>
          </cell>
          <cell r="AW694">
            <v>0.16981132075471694</v>
          </cell>
        </row>
        <row r="695">
          <cell r="A695">
            <v>42115</v>
          </cell>
          <cell r="B695">
            <v>3431</v>
          </cell>
          <cell r="C695">
            <v>2717</v>
          </cell>
          <cell r="D695">
            <v>5.6175914791273041E-2</v>
          </cell>
          <cell r="E695">
            <v>3.0330330330330391E-2</v>
          </cell>
          <cell r="F695">
            <v>9.0726615816941081E-2</v>
          </cell>
          <cell r="G695">
            <v>0.26278984173721015</v>
          </cell>
          <cell r="H695">
            <v>5.65</v>
          </cell>
          <cell r="I695">
            <v>4.45</v>
          </cell>
          <cell r="J695">
            <v>7</v>
          </cell>
          <cell r="K695">
            <v>6.6</v>
          </cell>
          <cell r="L695">
            <v>4.5999999999999996</v>
          </cell>
          <cell r="M695">
            <v>6.5</v>
          </cell>
          <cell r="N695">
            <v>6.9</v>
          </cell>
          <cell r="O695">
            <v>6.85</v>
          </cell>
          <cell r="P695">
            <v>0</v>
          </cell>
          <cell r="Q695">
            <v>0.75</v>
          </cell>
          <cell r="R695">
            <v>3.55</v>
          </cell>
          <cell r="S695">
            <v>4.5</v>
          </cell>
          <cell r="T695">
            <v>4.2</v>
          </cell>
          <cell r="U695">
            <v>5.9</v>
          </cell>
          <cell r="V695">
            <v>5.3</v>
          </cell>
          <cell r="W695">
            <v>3.95</v>
          </cell>
          <cell r="Y695">
            <v>10.1</v>
          </cell>
          <cell r="Z695">
            <v>10</v>
          </cell>
          <cell r="AA695">
            <v>1.86</v>
          </cell>
          <cell r="AB695">
            <v>0.67</v>
          </cell>
          <cell r="AC695">
            <v>0.15306122448979598</v>
          </cell>
          <cell r="AD695"/>
          <cell r="AE695">
            <v>2.2988505747126631E-2</v>
          </cell>
          <cell r="AF695">
            <v>0</v>
          </cell>
          <cell r="AG695">
            <v>1.538461538461533E-2</v>
          </cell>
          <cell r="AH695">
            <v>4.5454545454545192E-2</v>
          </cell>
          <cell r="AI695">
            <v>0.19266055045871555</v>
          </cell>
          <cell r="AJ695">
            <v>0.11290322580645173</v>
          </cell>
          <cell r="AK695">
            <v>0.21238938053097334</v>
          </cell>
          <cell r="AL695" t="e">
            <v>#DIV/0!</v>
          </cell>
          <cell r="AM695">
            <v>5.6338028169014231E-2</v>
          </cell>
          <cell r="AN695">
            <v>2.8985507246376718E-2</v>
          </cell>
          <cell r="AO695">
            <v>0.11111111111111116</v>
          </cell>
          <cell r="AP695">
            <v>-6.6666666666666652E-2</v>
          </cell>
          <cell r="AQ695">
            <v>3.5087719298245723E-2</v>
          </cell>
          <cell r="AR695">
            <v>6.0000000000000053E-2</v>
          </cell>
          <cell r="AS695">
            <v>3.9473684210526327E-2</v>
          </cell>
          <cell r="AT695">
            <v>4.1237113402061931E-2</v>
          </cell>
          <cell r="AU695">
            <v>0</v>
          </cell>
          <cell r="AV695">
            <v>0</v>
          </cell>
          <cell r="AW695">
            <v>8.0645161290322731E-2</v>
          </cell>
        </row>
        <row r="696">
          <cell r="A696">
            <v>42122</v>
          </cell>
          <cell r="B696">
            <v>3404</v>
          </cell>
          <cell r="C696">
            <v>2685</v>
          </cell>
          <cell r="D696">
            <v>-9.5966167859466989E-3</v>
          </cell>
          <cell r="E696">
            <v>-7.8694258233751313E-3</v>
          </cell>
          <cell r="F696">
            <v>-1.1777695988222314E-2</v>
          </cell>
          <cell r="G696">
            <v>0.26778398510242085</v>
          </cell>
          <cell r="H696">
            <v>5.65</v>
          </cell>
          <cell r="I696">
            <v>4.45</v>
          </cell>
          <cell r="J696">
            <v>7</v>
          </cell>
          <cell r="K696">
            <v>6.6</v>
          </cell>
          <cell r="L696">
            <v>4.5999999999999996</v>
          </cell>
          <cell r="M696">
            <v>6.5</v>
          </cell>
          <cell r="N696">
            <v>6.5</v>
          </cell>
          <cell r="O696">
            <v>6.7</v>
          </cell>
          <cell r="P696">
            <v>0</v>
          </cell>
          <cell r="Q696">
            <v>0.7</v>
          </cell>
          <cell r="R696">
            <v>3.55</v>
          </cell>
          <cell r="S696">
            <v>4.75</v>
          </cell>
          <cell r="T696">
            <v>4.2</v>
          </cell>
          <cell r="U696">
            <v>5.8</v>
          </cell>
          <cell r="V696">
            <v>5.3</v>
          </cell>
          <cell r="W696">
            <v>3.9</v>
          </cell>
          <cell r="Y696">
            <v>9.9</v>
          </cell>
          <cell r="Z696">
            <v>10</v>
          </cell>
          <cell r="AA696">
            <v>1.68</v>
          </cell>
          <cell r="AB696">
            <v>0.65</v>
          </cell>
          <cell r="AC696">
            <v>0</v>
          </cell>
          <cell r="AD696"/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-5.7971014492753659E-2</v>
          </cell>
          <cell r="AK696">
            <v>-2.1897810218978075E-2</v>
          </cell>
          <cell r="AL696" t="e">
            <v>#DIV/0!</v>
          </cell>
          <cell r="AM696">
            <v>-6.6666666666666763E-2</v>
          </cell>
          <cell r="AN696">
            <v>0</v>
          </cell>
          <cell r="AO696">
            <v>5.555555555555558E-2</v>
          </cell>
          <cell r="AP696">
            <v>0</v>
          </cell>
          <cell r="AQ696">
            <v>-1.6949152542372947E-2</v>
          </cell>
          <cell r="AR696">
            <v>0</v>
          </cell>
          <cell r="AS696">
            <v>-1.2658227848101333E-2</v>
          </cell>
          <cell r="AT696">
            <v>-1.9801980198019709E-2</v>
          </cell>
          <cell r="AU696">
            <v>0</v>
          </cell>
          <cell r="AV696">
            <v>-9.6774193548387233E-2</v>
          </cell>
          <cell r="AW696">
            <v>-2.9850746268656692E-2</v>
          </cell>
        </row>
        <row r="697">
          <cell r="A697">
            <v>42129</v>
          </cell>
          <cell r="B697">
            <v>3475</v>
          </cell>
          <cell r="C697">
            <v>2699</v>
          </cell>
          <cell r="D697">
            <v>1.3959599277385548E-2</v>
          </cell>
          <cell r="E697">
            <v>2.0857814336075142E-2</v>
          </cell>
          <cell r="F697">
            <v>5.2141527001863253E-3</v>
          </cell>
          <cell r="G697">
            <v>0.28751389403482769</v>
          </cell>
          <cell r="H697">
            <v>5.65</v>
          </cell>
          <cell r="I697">
            <v>4.45</v>
          </cell>
          <cell r="J697">
            <v>7</v>
          </cell>
          <cell r="K697">
            <v>6.6</v>
          </cell>
          <cell r="L697">
            <v>4.5999999999999996</v>
          </cell>
          <cell r="M697">
            <v>6.5</v>
          </cell>
          <cell r="N697">
            <v>6.5</v>
          </cell>
          <cell r="O697">
            <v>6.7</v>
          </cell>
          <cell r="P697">
            <v>0</v>
          </cell>
          <cell r="Q697">
            <v>0.8</v>
          </cell>
          <cell r="R697">
            <v>3.55</v>
          </cell>
          <cell r="S697">
            <v>5.3</v>
          </cell>
          <cell r="T697">
            <v>4.2</v>
          </cell>
          <cell r="U697">
            <v>6.5</v>
          </cell>
          <cell r="V697">
            <v>5.45</v>
          </cell>
          <cell r="W697">
            <v>3.9</v>
          </cell>
          <cell r="Y697">
            <v>10.15</v>
          </cell>
          <cell r="Z697">
            <v>10</v>
          </cell>
          <cell r="AA697">
            <v>1.7</v>
          </cell>
          <cell r="AB697">
            <v>0.71</v>
          </cell>
          <cell r="AC697">
            <v>0</v>
          </cell>
          <cell r="AD697"/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 t="e">
            <v>#DIV/0!</v>
          </cell>
          <cell r="AM697">
            <v>0.14285714285714302</v>
          </cell>
          <cell r="AN697">
            <v>0</v>
          </cell>
          <cell r="AO697">
            <v>0.11578947368421044</v>
          </cell>
          <cell r="AP697">
            <v>0</v>
          </cell>
          <cell r="AQ697">
            <v>0.12068965517241392</v>
          </cell>
          <cell r="AR697">
            <v>2.8301886792452935E-2</v>
          </cell>
          <cell r="AS697">
            <v>0</v>
          </cell>
          <cell r="AT697">
            <v>2.5252525252525304E-2</v>
          </cell>
          <cell r="AU697">
            <v>0</v>
          </cell>
          <cell r="AV697">
            <v>1.1904761904761862E-2</v>
          </cell>
          <cell r="AW697">
            <v>9.2307692307692202E-2</v>
          </cell>
        </row>
        <row r="698">
          <cell r="A698">
            <v>42136</v>
          </cell>
          <cell r="B698">
            <v>3694</v>
          </cell>
          <cell r="C698">
            <v>2792</v>
          </cell>
          <cell r="D698">
            <v>5.053449951409128E-2</v>
          </cell>
          <cell r="E698">
            <v>6.3021582733812975E-2</v>
          </cell>
          <cell r="F698">
            <v>3.4457206372730642E-2</v>
          </cell>
          <cell r="G698">
            <v>0.32306590257879658</v>
          </cell>
          <cell r="H698">
            <v>5.65</v>
          </cell>
          <cell r="I698">
            <v>4.6500000000000004</v>
          </cell>
          <cell r="J698">
            <v>7.8</v>
          </cell>
          <cell r="K698">
            <v>6.6</v>
          </cell>
          <cell r="L698">
            <v>4.9000000000000004</v>
          </cell>
          <cell r="M698">
            <v>6.5</v>
          </cell>
          <cell r="N698">
            <v>6.95</v>
          </cell>
          <cell r="O698">
            <v>6.7</v>
          </cell>
          <cell r="P698">
            <v>0</v>
          </cell>
          <cell r="Q698">
            <v>0.8</v>
          </cell>
          <cell r="R698">
            <v>3.6</v>
          </cell>
          <cell r="S698">
            <v>5.5</v>
          </cell>
          <cell r="T698">
            <v>5</v>
          </cell>
          <cell r="U698">
            <v>6.9</v>
          </cell>
          <cell r="V698">
            <v>5.6</v>
          </cell>
          <cell r="W698">
            <v>3.9</v>
          </cell>
          <cell r="Y698">
            <v>10.55</v>
          </cell>
          <cell r="Z698">
            <v>10.7</v>
          </cell>
          <cell r="AA698">
            <v>1.81</v>
          </cell>
          <cell r="AB698">
            <v>0.71</v>
          </cell>
          <cell r="AC698">
            <v>0</v>
          </cell>
          <cell r="AD698"/>
          <cell r="AE698">
            <v>4.4943820224719211E-2</v>
          </cell>
          <cell r="AF698">
            <v>0.11428571428571432</v>
          </cell>
          <cell r="AG698">
            <v>0</v>
          </cell>
          <cell r="AH698">
            <v>6.5217391304347894E-2</v>
          </cell>
          <cell r="AI698">
            <v>0</v>
          </cell>
          <cell r="AJ698">
            <v>6.9230769230769207E-2</v>
          </cell>
          <cell r="AK698">
            <v>0</v>
          </cell>
          <cell r="AL698" t="e">
            <v>#DIV/0!</v>
          </cell>
          <cell r="AM698">
            <v>0</v>
          </cell>
          <cell r="AN698">
            <v>1.4084507042253502E-2</v>
          </cell>
          <cell r="AO698">
            <v>3.7735849056603765E-2</v>
          </cell>
          <cell r="AP698">
            <v>0.19047619047619047</v>
          </cell>
          <cell r="AQ698">
            <v>6.1538461538461542E-2</v>
          </cell>
          <cell r="AR698">
            <v>2.7522935779816349E-2</v>
          </cell>
          <cell r="AS698">
            <v>0</v>
          </cell>
          <cell r="AT698">
            <v>3.9408866995073843E-2</v>
          </cell>
          <cell r="AU698">
            <v>6.999999999999984E-2</v>
          </cell>
          <cell r="AV698">
            <v>6.4705882352941169E-2</v>
          </cell>
          <cell r="AW698">
            <v>0</v>
          </cell>
        </row>
        <row r="699">
          <cell r="A699">
            <v>42143</v>
          </cell>
          <cell r="B699">
            <v>4230</v>
          </cell>
          <cell r="C699">
            <v>2976</v>
          </cell>
          <cell r="D699">
            <v>0.11100832562442187</v>
          </cell>
          <cell r="E699">
            <v>0.14510016242555501</v>
          </cell>
          <cell r="F699">
            <v>6.5902578796561695E-2</v>
          </cell>
          <cell r="G699">
            <v>0.4213709677419355</v>
          </cell>
          <cell r="H699">
            <v>5.65</v>
          </cell>
          <cell r="I699">
            <v>5.0999999999999996</v>
          </cell>
          <cell r="J699">
            <v>9</v>
          </cell>
          <cell r="K699">
            <v>6.6</v>
          </cell>
          <cell r="L699">
            <v>4.9000000000000004</v>
          </cell>
          <cell r="M699">
            <v>6.5</v>
          </cell>
          <cell r="N699">
            <v>7.75</v>
          </cell>
          <cell r="O699">
            <v>6.7</v>
          </cell>
          <cell r="P699">
            <v>0</v>
          </cell>
          <cell r="Q699">
            <v>1.18</v>
          </cell>
          <cell r="R699">
            <v>4</v>
          </cell>
          <cell r="S699">
            <v>6.25</v>
          </cell>
          <cell r="T699">
            <v>5.8</v>
          </cell>
          <cell r="U699">
            <v>7.5</v>
          </cell>
          <cell r="V699">
            <v>6.3</v>
          </cell>
          <cell r="W699">
            <v>3.9</v>
          </cell>
          <cell r="Y699">
            <v>12</v>
          </cell>
          <cell r="Z699">
            <v>12.3</v>
          </cell>
          <cell r="AA699">
            <v>2.48</v>
          </cell>
          <cell r="AB699">
            <v>1.24</v>
          </cell>
          <cell r="AC699">
            <v>0</v>
          </cell>
          <cell r="AD699"/>
          <cell r="AE699">
            <v>9.6774193548387011E-2</v>
          </cell>
          <cell r="AF699">
            <v>0.15384615384615397</v>
          </cell>
          <cell r="AG699">
            <v>0</v>
          </cell>
          <cell r="AH699">
            <v>0</v>
          </cell>
          <cell r="AI699">
            <v>0</v>
          </cell>
          <cell r="AJ699">
            <v>0.1151079136690647</v>
          </cell>
          <cell r="AK699">
            <v>0</v>
          </cell>
          <cell r="AL699" t="e">
            <v>#DIV/0!</v>
          </cell>
          <cell r="AM699">
            <v>0.47499999999999987</v>
          </cell>
          <cell r="AN699">
            <v>0.11111111111111116</v>
          </cell>
          <cell r="AO699">
            <v>0.13636363636363646</v>
          </cell>
          <cell r="AP699">
            <v>0.15999999999999992</v>
          </cell>
          <cell r="AQ699">
            <v>8.6956521739130377E-2</v>
          </cell>
          <cell r="AR699">
            <v>0.125</v>
          </cell>
          <cell r="AS699">
            <v>0</v>
          </cell>
          <cell r="AT699">
            <v>0.13744075829383884</v>
          </cell>
          <cell r="AU699">
            <v>0.14953271028037407</v>
          </cell>
          <cell r="AV699">
            <v>0.37016574585635365</v>
          </cell>
          <cell r="AW699">
            <v>0.74647887323943674</v>
          </cell>
        </row>
        <row r="700">
          <cell r="A700">
            <v>42150</v>
          </cell>
          <cell r="B700">
            <v>3816</v>
          </cell>
          <cell r="C700">
            <v>2917</v>
          </cell>
          <cell r="D700">
            <v>-6.5639744657230104E-2</v>
          </cell>
          <cell r="E700">
            <v>-9.7872340425531945E-2</v>
          </cell>
          <cell r="F700">
            <v>-1.9825268817204256E-2</v>
          </cell>
          <cell r="G700">
            <v>0.308193349331505</v>
          </cell>
          <cell r="H700">
            <v>5.65</v>
          </cell>
          <cell r="I700">
            <v>4.9000000000000004</v>
          </cell>
          <cell r="J700">
            <v>8.65</v>
          </cell>
          <cell r="K700">
            <v>6.6</v>
          </cell>
          <cell r="L700">
            <v>5.4</v>
          </cell>
          <cell r="M700">
            <v>6.5</v>
          </cell>
          <cell r="N700">
            <v>7.25</v>
          </cell>
          <cell r="O700">
            <v>6.7</v>
          </cell>
          <cell r="P700">
            <v>0</v>
          </cell>
          <cell r="Q700">
            <v>0.96</v>
          </cell>
          <cell r="R700">
            <v>3.7</v>
          </cell>
          <cell r="S700">
            <v>5.6</v>
          </cell>
          <cell r="T700">
            <v>5.15</v>
          </cell>
          <cell r="U700">
            <v>6.8</v>
          </cell>
          <cell r="V700">
            <v>5.5</v>
          </cell>
          <cell r="W700">
            <v>3.9</v>
          </cell>
          <cell r="Y700">
            <v>11.25</v>
          </cell>
          <cell r="Z700">
            <v>11.35</v>
          </cell>
          <cell r="AA700">
            <v>2.14</v>
          </cell>
          <cell r="AB700">
            <v>0.77</v>
          </cell>
          <cell r="AC700">
            <v>0</v>
          </cell>
          <cell r="AD700"/>
          <cell r="AE700">
            <v>-3.9215686274509665E-2</v>
          </cell>
          <cell r="AF700">
            <v>-3.8888888888888862E-2</v>
          </cell>
          <cell r="AG700">
            <v>0</v>
          </cell>
          <cell r="AH700">
            <v>0.1020408163265305</v>
          </cell>
          <cell r="AI700">
            <v>0</v>
          </cell>
          <cell r="AJ700">
            <v>-6.4516129032258118E-2</v>
          </cell>
          <cell r="AK700">
            <v>0</v>
          </cell>
          <cell r="AL700" t="e">
            <v>#DIV/0!</v>
          </cell>
          <cell r="AM700">
            <v>-0.18644067796610164</v>
          </cell>
          <cell r="AN700">
            <v>-7.4999999999999956E-2</v>
          </cell>
          <cell r="AO700">
            <v>-0.10400000000000009</v>
          </cell>
          <cell r="AP700">
            <v>-0.11206896551724133</v>
          </cell>
          <cell r="AQ700">
            <v>-9.3333333333333379E-2</v>
          </cell>
          <cell r="AR700">
            <v>-0.12698412698412698</v>
          </cell>
          <cell r="AS700">
            <v>0</v>
          </cell>
          <cell r="AT700">
            <v>-6.25E-2</v>
          </cell>
          <cell r="AU700">
            <v>-7.7235772357723609E-2</v>
          </cell>
          <cell r="AV700">
            <v>-0.13709677419354838</v>
          </cell>
          <cell r="AW700">
            <v>-0.37903225806451613</v>
          </cell>
        </row>
        <row r="701">
          <cell r="A701">
            <v>42157</v>
          </cell>
          <cell r="B701">
            <v>3763</v>
          </cell>
          <cell r="C701">
            <v>2939</v>
          </cell>
          <cell r="D701">
            <v>-4.6041883261547234E-3</v>
          </cell>
          <cell r="E701">
            <v>-1.388888888888884E-2</v>
          </cell>
          <cell r="F701">
            <v>7.5419952005484348E-3</v>
          </cell>
          <cell r="G701">
            <v>0.28036747192922762</v>
          </cell>
          <cell r="H701">
            <v>5.65</v>
          </cell>
          <cell r="I701">
            <v>5.15</v>
          </cell>
          <cell r="J701">
            <v>8.1999999999999993</v>
          </cell>
          <cell r="K701">
            <v>6.6</v>
          </cell>
          <cell r="L701">
            <v>5.45</v>
          </cell>
          <cell r="M701">
            <v>6.5</v>
          </cell>
          <cell r="N701">
            <v>7.5</v>
          </cell>
          <cell r="O701">
            <v>6.7</v>
          </cell>
          <cell r="P701">
            <v>0</v>
          </cell>
          <cell r="Q701">
            <v>1.07</v>
          </cell>
          <cell r="R701">
            <v>3.65</v>
          </cell>
          <cell r="S701">
            <v>5.2</v>
          </cell>
          <cell r="T701">
            <v>5</v>
          </cell>
          <cell r="U701">
            <v>7.4</v>
          </cell>
          <cell r="V701">
            <v>5.5</v>
          </cell>
          <cell r="W701">
            <v>3.9</v>
          </cell>
          <cell r="Y701">
            <v>10.8</v>
          </cell>
          <cell r="Z701">
            <v>10.9</v>
          </cell>
          <cell r="AA701">
            <v>2.08</v>
          </cell>
          <cell r="AB701">
            <v>0.74</v>
          </cell>
          <cell r="AC701">
            <v>0</v>
          </cell>
          <cell r="AD701"/>
          <cell r="AE701">
            <v>5.1020408163265252E-2</v>
          </cell>
          <cell r="AF701">
            <v>-5.2023121387283378E-2</v>
          </cell>
          <cell r="AG701">
            <v>0</v>
          </cell>
          <cell r="AH701">
            <v>9.2592592592593004E-3</v>
          </cell>
          <cell r="AI701">
            <v>0</v>
          </cell>
          <cell r="AJ701">
            <v>3.4482758620689724E-2</v>
          </cell>
          <cell r="AK701">
            <v>0</v>
          </cell>
          <cell r="AL701" t="e">
            <v>#DIV/0!</v>
          </cell>
          <cell r="AM701">
            <v>0.11458333333333348</v>
          </cell>
          <cell r="AN701">
            <v>-1.3513513513513598E-2</v>
          </cell>
          <cell r="AO701">
            <v>-7.1428571428571286E-2</v>
          </cell>
          <cell r="AP701">
            <v>-2.9126213592233108E-2</v>
          </cell>
          <cell r="AQ701">
            <v>8.8235294117647189E-2</v>
          </cell>
          <cell r="AR701">
            <v>0</v>
          </cell>
          <cell r="AS701">
            <v>0</v>
          </cell>
          <cell r="AT701">
            <v>-3.9999999999999925E-2</v>
          </cell>
          <cell r="AU701">
            <v>-3.9647577092510988E-2</v>
          </cell>
          <cell r="AV701">
            <v>-2.8037383177570097E-2</v>
          </cell>
          <cell r="AW701">
            <v>-3.8961038961038974E-2</v>
          </cell>
        </row>
        <row r="702">
          <cell r="A702">
            <v>42164</v>
          </cell>
          <cell r="B702">
            <v>3776</v>
          </cell>
          <cell r="C702">
            <v>2928</v>
          </cell>
          <cell r="D702">
            <v>2.9841838257227415E-4</v>
          </cell>
          <cell r="E702">
            <v>3.4546904065904105E-3</v>
          </cell>
          <cell r="F702">
            <v>-3.7427696495406781E-3</v>
          </cell>
          <cell r="G702">
            <v>0.2896174863387978</v>
          </cell>
          <cell r="H702">
            <v>5.65</v>
          </cell>
          <cell r="I702">
            <v>5.0999999999999996</v>
          </cell>
          <cell r="J702">
            <v>8</v>
          </cell>
          <cell r="K702">
            <v>6.6</v>
          </cell>
          <cell r="L702">
            <v>5.4</v>
          </cell>
          <cell r="M702">
            <v>6.5</v>
          </cell>
          <cell r="N702">
            <v>7.5</v>
          </cell>
          <cell r="O702">
            <v>6.7</v>
          </cell>
          <cell r="P702">
            <v>0</v>
          </cell>
          <cell r="Q702">
            <v>1.1200000000000001</v>
          </cell>
          <cell r="R702">
            <v>3.75</v>
          </cell>
          <cell r="S702">
            <v>5.25</v>
          </cell>
          <cell r="T702">
            <v>5</v>
          </cell>
          <cell r="U702">
            <v>7.45</v>
          </cell>
          <cell r="V702">
            <v>5.75</v>
          </cell>
          <cell r="W702">
            <v>3.9</v>
          </cell>
          <cell r="Y702">
            <v>10.6</v>
          </cell>
          <cell r="Z702">
            <v>10.7</v>
          </cell>
          <cell r="AA702">
            <v>2.1</v>
          </cell>
          <cell r="AB702">
            <v>0.74</v>
          </cell>
          <cell r="AC702">
            <v>0</v>
          </cell>
          <cell r="AD702"/>
          <cell r="AE702">
            <v>-9.7087378640777766E-3</v>
          </cell>
          <cell r="AF702">
            <v>-2.4390243902438935E-2</v>
          </cell>
          <cell r="AG702">
            <v>0</v>
          </cell>
          <cell r="AH702">
            <v>-9.1743119266054496E-3</v>
          </cell>
          <cell r="AI702">
            <v>0</v>
          </cell>
          <cell r="AJ702">
            <v>0</v>
          </cell>
          <cell r="AK702">
            <v>0</v>
          </cell>
          <cell r="AL702" t="e">
            <v>#DIV/0!</v>
          </cell>
          <cell r="AM702">
            <v>4.6728971962616939E-2</v>
          </cell>
          <cell r="AN702">
            <v>2.7397260273972712E-2</v>
          </cell>
          <cell r="AO702">
            <v>9.6153846153845812E-3</v>
          </cell>
          <cell r="AP702">
            <v>0</v>
          </cell>
          <cell r="AQ702">
            <v>6.7567567567567988E-3</v>
          </cell>
          <cell r="AR702">
            <v>4.5454545454545414E-2</v>
          </cell>
          <cell r="AS702">
            <v>0</v>
          </cell>
          <cell r="AT702">
            <v>-1.8518518518518601E-2</v>
          </cell>
          <cell r="AU702">
            <v>-1.8348623853211121E-2</v>
          </cell>
          <cell r="AV702">
            <v>9.6153846153845812E-3</v>
          </cell>
          <cell r="AW702">
            <v>0</v>
          </cell>
        </row>
        <row r="703">
          <cell r="A703">
            <v>42171</v>
          </cell>
          <cell r="B703">
            <v>3728</v>
          </cell>
          <cell r="C703">
            <v>2884</v>
          </cell>
          <cell r="D703">
            <v>-1.3723150357995206E-2</v>
          </cell>
          <cell r="E703">
            <v>-1.2711864406779627E-2</v>
          </cell>
          <cell r="F703">
            <v>-1.5027322404371546E-2</v>
          </cell>
          <cell r="G703">
            <v>0.29264909847434117</v>
          </cell>
          <cell r="H703">
            <v>5.65</v>
          </cell>
          <cell r="I703">
            <v>4.95</v>
          </cell>
          <cell r="J703">
            <v>7.3</v>
          </cell>
          <cell r="K703">
            <v>6.6</v>
          </cell>
          <cell r="L703">
            <v>5.4</v>
          </cell>
          <cell r="M703">
            <v>6.5</v>
          </cell>
          <cell r="N703">
            <v>7.9</v>
          </cell>
          <cell r="O703">
            <v>6.7</v>
          </cell>
          <cell r="P703">
            <v>0</v>
          </cell>
          <cell r="Q703">
            <v>1.04</v>
          </cell>
          <cell r="R703">
            <v>3.65</v>
          </cell>
          <cell r="S703">
            <v>5.3</v>
          </cell>
          <cell r="T703">
            <v>4.95</v>
          </cell>
          <cell r="U703">
            <v>7.5</v>
          </cell>
          <cell r="V703">
            <v>5.75</v>
          </cell>
          <cell r="W703">
            <v>3.9</v>
          </cell>
          <cell r="Y703">
            <v>10.15</v>
          </cell>
          <cell r="Z703">
            <v>10.25</v>
          </cell>
          <cell r="AA703">
            <v>1.85</v>
          </cell>
          <cell r="AB703">
            <v>0.88</v>
          </cell>
          <cell r="AC703">
            <v>0</v>
          </cell>
          <cell r="AD703"/>
          <cell r="AE703">
            <v>-2.9411764705882248E-2</v>
          </cell>
          <cell r="AF703">
            <v>-8.7500000000000022E-2</v>
          </cell>
          <cell r="AG703">
            <v>0</v>
          </cell>
          <cell r="AH703">
            <v>0</v>
          </cell>
          <cell r="AI703">
            <v>0</v>
          </cell>
          <cell r="AJ703">
            <v>5.3333333333333455E-2</v>
          </cell>
          <cell r="AK703">
            <v>0</v>
          </cell>
          <cell r="AL703" t="e">
            <v>#DIV/0!</v>
          </cell>
          <cell r="AM703">
            <v>-7.1428571428571508E-2</v>
          </cell>
          <cell r="AN703">
            <v>-2.6666666666666727E-2</v>
          </cell>
          <cell r="AO703">
            <v>9.52380952380949E-3</v>
          </cell>
          <cell r="AP703">
            <v>-1.0000000000000009E-2</v>
          </cell>
          <cell r="AQ703">
            <v>6.7114093959730337E-3</v>
          </cell>
          <cell r="AR703">
            <v>0</v>
          </cell>
          <cell r="AS703">
            <v>0</v>
          </cell>
          <cell r="AT703">
            <v>-4.245283018867918E-2</v>
          </cell>
          <cell r="AU703">
            <v>-4.2056074766355089E-2</v>
          </cell>
          <cell r="AV703">
            <v>-0.11904761904761907</v>
          </cell>
          <cell r="AW703">
            <v>0.18918918918918926</v>
          </cell>
        </row>
        <row r="704">
          <cell r="A704">
            <v>42178</v>
          </cell>
          <cell r="B704">
            <v>4477</v>
          </cell>
          <cell r="C704">
            <v>3169</v>
          </cell>
          <cell r="D704">
            <v>0.15638233514821542</v>
          </cell>
          <cell r="E704">
            <v>0.20091201716738194</v>
          </cell>
          <cell r="F704">
            <v>9.8821081830790636E-2</v>
          </cell>
          <cell r="G704">
            <v>0.41274850110444933</v>
          </cell>
          <cell r="H704">
            <v>5.65</v>
          </cell>
          <cell r="I704">
            <v>5.6</v>
          </cell>
          <cell r="J704">
            <v>9.25</v>
          </cell>
          <cell r="K704">
            <v>6.6</v>
          </cell>
          <cell r="L704">
            <v>5.6</v>
          </cell>
          <cell r="M704">
            <v>6.5</v>
          </cell>
          <cell r="N704">
            <v>8.5</v>
          </cell>
          <cell r="O704">
            <v>6.7</v>
          </cell>
          <cell r="P704">
            <v>0.17</v>
          </cell>
          <cell r="Q704">
            <v>1.54</v>
          </cell>
          <cell r="R704">
            <v>4.05</v>
          </cell>
          <cell r="S704">
            <v>6.5</v>
          </cell>
          <cell r="T704">
            <v>5.8</v>
          </cell>
          <cell r="U704">
            <v>8.4</v>
          </cell>
          <cell r="V704">
            <v>6.9</v>
          </cell>
          <cell r="W704">
            <v>3.9</v>
          </cell>
          <cell r="Y704">
            <v>12.6</v>
          </cell>
          <cell r="Z704">
            <v>12.7</v>
          </cell>
          <cell r="AA704">
            <v>2.77</v>
          </cell>
          <cell r="AB704">
            <v>1.51</v>
          </cell>
          <cell r="AC704">
            <v>0</v>
          </cell>
          <cell r="AD704"/>
          <cell r="AE704">
            <v>0.13131313131313127</v>
          </cell>
          <cell r="AF704">
            <v>0.26712328767123283</v>
          </cell>
          <cell r="AG704">
            <v>0</v>
          </cell>
          <cell r="AH704">
            <v>3.7037037037036979E-2</v>
          </cell>
          <cell r="AI704">
            <v>0</v>
          </cell>
          <cell r="AJ704">
            <v>7.5949367088607556E-2</v>
          </cell>
          <cell r="AK704">
            <v>0</v>
          </cell>
          <cell r="AL704" t="e">
            <v>#DIV/0!</v>
          </cell>
          <cell r="AM704">
            <v>0.48076923076923084</v>
          </cell>
          <cell r="AN704">
            <v>0.1095890410958904</v>
          </cell>
          <cell r="AO704">
            <v>0.22641509433962259</v>
          </cell>
          <cell r="AP704">
            <v>0.17171717171717171</v>
          </cell>
          <cell r="AQ704">
            <v>0.12000000000000011</v>
          </cell>
          <cell r="AR704">
            <v>0.19999999999999996</v>
          </cell>
          <cell r="AS704">
            <v>0</v>
          </cell>
          <cell r="AT704">
            <v>0.2413793103448274</v>
          </cell>
          <cell r="AU704">
            <v>0.23902439024390243</v>
          </cell>
          <cell r="AV704">
            <v>0.49729729729729732</v>
          </cell>
          <cell r="AW704">
            <v>0.71590909090909083</v>
          </cell>
        </row>
        <row r="705">
          <cell r="A705">
            <v>42185</v>
          </cell>
          <cell r="B705">
            <v>4750</v>
          </cell>
          <cell r="C705">
            <v>3248</v>
          </cell>
          <cell r="D705">
            <v>4.6037143604499065E-2</v>
          </cell>
          <cell r="E705">
            <v>6.0978333705606458E-2</v>
          </cell>
          <cell r="F705">
            <v>2.4928999684443065E-2</v>
          </cell>
          <cell r="G705">
            <v>0.46243842364532017</v>
          </cell>
          <cell r="H705">
            <v>5.65</v>
          </cell>
          <cell r="I705">
            <v>5.8</v>
          </cell>
          <cell r="J705">
            <v>9.4</v>
          </cell>
          <cell r="K705">
            <v>6.6</v>
          </cell>
          <cell r="L705">
            <v>5.8</v>
          </cell>
          <cell r="M705">
            <v>6.5</v>
          </cell>
          <cell r="N705">
            <v>8.6999999999999993</v>
          </cell>
          <cell r="O705">
            <v>6.7</v>
          </cell>
          <cell r="P705">
            <v>0.28000000000000003</v>
          </cell>
          <cell r="Q705">
            <v>1.69</v>
          </cell>
          <cell r="R705">
            <v>4.2</v>
          </cell>
          <cell r="S705">
            <v>6.85</v>
          </cell>
          <cell r="T705">
            <v>6</v>
          </cell>
          <cell r="U705">
            <v>9</v>
          </cell>
          <cell r="V705">
            <v>7.1</v>
          </cell>
          <cell r="W705">
            <v>3.9</v>
          </cell>
          <cell r="Y705">
            <v>12.9</v>
          </cell>
          <cell r="Z705">
            <v>13</v>
          </cell>
          <cell r="AA705">
            <v>3.34</v>
          </cell>
          <cell r="AB705">
            <v>1.98</v>
          </cell>
          <cell r="AC705">
            <v>0</v>
          </cell>
          <cell r="AD705"/>
          <cell r="AE705">
            <v>3.5714285714285809E-2</v>
          </cell>
          <cell r="AF705">
            <v>1.6216216216216273E-2</v>
          </cell>
          <cell r="AG705">
            <v>0</v>
          </cell>
          <cell r="AH705">
            <v>3.5714285714285809E-2</v>
          </cell>
          <cell r="AI705">
            <v>0</v>
          </cell>
          <cell r="AJ705">
            <v>2.3529411764705799E-2</v>
          </cell>
          <cell r="AK705">
            <v>0</v>
          </cell>
          <cell r="AL705">
            <v>0.64705882352941191</v>
          </cell>
          <cell r="AM705">
            <v>9.740259740259738E-2</v>
          </cell>
          <cell r="AN705">
            <v>3.7037037037037202E-2</v>
          </cell>
          <cell r="AO705">
            <v>5.3846153846153877E-2</v>
          </cell>
          <cell r="AP705">
            <v>3.4482758620689724E-2</v>
          </cell>
          <cell r="AQ705">
            <v>7.1428571428571397E-2</v>
          </cell>
          <cell r="AR705">
            <v>2.8985507246376718E-2</v>
          </cell>
          <cell r="AS705">
            <v>0</v>
          </cell>
          <cell r="AT705">
            <v>2.3809523809523947E-2</v>
          </cell>
          <cell r="AU705">
            <v>2.3622047244094446E-2</v>
          </cell>
          <cell r="AV705">
            <v>0.20577617328519859</v>
          </cell>
          <cell r="AW705">
            <v>0.3112582781456954</v>
          </cell>
        </row>
        <row r="706">
          <cell r="A706">
            <v>42192</v>
          </cell>
          <cell r="B706">
            <v>4500</v>
          </cell>
          <cell r="C706">
            <v>3074</v>
          </cell>
          <cell r="D706">
            <v>-5.301325331332829E-2</v>
          </cell>
          <cell r="E706">
            <v>-5.2631578947368474E-2</v>
          </cell>
          <cell r="F706">
            <v>-5.3571428571428603E-2</v>
          </cell>
          <cell r="G706">
            <v>0.46389069616135331</v>
          </cell>
          <cell r="H706">
            <v>5.65</v>
          </cell>
          <cell r="I706">
            <v>5.25</v>
          </cell>
          <cell r="J706">
            <v>8.5</v>
          </cell>
          <cell r="K706">
            <v>6.6</v>
          </cell>
          <cell r="L706">
            <v>5.6</v>
          </cell>
          <cell r="M706">
            <v>6.5</v>
          </cell>
          <cell r="N706">
            <v>8</v>
          </cell>
          <cell r="O706">
            <v>6.7</v>
          </cell>
          <cell r="P706">
            <v>0.2</v>
          </cell>
          <cell r="Q706">
            <v>1.46</v>
          </cell>
          <cell r="R706">
            <v>4</v>
          </cell>
          <cell r="S706">
            <v>6.75</v>
          </cell>
          <cell r="T706">
            <v>5.8</v>
          </cell>
          <cell r="U706">
            <v>8.4</v>
          </cell>
          <cell r="V706">
            <v>6.9</v>
          </cell>
          <cell r="W706">
            <v>3.9</v>
          </cell>
          <cell r="Y706">
            <v>12</v>
          </cell>
          <cell r="Z706">
            <v>12.1</v>
          </cell>
          <cell r="AA706">
            <v>3.04</v>
          </cell>
          <cell r="AB706">
            <v>1.75</v>
          </cell>
          <cell r="AC706">
            <v>0</v>
          </cell>
          <cell r="AD706"/>
          <cell r="AE706">
            <v>-9.4827586206896575E-2</v>
          </cell>
          <cell r="AF706">
            <v>-9.5744680851063912E-2</v>
          </cell>
          <cell r="AG706">
            <v>0</v>
          </cell>
          <cell r="AH706">
            <v>-3.4482758620689724E-2</v>
          </cell>
          <cell r="AI706">
            <v>0</v>
          </cell>
          <cell r="AJ706">
            <v>-8.045977011494243E-2</v>
          </cell>
          <cell r="AK706">
            <v>0</v>
          </cell>
          <cell r="AL706">
            <v>-0.2857142857142857</v>
          </cell>
          <cell r="AM706">
            <v>-0.13609467455621305</v>
          </cell>
          <cell r="AN706">
            <v>-4.7619047619047672E-2</v>
          </cell>
          <cell r="AO706">
            <v>-1.4598540145985384E-2</v>
          </cell>
          <cell r="AP706">
            <v>-3.3333333333333326E-2</v>
          </cell>
          <cell r="AQ706">
            <v>-6.6666666666666652E-2</v>
          </cell>
          <cell r="AR706">
            <v>-2.8169014084506894E-2</v>
          </cell>
          <cell r="AS706">
            <v>0</v>
          </cell>
          <cell r="AT706">
            <v>-6.9767441860465129E-2</v>
          </cell>
          <cell r="AU706">
            <v>-6.9230769230769207E-2</v>
          </cell>
          <cell r="AV706">
            <v>-8.9820359281437057E-2</v>
          </cell>
          <cell r="AW706">
            <v>-0.11616161616161613</v>
          </cell>
        </row>
        <row r="707">
          <cell r="A707">
            <v>42199</v>
          </cell>
          <cell r="B707">
            <v>4596</v>
          </cell>
          <cell r="C707">
            <v>3119</v>
          </cell>
          <cell r="D707">
            <v>1.8616318986004687E-2</v>
          </cell>
          <cell r="E707">
            <v>2.1333333333333426E-2</v>
          </cell>
          <cell r="F707">
            <v>1.4638906961613518E-2</v>
          </cell>
          <cell r="G707">
            <v>0.4735492144918243</v>
          </cell>
          <cell r="H707">
            <v>5.65</v>
          </cell>
          <cell r="I707">
            <v>5.5</v>
          </cell>
          <cell r="J707">
            <v>8.5</v>
          </cell>
          <cell r="K707">
            <v>6.6</v>
          </cell>
          <cell r="L707">
            <v>5.7</v>
          </cell>
          <cell r="M707">
            <v>6.5</v>
          </cell>
          <cell r="N707">
            <v>8.1999999999999993</v>
          </cell>
          <cell r="O707">
            <v>6.7</v>
          </cell>
          <cell r="P707">
            <v>0.22</v>
          </cell>
          <cell r="Q707">
            <v>1.53</v>
          </cell>
          <cell r="R707">
            <v>4.3</v>
          </cell>
          <cell r="S707">
            <v>6.7</v>
          </cell>
          <cell r="T707">
            <v>5.95</v>
          </cell>
          <cell r="U707">
            <v>8.4</v>
          </cell>
          <cell r="V707">
            <v>6.9</v>
          </cell>
          <cell r="W707">
            <v>3.9</v>
          </cell>
          <cell r="Y707">
            <v>12.7</v>
          </cell>
          <cell r="Z707">
            <v>12.8</v>
          </cell>
          <cell r="AA707">
            <v>3.01</v>
          </cell>
          <cell r="AB707">
            <v>1.69</v>
          </cell>
          <cell r="AC707">
            <v>0</v>
          </cell>
          <cell r="AD707"/>
          <cell r="AE707">
            <v>4.7619047619047672E-2</v>
          </cell>
          <cell r="AF707">
            <v>0</v>
          </cell>
          <cell r="AG707">
            <v>0</v>
          </cell>
          <cell r="AH707">
            <v>1.7857142857143016E-2</v>
          </cell>
          <cell r="AI707">
            <v>0</v>
          </cell>
          <cell r="AJ707">
            <v>2.4999999999999911E-2</v>
          </cell>
          <cell r="AK707">
            <v>0</v>
          </cell>
          <cell r="AL707">
            <v>9.9999999999999867E-2</v>
          </cell>
          <cell r="AM707">
            <v>4.7945205479452024E-2</v>
          </cell>
          <cell r="AN707">
            <v>7.4999999999999956E-2</v>
          </cell>
          <cell r="AO707">
            <v>-7.4074074074074181E-3</v>
          </cell>
          <cell r="AP707">
            <v>2.5862068965517349E-2</v>
          </cell>
          <cell r="AQ707">
            <v>0</v>
          </cell>
          <cell r="AR707">
            <v>0</v>
          </cell>
          <cell r="AS707">
            <v>0</v>
          </cell>
          <cell r="AT707">
            <v>5.8333333333333348E-2</v>
          </cell>
          <cell r="AU707">
            <v>5.7851239669421517E-2</v>
          </cell>
          <cell r="AV707">
            <v>-9.8684210526316374E-3</v>
          </cell>
          <cell r="AW707">
            <v>-3.4285714285714364E-2</v>
          </cell>
        </row>
        <row r="708">
          <cell r="A708">
            <v>42206</v>
          </cell>
          <cell r="B708">
            <v>6823</v>
          </cell>
          <cell r="C708">
            <v>3977</v>
          </cell>
          <cell r="D708">
            <v>0.39987038237200268</v>
          </cell>
          <cell r="E708">
            <v>0.48455178416013922</v>
          </cell>
          <cell r="F708">
            <v>0.27508816928502733</v>
          </cell>
          <cell r="G708">
            <v>0.71561478501382947</v>
          </cell>
          <cell r="H708"/>
          <cell r="I708">
            <v>5.8</v>
          </cell>
          <cell r="J708">
            <v>9.35</v>
          </cell>
          <cell r="K708"/>
          <cell r="L708">
            <v>6.4</v>
          </cell>
          <cell r="M708"/>
          <cell r="N708">
            <v>9</v>
          </cell>
          <cell r="O708"/>
          <cell r="P708">
            <v>0.46</v>
          </cell>
          <cell r="Q708">
            <v>1.87</v>
          </cell>
          <cell r="R708">
            <v>6.5</v>
          </cell>
          <cell r="S708">
            <v>8.0500000000000007</v>
          </cell>
          <cell r="T708">
            <v>6.7</v>
          </cell>
          <cell r="U708">
            <v>11</v>
          </cell>
          <cell r="V708">
            <v>8.5500000000000007</v>
          </cell>
          <cell r="W708"/>
          <cell r="Y708">
            <v>13.65</v>
          </cell>
          <cell r="Z708">
            <v>13.8</v>
          </cell>
          <cell r="AA708">
            <v>4.62</v>
          </cell>
          <cell r="AB708">
            <v>2.7</v>
          </cell>
          <cell r="AC708" t="str">
            <v/>
          </cell>
          <cell r="AD708"/>
          <cell r="AE708">
            <v>5.4545454545454453E-2</v>
          </cell>
          <cell r="AF708">
            <v>9.9999999999999867E-2</v>
          </cell>
          <cell r="AG708" t="str">
            <v/>
          </cell>
          <cell r="AH708">
            <v>0.12280701754385959</v>
          </cell>
          <cell r="AI708" t="str">
            <v/>
          </cell>
          <cell r="AJ708">
            <v>9.7560975609756184E-2</v>
          </cell>
          <cell r="AK708" t="str">
            <v/>
          </cell>
          <cell r="AL708">
            <v>1.0909090909090908</v>
          </cell>
          <cell r="AM708">
            <v>0.22222222222222232</v>
          </cell>
          <cell r="AN708">
            <v>0.51162790697674421</v>
          </cell>
          <cell r="AO708">
            <v>0.20149253731343286</v>
          </cell>
          <cell r="AP708">
            <v>0.12605042016806722</v>
          </cell>
          <cell r="AQ708">
            <v>0.30952380952380953</v>
          </cell>
          <cell r="AR708">
            <v>0.23913043478260865</v>
          </cell>
          <cell r="AS708" t="str">
            <v/>
          </cell>
          <cell r="AT708">
            <v>7.4803149606299302E-2</v>
          </cell>
          <cell r="AU708">
            <v>7.8125E-2</v>
          </cell>
          <cell r="AV708">
            <v>0.53488372093023262</v>
          </cell>
          <cell r="AW708">
            <v>0.59763313609467472</v>
          </cell>
        </row>
        <row r="709">
          <cell r="A709">
            <v>42213</v>
          </cell>
          <cell r="B709">
            <v>6864</v>
          </cell>
          <cell r="C709">
            <v>3974</v>
          </cell>
          <cell r="D709">
            <v>3.5185185185184764E-3</v>
          </cell>
          <cell r="E709">
            <v>6.0090869119155954E-3</v>
          </cell>
          <cell r="F709">
            <v>-7.5433744028163829E-4</v>
          </cell>
          <cell r="G709">
            <v>0.72722697533970815</v>
          </cell>
          <cell r="H709"/>
          <cell r="I709">
            <v>6</v>
          </cell>
          <cell r="J709">
            <v>9.5</v>
          </cell>
          <cell r="K709"/>
          <cell r="L709">
            <v>6.8</v>
          </cell>
          <cell r="M709"/>
          <cell r="N709">
            <v>9</v>
          </cell>
          <cell r="O709"/>
          <cell r="P709">
            <v>0.55000000000000004</v>
          </cell>
          <cell r="Q709">
            <v>1.86</v>
          </cell>
          <cell r="R709">
            <v>5.9</v>
          </cell>
          <cell r="S709">
            <v>7.85</v>
          </cell>
          <cell r="T709">
            <v>6</v>
          </cell>
          <cell r="U709">
            <v>10.8</v>
          </cell>
          <cell r="V709">
            <v>8.3000000000000007</v>
          </cell>
          <cell r="W709"/>
          <cell r="Y709">
            <v>14.85</v>
          </cell>
          <cell r="Z709">
            <v>15</v>
          </cell>
          <cell r="AA709">
            <v>4.3899999999999997</v>
          </cell>
          <cell r="AB709">
            <v>2.87</v>
          </cell>
          <cell r="AC709" t="str">
            <v/>
          </cell>
          <cell r="AD709"/>
          <cell r="AE709">
            <v>3.4482758620689724E-2</v>
          </cell>
          <cell r="AF709">
            <v>1.6042780748663166E-2</v>
          </cell>
          <cell r="AG709" t="str">
            <v/>
          </cell>
          <cell r="AH709">
            <v>6.25E-2</v>
          </cell>
          <cell r="AI709" t="str">
            <v/>
          </cell>
          <cell r="AJ709">
            <v>0</v>
          </cell>
          <cell r="AK709" t="str">
            <v/>
          </cell>
          <cell r="AL709">
            <v>0.19565217391304346</v>
          </cell>
          <cell r="AM709">
            <v>-5.3475935828877219E-3</v>
          </cell>
          <cell r="AN709">
            <v>-9.2307692307692202E-2</v>
          </cell>
          <cell r="AO709">
            <v>-2.4844720496894568E-2</v>
          </cell>
          <cell r="AP709">
            <v>-0.10447761194029848</v>
          </cell>
          <cell r="AQ709">
            <v>-1.8181818181818077E-2</v>
          </cell>
          <cell r="AR709">
            <v>-2.9239766081871288E-2</v>
          </cell>
          <cell r="AS709" t="str">
            <v/>
          </cell>
          <cell r="AT709">
            <v>8.7912087912087822E-2</v>
          </cell>
          <cell r="AU709">
            <v>8.6956521739130377E-2</v>
          </cell>
          <cell r="AV709">
            <v>-4.978354978354993E-2</v>
          </cell>
          <cell r="AW709">
            <v>6.2962962962962887E-2</v>
          </cell>
        </row>
        <row r="710">
          <cell r="A710">
            <v>42220</v>
          </cell>
          <cell r="B710">
            <v>7880</v>
          </cell>
          <cell r="C710">
            <v>4424</v>
          </cell>
          <cell r="D710">
            <v>0.13526480900535165</v>
          </cell>
          <cell r="E710">
            <v>0.14801864801864806</v>
          </cell>
          <cell r="F710">
            <v>0.11323603422244588</v>
          </cell>
          <cell r="G710">
            <v>0.78119349005424954</v>
          </cell>
          <cell r="H710"/>
          <cell r="I710">
            <v>6.3</v>
          </cell>
          <cell r="J710">
            <v>11.4</v>
          </cell>
          <cell r="K710"/>
          <cell r="L710">
            <v>7.3</v>
          </cell>
          <cell r="M710"/>
          <cell r="N710">
            <v>9.25</v>
          </cell>
          <cell r="O710"/>
          <cell r="P710">
            <v>0.76</v>
          </cell>
          <cell r="Q710">
            <v>2.35</v>
          </cell>
          <cell r="R710">
            <v>7.5</v>
          </cell>
          <cell r="S710">
            <v>9</v>
          </cell>
          <cell r="T710">
            <v>7.75</v>
          </cell>
          <cell r="U710">
            <v>11.65</v>
          </cell>
          <cell r="V710">
            <v>9.4</v>
          </cell>
          <cell r="W710"/>
          <cell r="Y710">
            <v>16.350000000000001</v>
          </cell>
          <cell r="Z710">
            <v>16.5</v>
          </cell>
          <cell r="AA710">
            <v>5.07</v>
          </cell>
          <cell r="AB710">
            <v>3.55</v>
          </cell>
          <cell r="AC710" t="str">
            <v/>
          </cell>
          <cell r="AD710"/>
          <cell r="AE710">
            <v>5.0000000000000044E-2</v>
          </cell>
          <cell r="AF710">
            <v>0.19999999999999996</v>
          </cell>
          <cell r="AG710" t="str">
            <v/>
          </cell>
          <cell r="AH710">
            <v>7.3529411764705843E-2</v>
          </cell>
          <cell r="AI710" t="str">
            <v/>
          </cell>
          <cell r="AJ710">
            <v>2.7777777777777679E-2</v>
          </cell>
          <cell r="AK710" t="str">
            <v/>
          </cell>
          <cell r="AL710">
            <v>0.38181818181818161</v>
          </cell>
          <cell r="AM710">
            <v>0.26344086021505375</v>
          </cell>
          <cell r="AN710">
            <v>0.27118644067796605</v>
          </cell>
          <cell r="AO710">
            <v>0.14649681528662417</v>
          </cell>
          <cell r="AP710">
            <v>0.29166666666666674</v>
          </cell>
          <cell r="AQ710">
            <v>7.870370370370372E-2</v>
          </cell>
          <cell r="AR710">
            <v>0.13253012048192758</v>
          </cell>
          <cell r="AS710" t="str">
            <v/>
          </cell>
          <cell r="AT710">
            <v>0.10101010101010122</v>
          </cell>
          <cell r="AU710">
            <v>0.10000000000000009</v>
          </cell>
          <cell r="AV710">
            <v>0.15489749430523925</v>
          </cell>
          <cell r="AW710">
            <v>0.2369337979094075</v>
          </cell>
        </row>
        <row r="711">
          <cell r="A711">
            <v>42227</v>
          </cell>
          <cell r="B711">
            <v>7989</v>
          </cell>
          <cell r="C711">
            <v>4821</v>
          </cell>
          <cell r="D711">
            <v>4.1124837451235408E-2</v>
          </cell>
          <cell r="E711">
            <v>1.3832487309644703E-2</v>
          </cell>
          <cell r="F711">
            <v>8.9737793851717873E-2</v>
          </cell>
          <cell r="G711">
            <v>0.65712507778469198</v>
          </cell>
          <cell r="H711"/>
          <cell r="I711">
            <v>7.25</v>
          </cell>
          <cell r="J711">
            <v>12.15</v>
          </cell>
          <cell r="K711"/>
          <cell r="L711">
            <v>7.6</v>
          </cell>
          <cell r="M711"/>
          <cell r="N711">
            <v>9.5</v>
          </cell>
          <cell r="O711"/>
          <cell r="P711">
            <v>1.01</v>
          </cell>
          <cell r="Q711">
            <v>3.12</v>
          </cell>
          <cell r="R711">
            <v>7.8</v>
          </cell>
          <cell r="S711">
            <v>9.3000000000000007</v>
          </cell>
          <cell r="T711">
            <v>7.8</v>
          </cell>
          <cell r="U711">
            <v>12</v>
          </cell>
          <cell r="V711">
            <v>10.199999999999999</v>
          </cell>
          <cell r="W711"/>
          <cell r="Y711">
            <v>15.9</v>
          </cell>
          <cell r="Z711">
            <v>16</v>
          </cell>
          <cell r="AA711">
            <v>5.15</v>
          </cell>
          <cell r="AB711">
            <v>3.8</v>
          </cell>
          <cell r="AC711" t="str">
            <v/>
          </cell>
          <cell r="AD711"/>
          <cell r="AE711">
            <v>0.15079365079365092</v>
          </cell>
          <cell r="AF711">
            <v>6.578947368421062E-2</v>
          </cell>
          <cell r="AG711" t="str">
            <v/>
          </cell>
          <cell r="AH711">
            <v>4.1095890410958846E-2</v>
          </cell>
          <cell r="AI711" t="str">
            <v/>
          </cell>
          <cell r="AJ711">
            <v>2.7027027027026973E-2</v>
          </cell>
          <cell r="AK711" t="str">
            <v/>
          </cell>
          <cell r="AL711">
            <v>0.32894736842105265</v>
          </cell>
          <cell r="AM711">
            <v>0.32765957446808502</v>
          </cell>
          <cell r="AN711">
            <v>4.0000000000000036E-2</v>
          </cell>
          <cell r="AO711">
            <v>3.3333333333333437E-2</v>
          </cell>
          <cell r="AP711">
            <v>6.4516129032257119E-3</v>
          </cell>
          <cell r="AQ711">
            <v>3.0042918454935563E-2</v>
          </cell>
          <cell r="AR711">
            <v>8.5106382978723305E-2</v>
          </cell>
          <cell r="AS711" t="str">
            <v/>
          </cell>
          <cell r="AT711">
            <v>-2.7522935779816571E-2</v>
          </cell>
          <cell r="AU711">
            <v>-3.0303030303030276E-2</v>
          </cell>
          <cell r="AV711">
            <v>1.5779092702169706E-2</v>
          </cell>
          <cell r="AW711">
            <v>7.0422535211267512E-2</v>
          </cell>
        </row>
        <row r="712">
          <cell r="A712">
            <v>42234</v>
          </cell>
          <cell r="B712">
            <v>6589</v>
          </cell>
          <cell r="C712">
            <v>4200</v>
          </cell>
          <cell r="D712">
            <v>-0.15776736924277912</v>
          </cell>
          <cell r="E712">
            <v>-0.17524095631493308</v>
          </cell>
          <cell r="F712">
            <v>-0.12881144990665838</v>
          </cell>
          <cell r="G712">
            <v>0.56880952380952376</v>
          </cell>
          <cell r="H712"/>
          <cell r="I712">
            <v>5.9</v>
          </cell>
          <cell r="J712">
            <v>10.199999999999999</v>
          </cell>
          <cell r="K712"/>
          <cell r="L712">
            <v>6.75</v>
          </cell>
          <cell r="M712"/>
          <cell r="N712">
            <v>9.15</v>
          </cell>
          <cell r="O712"/>
          <cell r="P712">
            <v>0.74</v>
          </cell>
          <cell r="Q712">
            <v>2.0299999999999998</v>
          </cell>
          <cell r="R712">
            <v>6.3</v>
          </cell>
          <cell r="S712">
            <v>7</v>
          </cell>
          <cell r="T712">
            <v>6.8</v>
          </cell>
          <cell r="U712">
            <v>10.5</v>
          </cell>
          <cell r="V712">
            <v>8.15</v>
          </cell>
          <cell r="W712"/>
          <cell r="Y712">
            <v>13.9</v>
          </cell>
          <cell r="Z712">
            <v>14</v>
          </cell>
          <cell r="AA712">
            <v>3.88</v>
          </cell>
          <cell r="AB712">
            <v>2.4500000000000002</v>
          </cell>
          <cell r="AC712" t="str">
            <v/>
          </cell>
          <cell r="AD712"/>
          <cell r="AE712">
            <v>-0.18620689655172407</v>
          </cell>
          <cell r="AF712">
            <v>-0.16049382716049387</v>
          </cell>
          <cell r="AG712" t="str">
            <v/>
          </cell>
          <cell r="AH712">
            <v>-0.11184210526315785</v>
          </cell>
          <cell r="AI712" t="str">
            <v/>
          </cell>
          <cell r="AJ712">
            <v>-3.6842105263157898E-2</v>
          </cell>
          <cell r="AK712" t="str">
            <v/>
          </cell>
          <cell r="AL712">
            <v>-0.26732673267326734</v>
          </cell>
          <cell r="AM712">
            <v>-0.34935897435897445</v>
          </cell>
          <cell r="AN712">
            <v>-0.19230769230769229</v>
          </cell>
          <cell r="AO712">
            <v>-0.24731182795698925</v>
          </cell>
          <cell r="AP712">
            <v>-0.12820512820512819</v>
          </cell>
          <cell r="AQ712">
            <v>-0.125</v>
          </cell>
          <cell r="AR712">
            <v>-0.2009803921568627</v>
          </cell>
          <cell r="AS712" t="str">
            <v/>
          </cell>
          <cell r="AT712">
            <v>-0.12578616352201255</v>
          </cell>
          <cell r="AU712">
            <v>-0.125</v>
          </cell>
          <cell r="AV712">
            <v>-0.24660194174757288</v>
          </cell>
          <cell r="AW712">
            <v>-0.35526315789473673</v>
          </cell>
        </row>
        <row r="713">
          <cell r="A713">
            <v>42241</v>
          </cell>
          <cell r="B713">
            <v>6193</v>
          </cell>
          <cell r="C713">
            <v>3897</v>
          </cell>
          <cell r="D713">
            <v>-6.4788210214106967E-2</v>
          </cell>
          <cell r="E713">
            <v>-6.0100166944908162E-2</v>
          </cell>
          <cell r="F713">
            <v>-7.2142857142857175E-2</v>
          </cell>
          <cell r="G713">
            <v>0.58917115730048752</v>
          </cell>
          <cell r="H713"/>
          <cell r="I713">
            <v>5.5</v>
          </cell>
          <cell r="J713">
            <v>8.75</v>
          </cell>
          <cell r="K713"/>
          <cell r="L713">
            <v>6.65</v>
          </cell>
          <cell r="M713"/>
          <cell r="N713">
            <v>9</v>
          </cell>
          <cell r="O713"/>
          <cell r="P713">
            <v>0.59</v>
          </cell>
          <cell r="Q713">
            <v>1.94</v>
          </cell>
          <cell r="R713">
            <v>5.9</v>
          </cell>
          <cell r="S713">
            <v>5.95</v>
          </cell>
          <cell r="T713">
            <v>6.2</v>
          </cell>
          <cell r="U713">
            <v>10.25</v>
          </cell>
          <cell r="V713">
            <v>7</v>
          </cell>
          <cell r="W713"/>
          <cell r="Y713">
            <v>12.75</v>
          </cell>
          <cell r="Z713">
            <v>12.8</v>
          </cell>
          <cell r="AA713">
            <v>3.38</v>
          </cell>
          <cell r="AB713">
            <v>2.0299999999999998</v>
          </cell>
          <cell r="AC713" t="str">
            <v/>
          </cell>
          <cell r="AD713"/>
          <cell r="AE713">
            <v>-6.7796610169491567E-2</v>
          </cell>
          <cell r="AF713">
            <v>-0.14215686274509798</v>
          </cell>
          <cell r="AG713" t="str">
            <v/>
          </cell>
          <cell r="AH713">
            <v>-1.4814814814814725E-2</v>
          </cell>
          <cell r="AI713" t="str">
            <v/>
          </cell>
          <cell r="AJ713">
            <v>-1.6393442622950838E-2</v>
          </cell>
          <cell r="AK713" t="str">
            <v/>
          </cell>
          <cell r="AL713">
            <v>-0.20270270270270274</v>
          </cell>
          <cell r="AM713">
            <v>-4.4334975369458074E-2</v>
          </cell>
          <cell r="AN713">
            <v>-6.3492063492063378E-2</v>
          </cell>
          <cell r="AO713">
            <v>-0.15000000000000002</v>
          </cell>
          <cell r="AP713">
            <v>-8.8235294117646967E-2</v>
          </cell>
          <cell r="AQ713">
            <v>-2.3809523809523836E-2</v>
          </cell>
          <cell r="AR713">
            <v>-0.14110429447852768</v>
          </cell>
          <cell r="AS713" t="str">
            <v/>
          </cell>
          <cell r="AT713">
            <v>-8.2733812949640329E-2</v>
          </cell>
          <cell r="AU713">
            <v>-8.5714285714285632E-2</v>
          </cell>
          <cell r="AV713">
            <v>-0.12886597938144329</v>
          </cell>
          <cell r="AW713">
            <v>-0.1714285714285716</v>
          </cell>
        </row>
        <row r="714">
          <cell r="A714">
            <v>42248</v>
          </cell>
          <cell r="B714">
            <v>4616</v>
          </cell>
          <cell r="C714">
            <v>2801</v>
          </cell>
          <cell r="D714">
            <v>-0.26491575817641233</v>
          </cell>
          <cell r="E714">
            <v>-0.25464233812368808</v>
          </cell>
          <cell r="F714">
            <v>-0.28124198101103415</v>
          </cell>
          <cell r="G714">
            <v>0.64798286326312027</v>
          </cell>
          <cell r="H714"/>
          <cell r="I714">
            <v>4.5</v>
          </cell>
          <cell r="J714">
            <v>7</v>
          </cell>
          <cell r="K714"/>
          <cell r="L714">
            <v>5</v>
          </cell>
          <cell r="M714"/>
          <cell r="N714">
            <v>7.75</v>
          </cell>
          <cell r="O714"/>
          <cell r="P714">
            <v>0.17</v>
          </cell>
          <cell r="Q714">
            <v>1.25</v>
          </cell>
          <cell r="R714">
            <v>4.75</v>
          </cell>
          <cell r="S714">
            <v>4.4000000000000004</v>
          </cell>
          <cell r="T714">
            <v>4.3</v>
          </cell>
          <cell r="U714">
            <v>7.5</v>
          </cell>
          <cell r="V714">
            <v>5.75</v>
          </cell>
          <cell r="W714"/>
          <cell r="Y714">
            <v>9.9</v>
          </cell>
          <cell r="Z714">
            <v>10</v>
          </cell>
          <cell r="AA714">
            <v>2.7</v>
          </cell>
          <cell r="AB714">
            <v>1.4</v>
          </cell>
          <cell r="AC714" t="str">
            <v/>
          </cell>
          <cell r="AD714"/>
          <cell r="AE714">
            <v>-0.18181818181818177</v>
          </cell>
          <cell r="AF714">
            <v>-0.19999999999999996</v>
          </cell>
          <cell r="AG714" t="str">
            <v/>
          </cell>
          <cell r="AH714">
            <v>-0.24812030075187974</v>
          </cell>
          <cell r="AI714" t="str">
            <v/>
          </cell>
          <cell r="AJ714">
            <v>-0.13888888888888884</v>
          </cell>
          <cell r="AK714" t="str">
            <v/>
          </cell>
          <cell r="AL714">
            <v>-0.71186440677966101</v>
          </cell>
          <cell r="AM714">
            <v>-0.35567010309278346</v>
          </cell>
          <cell r="AN714">
            <v>-0.19491525423728817</v>
          </cell>
          <cell r="AO714">
            <v>-0.26050420168067223</v>
          </cell>
          <cell r="AP714">
            <v>-0.30645161290322587</v>
          </cell>
          <cell r="AQ714">
            <v>-0.26829268292682928</v>
          </cell>
          <cell r="AR714">
            <v>-0.1785714285714286</v>
          </cell>
          <cell r="AS714" t="str">
            <v/>
          </cell>
          <cell r="AT714">
            <v>-0.22352941176470587</v>
          </cell>
          <cell r="AU714">
            <v>-0.21875</v>
          </cell>
          <cell r="AV714">
            <v>-0.20118343195266264</v>
          </cell>
          <cell r="AW714">
            <v>-0.31034482758620685</v>
          </cell>
        </row>
        <row r="715">
          <cell r="A715">
            <v>42255</v>
          </cell>
          <cell r="B715">
            <v>5219</v>
          </cell>
          <cell r="C715">
            <v>3097</v>
          </cell>
          <cell r="D715">
            <v>0.12120803559390581</v>
          </cell>
          <cell r="E715">
            <v>0.13063258232235708</v>
          </cell>
          <cell r="F715">
            <v>0.10567654409139604</v>
          </cell>
          <cell r="G715">
            <v>0.6851792056829189</v>
          </cell>
          <cell r="H715"/>
          <cell r="I715">
            <v>4.9000000000000004</v>
          </cell>
          <cell r="J715">
            <v>7.85</v>
          </cell>
          <cell r="K715"/>
          <cell r="L715">
            <v>5.75</v>
          </cell>
          <cell r="M715"/>
          <cell r="N715">
            <v>8.5</v>
          </cell>
          <cell r="O715"/>
          <cell r="P715">
            <v>0.2</v>
          </cell>
          <cell r="Q715">
            <v>1.47</v>
          </cell>
          <cell r="R715">
            <v>5.15</v>
          </cell>
          <cell r="S715">
            <v>5.15</v>
          </cell>
          <cell r="T715">
            <v>4.55</v>
          </cell>
          <cell r="U715">
            <v>8</v>
          </cell>
          <cell r="V715">
            <v>6</v>
          </cell>
          <cell r="W715"/>
          <cell r="Y715">
            <v>11.25</v>
          </cell>
          <cell r="Z715">
            <v>11.35</v>
          </cell>
          <cell r="AA715">
            <v>3.16</v>
          </cell>
          <cell r="AB715">
            <v>1.38</v>
          </cell>
          <cell r="AC715" t="str">
            <v/>
          </cell>
          <cell r="AD715"/>
          <cell r="AE715">
            <v>8.8888888888889017E-2</v>
          </cell>
          <cell r="AF715">
            <v>0.12142857142857144</v>
          </cell>
          <cell r="AG715" t="str">
            <v/>
          </cell>
          <cell r="AH715">
            <v>0.14999999999999991</v>
          </cell>
          <cell r="AI715" t="str">
            <v/>
          </cell>
          <cell r="AJ715">
            <v>9.6774193548387011E-2</v>
          </cell>
          <cell r="AK715" t="str">
            <v/>
          </cell>
          <cell r="AL715">
            <v>0.17647058823529416</v>
          </cell>
          <cell r="AM715">
            <v>0.17599999999999993</v>
          </cell>
          <cell r="AN715">
            <v>8.4210526315789513E-2</v>
          </cell>
          <cell r="AO715">
            <v>0.17045454545454541</v>
          </cell>
          <cell r="AP715">
            <v>5.8139534883721034E-2</v>
          </cell>
          <cell r="AQ715">
            <v>6.6666666666666652E-2</v>
          </cell>
          <cell r="AR715">
            <v>4.3478260869565188E-2</v>
          </cell>
          <cell r="AS715" t="str">
            <v/>
          </cell>
          <cell r="AT715">
            <v>0.13636363636363624</v>
          </cell>
          <cell r="AU715">
            <v>0.13500000000000001</v>
          </cell>
          <cell r="AV715">
            <v>0.17037037037037028</v>
          </cell>
          <cell r="AW715">
            <v>-1.4285714285714346E-2</v>
          </cell>
        </row>
        <row r="716">
          <cell r="A716">
            <v>42262</v>
          </cell>
          <cell r="B716">
            <v>4932</v>
          </cell>
          <cell r="C716">
            <v>3080</v>
          </cell>
          <cell r="D716">
            <v>-3.6556036556036564E-2</v>
          </cell>
          <cell r="E716">
            <v>-5.4991377658555329E-2</v>
          </cell>
          <cell r="F716">
            <v>-5.4891830804003616E-3</v>
          </cell>
          <cell r="G716">
            <v>0.60129870129870133</v>
          </cell>
          <cell r="H716"/>
          <cell r="I716">
            <v>5.15</v>
          </cell>
          <cell r="J716">
            <v>7.85</v>
          </cell>
          <cell r="K716"/>
          <cell r="L716">
            <v>5.75</v>
          </cell>
          <cell r="M716"/>
          <cell r="N716">
            <v>8.5</v>
          </cell>
          <cell r="O716"/>
          <cell r="P716">
            <v>0.2</v>
          </cell>
          <cell r="Q716">
            <v>1.44</v>
          </cell>
          <cell r="R716">
            <v>5.15</v>
          </cell>
          <cell r="S716">
            <v>5</v>
          </cell>
          <cell r="T716">
            <v>4.5</v>
          </cell>
          <cell r="U716">
            <v>7.5</v>
          </cell>
          <cell r="V716">
            <v>5.35</v>
          </cell>
          <cell r="W716"/>
          <cell r="Y716">
            <v>10.8</v>
          </cell>
          <cell r="Z716">
            <v>10.9</v>
          </cell>
          <cell r="AA716">
            <v>2.7</v>
          </cell>
          <cell r="AB716">
            <v>1.01</v>
          </cell>
          <cell r="AC716" t="str">
            <v/>
          </cell>
          <cell r="AD716"/>
          <cell r="AE716">
            <v>5.1020408163265252E-2</v>
          </cell>
          <cell r="AF716">
            <v>0</v>
          </cell>
          <cell r="AG716" t="str">
            <v/>
          </cell>
          <cell r="AH716">
            <v>0</v>
          </cell>
          <cell r="AI716" t="str">
            <v/>
          </cell>
          <cell r="AJ716">
            <v>0</v>
          </cell>
          <cell r="AK716" t="str">
            <v/>
          </cell>
          <cell r="AL716">
            <v>0</v>
          </cell>
          <cell r="AM716">
            <v>-2.0408163265306145E-2</v>
          </cell>
          <cell r="AN716">
            <v>0</v>
          </cell>
          <cell r="AO716">
            <v>-2.9126213592233108E-2</v>
          </cell>
          <cell r="AP716">
            <v>-1.098901098901095E-2</v>
          </cell>
          <cell r="AQ716">
            <v>-6.25E-2</v>
          </cell>
          <cell r="AR716">
            <v>-0.10833333333333339</v>
          </cell>
          <cell r="AS716" t="str">
            <v/>
          </cell>
          <cell r="AT716">
            <v>-3.9999999999999925E-2</v>
          </cell>
          <cell r="AU716">
            <v>-3.9647577092510988E-2</v>
          </cell>
          <cell r="AV716">
            <v>-0.14556962025316456</v>
          </cell>
          <cell r="AW716">
            <v>-0.26811594202898548</v>
          </cell>
        </row>
        <row r="717">
          <cell r="A717">
            <v>42269</v>
          </cell>
          <cell r="B717">
            <v>6673</v>
          </cell>
          <cell r="C717">
            <v>3779</v>
          </cell>
          <cell r="D717">
            <v>0.30454318522216672</v>
          </cell>
          <cell r="E717">
            <v>0.35300081103000802</v>
          </cell>
          <cell r="F717">
            <v>0.22694805194805201</v>
          </cell>
          <cell r="G717">
            <v>0.76581106112728237</v>
          </cell>
          <cell r="H717"/>
          <cell r="I717">
            <v>5.9</v>
          </cell>
          <cell r="J717">
            <v>9.9</v>
          </cell>
          <cell r="K717"/>
          <cell r="L717">
            <v>6.15</v>
          </cell>
          <cell r="M717"/>
          <cell r="N717">
            <v>9.5</v>
          </cell>
          <cell r="O717"/>
          <cell r="P717">
            <v>0.3</v>
          </cell>
          <cell r="Q717">
            <v>2.36</v>
          </cell>
          <cell r="R717">
            <v>7</v>
          </cell>
          <cell r="S717">
            <v>6.5</v>
          </cell>
          <cell r="T717">
            <v>6.5</v>
          </cell>
          <cell r="U717">
            <v>9.5</v>
          </cell>
          <cell r="V717">
            <v>7.4</v>
          </cell>
          <cell r="W717"/>
          <cell r="Y717">
            <v>14.4</v>
          </cell>
          <cell r="Z717">
            <v>14.5</v>
          </cell>
          <cell r="AA717">
            <v>4.6399999999999997</v>
          </cell>
          <cell r="AB717">
            <v>2.2799999999999998</v>
          </cell>
          <cell r="AC717" t="str">
            <v/>
          </cell>
          <cell r="AD717"/>
          <cell r="AE717">
            <v>0.14563106796116498</v>
          </cell>
          <cell r="AF717">
            <v>0.26114649681528679</v>
          </cell>
          <cell r="AG717" t="str">
            <v/>
          </cell>
          <cell r="AH717">
            <v>6.956521739130439E-2</v>
          </cell>
          <cell r="AI717" t="str">
            <v/>
          </cell>
          <cell r="AJ717">
            <v>0.11764705882352944</v>
          </cell>
          <cell r="AK717" t="str">
            <v/>
          </cell>
          <cell r="AL717">
            <v>0.49999999999999978</v>
          </cell>
          <cell r="AM717">
            <v>0.63888888888888884</v>
          </cell>
          <cell r="AN717">
            <v>0.35922330097087363</v>
          </cell>
          <cell r="AO717">
            <v>0.30000000000000004</v>
          </cell>
          <cell r="AP717">
            <v>0.44444444444444442</v>
          </cell>
          <cell r="AQ717">
            <v>0.26666666666666661</v>
          </cell>
          <cell r="AR717">
            <v>0.3831775700934581</v>
          </cell>
          <cell r="AS717" t="str">
            <v/>
          </cell>
          <cell r="AT717">
            <v>0.33333333333333326</v>
          </cell>
          <cell r="AU717">
            <v>0.33027522935779818</v>
          </cell>
          <cell r="AV717">
            <v>0.71851851851851833</v>
          </cell>
          <cell r="AW717">
            <v>1.2574257425742572</v>
          </cell>
        </row>
        <row r="718">
          <cell r="A718">
            <v>42276</v>
          </cell>
          <cell r="B718">
            <v>6520</v>
          </cell>
          <cell r="C718">
            <v>3764</v>
          </cell>
          <cell r="D718">
            <v>-1.6073478760045945E-2</v>
          </cell>
          <cell r="E718">
            <v>-2.2928218192716954E-2</v>
          </cell>
          <cell r="F718">
            <v>-3.9693040486901143E-3</v>
          </cell>
          <cell r="G718">
            <v>0.7321997874601488</v>
          </cell>
          <cell r="H718"/>
          <cell r="I718">
            <v>6.05</v>
          </cell>
          <cell r="J718">
            <v>10.4</v>
          </cell>
          <cell r="K718"/>
          <cell r="L718">
            <v>6.2</v>
          </cell>
          <cell r="M718"/>
          <cell r="N718">
            <v>9.15</v>
          </cell>
          <cell r="O718"/>
          <cell r="P718">
            <v>0.3</v>
          </cell>
          <cell r="Q718">
            <v>2.31</v>
          </cell>
          <cell r="R718">
            <v>7</v>
          </cell>
          <cell r="S718">
            <v>6.6</v>
          </cell>
          <cell r="T718">
            <v>6.45</v>
          </cell>
          <cell r="U718">
            <v>9.1</v>
          </cell>
          <cell r="V718">
            <v>7</v>
          </cell>
          <cell r="W718"/>
          <cell r="Y718">
            <v>13.9</v>
          </cell>
          <cell r="Z718">
            <v>14</v>
          </cell>
          <cell r="AA718">
            <v>4.6399999999999997</v>
          </cell>
          <cell r="AB718">
            <v>2.2400000000000002</v>
          </cell>
          <cell r="AC718" t="str">
            <v/>
          </cell>
          <cell r="AD718"/>
          <cell r="AE718">
            <v>2.5423728813559254E-2</v>
          </cell>
          <cell r="AF718">
            <v>5.0505050505050608E-2</v>
          </cell>
          <cell r="AG718">
            <v>8.1300813008129413E-3</v>
          </cell>
          <cell r="AH718">
            <v>8.1300813008129413E-3</v>
          </cell>
          <cell r="AI718">
            <v>-3.6842105263157898E-2</v>
          </cell>
          <cell r="AJ718">
            <v>-3.6842105263157898E-2</v>
          </cell>
          <cell r="AK718">
            <v>0</v>
          </cell>
          <cell r="AL718">
            <v>0</v>
          </cell>
          <cell r="AM718">
            <v>-2.1186440677966045E-2</v>
          </cell>
          <cell r="AN718">
            <v>0</v>
          </cell>
          <cell r="AO718">
            <v>1.538461538461533E-2</v>
          </cell>
          <cell r="AP718">
            <v>-7.692307692307665E-3</v>
          </cell>
          <cell r="AQ718">
            <v>-4.2105263157894757E-2</v>
          </cell>
          <cell r="AR718">
            <v>-5.4054054054054057E-2</v>
          </cell>
          <cell r="AS718" t="str">
            <v/>
          </cell>
          <cell r="AT718">
            <v>-3.472222222222221E-2</v>
          </cell>
          <cell r="AU718">
            <v>-3.4482758620689613E-2</v>
          </cell>
          <cell r="AV718">
            <v>0</v>
          </cell>
          <cell r="AW718">
            <v>-1.754385964912264E-2</v>
          </cell>
        </row>
        <row r="719">
          <cell r="A719">
            <v>42283</v>
          </cell>
          <cell r="B719">
            <v>6147</v>
          </cell>
          <cell r="C719">
            <v>3964</v>
          </cell>
          <cell r="D719">
            <v>-1.682224815246991E-2</v>
          </cell>
          <cell r="E719">
            <v>-5.7208588957055162E-2</v>
          </cell>
          <cell r="F719">
            <v>5.3134962805525987E-2</v>
          </cell>
          <cell r="G719">
            <v>0.55070635721493444</v>
          </cell>
          <cell r="H719"/>
          <cell r="I719">
            <v>5.9</v>
          </cell>
          <cell r="J719">
            <v>10</v>
          </cell>
          <cell r="K719"/>
          <cell r="L719">
            <v>7</v>
          </cell>
          <cell r="M719"/>
          <cell r="N719">
            <v>10.5</v>
          </cell>
          <cell r="O719"/>
          <cell r="P719">
            <v>0.84</v>
          </cell>
          <cell r="Q719">
            <v>2.36</v>
          </cell>
          <cell r="R719">
            <v>6.8</v>
          </cell>
          <cell r="S719">
            <v>6.45</v>
          </cell>
          <cell r="T719">
            <v>6.1</v>
          </cell>
          <cell r="U719">
            <v>7.75</v>
          </cell>
          <cell r="V719">
            <v>6.75</v>
          </cell>
          <cell r="W719"/>
          <cell r="Y719">
            <v>12.8</v>
          </cell>
          <cell r="Z719">
            <v>12.9</v>
          </cell>
          <cell r="AA719">
            <v>4.6399999999999997</v>
          </cell>
          <cell r="AB719">
            <v>2.2799999999999998</v>
          </cell>
          <cell r="AC719" t="str">
            <v/>
          </cell>
          <cell r="AD719"/>
          <cell r="AE719">
            <v>-2.4793388429751984E-2</v>
          </cell>
          <cell r="AF719">
            <v>-3.8461538461538547E-2</v>
          </cell>
          <cell r="AG719">
            <v>0.12903225806451601</v>
          </cell>
          <cell r="AH719">
            <v>0.12903225806451601</v>
          </cell>
          <cell r="AI719">
            <v>0.14754098360655732</v>
          </cell>
          <cell r="AJ719">
            <v>0.14754098360655732</v>
          </cell>
          <cell r="AK719">
            <v>1.7999999999999998</v>
          </cell>
          <cell r="AL719">
            <v>1.7999999999999998</v>
          </cell>
          <cell r="AM719">
            <v>2.1645021645021467E-2</v>
          </cell>
          <cell r="AN719">
            <v>-2.8571428571428581E-2</v>
          </cell>
          <cell r="AO719">
            <v>-2.2727272727272596E-2</v>
          </cell>
          <cell r="AP719">
            <v>-5.4263565891472965E-2</v>
          </cell>
          <cell r="AQ719">
            <v>-0.14835164835164827</v>
          </cell>
          <cell r="AR719">
            <v>-3.5714285714285698E-2</v>
          </cell>
          <cell r="AS719" t="str">
            <v/>
          </cell>
          <cell r="AT719">
            <v>-7.9136690647481966E-2</v>
          </cell>
          <cell r="AU719">
            <v>-7.8571428571428514E-2</v>
          </cell>
          <cell r="AV719">
            <v>0</v>
          </cell>
          <cell r="AW719">
            <v>1.7857142857142572E-2</v>
          </cell>
        </row>
        <row r="720">
          <cell r="A720">
            <v>42290</v>
          </cell>
          <cell r="B720">
            <v>5270</v>
          </cell>
          <cell r="C720">
            <v>3466</v>
          </cell>
          <cell r="D720">
            <v>-0.1359905053901691</v>
          </cell>
          <cell r="E720">
            <v>-0.14267122173417923</v>
          </cell>
          <cell r="F720">
            <v>-0.12563067608476286</v>
          </cell>
          <cell r="G720">
            <v>0.52048470859780727</v>
          </cell>
          <cell r="H720"/>
          <cell r="I720">
            <v>5.45</v>
          </cell>
          <cell r="J720">
            <v>9.0500000000000007</v>
          </cell>
          <cell r="K720"/>
          <cell r="L720">
            <v>6.4</v>
          </cell>
          <cell r="M720"/>
          <cell r="N720">
            <v>8.3000000000000007</v>
          </cell>
          <cell r="O720"/>
          <cell r="P720">
            <v>0.68</v>
          </cell>
          <cell r="Q720">
            <v>1.86</v>
          </cell>
          <cell r="R720">
            <v>5.45</v>
          </cell>
          <cell r="S720">
            <v>5.75</v>
          </cell>
          <cell r="T720">
            <v>5.95</v>
          </cell>
          <cell r="U720">
            <v>7</v>
          </cell>
          <cell r="V720">
            <v>6</v>
          </cell>
          <cell r="W720"/>
          <cell r="Y720">
            <v>11.4</v>
          </cell>
          <cell r="Z720">
            <v>11.5</v>
          </cell>
          <cell r="AA720">
            <v>3.46</v>
          </cell>
          <cell r="AB720">
            <v>1.35</v>
          </cell>
          <cell r="AC720" t="str">
            <v/>
          </cell>
          <cell r="AD720"/>
          <cell r="AE720">
            <v>-7.6271186440677985E-2</v>
          </cell>
          <cell r="AF720">
            <v>-9.4999999999999973E-2</v>
          </cell>
          <cell r="AG720">
            <v>-8.5714285714285632E-2</v>
          </cell>
          <cell r="AH720">
            <v>-8.5714285714285632E-2</v>
          </cell>
          <cell r="AI720">
            <v>-0.20952380952380945</v>
          </cell>
          <cell r="AJ720">
            <v>-0.20952380952380945</v>
          </cell>
          <cell r="AK720">
            <v>-0.19047619047619035</v>
          </cell>
          <cell r="AL720">
            <v>-0.19047619047619035</v>
          </cell>
          <cell r="AM720">
            <v>-0.2118644067796609</v>
          </cell>
          <cell r="AN720">
            <v>-0.19852941176470584</v>
          </cell>
          <cell r="AO720">
            <v>-0.10852713178294571</v>
          </cell>
          <cell r="AP720">
            <v>-2.4590163934426146E-2</v>
          </cell>
          <cell r="AQ720">
            <v>-9.6774193548387122E-2</v>
          </cell>
          <cell r="AR720">
            <v>-0.11111111111111116</v>
          </cell>
          <cell r="AS720" t="str">
            <v/>
          </cell>
          <cell r="AT720">
            <v>-0.109375</v>
          </cell>
          <cell r="AU720">
            <v>-0.10852713178294571</v>
          </cell>
          <cell r="AV720">
            <v>-0.25431034482758619</v>
          </cell>
          <cell r="AW720">
            <v>-0.4078947368421052</v>
          </cell>
        </row>
        <row r="721">
          <cell r="A721">
            <v>42297</v>
          </cell>
          <cell r="B721">
            <v>5008</v>
          </cell>
          <cell r="C721">
            <v>3132</v>
          </cell>
          <cell r="D721">
            <v>-6.8223443223443203E-2</v>
          </cell>
          <cell r="E721">
            <v>-4.9715370018975302E-2</v>
          </cell>
          <cell r="F721">
            <v>-9.6364685516445503E-2</v>
          </cell>
          <cell r="G721">
            <v>0.59897828863346103</v>
          </cell>
          <cell r="H721"/>
          <cell r="I721">
            <v>4.8499999999999996</v>
          </cell>
          <cell r="J721">
            <v>8.5</v>
          </cell>
          <cell r="K721"/>
          <cell r="L721">
            <v>6.15</v>
          </cell>
          <cell r="M721"/>
          <cell r="N721">
            <v>7.9</v>
          </cell>
          <cell r="O721"/>
          <cell r="P721">
            <v>0.34</v>
          </cell>
          <cell r="Q721">
            <v>1.52</v>
          </cell>
          <cell r="R721">
            <v>5</v>
          </cell>
          <cell r="S721">
            <v>5.5</v>
          </cell>
          <cell r="T721">
            <v>5.45</v>
          </cell>
          <cell r="U721">
            <v>6.5</v>
          </cell>
          <cell r="V721">
            <v>5.65</v>
          </cell>
          <cell r="W721"/>
          <cell r="Y721">
            <v>11.2</v>
          </cell>
          <cell r="Z721">
            <v>11.25</v>
          </cell>
          <cell r="AA721">
            <v>3.12</v>
          </cell>
          <cell r="AB721">
            <v>1.25</v>
          </cell>
          <cell r="AD721">
            <v>-0.11009174311926617</v>
          </cell>
          <cell r="AE721">
            <v>-0.11009174311926617</v>
          </cell>
          <cell r="AF721">
            <v>-6.0773480662983492E-2</v>
          </cell>
          <cell r="AG721">
            <v>-3.90625E-2</v>
          </cell>
          <cell r="AH721">
            <v>-3.90625E-2</v>
          </cell>
          <cell r="AI721">
            <v>-4.8192771084337394E-2</v>
          </cell>
          <cell r="AJ721">
            <v>-4.8192771084337394E-2</v>
          </cell>
          <cell r="AK721">
            <v>-0.5</v>
          </cell>
          <cell r="AL721">
            <v>-0.5</v>
          </cell>
          <cell r="AM721">
            <v>-0.18279569892473124</v>
          </cell>
          <cell r="AN721">
            <v>-8.2568807339449601E-2</v>
          </cell>
          <cell r="AO721">
            <v>-4.3478260869565188E-2</v>
          </cell>
          <cell r="AP721">
            <v>-8.4033613445378186E-2</v>
          </cell>
          <cell r="AQ721">
            <v>-7.1428571428571397E-2</v>
          </cell>
          <cell r="AR721">
            <v>-5.8333333333333237E-2</v>
          </cell>
          <cell r="AS721" t="str">
            <v/>
          </cell>
          <cell r="AT721">
            <v>-1.7543859649122862E-2</v>
          </cell>
          <cell r="AU721">
            <v>-2.1739130434782594E-2</v>
          </cell>
          <cell r="AV721">
            <v>-9.8265895953757232E-2</v>
          </cell>
          <cell r="AW721">
            <v>-7.4074074074074181E-2</v>
          </cell>
        </row>
        <row r="722">
          <cell r="A722">
            <v>42304</v>
          </cell>
          <cell r="B722">
            <v>5389</v>
          </cell>
          <cell r="C722">
            <v>3305</v>
          </cell>
          <cell r="D722">
            <v>6.805896805896805E-2</v>
          </cell>
          <cell r="E722">
            <v>7.6078274760383424E-2</v>
          </cell>
          <cell r="F722">
            <v>5.5236270753512118E-2</v>
          </cell>
          <cell r="G722">
            <v>0.6305597579425114</v>
          </cell>
          <cell r="H722"/>
          <cell r="I722">
            <v>5.15</v>
          </cell>
          <cell r="J722">
            <v>8.75</v>
          </cell>
          <cell r="K722"/>
          <cell r="L722">
            <v>6.25</v>
          </cell>
          <cell r="M722"/>
          <cell r="N722">
            <v>8.1999999999999993</v>
          </cell>
          <cell r="O722"/>
          <cell r="P722">
            <v>0.46</v>
          </cell>
          <cell r="Q722">
            <v>1.74</v>
          </cell>
          <cell r="R722">
            <v>5.5</v>
          </cell>
          <cell r="S722">
            <v>5.75</v>
          </cell>
          <cell r="T722">
            <v>5.7</v>
          </cell>
          <cell r="U722">
            <v>6.8</v>
          </cell>
          <cell r="V722">
            <v>5.9</v>
          </cell>
          <cell r="W722"/>
          <cell r="Y722">
            <v>11.95</v>
          </cell>
          <cell r="Z722">
            <v>12</v>
          </cell>
          <cell r="AA722">
            <v>3.36</v>
          </cell>
          <cell r="AB722">
            <v>1.52</v>
          </cell>
          <cell r="AD722">
            <v>6.1855670103093008E-2</v>
          </cell>
          <cell r="AE722">
            <v>6.1855670103093008E-2</v>
          </cell>
          <cell r="AF722">
            <v>2.9411764705882248E-2</v>
          </cell>
          <cell r="AG722">
            <v>1.6260162601625883E-2</v>
          </cell>
          <cell r="AH722">
            <v>1.6260162601625883E-2</v>
          </cell>
          <cell r="AI722">
            <v>3.7974683544303556E-2</v>
          </cell>
          <cell r="AJ722">
            <v>3.7974683544303556E-2</v>
          </cell>
          <cell r="AK722">
            <v>0.35294117647058809</v>
          </cell>
          <cell r="AL722">
            <v>0.35294117647058809</v>
          </cell>
          <cell r="AM722">
            <v>0.14473684210526305</v>
          </cell>
          <cell r="AN722">
            <v>0.10000000000000009</v>
          </cell>
          <cell r="AO722">
            <v>4.5454545454545414E-2</v>
          </cell>
          <cell r="AP722">
            <v>4.587155963302747E-2</v>
          </cell>
          <cell r="AQ722">
            <v>4.6153846153846212E-2</v>
          </cell>
          <cell r="AR722">
            <v>4.4247787610619538E-2</v>
          </cell>
          <cell r="AS722" t="str">
            <v/>
          </cell>
          <cell r="AT722">
            <v>6.6964285714285809E-2</v>
          </cell>
          <cell r="AU722">
            <v>6.6666666666666652E-2</v>
          </cell>
          <cell r="AV722">
            <v>7.6923076923076872E-2</v>
          </cell>
          <cell r="AW722">
            <v>0.21599999999999997</v>
          </cell>
        </row>
        <row r="723">
          <cell r="A723">
            <v>42311</v>
          </cell>
          <cell r="B723">
            <v>4924</v>
          </cell>
          <cell r="C723">
            <v>3088</v>
          </cell>
          <cell r="D723">
            <v>-7.8444904531861037E-2</v>
          </cell>
          <cell r="E723">
            <v>-8.6286880682872491E-2</v>
          </cell>
          <cell r="F723">
            <v>-6.5658093797276829E-2</v>
          </cell>
          <cell r="G723">
            <v>0.59455958549222798</v>
          </cell>
          <cell r="H723"/>
          <cell r="I723">
            <v>4.8</v>
          </cell>
          <cell r="J723">
            <v>8.4</v>
          </cell>
          <cell r="K723"/>
          <cell r="L723">
            <v>6</v>
          </cell>
          <cell r="M723"/>
          <cell r="N723">
            <v>7.7</v>
          </cell>
          <cell r="O723"/>
          <cell r="P723">
            <v>0.25</v>
          </cell>
          <cell r="Q723">
            <v>1.52</v>
          </cell>
          <cell r="R723">
            <v>4.9000000000000004</v>
          </cell>
          <cell r="S723">
            <v>5.5</v>
          </cell>
          <cell r="T723">
            <v>4.9000000000000004</v>
          </cell>
          <cell r="U723">
            <v>6.3</v>
          </cell>
          <cell r="V723">
            <v>5.4</v>
          </cell>
          <cell r="W723"/>
          <cell r="Y723">
            <v>11.3</v>
          </cell>
          <cell r="Z723">
            <v>11.35</v>
          </cell>
          <cell r="AA723">
            <v>3.05</v>
          </cell>
          <cell r="AB723">
            <v>1.25</v>
          </cell>
          <cell r="AD723">
            <v>-6.796116504854377E-2</v>
          </cell>
          <cell r="AE723">
            <v>-6.796116504854377E-2</v>
          </cell>
          <cell r="AF723">
            <v>-3.9999999999999925E-2</v>
          </cell>
          <cell r="AG723">
            <v>-4.0000000000000036E-2</v>
          </cell>
          <cell r="AH723">
            <v>-4.0000000000000036E-2</v>
          </cell>
          <cell r="AI723">
            <v>-6.0975609756097504E-2</v>
          </cell>
          <cell r="AJ723">
            <v>-6.0975609756097504E-2</v>
          </cell>
          <cell r="AK723">
            <v>-0.45652173913043481</v>
          </cell>
          <cell r="AL723">
            <v>-0.45652173913043481</v>
          </cell>
          <cell r="AM723">
            <v>-0.12643678160919536</v>
          </cell>
          <cell r="AN723">
            <v>-0.10909090909090902</v>
          </cell>
          <cell r="AO723">
            <v>-4.3478260869565188E-2</v>
          </cell>
          <cell r="AP723">
            <v>-0.14035087719298245</v>
          </cell>
          <cell r="AQ723">
            <v>-7.3529411764705843E-2</v>
          </cell>
          <cell r="AR723">
            <v>-8.4745762711864403E-2</v>
          </cell>
          <cell r="AS723" t="str">
            <v/>
          </cell>
          <cell r="AT723">
            <v>-5.4393305439330408E-2</v>
          </cell>
          <cell r="AU723">
            <v>-5.4166666666666696E-2</v>
          </cell>
          <cell r="AV723">
            <v>-9.2261904761904767E-2</v>
          </cell>
          <cell r="AW723">
            <v>-0.17763157894736847</v>
          </cell>
        </row>
        <row r="724">
          <cell r="A724">
            <v>42318</v>
          </cell>
          <cell r="B724">
            <v>4302</v>
          </cell>
          <cell r="C724">
            <v>2954</v>
          </cell>
          <cell r="D724">
            <v>-9.4358462306540214E-2</v>
          </cell>
          <cell r="E724">
            <v>-0.12632006498781478</v>
          </cell>
          <cell r="F724">
            <v>-4.3393782383419732E-2</v>
          </cell>
          <cell r="G724">
            <v>0.45633039945836157</v>
          </cell>
          <cell r="H724"/>
          <cell r="I724">
            <v>4.9000000000000004</v>
          </cell>
          <cell r="J724">
            <v>7.5</v>
          </cell>
          <cell r="K724"/>
          <cell r="L724">
            <v>6.05</v>
          </cell>
          <cell r="M724"/>
          <cell r="N724">
            <v>7.5</v>
          </cell>
          <cell r="O724"/>
          <cell r="P724">
            <v>0.17</v>
          </cell>
          <cell r="Q724">
            <v>1.35</v>
          </cell>
          <cell r="R724">
            <v>3.3</v>
          </cell>
          <cell r="S724">
            <v>5</v>
          </cell>
          <cell r="T724">
            <v>4.45</v>
          </cell>
          <cell r="U724">
            <v>6.05</v>
          </cell>
          <cell r="V724">
            <v>5.0999999999999996</v>
          </cell>
          <cell r="W724"/>
          <cell r="Y724">
            <v>10.15</v>
          </cell>
          <cell r="Z724">
            <v>10.199999999999999</v>
          </cell>
          <cell r="AA724">
            <v>2.4500000000000002</v>
          </cell>
          <cell r="AB724">
            <v>0.98</v>
          </cell>
          <cell r="AD724">
            <v>2.0833333333333481E-2</v>
          </cell>
          <cell r="AE724">
            <v>2.0833333333333481E-2</v>
          </cell>
          <cell r="AF724">
            <v>-0.10714285714285721</v>
          </cell>
          <cell r="AG724">
            <v>8.3333333333333037E-3</v>
          </cell>
          <cell r="AH724">
            <v>8.3333333333333037E-3</v>
          </cell>
          <cell r="AI724">
            <v>-2.5974025974025983E-2</v>
          </cell>
          <cell r="AJ724">
            <v>-2.5974025974025983E-2</v>
          </cell>
          <cell r="AK724">
            <v>-0.31999999999999995</v>
          </cell>
          <cell r="AL724">
            <v>-0.31999999999999995</v>
          </cell>
          <cell r="AM724">
            <v>-0.11184210526315785</v>
          </cell>
          <cell r="AN724">
            <v>-0.3265306122448981</v>
          </cell>
          <cell r="AO724">
            <v>-9.0909090909090939E-2</v>
          </cell>
          <cell r="AP724">
            <v>-9.1836734693877542E-2</v>
          </cell>
          <cell r="AQ724">
            <v>-3.9682539682539653E-2</v>
          </cell>
          <cell r="AR724">
            <v>-5.5555555555555691E-2</v>
          </cell>
          <cell r="AS724" t="str">
            <v/>
          </cell>
          <cell r="AT724">
            <v>-0.10176991150442483</v>
          </cell>
          <cell r="AU724">
            <v>-0.10132158590308371</v>
          </cell>
          <cell r="AV724">
            <v>-0.19672131147540972</v>
          </cell>
          <cell r="AW724">
            <v>-0.21599999999999997</v>
          </cell>
        </row>
        <row r="725">
          <cell r="A725">
            <v>42325</v>
          </cell>
          <cell r="B725">
            <v>3894</v>
          </cell>
          <cell r="C725">
            <v>2672</v>
          </cell>
          <cell r="D725">
            <v>-9.5093715545755186E-2</v>
          </cell>
          <cell r="E725">
            <v>-9.4839609483960974E-2</v>
          </cell>
          <cell r="F725">
            <v>-9.5463777928232907E-2</v>
          </cell>
          <cell r="G725">
            <v>0.45733532934131738</v>
          </cell>
          <cell r="H725"/>
          <cell r="I725">
            <v>4.6500000000000004</v>
          </cell>
          <cell r="J725">
            <v>6.5</v>
          </cell>
          <cell r="K725"/>
          <cell r="L725">
            <v>5.75</v>
          </cell>
          <cell r="M725"/>
          <cell r="N725">
            <v>7.2</v>
          </cell>
          <cell r="O725"/>
          <cell r="P725">
            <v>0.17</v>
          </cell>
          <cell r="Q725">
            <v>1.01</v>
          </cell>
          <cell r="R725">
            <v>3</v>
          </cell>
          <cell r="S725">
            <v>4.5999999999999996</v>
          </cell>
          <cell r="T725">
            <v>4</v>
          </cell>
          <cell r="U725">
            <v>5.9</v>
          </cell>
          <cell r="V725">
            <v>5</v>
          </cell>
          <cell r="W725"/>
          <cell r="Y725">
            <v>8.85</v>
          </cell>
          <cell r="Z725">
            <v>8.9</v>
          </cell>
          <cell r="AA725">
            <v>2.2000000000000002</v>
          </cell>
          <cell r="AB725">
            <v>0.76</v>
          </cell>
          <cell r="AD725">
            <v>-5.1020408163265252E-2</v>
          </cell>
          <cell r="AE725">
            <v>-5.1020408163265252E-2</v>
          </cell>
          <cell r="AF725">
            <v>-0.1333333333333333</v>
          </cell>
          <cell r="AG725">
            <v>-4.9586776859504078E-2</v>
          </cell>
          <cell r="AH725">
            <v>-4.9586776859504078E-2</v>
          </cell>
          <cell r="AI725">
            <v>-3.9999999999999925E-2</v>
          </cell>
          <cell r="AJ725">
            <v>-3.9999999999999925E-2</v>
          </cell>
          <cell r="AK725">
            <v>0</v>
          </cell>
          <cell r="AL725">
            <v>0</v>
          </cell>
          <cell r="AM725">
            <v>-0.25185185185185188</v>
          </cell>
          <cell r="AN725">
            <v>-9.0909090909090828E-2</v>
          </cell>
          <cell r="AO725">
            <v>-8.0000000000000071E-2</v>
          </cell>
          <cell r="AP725">
            <v>-0.101123595505618</v>
          </cell>
          <cell r="AQ725">
            <v>-2.4793388429751984E-2</v>
          </cell>
          <cell r="AR725">
            <v>-1.9607843137254832E-2</v>
          </cell>
          <cell r="AS725" t="str">
            <v/>
          </cell>
          <cell r="AT725">
            <v>-0.12807881773399021</v>
          </cell>
          <cell r="AU725">
            <v>-0.12745098039215674</v>
          </cell>
          <cell r="AV725">
            <v>-0.10204081632653061</v>
          </cell>
          <cell r="AW725">
            <v>-0.22448979591836737</v>
          </cell>
        </row>
        <row r="726">
          <cell r="A726">
            <v>42332</v>
          </cell>
          <cell r="B726">
            <v>3593</v>
          </cell>
          <cell r="C726">
            <v>2432</v>
          </cell>
          <cell r="D726">
            <v>-8.2394151690526996E-2</v>
          </cell>
          <cell r="E726">
            <v>-7.7298407806882352E-2</v>
          </cell>
          <cell r="F726">
            <v>-8.9820359281437168E-2</v>
          </cell>
          <cell r="G726">
            <v>0.47738486842105265</v>
          </cell>
          <cell r="H726"/>
          <cell r="I726">
            <v>4.05</v>
          </cell>
          <cell r="J726">
            <v>5.9</v>
          </cell>
          <cell r="K726"/>
          <cell r="L726">
            <v>5.3</v>
          </cell>
          <cell r="M726"/>
          <cell r="N726">
            <v>6.5</v>
          </cell>
          <cell r="O726"/>
          <cell r="P726">
            <v>0.08</v>
          </cell>
          <cell r="Q726">
            <v>0.84</v>
          </cell>
          <cell r="R726">
            <v>2.9</v>
          </cell>
          <cell r="S726">
            <v>4.3</v>
          </cell>
          <cell r="T726">
            <v>3.8</v>
          </cell>
          <cell r="U726">
            <v>5.7</v>
          </cell>
          <cell r="V726">
            <v>4.8</v>
          </cell>
          <cell r="W726"/>
          <cell r="Y726">
            <v>7.75</v>
          </cell>
          <cell r="Z726">
            <v>7.8</v>
          </cell>
          <cell r="AA726">
            <v>2.0299999999999998</v>
          </cell>
          <cell r="AB726">
            <v>0.73</v>
          </cell>
          <cell r="AD726">
            <v>-0.12903225806451624</v>
          </cell>
          <cell r="AE726">
            <v>-0.12903225806451624</v>
          </cell>
          <cell r="AF726">
            <v>-9.2307692307692202E-2</v>
          </cell>
          <cell r="AG726">
            <v>-7.8260869565217384E-2</v>
          </cell>
          <cell r="AH726">
            <v>-7.8260869565217384E-2</v>
          </cell>
          <cell r="AI726">
            <v>-9.722222222222221E-2</v>
          </cell>
          <cell r="AJ726">
            <v>-9.722222222222221E-2</v>
          </cell>
          <cell r="AK726">
            <v>-0.52941176470588236</v>
          </cell>
          <cell r="AL726">
            <v>-0.52941176470588236</v>
          </cell>
          <cell r="AM726">
            <v>-0.16831683168316836</v>
          </cell>
          <cell r="AN726">
            <v>-3.3333333333333326E-2</v>
          </cell>
          <cell r="AO726">
            <v>-6.5217391304347783E-2</v>
          </cell>
          <cell r="AP726">
            <v>-5.0000000000000044E-2</v>
          </cell>
          <cell r="AQ726">
            <v>-3.3898305084745783E-2</v>
          </cell>
          <cell r="AR726">
            <v>-4.0000000000000036E-2</v>
          </cell>
          <cell r="AS726" t="str">
            <v/>
          </cell>
          <cell r="AT726">
            <v>-0.12429378531073443</v>
          </cell>
          <cell r="AU726">
            <v>-0.12359550561797761</v>
          </cell>
          <cell r="AV726">
            <v>-7.7272727272727382E-2</v>
          </cell>
          <cell r="AW726">
            <v>-3.9473684210526327E-2</v>
          </cell>
        </row>
        <row r="727">
          <cell r="A727">
            <v>42339</v>
          </cell>
          <cell r="B727">
            <v>4318</v>
          </cell>
          <cell r="C727">
            <v>2611</v>
          </cell>
          <cell r="D727">
            <v>0.15004149377593357</v>
          </cell>
          <cell r="E727">
            <v>0.20178124130253261</v>
          </cell>
          <cell r="F727">
            <v>7.360197368421062E-2</v>
          </cell>
          <cell r="G727">
            <v>0.65377250095748751</v>
          </cell>
          <cell r="H727"/>
          <cell r="I727">
            <v>4.75</v>
          </cell>
          <cell r="J727">
            <v>7</v>
          </cell>
          <cell r="K727"/>
          <cell r="L727">
            <v>5.6</v>
          </cell>
          <cell r="M727"/>
          <cell r="N727">
            <v>6.6</v>
          </cell>
          <cell r="O727"/>
          <cell r="P727">
            <v>0.08</v>
          </cell>
          <cell r="Q727">
            <v>1.52</v>
          </cell>
          <cell r="R727">
            <v>3.9</v>
          </cell>
          <cell r="S727">
            <v>5.0999999999999996</v>
          </cell>
          <cell r="T727">
            <v>4.5</v>
          </cell>
          <cell r="U727">
            <v>6.2</v>
          </cell>
          <cell r="V727">
            <v>5.8</v>
          </cell>
          <cell r="W727"/>
          <cell r="Y727">
            <v>8.9499999999999993</v>
          </cell>
          <cell r="Z727">
            <v>9</v>
          </cell>
          <cell r="AA727">
            <v>2.62</v>
          </cell>
          <cell r="AB727">
            <v>1.44</v>
          </cell>
          <cell r="AD727">
            <v>0.17283950617283961</v>
          </cell>
          <cell r="AE727">
            <v>0.17283950617283961</v>
          </cell>
          <cell r="AF727">
            <v>0.18644067796610164</v>
          </cell>
          <cell r="AG727">
            <v>5.6603773584905648E-2</v>
          </cell>
          <cell r="AH727">
            <v>5.6603773584905648E-2</v>
          </cell>
          <cell r="AI727">
            <v>1.538461538461533E-2</v>
          </cell>
          <cell r="AJ727">
            <v>1.538461538461533E-2</v>
          </cell>
          <cell r="AK727">
            <v>0</v>
          </cell>
          <cell r="AL727">
            <v>0</v>
          </cell>
          <cell r="AM727">
            <v>0.80952380952380953</v>
          </cell>
          <cell r="AN727">
            <v>0.34482758620689657</v>
          </cell>
          <cell r="AO727">
            <v>0.18604651162790686</v>
          </cell>
          <cell r="AP727">
            <v>0.1842105263157896</v>
          </cell>
          <cell r="AQ727">
            <v>8.7719298245614086E-2</v>
          </cell>
          <cell r="AR727">
            <v>0.20833333333333326</v>
          </cell>
          <cell r="AS727" t="str">
            <v/>
          </cell>
          <cell r="AT727">
            <v>0.15483870967741931</v>
          </cell>
          <cell r="AU727">
            <v>0.15384615384615397</v>
          </cell>
          <cell r="AV727">
            <v>0.29064039408867015</v>
          </cell>
          <cell r="AW727">
            <v>0.97260273972602729</v>
          </cell>
        </row>
        <row r="728">
          <cell r="A728">
            <v>42346</v>
          </cell>
          <cell r="B728">
            <v>4195</v>
          </cell>
          <cell r="C728">
            <v>2670</v>
          </cell>
          <cell r="D728">
            <v>-9.2365420695627032E-3</v>
          </cell>
          <cell r="E728">
            <v>-2.8485409911996329E-2</v>
          </cell>
          <cell r="F728">
            <v>2.2596706242818954E-2</v>
          </cell>
          <cell r="G728">
            <v>0.57116104868913853</v>
          </cell>
          <cell r="H728"/>
          <cell r="I728">
            <v>4.2</v>
          </cell>
          <cell r="J728">
            <v>6.8</v>
          </cell>
          <cell r="K728"/>
          <cell r="L728">
            <v>5.6</v>
          </cell>
          <cell r="M728"/>
          <cell r="N728">
            <v>6.5</v>
          </cell>
          <cell r="O728"/>
          <cell r="P728">
            <v>0.08</v>
          </cell>
          <cell r="Q728">
            <v>1.22</v>
          </cell>
          <cell r="R728">
            <v>3.6</v>
          </cell>
          <cell r="S728">
            <v>5.0999999999999996</v>
          </cell>
          <cell r="T728">
            <v>4.45</v>
          </cell>
          <cell r="U728">
            <v>5.9</v>
          </cell>
          <cell r="V728">
            <v>5.85</v>
          </cell>
          <cell r="W728"/>
          <cell r="Y728">
            <v>8.5500000000000007</v>
          </cell>
          <cell r="Z728">
            <v>8.6</v>
          </cell>
          <cell r="AA728">
            <v>2.5299999999999998</v>
          </cell>
          <cell r="AB728">
            <v>1.6</v>
          </cell>
          <cell r="AD728">
            <v>-0.11578947368421044</v>
          </cell>
          <cell r="AE728">
            <v>-0.11578947368421044</v>
          </cell>
          <cell r="AF728">
            <v>-2.8571428571428581E-2</v>
          </cell>
          <cell r="AG728">
            <v>0</v>
          </cell>
          <cell r="AH728">
            <v>0</v>
          </cell>
          <cell r="AI728">
            <v>-1.5151515151515138E-2</v>
          </cell>
          <cell r="AJ728">
            <v>-1.5151515151515138E-2</v>
          </cell>
          <cell r="AK728">
            <v>0</v>
          </cell>
          <cell r="AL728">
            <v>0</v>
          </cell>
          <cell r="AM728">
            <v>-0.19736842105263164</v>
          </cell>
          <cell r="AN728">
            <v>-7.6923076923076872E-2</v>
          </cell>
          <cell r="AO728">
            <v>0</v>
          </cell>
          <cell r="AP728">
            <v>-1.1111111111111072E-2</v>
          </cell>
          <cell r="AQ728">
            <v>-4.8387096774193505E-2</v>
          </cell>
          <cell r="AR728">
            <v>8.6206896551723755E-3</v>
          </cell>
          <cell r="AS728" t="str">
            <v/>
          </cell>
          <cell r="AT728">
            <v>-4.469273743016744E-2</v>
          </cell>
          <cell r="AU728">
            <v>-4.4444444444444509E-2</v>
          </cell>
          <cell r="AV728">
            <v>-3.4351145038168052E-2</v>
          </cell>
          <cell r="AW728">
            <v>0.11111111111111116</v>
          </cell>
        </row>
        <row r="729">
          <cell r="A729">
            <v>42353</v>
          </cell>
          <cell r="B729">
            <v>4088</v>
          </cell>
          <cell r="C729">
            <v>2510</v>
          </cell>
          <cell r="D729">
            <v>-3.889293517844139E-2</v>
          </cell>
          <cell r="E729">
            <v>-2.5506555423122745E-2</v>
          </cell>
          <cell r="F729">
            <v>-5.9925093632958837E-2</v>
          </cell>
          <cell r="G729">
            <v>0.6286852589641434</v>
          </cell>
          <cell r="H729"/>
          <cell r="I729">
            <v>3.95</v>
          </cell>
          <cell r="J729">
            <v>6.9</v>
          </cell>
          <cell r="K729"/>
          <cell r="L729">
            <v>5.2</v>
          </cell>
          <cell r="M729"/>
          <cell r="N729">
            <v>6</v>
          </cell>
          <cell r="O729"/>
          <cell r="P729">
            <v>0.08</v>
          </cell>
          <cell r="Q729">
            <v>1.01</v>
          </cell>
          <cell r="R729">
            <v>3.3</v>
          </cell>
          <cell r="S729">
            <v>5</v>
          </cell>
          <cell r="T729">
            <v>4.2</v>
          </cell>
          <cell r="U729">
            <v>5.25</v>
          </cell>
          <cell r="V729">
            <v>5.2</v>
          </cell>
          <cell r="W729"/>
          <cell r="Y729">
            <v>9.0500000000000007</v>
          </cell>
          <cell r="Z729">
            <v>9.1</v>
          </cell>
          <cell r="AA729">
            <v>2.5299999999999998</v>
          </cell>
          <cell r="AB729">
            <v>1.35</v>
          </cell>
          <cell r="AD729">
            <v>-5.9523809523809534E-2</v>
          </cell>
          <cell r="AE729">
            <v>-5.9523809523809534E-2</v>
          </cell>
          <cell r="AF729">
            <v>1.4705882352941346E-2</v>
          </cell>
          <cell r="AG729">
            <v>-7.1428571428571286E-2</v>
          </cell>
          <cell r="AH729">
            <v>-7.1428571428571286E-2</v>
          </cell>
          <cell r="AI729">
            <v>-7.6923076923076872E-2</v>
          </cell>
          <cell r="AJ729">
            <v>-7.6923076923076872E-2</v>
          </cell>
          <cell r="AK729">
            <v>0</v>
          </cell>
          <cell r="AL729">
            <v>0</v>
          </cell>
          <cell r="AM729">
            <v>-0.17213114754098358</v>
          </cell>
          <cell r="AN729">
            <v>-8.333333333333337E-2</v>
          </cell>
          <cell r="AO729">
            <v>-1.9607843137254832E-2</v>
          </cell>
          <cell r="AP729">
            <v>-5.6179775280898903E-2</v>
          </cell>
          <cell r="AQ729">
            <v>-0.11016949152542377</v>
          </cell>
          <cell r="AR729">
            <v>-0.11111111111111105</v>
          </cell>
          <cell r="AS729" t="str">
            <v/>
          </cell>
          <cell r="AT729">
            <v>5.8479532163742576E-2</v>
          </cell>
          <cell r="AU729">
            <v>5.8139534883721034E-2</v>
          </cell>
          <cell r="AV729">
            <v>0</v>
          </cell>
          <cell r="AW729">
            <v>-0.15625</v>
          </cell>
        </row>
        <row r="730">
          <cell r="A730">
            <v>42360</v>
          </cell>
          <cell r="B730">
            <v>3530</v>
          </cell>
          <cell r="C730">
            <v>2099</v>
          </cell>
          <cell r="D730">
            <v>-0.14686268566232197</v>
          </cell>
          <cell r="E730">
            <v>-0.13649706457925637</v>
          </cell>
          <cell r="F730">
            <v>-0.16374501992031876</v>
          </cell>
          <cell r="G730">
            <v>0.68175321581705572</v>
          </cell>
          <cell r="H730"/>
          <cell r="I730">
            <v>3.25</v>
          </cell>
          <cell r="J730">
            <v>5.05</v>
          </cell>
          <cell r="K730"/>
          <cell r="L730">
            <v>5.2</v>
          </cell>
          <cell r="M730"/>
          <cell r="N730">
            <v>6</v>
          </cell>
          <cell r="O730"/>
          <cell r="P730">
            <v>0.08</v>
          </cell>
          <cell r="Q730">
            <v>0.55000000000000004</v>
          </cell>
          <cell r="R730">
            <v>2.8</v>
          </cell>
          <cell r="S730">
            <v>4.25</v>
          </cell>
          <cell r="T730">
            <v>3.6</v>
          </cell>
          <cell r="U730">
            <v>5</v>
          </cell>
          <cell r="V730">
            <v>5.2</v>
          </cell>
          <cell r="W730"/>
          <cell r="Y730">
            <v>7.05</v>
          </cell>
          <cell r="Z730">
            <v>7.1</v>
          </cell>
          <cell r="AA730">
            <v>2.2000000000000002</v>
          </cell>
          <cell r="AB730">
            <v>1.27</v>
          </cell>
          <cell r="AD730">
            <v>-0.17721518987341778</v>
          </cell>
          <cell r="AE730">
            <v>-0.17721518987341778</v>
          </cell>
          <cell r="AF730">
            <v>-0.26811594202898559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-0.45544554455445541</v>
          </cell>
          <cell r="AN730">
            <v>-0.15151515151515149</v>
          </cell>
          <cell r="AO730">
            <v>-0.15000000000000002</v>
          </cell>
          <cell r="AP730">
            <v>-0.1428571428571429</v>
          </cell>
          <cell r="AQ730">
            <v>-4.7619047619047672E-2</v>
          </cell>
          <cell r="AR730">
            <v>0</v>
          </cell>
          <cell r="AS730" t="str">
            <v/>
          </cell>
          <cell r="AT730">
            <v>-0.22099447513812165</v>
          </cell>
          <cell r="AU730">
            <v>-0.21978021978021978</v>
          </cell>
          <cell r="AV730">
            <v>-0.13043478260869557</v>
          </cell>
          <cell r="AW730">
            <v>-5.9259259259259345E-2</v>
          </cell>
        </row>
        <row r="731">
          <cell r="A731">
            <v>42367</v>
          </cell>
          <cell r="B731">
            <v>3530</v>
          </cell>
          <cell r="C731">
            <v>2099</v>
          </cell>
          <cell r="D731">
            <v>0</v>
          </cell>
          <cell r="E731">
            <v>0</v>
          </cell>
          <cell r="F731">
            <v>0</v>
          </cell>
          <cell r="G731">
            <v>0.68175321581705572</v>
          </cell>
          <cell r="H731"/>
          <cell r="I731">
            <v>3.25</v>
          </cell>
          <cell r="J731">
            <v>5.05</v>
          </cell>
          <cell r="K731"/>
          <cell r="L731">
            <v>5.2</v>
          </cell>
          <cell r="M731"/>
          <cell r="N731">
            <v>6</v>
          </cell>
          <cell r="O731"/>
          <cell r="P731">
            <v>0.08</v>
          </cell>
          <cell r="Q731">
            <v>0.55000000000000004</v>
          </cell>
          <cell r="R731">
            <v>2.8</v>
          </cell>
          <cell r="S731">
            <v>4.25</v>
          </cell>
          <cell r="T731">
            <v>3.6</v>
          </cell>
          <cell r="U731">
            <v>5</v>
          </cell>
          <cell r="V731">
            <v>5.2</v>
          </cell>
          <cell r="W731"/>
          <cell r="Y731">
            <v>7.05</v>
          </cell>
          <cell r="Z731">
            <v>7.1</v>
          </cell>
          <cell r="AA731">
            <v>2.2000000000000002</v>
          </cell>
          <cell r="AB731">
            <v>1.27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/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</row>
        <row r="732">
          <cell r="A732">
            <v>42374</v>
          </cell>
          <cell r="B732">
            <v>3344</v>
          </cell>
          <cell r="C732">
            <v>2030</v>
          </cell>
          <cell r="D732">
            <v>-4.5301119204121498E-2</v>
          </cell>
          <cell r="E732">
            <v>-5.2691218130311634E-2</v>
          </cell>
          <cell r="F732">
            <v>-3.2872796569795137E-2</v>
          </cell>
          <cell r="G732">
            <v>0.64729064039408868</v>
          </cell>
          <cell r="H732"/>
          <cell r="I732">
            <v>3.19</v>
          </cell>
          <cell r="J732">
            <v>4.6500000000000004</v>
          </cell>
          <cell r="K732"/>
          <cell r="L732">
            <v>5.2</v>
          </cell>
          <cell r="M732"/>
          <cell r="N732">
            <v>6</v>
          </cell>
          <cell r="O732"/>
          <cell r="P732">
            <v>0</v>
          </cell>
          <cell r="Q732">
            <v>0.47</v>
          </cell>
          <cell r="R732">
            <v>2.6</v>
          </cell>
          <cell r="S732">
            <v>3.99</v>
          </cell>
          <cell r="T732">
            <v>3.29</v>
          </cell>
          <cell r="U732">
            <v>4.8</v>
          </cell>
          <cell r="V732">
            <v>4.97</v>
          </cell>
          <cell r="W732"/>
          <cell r="Y732">
            <v>6.59</v>
          </cell>
          <cell r="Z732">
            <v>6.64</v>
          </cell>
          <cell r="AA732">
            <v>2.04</v>
          </cell>
          <cell r="AB732">
            <v>1.18</v>
          </cell>
          <cell r="AD732">
            <v>-1.8461538461538529E-2</v>
          </cell>
          <cell r="AE732">
            <v>-1.8461538461538529E-2</v>
          </cell>
          <cell r="AF732">
            <v>-7.9207920792079056E-2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-1</v>
          </cell>
          <cell r="AL732">
            <v>-1</v>
          </cell>
          <cell r="AM732">
            <v>-0.14545454545454561</v>
          </cell>
          <cell r="AN732">
            <v>-7.1428571428571286E-2</v>
          </cell>
          <cell r="AO732">
            <v>-6.1176470588235277E-2</v>
          </cell>
          <cell r="AP732">
            <v>-8.6111111111111138E-2</v>
          </cell>
          <cell r="AQ732">
            <v>-4.0000000000000036E-2</v>
          </cell>
          <cell r="AR732">
            <v>-4.4230769230769296E-2</v>
          </cell>
          <cell r="AS732" t="str">
            <v/>
          </cell>
          <cell r="AT732">
            <v>-6.5248226950354593E-2</v>
          </cell>
          <cell r="AU732">
            <v>-6.4788732394366222E-2</v>
          </cell>
          <cell r="AV732">
            <v>-7.2727272727272751E-2</v>
          </cell>
          <cell r="AW732">
            <v>-7.0866141732283561E-2</v>
          </cell>
        </row>
        <row r="733">
          <cell r="A733">
            <v>42381</v>
          </cell>
          <cell r="B733">
            <v>2726</v>
          </cell>
          <cell r="C733">
            <v>1738</v>
          </cell>
          <cell r="D733">
            <v>-0.16933382954968368</v>
          </cell>
          <cell r="E733">
            <v>-0.18480861244019142</v>
          </cell>
          <cell r="F733">
            <v>-0.14384236453201971</v>
          </cell>
          <cell r="G733">
            <v>0.56846950517836592</v>
          </cell>
          <cell r="H733"/>
          <cell r="I733">
            <v>2.85</v>
          </cell>
          <cell r="J733">
            <v>4.45</v>
          </cell>
          <cell r="K733"/>
          <cell r="L733">
            <v>4</v>
          </cell>
          <cell r="M733"/>
          <cell r="N733">
            <v>4.5</v>
          </cell>
          <cell r="O733"/>
          <cell r="P733">
            <v>0</v>
          </cell>
          <cell r="Q733">
            <v>0.42</v>
          </cell>
          <cell r="R733">
            <v>2.65</v>
          </cell>
          <cell r="S733">
            <v>2.95</v>
          </cell>
          <cell r="T733">
            <v>2.9</v>
          </cell>
          <cell r="U733">
            <v>3.7</v>
          </cell>
          <cell r="V733">
            <v>3.9</v>
          </cell>
          <cell r="W733"/>
          <cell r="Y733">
            <v>6.9</v>
          </cell>
          <cell r="Z733">
            <v>6.25</v>
          </cell>
          <cell r="AA733">
            <v>1.52</v>
          </cell>
          <cell r="AB733">
            <v>0.68</v>
          </cell>
          <cell r="AD733">
            <v>-0.10658307210031348</v>
          </cell>
          <cell r="AE733">
            <v>-0.10658307210031348</v>
          </cell>
          <cell r="AF733">
            <v>-4.3010752688172116E-2</v>
          </cell>
          <cell r="AG733">
            <v>-0.23076923076923084</v>
          </cell>
          <cell r="AH733">
            <v>-0.23076923076923084</v>
          </cell>
          <cell r="AI733">
            <v>-0.25</v>
          </cell>
          <cell r="AJ733">
            <v>-0.25</v>
          </cell>
          <cell r="AK733" t="e">
            <v>#DIV/0!</v>
          </cell>
          <cell r="AL733" t="e">
            <v>#DIV/0!</v>
          </cell>
          <cell r="AM733">
            <v>-0.10638297872340419</v>
          </cell>
          <cell r="AN733">
            <v>1.9230769230769162E-2</v>
          </cell>
          <cell r="AO733">
            <v>-0.26065162907268169</v>
          </cell>
          <cell r="AP733">
            <v>-0.1185410334346505</v>
          </cell>
          <cell r="AQ733">
            <v>-0.22916666666666663</v>
          </cell>
          <cell r="AR733">
            <v>-0.21529175050301808</v>
          </cell>
          <cell r="AS733" t="str">
            <v/>
          </cell>
          <cell r="AT733">
            <v>4.7040971168437196E-2</v>
          </cell>
          <cell r="AU733">
            <v>-5.8734939759036098E-2</v>
          </cell>
          <cell r="AV733">
            <v>-0.25490196078431371</v>
          </cell>
          <cell r="AW733">
            <v>-0.42372881355932202</v>
          </cell>
        </row>
        <row r="734">
          <cell r="A734">
            <v>42388</v>
          </cell>
          <cell r="B734">
            <v>2468</v>
          </cell>
          <cell r="C734">
            <v>1594</v>
          </cell>
          <cell r="D734">
            <v>-9.0053763440860246E-2</v>
          </cell>
          <cell r="E734">
            <v>-9.4644167278063129E-2</v>
          </cell>
          <cell r="F734">
            <v>-8.2853855005753707E-2</v>
          </cell>
          <cell r="G734">
            <v>0.54830614805520705</v>
          </cell>
          <cell r="H734"/>
          <cell r="I734">
            <v>2.95</v>
          </cell>
          <cell r="J734">
            <v>4</v>
          </cell>
          <cell r="K734"/>
          <cell r="L734">
            <v>3.5</v>
          </cell>
          <cell r="M734"/>
          <cell r="N734">
            <v>4.0999999999999996</v>
          </cell>
          <cell r="O734"/>
          <cell r="P734">
            <v>0</v>
          </cell>
          <cell r="Q734">
            <v>0.34</v>
          </cell>
          <cell r="R734">
            <v>2.5</v>
          </cell>
          <cell r="S734">
            <v>2.4</v>
          </cell>
          <cell r="T734">
            <v>2.35</v>
          </cell>
          <cell r="U734">
            <v>3.2</v>
          </cell>
          <cell r="V734">
            <v>3.5</v>
          </cell>
          <cell r="W734"/>
          <cell r="Y734">
            <v>6</v>
          </cell>
          <cell r="Z734">
            <v>5.5</v>
          </cell>
          <cell r="AA734">
            <v>1.48</v>
          </cell>
          <cell r="AB734">
            <v>0.51</v>
          </cell>
          <cell r="AD734">
            <v>3.5087719298245723E-2</v>
          </cell>
          <cell r="AE734">
            <v>3.5087719298245723E-2</v>
          </cell>
          <cell r="AF734">
            <v>-0.101123595505618</v>
          </cell>
          <cell r="AG734">
            <v>-0.125</v>
          </cell>
          <cell r="AH734">
            <v>-0.125</v>
          </cell>
          <cell r="AI734">
            <v>-8.8888888888889017E-2</v>
          </cell>
          <cell r="AJ734">
            <v>-8.8888888888889017E-2</v>
          </cell>
          <cell r="AK734" t="e">
            <v>#DIV/0!</v>
          </cell>
          <cell r="AL734" t="e">
            <v>#DIV/0!</v>
          </cell>
          <cell r="AM734">
            <v>-0.19047619047619035</v>
          </cell>
          <cell r="AN734">
            <v>-5.6603773584905648E-2</v>
          </cell>
          <cell r="AO734">
            <v>-0.18644067796610175</v>
          </cell>
          <cell r="AP734">
            <v>-0.18965517241379304</v>
          </cell>
          <cell r="AQ734">
            <v>-0.13513513513513509</v>
          </cell>
          <cell r="AR734">
            <v>-0.10256410256410253</v>
          </cell>
          <cell r="AS734" t="str">
            <v/>
          </cell>
          <cell r="AT734">
            <v>-0.13043478260869568</v>
          </cell>
          <cell r="AU734">
            <v>-0.12</v>
          </cell>
          <cell r="AV734">
            <v>-2.6315789473684181E-2</v>
          </cell>
          <cell r="AW734">
            <v>-0.25</v>
          </cell>
        </row>
        <row r="735">
          <cell r="A735">
            <v>42395</v>
          </cell>
          <cell r="B735">
            <v>2505</v>
          </cell>
          <cell r="C735">
            <v>1617</v>
          </cell>
          <cell r="D735">
            <v>1.477104874446078E-2</v>
          </cell>
          <cell r="E735">
            <v>1.4991896272285254E-2</v>
          </cell>
          <cell r="F735">
            <v>1.4429109159347586E-2</v>
          </cell>
          <cell r="G735">
            <v>0.54916512059369205</v>
          </cell>
          <cell r="H735"/>
          <cell r="I735">
            <v>3</v>
          </cell>
          <cell r="J735">
            <v>4</v>
          </cell>
          <cell r="K735"/>
          <cell r="L735">
            <v>3.5</v>
          </cell>
          <cell r="M735"/>
          <cell r="N735">
            <v>4.3</v>
          </cell>
          <cell r="O735"/>
          <cell r="P735">
            <v>0</v>
          </cell>
          <cell r="Q735">
            <v>0.36</v>
          </cell>
          <cell r="R735">
            <v>2.5</v>
          </cell>
          <cell r="S735">
            <v>2.7</v>
          </cell>
          <cell r="T735">
            <v>2.4500000000000002</v>
          </cell>
          <cell r="U735">
            <v>3.3</v>
          </cell>
          <cell r="V735">
            <v>3.6</v>
          </cell>
          <cell r="W735"/>
          <cell r="Y735">
            <v>5.85</v>
          </cell>
          <cell r="Z735">
            <v>5.35</v>
          </cell>
          <cell r="AA735">
            <v>1.52</v>
          </cell>
          <cell r="AB735">
            <v>0.54</v>
          </cell>
          <cell r="AD735">
            <v>1.6949152542372836E-2</v>
          </cell>
          <cell r="AE735">
            <v>1.6949152542372836E-2</v>
          </cell>
          <cell r="AF735">
            <v>0</v>
          </cell>
          <cell r="AG735">
            <v>0</v>
          </cell>
          <cell r="AH735">
            <v>0</v>
          </cell>
          <cell r="AI735">
            <v>4.8780487804878092E-2</v>
          </cell>
          <cell r="AJ735">
            <v>4.8780487804878092E-2</v>
          </cell>
          <cell r="AK735" t="e">
            <v>#DIV/0!</v>
          </cell>
          <cell r="AL735" t="e">
            <v>#DIV/0!</v>
          </cell>
          <cell r="AM735">
            <v>5.8823529411764497E-2</v>
          </cell>
          <cell r="AN735">
            <v>0</v>
          </cell>
          <cell r="AO735">
            <v>0.12500000000000022</v>
          </cell>
          <cell r="AP735">
            <v>4.2553191489361764E-2</v>
          </cell>
          <cell r="AQ735">
            <v>3.1249999999999778E-2</v>
          </cell>
          <cell r="AR735">
            <v>2.8571428571428692E-2</v>
          </cell>
          <cell r="AS735" t="str">
            <v/>
          </cell>
          <cell r="AT735">
            <v>-2.5000000000000022E-2</v>
          </cell>
          <cell r="AU735">
            <v>-2.7272727272727337E-2</v>
          </cell>
          <cell r="AV735">
            <v>2.7027027027026973E-2</v>
          </cell>
          <cell r="AW735">
            <v>5.8823529411764719E-2</v>
          </cell>
        </row>
        <row r="736">
          <cell r="A736">
            <v>42402</v>
          </cell>
          <cell r="B736">
            <v>2567</v>
          </cell>
          <cell r="C736">
            <v>1657</v>
          </cell>
          <cell r="D736">
            <v>2.4745269286754024E-2</v>
          </cell>
          <cell r="E736">
            <v>2.4750499001995996E-2</v>
          </cell>
          <cell r="F736">
            <v>2.4737167594310439E-2</v>
          </cell>
          <cell r="G736">
            <v>0.54918527459263733</v>
          </cell>
          <cell r="H736"/>
          <cell r="I736">
            <v>3.05</v>
          </cell>
          <cell r="J736">
            <v>4.0999999999999996</v>
          </cell>
          <cell r="K736"/>
          <cell r="L736">
            <v>3.7</v>
          </cell>
          <cell r="M736"/>
          <cell r="N736">
            <v>4.4000000000000004</v>
          </cell>
          <cell r="O736"/>
          <cell r="P736">
            <v>0</v>
          </cell>
          <cell r="Q736">
            <v>0.34</v>
          </cell>
          <cell r="R736">
            <v>2.6</v>
          </cell>
          <cell r="S736">
            <v>2.8</v>
          </cell>
          <cell r="T736">
            <v>2.75</v>
          </cell>
          <cell r="U736">
            <v>3.5</v>
          </cell>
          <cell r="V736">
            <v>3.6</v>
          </cell>
          <cell r="W736"/>
          <cell r="Y736">
            <v>5.75</v>
          </cell>
          <cell r="Z736">
            <v>5.25</v>
          </cell>
          <cell r="AA736">
            <v>1.52</v>
          </cell>
          <cell r="AB736">
            <v>0.53</v>
          </cell>
          <cell r="AD736">
            <v>1.6666666666666607E-2</v>
          </cell>
          <cell r="AE736">
            <v>1.6666666666666607E-2</v>
          </cell>
          <cell r="AF736">
            <v>2.4999999999999911E-2</v>
          </cell>
          <cell r="AG736">
            <v>5.7142857142857162E-2</v>
          </cell>
          <cell r="AH736">
            <v>5.7142857142857162E-2</v>
          </cell>
          <cell r="AI736">
            <v>2.3255813953488413E-2</v>
          </cell>
          <cell r="AJ736">
            <v>2.3255813953488413E-2</v>
          </cell>
          <cell r="AK736" t="e">
            <v>#DIV/0!</v>
          </cell>
          <cell r="AL736" t="e">
            <v>#DIV/0!</v>
          </cell>
          <cell r="AM736">
            <v>-5.5555555555555469E-2</v>
          </cell>
          <cell r="AN736">
            <v>4.0000000000000036E-2</v>
          </cell>
          <cell r="AO736">
            <v>3.7037037037036979E-2</v>
          </cell>
          <cell r="AP736">
            <v>0.12244897959183665</v>
          </cell>
          <cell r="AQ736">
            <v>6.0606060606060552E-2</v>
          </cell>
          <cell r="AR736">
            <v>0</v>
          </cell>
          <cell r="AS736" t="str">
            <v/>
          </cell>
          <cell r="AT736">
            <v>-1.7094017094017033E-2</v>
          </cell>
          <cell r="AU736">
            <v>-1.869158878504662E-2</v>
          </cell>
          <cell r="AV736">
            <v>0</v>
          </cell>
          <cell r="AW736">
            <v>-1.851851851851849E-2</v>
          </cell>
        </row>
        <row r="737">
          <cell r="A737">
            <v>42409</v>
          </cell>
          <cell r="B737">
            <v>2672</v>
          </cell>
          <cell r="C737">
            <v>1629</v>
          </cell>
          <cell r="D737">
            <v>1.8229166666666741E-2</v>
          </cell>
          <cell r="E737">
            <v>4.0903778730035034E-2</v>
          </cell>
          <cell r="F737">
            <v>-1.6898008449004243E-2</v>
          </cell>
          <cell r="G737">
            <v>0.64027010435850218</v>
          </cell>
          <cell r="H737"/>
          <cell r="I737">
            <v>2.85</v>
          </cell>
          <cell r="J737">
            <v>4.0999999999999996</v>
          </cell>
          <cell r="K737"/>
          <cell r="L737">
            <v>3.6</v>
          </cell>
          <cell r="M737"/>
          <cell r="N737">
            <v>4.4000000000000004</v>
          </cell>
          <cell r="O737"/>
          <cell r="P737">
            <v>0</v>
          </cell>
          <cell r="Q737">
            <v>0.42</v>
          </cell>
          <cell r="R737">
            <v>2.5499999999999998</v>
          </cell>
          <cell r="S737">
            <v>2.85</v>
          </cell>
          <cell r="T737">
            <v>2.75</v>
          </cell>
          <cell r="U737">
            <v>3.4</v>
          </cell>
          <cell r="V737">
            <v>3.5</v>
          </cell>
          <cell r="W737"/>
          <cell r="Y737">
            <v>6.3</v>
          </cell>
          <cell r="Z737">
            <v>5.85</v>
          </cell>
          <cell r="AA737">
            <v>1.48</v>
          </cell>
          <cell r="AB737">
            <v>0.51</v>
          </cell>
          <cell r="AD737">
            <v>-6.557377049180324E-2</v>
          </cell>
          <cell r="AE737">
            <v>-6.557377049180324E-2</v>
          </cell>
          <cell r="AF737">
            <v>0</v>
          </cell>
          <cell r="AG737">
            <v>-2.7027027027027084E-2</v>
          </cell>
          <cell r="AH737">
            <v>-2.7027027027027084E-2</v>
          </cell>
          <cell r="AI737">
            <v>0</v>
          </cell>
          <cell r="AJ737">
            <v>0</v>
          </cell>
          <cell r="AK737" t="e">
            <v>#DIV/0!</v>
          </cell>
          <cell r="AL737" t="e">
            <v>#DIV/0!</v>
          </cell>
          <cell r="AM737">
            <v>0.23529411764705865</v>
          </cell>
          <cell r="AN737">
            <v>-1.9230769230769384E-2</v>
          </cell>
          <cell r="AO737">
            <v>1.7857142857143016E-2</v>
          </cell>
          <cell r="AP737">
            <v>0</v>
          </cell>
          <cell r="AQ737">
            <v>-2.8571428571428581E-2</v>
          </cell>
          <cell r="AR737">
            <v>-2.777777777777779E-2</v>
          </cell>
          <cell r="AS737" t="str">
            <v/>
          </cell>
          <cell r="AT737">
            <v>9.565217391304337E-2</v>
          </cell>
          <cell r="AU737">
            <v>0.11428571428571432</v>
          </cell>
          <cell r="AV737">
            <v>-2.6315789473684181E-2</v>
          </cell>
          <cell r="AW737">
            <v>-3.7735849056603765E-2</v>
          </cell>
        </row>
        <row r="738">
          <cell r="A738">
            <v>42416</v>
          </cell>
          <cell r="B738">
            <v>2596</v>
          </cell>
          <cell r="C738">
            <v>1621</v>
          </cell>
          <cell r="D738">
            <v>-1.953034178098112E-2</v>
          </cell>
          <cell r="E738">
            <v>-2.844311377245512E-2</v>
          </cell>
          <cell r="F738">
            <v>-4.9109883364026885E-3</v>
          </cell>
          <cell r="G738">
            <v>0.60148056755089452</v>
          </cell>
          <cell r="H738"/>
          <cell r="I738">
            <v>2.85</v>
          </cell>
          <cell r="J738">
            <v>4.0999999999999996</v>
          </cell>
          <cell r="K738"/>
          <cell r="L738">
            <v>3.55</v>
          </cell>
          <cell r="M738"/>
          <cell r="N738">
            <v>4.25</v>
          </cell>
          <cell r="O738"/>
          <cell r="P738">
            <v>0</v>
          </cell>
          <cell r="Q738">
            <v>0.37</v>
          </cell>
          <cell r="R738">
            <v>2.5499999999999998</v>
          </cell>
          <cell r="S738">
            <v>2.8</v>
          </cell>
          <cell r="T738">
            <v>2.4500000000000002</v>
          </cell>
          <cell r="U738">
            <v>3.35</v>
          </cell>
          <cell r="V738">
            <v>3.4</v>
          </cell>
          <cell r="W738"/>
          <cell r="Y738">
            <v>6.1</v>
          </cell>
          <cell r="Z738">
            <v>5.65</v>
          </cell>
          <cell r="AA738">
            <v>1.41</v>
          </cell>
          <cell r="AB738">
            <v>0.49</v>
          </cell>
          <cell r="AD738">
            <v>0</v>
          </cell>
          <cell r="AE738">
            <v>0</v>
          </cell>
          <cell r="AF738">
            <v>0</v>
          </cell>
          <cell r="AG738">
            <v>-1.3888888888888951E-2</v>
          </cell>
          <cell r="AH738">
            <v>-1.3888888888888951E-2</v>
          </cell>
          <cell r="AI738">
            <v>-3.4090909090909172E-2</v>
          </cell>
          <cell r="AJ738">
            <v>-3.4090909090909172E-2</v>
          </cell>
          <cell r="AK738" t="e">
            <v>#DIV/0!</v>
          </cell>
          <cell r="AL738" t="e">
            <v>#DIV/0!</v>
          </cell>
          <cell r="AM738">
            <v>-0.11904761904761907</v>
          </cell>
          <cell r="AN738">
            <v>0</v>
          </cell>
          <cell r="AO738">
            <v>-1.7543859649122862E-2</v>
          </cell>
          <cell r="AP738">
            <v>-0.10909090909090902</v>
          </cell>
          <cell r="AQ738">
            <v>-1.4705882352941124E-2</v>
          </cell>
          <cell r="AR738">
            <v>-2.8571428571428581E-2</v>
          </cell>
          <cell r="AS738" t="str">
            <v/>
          </cell>
          <cell r="AT738">
            <v>-3.1746031746031744E-2</v>
          </cell>
          <cell r="AU738">
            <v>-3.4188034188034067E-2</v>
          </cell>
          <cell r="AV738">
            <v>-4.7297297297297369E-2</v>
          </cell>
          <cell r="AW738">
            <v>-3.9215686274509887E-2</v>
          </cell>
        </row>
        <row r="739">
          <cell r="A739">
            <v>42423</v>
          </cell>
          <cell r="B739">
            <v>2568</v>
          </cell>
          <cell r="C739">
            <v>1664</v>
          </cell>
          <cell r="D739">
            <v>3.5570310647379255E-3</v>
          </cell>
          <cell r="E739">
            <v>-1.0785824345146411E-2</v>
          </cell>
          <cell r="F739">
            <v>2.6526835286859951E-2</v>
          </cell>
          <cell r="G739">
            <v>0.54326923076923073</v>
          </cell>
          <cell r="H739"/>
          <cell r="I739">
            <v>3.05</v>
          </cell>
          <cell r="J739">
            <v>4.0999999999999996</v>
          </cell>
          <cell r="K739"/>
          <cell r="L739">
            <v>3.55</v>
          </cell>
          <cell r="M739"/>
          <cell r="N739">
            <v>4.25</v>
          </cell>
          <cell r="O739"/>
          <cell r="P739">
            <v>0</v>
          </cell>
          <cell r="Q739">
            <v>0.41</v>
          </cell>
          <cell r="R739">
            <v>2.5</v>
          </cell>
          <cell r="S739">
            <v>2.75</v>
          </cell>
          <cell r="T739">
            <v>2.4500000000000002</v>
          </cell>
          <cell r="U739">
            <v>3.3</v>
          </cell>
          <cell r="V739">
            <v>3.35</v>
          </cell>
          <cell r="W739"/>
          <cell r="Y739">
            <v>6.1</v>
          </cell>
          <cell r="Z739">
            <v>5.65</v>
          </cell>
          <cell r="AA739">
            <v>1.35</v>
          </cell>
          <cell r="AB739">
            <v>0.46</v>
          </cell>
          <cell r="AD739">
            <v>7.0175438596491224E-2</v>
          </cell>
          <cell r="AE739">
            <v>7.0175438596491224E-2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 t="e">
            <v>#DIV/0!</v>
          </cell>
          <cell r="AL739" t="e">
            <v>#DIV/0!</v>
          </cell>
          <cell r="AM739">
            <v>0.10810810810810811</v>
          </cell>
          <cell r="AN739">
            <v>-1.9607843137254832E-2</v>
          </cell>
          <cell r="AO739">
            <v>-1.7857142857142794E-2</v>
          </cell>
          <cell r="AP739">
            <v>0</v>
          </cell>
          <cell r="AQ739">
            <v>-1.4925373134328401E-2</v>
          </cell>
          <cell r="AR739">
            <v>-1.4705882352941124E-2</v>
          </cell>
          <cell r="AS739" t="str">
            <v/>
          </cell>
          <cell r="AT739">
            <v>0</v>
          </cell>
          <cell r="AU739">
            <v>0</v>
          </cell>
          <cell r="AV739">
            <v>-4.2553191489361541E-2</v>
          </cell>
          <cell r="AW739">
            <v>-6.1224489795918324E-2</v>
          </cell>
        </row>
        <row r="740">
          <cell r="A740">
            <v>42430</v>
          </cell>
          <cell r="B740">
            <v>2531</v>
          </cell>
          <cell r="C740">
            <v>1633</v>
          </cell>
          <cell r="D740">
            <v>-1.6068052930056753E-2</v>
          </cell>
          <cell r="E740">
            <v>-1.4408099688473563E-2</v>
          </cell>
          <cell r="F740">
            <v>-1.8629807692307709E-2</v>
          </cell>
          <cell r="G740">
            <v>0.5499081445192896</v>
          </cell>
          <cell r="H740"/>
          <cell r="I740">
            <v>2.95</v>
          </cell>
          <cell r="J740">
            <v>4.05</v>
          </cell>
          <cell r="K740"/>
          <cell r="L740">
            <v>3.5</v>
          </cell>
          <cell r="M740"/>
          <cell r="N740">
            <v>4.2</v>
          </cell>
          <cell r="O740"/>
          <cell r="P740">
            <v>0</v>
          </cell>
          <cell r="Q740">
            <v>0.37</v>
          </cell>
          <cell r="R740">
            <v>2.4500000000000002</v>
          </cell>
          <cell r="S740">
            <v>2.75</v>
          </cell>
          <cell r="T740">
            <v>2.4</v>
          </cell>
          <cell r="U740">
            <v>3.25</v>
          </cell>
          <cell r="V740">
            <v>3.3</v>
          </cell>
          <cell r="W740"/>
          <cell r="Y740">
            <v>6.05</v>
          </cell>
          <cell r="Z740">
            <v>5.6</v>
          </cell>
          <cell r="AA740">
            <v>1.31</v>
          </cell>
          <cell r="AB740">
            <v>0.42</v>
          </cell>
          <cell r="AD740">
            <v>-3.2786885245901565E-2</v>
          </cell>
          <cell r="AE740">
            <v>-3.2786885245901565E-2</v>
          </cell>
          <cell r="AF740">
            <v>-1.2195121951219523E-2</v>
          </cell>
          <cell r="AG740">
            <v>-1.4084507042253502E-2</v>
          </cell>
          <cell r="AH740">
            <v>-1.4084507042253502E-2</v>
          </cell>
          <cell r="AI740">
            <v>-1.1764705882352899E-2</v>
          </cell>
          <cell r="AJ740">
            <v>-1.1764705882352899E-2</v>
          </cell>
          <cell r="AK740" t="e">
            <v>#DIV/0!</v>
          </cell>
          <cell r="AL740" t="e">
            <v>#DIV/0!</v>
          </cell>
          <cell r="AM740">
            <v>-9.7560975609756073E-2</v>
          </cell>
          <cell r="AN740">
            <v>-1.9999999999999907E-2</v>
          </cell>
          <cell r="AO740">
            <v>0</v>
          </cell>
          <cell r="AP740">
            <v>-2.0408163265306256E-2</v>
          </cell>
          <cell r="AQ740">
            <v>-1.5151515151515138E-2</v>
          </cell>
          <cell r="AR740">
            <v>-1.4925373134328401E-2</v>
          </cell>
          <cell r="AS740" t="str">
            <v/>
          </cell>
          <cell r="AT740">
            <v>-8.1967213114754189E-3</v>
          </cell>
          <cell r="AU740">
            <v>-8.8495575221240186E-3</v>
          </cell>
          <cell r="AV740">
            <v>-2.9629629629629672E-2</v>
          </cell>
          <cell r="AW740">
            <v>-8.6956521739130488E-2</v>
          </cell>
        </row>
        <row r="741">
          <cell r="A741">
            <v>42437</v>
          </cell>
          <cell r="B741">
            <v>2419</v>
          </cell>
          <cell r="C741">
            <v>1620</v>
          </cell>
          <cell r="D741">
            <v>-3.0019212295869346E-2</v>
          </cell>
          <cell r="E741">
            <v>-4.4251284077439723E-2</v>
          </cell>
          <cell r="F741">
            <v>-7.9608083282302067E-3</v>
          </cell>
          <cell r="G741">
            <v>0.49320987654320986</v>
          </cell>
          <cell r="H741"/>
          <cell r="I741">
            <v>2.95</v>
          </cell>
          <cell r="J741">
            <v>4.05</v>
          </cell>
          <cell r="K741"/>
          <cell r="L741">
            <v>3.5</v>
          </cell>
          <cell r="M741"/>
          <cell r="N741">
            <v>4.2</v>
          </cell>
          <cell r="O741"/>
          <cell r="P741">
            <v>0</v>
          </cell>
          <cell r="Q741">
            <v>0.36</v>
          </cell>
          <cell r="R741">
            <v>2.35</v>
          </cell>
          <cell r="S741">
            <v>2.7</v>
          </cell>
          <cell r="T741">
            <v>2.35</v>
          </cell>
          <cell r="U741">
            <v>3.2</v>
          </cell>
          <cell r="V741">
            <v>3.1</v>
          </cell>
          <cell r="W741"/>
          <cell r="Y741">
            <v>5.75</v>
          </cell>
          <cell r="Z741">
            <v>5.25</v>
          </cell>
          <cell r="AA741">
            <v>1.1000000000000001</v>
          </cell>
          <cell r="AB741">
            <v>0.34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 t="e">
            <v>#DIV/0!</v>
          </cell>
          <cell r="AL741" t="e">
            <v>#DIV/0!</v>
          </cell>
          <cell r="AM741">
            <v>-2.7027027027027084E-2</v>
          </cell>
          <cell r="AN741">
            <v>-4.081632653061229E-2</v>
          </cell>
          <cell r="AO741">
            <v>-1.8181818181818077E-2</v>
          </cell>
          <cell r="AP741">
            <v>-2.0833333333333259E-2</v>
          </cell>
          <cell r="AQ741">
            <v>-1.538461538461533E-2</v>
          </cell>
          <cell r="AR741">
            <v>-6.0606060606060552E-2</v>
          </cell>
          <cell r="AS741" t="str">
            <v/>
          </cell>
          <cell r="AT741">
            <v>-4.9586776859504078E-2</v>
          </cell>
          <cell r="AU741">
            <v>-6.2499999999999889E-2</v>
          </cell>
          <cell r="AV741">
            <v>-0.16030534351145032</v>
          </cell>
          <cell r="AW741">
            <v>-0.19047619047619035</v>
          </cell>
        </row>
        <row r="742">
          <cell r="A742">
            <v>42444</v>
          </cell>
          <cell r="B742">
            <v>2469</v>
          </cell>
          <cell r="C742">
            <v>1652</v>
          </cell>
          <cell r="D742">
            <v>2.030205496409998E-2</v>
          </cell>
          <cell r="E742">
            <v>2.0669698222405941E-2</v>
          </cell>
          <cell r="F742">
            <v>1.9753086419753041E-2</v>
          </cell>
          <cell r="G742">
            <v>0.49455205811138014</v>
          </cell>
          <cell r="H742"/>
          <cell r="I742">
            <v>2.95</v>
          </cell>
          <cell r="J742">
            <v>4.1500000000000004</v>
          </cell>
          <cell r="K742"/>
          <cell r="L742">
            <v>3.5</v>
          </cell>
          <cell r="M742"/>
          <cell r="N742">
            <v>4.4000000000000004</v>
          </cell>
          <cell r="O742"/>
          <cell r="P742">
            <v>0</v>
          </cell>
          <cell r="Q742">
            <v>0.34</v>
          </cell>
          <cell r="R742">
            <v>2.4</v>
          </cell>
          <cell r="S742">
            <v>2.75</v>
          </cell>
          <cell r="T742">
            <v>2.4500000000000002</v>
          </cell>
          <cell r="U742">
            <v>3.25</v>
          </cell>
          <cell r="V742">
            <v>3.15</v>
          </cell>
          <cell r="W742"/>
          <cell r="Y742">
            <v>5.95</v>
          </cell>
          <cell r="Z742">
            <v>5.45</v>
          </cell>
          <cell r="AA742">
            <v>1.06</v>
          </cell>
          <cell r="AB742">
            <v>0.33</v>
          </cell>
          <cell r="AD742">
            <v>0</v>
          </cell>
          <cell r="AE742">
            <v>0</v>
          </cell>
          <cell r="AF742">
            <v>2.4691358024691468E-2</v>
          </cell>
          <cell r="AG742">
            <v>0</v>
          </cell>
          <cell r="AH742">
            <v>0</v>
          </cell>
          <cell r="AI742">
            <v>4.7619047619047672E-2</v>
          </cell>
          <cell r="AJ742">
            <v>4.7619047619047672E-2</v>
          </cell>
          <cell r="AK742" t="e">
            <v>#DIV/0!</v>
          </cell>
          <cell r="AL742" t="e">
            <v>#DIV/0!</v>
          </cell>
          <cell r="AM742">
            <v>-5.5555555555555469E-2</v>
          </cell>
          <cell r="AN742">
            <v>2.1276595744680771E-2</v>
          </cell>
          <cell r="AO742">
            <v>1.8518518518518379E-2</v>
          </cell>
          <cell r="AP742">
            <v>4.2553191489361764E-2</v>
          </cell>
          <cell r="AQ742">
            <v>1.5625E-2</v>
          </cell>
          <cell r="AR742">
            <v>1.6129032258064502E-2</v>
          </cell>
          <cell r="AS742" t="str">
            <v/>
          </cell>
          <cell r="AT742">
            <v>3.4782608695652195E-2</v>
          </cell>
          <cell r="AU742">
            <v>3.8095238095238182E-2</v>
          </cell>
          <cell r="AV742">
            <v>-3.6363636363636376E-2</v>
          </cell>
          <cell r="AW742">
            <v>-2.9411764705882359E-2</v>
          </cell>
        </row>
        <row r="743">
          <cell r="A743">
            <v>42451</v>
          </cell>
          <cell r="B743">
            <v>2590</v>
          </cell>
          <cell r="C743">
            <v>1821</v>
          </cell>
          <cell r="D743">
            <v>7.0371269109439361E-2</v>
          </cell>
          <cell r="E743">
            <v>4.9007695423248343E-2</v>
          </cell>
          <cell r="F743">
            <v>0.10230024213075062</v>
          </cell>
          <cell r="G743">
            <v>0.42229544206479958</v>
          </cell>
          <cell r="H743"/>
          <cell r="I743">
            <v>3.3</v>
          </cell>
          <cell r="J743">
            <v>4.55</v>
          </cell>
          <cell r="K743"/>
          <cell r="L743">
            <v>3.9</v>
          </cell>
          <cell r="M743"/>
          <cell r="N743">
            <v>4.75</v>
          </cell>
          <cell r="O743"/>
          <cell r="P743">
            <v>0</v>
          </cell>
          <cell r="Q743">
            <v>0.42</v>
          </cell>
          <cell r="R743">
            <v>2.4500000000000002</v>
          </cell>
          <cell r="S743">
            <v>3.05</v>
          </cell>
          <cell r="T743">
            <v>2.8</v>
          </cell>
          <cell r="U743">
            <v>3.55</v>
          </cell>
          <cell r="V743">
            <v>3.3</v>
          </cell>
          <cell r="W743"/>
          <cell r="Y743">
            <v>6.3</v>
          </cell>
          <cell r="Z743">
            <v>5.8</v>
          </cell>
          <cell r="AA743">
            <v>1.01</v>
          </cell>
          <cell r="AB743">
            <v>0.2</v>
          </cell>
          <cell r="AD743">
            <v>0.11864406779661008</v>
          </cell>
          <cell r="AE743">
            <v>0.11864406779661008</v>
          </cell>
          <cell r="AF743">
            <v>9.6385542168674565E-2</v>
          </cell>
          <cell r="AG743">
            <v>0.11428571428571432</v>
          </cell>
          <cell r="AH743">
            <v>0.11428571428571432</v>
          </cell>
          <cell r="AI743">
            <v>7.9545454545454364E-2</v>
          </cell>
          <cell r="AJ743">
            <v>7.9545454545454364E-2</v>
          </cell>
          <cell r="AK743" t="e">
            <v>#DIV/0!</v>
          </cell>
          <cell r="AL743" t="e">
            <v>#DIV/0!</v>
          </cell>
          <cell r="AM743">
            <v>0.23529411764705865</v>
          </cell>
          <cell r="AN743">
            <v>2.0833333333333481E-2</v>
          </cell>
          <cell r="AO743">
            <v>0.10909090909090913</v>
          </cell>
          <cell r="AP743">
            <v>0.14285714285714279</v>
          </cell>
          <cell r="AQ743">
            <v>9.2307692307692202E-2</v>
          </cell>
          <cell r="AR743">
            <v>4.7619047619047672E-2</v>
          </cell>
          <cell r="AS743" t="str">
            <v/>
          </cell>
          <cell r="AT743">
            <v>5.8823529411764719E-2</v>
          </cell>
          <cell r="AU743">
            <v>6.4220183486238369E-2</v>
          </cell>
          <cell r="AV743">
            <v>-4.7169811320754707E-2</v>
          </cell>
          <cell r="AW743">
            <v>-0.39393939393939392</v>
          </cell>
        </row>
        <row r="744">
          <cell r="A744">
            <v>42458</v>
          </cell>
          <cell r="B744">
            <v>2593</v>
          </cell>
          <cell r="C744">
            <v>1786</v>
          </cell>
          <cell r="D744">
            <v>-7.2545907957379807E-3</v>
          </cell>
          <cell r="E744">
            <v>1.1583011583011782E-3</v>
          </cell>
          <cell r="F744">
            <v>-1.9220208676551387E-2</v>
          </cell>
          <cell r="G744">
            <v>0.45184770436730121</v>
          </cell>
          <cell r="H744"/>
          <cell r="I744">
            <v>3.1</v>
          </cell>
          <cell r="J744">
            <v>4.5</v>
          </cell>
          <cell r="K744"/>
          <cell r="L744">
            <v>3.9</v>
          </cell>
          <cell r="M744"/>
          <cell r="N744">
            <v>4.75</v>
          </cell>
          <cell r="O744"/>
          <cell r="P744">
            <v>0</v>
          </cell>
          <cell r="Q744">
            <v>0.42</v>
          </cell>
          <cell r="R744">
            <v>2.4500000000000002</v>
          </cell>
          <cell r="S744">
            <v>3.25</v>
          </cell>
          <cell r="T744">
            <v>2.5</v>
          </cell>
          <cell r="U744">
            <v>3.6</v>
          </cell>
          <cell r="V744">
            <v>3.35</v>
          </cell>
          <cell r="W744"/>
          <cell r="Y744">
            <v>6.35</v>
          </cell>
          <cell r="Z744">
            <v>5.85</v>
          </cell>
          <cell r="AA744">
            <v>1.01</v>
          </cell>
          <cell r="AB744">
            <v>0.17</v>
          </cell>
          <cell r="AD744">
            <v>-6.0606060606060552E-2</v>
          </cell>
          <cell r="AE744">
            <v>-6.0606060606060552E-2</v>
          </cell>
          <cell r="AF744">
            <v>-1.098901098901095E-2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 t="e">
            <v>#DIV/0!</v>
          </cell>
          <cell r="AL744" t="e">
            <v>#DIV/0!</v>
          </cell>
          <cell r="AM744">
            <v>0</v>
          </cell>
          <cell r="AN744">
            <v>0</v>
          </cell>
          <cell r="AO744">
            <v>6.5573770491803351E-2</v>
          </cell>
          <cell r="AP744">
            <v>-0.1071428571428571</v>
          </cell>
          <cell r="AQ744">
            <v>1.4084507042253502E-2</v>
          </cell>
          <cell r="AR744">
            <v>1.5151515151515138E-2</v>
          </cell>
          <cell r="AS744" t="str">
            <v/>
          </cell>
          <cell r="AT744">
            <v>7.9365079365079083E-3</v>
          </cell>
          <cell r="AU744">
            <v>8.6206896551723755E-3</v>
          </cell>
          <cell r="AV744">
            <v>0</v>
          </cell>
          <cell r="AW744">
            <v>-0.15000000000000002</v>
          </cell>
        </row>
        <row r="745">
          <cell r="A745">
            <v>42465</v>
          </cell>
          <cell r="B745">
            <v>2850</v>
          </cell>
          <cell r="C745">
            <v>1892</v>
          </cell>
          <cell r="D745">
            <v>8.2895638273578376E-2</v>
          </cell>
          <cell r="E745">
            <v>9.911299652911687E-2</v>
          </cell>
          <cell r="F745">
            <v>5.935050391937291E-2</v>
          </cell>
          <cell r="G745">
            <v>0.5063424947145877</v>
          </cell>
          <cell r="H745"/>
          <cell r="I745">
            <v>3.4</v>
          </cell>
          <cell r="J745">
            <v>4.8</v>
          </cell>
          <cell r="K745"/>
          <cell r="L745">
            <v>4.05</v>
          </cell>
          <cell r="M745"/>
          <cell r="N745">
            <v>4.8</v>
          </cell>
          <cell r="O745"/>
          <cell r="P745">
            <v>0</v>
          </cell>
          <cell r="Q745">
            <v>0.55000000000000004</v>
          </cell>
          <cell r="R745">
            <v>2.65</v>
          </cell>
          <cell r="S745">
            <v>3.55</v>
          </cell>
          <cell r="T745">
            <v>2.65</v>
          </cell>
          <cell r="U745">
            <v>3.95</v>
          </cell>
          <cell r="V745">
            <v>3.8</v>
          </cell>
          <cell r="W745"/>
          <cell r="Y745">
            <v>6.7</v>
          </cell>
          <cell r="Z745">
            <v>6.35</v>
          </cell>
          <cell r="AA745">
            <v>1.18</v>
          </cell>
          <cell r="AB745">
            <v>0.42</v>
          </cell>
          <cell r="AD745">
            <v>9.6774193548387011E-2</v>
          </cell>
          <cell r="AE745">
            <v>9.6774193548387011E-2</v>
          </cell>
          <cell r="AF745">
            <v>6.6666666666666652E-2</v>
          </cell>
          <cell r="AG745">
            <v>3.8461538461538547E-2</v>
          </cell>
          <cell r="AH745">
            <v>3.8461538461538547E-2</v>
          </cell>
          <cell r="AI745">
            <v>1.0526315789473717E-2</v>
          </cell>
          <cell r="AJ745">
            <v>1.0526315789473717E-2</v>
          </cell>
          <cell r="AK745" t="e">
            <v>#DIV/0!</v>
          </cell>
          <cell r="AL745" t="e">
            <v>#DIV/0!</v>
          </cell>
          <cell r="AM745">
            <v>0.30952380952380976</v>
          </cell>
          <cell r="AN745">
            <v>8.1632653061224358E-2</v>
          </cell>
          <cell r="AO745">
            <v>9.2307692307692202E-2</v>
          </cell>
          <cell r="AP745">
            <v>6.0000000000000053E-2</v>
          </cell>
          <cell r="AQ745">
            <v>9.7222222222222321E-2</v>
          </cell>
          <cell r="AR745">
            <v>0.13432835820895517</v>
          </cell>
          <cell r="AS745" t="str">
            <v/>
          </cell>
          <cell r="AT745">
            <v>5.5118110236220597E-2</v>
          </cell>
          <cell r="AU745">
            <v>8.5470085470085388E-2</v>
          </cell>
          <cell r="AV745">
            <v>0.16831683168316824</v>
          </cell>
          <cell r="AW745">
            <v>1.4705882352941173</v>
          </cell>
        </row>
        <row r="746">
          <cell r="A746">
            <v>42472</v>
          </cell>
          <cell r="B746">
            <v>3323</v>
          </cell>
          <cell r="C746">
            <v>2170</v>
          </cell>
          <cell r="D746">
            <v>0.15837199493884446</v>
          </cell>
          <cell r="E746">
            <v>0.16596491228070165</v>
          </cell>
          <cell r="F746">
            <v>0.14693446088794926</v>
          </cell>
          <cell r="G746">
            <v>0.53133640552995387</v>
          </cell>
          <cell r="H746"/>
          <cell r="I746">
            <v>3.9</v>
          </cell>
          <cell r="J746">
            <v>5.7</v>
          </cell>
          <cell r="K746"/>
          <cell r="L746">
            <v>4.5</v>
          </cell>
          <cell r="M746"/>
          <cell r="N746">
            <v>5.4</v>
          </cell>
          <cell r="O746"/>
          <cell r="P746">
            <v>0</v>
          </cell>
          <cell r="Q746">
            <v>0.84</v>
          </cell>
          <cell r="R746">
            <v>2.95</v>
          </cell>
          <cell r="S746">
            <v>3.95</v>
          </cell>
          <cell r="T746">
            <v>3.1</v>
          </cell>
          <cell r="U746">
            <v>4.4000000000000004</v>
          </cell>
          <cell r="V746">
            <v>4.1500000000000004</v>
          </cell>
          <cell r="W746"/>
          <cell r="Y746">
            <v>7.75</v>
          </cell>
          <cell r="Z746">
            <v>7.4</v>
          </cell>
          <cell r="AA746">
            <v>2.0299999999999998</v>
          </cell>
          <cell r="AB746">
            <v>0.84</v>
          </cell>
          <cell r="AD746">
            <v>0.14705882352941169</v>
          </cell>
          <cell r="AE746">
            <v>0.14705882352941169</v>
          </cell>
          <cell r="AF746">
            <v>0.1875</v>
          </cell>
          <cell r="AG746">
            <v>0.11111111111111116</v>
          </cell>
          <cell r="AH746">
            <v>0.11111111111111116</v>
          </cell>
          <cell r="AI746">
            <v>0.12500000000000022</v>
          </cell>
          <cell r="AJ746">
            <v>0.12500000000000022</v>
          </cell>
          <cell r="AK746" t="e">
            <v>#DIV/0!</v>
          </cell>
          <cell r="AL746" t="e">
            <v>#DIV/0!</v>
          </cell>
          <cell r="AM746">
            <v>0.52727272727272712</v>
          </cell>
          <cell r="AN746">
            <v>0.11320754716981152</v>
          </cell>
          <cell r="AO746">
            <v>0.11267605633802824</v>
          </cell>
          <cell r="AP746">
            <v>0.16981132075471694</v>
          </cell>
          <cell r="AQ746">
            <v>0.11392405063291133</v>
          </cell>
          <cell r="AR746">
            <v>9.2105263157894912E-2</v>
          </cell>
          <cell r="AS746" t="str">
            <v/>
          </cell>
          <cell r="AT746">
            <v>0.15671641791044766</v>
          </cell>
          <cell r="AU746">
            <v>0.16535433070866157</v>
          </cell>
          <cell r="AV746">
            <v>0.72033898305084731</v>
          </cell>
          <cell r="AW746">
            <v>1</v>
          </cell>
        </row>
        <row r="747">
          <cell r="A747">
            <v>42479</v>
          </cell>
          <cell r="B747">
            <v>3956</v>
          </cell>
          <cell r="C747">
            <v>2526</v>
          </cell>
          <cell r="D747">
            <v>0.18004733296923359</v>
          </cell>
          <cell r="E747">
            <v>0.19049052061390315</v>
          </cell>
          <cell r="F747">
            <v>0.16405529953917042</v>
          </cell>
          <cell r="G747">
            <v>0.56611243072050677</v>
          </cell>
          <cell r="H747"/>
          <cell r="I747">
            <v>4.3</v>
          </cell>
          <cell r="J747">
            <v>6.4</v>
          </cell>
          <cell r="K747"/>
          <cell r="L747">
            <v>5.5</v>
          </cell>
          <cell r="M747"/>
          <cell r="N747">
            <v>6.2</v>
          </cell>
          <cell r="O747"/>
          <cell r="P747">
            <v>0.17</v>
          </cell>
          <cell r="Q747">
            <v>1.18</v>
          </cell>
          <cell r="R747">
            <v>3.5</v>
          </cell>
          <cell r="S747">
            <v>4.7</v>
          </cell>
          <cell r="T747">
            <v>4.2</v>
          </cell>
          <cell r="U747">
            <v>5.0999999999999996</v>
          </cell>
          <cell r="V747">
            <v>5.2</v>
          </cell>
          <cell r="W747"/>
          <cell r="Y747">
            <v>8.9</v>
          </cell>
          <cell r="Z747">
            <v>8.5500000000000007</v>
          </cell>
          <cell r="AA747">
            <v>2.36</v>
          </cell>
          <cell r="AB747">
            <v>1.27</v>
          </cell>
          <cell r="AD747">
            <v>0.10256410256410264</v>
          </cell>
          <cell r="AE747">
            <v>0.10256410256410264</v>
          </cell>
          <cell r="AF747">
            <v>0.12280701754385959</v>
          </cell>
          <cell r="AG747">
            <v>0.22222222222222232</v>
          </cell>
          <cell r="AH747">
            <v>0.22222222222222232</v>
          </cell>
          <cell r="AI747">
            <v>0.14814814814814814</v>
          </cell>
          <cell r="AJ747">
            <v>0.14814814814814814</v>
          </cell>
          <cell r="AK747" t="e">
            <v>#DIV/0!</v>
          </cell>
          <cell r="AL747" t="e">
            <v>#DIV/0!</v>
          </cell>
          <cell r="AM747">
            <v>0.40476190476190466</v>
          </cell>
          <cell r="AN747">
            <v>0.18644067796610164</v>
          </cell>
          <cell r="AO747">
            <v>0.18987341772151889</v>
          </cell>
          <cell r="AP747">
            <v>0.35483870967741948</v>
          </cell>
          <cell r="AQ747">
            <v>0.15909090909090895</v>
          </cell>
          <cell r="AR747">
            <v>0.25301204819277112</v>
          </cell>
          <cell r="AS747" t="str">
            <v/>
          </cell>
          <cell r="AT747">
            <v>0.14838709677419359</v>
          </cell>
          <cell r="AU747">
            <v>0.15540540540540548</v>
          </cell>
          <cell r="AV747">
            <v>0.16256157635467994</v>
          </cell>
          <cell r="AW747">
            <v>0.51190476190476208</v>
          </cell>
        </row>
        <row r="748">
          <cell r="A748">
            <v>42486</v>
          </cell>
          <cell r="B748">
            <v>4194</v>
          </cell>
          <cell r="C748">
            <v>2681</v>
          </cell>
          <cell r="D748">
            <v>6.0629435359456973E-2</v>
          </cell>
          <cell r="E748">
            <v>6.0161779575328644E-2</v>
          </cell>
          <cell r="F748">
            <v>6.1361836896278721E-2</v>
          </cell>
          <cell r="G748">
            <v>0.56434166355837379</v>
          </cell>
          <cell r="H748"/>
          <cell r="I748">
            <v>4.5</v>
          </cell>
          <cell r="J748">
            <v>6.85</v>
          </cell>
          <cell r="K748"/>
          <cell r="L748">
            <v>5.9</v>
          </cell>
          <cell r="M748"/>
          <cell r="N748">
            <v>6.4</v>
          </cell>
          <cell r="O748"/>
          <cell r="P748">
            <v>0.2</v>
          </cell>
          <cell r="Q748">
            <v>1.35</v>
          </cell>
          <cell r="R748">
            <v>3.65</v>
          </cell>
          <cell r="S748">
            <v>4.9000000000000004</v>
          </cell>
          <cell r="T748">
            <v>4.3</v>
          </cell>
          <cell r="U748">
            <v>5.3</v>
          </cell>
          <cell r="V748">
            <v>5.55</v>
          </cell>
          <cell r="W748"/>
          <cell r="Y748">
            <v>9.4499999999999993</v>
          </cell>
          <cell r="Z748">
            <v>9</v>
          </cell>
          <cell r="AA748">
            <v>2.79</v>
          </cell>
          <cell r="AB748">
            <v>1.44</v>
          </cell>
          <cell r="AD748">
            <v>4.6511627906976827E-2</v>
          </cell>
          <cell r="AE748">
            <v>4.6511627906976827E-2</v>
          </cell>
          <cell r="AF748">
            <v>7.0312499999999778E-2</v>
          </cell>
          <cell r="AG748">
            <v>7.2727272727272751E-2</v>
          </cell>
          <cell r="AH748">
            <v>7.2727272727272751E-2</v>
          </cell>
          <cell r="AI748">
            <v>3.2258064516129004E-2</v>
          </cell>
          <cell r="AJ748">
            <v>3.2258064516129004E-2</v>
          </cell>
          <cell r="AK748">
            <v>0.17647058823529416</v>
          </cell>
          <cell r="AL748">
            <v>0.17647058823529416</v>
          </cell>
          <cell r="AM748">
            <v>0.14406779661016955</v>
          </cell>
          <cell r="AN748">
            <v>4.2857142857142927E-2</v>
          </cell>
          <cell r="AO748">
            <v>4.2553191489361764E-2</v>
          </cell>
          <cell r="AP748">
            <v>2.3809523809523725E-2</v>
          </cell>
          <cell r="AQ748">
            <v>3.9215686274509887E-2</v>
          </cell>
          <cell r="AR748">
            <v>6.7307692307692291E-2</v>
          </cell>
          <cell r="AS748" t="str">
            <v/>
          </cell>
          <cell r="AT748">
            <v>6.1797752808988582E-2</v>
          </cell>
          <cell r="AU748">
            <v>5.2631578947368363E-2</v>
          </cell>
          <cell r="AV748">
            <v>0.18220338983050866</v>
          </cell>
          <cell r="AW748">
            <v>0.13385826771653542</v>
          </cell>
        </row>
        <row r="749">
          <cell r="A749">
            <v>42493</v>
          </cell>
          <cell r="B749">
            <v>4220</v>
          </cell>
          <cell r="C749">
            <v>2582</v>
          </cell>
          <cell r="D749">
            <v>-1.061818181818186E-2</v>
          </cell>
          <cell r="E749">
            <v>6.1993323795899169E-3</v>
          </cell>
          <cell r="F749">
            <v>-3.6926519955240544E-2</v>
          </cell>
          <cell r="G749">
            <v>0.63439194422927958</v>
          </cell>
          <cell r="H749"/>
          <cell r="I749">
            <v>4.1500000000000004</v>
          </cell>
          <cell r="J749">
            <v>6.55</v>
          </cell>
          <cell r="K749"/>
          <cell r="L749">
            <v>5.9</v>
          </cell>
          <cell r="M749"/>
          <cell r="N749">
            <v>6.4</v>
          </cell>
          <cell r="O749"/>
          <cell r="P749">
            <v>0.2</v>
          </cell>
          <cell r="Q749">
            <v>1.22</v>
          </cell>
          <cell r="R749">
            <v>3.85</v>
          </cell>
          <cell r="S749">
            <v>4.9000000000000004</v>
          </cell>
          <cell r="T749">
            <v>4.3</v>
          </cell>
          <cell r="U749">
            <v>5.5</v>
          </cell>
          <cell r="V749">
            <v>6.25</v>
          </cell>
          <cell r="W749"/>
          <cell r="Y749">
            <v>9.1999999999999993</v>
          </cell>
          <cell r="Z749">
            <v>8.75</v>
          </cell>
          <cell r="AA749">
            <v>2.87</v>
          </cell>
          <cell r="AB749">
            <v>1.9</v>
          </cell>
          <cell r="AD749">
            <v>-7.7777777777777724E-2</v>
          </cell>
          <cell r="AE749">
            <v>-7.7777777777777724E-2</v>
          </cell>
          <cell r="AF749">
            <v>-4.3795620437956151E-2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-9.6296296296296324E-2</v>
          </cell>
          <cell r="AN749">
            <v>5.4794520547945202E-2</v>
          </cell>
          <cell r="AO749">
            <v>0</v>
          </cell>
          <cell r="AP749">
            <v>0</v>
          </cell>
          <cell r="AQ749">
            <v>3.7735849056603765E-2</v>
          </cell>
          <cell r="AR749">
            <v>0.12612612612612617</v>
          </cell>
          <cell r="AS749">
            <v>-2.6455026455026509E-2</v>
          </cell>
          <cell r="AT749">
            <v>-2.6455026455026509E-2</v>
          </cell>
          <cell r="AU749">
            <v>-2.777777777777779E-2</v>
          </cell>
          <cell r="AV749">
            <v>2.8673835125448077E-2</v>
          </cell>
          <cell r="AW749">
            <v>0.31944444444444442</v>
          </cell>
        </row>
        <row r="750">
          <cell r="A750">
            <v>42500</v>
          </cell>
          <cell r="B750">
            <v>3962</v>
          </cell>
          <cell r="C750">
            <v>2387</v>
          </cell>
          <cell r="D750">
            <v>-6.659805939429575E-2</v>
          </cell>
          <cell r="E750">
            <v>-6.1137440758293859E-2</v>
          </cell>
          <cell r="F750">
            <v>-7.5522850503485617E-2</v>
          </cell>
          <cell r="G750">
            <v>0.65982404692082108</v>
          </cell>
          <cell r="H750"/>
          <cell r="I750">
            <v>3.75</v>
          </cell>
          <cell r="J750">
            <v>6.25</v>
          </cell>
          <cell r="K750"/>
          <cell r="L750">
            <v>5.6</v>
          </cell>
          <cell r="M750"/>
          <cell r="N750">
            <v>6.2</v>
          </cell>
          <cell r="O750"/>
          <cell r="P750">
            <v>0.13</v>
          </cell>
          <cell r="Q750">
            <v>0.93</v>
          </cell>
          <cell r="R750">
            <v>3.65</v>
          </cell>
          <cell r="S750">
            <v>4.6500000000000004</v>
          </cell>
          <cell r="T750">
            <v>4</v>
          </cell>
          <cell r="U750">
            <v>5.0999999999999996</v>
          </cell>
          <cell r="V750">
            <v>5.7</v>
          </cell>
          <cell r="W750"/>
          <cell r="Y750">
            <v>8.5500000000000007</v>
          </cell>
          <cell r="Z750">
            <v>8.1</v>
          </cell>
          <cell r="AA750">
            <v>2.58</v>
          </cell>
          <cell r="AB750">
            <v>1.48</v>
          </cell>
          <cell r="AD750">
            <v>-9.6385542168674787E-2</v>
          </cell>
          <cell r="AE750">
            <v>-9.6385542168674787E-2</v>
          </cell>
          <cell r="AF750">
            <v>-4.5801526717557217E-2</v>
          </cell>
          <cell r="AG750">
            <v>-5.0847457627118731E-2</v>
          </cell>
          <cell r="AH750">
            <v>-5.0847457627118731E-2</v>
          </cell>
          <cell r="AI750">
            <v>-3.125E-2</v>
          </cell>
          <cell r="AJ750">
            <v>-3.125E-2</v>
          </cell>
          <cell r="AK750">
            <v>-0.35</v>
          </cell>
          <cell r="AL750">
            <v>-0.35</v>
          </cell>
          <cell r="AM750">
            <v>-0.23770491803278682</v>
          </cell>
          <cell r="AN750">
            <v>-5.1948051948051965E-2</v>
          </cell>
          <cell r="AO750">
            <v>-5.1020408163265252E-2</v>
          </cell>
          <cell r="AP750">
            <v>-6.9767441860465129E-2</v>
          </cell>
          <cell r="AQ750">
            <v>-7.2727272727272751E-2</v>
          </cell>
          <cell r="AR750">
            <v>-8.7999999999999967E-2</v>
          </cell>
          <cell r="AS750">
            <v>-7.0652173913043348E-2</v>
          </cell>
          <cell r="AT750">
            <v>-7.0652173913043348E-2</v>
          </cell>
          <cell r="AU750">
            <v>-7.4285714285714288E-2</v>
          </cell>
          <cell r="AV750">
            <v>-0.10104529616724744</v>
          </cell>
          <cell r="AW750">
            <v>-0.22105263157894739</v>
          </cell>
        </row>
        <row r="751">
          <cell r="A751">
            <v>42507</v>
          </cell>
          <cell r="B751">
            <v>3883</v>
          </cell>
          <cell r="C751">
            <v>2295</v>
          </cell>
          <cell r="D751">
            <v>-2.6933375334698417E-2</v>
          </cell>
          <cell r="E751">
            <v>-1.9939424533064076E-2</v>
          </cell>
          <cell r="F751">
            <v>-3.8542103058232136E-2</v>
          </cell>
          <cell r="G751">
            <v>0.69193899782135071</v>
          </cell>
          <cell r="H751"/>
          <cell r="I751">
            <v>3.75</v>
          </cell>
          <cell r="J751">
            <v>5.8</v>
          </cell>
          <cell r="K751"/>
          <cell r="L751">
            <v>5.5</v>
          </cell>
          <cell r="M751"/>
          <cell r="N751">
            <v>6.1</v>
          </cell>
          <cell r="O751"/>
          <cell r="P751">
            <v>0.03</v>
          </cell>
          <cell r="Q751">
            <v>0.84</v>
          </cell>
          <cell r="R751">
            <v>3.55</v>
          </cell>
          <cell r="S751">
            <v>4.3</v>
          </cell>
          <cell r="T751">
            <v>3.6</v>
          </cell>
          <cell r="U751">
            <v>5</v>
          </cell>
          <cell r="V751">
            <v>5.6</v>
          </cell>
          <cell r="W751"/>
          <cell r="Y751">
            <v>8.35</v>
          </cell>
          <cell r="Z751">
            <v>7.9</v>
          </cell>
          <cell r="AA751">
            <v>2.79</v>
          </cell>
          <cell r="AB751">
            <v>1.27</v>
          </cell>
          <cell r="AD751">
            <v>0</v>
          </cell>
          <cell r="AE751">
            <v>0</v>
          </cell>
          <cell r="AF751">
            <v>-7.2000000000000064E-2</v>
          </cell>
          <cell r="AG751">
            <v>-1.7857142857142794E-2</v>
          </cell>
          <cell r="AH751">
            <v>-1.7857142857142794E-2</v>
          </cell>
          <cell r="AI751">
            <v>-1.6129032258064613E-2</v>
          </cell>
          <cell r="AJ751">
            <v>-1.6129032258064613E-2</v>
          </cell>
          <cell r="AK751">
            <v>-0.76923076923076927</v>
          </cell>
          <cell r="AL751">
            <v>-0.76923076923076927</v>
          </cell>
          <cell r="AM751">
            <v>-9.6774193548387233E-2</v>
          </cell>
          <cell r="AN751">
            <v>-2.7397260273972601E-2</v>
          </cell>
          <cell r="AO751">
            <v>-7.526881720430123E-2</v>
          </cell>
          <cell r="AP751">
            <v>-9.9999999999999978E-2</v>
          </cell>
          <cell r="AQ751">
            <v>-1.9607843137254832E-2</v>
          </cell>
          <cell r="AR751">
            <v>-1.7543859649122862E-2</v>
          </cell>
          <cell r="AS751">
            <v>-2.3391812865497186E-2</v>
          </cell>
          <cell r="AT751">
            <v>-2.3391812865497186E-2</v>
          </cell>
          <cell r="AU751">
            <v>-2.4691358024691246E-2</v>
          </cell>
          <cell r="AV751">
            <v>8.1395348837209225E-2</v>
          </cell>
          <cell r="AW751">
            <v>-0.14189189189189189</v>
          </cell>
        </row>
        <row r="752">
          <cell r="A752">
            <v>42514</v>
          </cell>
          <cell r="B752">
            <v>3991</v>
          </cell>
          <cell r="C752">
            <v>2481</v>
          </cell>
          <cell r="D752">
            <v>4.7588216251214011E-2</v>
          </cell>
          <cell r="E752">
            <v>2.7813546227144048E-2</v>
          </cell>
          <cell r="F752">
            <v>8.1045751633986862E-2</v>
          </cell>
          <cell r="G752">
            <v>0.60862555421201125</v>
          </cell>
          <cell r="H752"/>
          <cell r="I752">
            <v>4.1500000000000004</v>
          </cell>
          <cell r="J752">
            <v>6.25</v>
          </cell>
          <cell r="K752"/>
          <cell r="L752">
            <v>5.75</v>
          </cell>
          <cell r="M752"/>
          <cell r="N752">
            <v>6.4</v>
          </cell>
          <cell r="O752"/>
          <cell r="P752">
            <v>0.06</v>
          </cell>
          <cell r="Q752">
            <v>0.97</v>
          </cell>
          <cell r="R752">
            <v>3.7</v>
          </cell>
          <cell r="S752">
            <v>4.5999999999999996</v>
          </cell>
          <cell r="T752">
            <v>3.9</v>
          </cell>
          <cell r="U752">
            <v>5.0999999999999996</v>
          </cell>
          <cell r="V752">
            <v>5.8</v>
          </cell>
          <cell r="W752"/>
          <cell r="Y752">
            <v>8.5</v>
          </cell>
          <cell r="Z752">
            <v>8.0500000000000007</v>
          </cell>
          <cell r="AA752">
            <v>2.87</v>
          </cell>
          <cell r="AB752">
            <v>1.48</v>
          </cell>
          <cell r="AD752">
            <v>0.10666666666666669</v>
          </cell>
          <cell r="AE752">
            <v>0.10666666666666669</v>
          </cell>
          <cell r="AF752">
            <v>7.7586206896551824E-2</v>
          </cell>
          <cell r="AG752">
            <v>4.5454545454545414E-2</v>
          </cell>
          <cell r="AH752">
            <v>4.5454545454545414E-2</v>
          </cell>
          <cell r="AI752">
            <v>4.9180327868852514E-2</v>
          </cell>
          <cell r="AJ752">
            <v>4.9180327868852514E-2</v>
          </cell>
          <cell r="AK752">
            <v>1</v>
          </cell>
          <cell r="AL752">
            <v>1</v>
          </cell>
          <cell r="AM752">
            <v>0.15476190476190488</v>
          </cell>
          <cell r="AN752">
            <v>4.2253521126760729E-2</v>
          </cell>
          <cell r="AO752">
            <v>6.9767441860465018E-2</v>
          </cell>
          <cell r="AP752">
            <v>8.3333333333333259E-2</v>
          </cell>
          <cell r="AQ752">
            <v>2.0000000000000018E-2</v>
          </cell>
          <cell r="AR752">
            <v>3.5714285714285809E-2</v>
          </cell>
          <cell r="AS752">
            <v>1.7964071856287456E-2</v>
          </cell>
          <cell r="AT752">
            <v>1.7964071856287456E-2</v>
          </cell>
          <cell r="AU752">
            <v>1.8987341772152E-2</v>
          </cell>
          <cell r="AV752">
            <v>2.8673835125448077E-2</v>
          </cell>
          <cell r="AW752">
            <v>0.16535433070866135</v>
          </cell>
        </row>
        <row r="753">
          <cell r="A753">
            <v>42521</v>
          </cell>
          <cell r="B753">
            <v>3789</v>
          </cell>
          <cell r="C753">
            <v>2417</v>
          </cell>
          <cell r="D753">
            <v>-4.1100123609394301E-2</v>
          </cell>
          <cell r="E753">
            <v>-5.0613881232773772E-2</v>
          </cell>
          <cell r="F753">
            <v>-2.5796049979846858E-2</v>
          </cell>
          <cell r="G753">
            <v>0.56764584195283407</v>
          </cell>
          <cell r="H753"/>
          <cell r="I753">
            <v>4.3</v>
          </cell>
          <cell r="J753">
            <v>5.75</v>
          </cell>
          <cell r="K753"/>
          <cell r="L753">
            <v>5.6</v>
          </cell>
          <cell r="M753"/>
          <cell r="N753">
            <v>6.2</v>
          </cell>
          <cell r="O753"/>
          <cell r="P753">
            <v>0.04</v>
          </cell>
          <cell r="Q753">
            <v>0.97</v>
          </cell>
          <cell r="R753">
            <v>3.4</v>
          </cell>
          <cell r="S753">
            <v>4.3</v>
          </cell>
          <cell r="T753">
            <v>3.75</v>
          </cell>
          <cell r="U753">
            <v>4.8</v>
          </cell>
          <cell r="V753">
            <v>5.3</v>
          </cell>
          <cell r="W753"/>
          <cell r="Y753">
            <v>8.6999999999999993</v>
          </cell>
          <cell r="Z753">
            <v>8.25</v>
          </cell>
          <cell r="AA753">
            <v>2.36</v>
          </cell>
          <cell r="AB753">
            <v>1.1399999999999999</v>
          </cell>
          <cell r="AD753">
            <v>3.6144578313252795E-2</v>
          </cell>
          <cell r="AE753">
            <v>3.6144578313252795E-2</v>
          </cell>
          <cell r="AF753">
            <v>-7.999999999999996E-2</v>
          </cell>
          <cell r="AG753">
            <v>-2.6086956521739202E-2</v>
          </cell>
          <cell r="AH753">
            <v>-2.6086956521739202E-2</v>
          </cell>
          <cell r="AI753">
            <v>-3.125E-2</v>
          </cell>
          <cell r="AJ753">
            <v>-3.125E-2</v>
          </cell>
          <cell r="AK753">
            <v>-0.33333333333333326</v>
          </cell>
          <cell r="AL753">
            <v>-0.33333333333333326</v>
          </cell>
          <cell r="AM753">
            <v>0</v>
          </cell>
          <cell r="AN753">
            <v>-8.1081081081081141E-2</v>
          </cell>
          <cell r="AO753">
            <v>-6.5217391304347783E-2</v>
          </cell>
          <cell r="AP753">
            <v>-3.8461538461538436E-2</v>
          </cell>
          <cell r="AQ753">
            <v>-5.8823529411764719E-2</v>
          </cell>
          <cell r="AR753">
            <v>-8.6206896551724088E-2</v>
          </cell>
          <cell r="AS753">
            <v>2.3529411764705799E-2</v>
          </cell>
          <cell r="AT753">
            <v>2.3529411764705799E-2</v>
          </cell>
          <cell r="AU753">
            <v>2.4844720496894235E-2</v>
          </cell>
          <cell r="AV753">
            <v>-0.17770034843205584</v>
          </cell>
          <cell r="AW753">
            <v>-0.22972972972972983</v>
          </cell>
        </row>
        <row r="754">
          <cell r="A754">
            <v>42528</v>
          </cell>
          <cell r="B754">
            <v>3822</v>
          </cell>
          <cell r="C754">
            <v>2488</v>
          </cell>
          <cell r="D754">
            <v>1.6757976152110832E-2</v>
          </cell>
          <cell r="E754">
            <v>8.7094220110848219E-3</v>
          </cell>
          <cell r="F754">
            <v>2.9375258585022657E-2</v>
          </cell>
          <cell r="G754">
            <v>0.5361736334405145</v>
          </cell>
          <cell r="H754"/>
          <cell r="I754">
            <v>4.3499999999999996</v>
          </cell>
          <cell r="J754">
            <v>6.15</v>
          </cell>
          <cell r="K754"/>
          <cell r="L754">
            <v>5.7</v>
          </cell>
          <cell r="M754"/>
          <cell r="N754">
            <v>6.2</v>
          </cell>
          <cell r="O754"/>
          <cell r="P754">
            <v>0.08</v>
          </cell>
          <cell r="Q754">
            <v>1.1399999999999999</v>
          </cell>
          <cell r="R754">
            <v>3.4</v>
          </cell>
          <cell r="S754">
            <v>4.45</v>
          </cell>
          <cell r="T754">
            <v>3.7</v>
          </cell>
          <cell r="U754">
            <v>4.8</v>
          </cell>
          <cell r="V754">
            <v>5.3</v>
          </cell>
          <cell r="W754"/>
          <cell r="Y754">
            <v>9.5</v>
          </cell>
          <cell r="Z754">
            <v>9</v>
          </cell>
          <cell r="AA754">
            <v>2.11</v>
          </cell>
          <cell r="AB754">
            <v>1.18</v>
          </cell>
          <cell r="AD754">
            <v>1.1627906976744207E-2</v>
          </cell>
          <cell r="AE754">
            <v>1.1627906976744207E-2</v>
          </cell>
          <cell r="AF754">
            <v>6.956521739130439E-2</v>
          </cell>
          <cell r="AG754">
            <v>1.7857142857143016E-2</v>
          </cell>
          <cell r="AH754">
            <v>1.7857142857143016E-2</v>
          </cell>
          <cell r="AI754">
            <v>0</v>
          </cell>
          <cell r="AJ754">
            <v>0</v>
          </cell>
          <cell r="AK754">
            <v>1</v>
          </cell>
          <cell r="AL754">
            <v>1</v>
          </cell>
          <cell r="AM754">
            <v>0.17525773195876271</v>
          </cell>
          <cell r="AN754">
            <v>0</v>
          </cell>
          <cell r="AO754">
            <v>3.488372093023262E-2</v>
          </cell>
          <cell r="AP754">
            <v>-1.3333333333333308E-2</v>
          </cell>
          <cell r="AQ754">
            <v>0</v>
          </cell>
          <cell r="AR754">
            <v>0</v>
          </cell>
          <cell r="AS754">
            <v>9.1954022988505857E-2</v>
          </cell>
          <cell r="AT754">
            <v>9.1954022988505857E-2</v>
          </cell>
          <cell r="AU754">
            <v>9.0909090909090828E-2</v>
          </cell>
          <cell r="AV754">
            <v>-0.10593220338983056</v>
          </cell>
          <cell r="AW754">
            <v>3.5087719298245723E-2</v>
          </cell>
        </row>
        <row r="755">
          <cell r="A755">
            <v>42535</v>
          </cell>
          <cell r="B755">
            <v>3902</v>
          </cell>
          <cell r="C755">
            <v>2700</v>
          </cell>
          <cell r="D755">
            <v>4.62757527733757E-2</v>
          </cell>
          <cell r="E755">
            <v>2.0931449502878063E-2</v>
          </cell>
          <cell r="F755">
            <v>8.5209003215434009E-2</v>
          </cell>
          <cell r="G755">
            <v>0.44518518518518518</v>
          </cell>
          <cell r="H755"/>
          <cell r="I755">
            <v>4.95</v>
          </cell>
          <cell r="J755">
            <v>6.85</v>
          </cell>
          <cell r="K755"/>
          <cell r="L755">
            <v>5.9</v>
          </cell>
          <cell r="M755"/>
          <cell r="N755">
            <v>6.4</v>
          </cell>
          <cell r="O755"/>
          <cell r="P755">
            <v>0.12</v>
          </cell>
          <cell r="Q755">
            <v>1.27</v>
          </cell>
          <cell r="R755">
            <v>3.5</v>
          </cell>
          <cell r="S755">
            <v>4.45</v>
          </cell>
          <cell r="T755">
            <v>3.9</v>
          </cell>
          <cell r="U755">
            <v>4.8499999999999996</v>
          </cell>
          <cell r="V755">
            <v>5.25</v>
          </cell>
          <cell r="W755"/>
          <cell r="Y755">
            <v>9.75</v>
          </cell>
          <cell r="Z755">
            <v>9.25</v>
          </cell>
          <cell r="AA755">
            <v>2.11</v>
          </cell>
          <cell r="AB755">
            <v>1.06</v>
          </cell>
          <cell r="AD755">
            <v>0.13793103448275867</v>
          </cell>
          <cell r="AE755">
            <v>0.13793103448275867</v>
          </cell>
          <cell r="AF755">
            <v>0.11382113821138207</v>
          </cell>
          <cell r="AG755">
            <v>3.5087719298245723E-2</v>
          </cell>
          <cell r="AH755">
            <v>3.5087719298245723E-2</v>
          </cell>
          <cell r="AI755">
            <v>3.2258064516129004E-2</v>
          </cell>
          <cell r="AJ755">
            <v>3.2258064516129004E-2</v>
          </cell>
          <cell r="AK755">
            <v>0.5</v>
          </cell>
          <cell r="AL755">
            <v>0.5</v>
          </cell>
          <cell r="AM755">
            <v>0.11403508771929838</v>
          </cell>
          <cell r="AN755">
            <v>2.941176470588247E-2</v>
          </cell>
          <cell r="AO755">
            <v>0</v>
          </cell>
          <cell r="AP755">
            <v>5.4054054054053946E-2</v>
          </cell>
          <cell r="AQ755">
            <v>1.0416666666666741E-2</v>
          </cell>
          <cell r="AR755">
            <v>-9.4339622641509413E-3</v>
          </cell>
          <cell r="AS755">
            <v>2.6315789473684292E-2</v>
          </cell>
          <cell r="AT755">
            <v>2.6315789473684292E-2</v>
          </cell>
          <cell r="AU755">
            <v>2.7777777777777679E-2</v>
          </cell>
          <cell r="AV755">
            <v>0</v>
          </cell>
          <cell r="AW755">
            <v>-0.10169491525423724</v>
          </cell>
        </row>
        <row r="756">
          <cell r="A756">
            <v>42542</v>
          </cell>
          <cell r="B756">
            <v>3684</v>
          </cell>
          <cell r="C756">
            <v>2592</v>
          </cell>
          <cell r="D756">
            <v>-4.9378976067858238E-2</v>
          </cell>
          <cell r="E756">
            <v>-5.5868785238339269E-2</v>
          </cell>
          <cell r="F756">
            <v>-4.0000000000000036E-2</v>
          </cell>
          <cell r="G756">
            <v>0.42129629629629628</v>
          </cell>
          <cell r="H756"/>
          <cell r="I756">
            <v>4.6500000000000004</v>
          </cell>
          <cell r="J756">
            <v>6.55</v>
          </cell>
          <cell r="K756"/>
          <cell r="L756">
            <v>5.8</v>
          </cell>
          <cell r="M756"/>
          <cell r="N756">
            <v>6.2</v>
          </cell>
          <cell r="O756"/>
          <cell r="P756">
            <v>0.12</v>
          </cell>
          <cell r="Q756">
            <v>1.18</v>
          </cell>
          <cell r="R756">
            <v>3.1</v>
          </cell>
          <cell r="S756">
            <v>4.25</v>
          </cell>
          <cell r="T756">
            <v>3.8</v>
          </cell>
          <cell r="U756">
            <v>4.6500000000000004</v>
          </cell>
          <cell r="V756">
            <v>4.95</v>
          </cell>
          <cell r="W756"/>
          <cell r="Y756">
            <v>9.35</v>
          </cell>
          <cell r="Z756">
            <v>8.85</v>
          </cell>
          <cell r="AA756">
            <v>2.0299999999999998</v>
          </cell>
          <cell r="AB756">
            <v>0.89</v>
          </cell>
          <cell r="AD756">
            <v>-6.0606060606060552E-2</v>
          </cell>
          <cell r="AE756">
            <v>-6.0606060606060552E-2</v>
          </cell>
          <cell r="AF756">
            <v>-4.3795620437956151E-2</v>
          </cell>
          <cell r="AG756">
            <v>-1.6949152542372947E-2</v>
          </cell>
          <cell r="AH756">
            <v>-1.6949152542372947E-2</v>
          </cell>
          <cell r="AI756">
            <v>-3.125E-2</v>
          </cell>
          <cell r="AJ756">
            <v>-3.125E-2</v>
          </cell>
          <cell r="AK756">
            <v>0</v>
          </cell>
          <cell r="AL756">
            <v>0</v>
          </cell>
          <cell r="AM756">
            <v>-7.0866141732283561E-2</v>
          </cell>
          <cell r="AN756">
            <v>-0.11428571428571421</v>
          </cell>
          <cell r="AO756">
            <v>-4.49438202247191E-2</v>
          </cell>
          <cell r="AP756">
            <v>-2.5641025641025661E-2</v>
          </cell>
          <cell r="AQ756">
            <v>-4.1237113402061709E-2</v>
          </cell>
          <cell r="AR756">
            <v>-5.7142857142857162E-2</v>
          </cell>
          <cell r="AS756">
            <v>-4.1025641025641102E-2</v>
          </cell>
          <cell r="AT756">
            <v>-4.1025641025641102E-2</v>
          </cell>
          <cell r="AU756">
            <v>-4.3243243243243246E-2</v>
          </cell>
          <cell r="AV756">
            <v>-3.791469194312802E-2</v>
          </cell>
          <cell r="AW756">
            <v>-0.16037735849056611</v>
          </cell>
        </row>
        <row r="757">
          <cell r="A757">
            <v>42549</v>
          </cell>
          <cell r="B757">
            <v>3791</v>
          </cell>
          <cell r="C757">
            <v>2612</v>
          </cell>
          <cell r="D757">
            <v>2.0235818992989207E-2</v>
          </cell>
          <cell r="E757">
            <v>2.9044516829533018E-2</v>
          </cell>
          <cell r="F757">
            <v>7.7160493827159726E-3</v>
          </cell>
          <cell r="G757">
            <v>0.45137825421133232</v>
          </cell>
          <cell r="H757"/>
          <cell r="I757">
            <v>4.3499999999999996</v>
          </cell>
          <cell r="J757">
            <v>7</v>
          </cell>
          <cell r="K757"/>
          <cell r="L757">
            <v>5.8</v>
          </cell>
          <cell r="M757"/>
          <cell r="N757">
            <v>6.2</v>
          </cell>
          <cell r="O757"/>
          <cell r="P757">
            <v>0.12</v>
          </cell>
          <cell r="Q757">
            <v>1.1499999999999999</v>
          </cell>
          <cell r="R757">
            <v>3.15</v>
          </cell>
          <cell r="S757">
            <v>4.2</v>
          </cell>
          <cell r="T757">
            <v>3.8</v>
          </cell>
          <cell r="U757">
            <v>4.7</v>
          </cell>
          <cell r="V757">
            <v>5</v>
          </cell>
          <cell r="W757"/>
          <cell r="X757"/>
          <cell r="Y757">
            <v>9.75</v>
          </cell>
          <cell r="Z757">
            <v>9.25</v>
          </cell>
          <cell r="AA757">
            <v>2.2000000000000002</v>
          </cell>
          <cell r="AB757">
            <v>0.9</v>
          </cell>
          <cell r="AC757"/>
          <cell r="AD757"/>
          <cell r="AE757">
            <v>-6.4516129032258229E-2</v>
          </cell>
          <cell r="AF757">
            <v>6.8702290076335881E-2</v>
          </cell>
          <cell r="AG757"/>
          <cell r="AH757">
            <v>0</v>
          </cell>
          <cell r="AI757"/>
          <cell r="AJ757">
            <v>0</v>
          </cell>
          <cell r="AK757"/>
          <cell r="AL757">
            <v>0</v>
          </cell>
          <cell r="AM757">
            <v>-2.5423728813559365E-2</v>
          </cell>
          <cell r="AN757">
            <v>1.6129032258064502E-2</v>
          </cell>
          <cell r="AO757">
            <v>-1.1764705882352899E-2</v>
          </cell>
          <cell r="AP757">
            <v>0</v>
          </cell>
          <cell r="AQ757">
            <v>1.0752688172043001E-2</v>
          </cell>
          <cell r="AR757">
            <v>1.0101010101010166E-2</v>
          </cell>
          <cell r="AS757"/>
          <cell r="AT757">
            <v>4.2780748663101553E-2</v>
          </cell>
          <cell r="AU757">
            <v>4.5197740112994378E-2</v>
          </cell>
          <cell r="AV757">
            <v>8.374384236453225E-2</v>
          </cell>
          <cell r="AW757">
            <v>1.1235955056179803E-2</v>
          </cell>
        </row>
        <row r="758">
          <cell r="A758">
            <v>42556</v>
          </cell>
          <cell r="B758">
            <v>4030</v>
          </cell>
          <cell r="C758">
            <v>2777</v>
          </cell>
          <cell r="D758">
            <v>6.3095424019990576E-2</v>
          </cell>
          <cell r="E758">
            <v>6.3044051701398152E-2</v>
          </cell>
          <cell r="F758">
            <v>6.3169984686064273E-2</v>
          </cell>
          <cell r="G758">
            <v>0.45120633777457686</v>
          </cell>
          <cell r="H758"/>
          <cell r="I758">
            <v>4.7</v>
          </cell>
          <cell r="J758">
            <v>7.15</v>
          </cell>
          <cell r="K758"/>
          <cell r="L758">
            <v>6.05</v>
          </cell>
          <cell r="M758"/>
          <cell r="N758">
            <v>6.55</v>
          </cell>
          <cell r="O758"/>
          <cell r="P758">
            <v>0.16</v>
          </cell>
          <cell r="Q758">
            <v>1.33</v>
          </cell>
          <cell r="R758">
            <v>3.25</v>
          </cell>
          <cell r="S758">
            <v>4.9000000000000004</v>
          </cell>
          <cell r="T758">
            <v>4</v>
          </cell>
          <cell r="U758">
            <v>4.8499999999999996</v>
          </cell>
          <cell r="V758">
            <v>5.3</v>
          </cell>
          <cell r="W758"/>
          <cell r="X758"/>
          <cell r="Y758">
            <v>10.15</v>
          </cell>
          <cell r="Z758">
            <v>9.75</v>
          </cell>
          <cell r="AA758">
            <v>2.34</v>
          </cell>
          <cell r="AB758">
            <v>1.06</v>
          </cell>
          <cell r="AC758"/>
          <cell r="AD758"/>
          <cell r="AE758">
            <v>8.0459770114942764E-2</v>
          </cell>
          <cell r="AF758">
            <v>2.1428571428571574E-2</v>
          </cell>
          <cell r="AG758"/>
          <cell r="AH758">
            <v>4.31034482758621E-2</v>
          </cell>
          <cell r="AI758"/>
          <cell r="AJ758">
            <v>5.6451612903225756E-2</v>
          </cell>
          <cell r="AK758"/>
          <cell r="AL758">
            <v>0.33333333333333348</v>
          </cell>
          <cell r="AM758">
            <v>0.15652173913043499</v>
          </cell>
          <cell r="AN758">
            <v>3.1746031746031855E-2</v>
          </cell>
          <cell r="AO758">
            <v>0.16666666666666674</v>
          </cell>
          <cell r="AP758">
            <v>5.2631578947368363E-2</v>
          </cell>
          <cell r="AQ758">
            <v>3.1914893617021267E-2</v>
          </cell>
          <cell r="AR758">
            <v>6.0000000000000053E-2</v>
          </cell>
          <cell r="AS758"/>
          <cell r="AT758">
            <v>4.1025641025641102E-2</v>
          </cell>
          <cell r="AU758">
            <v>5.4054054054053946E-2</v>
          </cell>
          <cell r="AV758">
            <v>6.3636363636363491E-2</v>
          </cell>
          <cell r="AW758">
            <v>0.17777777777777781</v>
          </cell>
        </row>
        <row r="759">
          <cell r="A759">
            <v>42563</v>
          </cell>
          <cell r="B759">
            <v>4068</v>
          </cell>
          <cell r="C759">
            <v>2729</v>
          </cell>
          <cell r="D759">
            <v>-1.4690759512266949E-3</v>
          </cell>
          <cell r="E759">
            <v>9.4292803970223993E-3</v>
          </cell>
          <cell r="F759">
            <v>-1.7284839755131398E-2</v>
          </cell>
          <cell r="G759">
            <v>0.49065591791865154</v>
          </cell>
          <cell r="H759"/>
          <cell r="I759">
            <v>4.5999999999999996</v>
          </cell>
          <cell r="J759">
            <v>7.05</v>
          </cell>
          <cell r="K759"/>
          <cell r="L759">
            <v>6.05</v>
          </cell>
          <cell r="M759"/>
          <cell r="N759">
            <v>6.55</v>
          </cell>
          <cell r="O759"/>
          <cell r="P759">
            <v>0.16</v>
          </cell>
          <cell r="Q759">
            <v>1.27</v>
          </cell>
          <cell r="R759">
            <v>3.25</v>
          </cell>
          <cell r="S759">
            <v>4.8</v>
          </cell>
          <cell r="T759">
            <v>4</v>
          </cell>
          <cell r="U759">
            <v>6.85</v>
          </cell>
          <cell r="V759">
            <v>5.2</v>
          </cell>
          <cell r="W759"/>
          <cell r="X759"/>
          <cell r="Y759">
            <v>9.8000000000000007</v>
          </cell>
          <cell r="Z759">
            <v>9.35</v>
          </cell>
          <cell r="AA759">
            <v>2.2400000000000002</v>
          </cell>
          <cell r="AB759">
            <v>1.03</v>
          </cell>
          <cell r="AC759"/>
          <cell r="AD759"/>
          <cell r="AE759">
            <v>-2.1276595744680993E-2</v>
          </cell>
          <cell r="AF759">
            <v>-1.3986013986014068E-2</v>
          </cell>
          <cell r="AG759"/>
          <cell r="AH759">
            <v>0</v>
          </cell>
          <cell r="AI759"/>
          <cell r="AJ759">
            <v>0</v>
          </cell>
          <cell r="AK759"/>
          <cell r="AL759">
            <v>0</v>
          </cell>
          <cell r="AM759">
            <v>-4.5112781954887216E-2</v>
          </cell>
          <cell r="AN759">
            <v>0</v>
          </cell>
          <cell r="AO759">
            <v>-2.0408163265306256E-2</v>
          </cell>
          <cell r="AP759">
            <v>0</v>
          </cell>
          <cell r="AQ759">
            <v>0.41237113402061865</v>
          </cell>
          <cell r="AR759">
            <v>-1.8867924528301772E-2</v>
          </cell>
          <cell r="AS759"/>
          <cell r="AT759">
            <v>-3.4482758620689613E-2</v>
          </cell>
          <cell r="AU759">
            <v>-4.1025641025641102E-2</v>
          </cell>
          <cell r="AV759">
            <v>-4.2735042735042583E-2</v>
          </cell>
          <cell r="AW759">
            <v>-2.8301886792452824E-2</v>
          </cell>
        </row>
        <row r="760">
          <cell r="A760">
            <v>42570</v>
          </cell>
          <cell r="B760">
            <v>4105</v>
          </cell>
          <cell r="C760">
            <v>2707</v>
          </cell>
          <cell r="D760">
            <v>2.2068559658672271E-3</v>
          </cell>
          <cell r="E760">
            <v>9.09537856440501E-3</v>
          </cell>
          <cell r="F760">
            <v>-8.0615610113594638E-3</v>
          </cell>
          <cell r="G760">
            <v>0.51643886220908752</v>
          </cell>
          <cell r="H760"/>
          <cell r="I760">
            <v>4.55</v>
          </cell>
          <cell r="J760">
            <v>6.95</v>
          </cell>
          <cell r="K760"/>
          <cell r="L760">
            <v>6</v>
          </cell>
          <cell r="M760"/>
          <cell r="N760">
            <v>6.5</v>
          </cell>
          <cell r="O760"/>
          <cell r="P760">
            <v>0.15</v>
          </cell>
          <cell r="Q760">
            <v>1.26</v>
          </cell>
          <cell r="R760">
            <v>3.35</v>
          </cell>
          <cell r="S760">
            <v>4.5</v>
          </cell>
          <cell r="T760">
            <v>3.95</v>
          </cell>
          <cell r="U760">
            <v>7.05</v>
          </cell>
          <cell r="V760">
            <v>5.4</v>
          </cell>
          <cell r="W760"/>
          <cell r="X760"/>
          <cell r="Y760">
            <v>9.6</v>
          </cell>
          <cell r="Z760">
            <v>9.15</v>
          </cell>
          <cell r="AA760">
            <v>2.59</v>
          </cell>
          <cell r="AB760">
            <v>1.1399999999999999</v>
          </cell>
          <cell r="AC760"/>
          <cell r="AD760"/>
          <cell r="AE760">
            <v>-1.0869565217391242E-2</v>
          </cell>
          <cell r="AF760">
            <v>-1.4184397163120477E-2</v>
          </cell>
          <cell r="AG760"/>
          <cell r="AH760">
            <v>-8.2644628099173278E-3</v>
          </cell>
          <cell r="AI760"/>
          <cell r="AJ760">
            <v>-7.6335877862595547E-3</v>
          </cell>
          <cell r="AK760"/>
          <cell r="AL760">
            <v>-6.25E-2</v>
          </cell>
          <cell r="AM760">
            <v>-7.8740157480314821E-3</v>
          </cell>
          <cell r="AN760">
            <v>3.0769230769230882E-2</v>
          </cell>
          <cell r="AO760">
            <v>-6.25E-2</v>
          </cell>
          <cell r="AP760">
            <v>-1.2499999999999956E-2</v>
          </cell>
          <cell r="AQ760">
            <v>2.9197080291970767E-2</v>
          </cell>
          <cell r="AR760">
            <v>3.8461538461538547E-2</v>
          </cell>
          <cell r="AS760"/>
          <cell r="AT760">
            <v>-2.0408163265306256E-2</v>
          </cell>
          <cell r="AU760">
            <v>-2.1390374331550777E-2</v>
          </cell>
          <cell r="AV760">
            <v>0.15624999999999978</v>
          </cell>
          <cell r="AW760">
            <v>0.10679611650485432</v>
          </cell>
        </row>
        <row r="761">
          <cell r="A761">
            <v>42577</v>
          </cell>
          <cell r="B761">
            <v>3929</v>
          </cell>
          <cell r="C761">
            <v>2616</v>
          </cell>
          <cell r="D761">
            <v>-3.9195537287140314E-2</v>
          </cell>
          <cell r="E761">
            <v>-4.2874543239951324E-2</v>
          </cell>
          <cell r="F761">
            <v>-3.3616549685999253E-2</v>
          </cell>
          <cell r="G761">
            <v>0.50191131498470953</v>
          </cell>
          <cell r="H761"/>
          <cell r="I761">
            <v>4.0999999999999996</v>
          </cell>
          <cell r="J761">
            <v>6.75</v>
          </cell>
          <cell r="K761"/>
          <cell r="L761">
            <v>5.9</v>
          </cell>
          <cell r="M761"/>
          <cell r="N761">
            <v>6.4</v>
          </cell>
          <cell r="O761"/>
          <cell r="P761">
            <v>0.13</v>
          </cell>
          <cell r="Q761">
            <v>1.06</v>
          </cell>
          <cell r="R761">
            <v>3.25</v>
          </cell>
          <cell r="S761">
            <v>4.3499999999999996</v>
          </cell>
          <cell r="T761">
            <v>3.85</v>
          </cell>
          <cell r="U761">
            <v>6.85</v>
          </cell>
          <cell r="V761">
            <v>5.2</v>
          </cell>
          <cell r="W761"/>
          <cell r="Y761">
            <v>9.3000000000000007</v>
          </cell>
          <cell r="Z761">
            <v>8.85</v>
          </cell>
          <cell r="AA761">
            <v>2.3199999999999998</v>
          </cell>
          <cell r="AB761">
            <v>0.93</v>
          </cell>
          <cell r="AD761">
            <v>-9.8901098901098994E-2</v>
          </cell>
          <cell r="AE761">
            <v>-9.8901098901098994E-2</v>
          </cell>
          <cell r="AF761">
            <v>-2.877697841726623E-2</v>
          </cell>
          <cell r="AG761">
            <v>-1.6666666666666607E-2</v>
          </cell>
          <cell r="AH761">
            <v>-1.6666666666666607E-2</v>
          </cell>
          <cell r="AI761">
            <v>-1.538461538461533E-2</v>
          </cell>
          <cell r="AJ761">
            <v>-1.538461538461533E-2</v>
          </cell>
          <cell r="AK761">
            <v>-0.1333333333333333</v>
          </cell>
          <cell r="AL761">
            <v>-0.1333333333333333</v>
          </cell>
          <cell r="AM761">
            <v>-0.15873015873015872</v>
          </cell>
          <cell r="AN761">
            <v>-2.9850746268656692E-2</v>
          </cell>
          <cell r="AO761">
            <v>-3.3333333333333437E-2</v>
          </cell>
          <cell r="AP761">
            <v>-2.5316455696202556E-2</v>
          </cell>
          <cell r="AQ761">
            <v>-2.8368794326241176E-2</v>
          </cell>
          <cell r="AR761">
            <v>-3.703703703703709E-2</v>
          </cell>
          <cell r="AS761">
            <v>-3.1249999999999889E-2</v>
          </cell>
          <cell r="AT761">
            <v>-3.1249999999999889E-2</v>
          </cell>
          <cell r="AU761">
            <v>-3.2786885245901676E-2</v>
          </cell>
          <cell r="AV761">
            <v>-0.10424710424710426</v>
          </cell>
          <cell r="AW761">
            <v>-0.18421052631578938</v>
          </cell>
        </row>
        <row r="762">
          <cell r="A762">
            <v>42584</v>
          </cell>
          <cell r="B762">
            <v>3749</v>
          </cell>
          <cell r="C762">
            <v>2445</v>
          </cell>
          <cell r="D762">
            <v>-5.3628724216959522E-2</v>
          </cell>
          <cell r="E762">
            <v>-4.5813184016289088E-2</v>
          </cell>
          <cell r="F762">
            <v>-6.5366972477064245E-2</v>
          </cell>
          <cell r="G762">
            <v>0.53333333333333333</v>
          </cell>
          <cell r="H762"/>
          <cell r="I762">
            <v>3.8</v>
          </cell>
          <cell r="J762">
            <v>6.05</v>
          </cell>
          <cell r="K762"/>
          <cell r="L762">
            <v>5.75</v>
          </cell>
          <cell r="M762"/>
          <cell r="N762">
            <v>6.25</v>
          </cell>
          <cell r="O762"/>
          <cell r="P762">
            <v>0.04</v>
          </cell>
          <cell r="Q762">
            <v>0.89</v>
          </cell>
          <cell r="R762">
            <v>2.85</v>
          </cell>
          <cell r="S762">
            <v>4.0999999999999996</v>
          </cell>
          <cell r="T762">
            <v>3.6</v>
          </cell>
          <cell r="U762">
            <v>6.15</v>
          </cell>
          <cell r="V762">
            <v>4.55</v>
          </cell>
          <cell r="W762"/>
          <cell r="X762"/>
          <cell r="Y762">
            <v>9.1</v>
          </cell>
          <cell r="Z762">
            <v>8.6</v>
          </cell>
          <cell r="AA762">
            <v>2.0699999999999998</v>
          </cell>
          <cell r="AB762">
            <v>0.8</v>
          </cell>
          <cell r="AC762"/>
          <cell r="AD762"/>
          <cell r="AE762">
            <v>-7.3170731707317027E-2</v>
          </cell>
          <cell r="AF762">
            <v>-0.10370370370370374</v>
          </cell>
          <cell r="AG762">
            <v>-2.5423728813559365E-2</v>
          </cell>
          <cell r="AH762">
            <v>-2.5423728813559365E-2</v>
          </cell>
          <cell r="AI762">
            <v>-2.34375E-2</v>
          </cell>
          <cell r="AJ762">
            <v>-2.34375E-2</v>
          </cell>
          <cell r="AK762">
            <v>-0.69230769230769229</v>
          </cell>
          <cell r="AL762">
            <v>-0.69230769230769229</v>
          </cell>
          <cell r="AM762">
            <v>-0.16037735849056611</v>
          </cell>
          <cell r="AN762">
            <v>-0.12307692307692308</v>
          </cell>
          <cell r="AO762">
            <v>-5.7471264367816133E-2</v>
          </cell>
          <cell r="AP762">
            <v>-6.4935064935064957E-2</v>
          </cell>
          <cell r="AQ762">
            <v>-0.10218978102189769</v>
          </cell>
          <cell r="AR762">
            <v>-0.12500000000000011</v>
          </cell>
          <cell r="AS762">
            <v>-2.1505376344086113E-2</v>
          </cell>
          <cell r="AT762">
            <v>-2.1505376344086113E-2</v>
          </cell>
          <cell r="AU762">
            <v>-2.8248587570621431E-2</v>
          </cell>
          <cell r="AV762">
            <v>-0.10775862068965514</v>
          </cell>
          <cell r="AW762">
            <v>-0.13978494623655913</v>
          </cell>
        </row>
        <row r="763">
          <cell r="A763">
            <v>42591</v>
          </cell>
          <cell r="B763">
            <v>3800</v>
          </cell>
          <cell r="C763">
            <v>2360</v>
          </cell>
          <cell r="D763">
            <v>-5.4891830804003616E-3</v>
          </cell>
          <cell r="E763">
            <v>1.3603627634035664E-2</v>
          </cell>
          <cell r="F763">
            <v>-3.4764826175869068E-2</v>
          </cell>
          <cell r="G763">
            <v>0.61016949152542377</v>
          </cell>
          <cell r="H763"/>
          <cell r="I763">
            <v>3.95</v>
          </cell>
          <cell r="J763">
            <v>6.1</v>
          </cell>
          <cell r="K763"/>
          <cell r="L763">
            <v>5.7</v>
          </cell>
          <cell r="M763"/>
          <cell r="N763">
            <v>6.25</v>
          </cell>
          <cell r="O763"/>
          <cell r="P763">
            <v>0.03</v>
          </cell>
          <cell r="Q763">
            <v>0.84</v>
          </cell>
          <cell r="R763">
            <v>2.8</v>
          </cell>
          <cell r="S763">
            <v>4</v>
          </cell>
          <cell r="T763">
            <v>3.55</v>
          </cell>
          <cell r="U763">
            <v>6.15</v>
          </cell>
          <cell r="V763">
            <v>4.45</v>
          </cell>
          <cell r="W763"/>
          <cell r="Y763">
            <v>9.5</v>
          </cell>
          <cell r="Z763">
            <v>9</v>
          </cell>
          <cell r="AA763">
            <v>2.0299999999999998</v>
          </cell>
          <cell r="AB763">
            <v>0.76</v>
          </cell>
          <cell r="AD763">
            <v>3.9473684210526327E-2</v>
          </cell>
          <cell r="AE763">
            <v>3.9473684210526327E-2</v>
          </cell>
          <cell r="AF763">
            <v>8.2644628099173278E-3</v>
          </cell>
          <cell r="AG763">
            <v>-8.6956521739129933E-3</v>
          </cell>
          <cell r="AH763">
            <v>-8.6956521739129933E-3</v>
          </cell>
          <cell r="AI763">
            <v>0</v>
          </cell>
          <cell r="AJ763">
            <v>0</v>
          </cell>
          <cell r="AK763">
            <v>-0.25</v>
          </cell>
          <cell r="AL763">
            <v>-0.25</v>
          </cell>
          <cell r="AM763">
            <v>-5.6179775280898903E-2</v>
          </cell>
          <cell r="AN763">
            <v>-1.7543859649122862E-2</v>
          </cell>
          <cell r="AO763">
            <v>-2.4390243902438935E-2</v>
          </cell>
          <cell r="AP763">
            <v>-1.3888888888888951E-2</v>
          </cell>
          <cell r="AQ763">
            <v>0</v>
          </cell>
          <cell r="AR763">
            <v>-2.19780219780219E-2</v>
          </cell>
          <cell r="AS763">
            <v>4.3956043956044022E-2</v>
          </cell>
          <cell r="AT763">
            <v>4.3956043956044022E-2</v>
          </cell>
          <cell r="AU763">
            <v>4.6511627906976827E-2</v>
          </cell>
          <cell r="AV763">
            <v>-1.9323671497584516E-2</v>
          </cell>
          <cell r="AW763">
            <v>-5.0000000000000044E-2</v>
          </cell>
        </row>
        <row r="764">
          <cell r="A764">
            <v>42598</v>
          </cell>
          <cell r="B764">
            <v>3773</v>
          </cell>
          <cell r="C764">
            <v>2716</v>
          </cell>
          <cell r="D764">
            <v>5.3409090909090962E-2</v>
          </cell>
          <cell r="E764">
            <v>-7.1052631578947256E-3</v>
          </cell>
          <cell r="F764">
            <v>0.1508474576271186</v>
          </cell>
          <cell r="G764">
            <v>0.38917525773195877</v>
          </cell>
          <cell r="H764"/>
          <cell r="I764">
            <v>4.7</v>
          </cell>
          <cell r="J764">
            <v>6.75</v>
          </cell>
          <cell r="K764"/>
          <cell r="L764">
            <v>5.75</v>
          </cell>
          <cell r="M764"/>
          <cell r="N764">
            <v>6.3</v>
          </cell>
          <cell r="O764"/>
          <cell r="P764">
            <v>0.04</v>
          </cell>
          <cell r="Q764">
            <v>1.18</v>
          </cell>
          <cell r="R764">
            <v>2.6</v>
          </cell>
          <cell r="S764">
            <v>4</v>
          </cell>
          <cell r="T764">
            <v>3.6</v>
          </cell>
          <cell r="U764">
            <v>6</v>
          </cell>
          <cell r="V764">
            <v>4.4000000000000004</v>
          </cell>
          <cell r="W764"/>
          <cell r="Y764">
            <v>9.75</v>
          </cell>
          <cell r="Z764">
            <v>9.25</v>
          </cell>
          <cell r="AA764">
            <v>2.0299999999999998</v>
          </cell>
          <cell r="AB764">
            <v>0.68</v>
          </cell>
          <cell r="AD764">
            <v>0.18987341772151889</v>
          </cell>
          <cell r="AE764">
            <v>0.18987341772151889</v>
          </cell>
          <cell r="AF764">
            <v>0.10655737704918034</v>
          </cell>
          <cell r="AG764">
            <v>8.7719298245614308E-3</v>
          </cell>
          <cell r="AH764">
            <v>8.7719298245614308E-3</v>
          </cell>
          <cell r="AI764">
            <v>8.0000000000000071E-3</v>
          </cell>
          <cell r="AJ764">
            <v>8.0000000000000071E-3</v>
          </cell>
          <cell r="AK764">
            <v>0.33333333333333348</v>
          </cell>
          <cell r="AL764">
            <v>0.33333333333333348</v>
          </cell>
          <cell r="AM764">
            <v>0.40476190476190466</v>
          </cell>
          <cell r="AN764">
            <v>-7.1428571428571286E-2</v>
          </cell>
          <cell r="AO764">
            <v>0</v>
          </cell>
          <cell r="AP764">
            <v>1.4084507042253502E-2</v>
          </cell>
          <cell r="AQ764">
            <v>-2.4390243902439046E-2</v>
          </cell>
          <cell r="AR764">
            <v>-1.1235955056179692E-2</v>
          </cell>
          <cell r="AS764">
            <v>2.6315789473684292E-2</v>
          </cell>
          <cell r="AT764">
            <v>2.6315789473684292E-2</v>
          </cell>
          <cell r="AU764">
            <v>2.7777777777777679E-2</v>
          </cell>
          <cell r="AV764">
            <v>0</v>
          </cell>
          <cell r="AW764">
            <v>-0.10526315789473684</v>
          </cell>
        </row>
        <row r="765">
          <cell r="A765">
            <v>42605</v>
          </cell>
          <cell r="B765">
            <v>3779</v>
          </cell>
          <cell r="C765">
            <v>2667</v>
          </cell>
          <cell r="D765">
            <v>-6.6265988596085901E-3</v>
          </cell>
          <cell r="E765">
            <v>1.5902464882056044E-3</v>
          </cell>
          <cell r="F765">
            <v>-1.8041237113402109E-2</v>
          </cell>
          <cell r="G765">
            <v>0.41694788151481066</v>
          </cell>
          <cell r="H765"/>
          <cell r="I765">
            <v>4.3</v>
          </cell>
          <cell r="J765">
            <v>6.8</v>
          </cell>
          <cell r="K765"/>
          <cell r="L765">
            <v>5.9</v>
          </cell>
          <cell r="M765"/>
          <cell r="N765">
            <v>6.7</v>
          </cell>
          <cell r="O765"/>
          <cell r="P765">
            <v>0.04</v>
          </cell>
          <cell r="Q765">
            <v>0.97</v>
          </cell>
          <cell r="R765">
            <v>2.65</v>
          </cell>
          <cell r="S765">
            <v>4.05</v>
          </cell>
          <cell r="T765">
            <v>3.55</v>
          </cell>
          <cell r="U765">
            <v>6.15</v>
          </cell>
          <cell r="V765">
            <v>4.55</v>
          </cell>
          <cell r="W765"/>
          <cell r="Y765">
            <v>9.5</v>
          </cell>
          <cell r="Z765">
            <v>9</v>
          </cell>
          <cell r="AA765">
            <v>2.0299999999999998</v>
          </cell>
          <cell r="AB765">
            <v>0.68</v>
          </cell>
          <cell r="AD765">
            <v>-8.5106382978723527E-2</v>
          </cell>
          <cell r="AE765">
            <v>-8.5106382978723527E-2</v>
          </cell>
          <cell r="AF765">
            <v>7.4074074074073071E-3</v>
          </cell>
          <cell r="AG765">
            <v>2.6086956521739202E-2</v>
          </cell>
          <cell r="AH765">
            <v>2.6086956521739202E-2</v>
          </cell>
          <cell r="AI765">
            <v>6.3492063492063489E-2</v>
          </cell>
          <cell r="AJ765">
            <v>6.3492063492063489E-2</v>
          </cell>
          <cell r="AK765">
            <v>0</v>
          </cell>
          <cell r="AL765">
            <v>0</v>
          </cell>
          <cell r="AM765">
            <v>-0.17796610169491522</v>
          </cell>
          <cell r="AN765">
            <v>1.9230769230769162E-2</v>
          </cell>
          <cell r="AO765">
            <v>1.2499999999999956E-2</v>
          </cell>
          <cell r="AP765">
            <v>-1.3888888888888951E-2</v>
          </cell>
          <cell r="AQ765">
            <v>2.5000000000000133E-2</v>
          </cell>
          <cell r="AR765">
            <v>3.409090909090895E-2</v>
          </cell>
          <cell r="AS765">
            <v>-2.5641025641025661E-2</v>
          </cell>
          <cell r="AT765">
            <v>-2.5641025641025661E-2</v>
          </cell>
          <cell r="AU765">
            <v>-2.7027027027026973E-2</v>
          </cell>
          <cell r="AV765">
            <v>0</v>
          </cell>
          <cell r="AW765">
            <v>0</v>
          </cell>
        </row>
        <row r="766">
          <cell r="A766">
            <v>42612</v>
          </cell>
          <cell r="B766">
            <v>4043</v>
          </cell>
          <cell r="C766">
            <v>2912</v>
          </cell>
          <cell r="D766">
            <v>7.8963698417623407E-2</v>
          </cell>
          <cell r="E766">
            <v>6.9859751256946323E-2</v>
          </cell>
          <cell r="F766">
            <v>9.1863517060367439E-2</v>
          </cell>
          <cell r="G766">
            <v>0.38839285714285715</v>
          </cell>
          <cell r="H766"/>
          <cell r="I766">
            <v>4.75</v>
          </cell>
          <cell r="J766">
            <v>7.5</v>
          </cell>
          <cell r="K766"/>
          <cell r="L766">
            <v>6</v>
          </cell>
          <cell r="M766"/>
          <cell r="N766">
            <v>6.9</v>
          </cell>
          <cell r="O766"/>
          <cell r="P766">
            <v>0.15</v>
          </cell>
          <cell r="Q766">
            <v>1.31</v>
          </cell>
          <cell r="R766">
            <v>2.75</v>
          </cell>
          <cell r="S766">
            <v>4.7</v>
          </cell>
          <cell r="T766">
            <v>4.1500000000000004</v>
          </cell>
          <cell r="U766">
            <v>6.4</v>
          </cell>
          <cell r="V766">
            <v>4.8499999999999996</v>
          </cell>
          <cell r="W766"/>
          <cell r="Y766">
            <v>10.25</v>
          </cell>
          <cell r="Z766">
            <v>9.8000000000000007</v>
          </cell>
          <cell r="AA766">
            <v>2.15</v>
          </cell>
          <cell r="AB766">
            <v>0.84</v>
          </cell>
          <cell r="AD766">
            <v>0.10465116279069764</v>
          </cell>
          <cell r="AE766">
            <v>0.10465116279069764</v>
          </cell>
          <cell r="AF766">
            <v>0.10294117647058831</v>
          </cell>
          <cell r="AG766">
            <v>1.6949152542372836E-2</v>
          </cell>
          <cell r="AH766">
            <v>1.6949152542372836E-2</v>
          </cell>
          <cell r="AI766">
            <v>2.9850746268656803E-2</v>
          </cell>
          <cell r="AJ766">
            <v>2.9850746268656803E-2</v>
          </cell>
          <cell r="AK766">
            <v>2.75</v>
          </cell>
          <cell r="AL766">
            <v>2.75</v>
          </cell>
          <cell r="AM766">
            <v>0.35051546391752586</v>
          </cell>
          <cell r="AN766">
            <v>3.7735849056603765E-2</v>
          </cell>
          <cell r="AO766">
            <v>0.16049382716049387</v>
          </cell>
          <cell r="AP766">
            <v>0.16901408450704247</v>
          </cell>
          <cell r="AQ766">
            <v>4.0650406504064929E-2</v>
          </cell>
          <cell r="AR766">
            <v>6.5934065934065922E-2</v>
          </cell>
          <cell r="AS766">
            <v>7.8947368421052655E-2</v>
          </cell>
          <cell r="AT766">
            <v>7.8947368421052655E-2</v>
          </cell>
          <cell r="AU766">
            <v>8.8888888888889017E-2</v>
          </cell>
          <cell r="AV766">
            <v>5.9113300492610987E-2</v>
          </cell>
          <cell r="AW766">
            <v>0.23529411764705865</v>
          </cell>
        </row>
        <row r="767">
          <cell r="A767">
            <v>42619</v>
          </cell>
          <cell r="B767">
            <v>4169</v>
          </cell>
          <cell r="C767">
            <v>3000</v>
          </cell>
          <cell r="D767">
            <v>3.076923076923066E-2</v>
          </cell>
          <cell r="E767">
            <v>3.1164976502596975E-2</v>
          </cell>
          <cell r="F767">
            <v>3.0219780219780112E-2</v>
          </cell>
          <cell r="G767">
            <v>0.38966666666666666</v>
          </cell>
          <cell r="H767"/>
          <cell r="I767">
            <v>4.8499999999999996</v>
          </cell>
          <cell r="J767">
            <v>7.65</v>
          </cell>
          <cell r="K767"/>
          <cell r="L767">
            <v>6.25</v>
          </cell>
          <cell r="M767"/>
          <cell r="N767">
            <v>7.9</v>
          </cell>
          <cell r="O767"/>
          <cell r="P767">
            <v>0.19</v>
          </cell>
          <cell r="Q767">
            <v>1.37</v>
          </cell>
          <cell r="R767">
            <v>2.8</v>
          </cell>
          <cell r="S767">
            <v>4.8499999999999996</v>
          </cell>
          <cell r="T767">
            <v>4.4000000000000004</v>
          </cell>
          <cell r="U767">
            <v>6.5</v>
          </cell>
          <cell r="V767">
            <v>5</v>
          </cell>
          <cell r="W767"/>
          <cell r="Y767">
            <v>10.6</v>
          </cell>
          <cell r="Z767">
            <v>10.1</v>
          </cell>
          <cell r="AA767">
            <v>2.19</v>
          </cell>
          <cell r="AB767">
            <v>0.89</v>
          </cell>
          <cell r="AD767">
            <v>2.1052631578947212E-2</v>
          </cell>
          <cell r="AE767">
            <v>2.1052631578947212E-2</v>
          </cell>
          <cell r="AF767">
            <v>2.0000000000000018E-2</v>
          </cell>
          <cell r="AG767">
            <v>4.1666666666666741E-2</v>
          </cell>
          <cell r="AH767">
            <v>4.1666666666666741E-2</v>
          </cell>
          <cell r="AI767">
            <v>0.14492753623188404</v>
          </cell>
          <cell r="AJ767">
            <v>0.14492753623188404</v>
          </cell>
          <cell r="AK767">
            <v>0.26666666666666683</v>
          </cell>
          <cell r="AL767">
            <v>0.26666666666666683</v>
          </cell>
          <cell r="AM767">
            <v>4.5801526717557328E-2</v>
          </cell>
          <cell r="AN767">
            <v>1.8181818181818077E-2</v>
          </cell>
          <cell r="AO767">
            <v>3.1914893617021267E-2</v>
          </cell>
          <cell r="AP767">
            <v>6.024096385542177E-2</v>
          </cell>
          <cell r="AQ767">
            <v>1.5625E-2</v>
          </cell>
          <cell r="AR767">
            <v>3.0927835051546504E-2</v>
          </cell>
          <cell r="AS767">
            <v>3.4146341463414664E-2</v>
          </cell>
          <cell r="AT767">
            <v>3.4146341463414664E-2</v>
          </cell>
          <cell r="AU767">
            <v>3.0612244897959107E-2</v>
          </cell>
          <cell r="AV767">
            <v>1.8604651162790642E-2</v>
          </cell>
          <cell r="AW767">
            <v>5.9523809523809534E-2</v>
          </cell>
        </row>
        <row r="768">
          <cell r="A768">
            <v>42626</v>
          </cell>
          <cell r="B768">
            <v>4942</v>
          </cell>
          <cell r="C768">
            <v>3542</v>
          </cell>
          <cell r="D768">
            <v>0.18342865113683926</v>
          </cell>
          <cell r="E768">
            <v>0.18541616694650997</v>
          </cell>
          <cell r="F768">
            <v>0.18066666666666675</v>
          </cell>
          <cell r="G768">
            <v>0.39525691699604742</v>
          </cell>
          <cell r="H768"/>
          <cell r="I768">
            <v>5.85</v>
          </cell>
          <cell r="J768">
            <v>8.5</v>
          </cell>
          <cell r="K768"/>
          <cell r="L768">
            <v>7.35</v>
          </cell>
          <cell r="M768"/>
          <cell r="N768">
            <v>8.9499999999999993</v>
          </cell>
          <cell r="O768"/>
          <cell r="P768">
            <v>0.59</v>
          </cell>
          <cell r="Q768">
            <v>1.98</v>
          </cell>
          <cell r="R768">
            <v>3.35</v>
          </cell>
          <cell r="S768">
            <v>5.7</v>
          </cell>
          <cell r="T768">
            <v>5.5</v>
          </cell>
          <cell r="U768">
            <v>7.5</v>
          </cell>
          <cell r="V768">
            <v>6</v>
          </cell>
          <cell r="W768"/>
          <cell r="Y768">
            <v>12.15</v>
          </cell>
          <cell r="Z768">
            <v>11.75</v>
          </cell>
          <cell r="AA768">
            <v>2.79</v>
          </cell>
          <cell r="AB768">
            <v>1.52</v>
          </cell>
          <cell r="AD768">
            <v>0.20618556701030921</v>
          </cell>
          <cell r="AE768">
            <v>0.20618556701030921</v>
          </cell>
          <cell r="AF768">
            <v>0.11111111111111116</v>
          </cell>
          <cell r="AG768">
            <v>0.17599999999999993</v>
          </cell>
          <cell r="AH768">
            <v>0.17599999999999993</v>
          </cell>
          <cell r="AI768">
            <v>0.13291139240506311</v>
          </cell>
          <cell r="AJ768">
            <v>0.13291139240506311</v>
          </cell>
          <cell r="AK768">
            <v>2.1052631578947367</v>
          </cell>
          <cell r="AL768">
            <v>2.1052631578947367</v>
          </cell>
          <cell r="AM768">
            <v>0.44525547445255453</v>
          </cell>
          <cell r="AN768">
            <v>0.19642857142857162</v>
          </cell>
          <cell r="AO768">
            <v>0.17525773195876293</v>
          </cell>
          <cell r="AP768">
            <v>0.25</v>
          </cell>
          <cell r="AQ768">
            <v>0.15384615384615374</v>
          </cell>
          <cell r="AR768">
            <v>0.19999999999999996</v>
          </cell>
          <cell r="AS768">
            <v>0.14622641509433976</v>
          </cell>
          <cell r="AT768">
            <v>0.14622641509433976</v>
          </cell>
          <cell r="AU768">
            <v>0.16336633663366351</v>
          </cell>
          <cell r="AV768">
            <v>0.27397260273972601</v>
          </cell>
          <cell r="AW768">
            <v>0.7078651685393258</v>
          </cell>
        </row>
        <row r="769">
          <cell r="A769">
            <v>42633</v>
          </cell>
          <cell r="B769">
            <v>5060</v>
          </cell>
          <cell r="C769">
            <v>3689</v>
          </cell>
          <cell r="D769">
            <v>3.1235266383781157E-2</v>
          </cell>
          <cell r="E769">
            <v>2.3876972885471526E-2</v>
          </cell>
          <cell r="F769">
            <v>4.1501976284584963E-2</v>
          </cell>
          <cell r="G769">
            <v>0.371645432366495</v>
          </cell>
          <cell r="H769"/>
          <cell r="I769">
            <v>5.8</v>
          </cell>
          <cell r="J769">
            <v>8.75</v>
          </cell>
          <cell r="K769"/>
          <cell r="L769">
            <v>7.7</v>
          </cell>
          <cell r="M769"/>
          <cell r="N769">
            <v>9.35</v>
          </cell>
          <cell r="O769"/>
          <cell r="P769">
            <v>0.8</v>
          </cell>
          <cell r="Q769">
            <v>2.0499999999999998</v>
          </cell>
          <cell r="R769">
            <v>3.4</v>
          </cell>
          <cell r="S769">
            <v>5.85</v>
          </cell>
          <cell r="T769">
            <v>5.8</v>
          </cell>
          <cell r="U769">
            <v>7.65</v>
          </cell>
          <cell r="V769">
            <v>6.15</v>
          </cell>
          <cell r="W769"/>
          <cell r="Y769">
            <v>12.4</v>
          </cell>
          <cell r="Z769">
            <v>12</v>
          </cell>
          <cell r="AA769">
            <v>2.87</v>
          </cell>
          <cell r="AB769">
            <v>1.56</v>
          </cell>
          <cell r="AD769">
            <v>-8.5470085470085166E-3</v>
          </cell>
          <cell r="AE769">
            <v>-8.5470085470085166E-3</v>
          </cell>
          <cell r="AF769">
            <v>2.9411764705882248E-2</v>
          </cell>
          <cell r="AG769">
            <v>4.7619047619047672E-2</v>
          </cell>
          <cell r="AH769">
            <v>4.7619047619047672E-2</v>
          </cell>
          <cell r="AI769">
            <v>4.4692737430167551E-2</v>
          </cell>
          <cell r="AJ769">
            <v>4.4692737430167551E-2</v>
          </cell>
          <cell r="AK769">
            <v>0.35593220338983067</v>
          </cell>
          <cell r="AL769">
            <v>0.35593220338983067</v>
          </cell>
          <cell r="AM769">
            <v>3.5353535353535248E-2</v>
          </cell>
          <cell r="AN769">
            <v>1.4925373134328401E-2</v>
          </cell>
          <cell r="AO769">
            <v>2.631578947368407E-2</v>
          </cell>
          <cell r="AP769">
            <v>5.4545454545454453E-2</v>
          </cell>
          <cell r="AQ769">
            <v>2.0000000000000018E-2</v>
          </cell>
          <cell r="AR769">
            <v>2.5000000000000133E-2</v>
          </cell>
          <cell r="AS769">
            <v>2.0576131687242816E-2</v>
          </cell>
          <cell r="AT769">
            <v>2.0576131687242816E-2</v>
          </cell>
          <cell r="AU769">
            <v>2.1276595744680771E-2</v>
          </cell>
          <cell r="AV769">
            <v>2.8673835125448077E-2</v>
          </cell>
          <cell r="AW769">
            <v>2.6315789473684292E-2</v>
          </cell>
        </row>
        <row r="770">
          <cell r="A770">
            <v>42640</v>
          </cell>
          <cell r="B770">
            <v>5060</v>
          </cell>
          <cell r="C770">
            <v>3689</v>
          </cell>
          <cell r="D770">
            <v>0</v>
          </cell>
          <cell r="E770">
            <v>0</v>
          </cell>
          <cell r="F770">
            <v>0</v>
          </cell>
          <cell r="G770">
            <v>0.371645432366495</v>
          </cell>
          <cell r="H770"/>
          <cell r="I770">
            <v>6.4</v>
          </cell>
          <cell r="J770">
            <v>9.9</v>
          </cell>
          <cell r="K770"/>
          <cell r="L770">
            <v>8.65</v>
          </cell>
          <cell r="M770"/>
          <cell r="N770">
            <v>10.050000000000001</v>
          </cell>
          <cell r="O770"/>
          <cell r="P770">
            <v>1.52</v>
          </cell>
          <cell r="Q770">
            <v>2.66</v>
          </cell>
          <cell r="R770">
            <v>4.1500000000000004</v>
          </cell>
          <cell r="S770">
            <v>7.1</v>
          </cell>
          <cell r="T770">
            <v>6.75</v>
          </cell>
          <cell r="U770">
            <v>8.6999999999999993</v>
          </cell>
          <cell r="V770">
            <v>7.75</v>
          </cell>
          <cell r="W770"/>
          <cell r="Y770">
            <v>13.15</v>
          </cell>
          <cell r="Z770">
            <v>12.75</v>
          </cell>
          <cell r="AA770">
            <v>3.63</v>
          </cell>
          <cell r="AB770">
            <v>2.62</v>
          </cell>
          <cell r="AD770">
            <v>0.10344827586206895</v>
          </cell>
          <cell r="AE770">
            <v>0.10344827586206895</v>
          </cell>
          <cell r="AF770">
            <v>0.13142857142857145</v>
          </cell>
          <cell r="AG770">
            <v>0.12337662337662336</v>
          </cell>
          <cell r="AH770">
            <v>0.12337662337662336</v>
          </cell>
          <cell r="AI770">
            <v>7.4866310160427885E-2</v>
          </cell>
          <cell r="AJ770">
            <v>7.4866310160427885E-2</v>
          </cell>
          <cell r="AK770">
            <v>0.89999999999999991</v>
          </cell>
          <cell r="AL770">
            <v>0.89999999999999991</v>
          </cell>
          <cell r="AM770">
            <v>0.29756097560975636</v>
          </cell>
          <cell r="AN770">
            <v>0.22058823529411775</v>
          </cell>
          <cell r="AO770">
            <v>0.21367521367521358</v>
          </cell>
          <cell r="AP770">
            <v>0.1637931034482758</v>
          </cell>
          <cell r="AQ770">
            <v>0.13725490196078427</v>
          </cell>
          <cell r="AR770">
            <v>0.26016260162601612</v>
          </cell>
          <cell r="AS770">
            <v>6.0483870967741993E-2</v>
          </cell>
          <cell r="AT770">
            <v>6.0483870967741993E-2</v>
          </cell>
          <cell r="AU770">
            <v>6.25E-2</v>
          </cell>
          <cell r="AV770">
            <v>0.2648083623693378</v>
          </cell>
          <cell r="AW770">
            <v>0.67948717948717952</v>
          </cell>
        </row>
        <row r="771">
          <cell r="A771">
            <v>42647</v>
          </cell>
          <cell r="B771">
            <v>5502</v>
          </cell>
          <cell r="C771">
            <v>3844</v>
          </cell>
          <cell r="D771">
            <v>6.8236369870842362E-2</v>
          </cell>
          <cell r="E771">
            <v>8.7351778656126422E-2</v>
          </cell>
          <cell r="F771">
            <v>4.2016806722689148E-2</v>
          </cell>
          <cell r="G771">
            <v>0.43132154006243495</v>
          </cell>
          <cell r="H771"/>
          <cell r="I771">
            <v>5.55</v>
          </cell>
          <cell r="J771">
            <v>9.35</v>
          </cell>
          <cell r="K771"/>
          <cell r="L771">
            <v>8.25</v>
          </cell>
          <cell r="M771"/>
          <cell r="N771">
            <v>9.6</v>
          </cell>
          <cell r="O771"/>
          <cell r="P771">
            <v>1.31</v>
          </cell>
          <cell r="Q771">
            <v>2</v>
          </cell>
          <cell r="R771">
            <v>4.05</v>
          </cell>
          <cell r="S771">
            <v>6.7</v>
          </cell>
          <cell r="T771">
            <v>6.45</v>
          </cell>
          <cell r="U771">
            <v>8.1999999999999993</v>
          </cell>
          <cell r="V771">
            <v>7.2</v>
          </cell>
          <cell r="W771"/>
          <cell r="Y771">
            <v>12.4</v>
          </cell>
          <cell r="Z771">
            <v>12</v>
          </cell>
          <cell r="AA771">
            <v>3.29</v>
          </cell>
          <cell r="AB771">
            <v>2.3199999999999998</v>
          </cell>
          <cell r="AD771">
            <v>-0.13281250000000011</v>
          </cell>
          <cell r="AE771">
            <v>-0.13281250000000011</v>
          </cell>
          <cell r="AF771">
            <v>-5.555555555555558E-2</v>
          </cell>
          <cell r="AG771">
            <v>-4.6242774566474076E-2</v>
          </cell>
          <cell r="AH771">
            <v>-4.6242774566474076E-2</v>
          </cell>
          <cell r="AI771">
            <v>-4.4776119402985204E-2</v>
          </cell>
          <cell r="AJ771">
            <v>-4.4776119402985204E-2</v>
          </cell>
          <cell r="AK771">
            <v>-0.13815789473684204</v>
          </cell>
          <cell r="AL771">
            <v>-0.13815789473684204</v>
          </cell>
          <cell r="AM771">
            <v>-0.24812030075187974</v>
          </cell>
          <cell r="AN771">
            <v>-2.4096385542168752E-2</v>
          </cell>
          <cell r="AO771">
            <v>-5.6338028169014009E-2</v>
          </cell>
          <cell r="AP771">
            <v>-4.4444444444444398E-2</v>
          </cell>
          <cell r="AQ771">
            <v>-5.7471264367816133E-2</v>
          </cell>
          <cell r="AR771">
            <v>-7.096774193548383E-2</v>
          </cell>
          <cell r="AS771">
            <v>-5.7034220532319435E-2</v>
          </cell>
          <cell r="AT771">
            <v>-5.7034220532319435E-2</v>
          </cell>
          <cell r="AU771">
            <v>-5.8823529411764719E-2</v>
          </cell>
          <cell r="AV771">
            <v>-9.3663911845729975E-2</v>
          </cell>
          <cell r="AW771">
            <v>-0.11450381679389321</v>
          </cell>
        </row>
        <row r="772">
          <cell r="A772">
            <v>42654</v>
          </cell>
          <cell r="B772">
            <v>5985</v>
          </cell>
          <cell r="C772">
            <v>4121</v>
          </cell>
          <cell r="D772">
            <v>8.1318210999357987E-2</v>
          </cell>
          <cell r="E772">
            <v>8.7786259541984712E-2</v>
          </cell>
          <cell r="F772">
            <v>7.206035379812703E-2</v>
          </cell>
          <cell r="G772">
            <v>0.45231739868963844</v>
          </cell>
          <cell r="H772"/>
          <cell r="I772">
            <v>6.15</v>
          </cell>
          <cell r="J772">
            <v>9.6999999999999993</v>
          </cell>
          <cell r="K772"/>
          <cell r="L772">
            <v>8.6999999999999993</v>
          </cell>
          <cell r="M772"/>
          <cell r="N772">
            <v>10.15</v>
          </cell>
          <cell r="O772"/>
          <cell r="P772">
            <v>1.39</v>
          </cell>
          <cell r="Q772">
            <v>2.34</v>
          </cell>
          <cell r="R772">
            <v>4.4000000000000004</v>
          </cell>
          <cell r="S772">
            <v>7.45</v>
          </cell>
          <cell r="T772">
            <v>6.85</v>
          </cell>
          <cell r="U772">
            <v>9.15</v>
          </cell>
          <cell r="V772">
            <v>8.0500000000000007</v>
          </cell>
          <cell r="W772"/>
          <cell r="Y772">
            <v>13.05</v>
          </cell>
          <cell r="Z772">
            <v>12.65</v>
          </cell>
          <cell r="AA772">
            <v>3.76</v>
          </cell>
          <cell r="AB772">
            <v>2.74</v>
          </cell>
          <cell r="AD772">
            <v>0.10810810810810811</v>
          </cell>
          <cell r="AE772">
            <v>0.10810810810810811</v>
          </cell>
          <cell r="AF772">
            <v>3.7433155080213831E-2</v>
          </cell>
          <cell r="AG772">
            <v>5.4545454545454453E-2</v>
          </cell>
          <cell r="AH772">
            <v>5.4545454545454453E-2</v>
          </cell>
          <cell r="AI772">
            <v>5.7291666666666741E-2</v>
          </cell>
          <cell r="AJ772">
            <v>5.7291666666666741E-2</v>
          </cell>
          <cell r="AK772">
            <v>6.1068702290076216E-2</v>
          </cell>
          <cell r="AL772">
            <v>6.1068702290076216E-2</v>
          </cell>
          <cell r="AM772">
            <v>0.16999999999999993</v>
          </cell>
          <cell r="AN772">
            <v>8.6419753086419915E-2</v>
          </cell>
          <cell r="AO772">
            <v>0.11194029850746268</v>
          </cell>
          <cell r="AP772">
            <v>6.201550387596888E-2</v>
          </cell>
          <cell r="AQ772">
            <v>0.11585365853658547</v>
          </cell>
          <cell r="AR772">
            <v>0.11805555555555558</v>
          </cell>
          <cell r="AS772">
            <v>5.2419354838709742E-2</v>
          </cell>
          <cell r="AT772">
            <v>5.2419354838709742E-2</v>
          </cell>
          <cell r="AU772">
            <v>5.4166666666666696E-2</v>
          </cell>
          <cell r="AV772">
            <v>0.14285714285714279</v>
          </cell>
          <cell r="AW772">
            <v>0.18103448275862077</v>
          </cell>
        </row>
        <row r="773">
          <cell r="A773">
            <v>42661</v>
          </cell>
          <cell r="B773">
            <v>5606</v>
          </cell>
          <cell r="C773">
            <v>3937</v>
          </cell>
          <cell r="D773">
            <v>-5.5709479517118576E-2</v>
          </cell>
          <cell r="E773">
            <v>-6.3324979114452784E-2</v>
          </cell>
          <cell r="F773">
            <v>-4.4649356952196073E-2</v>
          </cell>
          <cell r="G773">
            <v>0.42392684785369572</v>
          </cell>
          <cell r="H773"/>
          <cell r="I773">
            <v>6.05</v>
          </cell>
          <cell r="J773">
            <v>9.25</v>
          </cell>
          <cell r="K773"/>
          <cell r="L773">
            <v>8.5</v>
          </cell>
          <cell r="M773"/>
          <cell r="N773">
            <v>9.9</v>
          </cell>
          <cell r="O773"/>
          <cell r="P773">
            <v>1.31</v>
          </cell>
          <cell r="Q773">
            <v>2.17</v>
          </cell>
          <cell r="R773">
            <v>3.75</v>
          </cell>
          <cell r="S773">
            <v>7.2</v>
          </cell>
          <cell r="T773">
            <v>6.65</v>
          </cell>
          <cell r="U773">
            <v>8.25</v>
          </cell>
          <cell r="V773">
            <v>7.25</v>
          </cell>
          <cell r="W773"/>
          <cell r="Y773">
            <v>12.5</v>
          </cell>
          <cell r="Z773">
            <v>12.15</v>
          </cell>
          <cell r="AA773">
            <v>3.34</v>
          </cell>
          <cell r="AB773">
            <v>2.2400000000000002</v>
          </cell>
          <cell r="AD773">
            <v>-1.6260162601626105E-2</v>
          </cell>
          <cell r="AE773">
            <v>-1.6260162601626105E-2</v>
          </cell>
          <cell r="AF773">
            <v>-4.6391752577319534E-2</v>
          </cell>
          <cell r="AG773">
            <v>-2.2988505747126409E-2</v>
          </cell>
          <cell r="AH773">
            <v>-2.2988505747126409E-2</v>
          </cell>
          <cell r="AI773">
            <v>-2.4630541871921152E-2</v>
          </cell>
          <cell r="AJ773">
            <v>-2.4630541871921152E-2</v>
          </cell>
          <cell r="AK773">
            <v>-5.7553956834532238E-2</v>
          </cell>
          <cell r="AL773">
            <v>-5.7553956834532238E-2</v>
          </cell>
          <cell r="AM773">
            <v>-7.2649572649572614E-2</v>
          </cell>
          <cell r="AN773">
            <v>-0.14772727272727282</v>
          </cell>
          <cell r="AO773">
            <v>-3.3557046979865723E-2</v>
          </cell>
          <cell r="AP773">
            <v>-2.9197080291970656E-2</v>
          </cell>
          <cell r="AQ773">
            <v>-9.8360655737704916E-2</v>
          </cell>
          <cell r="AR773">
            <v>-9.9378881987577716E-2</v>
          </cell>
          <cell r="AS773">
            <v>-4.2145593869731823E-2</v>
          </cell>
          <cell r="AT773">
            <v>-4.2145593869731823E-2</v>
          </cell>
          <cell r="AU773">
            <v>-3.9525691699604737E-2</v>
          </cell>
          <cell r="AV773">
            <v>-0.11170212765957444</v>
          </cell>
          <cell r="AW773">
            <v>-0.18248175182481752</v>
          </cell>
        </row>
        <row r="774">
          <cell r="A774">
            <v>42668</v>
          </cell>
          <cell r="B774">
            <v>4951</v>
          </cell>
          <cell r="C774">
            <v>3441</v>
          </cell>
          <cell r="D774">
            <v>-0.12061196688672327</v>
          </cell>
          <cell r="E774">
            <v>-0.11683910096325367</v>
          </cell>
          <cell r="F774">
            <v>-0.12598425196850394</v>
          </cell>
          <cell r="G774">
            <v>0.43882592269689041</v>
          </cell>
          <cell r="H774"/>
          <cell r="I774">
            <v>5.2</v>
          </cell>
          <cell r="J774">
            <v>8.25</v>
          </cell>
          <cell r="K774"/>
          <cell r="L774">
            <v>7.85</v>
          </cell>
          <cell r="M774"/>
          <cell r="N774">
            <v>9.25</v>
          </cell>
          <cell r="O774"/>
          <cell r="P774">
            <v>0.89</v>
          </cell>
          <cell r="Q774">
            <v>1.58</v>
          </cell>
          <cell r="R774">
            <v>3.3</v>
          </cell>
          <cell r="S774">
            <v>6.15</v>
          </cell>
          <cell r="T774">
            <v>6</v>
          </cell>
          <cell r="U774">
            <v>7.5</v>
          </cell>
          <cell r="V774">
            <v>6.5</v>
          </cell>
          <cell r="W774"/>
          <cell r="Y774">
            <v>11.25</v>
          </cell>
          <cell r="Z774">
            <v>10.85</v>
          </cell>
          <cell r="AA774">
            <v>2.74</v>
          </cell>
          <cell r="AB774">
            <v>1.69</v>
          </cell>
          <cell r="AD774">
            <v>-0.14049586776859502</v>
          </cell>
          <cell r="AE774">
            <v>-0.14049586776859502</v>
          </cell>
          <cell r="AF774">
            <v>-0.10810810810810811</v>
          </cell>
          <cell r="AG774">
            <v>-7.6470588235294179E-2</v>
          </cell>
          <cell r="AH774">
            <v>-7.6470588235294179E-2</v>
          </cell>
          <cell r="AI774">
            <v>-6.5656565656565635E-2</v>
          </cell>
          <cell r="AJ774">
            <v>-6.5656565656565635E-2</v>
          </cell>
          <cell r="AK774">
            <v>-0.32061068702290074</v>
          </cell>
          <cell r="AL774">
            <v>-0.32061068702290074</v>
          </cell>
          <cell r="AM774">
            <v>-0.27188940092165892</v>
          </cell>
          <cell r="AN774">
            <v>-0.12</v>
          </cell>
          <cell r="AO774">
            <v>-0.14583333333333326</v>
          </cell>
          <cell r="AP774">
            <v>-9.7744360902255689E-2</v>
          </cell>
          <cell r="AQ774">
            <v>-9.0909090909090939E-2</v>
          </cell>
          <cell r="AR774">
            <v>-0.10344827586206895</v>
          </cell>
          <cell r="AS774">
            <v>-9.9999999999999978E-2</v>
          </cell>
          <cell r="AT774">
            <v>-9.9999999999999978E-2</v>
          </cell>
          <cell r="AU774">
            <v>-0.10699588477366262</v>
          </cell>
          <cell r="AV774">
            <v>-0.17964071856287411</v>
          </cell>
          <cell r="AW774">
            <v>-0.24553571428571441</v>
          </cell>
        </row>
        <row r="775">
          <cell r="A775">
            <v>42675</v>
          </cell>
          <cell r="B775">
            <v>4913</v>
          </cell>
          <cell r="C775">
            <v>3319</v>
          </cell>
          <cell r="D775">
            <v>-1.9065776930409895E-2</v>
          </cell>
          <cell r="E775">
            <v>-7.6752171278529069E-3</v>
          </cell>
          <cell r="F775">
            <v>-3.545480964835801E-2</v>
          </cell>
          <cell r="G775">
            <v>0.48026514010244048</v>
          </cell>
          <cell r="H775"/>
          <cell r="I775">
            <v>5</v>
          </cell>
          <cell r="J775">
            <v>8</v>
          </cell>
          <cell r="K775"/>
          <cell r="L775">
            <v>7.75</v>
          </cell>
          <cell r="M775"/>
          <cell r="N775">
            <v>9.25</v>
          </cell>
          <cell r="O775"/>
          <cell r="P775">
            <v>0.68</v>
          </cell>
          <cell r="Q775">
            <v>1.44</v>
          </cell>
          <cell r="R775">
            <v>3.3</v>
          </cell>
          <cell r="S775">
            <v>5.9</v>
          </cell>
          <cell r="T775">
            <v>5.6</v>
          </cell>
          <cell r="U775">
            <v>7.5</v>
          </cell>
          <cell r="V775">
            <v>6.3</v>
          </cell>
          <cell r="W775"/>
          <cell r="Y775">
            <v>11.4</v>
          </cell>
          <cell r="Z775">
            <v>11</v>
          </cell>
          <cell r="AA775">
            <v>2.62</v>
          </cell>
          <cell r="AB775">
            <v>1.44</v>
          </cell>
          <cell r="AD775">
            <v>-3.8461538461538547E-2</v>
          </cell>
          <cell r="AE775">
            <v>-3.8461538461538547E-2</v>
          </cell>
          <cell r="AF775">
            <v>-3.0303030303030276E-2</v>
          </cell>
          <cell r="AG775">
            <v>-1.2738853503184711E-2</v>
          </cell>
          <cell r="AH775">
            <v>-1.2738853503184711E-2</v>
          </cell>
          <cell r="AI775">
            <v>0</v>
          </cell>
          <cell r="AJ775">
            <v>0</v>
          </cell>
          <cell r="AK775">
            <v>-0.23595505617977519</v>
          </cell>
          <cell r="AL775">
            <v>-0.23595505617977519</v>
          </cell>
          <cell r="AM775">
            <v>-8.8607594936708889E-2</v>
          </cell>
          <cell r="AN775">
            <v>0</v>
          </cell>
          <cell r="AO775">
            <v>-4.065040650406504E-2</v>
          </cell>
          <cell r="AP775">
            <v>-6.6666666666666763E-2</v>
          </cell>
          <cell r="AQ775">
            <v>0</v>
          </cell>
          <cell r="AR775">
            <v>-3.0769230769230771E-2</v>
          </cell>
          <cell r="AS775">
            <v>1.3333333333333419E-2</v>
          </cell>
          <cell r="AT775">
            <v>1.3333333333333419E-2</v>
          </cell>
          <cell r="AU775">
            <v>1.3824884792626779E-2</v>
          </cell>
          <cell r="AV775">
            <v>-4.3795620437956262E-2</v>
          </cell>
          <cell r="AW775">
            <v>-0.14792899408284022</v>
          </cell>
        </row>
        <row r="776">
          <cell r="A776">
            <v>42682</v>
          </cell>
          <cell r="B776">
            <v>5104</v>
          </cell>
          <cell r="C776">
            <v>3613</v>
          </cell>
          <cell r="D776">
            <v>5.891642371234207E-2</v>
          </cell>
          <cell r="E776">
            <v>3.8876450234072824E-2</v>
          </cell>
          <cell r="F776">
            <v>8.8580897860801366E-2</v>
          </cell>
          <cell r="G776">
            <v>0.41267644616662053</v>
          </cell>
          <cell r="H776"/>
          <cell r="I776">
            <v>5.5</v>
          </cell>
          <cell r="J776">
            <v>8.5500000000000007</v>
          </cell>
          <cell r="K776"/>
          <cell r="L776">
            <v>7.95</v>
          </cell>
          <cell r="M776"/>
          <cell r="N776">
            <v>9.85</v>
          </cell>
          <cell r="O776"/>
          <cell r="P776">
            <v>0.82</v>
          </cell>
          <cell r="Q776">
            <v>1.65</v>
          </cell>
          <cell r="R776">
            <v>3.4</v>
          </cell>
          <cell r="S776">
            <v>6.2</v>
          </cell>
          <cell r="T776">
            <v>5.95</v>
          </cell>
          <cell r="U776">
            <v>7.65</v>
          </cell>
          <cell r="V776">
            <v>6.5</v>
          </cell>
          <cell r="W776"/>
          <cell r="Y776">
            <v>11.5</v>
          </cell>
          <cell r="Z776">
            <v>11.15</v>
          </cell>
          <cell r="AA776">
            <v>3.05</v>
          </cell>
          <cell r="AB776">
            <v>1.69</v>
          </cell>
          <cell r="AD776">
            <v>0.10000000000000009</v>
          </cell>
          <cell r="AE776">
            <v>0.10000000000000009</v>
          </cell>
          <cell r="AF776">
            <v>6.8750000000000089E-2</v>
          </cell>
          <cell r="AG776">
            <v>2.5806451612903292E-2</v>
          </cell>
          <cell r="AH776">
            <v>2.5806451612903292E-2</v>
          </cell>
          <cell r="AI776">
            <v>6.4864864864864868E-2</v>
          </cell>
          <cell r="AJ776">
            <v>6.4864864864864868E-2</v>
          </cell>
          <cell r="AK776">
            <v>0.20588235294117641</v>
          </cell>
          <cell r="AL776">
            <v>0.20588235294117641</v>
          </cell>
          <cell r="AM776">
            <v>0.14583333333333326</v>
          </cell>
          <cell r="AN776">
            <v>3.0303030303030276E-2</v>
          </cell>
          <cell r="AO776">
            <v>5.0847457627118509E-2</v>
          </cell>
          <cell r="AP776">
            <v>6.25E-2</v>
          </cell>
          <cell r="AQ776">
            <v>2.0000000000000018E-2</v>
          </cell>
          <cell r="AR776">
            <v>3.1746031746031855E-2</v>
          </cell>
          <cell r="AS776">
            <v>8.7719298245614308E-3</v>
          </cell>
          <cell r="AT776">
            <v>8.7719298245614308E-3</v>
          </cell>
          <cell r="AU776">
            <v>1.3636363636363669E-2</v>
          </cell>
          <cell r="AV776">
            <v>0.16412213740458004</v>
          </cell>
          <cell r="AW776">
            <v>0.17361111111111116</v>
          </cell>
        </row>
        <row r="777">
          <cell r="A777">
            <v>42689</v>
          </cell>
          <cell r="B777">
            <v>6741</v>
          </cell>
          <cell r="C777">
            <v>4396</v>
          </cell>
          <cell r="D777">
            <v>0.2776184467133187</v>
          </cell>
          <cell r="E777">
            <v>0.32072884012539182</v>
          </cell>
          <cell r="F777">
            <v>0.21671740935510653</v>
          </cell>
          <cell r="G777">
            <v>0.53343949044585992</v>
          </cell>
          <cell r="H777"/>
          <cell r="I777">
            <v>6.4</v>
          </cell>
          <cell r="J777">
            <v>10.5</v>
          </cell>
          <cell r="K777"/>
          <cell r="L777">
            <v>9.5</v>
          </cell>
          <cell r="M777"/>
          <cell r="N777">
            <v>11.45</v>
          </cell>
          <cell r="O777"/>
          <cell r="P777">
            <v>1.29</v>
          </cell>
          <cell r="Q777">
            <v>2.4500000000000002</v>
          </cell>
          <cell r="R777">
            <v>4.25</v>
          </cell>
          <cell r="S777">
            <v>8.1</v>
          </cell>
          <cell r="T777">
            <v>7.5</v>
          </cell>
          <cell r="U777">
            <v>10.5</v>
          </cell>
          <cell r="V777">
            <v>9.25</v>
          </cell>
          <cell r="W777"/>
          <cell r="Y777">
            <v>13.95</v>
          </cell>
          <cell r="Z777">
            <v>13.5</v>
          </cell>
          <cell r="AA777">
            <v>4.43</v>
          </cell>
          <cell r="AB777">
            <v>3.55</v>
          </cell>
          <cell r="AD777">
            <v>0.1636363636363638</v>
          </cell>
          <cell r="AE777">
            <v>0.1636363636363638</v>
          </cell>
          <cell r="AF777">
            <v>0.22807017543859631</v>
          </cell>
          <cell r="AG777">
            <v>0.19496855345911945</v>
          </cell>
          <cell r="AH777">
            <v>0.19496855345911945</v>
          </cell>
          <cell r="AI777">
            <v>0.1624365482233503</v>
          </cell>
          <cell r="AJ777">
            <v>0.1624365482233503</v>
          </cell>
          <cell r="AK777">
            <v>0.57317073170731714</v>
          </cell>
          <cell r="AL777">
            <v>0.57317073170731714</v>
          </cell>
          <cell r="AM777">
            <v>0.48484848484848508</v>
          </cell>
          <cell r="AN777">
            <v>0.25</v>
          </cell>
          <cell r="AO777">
            <v>0.30645161290322576</v>
          </cell>
          <cell r="AP777">
            <v>0.26050420168067223</v>
          </cell>
          <cell r="AQ777">
            <v>0.37254901960784315</v>
          </cell>
          <cell r="AR777">
            <v>0.42307692307692313</v>
          </cell>
          <cell r="AS777">
            <v>0.21304347826086945</v>
          </cell>
          <cell r="AT777">
            <v>0.21304347826086945</v>
          </cell>
          <cell r="AU777">
            <v>0.21076233183856496</v>
          </cell>
          <cell r="AV777">
            <v>0.45245901639344255</v>
          </cell>
          <cell r="AW777">
            <v>1.1005917159763312</v>
          </cell>
        </row>
        <row r="778">
          <cell r="A778">
            <v>42696</v>
          </cell>
          <cell r="B778">
            <v>7291</v>
          </cell>
          <cell r="C778">
            <v>4905</v>
          </cell>
          <cell r="D778">
            <v>9.5088443925653188E-2</v>
          </cell>
          <cell r="E778">
            <v>8.1590268506156249E-2</v>
          </cell>
          <cell r="F778">
            <v>0.11578707916287545</v>
          </cell>
          <cell r="G778">
            <v>0.48644240570846076</v>
          </cell>
          <cell r="H778"/>
          <cell r="I778">
            <v>7.15</v>
          </cell>
          <cell r="J778">
            <v>11.2</v>
          </cell>
          <cell r="K778"/>
          <cell r="L778">
            <v>10.6</v>
          </cell>
          <cell r="M778"/>
          <cell r="N778">
            <v>12.25</v>
          </cell>
          <cell r="O778"/>
          <cell r="P778">
            <v>1.69</v>
          </cell>
          <cell r="Q778">
            <v>3.15</v>
          </cell>
          <cell r="R778">
            <v>5.2</v>
          </cell>
          <cell r="S778">
            <v>9.5</v>
          </cell>
          <cell r="T778">
            <v>8.65</v>
          </cell>
          <cell r="U778">
            <v>11.35</v>
          </cell>
          <cell r="V778">
            <v>10.1</v>
          </cell>
          <cell r="W778"/>
          <cell r="Y778">
            <v>13.8</v>
          </cell>
          <cell r="Z778">
            <v>13.35</v>
          </cell>
          <cell r="AA778">
            <v>5.1100000000000003</v>
          </cell>
          <cell r="AB778">
            <v>4.18</v>
          </cell>
          <cell r="AD778">
            <v>0.1171875</v>
          </cell>
          <cell r="AE778">
            <v>0.1171875</v>
          </cell>
          <cell r="AF778">
            <v>6.6666666666666652E-2</v>
          </cell>
          <cell r="AG778">
            <v>0.11578947368421044</v>
          </cell>
          <cell r="AH778">
            <v>0.11578947368421044</v>
          </cell>
          <cell r="AI778">
            <v>6.9868995633187936E-2</v>
          </cell>
          <cell r="AJ778">
            <v>6.9868995633187936E-2</v>
          </cell>
          <cell r="AK778">
            <v>0.31007751937984485</v>
          </cell>
          <cell r="AL778">
            <v>0.31007751937984485</v>
          </cell>
          <cell r="AM778">
            <v>0.28571428571428559</v>
          </cell>
          <cell r="AN778">
            <v>0.22352941176470598</v>
          </cell>
          <cell r="AO778">
            <v>0.17283950617283961</v>
          </cell>
          <cell r="AP778">
            <v>0.15333333333333332</v>
          </cell>
          <cell r="AQ778">
            <v>8.0952380952380887E-2</v>
          </cell>
          <cell r="AR778">
            <v>9.1891891891891841E-2</v>
          </cell>
          <cell r="AS778">
            <v>-1.075268817204289E-2</v>
          </cell>
          <cell r="AT778">
            <v>-1.075268817204289E-2</v>
          </cell>
          <cell r="AU778">
            <v>-1.1111111111111183E-2</v>
          </cell>
          <cell r="AV778">
            <v>0.1534988713318286</v>
          </cell>
          <cell r="AW778">
            <v>0.17746478873239435</v>
          </cell>
        </row>
        <row r="779">
          <cell r="A779">
            <v>42703</v>
          </cell>
          <cell r="B779">
            <v>6344</v>
          </cell>
          <cell r="C779">
            <v>4352</v>
          </cell>
          <cell r="D779">
            <v>-0.12299114463758609</v>
          </cell>
          <cell r="E779">
            <v>-0.12988616102043615</v>
          </cell>
          <cell r="F779">
            <v>-0.11274209989806316</v>
          </cell>
          <cell r="G779">
            <v>0.4577205882352941</v>
          </cell>
          <cell r="H779"/>
          <cell r="I779">
            <v>6.4</v>
          </cell>
          <cell r="J779">
            <v>9.8000000000000007</v>
          </cell>
          <cell r="K779"/>
          <cell r="L779">
            <v>9.85</v>
          </cell>
          <cell r="M779"/>
          <cell r="N779">
            <v>11.55</v>
          </cell>
          <cell r="O779"/>
          <cell r="P779">
            <v>1.35</v>
          </cell>
          <cell r="Q779">
            <v>2.4500000000000002</v>
          </cell>
          <cell r="R779">
            <v>4.05</v>
          </cell>
          <cell r="S779">
            <v>8.4</v>
          </cell>
          <cell r="T779">
            <v>7.9</v>
          </cell>
          <cell r="U779">
            <v>10.050000000000001</v>
          </cell>
          <cell r="V779">
            <v>8.85</v>
          </cell>
          <cell r="W779"/>
          <cell r="Y779">
            <v>13.1</v>
          </cell>
          <cell r="Z779">
            <v>12.75</v>
          </cell>
          <cell r="AA779">
            <v>3.63</v>
          </cell>
          <cell r="AB779">
            <v>3.08</v>
          </cell>
          <cell r="AD779">
            <v>-0.1048951048951049</v>
          </cell>
          <cell r="AE779">
            <v>-0.1048951048951049</v>
          </cell>
          <cell r="AF779">
            <v>-0.12499999999999989</v>
          </cell>
          <cell r="AG779">
            <v>-7.0754716981132115E-2</v>
          </cell>
          <cell r="AH779">
            <v>-7.0754716981132115E-2</v>
          </cell>
          <cell r="AI779">
            <v>-5.7142857142857051E-2</v>
          </cell>
          <cell r="AJ779">
            <v>-5.7142857142857051E-2</v>
          </cell>
          <cell r="AK779">
            <v>-0.20118343195266264</v>
          </cell>
          <cell r="AL779">
            <v>-0.20118343195266264</v>
          </cell>
          <cell r="AM779">
            <v>-0.2222222222222221</v>
          </cell>
          <cell r="AN779">
            <v>-0.22115384615384626</v>
          </cell>
          <cell r="AO779">
            <v>-0.11578947368421044</v>
          </cell>
          <cell r="AP779">
            <v>-8.6705202312138741E-2</v>
          </cell>
          <cell r="AQ779">
            <v>-0.1145374449339206</v>
          </cell>
          <cell r="AR779">
            <v>-0.12376237623762376</v>
          </cell>
          <cell r="AS779">
            <v>-5.0724637681159535E-2</v>
          </cell>
          <cell r="AT779">
            <v>-5.0724637681159535E-2</v>
          </cell>
          <cell r="AU779">
            <v>-4.49438202247191E-2</v>
          </cell>
          <cell r="AV779">
            <v>-0.28962818003913904</v>
          </cell>
          <cell r="AW779">
            <v>-0.26315789473684204</v>
          </cell>
        </row>
        <row r="780">
          <cell r="A780">
            <v>42710</v>
          </cell>
          <cell r="B780">
            <v>5830</v>
          </cell>
          <cell r="C780">
            <v>4663</v>
          </cell>
          <cell r="D780">
            <v>-1.8979057591622994E-2</v>
          </cell>
          <cell r="E780">
            <v>-8.1021437578814637E-2</v>
          </cell>
          <cell r="F780">
            <v>7.1461397058823595E-2</v>
          </cell>
          <cell r="G780">
            <v>0.25026806776753163</v>
          </cell>
          <cell r="H780"/>
          <cell r="I780">
            <v>6.1</v>
          </cell>
          <cell r="J780">
            <v>9.4499999999999993</v>
          </cell>
          <cell r="K780"/>
          <cell r="L780">
            <v>9.9</v>
          </cell>
          <cell r="M780"/>
          <cell r="N780">
            <v>11.65</v>
          </cell>
          <cell r="O780"/>
          <cell r="P780">
            <v>1.35</v>
          </cell>
          <cell r="Q780">
            <v>2.15</v>
          </cell>
          <cell r="R780">
            <v>3.95</v>
          </cell>
          <cell r="S780">
            <v>8.15</v>
          </cell>
          <cell r="T780">
            <v>8</v>
          </cell>
          <cell r="U780">
            <v>9.9</v>
          </cell>
          <cell r="V780">
            <v>8.5500000000000007</v>
          </cell>
          <cell r="W780"/>
          <cell r="Y780">
            <v>13.2</v>
          </cell>
          <cell r="Z780">
            <v>12.85</v>
          </cell>
          <cell r="AA780">
            <v>3.55</v>
          </cell>
          <cell r="AB780">
            <v>3</v>
          </cell>
          <cell r="AD780">
            <v>-4.6875000000000111E-2</v>
          </cell>
          <cell r="AE780">
            <v>-4.6875000000000111E-2</v>
          </cell>
          <cell r="AF780">
            <v>-3.5714285714285809E-2</v>
          </cell>
          <cell r="AG780">
            <v>5.0761421319798217E-3</v>
          </cell>
          <cell r="AH780">
            <v>5.0761421319798217E-3</v>
          </cell>
          <cell r="AI780">
            <v>8.6580086580085869E-3</v>
          </cell>
          <cell r="AJ780">
            <v>8.6580086580085869E-3</v>
          </cell>
          <cell r="AK780">
            <v>0</v>
          </cell>
          <cell r="AL780">
            <v>0</v>
          </cell>
          <cell r="AM780">
            <v>-0.12244897959183687</v>
          </cell>
          <cell r="AN780">
            <v>-2.4691358024691246E-2</v>
          </cell>
          <cell r="AO780">
            <v>-2.9761904761904767E-2</v>
          </cell>
          <cell r="AP780">
            <v>1.2658227848101111E-2</v>
          </cell>
          <cell r="AQ780">
            <v>-1.4925373134328401E-2</v>
          </cell>
          <cell r="AR780">
            <v>-3.3898305084745672E-2</v>
          </cell>
          <cell r="AS780">
            <v>7.6335877862594437E-3</v>
          </cell>
          <cell r="AT780">
            <v>7.6335877862594437E-3</v>
          </cell>
          <cell r="AU780">
            <v>7.8431372549019329E-3</v>
          </cell>
          <cell r="AV780">
            <v>-2.2038567493112948E-2</v>
          </cell>
          <cell r="AW780">
            <v>-2.5974025974025983E-2</v>
          </cell>
        </row>
        <row r="781">
          <cell r="A781">
            <v>42717</v>
          </cell>
          <cell r="B781">
            <v>5165</v>
          </cell>
          <cell r="C781">
            <v>3543</v>
          </cell>
          <cell r="D781">
            <v>-0.17011340893929283</v>
          </cell>
          <cell r="E781">
            <v>-0.114065180102916</v>
          </cell>
          <cell r="F781">
            <v>-0.24018871970834232</v>
          </cell>
          <cell r="G781">
            <v>0.45780412080158056</v>
          </cell>
          <cell r="H781"/>
          <cell r="I781">
            <v>5.25</v>
          </cell>
          <cell r="J781">
            <v>8.0500000000000007</v>
          </cell>
          <cell r="K781"/>
          <cell r="L781">
            <v>9</v>
          </cell>
          <cell r="M781"/>
          <cell r="N781">
            <v>9.4499999999999993</v>
          </cell>
          <cell r="O781"/>
          <cell r="P781">
            <v>0.87</v>
          </cell>
          <cell r="Q781">
            <v>1.49</v>
          </cell>
          <cell r="R781">
            <v>3.55</v>
          </cell>
          <cell r="S781">
            <v>6.9</v>
          </cell>
          <cell r="T781">
            <v>7.1</v>
          </cell>
          <cell r="U781">
            <v>8.4</v>
          </cell>
          <cell r="V781">
            <v>7.15</v>
          </cell>
          <cell r="W781"/>
          <cell r="Y781">
            <v>10.9</v>
          </cell>
          <cell r="Z781">
            <v>10.55</v>
          </cell>
          <cell r="AA781">
            <v>2.5299999999999998</v>
          </cell>
          <cell r="AB781">
            <v>1.83</v>
          </cell>
          <cell r="AD781">
            <v>-0.1393442622950819</v>
          </cell>
          <cell r="AE781">
            <v>-0.1393442622950819</v>
          </cell>
          <cell r="AF781">
            <v>-0.14814814814814803</v>
          </cell>
          <cell r="AG781">
            <v>-9.0909090909090939E-2</v>
          </cell>
          <cell r="AH781">
            <v>-9.0909090909090939E-2</v>
          </cell>
          <cell r="AI781">
            <v>-0.18884120171673824</v>
          </cell>
          <cell r="AJ781">
            <v>-0.18884120171673824</v>
          </cell>
          <cell r="AK781">
            <v>-0.35555555555555562</v>
          </cell>
          <cell r="AL781">
            <v>-0.35555555555555562</v>
          </cell>
          <cell r="AM781">
            <v>-0.30697674418604648</v>
          </cell>
          <cell r="AN781">
            <v>-0.10126582278481022</v>
          </cell>
          <cell r="AO781">
            <v>-0.15337423312883436</v>
          </cell>
          <cell r="AP781">
            <v>-0.11250000000000004</v>
          </cell>
          <cell r="AQ781">
            <v>-0.15151515151515149</v>
          </cell>
          <cell r="AR781">
            <v>-0.16374269005847952</v>
          </cell>
          <cell r="AS781">
            <v>-0.1742424242424242</v>
          </cell>
          <cell r="AT781">
            <v>-0.1742424242424242</v>
          </cell>
          <cell r="AU781">
            <v>-0.17898832684824895</v>
          </cell>
          <cell r="AV781">
            <v>-0.28732394366197189</v>
          </cell>
          <cell r="AW781">
            <v>-0.39</v>
          </cell>
        </row>
        <row r="782">
          <cell r="A782">
            <v>42724</v>
          </cell>
          <cell r="B782">
            <v>4748</v>
          </cell>
          <cell r="C782">
            <v>3191</v>
          </cell>
          <cell r="D782">
            <v>-8.8309600367478147E-2</v>
          </cell>
          <cell r="E782">
            <v>-8.0735721200387189E-2</v>
          </cell>
          <cell r="F782">
            <v>-9.9350832627716601E-2</v>
          </cell>
          <cell r="G782">
            <v>0.4879348166718897</v>
          </cell>
          <cell r="H782"/>
          <cell r="I782">
            <v>5</v>
          </cell>
          <cell r="J782">
            <v>7.9</v>
          </cell>
          <cell r="K782"/>
          <cell r="L782">
            <v>7.9</v>
          </cell>
          <cell r="M782"/>
          <cell r="N782">
            <v>8.1</v>
          </cell>
          <cell r="O782"/>
          <cell r="P782">
            <v>0.21</v>
          </cell>
          <cell r="Q782">
            <v>1.1399999999999999</v>
          </cell>
          <cell r="R782">
            <v>3.05</v>
          </cell>
          <cell r="S782">
            <v>6</v>
          </cell>
          <cell r="T782">
            <v>6</v>
          </cell>
          <cell r="U782">
            <v>7.35</v>
          </cell>
          <cell r="V782">
            <v>6.15</v>
          </cell>
          <cell r="W782"/>
          <cell r="Y782">
            <v>11.15</v>
          </cell>
          <cell r="Z782">
            <v>10.8</v>
          </cell>
          <cell r="AA782">
            <v>2.0699999999999998</v>
          </cell>
          <cell r="AB782">
            <v>1.35</v>
          </cell>
          <cell r="AD782">
            <v>-4.7619047619047672E-2</v>
          </cell>
          <cell r="AE782">
            <v>-4.7619047619047672E-2</v>
          </cell>
          <cell r="AF782">
            <v>-1.8633540372670843E-2</v>
          </cell>
          <cell r="AG782">
            <v>-0.12222222222222223</v>
          </cell>
          <cell r="AH782">
            <v>-0.12222222222222223</v>
          </cell>
          <cell r="AI782">
            <v>-0.14285714285714279</v>
          </cell>
          <cell r="AJ782">
            <v>-0.14285714285714279</v>
          </cell>
          <cell r="AK782">
            <v>-0.75862068965517238</v>
          </cell>
          <cell r="AL782">
            <v>-0.75862068965517238</v>
          </cell>
          <cell r="AM782">
            <v>-0.23489932885906051</v>
          </cell>
          <cell r="AN782">
            <v>-0.14084507042253525</v>
          </cell>
          <cell r="AO782">
            <v>-0.13043478260869568</v>
          </cell>
          <cell r="AP782">
            <v>-0.15492957746478864</v>
          </cell>
          <cell r="AQ782">
            <v>-0.12500000000000011</v>
          </cell>
          <cell r="AR782">
            <v>-0.1398601398601399</v>
          </cell>
          <cell r="AS782">
            <v>2.2935779816513735E-2</v>
          </cell>
          <cell r="AT782">
            <v>2.2935779816513735E-2</v>
          </cell>
          <cell r="AU782">
            <v>2.3696682464454888E-2</v>
          </cell>
          <cell r="AV782">
            <v>-0.18181818181818177</v>
          </cell>
          <cell r="AW782">
            <v>-0.26229508196721307</v>
          </cell>
        </row>
        <row r="783">
          <cell r="A783">
            <v>42731</v>
          </cell>
          <cell r="B783">
            <v>5890</v>
          </cell>
          <cell r="C783">
            <v>3595</v>
          </cell>
          <cell r="D783">
            <v>0.19473485325607753</v>
          </cell>
          <cell r="E783">
            <v>0.24052232518955341</v>
          </cell>
          <cell r="F783">
            <v>0.12660607959887193</v>
          </cell>
          <cell r="G783">
            <v>0.63838664812239221</v>
          </cell>
          <cell r="H783"/>
          <cell r="I783">
            <v>5.4</v>
          </cell>
          <cell r="J783">
            <v>9.3000000000000007</v>
          </cell>
          <cell r="K783"/>
          <cell r="L783">
            <v>8.5500000000000007</v>
          </cell>
          <cell r="M783"/>
          <cell r="N783">
            <v>8.9499999999999993</v>
          </cell>
          <cell r="O783"/>
          <cell r="P783">
            <v>0.3</v>
          </cell>
          <cell r="Q783">
            <v>1.41</v>
          </cell>
          <cell r="R783">
            <v>3.85</v>
          </cell>
          <cell r="S783">
            <v>7.25</v>
          </cell>
          <cell r="T783">
            <v>6.6</v>
          </cell>
          <cell r="U783">
            <v>9.25</v>
          </cell>
          <cell r="V783">
            <v>7.9</v>
          </cell>
          <cell r="W783"/>
          <cell r="Y783">
            <v>14.25</v>
          </cell>
          <cell r="Z783">
            <v>13.4</v>
          </cell>
          <cell r="AA783">
            <v>2.96</v>
          </cell>
          <cell r="AB783">
            <v>2.2799999999999998</v>
          </cell>
          <cell r="AD783">
            <v>8.0000000000000071E-2</v>
          </cell>
          <cell r="AE783">
            <v>8.0000000000000071E-2</v>
          </cell>
          <cell r="AF783">
            <v>0.17721518987341778</v>
          </cell>
          <cell r="AG783">
            <v>8.2278481012658222E-2</v>
          </cell>
          <cell r="AH783">
            <v>8.2278481012658222E-2</v>
          </cell>
          <cell r="AI783">
            <v>0.10493827160493829</v>
          </cell>
          <cell r="AJ783">
            <v>0.10493827160493829</v>
          </cell>
          <cell r="AK783">
            <v>0.4285714285714286</v>
          </cell>
          <cell r="AL783">
            <v>0.4285714285714286</v>
          </cell>
          <cell r="AM783">
            <v>0.23684210526315796</v>
          </cell>
          <cell r="AN783">
            <v>0.26229508196721318</v>
          </cell>
          <cell r="AO783">
            <v>0.20833333333333326</v>
          </cell>
          <cell r="AP783">
            <v>9.9999999999999867E-2</v>
          </cell>
          <cell r="AQ783">
            <v>0.25850340136054428</v>
          </cell>
          <cell r="AR783">
            <v>0.28455284552845517</v>
          </cell>
          <cell r="AS783">
            <v>0.27802690582959633</v>
          </cell>
          <cell r="AT783">
            <v>0.27802690582959633</v>
          </cell>
          <cell r="AU783">
            <v>0.2407407407407407</v>
          </cell>
          <cell r="AV783">
            <v>0.42995169082125617</v>
          </cell>
          <cell r="AW783">
            <v>0.68888888888888866</v>
          </cell>
        </row>
        <row r="784">
          <cell r="A784">
            <v>42738</v>
          </cell>
          <cell r="B784">
            <v>6086</v>
          </cell>
          <cell r="C784">
            <v>3853</v>
          </cell>
          <cell r="D784">
            <v>4.7865050079072269E-2</v>
          </cell>
          <cell r="E784">
            <v>3.3276740237691005E-2</v>
          </cell>
          <cell r="F784">
            <v>7.1766342141863726E-2</v>
          </cell>
          <cell r="G784">
            <v>0.57954840384116268</v>
          </cell>
          <cell r="H784"/>
          <cell r="I784">
            <v>6.15</v>
          </cell>
          <cell r="J784">
            <v>9.6999999999999993</v>
          </cell>
          <cell r="K784"/>
          <cell r="L784">
            <v>8.75</v>
          </cell>
          <cell r="M784"/>
          <cell r="N784">
            <v>9.25</v>
          </cell>
          <cell r="O784"/>
          <cell r="P784">
            <v>0.4</v>
          </cell>
          <cell r="Q784">
            <v>1.75</v>
          </cell>
          <cell r="R784">
            <v>3.95</v>
          </cell>
          <cell r="S784">
            <v>7.45</v>
          </cell>
          <cell r="T784">
            <v>6.9</v>
          </cell>
          <cell r="U784">
            <v>9.5500000000000007</v>
          </cell>
          <cell r="V784">
            <v>8.25</v>
          </cell>
          <cell r="W784"/>
          <cell r="Y784">
            <v>13.65</v>
          </cell>
          <cell r="Z784">
            <v>13.25</v>
          </cell>
          <cell r="AA784">
            <v>3.23</v>
          </cell>
          <cell r="AB784">
            <v>2.46</v>
          </cell>
          <cell r="AD784">
            <v>0.13888888888888884</v>
          </cell>
          <cell r="AE784">
            <v>0.13888888888888884</v>
          </cell>
          <cell r="AF784">
            <v>4.3010752688171783E-2</v>
          </cell>
          <cell r="AG784">
            <v>2.3391812865497075E-2</v>
          </cell>
          <cell r="AH784">
            <v>2.3391812865497075E-2</v>
          </cell>
          <cell r="AI784">
            <v>3.3519553072625774E-2</v>
          </cell>
          <cell r="AJ784">
            <v>3.3519553072625774E-2</v>
          </cell>
          <cell r="AK784">
            <v>0.33333333333333348</v>
          </cell>
          <cell r="AL784">
            <v>0.33333333333333348</v>
          </cell>
          <cell r="AM784">
            <v>0.24113475177304977</v>
          </cell>
          <cell r="AN784">
            <v>2.5974025974025983E-2</v>
          </cell>
          <cell r="AO784">
            <v>2.7586206896551779E-2</v>
          </cell>
          <cell r="AP784">
            <v>4.5454545454545636E-2</v>
          </cell>
          <cell r="AQ784">
            <v>3.2432432432432545E-2</v>
          </cell>
          <cell r="AR784">
            <v>4.4303797468354444E-2</v>
          </cell>
          <cell r="AS784">
            <v>-4.2105263157894757E-2</v>
          </cell>
          <cell r="AT784">
            <v>-4.2105263157894757E-2</v>
          </cell>
          <cell r="AU784">
            <v>-1.1194029850746245E-2</v>
          </cell>
          <cell r="AV784">
            <v>9.1216216216216228E-2</v>
          </cell>
          <cell r="AW784">
            <v>7.8947368421052655E-2</v>
          </cell>
        </row>
        <row r="785">
          <cell r="A785">
            <v>42744</v>
          </cell>
          <cell r="B785">
            <v>6178</v>
          </cell>
          <cell r="C785">
            <v>3967</v>
          </cell>
          <cell r="D785">
            <v>2.0726431230505993E-2</v>
          </cell>
          <cell r="E785">
            <v>1.511666118961541E-2</v>
          </cell>
          <cell r="F785">
            <v>2.958733454451079E-2</v>
          </cell>
          <cell r="G785">
            <v>0.55734812200655404</v>
          </cell>
          <cell r="H785"/>
          <cell r="I785">
            <v>6.05</v>
          </cell>
          <cell r="J785">
            <v>10.050000000000001</v>
          </cell>
          <cell r="K785"/>
          <cell r="L785">
            <v>9.1999999999999993</v>
          </cell>
          <cell r="M785"/>
          <cell r="N785">
            <v>9.75</v>
          </cell>
          <cell r="O785"/>
          <cell r="P785">
            <v>0.48</v>
          </cell>
          <cell r="Q785">
            <v>1.94</v>
          </cell>
          <cell r="R785">
            <v>3.8</v>
          </cell>
          <cell r="S785">
            <v>7.75</v>
          </cell>
          <cell r="T785">
            <v>7.25</v>
          </cell>
          <cell r="U785">
            <v>9.15</v>
          </cell>
          <cell r="V785">
            <v>7.85</v>
          </cell>
          <cell r="W785"/>
          <cell r="Y785">
            <v>14</v>
          </cell>
          <cell r="Z785">
            <v>13.6</v>
          </cell>
          <cell r="AA785">
            <v>3.59</v>
          </cell>
          <cell r="AB785">
            <v>2.59</v>
          </cell>
          <cell r="AD785">
            <v>-1.6260162601626105E-2</v>
          </cell>
          <cell r="AE785">
            <v>-1.6260162601626105E-2</v>
          </cell>
          <cell r="AF785">
            <v>3.6082474226804218E-2</v>
          </cell>
          <cell r="AG785">
            <v>5.1428571428571379E-2</v>
          </cell>
          <cell r="AH785">
            <v>5.1428571428571379E-2</v>
          </cell>
          <cell r="AI785">
            <v>5.4054054054053946E-2</v>
          </cell>
          <cell r="AJ785">
            <v>5.4054054054053946E-2</v>
          </cell>
          <cell r="AK785">
            <v>0.19999999999999996</v>
          </cell>
          <cell r="AL785">
            <v>0.19999999999999996</v>
          </cell>
          <cell r="AM785">
            <v>0.10857142857142854</v>
          </cell>
          <cell r="AN785">
            <v>-3.7974683544303889E-2</v>
          </cell>
          <cell r="AO785">
            <v>4.0268456375838868E-2</v>
          </cell>
          <cell r="AP785">
            <v>5.0724637681159424E-2</v>
          </cell>
          <cell r="AQ785">
            <v>-4.1884816753926746E-2</v>
          </cell>
          <cell r="AR785">
            <v>-4.8484848484848575E-2</v>
          </cell>
          <cell r="AS785">
            <v>2.564102564102555E-2</v>
          </cell>
          <cell r="AT785">
            <v>2.564102564102555E-2</v>
          </cell>
          <cell r="AU785">
            <v>2.6415094339622636E-2</v>
          </cell>
          <cell r="AV785">
            <v>0.11145510835913308</v>
          </cell>
          <cell r="AW785">
            <v>5.2845528455284452E-2</v>
          </cell>
        </row>
        <row r="786">
          <cell r="A786">
            <v>42751</v>
          </cell>
          <cell r="B786">
            <v>5764</v>
          </cell>
          <cell r="C786">
            <v>3692</v>
          </cell>
          <cell r="D786">
            <v>-6.7915229176934488E-2</v>
          </cell>
          <cell r="E786">
            <v>-6.7011977986403348E-2</v>
          </cell>
          <cell r="F786">
            <v>-6.9321905722208199E-2</v>
          </cell>
          <cell r="G786">
            <v>0.56121343445287108</v>
          </cell>
          <cell r="H786"/>
          <cell r="I786">
            <v>5.55</v>
          </cell>
          <cell r="J786">
            <v>9.4</v>
          </cell>
          <cell r="K786"/>
          <cell r="L786">
            <v>8.75</v>
          </cell>
          <cell r="M786"/>
          <cell r="N786">
            <v>9.25</v>
          </cell>
          <cell r="O786"/>
          <cell r="P786">
            <v>0.31</v>
          </cell>
          <cell r="Q786">
            <v>1.65</v>
          </cell>
          <cell r="R786">
            <v>3.75</v>
          </cell>
          <cell r="S786">
            <v>7.3</v>
          </cell>
          <cell r="T786">
            <v>6.75</v>
          </cell>
          <cell r="U786">
            <v>8.9</v>
          </cell>
          <cell r="V786">
            <v>7.65</v>
          </cell>
          <cell r="W786"/>
          <cell r="Y786">
            <v>12.9</v>
          </cell>
          <cell r="Z786">
            <v>12.5</v>
          </cell>
          <cell r="AA786">
            <v>3.17</v>
          </cell>
          <cell r="AB786">
            <v>2.19</v>
          </cell>
          <cell r="AD786">
            <v>-8.2644628099173612E-2</v>
          </cell>
          <cell r="AE786">
            <v>-8.2644628099173612E-2</v>
          </cell>
          <cell r="AF786">
            <v>-6.4676616915422924E-2</v>
          </cell>
          <cell r="AG786">
            <v>-4.8913043478260754E-2</v>
          </cell>
          <cell r="AH786">
            <v>-4.8913043478260754E-2</v>
          </cell>
          <cell r="AI786">
            <v>-5.1282051282051322E-2</v>
          </cell>
          <cell r="AJ786">
            <v>-5.1282051282051322E-2</v>
          </cell>
          <cell r="AK786">
            <v>-0.35416666666666663</v>
          </cell>
          <cell r="AL786">
            <v>-0.35416666666666663</v>
          </cell>
          <cell r="AM786">
            <v>-0.14948453608247425</v>
          </cell>
          <cell r="AN786">
            <v>-1.3157894736842035E-2</v>
          </cell>
          <cell r="AO786">
            <v>-5.8064516129032295E-2</v>
          </cell>
          <cell r="AP786">
            <v>-6.8965517241379337E-2</v>
          </cell>
          <cell r="AQ786">
            <v>-2.732240437158473E-2</v>
          </cell>
          <cell r="AR786">
            <v>-2.547770700636931E-2</v>
          </cell>
          <cell r="AS786">
            <v>-7.8571428571428514E-2</v>
          </cell>
          <cell r="AT786">
            <v>-7.8571428571428514E-2</v>
          </cell>
          <cell r="AU786">
            <v>-8.0882352941176405E-2</v>
          </cell>
          <cell r="AV786">
            <v>-0.11699164345403901</v>
          </cell>
          <cell r="AW786">
            <v>-0.15444015444015446</v>
          </cell>
        </row>
        <row r="787">
          <cell r="A787">
            <v>42758</v>
          </cell>
          <cell r="B787">
            <v>6228</v>
          </cell>
          <cell r="C787">
            <v>3871</v>
          </cell>
          <cell r="D787">
            <v>6.7999153976311399E-2</v>
          </cell>
          <cell r="E787">
            <v>8.0499653018736961E-2</v>
          </cell>
          <cell r="F787">
            <v>4.8483206933911172E-2</v>
          </cell>
          <cell r="G787">
            <v>0.60888659261172828</v>
          </cell>
          <cell r="H787"/>
          <cell r="I787">
            <v>5.65</v>
          </cell>
          <cell r="J787">
            <v>10</v>
          </cell>
          <cell r="K787"/>
          <cell r="L787">
            <v>9.25</v>
          </cell>
          <cell r="M787"/>
          <cell r="N787">
            <v>9.75</v>
          </cell>
          <cell r="O787"/>
          <cell r="P787">
            <v>0.42</v>
          </cell>
          <cell r="Q787">
            <v>1.66</v>
          </cell>
          <cell r="R787">
            <v>3.9</v>
          </cell>
          <cell r="S787">
            <v>8</v>
          </cell>
          <cell r="T787">
            <v>7.25</v>
          </cell>
          <cell r="U787">
            <v>9.4499999999999993</v>
          </cell>
          <cell r="V787">
            <v>8.15</v>
          </cell>
          <cell r="W787"/>
          <cell r="Y787">
            <v>13.95</v>
          </cell>
          <cell r="Z787">
            <v>13.6</v>
          </cell>
          <cell r="AA787">
            <v>3.55</v>
          </cell>
          <cell r="AB787">
            <v>2.62</v>
          </cell>
          <cell r="AD787">
            <v>1.8018018018018056E-2</v>
          </cell>
          <cell r="AE787">
            <v>1.8018018018018056E-2</v>
          </cell>
          <cell r="AF787">
            <v>6.3829787234042534E-2</v>
          </cell>
          <cell r="AG787">
            <v>5.7142857142857162E-2</v>
          </cell>
          <cell r="AH787">
            <v>5.7142857142857162E-2</v>
          </cell>
          <cell r="AI787">
            <v>5.4054054054053946E-2</v>
          </cell>
          <cell r="AJ787">
            <v>5.4054054054053946E-2</v>
          </cell>
          <cell r="AK787">
            <v>0.35483870967741926</v>
          </cell>
          <cell r="AL787">
            <v>0.35483870967741926</v>
          </cell>
          <cell r="AM787">
            <v>6.0606060606060996E-3</v>
          </cell>
          <cell r="AN787">
            <v>4.0000000000000036E-2</v>
          </cell>
          <cell r="AO787">
            <v>9.5890410958904049E-2</v>
          </cell>
          <cell r="AP787">
            <v>7.4074074074074181E-2</v>
          </cell>
          <cell r="AQ787">
            <v>6.1797752808988582E-2</v>
          </cell>
          <cell r="AR787">
            <v>6.5359477124182996E-2</v>
          </cell>
          <cell r="AS787">
            <v>8.1395348837209225E-2</v>
          </cell>
          <cell r="AT787">
            <v>8.1395348837209225E-2</v>
          </cell>
          <cell r="AU787">
            <v>8.8000000000000078E-2</v>
          </cell>
          <cell r="AV787">
            <v>0.11987381703470024</v>
          </cell>
          <cell r="AW787">
            <v>0.19634703196347036</v>
          </cell>
        </row>
        <row r="788">
          <cell r="A788">
            <v>42765</v>
          </cell>
          <cell r="B788">
            <v>5443</v>
          </cell>
          <cell r="C788">
            <v>3447</v>
          </cell>
          <cell r="D788">
            <v>-0.11971482324982674</v>
          </cell>
          <cell r="E788">
            <v>-0.12604367373153502</v>
          </cell>
          <cell r="F788">
            <v>-0.10953242056316193</v>
          </cell>
          <cell r="G788">
            <v>0.57905425007252687</v>
          </cell>
          <cell r="H788"/>
          <cell r="I788">
            <v>5.05</v>
          </cell>
          <cell r="J788">
            <v>8.75</v>
          </cell>
          <cell r="K788"/>
          <cell r="L788">
            <v>8.65</v>
          </cell>
          <cell r="M788"/>
          <cell r="N788">
            <v>9.0500000000000007</v>
          </cell>
          <cell r="O788"/>
          <cell r="P788">
            <v>0.21</v>
          </cell>
          <cell r="Q788">
            <v>1.22</v>
          </cell>
          <cell r="R788">
            <v>3.65</v>
          </cell>
          <cell r="S788">
            <v>6.85</v>
          </cell>
          <cell r="T788">
            <v>6.65</v>
          </cell>
          <cell r="U788">
            <v>8.3000000000000007</v>
          </cell>
          <cell r="V788">
            <v>7</v>
          </cell>
          <cell r="W788"/>
          <cell r="Y788">
            <v>12.35</v>
          </cell>
          <cell r="Z788">
            <v>12</v>
          </cell>
          <cell r="AA788">
            <v>2.96</v>
          </cell>
          <cell r="AB788">
            <v>1.9</v>
          </cell>
          <cell r="AD788">
            <v>-0.10619469026548678</v>
          </cell>
          <cell r="AE788">
            <v>-0.10619469026548678</v>
          </cell>
          <cell r="AF788">
            <v>-0.125</v>
          </cell>
          <cell r="AG788">
            <v>-6.4864864864864868E-2</v>
          </cell>
          <cell r="AH788">
            <v>-6.4864864864864868E-2</v>
          </cell>
          <cell r="AI788">
            <v>-7.1794871794871762E-2</v>
          </cell>
          <cell r="AJ788">
            <v>-7.1794871794871762E-2</v>
          </cell>
          <cell r="AK788">
            <v>-0.5</v>
          </cell>
          <cell r="AL788">
            <v>-0.5</v>
          </cell>
          <cell r="AM788">
            <v>-0.26506024096385539</v>
          </cell>
          <cell r="AN788">
            <v>-6.4102564102564097E-2</v>
          </cell>
          <cell r="AO788">
            <v>-0.14375000000000004</v>
          </cell>
          <cell r="AP788">
            <v>-8.2758620689655116E-2</v>
          </cell>
          <cell r="AQ788">
            <v>-0.12169312169312152</v>
          </cell>
          <cell r="AR788">
            <v>-0.14110429447852768</v>
          </cell>
          <cell r="AS788">
            <v>-0.11469534050179209</v>
          </cell>
          <cell r="AT788">
            <v>-0.11469534050179209</v>
          </cell>
          <cell r="AU788">
            <v>-0.11764705882352944</v>
          </cell>
          <cell r="AV788">
            <v>-0.16619718309859155</v>
          </cell>
          <cell r="AW788">
            <v>-0.27480916030534353</v>
          </cell>
        </row>
        <row r="789">
          <cell r="A789">
            <v>42772</v>
          </cell>
          <cell r="B789">
            <v>4938</v>
          </cell>
          <cell r="C789">
            <v>3129</v>
          </cell>
          <cell r="D789">
            <v>-9.2575928008998831E-2</v>
          </cell>
          <cell r="E789">
            <v>-9.2779717067793532E-2</v>
          </cell>
          <cell r="F789">
            <v>-9.2254134029590928E-2</v>
          </cell>
          <cell r="G789">
            <v>0.57813998082454454</v>
          </cell>
          <cell r="H789"/>
          <cell r="I789">
            <v>4.8499999999999996</v>
          </cell>
          <cell r="J789">
            <v>8</v>
          </cell>
          <cell r="K789"/>
          <cell r="L789">
            <v>7.65</v>
          </cell>
          <cell r="M789"/>
          <cell r="N789">
            <v>7.95</v>
          </cell>
          <cell r="O789"/>
          <cell r="P789">
            <v>0.04</v>
          </cell>
          <cell r="Q789">
            <v>1.01</v>
          </cell>
          <cell r="R789">
            <v>3.35</v>
          </cell>
          <cell r="S789">
            <v>6</v>
          </cell>
          <cell r="T789">
            <v>5.65</v>
          </cell>
          <cell r="U789">
            <v>7.8</v>
          </cell>
          <cell r="V789">
            <v>6.5</v>
          </cell>
          <cell r="W789"/>
          <cell r="Y789">
            <v>12.1</v>
          </cell>
          <cell r="Z789">
            <v>11.35</v>
          </cell>
          <cell r="AA789">
            <v>2.58</v>
          </cell>
          <cell r="AB789">
            <v>1.56</v>
          </cell>
          <cell r="AD789">
            <v>-3.9603960396039639E-2</v>
          </cell>
          <cell r="AE789">
            <v>-3.9603960396039639E-2</v>
          </cell>
          <cell r="AF789">
            <v>-8.5714285714285743E-2</v>
          </cell>
          <cell r="AG789">
            <v>-0.11560693641618491</v>
          </cell>
          <cell r="AH789">
            <v>-0.11560693641618491</v>
          </cell>
          <cell r="AI789">
            <v>-0.12154696132596687</v>
          </cell>
          <cell r="AJ789">
            <v>-0.12154696132596687</v>
          </cell>
          <cell r="AK789">
            <v>-0.80952380952380953</v>
          </cell>
          <cell r="AL789">
            <v>-0.80952380952380953</v>
          </cell>
          <cell r="AM789">
            <v>-0.17213114754098358</v>
          </cell>
          <cell r="AN789">
            <v>-8.2191780821917804E-2</v>
          </cell>
          <cell r="AO789">
            <v>-0.12408759124087587</v>
          </cell>
          <cell r="AP789">
            <v>-0.15037593984962405</v>
          </cell>
          <cell r="AQ789">
            <v>-6.024096385542177E-2</v>
          </cell>
          <cell r="AR789">
            <v>-7.1428571428571397E-2</v>
          </cell>
          <cell r="AS789">
            <v>-2.0242914979757054E-2</v>
          </cell>
          <cell r="AT789">
            <v>-2.0242914979757054E-2</v>
          </cell>
          <cell r="AU789">
            <v>-5.4166666666666696E-2</v>
          </cell>
          <cell r="AV789">
            <v>-0.1283783783783784</v>
          </cell>
          <cell r="AW789">
            <v>-0.17894736842105252</v>
          </cell>
        </row>
        <row r="790">
          <cell r="A790">
            <v>42779</v>
          </cell>
          <cell r="B790">
            <v>4516</v>
          </cell>
          <cell r="C790">
            <v>2804</v>
          </cell>
          <cell r="D790">
            <v>-9.2599479360357062E-2</v>
          </cell>
          <cell r="E790">
            <v>-8.5459700283515572E-2</v>
          </cell>
          <cell r="F790">
            <v>-0.10386705017577502</v>
          </cell>
          <cell r="G790">
            <v>0.61055634807417969</v>
          </cell>
          <cell r="H790"/>
          <cell r="I790">
            <v>4.25</v>
          </cell>
          <cell r="J790">
            <v>7.3</v>
          </cell>
          <cell r="K790"/>
          <cell r="L790">
            <v>7.05</v>
          </cell>
          <cell r="M790"/>
          <cell r="N790">
            <v>7.25</v>
          </cell>
          <cell r="O790"/>
          <cell r="P790">
            <v>0</v>
          </cell>
          <cell r="Q790">
            <v>0.7</v>
          </cell>
          <cell r="R790">
            <v>2.95</v>
          </cell>
          <cell r="S790">
            <v>5.35</v>
          </cell>
          <cell r="T790">
            <v>5.05</v>
          </cell>
          <cell r="U790">
            <v>7.05</v>
          </cell>
          <cell r="V790">
            <v>5.75</v>
          </cell>
          <cell r="W790"/>
          <cell r="Y790">
            <v>11.8</v>
          </cell>
          <cell r="Z790">
            <v>11.1</v>
          </cell>
          <cell r="AA790">
            <v>2.17</v>
          </cell>
          <cell r="AB790">
            <v>1.01</v>
          </cell>
          <cell r="AD790">
            <v>-0.12371134020618546</v>
          </cell>
          <cell r="AE790">
            <v>-0.12371134020618546</v>
          </cell>
          <cell r="AF790">
            <v>-8.7500000000000022E-2</v>
          </cell>
          <cell r="AG790">
            <v>-7.8431372549019662E-2</v>
          </cell>
          <cell r="AH790">
            <v>-7.8431372549019662E-2</v>
          </cell>
          <cell r="AI790">
            <v>-8.8050314465408785E-2</v>
          </cell>
          <cell r="AJ790">
            <v>-8.8050314465408785E-2</v>
          </cell>
          <cell r="AK790">
            <v>-1</v>
          </cell>
          <cell r="AL790">
            <v>-1</v>
          </cell>
          <cell r="AM790">
            <v>-0.30693069306930698</v>
          </cell>
          <cell r="AN790">
            <v>-0.11940298507462688</v>
          </cell>
          <cell r="AO790">
            <v>-0.10833333333333339</v>
          </cell>
          <cell r="AP790">
            <v>-0.10619469026548678</v>
          </cell>
          <cell r="AQ790">
            <v>-9.6153846153846145E-2</v>
          </cell>
          <cell r="AR790">
            <v>-0.11538461538461542</v>
          </cell>
          <cell r="AS790">
            <v>-2.4793388429751984E-2</v>
          </cell>
          <cell r="AT790">
            <v>-2.4793388429751984E-2</v>
          </cell>
          <cell r="AU790">
            <v>-2.2026431718061623E-2</v>
          </cell>
          <cell r="AV790">
            <v>-0.1589147286821706</v>
          </cell>
          <cell r="AW790">
            <v>-0.35256410256410253</v>
          </cell>
        </row>
        <row r="791">
          <cell r="A791">
            <v>42786</v>
          </cell>
          <cell r="B791">
            <v>4503</v>
          </cell>
          <cell r="C791">
            <v>2941</v>
          </cell>
          <cell r="D791">
            <v>1.6939890710382599E-2</v>
          </cell>
          <cell r="E791">
            <v>-2.8786536758192982E-3</v>
          </cell>
          <cell r="F791">
            <v>4.8858773181169823E-2</v>
          </cell>
          <cell r="G791">
            <v>0.53111186671200272</v>
          </cell>
          <cell r="H791"/>
          <cell r="I791">
            <v>4.9000000000000004</v>
          </cell>
          <cell r="J791">
            <v>7.65</v>
          </cell>
          <cell r="K791"/>
          <cell r="L791">
            <v>6.9</v>
          </cell>
          <cell r="M791"/>
          <cell r="N791">
            <v>7.1</v>
          </cell>
          <cell r="O791"/>
          <cell r="P791">
            <v>0</v>
          </cell>
          <cell r="Q791">
            <v>1.04</v>
          </cell>
          <cell r="R791">
            <v>3.05</v>
          </cell>
          <cell r="S791">
            <v>5.3</v>
          </cell>
          <cell r="T791">
            <v>4.9000000000000004</v>
          </cell>
          <cell r="U791">
            <v>7.2</v>
          </cell>
          <cell r="V791">
            <v>5.9</v>
          </cell>
          <cell r="W791"/>
          <cell r="Y791">
            <v>11.55</v>
          </cell>
          <cell r="Z791">
            <v>10.85</v>
          </cell>
          <cell r="AA791">
            <v>2.2000000000000002</v>
          </cell>
          <cell r="AB791">
            <v>1.1000000000000001</v>
          </cell>
          <cell r="AD791">
            <v>0.15294117647058836</v>
          </cell>
          <cell r="AE791">
            <v>0.15294117647058836</v>
          </cell>
          <cell r="AF791">
            <v>4.7945205479452024E-2</v>
          </cell>
          <cell r="AG791">
            <v>-2.1276595744680771E-2</v>
          </cell>
          <cell r="AH791">
            <v>-2.1276595744680771E-2</v>
          </cell>
          <cell r="AI791">
            <v>-2.0689655172413834E-2</v>
          </cell>
          <cell r="AJ791">
            <v>-2.0689655172413834E-2</v>
          </cell>
          <cell r="AK791" t="e">
            <v>#DIV/0!</v>
          </cell>
          <cell r="AL791" t="e">
            <v>#DIV/0!</v>
          </cell>
          <cell r="AM791">
            <v>0.48571428571428577</v>
          </cell>
          <cell r="AN791">
            <v>3.3898305084745672E-2</v>
          </cell>
          <cell r="AO791">
            <v>-9.3457943925233655E-3</v>
          </cell>
          <cell r="AP791">
            <v>-2.9702970297029618E-2</v>
          </cell>
          <cell r="AQ791">
            <v>2.1276595744680993E-2</v>
          </cell>
          <cell r="AR791">
            <v>2.6086956521739202E-2</v>
          </cell>
          <cell r="AS791">
            <v>-2.1186440677966045E-2</v>
          </cell>
          <cell r="AT791">
            <v>-2.1186440677966045E-2</v>
          </cell>
          <cell r="AU791">
            <v>-2.2522522522522515E-2</v>
          </cell>
          <cell r="AV791">
            <v>1.3824884792626779E-2</v>
          </cell>
          <cell r="AW791">
            <v>8.9108910891089188E-2</v>
          </cell>
        </row>
        <row r="792">
          <cell r="A792">
            <v>42793</v>
          </cell>
          <cell r="B792">
            <v>5026</v>
          </cell>
          <cell r="C792">
            <v>3411</v>
          </cell>
          <cell r="D792">
            <v>0.13339602364320258</v>
          </cell>
          <cell r="E792">
            <v>0.11614479236064845</v>
          </cell>
          <cell r="F792">
            <v>0.15980958857531458</v>
          </cell>
          <cell r="G792">
            <v>0.47346819114629141</v>
          </cell>
          <cell r="H792"/>
          <cell r="I792">
            <v>6</v>
          </cell>
          <cell r="J792">
            <v>8.4499999999999993</v>
          </cell>
          <cell r="K792"/>
          <cell r="L792">
            <v>7.35</v>
          </cell>
          <cell r="M792"/>
          <cell r="N792">
            <v>7.85</v>
          </cell>
          <cell r="O792"/>
          <cell r="P792">
            <v>0</v>
          </cell>
          <cell r="Q792">
            <v>1.73</v>
          </cell>
          <cell r="R792">
            <v>3.55</v>
          </cell>
          <cell r="S792">
            <v>6</v>
          </cell>
          <cell r="T792">
            <v>5.35</v>
          </cell>
          <cell r="U792">
            <v>8.1</v>
          </cell>
          <cell r="V792">
            <v>6.75</v>
          </cell>
          <cell r="W792"/>
          <cell r="Y792">
            <v>12.2</v>
          </cell>
          <cell r="Z792">
            <v>11.5</v>
          </cell>
          <cell r="AA792">
            <v>2.62</v>
          </cell>
          <cell r="AB792">
            <v>1.69</v>
          </cell>
          <cell r="AD792">
            <v>0.22448979591836715</v>
          </cell>
          <cell r="AE792">
            <v>0.22448979591836715</v>
          </cell>
          <cell r="AF792">
            <v>0.10457516339869266</v>
          </cell>
          <cell r="AG792">
            <v>6.5217391304347672E-2</v>
          </cell>
          <cell r="AH792">
            <v>6.5217391304347672E-2</v>
          </cell>
          <cell r="AI792">
            <v>0.10563380281690149</v>
          </cell>
          <cell r="AJ792">
            <v>0.10563380281690149</v>
          </cell>
          <cell r="AK792" t="e">
            <v>#DIV/0!</v>
          </cell>
          <cell r="AL792" t="e">
            <v>#DIV/0!</v>
          </cell>
          <cell r="AM792">
            <v>0.66346153846153832</v>
          </cell>
          <cell r="AN792">
            <v>0.16393442622950816</v>
          </cell>
          <cell r="AO792">
            <v>0.13207547169811318</v>
          </cell>
          <cell r="AP792">
            <v>9.183673469387732E-2</v>
          </cell>
          <cell r="AQ792">
            <v>0.125</v>
          </cell>
          <cell r="AR792">
            <v>0.14406779661016933</v>
          </cell>
          <cell r="AS792">
            <v>5.6277056277056259E-2</v>
          </cell>
          <cell r="AT792">
            <v>5.6277056277056259E-2</v>
          </cell>
          <cell r="AU792">
            <v>5.9907834101382562E-2</v>
          </cell>
          <cell r="AV792">
            <v>0.19090909090909092</v>
          </cell>
          <cell r="AW792">
            <v>0.53636363636363615</v>
          </cell>
        </row>
        <row r="793">
          <cell r="A793">
            <v>42800</v>
          </cell>
          <cell r="B793">
            <v>5082</v>
          </cell>
          <cell r="C793">
            <v>3552</v>
          </cell>
          <cell r="D793">
            <v>2.334953182410815E-2</v>
          </cell>
          <cell r="E793">
            <v>1.1142061281337101E-2</v>
          </cell>
          <cell r="F793">
            <v>4.1336851363236615E-2</v>
          </cell>
          <cell r="G793">
            <v>0.43074324324324326</v>
          </cell>
          <cell r="H793"/>
          <cell r="I793">
            <v>6.4</v>
          </cell>
          <cell r="J793">
            <v>8.6</v>
          </cell>
          <cell r="K793"/>
          <cell r="L793">
            <v>7.5</v>
          </cell>
          <cell r="M793"/>
          <cell r="N793">
            <v>8.1</v>
          </cell>
          <cell r="O793"/>
          <cell r="P793">
            <v>0.01</v>
          </cell>
          <cell r="Q793">
            <v>1.83</v>
          </cell>
          <cell r="R793">
            <v>3.15</v>
          </cell>
          <cell r="S793">
            <v>5.85</v>
          </cell>
          <cell r="T793">
            <v>5.5</v>
          </cell>
          <cell r="U793">
            <v>7.45</v>
          </cell>
          <cell r="V793">
            <v>6.1</v>
          </cell>
          <cell r="Y793">
            <v>13.5</v>
          </cell>
          <cell r="Z793">
            <v>12.5</v>
          </cell>
          <cell r="AA793">
            <v>2.85</v>
          </cell>
          <cell r="AB793">
            <v>1.39</v>
          </cell>
          <cell r="AD793">
            <v>6.6666666666666652E-2</v>
          </cell>
          <cell r="AE793">
            <v>6.6666666666666652E-2</v>
          </cell>
          <cell r="AF793">
            <v>1.7751479289940919E-2</v>
          </cell>
          <cell r="AG793">
            <v>2.0408163265306145E-2</v>
          </cell>
          <cell r="AH793">
            <v>2.0408163265306145E-2</v>
          </cell>
          <cell r="AI793">
            <v>3.1847133757961776E-2</v>
          </cell>
          <cell r="AJ793">
            <v>3.1847133757961776E-2</v>
          </cell>
          <cell r="AK793" t="e">
            <v>#DIV/0!</v>
          </cell>
          <cell r="AL793" t="e">
            <v>#DIV/0!</v>
          </cell>
          <cell r="AM793">
            <v>5.7803468208092568E-2</v>
          </cell>
          <cell r="AN793">
            <v>-0.11267605633802813</v>
          </cell>
          <cell r="AO793">
            <v>-2.5000000000000022E-2</v>
          </cell>
          <cell r="AP793">
            <v>2.8037383177570208E-2</v>
          </cell>
          <cell r="AQ793">
            <v>-8.0246913580246826E-2</v>
          </cell>
          <cell r="AR793">
            <v>-9.6296296296296324E-2</v>
          </cell>
          <cell r="AS793">
            <v>0.10655737704918034</v>
          </cell>
          <cell r="AT793">
            <v>0.10655737704918034</v>
          </cell>
          <cell r="AU793">
            <v>8.6956521739130377E-2</v>
          </cell>
          <cell r="AV793">
            <v>8.7786259541984712E-2</v>
          </cell>
          <cell r="AW793">
            <v>-0.1775147928994083</v>
          </cell>
        </row>
        <row r="794">
          <cell r="A794">
            <v>42807</v>
          </cell>
          <cell r="B794">
            <v>6150</v>
          </cell>
          <cell r="C794">
            <v>4323</v>
          </cell>
          <cell r="D794">
            <v>0.21299513551077132</v>
          </cell>
          <cell r="E794">
            <v>0.21015348288075564</v>
          </cell>
          <cell r="F794">
            <v>0.21706081081081074</v>
          </cell>
          <cell r="G794">
            <v>0.42262317834836921</v>
          </cell>
          <cell r="H794"/>
          <cell r="I794">
            <v>6.6</v>
          </cell>
          <cell r="J794">
            <v>11.4</v>
          </cell>
          <cell r="K794"/>
          <cell r="L794">
            <v>8.4</v>
          </cell>
          <cell r="M794"/>
          <cell r="N794">
            <v>9.9499999999999993</v>
          </cell>
          <cell r="O794"/>
          <cell r="P794">
            <v>0.51</v>
          </cell>
          <cell r="Q794">
            <v>2.4500000000000002</v>
          </cell>
          <cell r="R794">
            <v>3.65</v>
          </cell>
          <cell r="S794">
            <v>6.95</v>
          </cell>
          <cell r="T794">
            <v>6.65</v>
          </cell>
          <cell r="U794">
            <v>8.35</v>
          </cell>
          <cell r="V794">
            <v>7</v>
          </cell>
          <cell r="Y794">
            <v>15.25</v>
          </cell>
          <cell r="Z794">
            <v>14.85</v>
          </cell>
          <cell r="AA794">
            <v>3.93</v>
          </cell>
          <cell r="AB794">
            <v>1.98</v>
          </cell>
          <cell r="AD794">
            <v>3.1249999999999778E-2</v>
          </cell>
          <cell r="AE794">
            <v>3.1249999999999778E-2</v>
          </cell>
          <cell r="AF794">
            <v>0.32558139534883734</v>
          </cell>
          <cell r="AG794">
            <v>0.12000000000000011</v>
          </cell>
          <cell r="AH794">
            <v>0.12000000000000011</v>
          </cell>
          <cell r="AI794">
            <v>0.22839506172839497</v>
          </cell>
          <cell r="AJ794">
            <v>0.22839506172839497</v>
          </cell>
          <cell r="AK794">
            <v>50</v>
          </cell>
          <cell r="AL794">
            <v>50</v>
          </cell>
          <cell r="AM794">
            <v>0.33879781420765043</v>
          </cell>
          <cell r="AN794">
            <v>0.15873015873015883</v>
          </cell>
          <cell r="AO794">
            <v>0.18803418803418803</v>
          </cell>
          <cell r="AP794">
            <v>0.20909090909090922</v>
          </cell>
          <cell r="AQ794">
            <v>0.1208053691275166</v>
          </cell>
          <cell r="AR794">
            <v>0.14754098360655754</v>
          </cell>
          <cell r="AS794">
            <v>0.12962962962962954</v>
          </cell>
          <cell r="AT794">
            <v>0.12962962962962954</v>
          </cell>
          <cell r="AU794">
            <v>0.18799999999999994</v>
          </cell>
          <cell r="AV794">
            <v>0.3789473684210527</v>
          </cell>
          <cell r="AW794">
            <v>0.42446043165467628</v>
          </cell>
        </row>
        <row r="795">
          <cell r="A795">
            <v>42814</v>
          </cell>
          <cell r="B795">
            <v>7245</v>
          </cell>
          <cell r="C795">
            <v>4925</v>
          </cell>
          <cell r="D795">
            <v>0.16203571087558477</v>
          </cell>
          <cell r="E795">
            <v>0.17804878048780481</v>
          </cell>
          <cell r="F795">
            <v>0.13925514688873464</v>
          </cell>
          <cell r="G795">
            <v>0.47106598984771575</v>
          </cell>
          <cell r="H795"/>
          <cell r="I795">
            <v>6.95</v>
          </cell>
          <cell r="J795">
            <v>12.65</v>
          </cell>
          <cell r="K795"/>
          <cell r="L795">
            <v>9.5</v>
          </cell>
          <cell r="M795"/>
          <cell r="N795">
            <v>11.15</v>
          </cell>
          <cell r="O795"/>
          <cell r="P795">
            <v>1.1000000000000001</v>
          </cell>
          <cell r="Q795">
            <v>2.9</v>
          </cell>
          <cell r="R795">
            <v>3.95</v>
          </cell>
          <cell r="S795">
            <v>8.1999999999999993</v>
          </cell>
          <cell r="T795">
            <v>7.75</v>
          </cell>
          <cell r="U795">
            <v>10.1</v>
          </cell>
          <cell r="V795">
            <v>8.6999999999999993</v>
          </cell>
          <cell r="Y795">
            <v>17.100000000000001</v>
          </cell>
          <cell r="Z795">
            <v>16.7</v>
          </cell>
          <cell r="AA795">
            <v>4.9800000000000004</v>
          </cell>
          <cell r="AB795">
            <v>3.17</v>
          </cell>
          <cell r="AD795">
            <v>5.3030303030303205E-2</v>
          </cell>
          <cell r="AE795">
            <v>5.3030303030303205E-2</v>
          </cell>
          <cell r="AF795">
            <v>0.10964912280701755</v>
          </cell>
          <cell r="AG795">
            <v>0.13095238095238093</v>
          </cell>
          <cell r="AH795">
            <v>0.13095238095238093</v>
          </cell>
          <cell r="AI795">
            <v>0.12060301507537696</v>
          </cell>
          <cell r="AJ795">
            <v>0.12060301507537696</v>
          </cell>
          <cell r="AK795">
            <v>1.1568627450980395</v>
          </cell>
          <cell r="AL795">
            <v>1.1568627450980395</v>
          </cell>
          <cell r="AM795">
            <v>0.18367346938775508</v>
          </cell>
          <cell r="AN795">
            <v>8.2191780821917915E-2</v>
          </cell>
          <cell r="AO795">
            <v>0.17985611510791344</v>
          </cell>
          <cell r="AP795">
            <v>0.16541353383458635</v>
          </cell>
          <cell r="AQ795">
            <v>0.20958083832335328</v>
          </cell>
          <cell r="AR795">
            <v>0.24285714285714266</v>
          </cell>
          <cell r="AS795">
            <v>0.12131147540983611</v>
          </cell>
          <cell r="AT795">
            <v>0.12131147540983611</v>
          </cell>
          <cell r="AU795">
            <v>0.12457912457912457</v>
          </cell>
          <cell r="AV795">
            <v>0.26717557251908408</v>
          </cell>
          <cell r="AW795">
            <v>0.60101010101010099</v>
          </cell>
        </row>
        <row r="796">
          <cell r="A796">
            <v>42821</v>
          </cell>
          <cell r="B796">
            <v>7268</v>
          </cell>
          <cell r="C796">
            <v>4909</v>
          </cell>
          <cell r="D796">
            <v>5.7518488085461783E-4</v>
          </cell>
          <cell r="E796">
            <v>3.1746031746031633E-3</v>
          </cell>
          <cell r="F796">
            <v>-3.2487309644669837E-3</v>
          </cell>
          <cell r="G796">
            <v>0.48054593603585249</v>
          </cell>
          <cell r="H796"/>
          <cell r="I796">
            <v>7</v>
          </cell>
          <cell r="J796">
            <v>12.2</v>
          </cell>
          <cell r="K796"/>
          <cell r="L796">
            <v>9.65</v>
          </cell>
          <cell r="M796"/>
          <cell r="N796">
            <v>11.3</v>
          </cell>
          <cell r="O796"/>
          <cell r="P796">
            <v>1.21</v>
          </cell>
          <cell r="Q796">
            <v>2.87</v>
          </cell>
          <cell r="R796">
            <v>4.05</v>
          </cell>
          <cell r="S796">
            <v>8.4499999999999993</v>
          </cell>
          <cell r="T796">
            <v>7.9</v>
          </cell>
          <cell r="U796">
            <v>10.25</v>
          </cell>
          <cell r="V796">
            <v>8.85</v>
          </cell>
          <cell r="Y796">
            <v>16.649999999999999</v>
          </cell>
          <cell r="Z796">
            <v>16.25</v>
          </cell>
          <cell r="AA796">
            <v>5.09</v>
          </cell>
          <cell r="AB796">
            <v>3.34</v>
          </cell>
          <cell r="AD796">
            <v>7.194244604316502E-3</v>
          </cell>
          <cell r="AE796">
            <v>7.194244604316502E-3</v>
          </cell>
          <cell r="AF796">
            <v>-3.5573122529644396E-2</v>
          </cell>
          <cell r="AG796">
            <v>1.5789473684210575E-2</v>
          </cell>
          <cell r="AH796">
            <v>1.5789473684210575E-2</v>
          </cell>
          <cell r="AI796">
            <v>1.3452914798206317E-2</v>
          </cell>
          <cell r="AJ796">
            <v>1.3452914798206317E-2</v>
          </cell>
          <cell r="AK796">
            <v>9.9999999999999867E-2</v>
          </cell>
          <cell r="AL796">
            <v>9.9999999999999867E-2</v>
          </cell>
          <cell r="AM796">
            <v>-1.0344827586206806E-2</v>
          </cell>
          <cell r="AN796">
            <v>2.5316455696202445E-2</v>
          </cell>
          <cell r="AO796">
            <v>3.0487804878048808E-2</v>
          </cell>
          <cell r="AP796">
            <v>1.9354838709677358E-2</v>
          </cell>
          <cell r="AQ796">
            <v>1.4851485148514865E-2</v>
          </cell>
          <cell r="AR796">
            <v>1.7241379310344973E-2</v>
          </cell>
          <cell r="AS796">
            <v>-2.6315789473684403E-2</v>
          </cell>
          <cell r="AT796">
            <v>-2.6315789473684403E-2</v>
          </cell>
          <cell r="AU796">
            <v>-2.6946107784431073E-2</v>
          </cell>
          <cell r="AV796">
            <v>2.2088353413654449E-2</v>
          </cell>
          <cell r="AW796">
            <v>5.3627760252365819E-2</v>
          </cell>
        </row>
        <row r="797">
          <cell r="A797">
            <v>42828</v>
          </cell>
          <cell r="B797">
            <v>7453</v>
          </cell>
          <cell r="C797">
            <v>4897</v>
          </cell>
          <cell r="D797">
            <v>1.420711176808731E-2</v>
          </cell>
          <cell r="E797">
            <v>2.5454045129334135E-2</v>
          </cell>
          <cell r="F797">
            <v>-2.4444897127724463E-3</v>
          </cell>
          <cell r="G797">
            <v>0.52195221564222993</v>
          </cell>
          <cell r="H797"/>
          <cell r="I797">
            <v>6.6</v>
          </cell>
          <cell r="J797">
            <v>12.15</v>
          </cell>
          <cell r="K797"/>
          <cell r="L797">
            <v>9.9499999999999993</v>
          </cell>
          <cell r="M797"/>
          <cell r="N797">
            <v>11.55</v>
          </cell>
          <cell r="O797"/>
          <cell r="P797">
            <v>1.31</v>
          </cell>
          <cell r="Q797">
            <v>2.87</v>
          </cell>
          <cell r="R797">
            <v>4.55</v>
          </cell>
          <cell r="S797">
            <v>8.6</v>
          </cell>
          <cell r="T797">
            <v>8.1</v>
          </cell>
          <cell r="U797">
            <v>10.55</v>
          </cell>
          <cell r="V797">
            <v>9.15</v>
          </cell>
          <cell r="Y797">
            <v>16.649999999999999</v>
          </cell>
          <cell r="Z797">
            <v>16.25</v>
          </cell>
          <cell r="AA797">
            <v>5.45</v>
          </cell>
          <cell r="AB797">
            <v>3.42</v>
          </cell>
          <cell r="AD797">
            <v>-5.7142857142857162E-2</v>
          </cell>
          <cell r="AE797">
            <v>-5.7142857142857162E-2</v>
          </cell>
          <cell r="AF797">
            <v>-4.098360655737654E-3</v>
          </cell>
          <cell r="AG797">
            <v>3.1088082901554293E-2</v>
          </cell>
          <cell r="AH797">
            <v>3.1088082901554293E-2</v>
          </cell>
          <cell r="AI797">
            <v>2.2123893805309658E-2</v>
          </cell>
          <cell r="AJ797">
            <v>2.2123893805309658E-2</v>
          </cell>
          <cell r="AK797">
            <v>8.2644628099173723E-2</v>
          </cell>
          <cell r="AL797">
            <v>8.2644628099173723E-2</v>
          </cell>
          <cell r="AM797">
            <v>0</v>
          </cell>
          <cell r="AN797">
            <v>0.12345679012345689</v>
          </cell>
          <cell r="AO797">
            <v>1.7751479289940919E-2</v>
          </cell>
          <cell r="AP797">
            <v>2.5316455696202445E-2</v>
          </cell>
          <cell r="AQ797">
            <v>2.9268292682926855E-2</v>
          </cell>
          <cell r="AR797">
            <v>3.3898305084745894E-2</v>
          </cell>
          <cell r="AS797">
            <v>0</v>
          </cell>
          <cell r="AT797">
            <v>0</v>
          </cell>
          <cell r="AU797">
            <v>0</v>
          </cell>
          <cell r="AV797">
            <v>7.0726915520628708E-2</v>
          </cell>
          <cell r="AW797">
            <v>2.39520958083832E-2</v>
          </cell>
        </row>
        <row r="798">
          <cell r="A798">
            <v>42835</v>
          </cell>
          <cell r="B798">
            <v>6679</v>
          </cell>
          <cell r="C798">
            <v>4374</v>
          </cell>
          <cell r="D798">
            <v>-0.1050202429149798</v>
          </cell>
          <cell r="E798">
            <v>-0.10385079833624045</v>
          </cell>
          <cell r="F798">
            <v>-0.10680008168266286</v>
          </cell>
          <cell r="G798">
            <v>0.52697759487882945</v>
          </cell>
          <cell r="H798"/>
          <cell r="I798">
            <v>6.15</v>
          </cell>
          <cell r="J798">
            <v>10.95</v>
          </cell>
          <cell r="K798"/>
          <cell r="L798">
            <v>9.25</v>
          </cell>
          <cell r="M798"/>
          <cell r="N798">
            <v>10.75</v>
          </cell>
          <cell r="O798"/>
          <cell r="P798">
            <v>1.06</v>
          </cell>
          <cell r="Q798">
            <v>2.39</v>
          </cell>
          <cell r="R798">
            <v>4.3499999999999996</v>
          </cell>
          <cell r="S798">
            <v>7.6</v>
          </cell>
          <cell r="T798">
            <v>7.45</v>
          </cell>
          <cell r="U798">
            <v>9.6</v>
          </cell>
          <cell r="V798">
            <v>8.3000000000000007</v>
          </cell>
          <cell r="Y798">
            <v>14.85</v>
          </cell>
          <cell r="Z798">
            <v>14.45</v>
          </cell>
          <cell r="AA798">
            <v>4.75</v>
          </cell>
          <cell r="AB798">
            <v>2.79</v>
          </cell>
          <cell r="AD798">
            <v>-6.8181818181818121E-2</v>
          </cell>
          <cell r="AE798">
            <v>-6.8181818181818121E-2</v>
          </cell>
          <cell r="AF798">
            <v>-9.8765432098765538E-2</v>
          </cell>
          <cell r="AG798">
            <v>-7.0351758793969821E-2</v>
          </cell>
          <cell r="AH798">
            <v>-7.0351758793969821E-2</v>
          </cell>
          <cell r="AI798">
            <v>-6.9264069264069361E-2</v>
          </cell>
          <cell r="AJ798">
            <v>-6.9264069264069361E-2</v>
          </cell>
          <cell r="AK798">
            <v>-0.19083969465648853</v>
          </cell>
          <cell r="AL798">
            <v>-0.19083969465648853</v>
          </cell>
          <cell r="AM798">
            <v>-0.16724738675958184</v>
          </cell>
          <cell r="AN798">
            <v>-4.3956043956044022E-2</v>
          </cell>
          <cell r="AO798">
            <v>-0.11627906976744184</v>
          </cell>
          <cell r="AP798">
            <v>-8.0246913580246826E-2</v>
          </cell>
          <cell r="AQ798">
            <v>-9.0047393364928952E-2</v>
          </cell>
          <cell r="AR798">
            <v>-9.289617486338797E-2</v>
          </cell>
          <cell r="AS798">
            <v>-0.108108108108108</v>
          </cell>
          <cell r="AT798">
            <v>-0.108108108108108</v>
          </cell>
          <cell r="AU798">
            <v>-0.11076923076923084</v>
          </cell>
          <cell r="AV798">
            <v>-0.12844036697247707</v>
          </cell>
          <cell r="AW798">
            <v>-0.18421052631578949</v>
          </cell>
        </row>
        <row r="799">
          <cell r="A799">
            <v>42842</v>
          </cell>
          <cell r="B799">
            <v>6913</v>
          </cell>
          <cell r="C799">
            <v>4474</v>
          </cell>
          <cell r="D799">
            <v>3.0218040351035924E-2</v>
          </cell>
          <cell r="E799">
            <v>3.5035184907920458E-2</v>
          </cell>
          <cell r="F799">
            <v>2.2862368541380906E-2</v>
          </cell>
          <cell r="G799">
            <v>0.54514975413500222</v>
          </cell>
          <cell r="H799"/>
          <cell r="I799">
            <v>6.25</v>
          </cell>
          <cell r="J799">
            <v>11.2</v>
          </cell>
          <cell r="K799"/>
          <cell r="L799">
            <v>9.35</v>
          </cell>
          <cell r="M799"/>
          <cell r="N799">
            <v>10.95</v>
          </cell>
          <cell r="O799"/>
          <cell r="P799">
            <v>1.1000000000000001</v>
          </cell>
          <cell r="Q799">
            <v>2.4900000000000002</v>
          </cell>
          <cell r="R799">
            <v>4.45</v>
          </cell>
          <cell r="S799">
            <v>7.8</v>
          </cell>
          <cell r="T799">
            <v>7.55</v>
          </cell>
          <cell r="U799">
            <v>9.9499999999999993</v>
          </cell>
          <cell r="V799">
            <v>8.65</v>
          </cell>
          <cell r="Y799">
            <v>15.35</v>
          </cell>
          <cell r="Z799">
            <v>14.95</v>
          </cell>
          <cell r="AA799">
            <v>4.9800000000000004</v>
          </cell>
          <cell r="AB799">
            <v>3</v>
          </cell>
          <cell r="AD799">
            <v>1.6260162601625883E-2</v>
          </cell>
          <cell r="AE799">
            <v>1.6260162601625883E-2</v>
          </cell>
          <cell r="AF799">
            <v>2.2831050228310446E-2</v>
          </cell>
          <cell r="AG799">
            <v>1.08108108108107E-2</v>
          </cell>
          <cell r="AH799">
            <v>1.08108108108107E-2</v>
          </cell>
          <cell r="AI799">
            <v>1.8604651162790642E-2</v>
          </cell>
          <cell r="AJ799">
            <v>1.8604651162790642E-2</v>
          </cell>
          <cell r="AK799">
            <v>3.7735849056603765E-2</v>
          </cell>
          <cell r="AL799">
            <v>3.7735849056603765E-2</v>
          </cell>
          <cell r="AM799">
            <v>4.1841004184100417E-2</v>
          </cell>
          <cell r="AN799">
            <v>2.2988505747126631E-2</v>
          </cell>
          <cell r="AO799">
            <v>2.6315789473684292E-2</v>
          </cell>
          <cell r="AP799">
            <v>1.3422818791946289E-2</v>
          </cell>
          <cell r="AQ799">
            <v>3.6458333333333259E-2</v>
          </cell>
          <cell r="AR799">
            <v>4.2168674698795039E-2</v>
          </cell>
          <cell r="AS799">
            <v>3.3670033670033739E-2</v>
          </cell>
          <cell r="AT799">
            <v>3.3670033670033739E-2</v>
          </cell>
          <cell r="AU799">
            <v>3.460207612456756E-2</v>
          </cell>
          <cell r="AV799">
            <v>4.8421052631579142E-2</v>
          </cell>
          <cell r="AW799">
            <v>7.5268817204301008E-2</v>
          </cell>
        </row>
        <row r="800">
          <cell r="A800">
            <v>42849</v>
          </cell>
          <cell r="B800">
            <v>6126</v>
          </cell>
          <cell r="C800">
            <v>3970</v>
          </cell>
          <cell r="D800">
            <v>-0.11337490120312632</v>
          </cell>
          <cell r="E800">
            <v>-0.11384348329234772</v>
          </cell>
          <cell r="F800">
            <v>-0.11265087170317389</v>
          </cell>
          <cell r="G800">
            <v>0.54307304785894206</v>
          </cell>
          <cell r="H800"/>
          <cell r="I800">
            <v>5.9</v>
          </cell>
          <cell r="J800">
            <v>10.199999999999999</v>
          </cell>
          <cell r="K800"/>
          <cell r="L800">
            <v>8.15</v>
          </cell>
          <cell r="M800"/>
          <cell r="N800">
            <v>9.6999999999999993</v>
          </cell>
          <cell r="O800"/>
          <cell r="P800">
            <v>0.68</v>
          </cell>
          <cell r="Q800">
            <v>2.11</v>
          </cell>
          <cell r="R800">
            <v>4.05</v>
          </cell>
          <cell r="S800">
            <v>6.25</v>
          </cell>
          <cell r="T800">
            <v>6.5</v>
          </cell>
          <cell r="U800">
            <v>9.0500000000000007</v>
          </cell>
          <cell r="V800">
            <v>7.5</v>
          </cell>
          <cell r="Y800">
            <v>13.5</v>
          </cell>
          <cell r="Z800">
            <v>13.1</v>
          </cell>
          <cell r="AA800">
            <v>4.22</v>
          </cell>
          <cell r="AB800">
            <v>2.2000000000000002</v>
          </cell>
          <cell r="AD800">
            <v>-5.5999999999999939E-2</v>
          </cell>
          <cell r="AE800">
            <v>-5.5999999999999939E-2</v>
          </cell>
          <cell r="AF800">
            <v>-8.9285714285714302E-2</v>
          </cell>
          <cell r="AG800">
            <v>-0.12834224598930477</v>
          </cell>
          <cell r="AH800">
            <v>-0.12834224598930477</v>
          </cell>
          <cell r="AI800">
            <v>-0.11415525114155256</v>
          </cell>
          <cell r="AJ800">
            <v>-0.11415525114155256</v>
          </cell>
          <cell r="AK800">
            <v>-0.38181818181818183</v>
          </cell>
          <cell r="AL800">
            <v>-0.38181818181818183</v>
          </cell>
          <cell r="AM800">
            <v>-0.15261044176706839</v>
          </cell>
          <cell r="AN800">
            <v>-8.9887640449438311E-2</v>
          </cell>
          <cell r="AO800">
            <v>-0.19871794871794868</v>
          </cell>
          <cell r="AP800">
            <v>-0.13907284768211914</v>
          </cell>
          <cell r="AQ800">
            <v>-9.04522613065325E-2</v>
          </cell>
          <cell r="AR800">
            <v>-0.13294797687861271</v>
          </cell>
          <cell r="AS800">
            <v>-0.12052117263843642</v>
          </cell>
          <cell r="AT800">
            <v>-0.12052117263843642</v>
          </cell>
          <cell r="AU800">
            <v>-0.12374581939799334</v>
          </cell>
          <cell r="AV800">
            <v>-0.15261044176706839</v>
          </cell>
          <cell r="AW800">
            <v>-0.26666666666666661</v>
          </cell>
        </row>
        <row r="801">
          <cell r="A801">
            <v>42856</v>
          </cell>
          <cell r="B801">
            <v>6055</v>
          </cell>
          <cell r="C801">
            <v>4008</v>
          </cell>
          <cell r="D801">
            <v>-3.2686212361331402E-3</v>
          </cell>
          <cell r="E801">
            <v>-1.1589944498857307E-2</v>
          </cell>
          <cell r="F801">
            <v>9.5717884130981368E-3</v>
          </cell>
          <cell r="G801">
            <v>0.51072854291417169</v>
          </cell>
          <cell r="H801"/>
          <cell r="I801">
            <v>6.1</v>
          </cell>
          <cell r="J801">
            <v>10.15</v>
          </cell>
          <cell r="K801"/>
          <cell r="L801">
            <v>8</v>
          </cell>
          <cell r="M801"/>
          <cell r="N801">
            <v>9.85</v>
          </cell>
          <cell r="O801"/>
          <cell r="P801">
            <v>0.59</v>
          </cell>
          <cell r="Q801">
            <v>2.2200000000000002</v>
          </cell>
          <cell r="R801">
            <v>3.95</v>
          </cell>
          <cell r="S801">
            <v>6.4</v>
          </cell>
          <cell r="T801">
            <v>6.2</v>
          </cell>
          <cell r="U801">
            <v>8.75</v>
          </cell>
          <cell r="V801">
            <v>7.3</v>
          </cell>
          <cell r="Y801">
            <v>14.25</v>
          </cell>
          <cell r="Z801">
            <v>13.85</v>
          </cell>
          <cell r="AA801">
            <v>4.3099999999999996</v>
          </cell>
          <cell r="AB801">
            <v>2.15</v>
          </cell>
          <cell r="AD801">
            <v>3.3898305084745672E-2</v>
          </cell>
          <cell r="AE801">
            <v>3.3898305084745672E-2</v>
          </cell>
          <cell r="AF801">
            <v>-4.9019607843135971E-3</v>
          </cell>
          <cell r="AG801">
            <v>-1.8404907975460127E-2</v>
          </cell>
          <cell r="AH801">
            <v>-1.8404907975460127E-2</v>
          </cell>
          <cell r="AI801">
            <v>1.5463917525773141E-2</v>
          </cell>
          <cell r="AJ801">
            <v>1.5463917525773141E-2</v>
          </cell>
          <cell r="AK801">
            <v>-0.13235294117647067</v>
          </cell>
          <cell r="AL801">
            <v>-0.13235294117647067</v>
          </cell>
          <cell r="AM801">
            <v>5.2132701421801153E-2</v>
          </cell>
          <cell r="AN801">
            <v>-2.4691358024691246E-2</v>
          </cell>
          <cell r="AO801">
            <v>2.4000000000000021E-2</v>
          </cell>
          <cell r="AP801">
            <v>-4.6153846153846101E-2</v>
          </cell>
          <cell r="AQ801">
            <v>-3.3149171270718258E-2</v>
          </cell>
          <cell r="AR801">
            <v>-2.6666666666666727E-2</v>
          </cell>
          <cell r="AS801">
            <v>5.555555555555558E-2</v>
          </cell>
          <cell r="AT801">
            <v>5.555555555555558E-2</v>
          </cell>
          <cell r="AU801">
            <v>5.7251908396946494E-2</v>
          </cell>
          <cell r="AV801">
            <v>2.1327014218009532E-2</v>
          </cell>
          <cell r="AW801">
            <v>-2.2727272727272818E-2</v>
          </cell>
        </row>
        <row r="802">
          <cell r="A802">
            <v>42863</v>
          </cell>
          <cell r="B802">
            <v>5697</v>
          </cell>
          <cell r="C802">
            <v>3734</v>
          </cell>
          <cell r="D802">
            <v>-6.2804332703965016E-2</v>
          </cell>
          <cell r="E802">
            <v>-5.9124690338563157E-2</v>
          </cell>
          <cell r="F802">
            <v>-6.8363273453093787E-2</v>
          </cell>
          <cell r="G802">
            <v>0.5257096946973755</v>
          </cell>
          <cell r="I802">
            <v>5.65</v>
          </cell>
          <cell r="J802">
            <v>9.8000000000000007</v>
          </cell>
          <cell r="L802">
            <v>7.55</v>
          </cell>
          <cell r="N802">
            <v>9.25</v>
          </cell>
          <cell r="P802">
            <v>0.34</v>
          </cell>
          <cell r="Q802">
            <v>1.88</v>
          </cell>
          <cell r="R802">
            <v>3.8</v>
          </cell>
          <cell r="S802">
            <v>6</v>
          </cell>
          <cell r="T802">
            <v>5.8</v>
          </cell>
          <cell r="U802">
            <v>8.3000000000000007</v>
          </cell>
          <cell r="V802">
            <v>6.9</v>
          </cell>
          <cell r="Y802">
            <v>13.6</v>
          </cell>
          <cell r="Z802">
            <v>13.2</v>
          </cell>
          <cell r="AA802">
            <v>3.88</v>
          </cell>
          <cell r="AB802">
            <v>1.83</v>
          </cell>
          <cell r="AD802">
            <v>-7.3770491803278548E-2</v>
          </cell>
          <cell r="AE802">
            <v>-7.3770491803278548E-2</v>
          </cell>
          <cell r="AF802">
            <v>-3.4482758620689613E-2</v>
          </cell>
          <cell r="AG802">
            <v>-5.6250000000000022E-2</v>
          </cell>
          <cell r="AH802">
            <v>-5.6250000000000022E-2</v>
          </cell>
          <cell r="AI802">
            <v>-6.0913705583756306E-2</v>
          </cell>
          <cell r="AJ802">
            <v>-6.0913705583756306E-2</v>
          </cell>
          <cell r="AK802">
            <v>-0.42372881355932202</v>
          </cell>
          <cell r="AL802">
            <v>-0.42372881355932202</v>
          </cell>
          <cell r="AM802">
            <v>-0.15315315315315325</v>
          </cell>
          <cell r="AN802">
            <v>-3.7974683544303889E-2</v>
          </cell>
          <cell r="AO802">
            <v>-6.25E-2</v>
          </cell>
          <cell r="AP802">
            <v>-6.4516129032258118E-2</v>
          </cell>
          <cell r="AQ802">
            <v>-5.1428571428571379E-2</v>
          </cell>
          <cell r="AR802">
            <v>-5.4794520547945091E-2</v>
          </cell>
          <cell r="AS802">
            <v>-4.5614035087719329E-2</v>
          </cell>
          <cell r="AT802">
            <v>-4.5614035087719329E-2</v>
          </cell>
          <cell r="AU802">
            <v>-4.6931407942238268E-2</v>
          </cell>
          <cell r="AV802">
            <v>-9.9767981438515063E-2</v>
          </cell>
          <cell r="AW802">
            <v>-0.14883720930232547</v>
          </cell>
        </row>
        <row r="803">
          <cell r="A803">
            <v>42870</v>
          </cell>
          <cell r="B803">
            <v>6035</v>
          </cell>
          <cell r="C803">
            <v>4048</v>
          </cell>
          <cell r="D803">
            <v>6.9133707984307069E-2</v>
          </cell>
          <cell r="E803">
            <v>5.9329471651746513E-2</v>
          </cell>
          <cell r="F803">
            <v>8.4092126405998835E-2</v>
          </cell>
          <cell r="G803">
            <v>0.49085968379446643</v>
          </cell>
          <cell r="I803">
            <v>6.1</v>
          </cell>
          <cell r="J803">
            <v>10.65</v>
          </cell>
          <cell r="L803">
            <v>7.95</v>
          </cell>
          <cell r="N803">
            <v>9.65</v>
          </cell>
          <cell r="P803">
            <v>0.51</v>
          </cell>
          <cell r="Q803">
            <v>2.1800000000000002</v>
          </cell>
          <cell r="R803">
            <v>3.85</v>
          </cell>
          <cell r="S803">
            <v>6.3</v>
          </cell>
          <cell r="T803">
            <v>6.1</v>
          </cell>
          <cell r="U803">
            <v>8.35</v>
          </cell>
          <cell r="V803">
            <v>6.95</v>
          </cell>
          <cell r="Y803">
            <v>14.8</v>
          </cell>
          <cell r="Z803">
            <v>14.45</v>
          </cell>
          <cell r="AA803">
            <v>4.22</v>
          </cell>
          <cell r="AB803">
            <v>1.94</v>
          </cell>
          <cell r="AD803">
            <v>7.9646017699114946E-2</v>
          </cell>
          <cell r="AE803">
            <v>7.9646017699114946E-2</v>
          </cell>
          <cell r="AF803">
            <v>8.6734693877551061E-2</v>
          </cell>
          <cell r="AG803">
            <v>5.2980132450331174E-2</v>
          </cell>
          <cell r="AH803">
            <v>5.2980132450331174E-2</v>
          </cell>
          <cell r="AI803">
            <v>4.3243243243243246E-2</v>
          </cell>
          <cell r="AJ803">
            <v>4.3243243243243246E-2</v>
          </cell>
          <cell r="AK803">
            <v>0.5</v>
          </cell>
          <cell r="AL803">
            <v>0.5</v>
          </cell>
          <cell r="AM803">
            <v>0.15957446808510656</v>
          </cell>
          <cell r="AN803">
            <v>1.3157894736842257E-2</v>
          </cell>
          <cell r="AO803">
            <v>5.0000000000000044E-2</v>
          </cell>
          <cell r="AP803">
            <v>5.1724137931034475E-2</v>
          </cell>
          <cell r="AQ803">
            <v>6.0240963855420215E-3</v>
          </cell>
          <cell r="AR803">
            <v>7.2463768115942351E-3</v>
          </cell>
          <cell r="AS803">
            <v>8.8235294117647189E-2</v>
          </cell>
          <cell r="AT803">
            <v>8.8235294117647189E-2</v>
          </cell>
          <cell r="AU803">
            <v>9.4696969696969724E-2</v>
          </cell>
          <cell r="AV803">
            <v>8.7628865979381354E-2</v>
          </cell>
          <cell r="AW803">
            <v>6.0109289617486183E-2</v>
          </cell>
        </row>
        <row r="804">
          <cell r="A804">
            <v>42877</v>
          </cell>
          <cell r="B804">
            <v>5885</v>
          </cell>
          <cell r="C804">
            <v>4048</v>
          </cell>
          <cell r="D804">
            <v>-1.4876524843796535E-2</v>
          </cell>
          <cell r="E804">
            <v>-2.4855012427506207E-2</v>
          </cell>
          <cell r="F804">
            <v>0</v>
          </cell>
          <cell r="G804">
            <v>0.45380434782608697</v>
          </cell>
          <cell r="I804">
            <v>6.1</v>
          </cell>
          <cell r="J804">
            <v>10.75</v>
          </cell>
          <cell r="L804">
            <v>7.8</v>
          </cell>
          <cell r="N804">
            <v>9.6</v>
          </cell>
          <cell r="P804">
            <v>0.47</v>
          </cell>
          <cell r="Q804">
            <v>2.1800000000000002</v>
          </cell>
          <cell r="R804">
            <v>3.75</v>
          </cell>
          <cell r="S804">
            <v>6.1</v>
          </cell>
          <cell r="T804">
            <v>6</v>
          </cell>
          <cell r="U804">
            <v>7.9</v>
          </cell>
          <cell r="V804">
            <v>6.45</v>
          </cell>
          <cell r="Y804">
            <v>14.9</v>
          </cell>
          <cell r="Z804">
            <v>14.55</v>
          </cell>
          <cell r="AA804">
            <v>3.94</v>
          </cell>
          <cell r="AB804">
            <v>1.69</v>
          </cell>
          <cell r="AD804">
            <v>0</v>
          </cell>
          <cell r="AE804">
            <v>0</v>
          </cell>
          <cell r="AF804">
            <v>9.3896713615022609E-3</v>
          </cell>
          <cell r="AG804">
            <v>-1.8867924528301883E-2</v>
          </cell>
          <cell r="AH804">
            <v>-1.8867924528301883E-2</v>
          </cell>
          <cell r="AI804">
            <v>-5.1813471502590858E-3</v>
          </cell>
          <cell r="AJ804">
            <v>-5.1813471502590858E-3</v>
          </cell>
          <cell r="AK804">
            <v>-7.8431372549019662E-2</v>
          </cell>
          <cell r="AL804">
            <v>-7.8431372549019662E-2</v>
          </cell>
          <cell r="AM804">
            <v>0</v>
          </cell>
          <cell r="AN804">
            <v>-2.5974025974025983E-2</v>
          </cell>
          <cell r="AO804">
            <v>-3.1746031746031744E-2</v>
          </cell>
          <cell r="AP804">
            <v>-1.6393442622950727E-2</v>
          </cell>
          <cell r="AQ804">
            <v>-5.3892215568862145E-2</v>
          </cell>
          <cell r="AR804">
            <v>-7.1942446043165464E-2</v>
          </cell>
          <cell r="AS804">
            <v>6.7567567567567988E-3</v>
          </cell>
          <cell r="AT804">
            <v>6.7567567567567988E-3</v>
          </cell>
          <cell r="AU804">
            <v>6.9204152249136008E-3</v>
          </cell>
          <cell r="AV804">
            <v>-6.6350710900473842E-2</v>
          </cell>
          <cell r="AW804">
            <v>-0.12886597938144329</v>
          </cell>
        </row>
        <row r="805">
          <cell r="A805">
            <v>42884</v>
          </cell>
          <cell r="B805">
            <v>5752</v>
          </cell>
          <cell r="C805">
            <v>3923</v>
          </cell>
          <cell r="D805">
            <v>-2.5974025974025983E-2</v>
          </cell>
          <cell r="E805">
            <v>-2.2599830076465599E-2</v>
          </cell>
          <cell r="F805">
            <v>-3.0879446640316166E-2</v>
          </cell>
          <cell r="G805">
            <v>0.46622482793780268</v>
          </cell>
          <cell r="I805">
            <v>6</v>
          </cell>
          <cell r="J805">
            <v>10.6</v>
          </cell>
          <cell r="L805">
            <v>7.7</v>
          </cell>
          <cell r="N805">
            <v>8.4</v>
          </cell>
          <cell r="P805">
            <v>0.42</v>
          </cell>
          <cell r="Q805">
            <v>2.09</v>
          </cell>
          <cell r="R805">
            <v>3.65</v>
          </cell>
          <cell r="S805">
            <v>6</v>
          </cell>
          <cell r="T805">
            <v>5.9</v>
          </cell>
          <cell r="U805">
            <v>7.8</v>
          </cell>
          <cell r="V805">
            <v>6.45</v>
          </cell>
          <cell r="Y805">
            <v>14.55</v>
          </cell>
          <cell r="Z805">
            <v>14.2</v>
          </cell>
          <cell r="AA805">
            <v>3.8</v>
          </cell>
          <cell r="AB805">
            <v>1.6</v>
          </cell>
          <cell r="AD805">
            <v>-1.6393442622950727E-2</v>
          </cell>
          <cell r="AE805">
            <v>-1.6393442622950727E-2</v>
          </cell>
          <cell r="AF805">
            <v>-1.3953488372093092E-2</v>
          </cell>
          <cell r="AG805">
            <v>-1.2820512820512775E-2</v>
          </cell>
          <cell r="AH805">
            <v>-1.2820512820512775E-2</v>
          </cell>
          <cell r="AI805">
            <v>-0.12499999999999989</v>
          </cell>
          <cell r="AJ805">
            <v>-0.12499999999999989</v>
          </cell>
          <cell r="AK805">
            <v>-0.10638297872340419</v>
          </cell>
          <cell r="AL805">
            <v>-0.10638297872340419</v>
          </cell>
          <cell r="AM805">
            <v>-4.1284403669724856E-2</v>
          </cell>
          <cell r="AN805">
            <v>-2.6666666666666727E-2</v>
          </cell>
          <cell r="AO805">
            <v>-1.6393442622950727E-2</v>
          </cell>
          <cell r="AP805">
            <v>-1.6666666666666607E-2</v>
          </cell>
          <cell r="AQ805">
            <v>-1.2658227848101333E-2</v>
          </cell>
          <cell r="AR805">
            <v>0</v>
          </cell>
          <cell r="AS805">
            <v>-2.3489932885906062E-2</v>
          </cell>
          <cell r="AT805">
            <v>-2.3489932885906062E-2</v>
          </cell>
          <cell r="AU805">
            <v>-2.4054982817869552E-2</v>
          </cell>
          <cell r="AV805">
            <v>-3.5532994923857864E-2</v>
          </cell>
          <cell r="AW805">
            <v>-5.3254437869822424E-2</v>
          </cell>
        </row>
        <row r="806">
          <cell r="A806">
            <v>42891</v>
          </cell>
          <cell r="B806">
            <v>5363</v>
          </cell>
          <cell r="C806">
            <v>3657</v>
          </cell>
          <cell r="D806">
            <v>-6.7700258397932811E-2</v>
          </cell>
          <cell r="E806">
            <v>-6.7628650904033361E-2</v>
          </cell>
          <cell r="F806">
            <v>-6.7805251083354556E-2</v>
          </cell>
          <cell r="G806">
            <v>0.4665025977577249</v>
          </cell>
          <cell r="I806">
            <v>5.6</v>
          </cell>
          <cell r="J806">
            <v>10</v>
          </cell>
          <cell r="L806">
            <v>7.35</v>
          </cell>
          <cell r="N806">
            <v>7.85</v>
          </cell>
          <cell r="P806">
            <v>0.25</v>
          </cell>
          <cell r="Q806">
            <v>1.8</v>
          </cell>
          <cell r="R806">
            <v>3.4</v>
          </cell>
          <cell r="S806">
            <v>5.55</v>
          </cell>
          <cell r="T806">
            <v>5.45</v>
          </cell>
          <cell r="U806">
            <v>7.3</v>
          </cell>
          <cell r="V806">
            <v>6</v>
          </cell>
          <cell r="Y806">
            <v>13.9</v>
          </cell>
          <cell r="Z806">
            <v>13.55</v>
          </cell>
          <cell r="AA806">
            <v>3.35</v>
          </cell>
          <cell r="AB806">
            <v>1.22</v>
          </cell>
          <cell r="AD806">
            <v>-6.6666666666666763E-2</v>
          </cell>
          <cell r="AE806">
            <v>-6.6666666666666763E-2</v>
          </cell>
          <cell r="AF806">
            <v>-5.6603773584905648E-2</v>
          </cell>
          <cell r="AG806">
            <v>-4.5454545454545525E-2</v>
          </cell>
          <cell r="AH806">
            <v>-4.5454545454545525E-2</v>
          </cell>
          <cell r="AI806">
            <v>-6.5476190476190577E-2</v>
          </cell>
          <cell r="AJ806">
            <v>-6.5476190476190577E-2</v>
          </cell>
          <cell r="AK806">
            <v>-0.40476190476190477</v>
          </cell>
          <cell r="AL806">
            <v>-0.40476190476190477</v>
          </cell>
          <cell r="AM806">
            <v>-0.13875598086124397</v>
          </cell>
          <cell r="AN806">
            <v>-6.8493150684931559E-2</v>
          </cell>
          <cell r="AO806">
            <v>-7.5000000000000067E-2</v>
          </cell>
          <cell r="AP806">
            <v>-7.6271186440677985E-2</v>
          </cell>
          <cell r="AQ806">
            <v>-6.4102564102564097E-2</v>
          </cell>
          <cell r="AR806">
            <v>-6.9767441860465129E-2</v>
          </cell>
          <cell r="AS806">
            <v>-4.4673539518900407E-2</v>
          </cell>
          <cell r="AT806">
            <v>-4.4673539518900407E-2</v>
          </cell>
          <cell r="AU806">
            <v>-4.5774647887323883E-2</v>
          </cell>
          <cell r="AV806">
            <v>-0.11842105263157887</v>
          </cell>
          <cell r="AW806">
            <v>-0.23750000000000004</v>
          </cell>
        </row>
        <row r="807">
          <cell r="A807">
            <v>42898</v>
          </cell>
          <cell r="B807">
            <v>5498</v>
          </cell>
          <cell r="C807">
            <v>3740</v>
          </cell>
          <cell r="D807">
            <v>2.4168514412416853E-2</v>
          </cell>
          <cell r="E807">
            <v>2.5172478090620842E-2</v>
          </cell>
          <cell r="F807">
            <v>2.2696199070276091E-2</v>
          </cell>
          <cell r="G807">
            <v>0.47005347593582886</v>
          </cell>
          <cell r="I807">
            <v>5.9</v>
          </cell>
          <cell r="J807">
            <v>9.9</v>
          </cell>
          <cell r="L807">
            <v>7.55</v>
          </cell>
          <cell r="N807">
            <v>8.1</v>
          </cell>
          <cell r="P807">
            <v>0.28000000000000003</v>
          </cell>
          <cell r="Q807">
            <v>1.97</v>
          </cell>
          <cell r="R807">
            <v>3.6</v>
          </cell>
          <cell r="S807">
            <v>5.75</v>
          </cell>
          <cell r="T807">
            <v>5.55</v>
          </cell>
          <cell r="U807">
            <v>7.55</v>
          </cell>
          <cell r="V807">
            <v>6.7</v>
          </cell>
          <cell r="Y807">
            <v>13.55</v>
          </cell>
          <cell r="Z807">
            <v>13.2</v>
          </cell>
          <cell r="AA807">
            <v>3.55</v>
          </cell>
          <cell r="AB807">
            <v>1.66</v>
          </cell>
          <cell r="AD807">
            <v>5.3571428571428603E-2</v>
          </cell>
          <cell r="AE807">
            <v>5.3571428571428603E-2</v>
          </cell>
          <cell r="AF807">
            <v>-1.0000000000000009E-2</v>
          </cell>
          <cell r="AG807">
            <v>2.7210884353741527E-2</v>
          </cell>
          <cell r="AH807">
            <v>2.7210884353741527E-2</v>
          </cell>
          <cell r="AI807">
            <v>3.1847133757961776E-2</v>
          </cell>
          <cell r="AJ807">
            <v>3.1847133757961776E-2</v>
          </cell>
          <cell r="AK807">
            <v>0.12000000000000011</v>
          </cell>
          <cell r="AL807">
            <v>0.12000000000000011</v>
          </cell>
          <cell r="AM807">
            <v>9.4444444444444331E-2</v>
          </cell>
          <cell r="AN807">
            <v>5.8823529411764719E-2</v>
          </cell>
          <cell r="AO807">
            <v>3.6036036036036112E-2</v>
          </cell>
          <cell r="AP807">
            <v>1.8348623853210899E-2</v>
          </cell>
          <cell r="AQ807">
            <v>3.4246575342465668E-2</v>
          </cell>
          <cell r="AR807">
            <v>0.1166666666666667</v>
          </cell>
          <cell r="AS807">
            <v>-2.5179856115107868E-2</v>
          </cell>
          <cell r="AT807">
            <v>-2.5179856115107868E-2</v>
          </cell>
          <cell r="AU807">
            <v>-2.583025830258312E-2</v>
          </cell>
          <cell r="AV807">
            <v>5.9701492537313383E-2</v>
          </cell>
          <cell r="AW807">
            <v>0.36065573770491799</v>
          </cell>
        </row>
        <row r="808">
          <cell r="A808">
            <v>42905</v>
          </cell>
          <cell r="B808">
            <v>5229</v>
          </cell>
          <cell r="C808">
            <v>3474</v>
          </cell>
          <cell r="D808">
            <v>-5.7912968174929635E-2</v>
          </cell>
          <cell r="E808">
            <v>-4.8926882502728253E-2</v>
          </cell>
          <cell r="F808">
            <v>-7.1122994652406457E-2</v>
          </cell>
          <cell r="G808">
            <v>0.50518134715025909</v>
          </cell>
          <cell r="I808">
            <v>5.3</v>
          </cell>
          <cell r="J808">
            <v>9.5</v>
          </cell>
          <cell r="L808">
            <v>7.4</v>
          </cell>
          <cell r="N808">
            <v>7.9</v>
          </cell>
          <cell r="P808">
            <v>0.16</v>
          </cell>
          <cell r="Q808">
            <v>1.6</v>
          </cell>
          <cell r="R808">
            <v>3.45</v>
          </cell>
          <cell r="S808">
            <v>5.55</v>
          </cell>
          <cell r="T808">
            <v>5.4</v>
          </cell>
          <cell r="U808">
            <v>7.05</v>
          </cell>
          <cell r="V808">
            <v>6.2</v>
          </cell>
          <cell r="Y808">
            <v>13</v>
          </cell>
          <cell r="Z808">
            <v>12.65</v>
          </cell>
          <cell r="AA808">
            <v>3.29</v>
          </cell>
          <cell r="AB808">
            <v>1.54</v>
          </cell>
          <cell r="AD808">
            <v>-0.10169491525423735</v>
          </cell>
          <cell r="AE808">
            <v>-0.10169491525423735</v>
          </cell>
          <cell r="AF808">
            <v>-4.0404040404040442E-2</v>
          </cell>
          <cell r="AG808">
            <v>-1.9867549668874052E-2</v>
          </cell>
          <cell r="AH808">
            <v>-1.9867549668874052E-2</v>
          </cell>
          <cell r="AI808">
            <v>-2.4691358024691246E-2</v>
          </cell>
          <cell r="AJ808">
            <v>-2.4691358024691246E-2</v>
          </cell>
          <cell r="AK808">
            <v>-0.4285714285714286</v>
          </cell>
          <cell r="AL808">
            <v>-0.4285714285714286</v>
          </cell>
          <cell r="AM808">
            <v>-0.18781725888324863</v>
          </cell>
          <cell r="AN808">
            <v>-4.166666666666663E-2</v>
          </cell>
          <cell r="AO808">
            <v>-3.4782608695652195E-2</v>
          </cell>
          <cell r="AP808">
            <v>-2.7027027027026973E-2</v>
          </cell>
          <cell r="AQ808">
            <v>-6.6225165562913912E-2</v>
          </cell>
          <cell r="AR808">
            <v>-7.4626865671641784E-2</v>
          </cell>
          <cell r="AS808">
            <v>-4.0590405904059046E-2</v>
          </cell>
          <cell r="AT808">
            <v>-4.0590405904059046E-2</v>
          </cell>
          <cell r="AU808">
            <v>-4.166666666666663E-2</v>
          </cell>
          <cell r="AV808">
            <v>-7.3239436619718212E-2</v>
          </cell>
          <cell r="AW808">
            <v>-7.2289156626505924E-2</v>
          </cell>
        </row>
        <row r="809">
          <cell r="A809">
            <v>42912</v>
          </cell>
          <cell r="B809">
            <v>4757</v>
          </cell>
          <cell r="C809">
            <v>3057</v>
          </cell>
          <cell r="D809">
            <v>-0.10214868436171431</v>
          </cell>
          <cell r="E809">
            <v>-9.0265825205584238E-2</v>
          </cell>
          <cell r="F809">
            <v>-0.12003454231433508</v>
          </cell>
          <cell r="G809">
            <v>0.55610075237160617</v>
          </cell>
          <cell r="I809">
            <v>4.6500000000000004</v>
          </cell>
          <cell r="J809">
            <v>8.5</v>
          </cell>
          <cell r="L809">
            <v>6.9</v>
          </cell>
          <cell r="N809">
            <v>7.35</v>
          </cell>
          <cell r="P809">
            <v>0</v>
          </cell>
          <cell r="Q809">
            <v>1.1399999999999999</v>
          </cell>
          <cell r="R809">
            <v>3.3</v>
          </cell>
          <cell r="S809">
            <v>5.0999999999999996</v>
          </cell>
          <cell r="T809">
            <v>4.9000000000000004</v>
          </cell>
          <cell r="U809">
            <v>6.8</v>
          </cell>
          <cell r="V809">
            <v>5.95</v>
          </cell>
          <cell r="Y809">
            <v>11.5</v>
          </cell>
          <cell r="Z809">
            <v>11.15</v>
          </cell>
          <cell r="AA809">
            <v>3</v>
          </cell>
          <cell r="AB809">
            <v>1.27</v>
          </cell>
          <cell r="AD809">
            <v>-0.12264150943396213</v>
          </cell>
          <cell r="AE809">
            <v>-0.12264150943396213</v>
          </cell>
          <cell r="AF809">
            <v>-0.10526315789473684</v>
          </cell>
          <cell r="AG809">
            <v>-6.7567567567567544E-2</v>
          </cell>
          <cell r="AH809">
            <v>-6.7567567567567544E-2</v>
          </cell>
          <cell r="AI809">
            <v>-6.9620253164557E-2</v>
          </cell>
          <cell r="AJ809">
            <v>-6.9620253164557E-2</v>
          </cell>
          <cell r="AK809">
            <v>-1</v>
          </cell>
          <cell r="AL809">
            <v>-1</v>
          </cell>
          <cell r="AM809">
            <v>-0.28750000000000009</v>
          </cell>
          <cell r="AN809">
            <v>-4.3478260869565299E-2</v>
          </cell>
          <cell r="AO809">
            <v>-8.1081081081081141E-2</v>
          </cell>
          <cell r="AP809">
            <v>-9.259259259259256E-2</v>
          </cell>
          <cell r="AQ809">
            <v>-3.546099290780147E-2</v>
          </cell>
          <cell r="AR809">
            <v>-4.0322580645161255E-2</v>
          </cell>
          <cell r="AS809">
            <v>-0.11538461538461542</v>
          </cell>
          <cell r="AT809">
            <v>-0.11538461538461542</v>
          </cell>
          <cell r="AU809">
            <v>-0.11857707509881421</v>
          </cell>
          <cell r="AV809">
            <v>-8.8145896656534939E-2</v>
          </cell>
          <cell r="AW809">
            <v>-0.17532467532467533</v>
          </cell>
        </row>
        <row r="810">
          <cell r="A810">
            <v>42919</v>
          </cell>
          <cell r="B810">
            <v>4899</v>
          </cell>
          <cell r="C810">
            <v>3203</v>
          </cell>
          <cell r="D810">
            <v>3.6856923470693692E-2</v>
          </cell>
          <cell r="E810">
            <v>2.9850746268656803E-2</v>
          </cell>
          <cell r="F810">
            <v>4.7759241086032134E-2</v>
          </cell>
          <cell r="G810">
            <v>0.52950359038401495</v>
          </cell>
          <cell r="I810">
            <v>5</v>
          </cell>
          <cell r="J810">
            <v>8.8000000000000007</v>
          </cell>
          <cell r="L810">
            <v>7</v>
          </cell>
          <cell r="N810">
            <v>7.55</v>
          </cell>
          <cell r="P810">
            <v>0</v>
          </cell>
          <cell r="Q810">
            <v>1.38</v>
          </cell>
          <cell r="R810">
            <v>3.35</v>
          </cell>
          <cell r="S810">
            <v>5.0999999999999996</v>
          </cell>
          <cell r="T810">
            <v>5</v>
          </cell>
          <cell r="U810">
            <v>6.85</v>
          </cell>
          <cell r="V810">
            <v>6</v>
          </cell>
          <cell r="Y810">
            <v>11.85</v>
          </cell>
          <cell r="Z810">
            <v>11.5</v>
          </cell>
          <cell r="AA810">
            <v>3.42</v>
          </cell>
          <cell r="AB810">
            <v>1.39</v>
          </cell>
          <cell r="AD810">
            <v>7.5268817204301008E-2</v>
          </cell>
          <cell r="AE810">
            <v>7.5268817204301008E-2</v>
          </cell>
          <cell r="AF810">
            <v>3.529411764705892E-2</v>
          </cell>
          <cell r="AG810">
            <v>1.4492753623188248E-2</v>
          </cell>
          <cell r="AH810">
            <v>1.4492753623188248E-2</v>
          </cell>
          <cell r="AI810">
            <v>2.7210884353741527E-2</v>
          </cell>
          <cell r="AJ810">
            <v>2.7210884353741527E-2</v>
          </cell>
          <cell r="AK810" t="e">
            <v>#DIV/0!</v>
          </cell>
          <cell r="AL810" t="e">
            <v>#DIV/0!</v>
          </cell>
          <cell r="AM810">
            <v>0.21052631578947367</v>
          </cell>
          <cell r="AN810">
            <v>1.5151515151515138E-2</v>
          </cell>
          <cell r="AO810">
            <v>0</v>
          </cell>
          <cell r="AP810">
            <v>2.0408163265306145E-2</v>
          </cell>
          <cell r="AQ810">
            <v>7.3529411764705621E-3</v>
          </cell>
          <cell r="AR810">
            <v>8.4033613445377853E-3</v>
          </cell>
          <cell r="AS810">
            <v>3.0434782608695699E-2</v>
          </cell>
          <cell r="AT810">
            <v>3.0434782608695699E-2</v>
          </cell>
          <cell r="AU810">
            <v>3.1390134529147851E-2</v>
          </cell>
          <cell r="AV810">
            <v>0.1399999999999999</v>
          </cell>
          <cell r="AW810">
            <v>9.4488188976377785E-2</v>
          </cell>
        </row>
        <row r="811">
          <cell r="A811">
            <v>42926</v>
          </cell>
          <cell r="B811">
            <v>4447</v>
          </cell>
          <cell r="C811">
            <v>2874</v>
          </cell>
          <cell r="D811">
            <v>-9.6395951616884745E-2</v>
          </cell>
          <cell r="E811">
            <v>-9.2263727291283959E-2</v>
          </cell>
          <cell r="F811">
            <v>-0.10271620355916333</v>
          </cell>
          <cell r="G811">
            <v>0.54732080723729992</v>
          </cell>
          <cell r="I811">
            <v>4.4000000000000004</v>
          </cell>
          <cell r="J811">
            <v>8.0500000000000007</v>
          </cell>
          <cell r="L811">
            <v>6.5</v>
          </cell>
          <cell r="N811">
            <v>6.85</v>
          </cell>
          <cell r="P811">
            <v>0</v>
          </cell>
          <cell r="Q811">
            <v>0.89</v>
          </cell>
          <cell r="R811">
            <v>3.1</v>
          </cell>
          <cell r="S811">
            <v>4.6500000000000004</v>
          </cell>
          <cell r="T811">
            <v>4.3</v>
          </cell>
          <cell r="U811">
            <v>6.3</v>
          </cell>
          <cell r="V811">
            <v>5.45</v>
          </cell>
          <cell r="Y811">
            <v>11.15</v>
          </cell>
          <cell r="Z811">
            <v>10.8</v>
          </cell>
          <cell r="AA811">
            <v>2.87</v>
          </cell>
          <cell r="AB811">
            <v>0.9</v>
          </cell>
          <cell r="AD811">
            <v>-0.11999999999999988</v>
          </cell>
          <cell r="AE811">
            <v>-0.11999999999999988</v>
          </cell>
          <cell r="AF811">
            <v>-8.5227272727272707E-2</v>
          </cell>
          <cell r="AG811">
            <v>-7.1428571428571397E-2</v>
          </cell>
          <cell r="AH811">
            <v>-7.1428571428571397E-2</v>
          </cell>
          <cell r="AI811">
            <v>-9.27152317880795E-2</v>
          </cell>
          <cell r="AJ811">
            <v>-9.27152317880795E-2</v>
          </cell>
          <cell r="AK811" t="e">
            <v>#DIV/0!</v>
          </cell>
          <cell r="AL811" t="e">
            <v>#DIV/0!</v>
          </cell>
          <cell r="AM811">
            <v>-0.35507246376811585</v>
          </cell>
          <cell r="AN811">
            <v>-7.4626865671641784E-2</v>
          </cell>
          <cell r="AO811">
            <v>-8.8235294117646967E-2</v>
          </cell>
          <cell r="AP811">
            <v>-0.14000000000000001</v>
          </cell>
          <cell r="AQ811">
            <v>-8.0291970802919721E-2</v>
          </cell>
          <cell r="AR811">
            <v>-9.1666666666666674E-2</v>
          </cell>
          <cell r="AS811">
            <v>-5.9071729957805852E-2</v>
          </cell>
          <cell r="AT811">
            <v>-5.9071729957805852E-2</v>
          </cell>
          <cell r="AU811">
            <v>-6.0869565217391286E-2</v>
          </cell>
          <cell r="AV811">
            <v>-0.16081871345029231</v>
          </cell>
          <cell r="AW811">
            <v>-0.35251798561151071</v>
          </cell>
        </row>
        <row r="812">
          <cell r="A812">
            <v>42933</v>
          </cell>
          <cell r="B812">
            <v>4798</v>
          </cell>
          <cell r="C812">
            <v>3194</v>
          </cell>
          <cell r="D812">
            <v>9.1654145608523363E-2</v>
          </cell>
          <cell r="E812">
            <v>7.8929615471104109E-2</v>
          </cell>
          <cell r="F812">
            <v>0.1113430758524705</v>
          </cell>
          <cell r="G812">
            <v>0.50219160926737638</v>
          </cell>
          <cell r="I812">
            <v>5.15</v>
          </cell>
          <cell r="J812">
            <v>8.9</v>
          </cell>
          <cell r="L812">
            <v>6.7</v>
          </cell>
          <cell r="N812">
            <v>7.15</v>
          </cell>
          <cell r="P812">
            <v>0</v>
          </cell>
          <cell r="Q812">
            <v>1.33</v>
          </cell>
          <cell r="R812">
            <v>3.3</v>
          </cell>
          <cell r="S812">
            <v>4.8499999999999996</v>
          </cell>
          <cell r="T812">
            <v>4.45</v>
          </cell>
          <cell r="U812">
            <v>6.6</v>
          </cell>
          <cell r="V812">
            <v>5.75</v>
          </cell>
          <cell r="Y812">
            <v>12.35</v>
          </cell>
          <cell r="Z812">
            <v>12</v>
          </cell>
          <cell r="AA812">
            <v>3.04</v>
          </cell>
          <cell r="AB812">
            <v>0.99</v>
          </cell>
          <cell r="AD812">
            <v>0.17045454545454541</v>
          </cell>
          <cell r="AE812">
            <v>0.17045454545454541</v>
          </cell>
          <cell r="AF812">
            <v>0.10559006211180111</v>
          </cell>
          <cell r="AG812">
            <v>3.0769230769230882E-2</v>
          </cell>
          <cell r="AH812">
            <v>3.0769230769230882E-2</v>
          </cell>
          <cell r="AI812">
            <v>4.3795620437956373E-2</v>
          </cell>
          <cell r="AJ812">
            <v>4.3795620437956373E-2</v>
          </cell>
          <cell r="AK812" t="e">
            <v>#DIV/0!</v>
          </cell>
          <cell r="AL812" t="e">
            <v>#DIV/0!</v>
          </cell>
          <cell r="AM812">
            <v>0.49438202247191021</v>
          </cell>
          <cell r="AN812">
            <v>6.4516129032258007E-2</v>
          </cell>
          <cell r="AO812">
            <v>4.3010752688171783E-2</v>
          </cell>
          <cell r="AP812">
            <v>3.488372093023262E-2</v>
          </cell>
          <cell r="AQ812">
            <v>4.7619047619047672E-2</v>
          </cell>
          <cell r="AR812">
            <v>5.504587155963292E-2</v>
          </cell>
          <cell r="AS812">
            <v>0.10762331838565009</v>
          </cell>
          <cell r="AT812">
            <v>0.10762331838565009</v>
          </cell>
          <cell r="AU812">
            <v>0.11111111111111094</v>
          </cell>
          <cell r="AV812">
            <v>5.9233449477351874E-2</v>
          </cell>
          <cell r="AW812">
            <v>9.9999999999999867E-2</v>
          </cell>
        </row>
        <row r="813">
          <cell r="A813">
            <v>42940</v>
          </cell>
          <cell r="B813">
            <v>5172</v>
          </cell>
          <cell r="C813">
            <v>3492</v>
          </cell>
          <cell r="D813">
            <v>8.4084084084084187E-2</v>
          </cell>
          <cell r="E813">
            <v>7.7949145477282267E-2</v>
          </cell>
          <cell r="F813">
            <v>9.3299937382592457E-2</v>
          </cell>
          <cell r="G813">
            <v>0.48109965635738833</v>
          </cell>
          <cell r="I813">
            <v>5.5</v>
          </cell>
          <cell r="J813">
            <v>9.5</v>
          </cell>
          <cell r="L813">
            <v>7.05</v>
          </cell>
          <cell r="N813">
            <v>7.65</v>
          </cell>
          <cell r="P813">
            <v>0</v>
          </cell>
          <cell r="Q813">
            <v>1.66</v>
          </cell>
          <cell r="R813">
            <v>3.5</v>
          </cell>
          <cell r="S813">
            <v>5.15</v>
          </cell>
          <cell r="T813">
            <v>4.8</v>
          </cell>
          <cell r="U813">
            <v>6.9</v>
          </cell>
          <cell r="V813">
            <v>5.9</v>
          </cell>
          <cell r="Y813">
            <v>13.35</v>
          </cell>
          <cell r="Z813">
            <v>13</v>
          </cell>
          <cell r="AA813">
            <v>3.21</v>
          </cell>
          <cell r="AB813">
            <v>1.1000000000000001</v>
          </cell>
          <cell r="AD813">
            <v>6.7961165048543659E-2</v>
          </cell>
          <cell r="AE813">
            <v>6.7961165048543659E-2</v>
          </cell>
          <cell r="AF813">
            <v>6.7415730337078594E-2</v>
          </cell>
          <cell r="AG813">
            <v>5.2238805970149294E-2</v>
          </cell>
          <cell r="AH813">
            <v>5.2238805970149294E-2</v>
          </cell>
          <cell r="AI813">
            <v>6.9930069930070005E-2</v>
          </cell>
          <cell r="AJ813">
            <v>6.9930069930070005E-2</v>
          </cell>
          <cell r="AK813" t="e">
            <v>#DIV/0!</v>
          </cell>
          <cell r="AL813" t="e">
            <v>#DIV/0!</v>
          </cell>
          <cell r="AM813">
            <v>0.24812030075187952</v>
          </cell>
          <cell r="AN813">
            <v>6.0606060606060552E-2</v>
          </cell>
          <cell r="AO813">
            <v>6.1855670103093008E-2</v>
          </cell>
          <cell r="AP813">
            <v>7.8651685393258397E-2</v>
          </cell>
          <cell r="AQ813">
            <v>4.5454545454545636E-2</v>
          </cell>
          <cell r="AR813">
            <v>2.6086956521739202E-2</v>
          </cell>
          <cell r="AS813">
            <v>8.0971659919028438E-2</v>
          </cell>
          <cell r="AT813">
            <v>8.0971659919028438E-2</v>
          </cell>
          <cell r="AU813">
            <v>8.3333333333333259E-2</v>
          </cell>
          <cell r="AV813">
            <v>5.5921052631578982E-2</v>
          </cell>
          <cell r="AW813">
            <v>0.11111111111111116</v>
          </cell>
        </row>
        <row r="814">
          <cell r="A814">
            <v>42947</v>
          </cell>
          <cell r="B814">
            <v>5186</v>
          </cell>
          <cell r="C814">
            <v>3503</v>
          </cell>
          <cell r="D814">
            <v>2.8855032317636198E-3</v>
          </cell>
          <cell r="E814">
            <v>2.7068832173240409E-3</v>
          </cell>
          <cell r="F814">
            <v>3.1500572737686028E-3</v>
          </cell>
          <cell r="G814">
            <v>0.48044533257208105</v>
          </cell>
          <cell r="I814">
            <v>5.3</v>
          </cell>
          <cell r="J814">
            <v>9.75</v>
          </cell>
          <cell r="L814">
            <v>7.05</v>
          </cell>
          <cell r="N814">
            <v>7.65</v>
          </cell>
          <cell r="P814">
            <v>0</v>
          </cell>
          <cell r="Q814">
            <v>1.66</v>
          </cell>
          <cell r="R814">
            <v>3.5</v>
          </cell>
          <cell r="S814">
            <v>5.15</v>
          </cell>
          <cell r="T814">
            <v>4.8</v>
          </cell>
          <cell r="U814">
            <v>6.9</v>
          </cell>
          <cell r="V814">
            <v>5.75</v>
          </cell>
          <cell r="X814">
            <v>14.8</v>
          </cell>
          <cell r="Y814">
            <v>13.25</v>
          </cell>
          <cell r="Z814">
            <v>12.9</v>
          </cell>
          <cell r="AA814">
            <v>3.38</v>
          </cell>
          <cell r="AB814">
            <v>1.06</v>
          </cell>
          <cell r="AD814">
            <v>-3.6363636363636376E-2</v>
          </cell>
          <cell r="AE814">
            <v>-3.6363636363636376E-2</v>
          </cell>
          <cell r="AF814">
            <v>2.6315789473684292E-2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 t="e">
            <v>#DIV/0!</v>
          </cell>
          <cell r="AL814" t="e">
            <v>#DIV/0!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-2.5423728813559365E-2</v>
          </cell>
          <cell r="AS814" t="str">
            <v>NEW:</v>
          </cell>
          <cell r="AT814">
            <v>-7.4906367041198685E-3</v>
          </cell>
          <cell r="AU814">
            <v>-7.692307692307665E-3</v>
          </cell>
          <cell r="AV814">
            <v>5.2959501557632294E-2</v>
          </cell>
          <cell r="AW814">
            <v>-3.6363636363636376E-2</v>
          </cell>
        </row>
        <row r="815">
          <cell r="A815">
            <v>42954</v>
          </cell>
          <cell r="B815">
            <v>6151</v>
          </cell>
          <cell r="C815">
            <v>4046</v>
          </cell>
          <cell r="D815">
            <v>0.17355276786741847</v>
          </cell>
          <cell r="E815">
            <v>0.18607790204396446</v>
          </cell>
          <cell r="F815">
            <v>0.15500999143591199</v>
          </cell>
          <cell r="G815">
            <v>0.52026693030153237</v>
          </cell>
          <cell r="I815">
            <v>6.3</v>
          </cell>
          <cell r="J815">
            <v>10.6</v>
          </cell>
          <cell r="L815">
            <v>7.7</v>
          </cell>
          <cell r="N815">
            <v>8.5500000000000007</v>
          </cell>
          <cell r="P815">
            <v>0.34</v>
          </cell>
          <cell r="Q815">
            <v>2.33</v>
          </cell>
          <cell r="R815">
            <v>3.95</v>
          </cell>
          <cell r="S815">
            <v>6.3</v>
          </cell>
          <cell r="T815">
            <v>5.5</v>
          </cell>
          <cell r="U815">
            <v>8.3000000000000007</v>
          </cell>
          <cell r="V815">
            <v>7.15</v>
          </cell>
          <cell r="X815">
            <v>16.5</v>
          </cell>
          <cell r="Y815">
            <v>14.35</v>
          </cell>
          <cell r="Z815">
            <v>14</v>
          </cell>
          <cell r="AA815">
            <v>4.22</v>
          </cell>
          <cell r="AB815">
            <v>1.9</v>
          </cell>
          <cell r="AD815">
            <v>0.18867924528301883</v>
          </cell>
          <cell r="AE815">
            <v>0.18867924528301883</v>
          </cell>
          <cell r="AF815">
            <v>8.7179487179487092E-2</v>
          </cell>
          <cell r="AG815">
            <v>9.219858156028371E-2</v>
          </cell>
          <cell r="AH815">
            <v>9.219858156028371E-2</v>
          </cell>
          <cell r="AI815">
            <v>0.11764705882352944</v>
          </cell>
          <cell r="AJ815">
            <v>0.11764705882352944</v>
          </cell>
          <cell r="AK815" t="e">
            <v>#DIV/0!</v>
          </cell>
          <cell r="AL815" t="e">
            <v>#DIV/0!</v>
          </cell>
          <cell r="AM815">
            <v>0.40361445783132543</v>
          </cell>
          <cell r="AN815">
            <v>0.12857142857142856</v>
          </cell>
          <cell r="AO815">
            <v>0.22330097087378631</v>
          </cell>
          <cell r="AP815">
            <v>0.14583333333333348</v>
          </cell>
          <cell r="AQ815">
            <v>0.20289855072463769</v>
          </cell>
          <cell r="AR815">
            <v>0.24347826086956537</v>
          </cell>
          <cell r="AS815">
            <v>0.11486486486486491</v>
          </cell>
          <cell r="AT815">
            <v>8.3018867924528283E-2</v>
          </cell>
          <cell r="AU815">
            <v>8.5271317829457294E-2</v>
          </cell>
          <cell r="AV815">
            <v>0.24852071005917153</v>
          </cell>
          <cell r="AW815">
            <v>0.79245283018867907</v>
          </cell>
        </row>
        <row r="816">
          <cell r="A816">
            <v>42961</v>
          </cell>
          <cell r="B816">
            <v>6874</v>
          </cell>
          <cell r="C816">
            <v>4457</v>
          </cell>
          <cell r="D816">
            <v>0.11120917917034423</v>
          </cell>
          <cell r="E816">
            <v>0.11754186311168913</v>
          </cell>
          <cell r="F816">
            <v>0.10158180919426596</v>
          </cell>
          <cell r="G816">
            <v>0.5422930222122504</v>
          </cell>
          <cell r="I816">
            <v>6.9</v>
          </cell>
          <cell r="J816">
            <v>11.4</v>
          </cell>
          <cell r="L816">
            <v>8.65</v>
          </cell>
          <cell r="N816">
            <v>9.85</v>
          </cell>
          <cell r="P816">
            <v>0.56999999999999995</v>
          </cell>
          <cell r="Q816">
            <v>2.73</v>
          </cell>
          <cell r="R816">
            <v>4.3</v>
          </cell>
          <cell r="S816">
            <v>7.35</v>
          </cell>
          <cell r="T816">
            <v>6.35</v>
          </cell>
          <cell r="U816">
            <v>9.65</v>
          </cell>
          <cell r="V816">
            <v>8.4499999999999993</v>
          </cell>
          <cell r="X816">
            <v>17.600000000000001</v>
          </cell>
          <cell r="Y816">
            <v>15.6</v>
          </cell>
          <cell r="Z816">
            <v>15.25</v>
          </cell>
          <cell r="AA816">
            <v>5.21</v>
          </cell>
          <cell r="AB816">
            <v>2.79</v>
          </cell>
          <cell r="AD816">
            <v>9.5238095238095344E-2</v>
          </cell>
          <cell r="AE816">
            <v>9.5238095238095344E-2</v>
          </cell>
          <cell r="AF816">
            <v>7.547169811320753E-2</v>
          </cell>
          <cell r="AG816">
            <v>0.12337662337662336</v>
          </cell>
          <cell r="AH816">
            <v>0.12337662337662336</v>
          </cell>
          <cell r="AI816">
            <v>0.15204678362573087</v>
          </cell>
          <cell r="AJ816">
            <v>0.15204678362573087</v>
          </cell>
          <cell r="AK816">
            <v>0.67647058823529393</v>
          </cell>
          <cell r="AL816">
            <v>0.67647058823529393</v>
          </cell>
          <cell r="AM816">
            <v>0.17167381974248919</v>
          </cell>
          <cell r="AN816">
            <v>8.8607594936708667E-2</v>
          </cell>
          <cell r="AO816">
            <v>0.16666666666666674</v>
          </cell>
          <cell r="AP816">
            <v>0.15454545454545454</v>
          </cell>
          <cell r="AQ816">
            <v>0.16265060240963858</v>
          </cell>
          <cell r="AR816">
            <v>0.18181818181818166</v>
          </cell>
          <cell r="AS816">
            <v>6.6666666666666652E-2</v>
          </cell>
          <cell r="AT816">
            <v>8.710801393728218E-2</v>
          </cell>
          <cell r="AU816">
            <v>8.9285714285714191E-2</v>
          </cell>
          <cell r="AV816">
            <v>0.23459715639810441</v>
          </cell>
          <cell r="AW816">
            <v>0.46842105263157907</v>
          </cell>
        </row>
        <row r="817">
          <cell r="A817">
            <v>42968</v>
          </cell>
          <cell r="B817">
            <v>7585</v>
          </cell>
          <cell r="C817">
            <v>5105</v>
          </cell>
          <cell r="D817">
            <v>0.11993645750595716</v>
          </cell>
          <cell r="E817">
            <v>0.10343322665114929</v>
          </cell>
          <cell r="F817">
            <v>0.14538927529728518</v>
          </cell>
          <cell r="G817">
            <v>0.48579823702252695</v>
          </cell>
          <cell r="I817">
            <v>7.45</v>
          </cell>
          <cell r="J817">
            <v>13.15</v>
          </cell>
          <cell r="L817">
            <v>9.9499999999999993</v>
          </cell>
          <cell r="N817">
            <v>11.15</v>
          </cell>
          <cell r="P817">
            <v>1.1399999999999999</v>
          </cell>
          <cell r="Q817">
            <v>3.25</v>
          </cell>
          <cell r="R817">
            <v>4.75</v>
          </cell>
          <cell r="S817">
            <v>8.15</v>
          </cell>
          <cell r="T817">
            <v>7.5</v>
          </cell>
          <cell r="U817">
            <v>10.25</v>
          </cell>
          <cell r="V817">
            <v>8.9</v>
          </cell>
          <cell r="X817">
            <v>19.100000000000001</v>
          </cell>
          <cell r="Y817">
            <v>17.649999999999999</v>
          </cell>
          <cell r="Z817">
            <v>17.3</v>
          </cell>
          <cell r="AA817">
            <v>5.78</v>
          </cell>
          <cell r="AB817">
            <v>3.17</v>
          </cell>
          <cell r="AD817">
            <v>7.9710144927536142E-2</v>
          </cell>
          <cell r="AE817">
            <v>7.9710144927536142E-2</v>
          </cell>
          <cell r="AF817">
            <v>0.15350877192982448</v>
          </cell>
          <cell r="AG817">
            <v>0.15028901734104028</v>
          </cell>
          <cell r="AH817">
            <v>0.15028901734104028</v>
          </cell>
          <cell r="AI817">
            <v>0.13197969543147225</v>
          </cell>
          <cell r="AJ817">
            <v>0.13197969543147225</v>
          </cell>
          <cell r="AK817">
            <v>1</v>
          </cell>
          <cell r="AL817">
            <v>1</v>
          </cell>
          <cell r="AM817">
            <v>0.19047619047619047</v>
          </cell>
          <cell r="AN817">
            <v>0.10465116279069764</v>
          </cell>
          <cell r="AO817">
            <v>0.10884353741496611</v>
          </cell>
          <cell r="AP817">
            <v>0.18110236220472453</v>
          </cell>
          <cell r="AQ817">
            <v>6.2176165803108807E-2</v>
          </cell>
          <cell r="AR817">
            <v>5.3254437869822535E-2</v>
          </cell>
          <cell r="AS817">
            <v>8.5227272727272707E-2</v>
          </cell>
          <cell r="AT817">
            <v>0.13141025641025639</v>
          </cell>
          <cell r="AU817">
            <v>0.13442622950819683</v>
          </cell>
          <cell r="AV817">
            <v>0.10940499040307117</v>
          </cell>
          <cell r="AW817">
            <v>0.13620071684587809</v>
          </cell>
        </row>
        <row r="818">
          <cell r="A818">
            <v>42976</v>
          </cell>
          <cell r="B818">
            <v>7324</v>
          </cell>
          <cell r="C818">
            <v>4917</v>
          </cell>
          <cell r="D818">
            <v>-3.5382190701339633E-2</v>
          </cell>
          <cell r="E818">
            <v>-3.4410019775873435E-2</v>
          </cell>
          <cell r="F818">
            <v>-3.6826640548481837E-2</v>
          </cell>
          <cell r="G818">
            <v>0.48952613382143584</v>
          </cell>
          <cell r="I818">
            <v>7.25</v>
          </cell>
          <cell r="J818">
            <v>12.5</v>
          </cell>
          <cell r="L818">
            <v>9.75</v>
          </cell>
          <cell r="N818">
            <v>10.95</v>
          </cell>
          <cell r="P818">
            <v>1.05</v>
          </cell>
          <cell r="Q818">
            <v>3.02</v>
          </cell>
          <cell r="R818">
            <v>4.5999999999999996</v>
          </cell>
          <cell r="S818">
            <v>7.8</v>
          </cell>
          <cell r="T818">
            <v>7.35</v>
          </cell>
          <cell r="U818">
            <v>10</v>
          </cell>
          <cell r="V818">
            <v>8.6999999999999993</v>
          </cell>
          <cell r="X818">
            <v>18.649999999999999</v>
          </cell>
          <cell r="Y818">
            <v>17.3</v>
          </cell>
          <cell r="Z818">
            <v>16.95</v>
          </cell>
          <cell r="AA818">
            <v>5.15</v>
          </cell>
          <cell r="AB818">
            <v>2.98</v>
          </cell>
          <cell r="AD818">
            <v>-2.684563758389269E-2</v>
          </cell>
          <cell r="AE818">
            <v>-2.684563758389269E-2</v>
          </cell>
          <cell r="AF818">
            <v>-4.9429657794676785E-2</v>
          </cell>
          <cell r="AG818">
            <v>-2.010050251256279E-2</v>
          </cell>
          <cell r="AH818">
            <v>-2.010050251256279E-2</v>
          </cell>
          <cell r="AI818">
            <v>-1.7937219730941756E-2</v>
          </cell>
          <cell r="AJ818">
            <v>-1.7937219730941756E-2</v>
          </cell>
          <cell r="AK818">
            <v>-7.8947368421052544E-2</v>
          </cell>
          <cell r="AL818">
            <v>-7.8947368421052544E-2</v>
          </cell>
          <cell r="AM818">
            <v>-7.0769230769230806E-2</v>
          </cell>
          <cell r="AN818">
            <v>-3.1578947368421151E-2</v>
          </cell>
          <cell r="AO818">
            <v>-4.2944785276073705E-2</v>
          </cell>
          <cell r="AP818">
            <v>-2.0000000000000018E-2</v>
          </cell>
          <cell r="AQ818">
            <v>-2.4390243902439046E-2</v>
          </cell>
          <cell r="AR818">
            <v>-2.2471910112359716E-2</v>
          </cell>
          <cell r="AS818">
            <v>-2.3560209424083878E-2</v>
          </cell>
          <cell r="AT818">
            <v>-1.9830028328611804E-2</v>
          </cell>
          <cell r="AU818">
            <v>-2.0231213872832443E-2</v>
          </cell>
          <cell r="AV818">
            <v>-0.10899653979238755</v>
          </cell>
          <cell r="AW818">
            <v>-5.9936908517350118E-2</v>
          </cell>
        </row>
        <row r="819">
          <cell r="A819">
            <v>42982</v>
          </cell>
          <cell r="B819">
            <v>6998</v>
          </cell>
          <cell r="C819">
            <v>4800</v>
          </cell>
          <cell r="D819">
            <v>-3.6189853770116853E-2</v>
          </cell>
          <cell r="E819">
            <v>-4.451119606772258E-2</v>
          </cell>
          <cell r="F819">
            <v>-2.3794996949359382E-2</v>
          </cell>
          <cell r="G819">
            <v>0.45791666666666669</v>
          </cell>
          <cell r="I819">
            <v>7.2</v>
          </cell>
          <cell r="J819">
            <v>12.15</v>
          </cell>
          <cell r="L819">
            <v>9.5</v>
          </cell>
          <cell r="N819">
            <v>10.75</v>
          </cell>
          <cell r="P819">
            <v>0.9</v>
          </cell>
          <cell r="Q819">
            <v>2.94</v>
          </cell>
          <cell r="R819">
            <v>4.45</v>
          </cell>
          <cell r="S819">
            <v>7.5</v>
          </cell>
          <cell r="T819">
            <v>7.15</v>
          </cell>
          <cell r="U819">
            <v>9.65</v>
          </cell>
          <cell r="V819">
            <v>8.3000000000000007</v>
          </cell>
          <cell r="X819">
            <v>17.850000000000001</v>
          </cell>
          <cell r="Y819">
            <v>16.5</v>
          </cell>
          <cell r="Z819">
            <v>16.149999999999999</v>
          </cell>
          <cell r="AA819">
            <v>4.8600000000000003</v>
          </cell>
          <cell r="AB819">
            <v>2.75</v>
          </cell>
          <cell r="AD819">
            <v>-6.8965517241379448E-3</v>
          </cell>
          <cell r="AE819">
            <v>-6.8965517241379448E-3</v>
          </cell>
          <cell r="AF819">
            <v>-2.8000000000000025E-2</v>
          </cell>
          <cell r="AG819">
            <v>-2.5641025641025661E-2</v>
          </cell>
          <cell r="AH819">
            <v>-2.5641025641025661E-2</v>
          </cell>
          <cell r="AI819">
            <v>-1.826484018264829E-2</v>
          </cell>
          <cell r="AJ819">
            <v>-1.826484018264829E-2</v>
          </cell>
          <cell r="AK819">
            <v>-0.1428571428571429</v>
          </cell>
          <cell r="AL819">
            <v>-0.1428571428571429</v>
          </cell>
          <cell r="AM819">
            <v>-2.6490066225165587E-2</v>
          </cell>
          <cell r="AN819">
            <v>-3.2608695652173836E-2</v>
          </cell>
          <cell r="AO819">
            <v>-3.8461538461538436E-2</v>
          </cell>
          <cell r="AP819">
            <v>-2.7210884353741416E-2</v>
          </cell>
          <cell r="AQ819">
            <v>-3.499999999999992E-2</v>
          </cell>
          <cell r="AR819">
            <v>-4.5977011494252706E-2</v>
          </cell>
          <cell r="AS819">
            <v>-4.2895442359249136E-2</v>
          </cell>
          <cell r="AT819">
            <v>-4.6242774566474076E-2</v>
          </cell>
          <cell r="AU819">
            <v>-4.71976401179941E-2</v>
          </cell>
          <cell r="AV819">
            <v>-5.6310679611650483E-2</v>
          </cell>
          <cell r="AW819">
            <v>-7.7181208053691219E-2</v>
          </cell>
        </row>
        <row r="820">
          <cell r="A820">
            <v>42989</v>
          </cell>
          <cell r="B820">
            <v>7734</v>
          </cell>
          <cell r="C820">
            <v>5381</v>
          </cell>
          <cell r="D820">
            <v>0.11162908967621621</v>
          </cell>
          <cell r="E820">
            <v>0.10517290654472711</v>
          </cell>
          <cell r="F820">
            <v>0.12104166666666671</v>
          </cell>
          <cell r="G820">
            <v>0.4372793161122468</v>
          </cell>
          <cell r="I820">
            <v>7.95</v>
          </cell>
          <cell r="J820">
            <v>13.35</v>
          </cell>
          <cell r="L820">
            <v>10.65</v>
          </cell>
          <cell r="N820">
            <v>11.95</v>
          </cell>
          <cell r="P820">
            <v>1.35</v>
          </cell>
          <cell r="Q820">
            <v>3.57</v>
          </cell>
          <cell r="R820">
            <v>4.8499999999999996</v>
          </cell>
          <cell r="S820">
            <v>8.6</v>
          </cell>
          <cell r="T820">
            <v>8</v>
          </cell>
          <cell r="U820">
            <v>10.85</v>
          </cell>
          <cell r="V820">
            <v>9.6</v>
          </cell>
          <cell r="X820">
            <v>18.850000000000001</v>
          </cell>
          <cell r="Y820">
            <v>17.5</v>
          </cell>
          <cell r="Z820">
            <v>17.149999999999999</v>
          </cell>
          <cell r="AA820">
            <v>5.51</v>
          </cell>
          <cell r="AB820">
            <v>3.52</v>
          </cell>
          <cell r="AD820">
            <v>0.10416666666666674</v>
          </cell>
          <cell r="AE820">
            <v>0.10416666666666674</v>
          </cell>
          <cell r="AF820">
            <v>9.8765432098765427E-2</v>
          </cell>
          <cell r="AG820">
            <v>0.1210526315789473</v>
          </cell>
          <cell r="AH820">
            <v>0.1210526315789473</v>
          </cell>
          <cell r="AI820">
            <v>0.11162790697674407</v>
          </cell>
          <cell r="AJ820">
            <v>0.11162790697674407</v>
          </cell>
          <cell r="AK820">
            <v>0.5</v>
          </cell>
          <cell r="AL820">
            <v>0.5</v>
          </cell>
          <cell r="AM820">
            <v>0.21428571428571419</v>
          </cell>
          <cell r="AN820">
            <v>8.9887640449437978E-2</v>
          </cell>
          <cell r="AO820">
            <v>0.14666666666666672</v>
          </cell>
          <cell r="AP820">
            <v>0.11888111888111874</v>
          </cell>
          <cell r="AQ820">
            <v>0.12435233160621761</v>
          </cell>
          <cell r="AR820">
            <v>0.15662650602409633</v>
          </cell>
          <cell r="AS820">
            <v>5.6022408963585457E-2</v>
          </cell>
          <cell r="AT820">
            <v>6.0606060606060552E-2</v>
          </cell>
          <cell r="AU820">
            <v>6.1919504643962897E-2</v>
          </cell>
          <cell r="AV820">
            <v>0.13374485596707797</v>
          </cell>
          <cell r="AW820">
            <v>0.28000000000000003</v>
          </cell>
        </row>
        <row r="821">
          <cell r="A821">
            <v>42996</v>
          </cell>
          <cell r="B821">
            <v>7588</v>
          </cell>
          <cell r="C821">
            <v>5379</v>
          </cell>
          <cell r="D821">
            <v>-1.1284788410217295E-2</v>
          </cell>
          <cell r="E821">
            <v>-1.8877682958365671E-2</v>
          </cell>
          <cell r="F821">
            <v>-3.7167812674221423E-4</v>
          </cell>
          <cell r="G821">
            <v>0.4106711284625395</v>
          </cell>
          <cell r="I821">
            <v>8.15</v>
          </cell>
          <cell r="J821">
            <v>13.15</v>
          </cell>
          <cell r="L821">
            <v>10.6</v>
          </cell>
          <cell r="N821">
            <v>11.9</v>
          </cell>
          <cell r="P821">
            <v>1.31</v>
          </cell>
          <cell r="Q821">
            <v>3.63</v>
          </cell>
          <cell r="R821">
            <v>4.8</v>
          </cell>
          <cell r="S821">
            <v>8.35</v>
          </cell>
          <cell r="T821">
            <v>7.95</v>
          </cell>
          <cell r="U821">
            <v>10.6</v>
          </cell>
          <cell r="V821">
            <v>9.35</v>
          </cell>
          <cell r="X821">
            <v>18.899999999999999</v>
          </cell>
          <cell r="Y821">
            <v>17.55</v>
          </cell>
          <cell r="Z821">
            <v>17.2</v>
          </cell>
          <cell r="AA821">
            <v>5.07</v>
          </cell>
          <cell r="AB821">
            <v>3.23</v>
          </cell>
          <cell r="AD821">
            <v>2.515723270440251E-2</v>
          </cell>
          <cell r="AE821">
            <v>2.515723270440251E-2</v>
          </cell>
          <cell r="AF821">
            <v>-1.4981273408239626E-2</v>
          </cell>
          <cell r="AG821">
            <v>-4.6948356807512415E-3</v>
          </cell>
          <cell r="AH821">
            <v>-4.6948356807512415E-3</v>
          </cell>
          <cell r="AI821">
            <v>-4.1841004184099972E-3</v>
          </cell>
          <cell r="AJ821">
            <v>-4.1841004184099972E-3</v>
          </cell>
          <cell r="AK821">
            <v>-2.9629629629629672E-2</v>
          </cell>
          <cell r="AL821">
            <v>-2.9629629629629672E-2</v>
          </cell>
          <cell r="AM821">
            <v>1.6806722689075571E-2</v>
          </cell>
          <cell r="AN821">
            <v>-1.0309278350515427E-2</v>
          </cell>
          <cell r="AO821">
            <v>-2.9069767441860517E-2</v>
          </cell>
          <cell r="AP821">
            <v>-6.2499999999999778E-3</v>
          </cell>
          <cell r="AQ821">
            <v>-2.3041474654377891E-2</v>
          </cell>
          <cell r="AR821">
            <v>-2.604166666666663E-2</v>
          </cell>
          <cell r="AS821">
            <v>2.6525198938991412E-3</v>
          </cell>
          <cell r="AT821">
            <v>2.8571428571428914E-3</v>
          </cell>
          <cell r="AU821">
            <v>2.9154518950438302E-3</v>
          </cell>
          <cell r="AV821">
            <v>-7.9854809437386431E-2</v>
          </cell>
          <cell r="AW821">
            <v>-8.2386363636363646E-2</v>
          </cell>
        </row>
        <row r="822">
          <cell r="A822">
            <v>43003</v>
          </cell>
          <cell r="B822">
            <v>8408</v>
          </cell>
          <cell r="C822">
            <v>5948</v>
          </cell>
          <cell r="D822">
            <v>0.10711806894424303</v>
          </cell>
          <cell r="E822">
            <v>0.10806536636794939</v>
          </cell>
          <cell r="F822">
            <v>0.10578174381855354</v>
          </cell>
          <cell r="G822">
            <v>0.41358439811701414</v>
          </cell>
          <cell r="I822">
            <v>8.25</v>
          </cell>
          <cell r="J822">
            <v>14.45</v>
          </cell>
          <cell r="L822">
            <v>11.95</v>
          </cell>
          <cell r="N822">
            <v>15.5</v>
          </cell>
          <cell r="P822">
            <v>1.69</v>
          </cell>
          <cell r="Q822">
            <v>3.97</v>
          </cell>
          <cell r="R822">
            <v>5.0999999999999996</v>
          </cell>
          <cell r="S822">
            <v>9.5500000000000007</v>
          </cell>
          <cell r="T822">
            <v>8.9</v>
          </cell>
          <cell r="U822">
            <v>11.35</v>
          </cell>
          <cell r="V822">
            <v>10</v>
          </cell>
          <cell r="X822">
            <v>21.05</v>
          </cell>
          <cell r="Y822">
            <v>19.7</v>
          </cell>
          <cell r="Z822">
            <v>19.350000000000001</v>
          </cell>
          <cell r="AA822">
            <v>5.74</v>
          </cell>
          <cell r="AB822">
            <v>3.63</v>
          </cell>
          <cell r="AD822">
            <v>1.2269938650306678E-2</v>
          </cell>
          <cell r="AE822">
            <v>1.2269938650306678E-2</v>
          </cell>
          <cell r="AF822">
            <v>9.8859315589353569E-2</v>
          </cell>
          <cell r="AG822">
            <v>0.12735849056603765</v>
          </cell>
          <cell r="AH822">
            <v>0.12735849056603765</v>
          </cell>
          <cell r="AI822">
            <v>0.30252100840336138</v>
          </cell>
          <cell r="AJ822">
            <v>0.30252100840336138</v>
          </cell>
          <cell r="AK822">
            <v>0.29007633587786241</v>
          </cell>
          <cell r="AL822">
            <v>0.29007633587786241</v>
          </cell>
          <cell r="AM822">
            <v>9.3663911845730086E-2</v>
          </cell>
          <cell r="AN822">
            <v>6.25E-2</v>
          </cell>
          <cell r="AO822">
            <v>0.14371257485029965</v>
          </cell>
          <cell r="AP822">
            <v>0.11949685534591192</v>
          </cell>
          <cell r="AQ822">
            <v>7.0754716981132004E-2</v>
          </cell>
          <cell r="AR822">
            <v>6.9518716577540163E-2</v>
          </cell>
          <cell r="AS822">
            <v>0.11375661375661394</v>
          </cell>
          <cell r="AT822">
            <v>0.12250712250712237</v>
          </cell>
          <cell r="AU822">
            <v>0.12500000000000022</v>
          </cell>
          <cell r="AV822">
            <v>0.13214990138067062</v>
          </cell>
          <cell r="AW822">
            <v>0.12383900928792557</v>
          </cell>
        </row>
        <row r="823">
          <cell r="A823">
            <v>43010</v>
          </cell>
          <cell r="B823">
            <v>7716</v>
          </cell>
          <cell r="C823">
            <v>5343</v>
          </cell>
          <cell r="D823">
            <v>-9.0345500139314527E-2</v>
          </cell>
          <cell r="E823">
            <v>-8.2302568981922009E-2</v>
          </cell>
          <cell r="F823">
            <v>-0.10171486213853398</v>
          </cell>
          <cell r="G823">
            <v>0.44413250982594049</v>
          </cell>
          <cell r="I823">
            <v>7.45</v>
          </cell>
          <cell r="J823">
            <v>13.5</v>
          </cell>
          <cell r="L823">
            <v>11.45</v>
          </cell>
          <cell r="N823">
            <v>12.75</v>
          </cell>
          <cell r="P823">
            <v>1.44</v>
          </cell>
          <cell r="Q823">
            <v>3.17</v>
          </cell>
          <cell r="R823">
            <v>4.7</v>
          </cell>
          <cell r="S823">
            <v>8.9499999999999993</v>
          </cell>
          <cell r="T823">
            <v>8.4499999999999993</v>
          </cell>
          <cell r="U823">
            <v>10.199999999999999</v>
          </cell>
          <cell r="V823">
            <v>9.0500000000000007</v>
          </cell>
          <cell r="X823">
            <v>19.850000000000001</v>
          </cell>
          <cell r="Y823">
            <v>18.600000000000001</v>
          </cell>
          <cell r="Z823">
            <v>18.25</v>
          </cell>
          <cell r="AA823">
            <v>4.7699999999999996</v>
          </cell>
          <cell r="AB823">
            <v>3</v>
          </cell>
          <cell r="AD823">
            <v>-9.6969696969696928E-2</v>
          </cell>
          <cell r="AE823">
            <v>-9.6969696969696928E-2</v>
          </cell>
          <cell r="AF823">
            <v>-6.5743944636678209E-2</v>
          </cell>
          <cell r="AG823">
            <v>-4.1841004184100417E-2</v>
          </cell>
          <cell r="AH823">
            <v>-4.1841004184100417E-2</v>
          </cell>
          <cell r="AI823">
            <v>-0.17741935483870963</v>
          </cell>
          <cell r="AJ823">
            <v>-0.17741935483870963</v>
          </cell>
          <cell r="AK823">
            <v>-0.14792899408284022</v>
          </cell>
          <cell r="AL823">
            <v>-0.14792899408284022</v>
          </cell>
          <cell r="AM823">
            <v>-0.20151133501259455</v>
          </cell>
          <cell r="AN823">
            <v>-7.8431372549019551E-2</v>
          </cell>
          <cell r="AO823">
            <v>-6.282722513089023E-2</v>
          </cell>
          <cell r="AP823">
            <v>-5.0561797752809112E-2</v>
          </cell>
          <cell r="AQ823">
            <v>-0.10132158590308371</v>
          </cell>
          <cell r="AR823">
            <v>-9.4999999999999973E-2</v>
          </cell>
          <cell r="AS823">
            <v>-5.700712589073631E-2</v>
          </cell>
          <cell r="AT823">
            <v>-5.5837563451776595E-2</v>
          </cell>
          <cell r="AU823">
            <v>-5.6847545219638307E-2</v>
          </cell>
          <cell r="AV823">
            <v>-0.16898954703832758</v>
          </cell>
          <cell r="AW823">
            <v>-0.17355371900826444</v>
          </cell>
        </row>
        <row r="824">
          <cell r="A824">
            <v>43017</v>
          </cell>
          <cell r="B824">
            <v>8060</v>
          </cell>
          <cell r="C824">
            <v>5703</v>
          </cell>
          <cell r="D824">
            <v>5.3909181407458373E-2</v>
          </cell>
          <cell r="E824">
            <v>4.4582685329186189E-2</v>
          </cell>
          <cell r="F824">
            <v>6.7377877596855651E-2</v>
          </cell>
          <cell r="G824">
            <v>0.41329125021918289</v>
          </cell>
          <cell r="I824">
            <v>8.1</v>
          </cell>
          <cell r="J824">
            <v>13.95</v>
          </cell>
          <cell r="L824">
            <v>12.55</v>
          </cell>
          <cell r="N824">
            <v>14.1</v>
          </cell>
          <cell r="P824">
            <v>1.56</v>
          </cell>
          <cell r="Q824">
            <v>3.55</v>
          </cell>
          <cell r="R824">
            <v>5</v>
          </cell>
          <cell r="S824">
            <v>9.3000000000000007</v>
          </cell>
          <cell r="T824">
            <v>8.65</v>
          </cell>
          <cell r="U824">
            <v>10.95</v>
          </cell>
          <cell r="V824">
            <v>9.8000000000000007</v>
          </cell>
          <cell r="X824">
            <v>20.149999999999999</v>
          </cell>
          <cell r="Y824">
            <v>18.899999999999999</v>
          </cell>
          <cell r="Z824">
            <v>18.55</v>
          </cell>
          <cell r="AA824">
            <v>5.15</v>
          </cell>
          <cell r="AB824">
            <v>3.42</v>
          </cell>
          <cell r="AD824">
            <v>8.7248322147650992E-2</v>
          </cell>
          <cell r="AE824">
            <v>8.7248322147650992E-2</v>
          </cell>
          <cell r="AF824">
            <v>3.3333333333333215E-2</v>
          </cell>
          <cell r="AG824">
            <v>9.6069868995633412E-2</v>
          </cell>
          <cell r="AH824">
            <v>9.6069868995633412E-2</v>
          </cell>
          <cell r="AI824">
            <v>0.10588235294117654</v>
          </cell>
          <cell r="AJ824">
            <v>0.10588235294117654</v>
          </cell>
          <cell r="AK824">
            <v>8.3333333333333481E-2</v>
          </cell>
          <cell r="AL824">
            <v>8.3333333333333481E-2</v>
          </cell>
          <cell r="AM824">
            <v>0.11987381703470024</v>
          </cell>
          <cell r="AN824">
            <v>6.3829787234042534E-2</v>
          </cell>
          <cell r="AO824">
            <v>3.9106145251396773E-2</v>
          </cell>
          <cell r="AP824">
            <v>2.3668639053254559E-2</v>
          </cell>
          <cell r="AQ824">
            <v>7.3529411764705843E-2</v>
          </cell>
          <cell r="AR824">
            <v>8.287292817679548E-2</v>
          </cell>
          <cell r="AS824">
            <v>1.5113350125944391E-2</v>
          </cell>
          <cell r="AT824">
            <v>1.612903225806428E-2</v>
          </cell>
          <cell r="AU824">
            <v>1.6438356164383494E-2</v>
          </cell>
          <cell r="AV824">
            <v>7.9664570230608245E-2</v>
          </cell>
          <cell r="AW824">
            <v>0.1399999999999999</v>
          </cell>
        </row>
        <row r="825">
          <cell r="A825">
            <v>43024</v>
          </cell>
          <cell r="B825">
            <v>7893</v>
          </cell>
          <cell r="C825">
            <v>5696</v>
          </cell>
          <cell r="D825">
            <v>-1.264259245803967E-2</v>
          </cell>
          <cell r="E825">
            <v>-2.0719602977667506E-2</v>
          </cell>
          <cell r="F825">
            <v>-1.2274241627213689E-3</v>
          </cell>
          <cell r="G825">
            <v>0.38570926966292135</v>
          </cell>
          <cell r="I825">
            <v>8.1999999999999993</v>
          </cell>
          <cell r="J825">
            <v>13.6</v>
          </cell>
          <cell r="L825">
            <v>12.75</v>
          </cell>
          <cell r="N825">
            <v>14.25</v>
          </cell>
          <cell r="P825">
            <v>1.6</v>
          </cell>
          <cell r="Q825">
            <v>3.55</v>
          </cell>
          <cell r="R825">
            <v>5.05</v>
          </cell>
          <cell r="S825">
            <v>9.4</v>
          </cell>
          <cell r="T825">
            <v>8.75</v>
          </cell>
          <cell r="U825">
            <v>11.1</v>
          </cell>
          <cell r="V825">
            <v>9.9</v>
          </cell>
          <cell r="X825">
            <v>19.05</v>
          </cell>
          <cell r="Y825">
            <v>17.8</v>
          </cell>
          <cell r="Z825">
            <v>17.45</v>
          </cell>
          <cell r="AA825">
            <v>5.07</v>
          </cell>
          <cell r="AB825">
            <v>3.5</v>
          </cell>
          <cell r="AD825">
            <v>1.2345679012345734E-2</v>
          </cell>
          <cell r="AE825">
            <v>1.2345679012345734E-2</v>
          </cell>
          <cell r="AF825">
            <v>-2.508960573476704E-2</v>
          </cell>
          <cell r="AG825">
            <v>1.5936254980079667E-2</v>
          </cell>
          <cell r="AH825">
            <v>1.5936254980079667E-2</v>
          </cell>
          <cell r="AI825">
            <v>1.0638297872340496E-2</v>
          </cell>
          <cell r="AJ825">
            <v>1.0638297872340496E-2</v>
          </cell>
          <cell r="AK825">
            <v>2.5641025641025772E-2</v>
          </cell>
          <cell r="AL825">
            <v>2.5641025641025772E-2</v>
          </cell>
          <cell r="AM825">
            <v>0</v>
          </cell>
          <cell r="AN825">
            <v>1.0000000000000009E-2</v>
          </cell>
          <cell r="AO825">
            <v>1.0752688172043001E-2</v>
          </cell>
          <cell r="AP825">
            <v>1.156069364161838E-2</v>
          </cell>
          <cell r="AQ825">
            <v>1.3698630136986356E-2</v>
          </cell>
          <cell r="AR825">
            <v>1.0204081632652962E-2</v>
          </cell>
          <cell r="AS825">
            <v>-5.4590570719602827E-2</v>
          </cell>
          <cell r="AT825">
            <v>-5.8201058201058142E-2</v>
          </cell>
          <cell r="AU825">
            <v>-5.9299191374663107E-2</v>
          </cell>
          <cell r="AV825">
            <v>-1.5533980582524309E-2</v>
          </cell>
          <cell r="AW825">
            <v>2.3391812865497075E-2</v>
          </cell>
        </row>
        <row r="826">
          <cell r="A826">
            <v>43031</v>
          </cell>
          <cell r="B826">
            <v>8345</v>
          </cell>
          <cell r="C826">
            <v>5729</v>
          </cell>
          <cell r="D826">
            <v>3.5690632128927868E-2</v>
          </cell>
          <cell r="E826">
            <v>5.7265931838337725E-2</v>
          </cell>
          <cell r="F826">
            <v>5.7935393258425893E-3</v>
          </cell>
          <cell r="G826">
            <v>0.45662419270378773</v>
          </cell>
          <cell r="H826"/>
          <cell r="I826">
            <v>8.1</v>
          </cell>
          <cell r="J826">
            <v>13.85</v>
          </cell>
          <cell r="L826">
            <v>12.9</v>
          </cell>
          <cell r="N826">
            <v>13.85</v>
          </cell>
          <cell r="P826">
            <v>1.65</v>
          </cell>
          <cell r="Q826">
            <v>3.55</v>
          </cell>
          <cell r="R826">
            <v>5.5</v>
          </cell>
          <cell r="S826">
            <v>10</v>
          </cell>
          <cell r="T826">
            <v>9.1999999999999993</v>
          </cell>
          <cell r="U826">
            <v>11.6</v>
          </cell>
          <cell r="V826">
            <v>10.45</v>
          </cell>
          <cell r="X826">
            <v>19.55</v>
          </cell>
          <cell r="Y826">
            <v>18.3</v>
          </cell>
          <cell r="Z826">
            <v>17.95</v>
          </cell>
          <cell r="AA826">
            <v>5.57</v>
          </cell>
          <cell r="AB826">
            <v>4.22</v>
          </cell>
          <cell r="AD826">
            <v>-1.2195121951219523E-2</v>
          </cell>
          <cell r="AE826">
            <v>-1.2195121951219523E-2</v>
          </cell>
          <cell r="AF826">
            <v>1.8382352941176405E-2</v>
          </cell>
          <cell r="AG826">
            <v>1.1764705882352899E-2</v>
          </cell>
          <cell r="AH826">
            <v>1.1764705882352899E-2</v>
          </cell>
          <cell r="AI826">
            <v>-2.8070175438596467E-2</v>
          </cell>
          <cell r="AJ826">
            <v>-2.8070175438596467E-2</v>
          </cell>
          <cell r="AK826">
            <v>3.1249999999999778E-2</v>
          </cell>
          <cell r="AL826">
            <v>3.1249999999999778E-2</v>
          </cell>
          <cell r="AM826">
            <v>0</v>
          </cell>
          <cell r="AN826">
            <v>8.9108910891089188E-2</v>
          </cell>
          <cell r="AO826">
            <v>6.3829787234042534E-2</v>
          </cell>
          <cell r="AP826">
            <v>5.1428571428571379E-2</v>
          </cell>
          <cell r="AQ826">
            <v>4.5045045045045029E-2</v>
          </cell>
          <cell r="AR826">
            <v>5.5555555555555358E-2</v>
          </cell>
          <cell r="AS826">
            <v>2.6246719160105014E-2</v>
          </cell>
          <cell r="AT826">
            <v>2.8089887640449396E-2</v>
          </cell>
          <cell r="AU826">
            <v>2.8653295128939771E-2</v>
          </cell>
          <cell r="AV826">
            <v>9.8619329388560217E-2</v>
          </cell>
          <cell r="AW826">
            <v>0.20571428571428574</v>
          </cell>
        </row>
        <row r="827">
          <cell r="A827">
            <v>43038</v>
          </cell>
          <cell r="B827">
            <v>8452</v>
          </cell>
          <cell r="C827">
            <v>5903</v>
          </cell>
          <cell r="D827">
            <v>1.9965894557339769E-2</v>
          </cell>
          <cell r="E827">
            <v>1.2822049131216318E-2</v>
          </cell>
          <cell r="F827">
            <v>3.0371792633967498E-2</v>
          </cell>
          <cell r="G827">
            <v>0.4318143316957479</v>
          </cell>
          <cell r="H827"/>
          <cell r="I827">
            <v>8.15</v>
          </cell>
          <cell r="J827">
            <v>14.15</v>
          </cell>
          <cell r="L827">
            <v>13.1</v>
          </cell>
          <cell r="N827">
            <v>14.55</v>
          </cell>
          <cell r="P827">
            <v>1.94</v>
          </cell>
          <cell r="Q827">
            <v>3.67</v>
          </cell>
          <cell r="R827">
            <v>5.6</v>
          </cell>
          <cell r="S827">
            <v>10.4</v>
          </cell>
          <cell r="T827">
            <v>9.65</v>
          </cell>
          <cell r="U827">
            <v>11.85</v>
          </cell>
          <cell r="V827">
            <v>10.9</v>
          </cell>
          <cell r="X827">
            <v>19.350000000000001</v>
          </cell>
          <cell r="Y827">
            <v>18.25</v>
          </cell>
          <cell r="Z827">
            <v>17.899999999999999</v>
          </cell>
          <cell r="AA827">
            <v>5.62</v>
          </cell>
          <cell r="AB827">
            <v>4.22</v>
          </cell>
          <cell r="AD827">
            <v>6.1728395061728669E-3</v>
          </cell>
          <cell r="AE827">
            <v>6.1728395061728669E-3</v>
          </cell>
          <cell r="AF827">
            <v>2.1660649819494671E-2</v>
          </cell>
          <cell r="AG827">
            <v>1.5503875968992276E-2</v>
          </cell>
          <cell r="AH827">
            <v>1.5503875968992276E-2</v>
          </cell>
          <cell r="AI827">
            <v>5.0541516245487417E-2</v>
          </cell>
          <cell r="AJ827">
            <v>5.0541516245487417E-2</v>
          </cell>
          <cell r="AK827">
            <v>0.17575757575757578</v>
          </cell>
          <cell r="AL827">
            <v>0.17575757575757578</v>
          </cell>
          <cell r="AM827">
            <v>3.3802816901408406E-2</v>
          </cell>
          <cell r="AN827">
            <v>1.8181818181818077E-2</v>
          </cell>
          <cell r="AO827">
            <v>4.0000000000000036E-2</v>
          </cell>
          <cell r="AP827">
            <v>4.8913043478260976E-2</v>
          </cell>
          <cell r="AQ827">
            <v>2.155172413793105E-2</v>
          </cell>
          <cell r="AR827">
            <v>4.3062200956937913E-2</v>
          </cell>
          <cell r="AS827">
            <v>-1.0230179028132946E-2</v>
          </cell>
          <cell r="AT827">
            <v>-2.732240437158473E-3</v>
          </cell>
          <cell r="AU827">
            <v>-2.7855153203343308E-3</v>
          </cell>
          <cell r="AV827">
            <v>8.9766606822261341E-3</v>
          </cell>
          <cell r="AW827">
            <v>0</v>
          </cell>
        </row>
        <row r="828">
          <cell r="A828">
            <v>43045</v>
          </cell>
          <cell r="B828">
            <v>8277</v>
          </cell>
          <cell r="C828">
            <v>5674</v>
          </cell>
          <cell r="D828">
            <v>-2.8143504005572972E-2</v>
          </cell>
          <cell r="E828">
            <v>-2.0705158542356883E-2</v>
          </cell>
          <cell r="F828">
            <v>-3.879383364390987E-2</v>
          </cell>
          <cell r="G828">
            <v>0.45875925273175888</v>
          </cell>
          <cell r="H828"/>
          <cell r="I828">
            <v>7.75</v>
          </cell>
          <cell r="J828">
            <v>13.7</v>
          </cell>
          <cell r="K828"/>
          <cell r="L828">
            <v>12.85</v>
          </cell>
          <cell r="M828"/>
          <cell r="N828">
            <v>14.2</v>
          </cell>
          <cell r="O828"/>
          <cell r="P828">
            <v>1.82</v>
          </cell>
          <cell r="Q828">
            <v>3.21</v>
          </cell>
          <cell r="R828">
            <v>5.6</v>
          </cell>
          <cell r="S828">
            <v>10.25</v>
          </cell>
          <cell r="T828">
            <v>9.5</v>
          </cell>
          <cell r="U828">
            <v>11.55</v>
          </cell>
          <cell r="V828">
            <v>10.6</v>
          </cell>
          <cell r="W828"/>
          <cell r="X828">
            <v>19.149999999999999</v>
          </cell>
          <cell r="Y828">
            <v>18.05</v>
          </cell>
          <cell r="Z828">
            <v>17.7</v>
          </cell>
          <cell r="AA828">
            <v>5.4</v>
          </cell>
          <cell r="AB828">
            <v>3.88</v>
          </cell>
          <cell r="AC828"/>
          <cell r="AD828"/>
          <cell r="AE828">
            <v>-4.9079754601227044E-2</v>
          </cell>
          <cell r="AF828">
            <v>-3.1802120141342871E-2</v>
          </cell>
          <cell r="AG828">
            <v>-1.9083969465648831E-2</v>
          </cell>
          <cell r="AH828">
            <v>-1.9083969465648831E-2</v>
          </cell>
          <cell r="AI828">
            <v>-2.4054982817869552E-2</v>
          </cell>
          <cell r="AJ828">
            <v>-2.4054982817869552E-2</v>
          </cell>
          <cell r="AK828">
            <v>-6.1855670103092675E-2</v>
          </cell>
          <cell r="AL828">
            <v>-6.1855670103092675E-2</v>
          </cell>
          <cell r="AM828">
            <v>-0.12534059945504084</v>
          </cell>
          <cell r="AN828">
            <v>0</v>
          </cell>
          <cell r="AO828">
            <v>-1.4423076923076983E-2</v>
          </cell>
          <cell r="AP828">
            <v>-1.5544041450777257E-2</v>
          </cell>
          <cell r="AQ828">
            <v>-2.5316455696202445E-2</v>
          </cell>
          <cell r="AR828">
            <v>-2.7522935779816571E-2</v>
          </cell>
          <cell r="AS828">
            <v>-1.0335917312661591E-2</v>
          </cell>
          <cell r="AT828">
            <v>-1.0958904109588996E-2</v>
          </cell>
          <cell r="AU828">
            <v>-1.1173184357541888E-2</v>
          </cell>
          <cell r="AV828">
            <v>-3.9145907473309594E-2</v>
          </cell>
          <cell r="AW828">
            <v>-8.0568720379146863E-2</v>
          </cell>
        </row>
        <row r="829">
          <cell r="A829">
            <v>43052</v>
          </cell>
          <cell r="B829">
            <v>8894</v>
          </cell>
          <cell r="C829">
            <v>6066</v>
          </cell>
          <cell r="D829">
            <v>7.2324564547344261E-2</v>
          </cell>
          <cell r="E829">
            <v>7.4543916878095917E-2</v>
          </cell>
          <cell r="F829">
            <v>6.9087063799788462E-2</v>
          </cell>
          <cell r="G829">
            <v>0.4662050774810419</v>
          </cell>
          <cell r="H829"/>
          <cell r="I829">
            <v>8.1999999999999993</v>
          </cell>
          <cell r="J829">
            <v>14.45</v>
          </cell>
          <cell r="L829">
            <v>13.7</v>
          </cell>
          <cell r="N829">
            <v>15.4</v>
          </cell>
          <cell r="P829">
            <v>2.11</v>
          </cell>
          <cell r="Q829">
            <v>3.57</v>
          </cell>
          <cell r="R829">
            <v>5.75</v>
          </cell>
          <cell r="S829">
            <v>11.35</v>
          </cell>
          <cell r="T829">
            <v>10.35</v>
          </cell>
          <cell r="U829">
            <v>12.25</v>
          </cell>
          <cell r="V829">
            <v>11.35</v>
          </cell>
          <cell r="X829">
            <v>20.5</v>
          </cell>
          <cell r="Y829">
            <v>19.45</v>
          </cell>
          <cell r="Z829">
            <v>19.100000000000001</v>
          </cell>
          <cell r="AA829">
            <v>5.83</v>
          </cell>
          <cell r="AB829">
            <v>4.28</v>
          </cell>
          <cell r="AD829">
            <v>5.8064516129032073E-2</v>
          </cell>
          <cell r="AE829">
            <v>5.8064516129032073E-2</v>
          </cell>
          <cell r="AF829">
            <v>5.4744525547445244E-2</v>
          </cell>
          <cell r="AG829">
            <v>6.6147859922178975E-2</v>
          </cell>
          <cell r="AH829">
            <v>6.6147859922178975E-2</v>
          </cell>
          <cell r="AI829">
            <v>8.4507042253521236E-2</v>
          </cell>
          <cell r="AJ829">
            <v>8.4507042253521236E-2</v>
          </cell>
          <cell r="AK829">
            <v>0.15934065934065922</v>
          </cell>
          <cell r="AL829">
            <v>0.15934065934065922</v>
          </cell>
          <cell r="AM829">
            <v>0.11214953271028039</v>
          </cell>
          <cell r="AN829">
            <v>2.6785714285714413E-2</v>
          </cell>
          <cell r="AO829">
            <v>0.10731707317073158</v>
          </cell>
          <cell r="AP829">
            <v>8.9473684210526372E-2</v>
          </cell>
          <cell r="AQ829">
            <v>6.0606060606060552E-2</v>
          </cell>
          <cell r="AR829">
            <v>7.0754716981132004E-2</v>
          </cell>
          <cell r="AS829">
            <v>7.0496083550913857E-2</v>
          </cell>
          <cell r="AT829">
            <v>7.756232686980602E-2</v>
          </cell>
          <cell r="AU829">
            <v>7.9096045197740272E-2</v>
          </cell>
          <cell r="AV829">
            <v>7.9629629629629495E-2</v>
          </cell>
          <cell r="AW829">
            <v>0.10309278350515472</v>
          </cell>
        </row>
        <row r="830">
          <cell r="A830">
            <v>43059</v>
          </cell>
          <cell r="B830">
            <v>8596</v>
          </cell>
          <cell r="C830">
            <v>5830</v>
          </cell>
          <cell r="D830">
            <v>-3.5695187165775355E-2</v>
          </cell>
          <cell r="E830">
            <v>-3.3505734202833426E-2</v>
          </cell>
          <cell r="F830">
            <v>-3.8905374216946953E-2</v>
          </cell>
          <cell r="G830">
            <v>0.47444253859348201</v>
          </cell>
          <cell r="I830">
            <v>7.95</v>
          </cell>
          <cell r="J830">
            <v>13.7</v>
          </cell>
          <cell r="L830">
            <v>13.55</v>
          </cell>
          <cell r="N830">
            <v>15.25</v>
          </cell>
          <cell r="P830">
            <v>1.94</v>
          </cell>
          <cell r="Q830">
            <v>3.34</v>
          </cell>
          <cell r="R830">
            <v>5.65</v>
          </cell>
          <cell r="S830">
            <v>11.2</v>
          </cell>
          <cell r="T830">
            <v>10.25</v>
          </cell>
          <cell r="U830">
            <v>11.95</v>
          </cell>
          <cell r="V830">
            <v>11.05</v>
          </cell>
          <cell r="W830"/>
          <cell r="X830">
            <v>19.649999999999999</v>
          </cell>
          <cell r="Y830">
            <v>18.600000000000001</v>
          </cell>
          <cell r="Z830">
            <v>18.25</v>
          </cell>
          <cell r="AA830">
            <v>5.49</v>
          </cell>
          <cell r="AB830">
            <v>4.0999999999999996</v>
          </cell>
          <cell r="AD830">
            <v>-3.0487804878048697E-2</v>
          </cell>
          <cell r="AE830">
            <v>-3.0487804878048697E-2</v>
          </cell>
          <cell r="AF830">
            <v>-5.1903114186851229E-2</v>
          </cell>
          <cell r="AG830">
            <v>-1.0948905109488982E-2</v>
          </cell>
          <cell r="AH830">
            <v>-1.0948905109488982E-2</v>
          </cell>
          <cell r="AI830">
            <v>-9.7402597402597157E-3</v>
          </cell>
          <cell r="AJ830">
            <v>-9.7402597402597157E-3</v>
          </cell>
          <cell r="AK830">
            <v>-8.0568720379146863E-2</v>
          </cell>
          <cell r="AL830">
            <v>-8.0568720379146863E-2</v>
          </cell>
          <cell r="AM830">
            <v>-6.4425770308123242E-2</v>
          </cell>
          <cell r="AN830">
            <v>-1.7391304347825987E-2</v>
          </cell>
          <cell r="AO830">
            <v>-1.3215859030836996E-2</v>
          </cell>
          <cell r="AP830">
            <v>-9.6618357487922024E-3</v>
          </cell>
          <cell r="AQ830">
            <v>-2.4489795918367419E-2</v>
          </cell>
          <cell r="AR830">
            <v>-2.6431718061673881E-2</v>
          </cell>
          <cell r="AS830">
            <v>-4.1463414634146378E-2</v>
          </cell>
          <cell r="AT830">
            <v>-4.3701799485861059E-2</v>
          </cell>
          <cell r="AU830">
            <v>-4.450261780104714E-2</v>
          </cell>
          <cell r="AV830">
            <v>-5.831903945111494E-2</v>
          </cell>
          <cell r="AW830">
            <v>-4.2056074766355311E-2</v>
          </cell>
        </row>
        <row r="831">
          <cell r="A831">
            <v>43066</v>
          </cell>
          <cell r="B831">
            <v>8967</v>
          </cell>
          <cell r="C831">
            <v>6209</v>
          </cell>
          <cell r="D831">
            <v>5.1989463468737007E-2</v>
          </cell>
          <cell r="E831">
            <v>4.3159609120521081E-2</v>
          </cell>
          <cell r="F831">
            <v>6.5008576329331103E-2</v>
          </cell>
          <cell r="G831">
            <v>0.44419391206313413</v>
          </cell>
          <cell r="I831">
            <v>9.0500000000000007</v>
          </cell>
          <cell r="J831">
            <v>14.2</v>
          </cell>
          <cell r="L831">
            <v>14.15</v>
          </cell>
          <cell r="N831">
            <v>15.85</v>
          </cell>
          <cell r="P831">
            <v>2.09</v>
          </cell>
          <cell r="Q831">
            <v>3.99</v>
          </cell>
          <cell r="R831">
            <v>5.85</v>
          </cell>
          <cell r="S831">
            <v>11.7</v>
          </cell>
          <cell r="T831">
            <v>10.8</v>
          </cell>
          <cell r="U831">
            <v>12.45</v>
          </cell>
          <cell r="V831">
            <v>11.6</v>
          </cell>
          <cell r="X831">
            <v>20.25</v>
          </cell>
          <cell r="Y831">
            <v>19.2</v>
          </cell>
          <cell r="Z831">
            <v>18.850000000000001</v>
          </cell>
          <cell r="AA831">
            <v>5.68</v>
          </cell>
          <cell r="AB831">
            <v>4.5599999999999996</v>
          </cell>
          <cell r="AD831">
            <v>0.13836477987421381</v>
          </cell>
          <cell r="AE831">
            <v>0.13836477987421381</v>
          </cell>
          <cell r="AF831">
            <v>3.649635036496357E-2</v>
          </cell>
          <cell r="AG831">
            <v>4.4280442804428111E-2</v>
          </cell>
          <cell r="AH831">
            <v>4.4280442804428111E-2</v>
          </cell>
          <cell r="AI831">
            <v>3.9344262295081922E-2</v>
          </cell>
          <cell r="AJ831">
            <v>3.9344262295081922E-2</v>
          </cell>
          <cell r="AK831">
            <v>7.7319587628865927E-2</v>
          </cell>
          <cell r="AL831">
            <v>7.7319587628865927E-2</v>
          </cell>
          <cell r="AM831">
            <v>0.19461077844311392</v>
          </cell>
          <cell r="AN831">
            <v>3.5398230088495408E-2</v>
          </cell>
          <cell r="AO831">
            <v>4.4642857142857206E-2</v>
          </cell>
          <cell r="AP831">
            <v>5.3658536585365901E-2</v>
          </cell>
          <cell r="AQ831">
            <v>4.1841004184100417E-2</v>
          </cell>
          <cell r="AR831">
            <v>4.977375565610842E-2</v>
          </cell>
          <cell r="AS831">
            <v>3.0534351145038219E-2</v>
          </cell>
          <cell r="AT831">
            <v>3.2258064516129004E-2</v>
          </cell>
          <cell r="AU831">
            <v>3.287671232876721E-2</v>
          </cell>
          <cell r="AV831">
            <v>3.4608378870673917E-2</v>
          </cell>
          <cell r="AW831">
            <v>0.11219512195121961</v>
          </cell>
        </row>
        <row r="832">
          <cell r="A832">
            <v>43073</v>
          </cell>
          <cell r="B832">
            <v>10020</v>
          </cell>
          <cell r="C832">
            <v>6907</v>
          </cell>
          <cell r="D832">
            <v>0.1153795466526093</v>
          </cell>
          <cell r="E832">
            <v>0.11743057878889251</v>
          </cell>
          <cell r="F832">
            <v>0.11241745852794338</v>
          </cell>
          <cell r="G832">
            <v>0.45070218618792529</v>
          </cell>
          <cell r="I832">
            <v>9.85</v>
          </cell>
          <cell r="J832">
            <v>15.6</v>
          </cell>
          <cell r="L832">
            <v>15.65</v>
          </cell>
          <cell r="N832">
            <v>17.149999999999999</v>
          </cell>
          <cell r="P832">
            <v>2.5299999999999998</v>
          </cell>
          <cell r="Q832">
            <v>4.7699999999999996</v>
          </cell>
          <cell r="R832">
            <v>6.35</v>
          </cell>
          <cell r="S832">
            <v>13</v>
          </cell>
          <cell r="T832">
            <v>11.95</v>
          </cell>
          <cell r="U832">
            <v>13.95</v>
          </cell>
          <cell r="V832">
            <v>13.1</v>
          </cell>
          <cell r="X832">
            <v>22.3</v>
          </cell>
          <cell r="Y832">
            <v>21.25</v>
          </cell>
          <cell r="Z832">
            <v>20.9</v>
          </cell>
          <cell r="AA832">
            <v>6.7</v>
          </cell>
          <cell r="AB832">
            <v>5.32</v>
          </cell>
          <cell r="AD832">
            <v>8.8397790055248393E-2</v>
          </cell>
          <cell r="AE832">
            <v>8.8397790055248393E-2</v>
          </cell>
          <cell r="AF832">
            <v>9.8591549295774739E-2</v>
          </cell>
          <cell r="AG832">
            <v>0.10600706713780927</v>
          </cell>
          <cell r="AH832">
            <v>0.10600706713780927</v>
          </cell>
          <cell r="AI832">
            <v>8.2018927444794887E-2</v>
          </cell>
          <cell r="AJ832">
            <v>8.2018927444794887E-2</v>
          </cell>
          <cell r="AK832">
            <v>0.21052631578947367</v>
          </cell>
          <cell r="AL832">
            <v>0.21052631578947367</v>
          </cell>
          <cell r="AM832">
            <v>0.19548872180451116</v>
          </cell>
          <cell r="AN832">
            <v>8.5470085470085388E-2</v>
          </cell>
          <cell r="AO832">
            <v>0.11111111111111116</v>
          </cell>
          <cell r="AP832">
            <v>0.1064814814814814</v>
          </cell>
          <cell r="AQ832">
            <v>0.12048192771084332</v>
          </cell>
          <cell r="AR832">
            <v>0.1293103448275863</v>
          </cell>
          <cell r="AS832">
            <v>0.10123456790123453</v>
          </cell>
          <cell r="AT832">
            <v>0.10677083333333348</v>
          </cell>
          <cell r="AU832">
            <v>0.10875331564986723</v>
          </cell>
          <cell r="AV832">
            <v>0.17957746478873249</v>
          </cell>
          <cell r="AW832">
            <v>0.16666666666666674</v>
          </cell>
        </row>
        <row r="833">
          <cell r="A833">
            <v>43080</v>
          </cell>
          <cell r="B833">
            <v>10579</v>
          </cell>
          <cell r="C833">
            <v>6996</v>
          </cell>
          <cell r="D833">
            <v>3.8282034619247396E-2</v>
          </cell>
          <cell r="E833">
            <v>5.5788423153692701E-2</v>
          </cell>
          <cell r="F833">
            <v>1.2885478500072489E-2</v>
          </cell>
          <cell r="G833">
            <v>0.5121497998856489</v>
          </cell>
          <cell r="I833">
            <v>9.65</v>
          </cell>
          <cell r="J833">
            <v>15.9</v>
          </cell>
          <cell r="L833">
            <v>16.100000000000001</v>
          </cell>
          <cell r="N833">
            <v>17.55</v>
          </cell>
          <cell r="P833">
            <v>2.66</v>
          </cell>
          <cell r="Q833">
            <v>4.7300000000000004</v>
          </cell>
          <cell r="R833">
            <v>7.3</v>
          </cell>
          <cell r="S833">
            <v>13.65</v>
          </cell>
          <cell r="T833">
            <v>12.3</v>
          </cell>
          <cell r="U833">
            <v>14.75</v>
          </cell>
          <cell r="V833">
            <v>14.2</v>
          </cell>
          <cell r="X833">
            <v>22.45</v>
          </cell>
          <cell r="Y833">
            <v>21.4</v>
          </cell>
          <cell r="Z833">
            <v>21.05</v>
          </cell>
          <cell r="AA833">
            <v>7.3</v>
          </cell>
          <cell r="AB833">
            <v>6.25</v>
          </cell>
          <cell r="AD833">
            <v>-2.0304568527918732E-2</v>
          </cell>
          <cell r="AE833">
            <v>-2.0304568527918732E-2</v>
          </cell>
          <cell r="AF833">
            <v>1.9230769230769384E-2</v>
          </cell>
          <cell r="AG833">
            <v>2.8753993610223683E-2</v>
          </cell>
          <cell r="AH833">
            <v>2.8753993610223683E-2</v>
          </cell>
          <cell r="AI833">
            <v>2.3323615160349975E-2</v>
          </cell>
          <cell r="AJ833">
            <v>2.3323615160349975E-2</v>
          </cell>
          <cell r="AK833">
            <v>5.1383399209486313E-2</v>
          </cell>
          <cell r="AL833">
            <v>5.1383399209486313E-2</v>
          </cell>
          <cell r="AM833">
            <v>-8.3857442348006517E-3</v>
          </cell>
          <cell r="AN833">
            <v>0.14960629921259838</v>
          </cell>
          <cell r="AO833">
            <v>5.0000000000000044E-2</v>
          </cell>
          <cell r="AP833">
            <v>2.9288702928870425E-2</v>
          </cell>
          <cell r="AQ833">
            <v>5.7347670250896154E-2</v>
          </cell>
          <cell r="AR833">
            <v>8.3969465648854991E-2</v>
          </cell>
          <cell r="AS833">
            <v>6.7264573991030474E-3</v>
          </cell>
          <cell r="AT833">
            <v>7.058823529411784E-3</v>
          </cell>
          <cell r="AU833">
            <v>7.1770334928231705E-3</v>
          </cell>
          <cell r="AV833">
            <v>8.9552238805970186E-2</v>
          </cell>
          <cell r="AW833">
            <v>0.17481203007518786</v>
          </cell>
        </row>
        <row r="834">
          <cell r="A834">
            <v>43087</v>
          </cell>
          <cell r="B834">
            <v>9373</v>
          </cell>
          <cell r="C834">
            <v>6687</v>
          </cell>
          <cell r="D834">
            <v>-8.6201991465149397E-2</v>
          </cell>
          <cell r="E834">
            <v>-0.11399943283864256</v>
          </cell>
          <cell r="F834">
            <v>-4.4168096054888473E-2</v>
          </cell>
          <cell r="G834">
            <v>0.40167489158067893</v>
          </cell>
          <cell r="I834">
            <v>9.8000000000000007</v>
          </cell>
          <cell r="J834">
            <v>15.05</v>
          </cell>
          <cell r="L834">
            <v>15.6</v>
          </cell>
          <cell r="N834">
            <v>16.899999999999999</v>
          </cell>
          <cell r="P834">
            <v>2.3199999999999998</v>
          </cell>
          <cell r="Q834">
            <v>4.53</v>
          </cell>
          <cell r="R834">
            <v>6.25</v>
          </cell>
          <cell r="S834">
            <v>11.8</v>
          </cell>
          <cell r="T834">
            <v>11.75</v>
          </cell>
          <cell r="U834">
            <v>12.45</v>
          </cell>
          <cell r="V834">
            <v>12.95</v>
          </cell>
          <cell r="X834">
            <v>20.7</v>
          </cell>
          <cell r="Y834">
            <v>19.75</v>
          </cell>
          <cell r="Z834">
            <v>19.399999999999999</v>
          </cell>
          <cell r="AA834">
            <v>5.95</v>
          </cell>
          <cell r="AB834">
            <v>5.0199999999999996</v>
          </cell>
          <cell r="AD834">
            <v>1.5544041450777257E-2</v>
          </cell>
          <cell r="AE834">
            <v>1.5544041450777257E-2</v>
          </cell>
          <cell r="AF834">
            <v>-5.3459119496855334E-2</v>
          </cell>
          <cell r="AG834">
            <v>-3.1055900621118071E-2</v>
          </cell>
          <cell r="AH834">
            <v>-3.1055900621118071E-2</v>
          </cell>
          <cell r="AI834">
            <v>-3.7037037037037202E-2</v>
          </cell>
          <cell r="AJ834">
            <v>-3.7037037037037202E-2</v>
          </cell>
          <cell r="AK834">
            <v>-0.12781954887218061</v>
          </cell>
          <cell r="AL834">
            <v>-0.12781954887218061</v>
          </cell>
          <cell r="AM834">
            <v>-4.228329809725162E-2</v>
          </cell>
          <cell r="AN834">
            <v>-0.14383561643835618</v>
          </cell>
          <cell r="AO834">
            <v>-0.13553113553113549</v>
          </cell>
          <cell r="AP834">
            <v>-4.4715447154471621E-2</v>
          </cell>
          <cell r="AQ834">
            <v>-0.1559322033898306</v>
          </cell>
          <cell r="AR834">
            <v>-8.8028169014084501E-2</v>
          </cell>
          <cell r="AS834">
            <v>-7.795100222717144E-2</v>
          </cell>
          <cell r="AT834">
            <v>-7.7102803738317682E-2</v>
          </cell>
          <cell r="AU834">
            <v>-7.838479809976262E-2</v>
          </cell>
          <cell r="AV834">
            <v>-0.18493150684931503</v>
          </cell>
          <cell r="AW834">
            <v>-0.19680000000000009</v>
          </cell>
        </row>
        <row r="835">
          <cell r="A835">
            <v>43094</v>
          </cell>
          <cell r="B835">
            <v>8236</v>
          </cell>
          <cell r="C835">
            <v>5938</v>
          </cell>
          <cell r="D835">
            <v>-0.11743462017434625</v>
          </cell>
          <cell r="E835">
            <v>-0.12130587858743203</v>
          </cell>
          <cell r="F835">
            <v>-0.11200837445790335</v>
          </cell>
          <cell r="G835">
            <v>0.38699898955877399</v>
          </cell>
          <cell r="I835">
            <v>8.4499999999999993</v>
          </cell>
          <cell r="J835">
            <v>13.75</v>
          </cell>
          <cell r="L835">
            <v>14.5</v>
          </cell>
          <cell r="N835">
            <v>15.75</v>
          </cell>
          <cell r="P835">
            <v>1.82</v>
          </cell>
          <cell r="Q835">
            <v>3.63</v>
          </cell>
          <cell r="R835">
            <v>5.65</v>
          </cell>
          <cell r="S835">
            <v>10.75</v>
          </cell>
          <cell r="T835">
            <v>10.8</v>
          </cell>
          <cell r="U835">
            <v>10.55</v>
          </cell>
          <cell r="V835">
            <v>10.95</v>
          </cell>
          <cell r="X835">
            <v>18.55</v>
          </cell>
          <cell r="Y835">
            <v>17.600000000000001</v>
          </cell>
          <cell r="Z835">
            <v>17.25</v>
          </cell>
          <cell r="AA835">
            <v>5.09</v>
          </cell>
          <cell r="AB835">
            <v>4.01</v>
          </cell>
          <cell r="AD835">
            <v>-0.13775510204081642</v>
          </cell>
          <cell r="AE835">
            <v>-0.13775510204081642</v>
          </cell>
          <cell r="AF835">
            <v>-8.637873754152825E-2</v>
          </cell>
          <cell r="AG835">
            <v>-7.0512820512820484E-2</v>
          </cell>
          <cell r="AH835">
            <v>-7.0512820512820484E-2</v>
          </cell>
          <cell r="AI835">
            <v>-6.8047337278106412E-2</v>
          </cell>
          <cell r="AJ835">
            <v>-6.8047337278106412E-2</v>
          </cell>
          <cell r="AK835">
            <v>-0.21551724137931028</v>
          </cell>
          <cell r="AL835">
            <v>-0.21551724137931028</v>
          </cell>
          <cell r="AM835">
            <v>-0.19867549668874174</v>
          </cell>
          <cell r="AN835">
            <v>-9.5999999999999974E-2</v>
          </cell>
          <cell r="AO835">
            <v>-8.8983050847457723E-2</v>
          </cell>
          <cell r="AP835">
            <v>-8.0851063829787129E-2</v>
          </cell>
          <cell r="AQ835">
            <v>-0.15261044176706817</v>
          </cell>
          <cell r="AR835">
            <v>-0.15444015444015446</v>
          </cell>
          <cell r="AS835">
            <v>-0.10386473429951681</v>
          </cell>
          <cell r="AT835">
            <v>-0.1088607594936708</v>
          </cell>
          <cell r="AU835">
            <v>-0.11082474226804118</v>
          </cell>
          <cell r="AV835">
            <v>-0.14453781512605046</v>
          </cell>
          <cell r="AW835">
            <v>-0.20119521912350591</v>
          </cell>
        </row>
        <row r="836">
          <cell r="A836">
            <v>43108</v>
          </cell>
          <cell r="B836">
            <v>8574</v>
          </cell>
          <cell r="C836">
            <v>5379</v>
          </cell>
          <cell r="D836">
            <v>-1.5591928883871842E-2</v>
          </cell>
          <cell r="E836">
            <v>4.1039339485186899E-2</v>
          </cell>
          <cell r="F836">
            <v>-9.4139440889188242E-2</v>
          </cell>
          <cell r="G836">
            <v>0.59397657557166761</v>
          </cell>
          <cell r="I836">
            <v>6.9</v>
          </cell>
          <cell r="J836">
            <v>13.3</v>
          </cell>
          <cell r="L836">
            <v>14.1</v>
          </cell>
          <cell r="N836">
            <v>15.25</v>
          </cell>
          <cell r="P836">
            <v>1.52</v>
          </cell>
          <cell r="Q836">
            <v>2.4700000000000002</v>
          </cell>
          <cell r="R836">
            <v>5.9</v>
          </cell>
          <cell r="S836">
            <v>10.6</v>
          </cell>
          <cell r="T836">
            <v>10.4</v>
          </cell>
          <cell r="U836">
            <v>11.4</v>
          </cell>
          <cell r="V836">
            <v>11.75</v>
          </cell>
          <cell r="X836">
            <v>18.649999999999999</v>
          </cell>
          <cell r="Y836">
            <v>17.7</v>
          </cell>
          <cell r="Z836">
            <v>17.350000000000001</v>
          </cell>
          <cell r="AA836">
            <v>6</v>
          </cell>
          <cell r="AB836">
            <v>4.6900000000000004</v>
          </cell>
          <cell r="AD836">
            <v>-0.18343195266272183</v>
          </cell>
          <cell r="AE836">
            <v>-0.18343195266272183</v>
          </cell>
          <cell r="AF836">
            <v>-3.2727272727272716E-2</v>
          </cell>
          <cell r="AG836">
            <v>-2.7586206896551779E-2</v>
          </cell>
          <cell r="AH836">
            <v>-2.7586206896551779E-2</v>
          </cell>
          <cell r="AI836">
            <v>-3.1746031746031744E-2</v>
          </cell>
          <cell r="AJ836">
            <v>-3.1746031746031744E-2</v>
          </cell>
          <cell r="AK836">
            <v>-0.1648351648351648</v>
          </cell>
          <cell r="AL836">
            <v>-0.1648351648351648</v>
          </cell>
          <cell r="AM836">
            <v>-0.31955922865013764</v>
          </cell>
          <cell r="AN836">
            <v>4.4247787610619538E-2</v>
          </cell>
          <cell r="AO836">
            <v>-1.3953488372093092E-2</v>
          </cell>
          <cell r="AP836">
            <v>-3.703703703703709E-2</v>
          </cell>
          <cell r="AQ836">
            <v>8.0568720379146974E-2</v>
          </cell>
          <cell r="AR836">
            <v>7.3059360730593603E-2</v>
          </cell>
          <cell r="AS836">
            <v>5.3908355795146967E-3</v>
          </cell>
          <cell r="AT836">
            <v>5.6818181818181213E-3</v>
          </cell>
          <cell r="AU836">
            <v>5.7971014492754769E-3</v>
          </cell>
          <cell r="AV836">
            <v>0.17878192534381143</v>
          </cell>
          <cell r="AW836">
            <v>0.16957605985037416</v>
          </cell>
        </row>
        <row r="837">
          <cell r="A837">
            <v>43115</v>
          </cell>
          <cell r="B837">
            <v>7973</v>
          </cell>
          <cell r="C837">
            <v>4783</v>
          </cell>
          <cell r="D837">
            <v>-8.5788002580090339E-2</v>
          </cell>
          <cell r="E837">
            <v>-7.0095637975274072E-2</v>
          </cell>
          <cell r="F837">
            <v>-0.11080126417549729</v>
          </cell>
          <cell r="G837">
            <v>0.66694543173740328</v>
          </cell>
          <cell r="I837">
            <v>6.05</v>
          </cell>
          <cell r="J837">
            <v>12</v>
          </cell>
          <cell r="L837">
            <v>13.2</v>
          </cell>
          <cell r="N837">
            <v>14.5</v>
          </cell>
          <cell r="P837">
            <v>1.06</v>
          </cell>
          <cell r="Q837">
            <v>1.75</v>
          </cell>
          <cell r="R837">
            <v>5.7</v>
          </cell>
          <cell r="S837">
            <v>9.9499999999999993</v>
          </cell>
          <cell r="T837">
            <v>9.5500000000000007</v>
          </cell>
          <cell r="U837">
            <v>10.65</v>
          </cell>
          <cell r="V837">
            <v>11</v>
          </cell>
          <cell r="X837">
            <v>17.25</v>
          </cell>
          <cell r="Y837">
            <v>16.3</v>
          </cell>
          <cell r="Z837">
            <v>15.95</v>
          </cell>
          <cell r="AA837">
            <v>5.8</v>
          </cell>
          <cell r="AB837">
            <v>4.0999999999999996</v>
          </cell>
          <cell r="AD837">
            <v>-0.12318840579710155</v>
          </cell>
          <cell r="AE837">
            <v>-0.12318840579710155</v>
          </cell>
          <cell r="AF837">
            <v>-9.7744360902255689E-2</v>
          </cell>
          <cell r="AG837">
            <v>-6.3829787234042534E-2</v>
          </cell>
          <cell r="AH837">
            <v>-6.3829787234042534E-2</v>
          </cell>
          <cell r="AI837">
            <v>-4.9180327868852514E-2</v>
          </cell>
          <cell r="AJ837">
            <v>-4.9180327868852514E-2</v>
          </cell>
          <cell r="AK837">
            <v>-0.30263157894736836</v>
          </cell>
          <cell r="AL837">
            <v>-0.30263157894736836</v>
          </cell>
          <cell r="AM837">
            <v>-0.29149797570850211</v>
          </cell>
          <cell r="AN837">
            <v>-3.3898305084745783E-2</v>
          </cell>
          <cell r="AO837">
            <v>-6.1320754716981174E-2</v>
          </cell>
          <cell r="AP837">
            <v>-8.1730769230769162E-2</v>
          </cell>
          <cell r="AQ837">
            <v>-6.5789473684210509E-2</v>
          </cell>
          <cell r="AR837">
            <v>-6.3829787234042534E-2</v>
          </cell>
          <cell r="AS837">
            <v>-7.5067024128686266E-2</v>
          </cell>
          <cell r="AT837">
            <v>-7.909604519774005E-2</v>
          </cell>
          <cell r="AU837">
            <v>-8.0691642651296913E-2</v>
          </cell>
          <cell r="AV837">
            <v>-3.3333333333333326E-2</v>
          </cell>
          <cell r="AW837">
            <v>-0.12579957356076776</v>
          </cell>
        </row>
        <row r="838">
          <cell r="A838">
            <v>43122</v>
          </cell>
          <cell r="B838">
            <v>6697</v>
          </cell>
          <cell r="C838">
            <v>3955</v>
          </cell>
          <cell r="D838">
            <v>-0.16494198808403893</v>
          </cell>
          <cell r="E838">
            <v>-0.16004013545716789</v>
          </cell>
          <cell r="F838">
            <v>-0.17311310892745135</v>
          </cell>
          <cell r="G838">
            <v>0.69329962073324902</v>
          </cell>
          <cell r="I838">
            <v>5.65</v>
          </cell>
          <cell r="J838">
            <v>10.6</v>
          </cell>
          <cell r="L838">
            <v>11.6</v>
          </cell>
          <cell r="N838">
            <v>9.9499999999999993</v>
          </cell>
          <cell r="P838">
            <v>0.24</v>
          </cell>
          <cell r="Q838">
            <v>1.44</v>
          </cell>
          <cell r="R838">
            <v>5.5</v>
          </cell>
          <cell r="S838">
            <v>8</v>
          </cell>
          <cell r="T838">
            <v>7.9</v>
          </cell>
          <cell r="U838">
            <v>8.4499999999999993</v>
          </cell>
          <cell r="V838">
            <v>8.6999999999999993</v>
          </cell>
          <cell r="X838">
            <v>16.25</v>
          </cell>
          <cell r="Y838">
            <v>14.4</v>
          </cell>
          <cell r="Z838">
            <v>14.05</v>
          </cell>
          <cell r="AA838">
            <v>4.1100000000000003</v>
          </cell>
          <cell r="AB838">
            <v>2.5099999999999998</v>
          </cell>
          <cell r="AD838">
            <v>-6.6115702479338734E-2</v>
          </cell>
          <cell r="AE838">
            <v>-6.6115702479338734E-2</v>
          </cell>
          <cell r="AF838">
            <v>-0.1166666666666667</v>
          </cell>
          <cell r="AG838">
            <v>-0.12121212121212122</v>
          </cell>
          <cell r="AH838">
            <v>-0.12121212121212122</v>
          </cell>
          <cell r="AI838">
            <v>-0.31379310344827593</v>
          </cell>
          <cell r="AJ838">
            <v>-0.31379310344827593</v>
          </cell>
          <cell r="AK838">
            <v>-0.77358490566037741</v>
          </cell>
          <cell r="AL838">
            <v>-0.77358490566037741</v>
          </cell>
          <cell r="AM838">
            <v>-0.17714285714285716</v>
          </cell>
          <cell r="AN838">
            <v>-3.5087719298245612E-2</v>
          </cell>
          <cell r="AO838">
            <v>-0.1959798994974874</v>
          </cell>
          <cell r="AP838">
            <v>-0.17277486910994766</v>
          </cell>
          <cell r="AQ838">
            <v>-0.20657276995305174</v>
          </cell>
          <cell r="AR838">
            <v>-0.20909090909090911</v>
          </cell>
          <cell r="AS838">
            <v>-5.7971014492753659E-2</v>
          </cell>
          <cell r="AT838">
            <v>-0.1165644171779141</v>
          </cell>
          <cell r="AU838">
            <v>-0.11912225705329149</v>
          </cell>
          <cell r="AV838">
            <v>-0.29137931034482756</v>
          </cell>
          <cell r="AW838">
            <v>-0.3878048780487805</v>
          </cell>
        </row>
        <row r="839">
          <cell r="A839">
            <v>43129</v>
          </cell>
          <cell r="B839">
            <v>6825</v>
          </cell>
          <cell r="C839">
            <v>4387</v>
          </cell>
          <cell r="D839">
            <v>5.2572286894480014E-2</v>
          </cell>
          <cell r="E839">
            <v>1.9113035687621238E-2</v>
          </cell>
          <cell r="F839">
            <v>0.10922882427307212</v>
          </cell>
          <cell r="G839">
            <v>0.55573284704809667</v>
          </cell>
          <cell r="I839">
            <v>6.95</v>
          </cell>
          <cell r="J839">
            <v>11.35</v>
          </cell>
          <cell r="L839">
            <v>11.7</v>
          </cell>
          <cell r="N839">
            <v>10.15</v>
          </cell>
          <cell r="P839">
            <v>0.3</v>
          </cell>
          <cell r="Q839">
            <v>2.42</v>
          </cell>
          <cell r="R839">
            <v>4.5</v>
          </cell>
          <cell r="S839">
            <v>8.15</v>
          </cell>
          <cell r="T839">
            <v>7.95</v>
          </cell>
          <cell r="U839">
            <v>8.65</v>
          </cell>
          <cell r="V839">
            <v>8.9</v>
          </cell>
          <cell r="X839">
            <v>17.149999999999999</v>
          </cell>
          <cell r="Y839">
            <v>15.3</v>
          </cell>
          <cell r="Z839">
            <v>14.95</v>
          </cell>
          <cell r="AA839">
            <v>4.37</v>
          </cell>
          <cell r="AB839">
            <v>2.64</v>
          </cell>
          <cell r="AD839">
            <v>0.23008849557522115</v>
          </cell>
          <cell r="AE839">
            <v>0.23008849557522115</v>
          </cell>
          <cell r="AF839">
            <v>7.0754716981132004E-2</v>
          </cell>
          <cell r="AG839">
            <v>8.6206896551723755E-3</v>
          </cell>
          <cell r="AH839">
            <v>8.6206896551723755E-3</v>
          </cell>
          <cell r="AI839">
            <v>2.0100502512562901E-2</v>
          </cell>
          <cell r="AJ839">
            <v>2.0100502512562901E-2</v>
          </cell>
          <cell r="AK839">
            <v>0.25</v>
          </cell>
          <cell r="AL839">
            <v>0.25</v>
          </cell>
          <cell r="AM839">
            <v>0.68055555555555558</v>
          </cell>
          <cell r="AN839">
            <v>-0.18181818181818177</v>
          </cell>
          <cell r="AO839">
            <v>1.8750000000000044E-2</v>
          </cell>
          <cell r="AP839">
            <v>6.3291139240506666E-3</v>
          </cell>
          <cell r="AQ839">
            <v>2.3668639053254559E-2</v>
          </cell>
          <cell r="AR839">
            <v>2.2988505747126631E-2</v>
          </cell>
          <cell r="AS839">
            <v>5.5384615384615365E-2</v>
          </cell>
          <cell r="AT839">
            <v>6.25E-2</v>
          </cell>
          <cell r="AU839">
            <v>6.4056939501779153E-2</v>
          </cell>
          <cell r="AV839">
            <v>6.3260340632603329E-2</v>
          </cell>
          <cell r="AW839">
            <v>5.179282868525914E-2</v>
          </cell>
        </row>
        <row r="840">
          <cell r="A840">
            <v>43136</v>
          </cell>
          <cell r="B840">
            <v>6338</v>
          </cell>
          <cell r="C840">
            <v>4072</v>
          </cell>
          <cell r="D840">
            <v>-7.153050303246522E-2</v>
          </cell>
          <cell r="E840">
            <v>-7.1355311355311368E-2</v>
          </cell>
          <cell r="F840">
            <v>-7.1803054479142925E-2</v>
          </cell>
          <cell r="G840">
            <v>0.55648330058939099</v>
          </cell>
          <cell r="I840">
            <v>6.25</v>
          </cell>
          <cell r="J840">
            <v>11</v>
          </cell>
          <cell r="L840">
            <v>11.05</v>
          </cell>
          <cell r="N840">
            <v>9.5</v>
          </cell>
          <cell r="P840">
            <v>0.09</v>
          </cell>
          <cell r="Q840">
            <v>1.99</v>
          </cell>
          <cell r="R840">
            <v>4</v>
          </cell>
          <cell r="S840">
            <v>7.45</v>
          </cell>
          <cell r="T840">
            <v>7.3</v>
          </cell>
          <cell r="U840">
            <v>8.1</v>
          </cell>
          <cell r="V840">
            <v>7.8</v>
          </cell>
          <cell r="X840">
            <v>17</v>
          </cell>
          <cell r="Y840">
            <v>15.15</v>
          </cell>
          <cell r="Z840">
            <v>14.8</v>
          </cell>
          <cell r="AA840">
            <v>3.78</v>
          </cell>
          <cell r="AB840">
            <v>1.84</v>
          </cell>
          <cell r="AD840">
            <v>-0.10071942446043169</v>
          </cell>
          <cell r="AE840">
            <v>-0.10071942446043169</v>
          </cell>
          <cell r="AF840">
            <v>-3.0837004405286361E-2</v>
          </cell>
          <cell r="AG840">
            <v>-5.5555555555555469E-2</v>
          </cell>
          <cell r="AH840">
            <v>-5.5555555555555469E-2</v>
          </cell>
          <cell r="AI840">
            <v>-6.4039408866995107E-2</v>
          </cell>
          <cell r="AJ840">
            <v>-6.4039408866995107E-2</v>
          </cell>
          <cell r="AK840">
            <v>-0.7</v>
          </cell>
          <cell r="AL840">
            <v>-0.7</v>
          </cell>
          <cell r="AM840">
            <v>-0.1776859504132231</v>
          </cell>
          <cell r="AN840">
            <v>-0.11111111111111116</v>
          </cell>
          <cell r="AO840">
            <v>-8.5889570552147299E-2</v>
          </cell>
          <cell r="AP840">
            <v>-8.1761006289308269E-2</v>
          </cell>
          <cell r="AQ840">
            <v>-6.3583815028901869E-2</v>
          </cell>
          <cell r="AR840">
            <v>-0.12359550561797761</v>
          </cell>
          <cell r="AS840">
            <v>-8.7463556851311575E-3</v>
          </cell>
          <cell r="AT840">
            <v>-9.8039215686275272E-3</v>
          </cell>
          <cell r="AU840">
            <v>-1.0033444816053394E-2</v>
          </cell>
          <cell r="AV840">
            <v>-0.13501144164759737</v>
          </cell>
          <cell r="AW840">
            <v>-0.30303030303030298</v>
          </cell>
        </row>
        <row r="841">
          <cell r="A841">
            <v>43143</v>
          </cell>
          <cell r="B841">
            <v>7164</v>
          </cell>
          <cell r="C841">
            <v>4674</v>
          </cell>
          <cell r="D841">
            <v>0.13717579250720457</v>
          </cell>
          <cell r="E841">
            <v>0.1303250236667719</v>
          </cell>
          <cell r="F841">
            <v>0.14783889980353626</v>
          </cell>
          <cell r="G841">
            <v>0.53273427471116819</v>
          </cell>
          <cell r="I841">
            <v>6.8</v>
          </cell>
          <cell r="J841">
            <v>13.2</v>
          </cell>
          <cell r="L841">
            <v>11.75</v>
          </cell>
          <cell r="N841">
            <v>10.65</v>
          </cell>
          <cell r="P841">
            <v>0.24</v>
          </cell>
          <cell r="Q841">
            <v>2.38</v>
          </cell>
          <cell r="R841">
            <v>4.5</v>
          </cell>
          <cell r="S841">
            <v>8.1999999999999993</v>
          </cell>
          <cell r="T841">
            <v>7.85</v>
          </cell>
          <cell r="U841">
            <v>9.1</v>
          </cell>
          <cell r="V841">
            <v>8.8000000000000007</v>
          </cell>
          <cell r="X841">
            <v>19.05</v>
          </cell>
          <cell r="Y841">
            <v>17.2</v>
          </cell>
          <cell r="Z841">
            <v>16.850000000000001</v>
          </cell>
          <cell r="AA841">
            <v>4.3499999999999996</v>
          </cell>
          <cell r="AB841">
            <v>2.38</v>
          </cell>
          <cell r="AD841">
            <v>8.8000000000000078E-2</v>
          </cell>
          <cell r="AE841">
            <v>8.8000000000000078E-2</v>
          </cell>
          <cell r="AF841">
            <v>0.19999999999999996</v>
          </cell>
          <cell r="AG841">
            <v>6.3348416289592757E-2</v>
          </cell>
          <cell r="AH841">
            <v>6.3348416289592757E-2</v>
          </cell>
          <cell r="AI841">
            <v>0.1210526315789473</v>
          </cell>
          <cell r="AJ841">
            <v>0.1210526315789473</v>
          </cell>
          <cell r="AK841">
            <v>1.6666666666666665</v>
          </cell>
          <cell r="AL841">
            <v>1.6666666666666665</v>
          </cell>
          <cell r="AM841">
            <v>0.19597989949748729</v>
          </cell>
          <cell r="AN841">
            <v>0.125</v>
          </cell>
          <cell r="AO841">
            <v>0.10067114093959728</v>
          </cell>
          <cell r="AP841">
            <v>7.5342465753424737E-2</v>
          </cell>
          <cell r="AQ841">
            <v>0.12345679012345689</v>
          </cell>
          <cell r="AR841">
            <v>0.12820512820512842</v>
          </cell>
          <cell r="AS841">
            <v>0.12058823529411766</v>
          </cell>
          <cell r="AT841">
            <v>0.13531353135313529</v>
          </cell>
          <cell r="AU841">
            <v>0.1385135135135136</v>
          </cell>
          <cell r="AV841">
            <v>0.1507936507936507</v>
          </cell>
          <cell r="AW841">
            <v>0.29347826086956519</v>
          </cell>
        </row>
        <row r="842">
          <cell r="A842">
            <v>43150</v>
          </cell>
          <cell r="B842">
            <v>6691</v>
          </cell>
          <cell r="C842">
            <v>4374</v>
          </cell>
          <cell r="D842">
            <v>-6.5298192262206456E-2</v>
          </cell>
          <cell r="E842">
            <v>-6.6024567280848712E-2</v>
          </cell>
          <cell r="F842">
            <v>-6.4184852374839507E-2</v>
          </cell>
          <cell r="G842">
            <v>0.52972107910379518</v>
          </cell>
          <cell r="I842">
            <v>6.4</v>
          </cell>
          <cell r="J842">
            <v>12.5</v>
          </cell>
          <cell r="L842">
            <v>11.1</v>
          </cell>
          <cell r="N842">
            <v>10</v>
          </cell>
          <cell r="P842">
            <v>0.15</v>
          </cell>
          <cell r="Q842">
            <v>2.13</v>
          </cell>
          <cell r="R842">
            <v>4.05</v>
          </cell>
          <cell r="S842">
            <v>7.5</v>
          </cell>
          <cell r="T842">
            <v>7.4</v>
          </cell>
          <cell r="U842">
            <v>8.3000000000000007</v>
          </cell>
          <cell r="V842">
            <v>8</v>
          </cell>
          <cell r="X842">
            <v>18.399999999999999</v>
          </cell>
          <cell r="Y842">
            <v>16.55</v>
          </cell>
          <cell r="Z842">
            <v>16.2</v>
          </cell>
          <cell r="AA842">
            <v>3.93</v>
          </cell>
          <cell r="AB842">
            <v>1.94</v>
          </cell>
          <cell r="AD842">
            <v>-5.8823529411764608E-2</v>
          </cell>
          <cell r="AE842">
            <v>-5.8823529411764608E-2</v>
          </cell>
          <cell r="AF842">
            <v>-5.3030303030302983E-2</v>
          </cell>
          <cell r="AG842">
            <v>-5.5319148936170293E-2</v>
          </cell>
          <cell r="AH842">
            <v>-5.5319148936170293E-2</v>
          </cell>
          <cell r="AI842">
            <v>-6.1032863849765251E-2</v>
          </cell>
          <cell r="AJ842">
            <v>-6.1032863849765251E-2</v>
          </cell>
          <cell r="AK842">
            <v>-0.375</v>
          </cell>
          <cell r="AL842">
            <v>-0.375</v>
          </cell>
          <cell r="AM842">
            <v>-0.10504201680672265</v>
          </cell>
          <cell r="AN842">
            <v>-0.10000000000000009</v>
          </cell>
          <cell r="AO842">
            <v>-8.536585365853655E-2</v>
          </cell>
          <cell r="AP842">
            <v>-5.7324840764331086E-2</v>
          </cell>
          <cell r="AQ842">
            <v>-8.7912087912087822E-2</v>
          </cell>
          <cell r="AR842">
            <v>-9.0909090909090939E-2</v>
          </cell>
          <cell r="AS842">
            <v>-3.4120734908136607E-2</v>
          </cell>
          <cell r="AT842">
            <v>-3.7790697674418561E-2</v>
          </cell>
          <cell r="AU842">
            <v>-3.8575667655786461E-2</v>
          </cell>
          <cell r="AV842">
            <v>-9.6551724137930894E-2</v>
          </cell>
          <cell r="AW842">
            <v>-0.18487394957983194</v>
          </cell>
        </row>
        <row r="843">
          <cell r="A843">
            <v>43157</v>
          </cell>
          <cell r="B843">
            <v>6818</v>
          </cell>
          <cell r="C843">
            <v>4652</v>
          </cell>
          <cell r="D843">
            <v>3.6601897876186174E-2</v>
          </cell>
          <cell r="E843">
            <v>1.8980720370647131E-2</v>
          </cell>
          <cell r="F843">
            <v>6.3557384545038786E-2</v>
          </cell>
          <cell r="G843">
            <v>0.46560619088564059</v>
          </cell>
          <cell r="I843">
            <v>7.15</v>
          </cell>
          <cell r="J843">
            <v>12.75</v>
          </cell>
          <cell r="L843">
            <v>11.75</v>
          </cell>
          <cell r="N843">
            <v>10.050000000000001</v>
          </cell>
          <cell r="P843">
            <v>0.15</v>
          </cell>
          <cell r="Q843">
            <v>2.58</v>
          </cell>
          <cell r="R843">
            <v>4.0999999999999996</v>
          </cell>
          <cell r="S843">
            <v>7.45</v>
          </cell>
          <cell r="T843">
            <v>7.45</v>
          </cell>
          <cell r="U843">
            <v>8.35</v>
          </cell>
          <cell r="V843">
            <v>8</v>
          </cell>
          <cell r="X843">
            <v>18.899999999999999</v>
          </cell>
          <cell r="Y843">
            <v>17.05</v>
          </cell>
          <cell r="Z843">
            <v>16.7</v>
          </cell>
          <cell r="AA843">
            <v>4.18</v>
          </cell>
          <cell r="AB843">
            <v>1.97</v>
          </cell>
          <cell r="AD843">
            <v>0.1171875</v>
          </cell>
          <cell r="AE843">
            <v>0.1171875</v>
          </cell>
          <cell r="AF843">
            <v>2.0000000000000018E-2</v>
          </cell>
          <cell r="AG843">
            <v>5.8558558558558627E-2</v>
          </cell>
          <cell r="AH843">
            <v>5.8558558558558627E-2</v>
          </cell>
          <cell r="AI843">
            <v>5.0000000000001155E-3</v>
          </cell>
          <cell r="AJ843">
            <v>5.0000000000001155E-3</v>
          </cell>
          <cell r="AK843">
            <v>0</v>
          </cell>
          <cell r="AL843">
            <v>0</v>
          </cell>
          <cell r="AM843">
            <v>0.21126760563380298</v>
          </cell>
          <cell r="AN843">
            <v>1.2345679012345734E-2</v>
          </cell>
          <cell r="AO843">
            <v>-6.6666666666665986E-3</v>
          </cell>
          <cell r="AP843">
            <v>6.7567567567567988E-3</v>
          </cell>
          <cell r="AQ843">
            <v>6.0240963855420215E-3</v>
          </cell>
          <cell r="AR843">
            <v>0</v>
          </cell>
          <cell r="AS843">
            <v>2.7173913043478271E-2</v>
          </cell>
          <cell r="AT843">
            <v>3.0211480362537735E-2</v>
          </cell>
          <cell r="AU843">
            <v>3.0864197530864113E-2</v>
          </cell>
          <cell r="AV843">
            <v>6.3613231552162697E-2</v>
          </cell>
          <cell r="AW843">
            <v>1.5463917525773141E-2</v>
          </cell>
        </row>
        <row r="844">
          <cell r="A844">
            <v>43164</v>
          </cell>
          <cell r="B844">
            <v>6511</v>
          </cell>
          <cell r="C844">
            <v>4432</v>
          </cell>
          <cell r="D844">
            <v>-4.5945945945945921E-2</v>
          </cell>
          <cell r="E844">
            <v>-4.5027867409797584E-2</v>
          </cell>
          <cell r="F844">
            <v>-4.7291487532244214E-2</v>
          </cell>
          <cell r="G844">
            <v>0.46908844765342961</v>
          </cell>
          <cell r="I844">
            <v>6.55</v>
          </cell>
          <cell r="J844">
            <v>12.4</v>
          </cell>
          <cell r="L844">
            <v>11.25</v>
          </cell>
          <cell r="N844">
            <v>9.65</v>
          </cell>
          <cell r="P844">
            <v>0.09</v>
          </cell>
          <cell r="Q844">
            <v>2.3199999999999998</v>
          </cell>
          <cell r="R844">
            <v>3.95</v>
          </cell>
          <cell r="S844">
            <v>7.05</v>
          </cell>
          <cell r="T844">
            <v>7</v>
          </cell>
          <cell r="U844">
            <v>8.0500000000000007</v>
          </cell>
          <cell r="V844">
            <v>7.7</v>
          </cell>
          <cell r="X844">
            <v>17.899999999999999</v>
          </cell>
          <cell r="Y844">
            <v>16.45</v>
          </cell>
          <cell r="Z844">
            <v>16.100000000000001</v>
          </cell>
          <cell r="AA844">
            <v>4.05</v>
          </cell>
          <cell r="AB844">
            <v>1.82</v>
          </cell>
          <cell r="AD844">
            <v>-8.3916083916083961E-2</v>
          </cell>
          <cell r="AE844">
            <v>-8.3916083916083961E-2</v>
          </cell>
          <cell r="AF844">
            <v>-2.7450980392156876E-2</v>
          </cell>
          <cell r="AG844">
            <v>-4.2553191489361653E-2</v>
          </cell>
          <cell r="AH844">
            <v>-4.2553191489361653E-2</v>
          </cell>
          <cell r="AI844">
            <v>-3.9800995024875663E-2</v>
          </cell>
          <cell r="AJ844">
            <v>-3.9800995024875663E-2</v>
          </cell>
          <cell r="AK844">
            <v>-0.4</v>
          </cell>
          <cell r="AL844">
            <v>-0.4</v>
          </cell>
          <cell r="AM844">
            <v>-0.10077519379844968</v>
          </cell>
          <cell r="AN844">
            <v>-3.6585365853658458E-2</v>
          </cell>
          <cell r="AO844">
            <v>-5.3691275167785268E-2</v>
          </cell>
          <cell r="AP844">
            <v>-6.0402684563758413E-2</v>
          </cell>
          <cell r="AQ844">
            <v>-3.5928143712574689E-2</v>
          </cell>
          <cell r="AR844">
            <v>-3.7499999999999978E-2</v>
          </cell>
          <cell r="AS844">
            <v>-5.2910052910052907E-2</v>
          </cell>
          <cell r="AT844">
            <v>-3.5190615835777206E-2</v>
          </cell>
          <cell r="AU844">
            <v>-3.5928143712574689E-2</v>
          </cell>
          <cell r="AV844">
            <v>-3.1100478468899517E-2</v>
          </cell>
          <cell r="AW844">
            <v>-7.6142131979695438E-2</v>
          </cell>
        </row>
        <row r="845">
          <cell r="A845">
            <v>43171</v>
          </cell>
          <cell r="B845">
            <v>6063</v>
          </cell>
          <cell r="C845">
            <v>4267</v>
          </cell>
          <cell r="D845">
            <v>-5.601754546285298E-2</v>
          </cell>
          <cell r="E845">
            <v>-6.8806634925510646E-2</v>
          </cell>
          <cell r="F845">
            <v>-3.7229241877256292E-2</v>
          </cell>
          <cell r="G845">
            <v>0.42090461682681041</v>
          </cell>
          <cell r="I845">
            <v>6.4</v>
          </cell>
          <cell r="J845">
            <v>11.8</v>
          </cell>
          <cell r="L845">
            <v>10.75</v>
          </cell>
          <cell r="N845">
            <v>9.1</v>
          </cell>
          <cell r="P845">
            <v>0.04</v>
          </cell>
          <cell r="Q845">
            <v>2.2799999999999998</v>
          </cell>
          <cell r="R845">
            <v>3.3</v>
          </cell>
          <cell r="S845">
            <v>6.75</v>
          </cell>
          <cell r="T845">
            <v>6.65</v>
          </cell>
          <cell r="U845">
            <v>7.25</v>
          </cell>
          <cell r="V845">
            <v>6.95</v>
          </cell>
          <cell r="X845">
            <v>17.25</v>
          </cell>
          <cell r="Y845">
            <v>15.8</v>
          </cell>
          <cell r="Z845">
            <v>15.45</v>
          </cell>
          <cell r="AA845">
            <v>3.83</v>
          </cell>
          <cell r="AB845">
            <v>1.39</v>
          </cell>
          <cell r="AD845">
            <v>-2.2900763358778553E-2</v>
          </cell>
          <cell r="AE845">
            <v>-2.2900763358778553E-2</v>
          </cell>
          <cell r="AF845">
            <v>-4.8387096774193505E-2</v>
          </cell>
          <cell r="AG845">
            <v>-4.4444444444444398E-2</v>
          </cell>
          <cell r="AH845">
            <v>-4.4444444444444398E-2</v>
          </cell>
          <cell r="AI845">
            <v>-5.6994818652849832E-2</v>
          </cell>
          <cell r="AJ845">
            <v>-5.6994818652849832E-2</v>
          </cell>
          <cell r="AK845">
            <v>-0.55555555555555558</v>
          </cell>
          <cell r="AL845">
            <v>-0.55555555555555558</v>
          </cell>
          <cell r="AM845">
            <v>-1.7241379310344862E-2</v>
          </cell>
          <cell r="AN845">
            <v>-0.16455696202531656</v>
          </cell>
          <cell r="AO845">
            <v>-4.2553191489361653E-2</v>
          </cell>
          <cell r="AP845">
            <v>-4.9999999999999933E-2</v>
          </cell>
          <cell r="AQ845">
            <v>-9.9378881987577716E-2</v>
          </cell>
          <cell r="AR845">
            <v>-9.740259740259738E-2</v>
          </cell>
          <cell r="AS845">
            <v>-3.6312849162011052E-2</v>
          </cell>
          <cell r="AT845">
            <v>-3.9513677811550019E-2</v>
          </cell>
          <cell r="AU845">
            <v>-4.0372670807453548E-2</v>
          </cell>
          <cell r="AV845">
            <v>-5.4320987654320918E-2</v>
          </cell>
          <cell r="AW845">
            <v>-0.23626373626373631</v>
          </cell>
        </row>
        <row r="846">
          <cell r="A846">
            <v>43178</v>
          </cell>
          <cell r="B846">
            <v>5692</v>
          </cell>
          <cell r="C846">
            <v>4019</v>
          </cell>
          <cell r="D846">
            <v>-5.9922555663117105E-2</v>
          </cell>
          <cell r="E846">
            <v>-6.1190829622299159E-2</v>
          </cell>
          <cell r="F846">
            <v>-5.8120459339114139E-2</v>
          </cell>
          <cell r="G846">
            <v>0.41627270465289873</v>
          </cell>
          <cell r="I846">
            <v>6.1</v>
          </cell>
          <cell r="J846">
            <v>11.25</v>
          </cell>
          <cell r="L846">
            <v>10.15</v>
          </cell>
          <cell r="N846">
            <v>8.5500000000000007</v>
          </cell>
          <cell r="P846">
            <v>0</v>
          </cell>
          <cell r="Q846">
            <v>1.94</v>
          </cell>
          <cell r="R846">
            <v>3.1</v>
          </cell>
          <cell r="S846">
            <v>6.15</v>
          </cell>
          <cell r="T846">
            <v>6.1</v>
          </cell>
          <cell r="U846">
            <v>6.7</v>
          </cell>
          <cell r="V846">
            <v>6.4</v>
          </cell>
          <cell r="X846">
            <v>16.8</v>
          </cell>
          <cell r="Y846">
            <v>15.35</v>
          </cell>
          <cell r="Z846">
            <v>15</v>
          </cell>
          <cell r="AA846">
            <v>3.44</v>
          </cell>
          <cell r="AB846">
            <v>0.97</v>
          </cell>
          <cell r="AD846">
            <v>-4.6875000000000111E-2</v>
          </cell>
          <cell r="AE846">
            <v>-4.6875000000000111E-2</v>
          </cell>
          <cell r="AF846">
            <v>-4.6610169491525522E-2</v>
          </cell>
          <cell r="AG846">
            <v>-5.5813953488372037E-2</v>
          </cell>
          <cell r="AH846">
            <v>-5.5813953488372037E-2</v>
          </cell>
          <cell r="AI846">
            <v>-6.0439560439560336E-2</v>
          </cell>
          <cell r="AJ846">
            <v>-6.0439560439560336E-2</v>
          </cell>
          <cell r="AK846">
            <v>-1</v>
          </cell>
          <cell r="AL846">
            <v>-1</v>
          </cell>
          <cell r="AM846">
            <v>-0.14912280701754377</v>
          </cell>
          <cell r="AN846">
            <v>-6.0606060606060552E-2</v>
          </cell>
          <cell r="AO846">
            <v>-8.8888888888888795E-2</v>
          </cell>
          <cell r="AP846">
            <v>-8.2706766917293284E-2</v>
          </cell>
          <cell r="AQ846">
            <v>-7.5862068965517171E-2</v>
          </cell>
          <cell r="AR846">
            <v>-7.9136690647481966E-2</v>
          </cell>
          <cell r="AS846">
            <v>-2.6086956521739091E-2</v>
          </cell>
          <cell r="AT846">
            <v>-2.8481012658227889E-2</v>
          </cell>
          <cell r="AU846">
            <v>-2.9126213592232997E-2</v>
          </cell>
          <cell r="AV846">
            <v>-0.10182767624020894</v>
          </cell>
          <cell r="AW846">
            <v>-0.30215827338129497</v>
          </cell>
        </row>
        <row r="847">
          <cell r="A847">
            <v>43185</v>
          </cell>
          <cell r="B847">
            <v>5514</v>
          </cell>
          <cell r="C847">
            <v>3953</v>
          </cell>
          <cell r="D847">
            <v>-2.5126145608073358E-2</v>
          </cell>
          <cell r="E847">
            <v>-3.127196064652138E-2</v>
          </cell>
          <cell r="F847">
            <v>-1.6421995521273991E-2</v>
          </cell>
          <cell r="G847">
            <v>0.3948899569946876</v>
          </cell>
          <cell r="I847">
            <v>6.15</v>
          </cell>
          <cell r="J847">
            <v>10.95</v>
          </cell>
          <cell r="L847">
            <v>10</v>
          </cell>
          <cell r="N847">
            <v>8.4</v>
          </cell>
          <cell r="P847">
            <v>-0.23</v>
          </cell>
          <cell r="Q847">
            <v>1.91</v>
          </cell>
          <cell r="R847">
            <v>2.95</v>
          </cell>
          <cell r="S847">
            <v>5.8</v>
          </cell>
          <cell r="T847">
            <v>6</v>
          </cell>
          <cell r="U847">
            <v>6.4</v>
          </cell>
          <cell r="V847">
            <v>6.1</v>
          </cell>
          <cell r="X847">
            <v>16.55</v>
          </cell>
          <cell r="Y847">
            <v>15.1</v>
          </cell>
          <cell r="Z847">
            <v>14.75</v>
          </cell>
          <cell r="AA847">
            <v>3.29</v>
          </cell>
          <cell r="AB847">
            <v>0.82</v>
          </cell>
          <cell r="AD847">
            <v>8.19672131147553E-3</v>
          </cell>
          <cell r="AE847">
            <v>8.19672131147553E-3</v>
          </cell>
          <cell r="AF847">
            <v>-2.6666666666666727E-2</v>
          </cell>
          <cell r="AG847">
            <v>-1.4778325123152691E-2</v>
          </cell>
          <cell r="AH847">
            <v>-1.4778325123152691E-2</v>
          </cell>
          <cell r="AI847">
            <v>-1.7543859649122862E-2</v>
          </cell>
          <cell r="AJ847">
            <v>-1.7543859649122862E-2</v>
          </cell>
          <cell r="AK847" t="e">
            <v>#DIV/0!</v>
          </cell>
          <cell r="AL847" t="e">
            <v>#DIV/0!</v>
          </cell>
          <cell r="AM847">
            <v>-1.5463917525773252E-2</v>
          </cell>
          <cell r="AN847">
            <v>-4.8387096774193505E-2</v>
          </cell>
          <cell r="AO847">
            <v>-5.6910569105691144E-2</v>
          </cell>
          <cell r="AP847">
            <v>-1.6393442622950727E-2</v>
          </cell>
          <cell r="AQ847">
            <v>-4.4776119402985093E-2</v>
          </cell>
          <cell r="AR847">
            <v>-4.6875000000000111E-2</v>
          </cell>
          <cell r="AS847">
            <v>-1.4880952380952328E-2</v>
          </cell>
          <cell r="AT847">
            <v>-1.6286644951140072E-2</v>
          </cell>
          <cell r="AU847">
            <v>-1.6666666666666718E-2</v>
          </cell>
          <cell r="AV847">
            <v>-4.3604651162790664E-2</v>
          </cell>
          <cell r="AW847">
            <v>-0.15463917525773196</v>
          </cell>
        </row>
        <row r="848">
          <cell r="A848">
            <v>43192</v>
          </cell>
          <cell r="B848">
            <v>5312</v>
          </cell>
          <cell r="C848">
            <v>3730</v>
          </cell>
          <cell r="D848">
            <v>-4.4892785465300511E-2</v>
          </cell>
          <cell r="E848">
            <v>-3.6634022488211793E-2</v>
          </cell>
          <cell r="F848">
            <v>-5.6412850999241093E-2</v>
          </cell>
          <cell r="G848">
            <v>0.42412868632707773</v>
          </cell>
          <cell r="I848">
            <v>5.75</v>
          </cell>
          <cell r="J848">
            <v>10.65</v>
          </cell>
          <cell r="L848">
            <v>9.3000000000000007</v>
          </cell>
          <cell r="N848">
            <v>8.1999999999999993</v>
          </cell>
          <cell r="P848">
            <v>-0.35</v>
          </cell>
          <cell r="Q848">
            <v>1.75</v>
          </cell>
          <cell r="R848">
            <v>2.9</v>
          </cell>
          <cell r="S848">
            <v>5.5</v>
          </cell>
          <cell r="T848">
            <v>5.75</v>
          </cell>
          <cell r="U848">
            <v>6.3</v>
          </cell>
          <cell r="V848">
            <v>6</v>
          </cell>
          <cell r="X848">
            <v>15.9</v>
          </cell>
          <cell r="Y848">
            <v>14.45</v>
          </cell>
          <cell r="Z848">
            <v>14.1</v>
          </cell>
          <cell r="AA848">
            <v>3.17</v>
          </cell>
          <cell r="AB848">
            <v>0.76</v>
          </cell>
          <cell r="AD848">
            <v>-6.5040650406504086E-2</v>
          </cell>
          <cell r="AE848">
            <v>-6.5040650406504086E-2</v>
          </cell>
          <cell r="AF848">
            <v>-2.739726027397249E-2</v>
          </cell>
          <cell r="AG848">
            <v>-6.9999999999999951E-2</v>
          </cell>
          <cell r="AH848">
            <v>-6.9999999999999951E-2</v>
          </cell>
          <cell r="AI848">
            <v>-2.3809523809523947E-2</v>
          </cell>
          <cell r="AJ848">
            <v>-2.3809523809523947E-2</v>
          </cell>
          <cell r="AK848">
            <v>0.52173913043478248</v>
          </cell>
          <cell r="AL848">
            <v>0.52173913043478248</v>
          </cell>
          <cell r="AM848">
            <v>-8.376963350785338E-2</v>
          </cell>
          <cell r="AN848">
            <v>-1.6949152542372947E-2</v>
          </cell>
          <cell r="AO848">
            <v>-5.1724137931034475E-2</v>
          </cell>
          <cell r="AP848">
            <v>-4.166666666666663E-2</v>
          </cell>
          <cell r="AQ848">
            <v>-1.5625000000000111E-2</v>
          </cell>
          <cell r="AR848">
            <v>-1.6393442622950727E-2</v>
          </cell>
          <cell r="AS848">
            <v>-3.92749244712991E-2</v>
          </cell>
          <cell r="AT848">
            <v>-4.3046357615894038E-2</v>
          </cell>
          <cell r="AU848">
            <v>-4.4067796610169463E-2</v>
          </cell>
          <cell r="AV848">
            <v>-3.6474164133738607E-2</v>
          </cell>
          <cell r="AW848">
            <v>-7.3170731707317027E-2</v>
          </cell>
        </row>
        <row r="849">
          <cell r="A849">
            <v>43199</v>
          </cell>
          <cell r="B849">
            <v>4995</v>
          </cell>
          <cell r="C849">
            <v>3502</v>
          </cell>
          <cell r="D849">
            <v>-6.0274275602742788E-2</v>
          </cell>
          <cell r="E849">
            <v>-5.9676204819277157E-2</v>
          </cell>
          <cell r="F849">
            <v>-6.1126005361930247E-2</v>
          </cell>
          <cell r="G849">
            <v>0.42632781267846942</v>
          </cell>
          <cell r="I849">
            <v>5.25</v>
          </cell>
          <cell r="J849">
            <v>10.050000000000001</v>
          </cell>
          <cell r="L849">
            <v>8.4</v>
          </cell>
          <cell r="N849">
            <v>9</v>
          </cell>
          <cell r="P849">
            <v>-0.46</v>
          </cell>
          <cell r="Q849">
            <v>1.35</v>
          </cell>
          <cell r="R849">
            <v>2.6</v>
          </cell>
          <cell r="S849">
            <v>5.2</v>
          </cell>
          <cell r="T849">
            <v>5.4</v>
          </cell>
          <cell r="U849">
            <v>5.9</v>
          </cell>
          <cell r="V849">
            <v>5.9</v>
          </cell>
          <cell r="X849">
            <v>15.4</v>
          </cell>
          <cell r="Y849">
            <v>13.1</v>
          </cell>
          <cell r="Z849">
            <v>12.75</v>
          </cell>
          <cell r="AA849">
            <v>2.96</v>
          </cell>
          <cell r="AB849">
            <v>0.72</v>
          </cell>
          <cell r="AD849">
            <v>-8.6956521739130488E-2</v>
          </cell>
          <cell r="AE849">
            <v>-8.6956521739130488E-2</v>
          </cell>
          <cell r="AF849">
            <v>-5.6338028169014009E-2</v>
          </cell>
          <cell r="AG849">
            <v>-9.6774193548387122E-2</v>
          </cell>
          <cell r="AH849">
            <v>-9.6774193548387122E-2</v>
          </cell>
          <cell r="AI849">
            <v>9.7560975609756184E-2</v>
          </cell>
          <cell r="AJ849">
            <v>9.7560975609756184E-2</v>
          </cell>
          <cell r="AK849">
            <v>0.3142857142857145</v>
          </cell>
          <cell r="AL849">
            <v>0.3142857142857145</v>
          </cell>
          <cell r="AM849">
            <v>-0.22857142857142854</v>
          </cell>
          <cell r="AN849">
            <v>-0.10344827586206895</v>
          </cell>
          <cell r="AO849">
            <v>-5.4545454545454564E-2</v>
          </cell>
          <cell r="AP849">
            <v>-6.0869565217391286E-2</v>
          </cell>
          <cell r="AQ849">
            <v>-6.3492063492063378E-2</v>
          </cell>
          <cell r="AR849">
            <v>-1.6666666666666607E-2</v>
          </cell>
          <cell r="AS849">
            <v>-3.1446540880503138E-2</v>
          </cell>
          <cell r="AT849">
            <v>-9.3425605536332168E-2</v>
          </cell>
          <cell r="AU849">
            <v>-9.5744680851063801E-2</v>
          </cell>
          <cell r="AV849">
            <v>-6.6246056782334417E-2</v>
          </cell>
          <cell r="AW849">
            <v>-5.2631578947368474E-2</v>
          </cell>
        </row>
        <row r="850">
          <cell r="A850">
            <v>43206</v>
          </cell>
          <cell r="B850">
            <v>5282</v>
          </cell>
          <cell r="C850">
            <v>3814</v>
          </cell>
          <cell r="D850">
            <v>7.0495468989054899E-2</v>
          </cell>
          <cell r="E850">
            <v>5.7457457457457561E-2</v>
          </cell>
          <cell r="F850">
            <v>8.9091947458595167E-2</v>
          </cell>
          <cell r="G850">
            <v>0.38489774514944941</v>
          </cell>
          <cell r="I850">
            <v>6.4</v>
          </cell>
          <cell r="J850">
            <v>10.65</v>
          </cell>
          <cell r="L850">
            <v>8.5</v>
          </cell>
          <cell r="N850">
            <v>9.35</v>
          </cell>
          <cell r="P850">
            <v>-0.4</v>
          </cell>
          <cell r="Q850">
            <v>1.98</v>
          </cell>
          <cell r="R850">
            <v>3.1</v>
          </cell>
          <cell r="S850">
            <v>5.5</v>
          </cell>
          <cell r="T850">
            <v>5.6</v>
          </cell>
          <cell r="U850">
            <v>6.6</v>
          </cell>
          <cell r="V850">
            <v>6.3</v>
          </cell>
          <cell r="X850">
            <v>15.3</v>
          </cell>
          <cell r="Y850">
            <v>13.85</v>
          </cell>
          <cell r="Z850">
            <v>13.5</v>
          </cell>
          <cell r="AA850">
            <v>3.23</v>
          </cell>
          <cell r="AB850">
            <v>0.87</v>
          </cell>
          <cell r="AD850">
            <v>0.21904761904761916</v>
          </cell>
          <cell r="AE850">
            <v>0.21904761904761916</v>
          </cell>
          <cell r="AF850">
            <v>5.9701492537313383E-2</v>
          </cell>
          <cell r="AG850">
            <v>1.1904761904761862E-2</v>
          </cell>
          <cell r="AH850">
            <v>1.1904761904761862E-2</v>
          </cell>
          <cell r="AI850">
            <v>3.8888888888888751E-2</v>
          </cell>
          <cell r="AJ850">
            <v>3.8888888888888751E-2</v>
          </cell>
          <cell r="AK850">
            <v>-0.13043478260869568</v>
          </cell>
          <cell r="AL850">
            <v>-0.13043478260869568</v>
          </cell>
          <cell r="AM850">
            <v>0.46666666666666656</v>
          </cell>
          <cell r="AN850">
            <v>0.19230769230769229</v>
          </cell>
          <cell r="AO850">
            <v>5.7692307692307709E-2</v>
          </cell>
          <cell r="AP850">
            <v>3.7037037037036979E-2</v>
          </cell>
          <cell r="AQ850">
            <v>0.11864406779661008</v>
          </cell>
          <cell r="AR850">
            <v>6.7796610169491345E-2</v>
          </cell>
          <cell r="AS850">
            <v>-6.4935064935064402E-3</v>
          </cell>
          <cell r="AT850">
            <v>5.7251908396946494E-2</v>
          </cell>
          <cell r="AU850">
            <v>5.8823529411764719E-2</v>
          </cell>
          <cell r="AV850">
            <v>9.1216216216216228E-2</v>
          </cell>
          <cell r="AW850">
            <v>0.20833333333333348</v>
          </cell>
        </row>
        <row r="851">
          <cell r="A851">
            <v>43213</v>
          </cell>
          <cell r="B851">
            <v>7323</v>
          </cell>
          <cell r="C851">
            <v>4674</v>
          </cell>
          <cell r="D851">
            <v>0.31893139841688645</v>
          </cell>
          <cell r="E851">
            <v>0.38640666414237024</v>
          </cell>
          <cell r="F851">
            <v>0.22548505506030425</v>
          </cell>
          <cell r="G851">
            <v>0.56675224646983313</v>
          </cell>
          <cell r="H851"/>
          <cell r="I851">
            <v>7.1</v>
          </cell>
          <cell r="J851">
            <v>13.1</v>
          </cell>
          <cell r="L851">
            <v>10.1</v>
          </cell>
          <cell r="N851">
            <v>11.1</v>
          </cell>
          <cell r="P851">
            <v>0.25</v>
          </cell>
          <cell r="Q851">
            <v>2.59</v>
          </cell>
          <cell r="R851">
            <v>4.0999999999999996</v>
          </cell>
          <cell r="S851">
            <v>7.7</v>
          </cell>
          <cell r="T851">
            <v>7.1</v>
          </cell>
          <cell r="U851">
            <v>9</v>
          </cell>
          <cell r="V851">
            <v>8.6999999999999993</v>
          </cell>
          <cell r="X851">
            <v>19.75</v>
          </cell>
          <cell r="Y851">
            <v>18.3</v>
          </cell>
          <cell r="Z851">
            <v>17.95</v>
          </cell>
          <cell r="AA851">
            <v>5.32</v>
          </cell>
          <cell r="AB851">
            <v>2.56</v>
          </cell>
          <cell r="AD851">
            <v>0.10937499999999978</v>
          </cell>
          <cell r="AE851">
            <v>0.10937499999999978</v>
          </cell>
          <cell r="AF851">
            <v>0.2300469483568075</v>
          </cell>
          <cell r="AG851">
            <v>0.18823529411764706</v>
          </cell>
          <cell r="AH851">
            <v>0.18823529411764706</v>
          </cell>
          <cell r="AI851">
            <v>0.1871657754010696</v>
          </cell>
          <cell r="AJ851">
            <v>0.1871657754010696</v>
          </cell>
          <cell r="AK851">
            <v>-1.625</v>
          </cell>
          <cell r="AL851">
            <v>-1.625</v>
          </cell>
          <cell r="AM851">
            <v>0.30808080808080796</v>
          </cell>
          <cell r="AN851">
            <v>0.32258064516129026</v>
          </cell>
          <cell r="AO851">
            <v>0.40000000000000013</v>
          </cell>
          <cell r="AP851">
            <v>0.26785714285714279</v>
          </cell>
          <cell r="AQ851">
            <v>0.36363636363636376</v>
          </cell>
          <cell r="AR851">
            <v>0.38095238095238093</v>
          </cell>
          <cell r="AS851">
            <v>0.29084967320261423</v>
          </cell>
          <cell r="AT851">
            <v>0.3212996389891698</v>
          </cell>
          <cell r="AU851">
            <v>0.32962962962962949</v>
          </cell>
          <cell r="AV851">
            <v>0.64705882352941191</v>
          </cell>
          <cell r="AW851">
            <v>1.9425287356321839</v>
          </cell>
        </row>
        <row r="852">
          <cell r="A852">
            <v>43220</v>
          </cell>
          <cell r="B852">
            <v>8004</v>
          </cell>
          <cell r="C852">
            <v>4915</v>
          </cell>
          <cell r="D852">
            <v>7.6852546469950767E-2</v>
          </cell>
          <cell r="E852">
            <v>9.2994674313805925E-2</v>
          </cell>
          <cell r="F852">
            <v>5.1561831407787695E-2</v>
          </cell>
          <cell r="G852">
            <v>0.62848423194303149</v>
          </cell>
          <cell r="I852">
            <v>7.25</v>
          </cell>
          <cell r="J852">
            <v>13.35</v>
          </cell>
          <cell r="L852">
            <v>10.85</v>
          </cell>
          <cell r="N852">
            <v>11.95</v>
          </cell>
          <cell r="P852">
            <v>0.66</v>
          </cell>
          <cell r="Q852">
            <v>2.7</v>
          </cell>
          <cell r="R852">
            <v>5.25</v>
          </cell>
          <cell r="S852">
            <v>9</v>
          </cell>
          <cell r="T852">
            <v>7.95</v>
          </cell>
          <cell r="U852">
            <v>10.65</v>
          </cell>
          <cell r="V852">
            <v>10.35</v>
          </cell>
          <cell r="X852">
            <v>19.850000000000001</v>
          </cell>
          <cell r="Y852">
            <v>18.399999999999999</v>
          </cell>
          <cell r="Z852">
            <v>18.05</v>
          </cell>
          <cell r="AA852">
            <v>5.57</v>
          </cell>
          <cell r="AB852">
            <v>3.29</v>
          </cell>
          <cell r="AD852">
            <v>2.1126760563380254E-2</v>
          </cell>
          <cell r="AE852">
            <v>2.1126760563380254E-2</v>
          </cell>
          <cell r="AF852">
            <v>1.9083969465648831E-2</v>
          </cell>
          <cell r="AG852">
            <v>7.4257425742574323E-2</v>
          </cell>
          <cell r="AH852">
            <v>7.4257425742574323E-2</v>
          </cell>
          <cell r="AI852">
            <v>7.6576576576576461E-2</v>
          </cell>
          <cell r="AJ852">
            <v>7.6576576576576461E-2</v>
          </cell>
          <cell r="AK852">
            <v>1.6400000000000001</v>
          </cell>
          <cell r="AL852">
            <v>1.6400000000000001</v>
          </cell>
          <cell r="AM852">
            <v>4.2471042471042608E-2</v>
          </cell>
          <cell r="AN852">
            <v>0.28048780487804881</v>
          </cell>
          <cell r="AO852">
            <v>0.16883116883116878</v>
          </cell>
          <cell r="AP852">
            <v>0.11971830985915499</v>
          </cell>
          <cell r="AQ852">
            <v>0.18333333333333335</v>
          </cell>
          <cell r="AR852">
            <v>0.18965517241379315</v>
          </cell>
          <cell r="AS852">
            <v>5.0632911392405333E-3</v>
          </cell>
          <cell r="AT852">
            <v>5.4644808743167239E-3</v>
          </cell>
          <cell r="AU852">
            <v>5.5710306406686616E-3</v>
          </cell>
          <cell r="AV852">
            <v>4.6992481203007586E-2</v>
          </cell>
          <cell r="AW852">
            <v>0.28515625</v>
          </cell>
        </row>
        <row r="853">
          <cell r="A853">
            <v>43227</v>
          </cell>
          <cell r="B853">
            <v>8079</v>
          </cell>
          <cell r="C853">
            <v>5136</v>
          </cell>
          <cell r="D853">
            <v>2.2911990092112422E-2</v>
          </cell>
          <cell r="E853">
            <v>9.3703148425787752E-3</v>
          </cell>
          <cell r="F853">
            <v>4.4964394710071298E-2</v>
          </cell>
          <cell r="G853">
            <v>0.57301401869158874</v>
          </cell>
          <cell r="I853">
            <v>7.65</v>
          </cell>
          <cell r="J853">
            <v>13.9</v>
          </cell>
          <cell r="L853">
            <v>11.05</v>
          </cell>
          <cell r="N853">
            <v>12.2</v>
          </cell>
          <cell r="P853">
            <v>0.7</v>
          </cell>
          <cell r="Q853">
            <v>2.94</v>
          </cell>
          <cell r="R853">
            <v>5.2</v>
          </cell>
          <cell r="S853">
            <v>9.1</v>
          </cell>
          <cell r="T853">
            <v>8.0500000000000007</v>
          </cell>
          <cell r="U853">
            <v>10.55</v>
          </cell>
          <cell r="V853">
            <v>10.25</v>
          </cell>
          <cell r="X853">
            <v>20.2</v>
          </cell>
          <cell r="Y853">
            <v>18.850000000000001</v>
          </cell>
          <cell r="Z853">
            <v>18.399999999999999</v>
          </cell>
          <cell r="AA853">
            <v>5.6</v>
          </cell>
          <cell r="AB853">
            <v>3.35</v>
          </cell>
          <cell r="AD853">
            <v>5.5172413793103559E-2</v>
          </cell>
          <cell r="AE853">
            <v>5.5172413793103559E-2</v>
          </cell>
          <cell r="AF853">
            <v>4.1198501872659277E-2</v>
          </cell>
          <cell r="AG853">
            <v>1.8433179723502446E-2</v>
          </cell>
          <cell r="AH853">
            <v>1.8433179723502446E-2</v>
          </cell>
          <cell r="AI853">
            <v>2.0920502092050208E-2</v>
          </cell>
          <cell r="AJ853">
            <v>2.0920502092050208E-2</v>
          </cell>
          <cell r="AK853">
            <v>6.0606060606060552E-2</v>
          </cell>
          <cell r="AL853">
            <v>6.0606060606060552E-2</v>
          </cell>
          <cell r="AM853">
            <v>8.8888888888888795E-2</v>
          </cell>
          <cell r="AN853">
            <v>-9.52380952380949E-3</v>
          </cell>
          <cell r="AO853">
            <v>1.1111111111111072E-2</v>
          </cell>
          <cell r="AP853">
            <v>1.2578616352201255E-2</v>
          </cell>
          <cell r="AQ853">
            <v>-9.3896713615022609E-3</v>
          </cell>
          <cell r="AR853">
            <v>-9.6618357487922024E-3</v>
          </cell>
          <cell r="AS853">
            <v>1.7632241813601901E-2</v>
          </cell>
          <cell r="AT853">
            <v>2.4456521739130599E-2</v>
          </cell>
          <cell r="AU853">
            <v>1.9390581717451338E-2</v>
          </cell>
          <cell r="AV853">
            <v>5.3859964093356805E-3</v>
          </cell>
          <cell r="AW853">
            <v>1.8237082066869359E-2</v>
          </cell>
        </row>
        <row r="854">
          <cell r="A854">
            <v>43234</v>
          </cell>
          <cell r="B854">
            <v>8522</v>
          </cell>
          <cell r="C854">
            <v>5553</v>
          </cell>
          <cell r="D854">
            <v>6.507756337495274E-2</v>
          </cell>
          <cell r="E854">
            <v>5.4833518999876318E-2</v>
          </cell>
          <cell r="F854">
            <v>8.1191588785046731E-2</v>
          </cell>
          <cell r="G854">
            <v>0.53466594633531428</v>
          </cell>
          <cell r="I854">
            <v>8.4</v>
          </cell>
          <cell r="J854">
            <v>14.4</v>
          </cell>
          <cell r="L854">
            <v>11.85</v>
          </cell>
          <cell r="N854">
            <v>13.1</v>
          </cell>
          <cell r="P854">
            <v>0.89</v>
          </cell>
          <cell r="Q854">
            <v>3.52</v>
          </cell>
          <cell r="R854">
            <v>5.5</v>
          </cell>
          <cell r="S854">
            <v>9.6999999999999993</v>
          </cell>
          <cell r="T854">
            <v>8.5</v>
          </cell>
          <cell r="U854">
            <v>11.25</v>
          </cell>
          <cell r="V854">
            <v>10.95</v>
          </cell>
          <cell r="X854">
            <v>20.8</v>
          </cell>
          <cell r="Y854">
            <v>19.45</v>
          </cell>
          <cell r="Z854">
            <v>19</v>
          </cell>
          <cell r="AA854">
            <v>6.04</v>
          </cell>
          <cell r="AB854">
            <v>3.84</v>
          </cell>
          <cell r="AD854">
            <v>9.8039215686274606E-2</v>
          </cell>
          <cell r="AE854">
            <v>9.8039215686274606E-2</v>
          </cell>
          <cell r="AF854">
            <v>3.5971223021582732E-2</v>
          </cell>
          <cell r="AG854">
            <v>7.2398190045248834E-2</v>
          </cell>
          <cell r="AH854">
            <v>7.2398190045248834E-2</v>
          </cell>
          <cell r="AI854">
            <v>7.3770491803278659E-2</v>
          </cell>
          <cell r="AJ854">
            <v>7.3770491803278659E-2</v>
          </cell>
          <cell r="AK854">
            <v>0.27142857142857157</v>
          </cell>
          <cell r="AL854">
            <v>0.27142857142857157</v>
          </cell>
          <cell r="AM854">
            <v>0.19727891156462585</v>
          </cell>
          <cell r="AN854">
            <v>5.7692307692307709E-2</v>
          </cell>
          <cell r="AO854">
            <v>6.5934065934065922E-2</v>
          </cell>
          <cell r="AP854">
            <v>5.5900621118012417E-2</v>
          </cell>
          <cell r="AQ854">
            <v>6.6350710900473953E-2</v>
          </cell>
          <cell r="AR854">
            <v>6.8292682926829107E-2</v>
          </cell>
          <cell r="AS854">
            <v>2.9702970297029729E-2</v>
          </cell>
          <cell r="AT854">
            <v>3.1830238726790361E-2</v>
          </cell>
          <cell r="AU854">
            <v>3.2608695652174058E-2</v>
          </cell>
          <cell r="AV854">
            <v>7.8571428571428736E-2</v>
          </cell>
          <cell r="AW854">
            <v>0.14626865671641776</v>
          </cell>
        </row>
        <row r="855">
          <cell r="A855">
            <v>43241</v>
          </cell>
          <cell r="B855">
            <v>7280</v>
          </cell>
          <cell r="C855">
            <v>5019</v>
          </cell>
          <cell r="D855">
            <v>-0.12618117229129666</v>
          </cell>
          <cell r="E855">
            <v>-0.14574043651724944</v>
          </cell>
          <cell r="F855">
            <v>-9.6164235548352295E-2</v>
          </cell>
          <cell r="G855">
            <v>0.45048814504881451</v>
          </cell>
          <cell r="I855">
            <v>7.7</v>
          </cell>
          <cell r="J855">
            <v>13.25</v>
          </cell>
          <cell r="L855">
            <v>11.1</v>
          </cell>
          <cell r="N855">
            <v>12.25</v>
          </cell>
          <cell r="P855">
            <v>0.46</v>
          </cell>
          <cell r="Q855">
            <v>2.94</v>
          </cell>
          <cell r="R855">
            <v>4.2</v>
          </cell>
          <cell r="S855">
            <v>8.5</v>
          </cell>
          <cell r="T855">
            <v>7.9</v>
          </cell>
          <cell r="U855">
            <v>9.35</v>
          </cell>
          <cell r="V855">
            <v>9</v>
          </cell>
          <cell r="X855">
            <v>19</v>
          </cell>
          <cell r="Y855">
            <v>17.7</v>
          </cell>
          <cell r="Z855">
            <v>17.25</v>
          </cell>
          <cell r="AA855">
            <v>4.76</v>
          </cell>
          <cell r="AB855">
            <v>2.5</v>
          </cell>
          <cell r="AD855">
            <v>-8.333333333333337E-2</v>
          </cell>
          <cell r="AE855">
            <v>-8.333333333333337E-2</v>
          </cell>
          <cell r="AF855">
            <v>-7.986111111111116E-2</v>
          </cell>
          <cell r="AG855">
            <v>-6.3291139240506333E-2</v>
          </cell>
          <cell r="AH855">
            <v>-6.3291139240506333E-2</v>
          </cell>
          <cell r="AI855">
            <v>-6.4885496183206048E-2</v>
          </cell>
          <cell r="AJ855">
            <v>-6.4885496183206048E-2</v>
          </cell>
          <cell r="AK855">
            <v>-0.4831460674157303</v>
          </cell>
          <cell r="AL855">
            <v>-0.4831460674157303</v>
          </cell>
          <cell r="AM855">
            <v>-0.16477272727272729</v>
          </cell>
          <cell r="AN855">
            <v>-0.23636363636363633</v>
          </cell>
          <cell r="AO855">
            <v>-0.12371134020618546</v>
          </cell>
          <cell r="AP855">
            <v>-7.0588235294117618E-2</v>
          </cell>
          <cell r="AQ855">
            <v>-0.16888888888888887</v>
          </cell>
          <cell r="AR855">
            <v>-0.17808219178082185</v>
          </cell>
          <cell r="AS855">
            <v>-8.6538461538461564E-2</v>
          </cell>
          <cell r="AT855">
            <v>-8.9974293059125965E-2</v>
          </cell>
          <cell r="AU855">
            <v>-9.210526315789469E-2</v>
          </cell>
          <cell r="AV855">
            <v>-0.21192052980132459</v>
          </cell>
          <cell r="AW855">
            <v>-0.34895833333333326</v>
          </cell>
        </row>
        <row r="856">
          <cell r="A856">
            <v>43248</v>
          </cell>
          <cell r="B856">
            <v>6475</v>
          </cell>
          <cell r="C856">
            <v>4347</v>
          </cell>
          <cell r="D856">
            <v>-0.12009106431417194</v>
          </cell>
          <cell r="E856">
            <v>-0.11057692307692313</v>
          </cell>
          <cell r="F856">
            <v>-0.13389121338912136</v>
          </cell>
          <cell r="G856">
            <v>0.48953301127214172</v>
          </cell>
          <cell r="I856">
            <v>7.05</v>
          </cell>
          <cell r="J856">
            <v>11.85</v>
          </cell>
          <cell r="L856">
            <v>10.050000000000001</v>
          </cell>
          <cell r="N856">
            <v>11.15</v>
          </cell>
          <cell r="P856">
            <v>-0.16</v>
          </cell>
          <cell r="Q856">
            <v>2.11</v>
          </cell>
          <cell r="R856">
            <v>3.85</v>
          </cell>
          <cell r="S856">
            <v>7.3</v>
          </cell>
          <cell r="T856">
            <v>6.95</v>
          </cell>
          <cell r="U856">
            <v>8</v>
          </cell>
          <cell r="V856">
            <v>7.95</v>
          </cell>
          <cell r="X856">
            <v>17.8</v>
          </cell>
          <cell r="Y856">
            <v>16.5</v>
          </cell>
          <cell r="Z856">
            <v>16.05</v>
          </cell>
          <cell r="AA856">
            <v>3.72</v>
          </cell>
          <cell r="AB856">
            <v>1.65</v>
          </cell>
          <cell r="AD856">
            <v>-8.4415584415584499E-2</v>
          </cell>
          <cell r="AE856">
            <v>-8.4415584415584499E-2</v>
          </cell>
          <cell r="AF856">
            <v>-0.10566037735849054</v>
          </cell>
          <cell r="AG856">
            <v>-9.4594594594594517E-2</v>
          </cell>
          <cell r="AH856">
            <v>-9.4594594594594517E-2</v>
          </cell>
          <cell r="AI856">
            <v>-8.9795918367346905E-2</v>
          </cell>
          <cell r="AJ856">
            <v>-8.9795918367346905E-2</v>
          </cell>
          <cell r="AK856">
            <v>-1.3478260869565217</v>
          </cell>
          <cell r="AL856">
            <v>-1.3478260869565217</v>
          </cell>
          <cell r="AM856">
            <v>-0.28231292517006801</v>
          </cell>
          <cell r="AN856">
            <v>-8.333333333333337E-2</v>
          </cell>
          <cell r="AO856">
            <v>-0.14117647058823535</v>
          </cell>
          <cell r="AP856">
            <v>-0.120253164556962</v>
          </cell>
          <cell r="AQ856">
            <v>-0.14438502673796794</v>
          </cell>
          <cell r="AR856">
            <v>-0.1166666666666667</v>
          </cell>
          <cell r="AS856">
            <v>-6.315789473684208E-2</v>
          </cell>
          <cell r="AT856">
            <v>-6.7796610169491456E-2</v>
          </cell>
          <cell r="AU856">
            <v>-6.9565217391304279E-2</v>
          </cell>
          <cell r="AV856">
            <v>-0.21848739495798308</v>
          </cell>
          <cell r="AW856">
            <v>-0.34000000000000008</v>
          </cell>
        </row>
        <row r="857">
          <cell r="A857">
            <v>43255</v>
          </cell>
          <cell r="B857">
            <v>6911</v>
          </cell>
          <cell r="C857">
            <v>4631</v>
          </cell>
          <cell r="D857">
            <v>6.6531140269820765E-2</v>
          </cell>
          <cell r="E857">
            <v>6.7335907335907441E-2</v>
          </cell>
          <cell r="F857">
            <v>6.5332413158500025E-2</v>
          </cell>
          <cell r="G857">
            <v>0.4923342690563593</v>
          </cell>
          <cell r="I857">
            <v>7.5</v>
          </cell>
          <cell r="J857">
            <v>12.75</v>
          </cell>
          <cell r="L857">
            <v>10</v>
          </cell>
          <cell r="N857">
            <v>11.1</v>
          </cell>
          <cell r="P857">
            <v>-0.1</v>
          </cell>
          <cell r="Q857">
            <v>2.65</v>
          </cell>
          <cell r="R857">
            <v>4.0999999999999996</v>
          </cell>
          <cell r="S857">
            <v>7.2</v>
          </cell>
          <cell r="T857">
            <v>6.9</v>
          </cell>
          <cell r="U857">
            <v>8.1999999999999993</v>
          </cell>
          <cell r="V857">
            <v>8.25</v>
          </cell>
          <cell r="X857">
            <v>19.5</v>
          </cell>
          <cell r="Y857">
            <v>18.149999999999999</v>
          </cell>
          <cell r="Z857">
            <v>17.75</v>
          </cell>
          <cell r="AA857">
            <v>4.1100000000000003</v>
          </cell>
          <cell r="AB857">
            <v>1.9</v>
          </cell>
          <cell r="AD857">
            <v>6.3829787234042534E-2</v>
          </cell>
          <cell r="AE857">
            <v>6.3829787234042534E-2</v>
          </cell>
          <cell r="AF857">
            <v>7.5949367088607556E-2</v>
          </cell>
          <cell r="AG857">
            <v>-4.9751243781095411E-3</v>
          </cell>
          <cell r="AH857">
            <v>-4.9751243781095411E-3</v>
          </cell>
          <cell r="AI857">
            <v>-4.484304932735439E-3</v>
          </cell>
          <cell r="AJ857">
            <v>-4.484304932735439E-3</v>
          </cell>
          <cell r="AK857">
            <v>-0.375</v>
          </cell>
          <cell r="AL857">
            <v>-0.375</v>
          </cell>
          <cell r="AM857">
            <v>0.25592417061611372</v>
          </cell>
          <cell r="AN857">
            <v>6.4935064935064846E-2</v>
          </cell>
          <cell r="AO857">
            <v>-1.3698630136986245E-2</v>
          </cell>
          <cell r="AP857">
            <v>-7.194244604316502E-3</v>
          </cell>
          <cell r="AQ857">
            <v>2.4999999999999911E-2</v>
          </cell>
          <cell r="AR857">
            <v>3.7735849056603765E-2</v>
          </cell>
          <cell r="AS857">
            <v>9.550561797752799E-2</v>
          </cell>
          <cell r="AT857">
            <v>9.9999999999999867E-2</v>
          </cell>
          <cell r="AU857">
            <v>0.10591900311526481</v>
          </cell>
          <cell r="AV857">
            <v>0.10483870967741948</v>
          </cell>
          <cell r="AW857">
            <v>0.1515151515151516</v>
          </cell>
        </row>
        <row r="858">
          <cell r="A858">
            <v>43262</v>
          </cell>
          <cell r="B858">
            <v>7908</v>
          </cell>
          <cell r="C858">
            <v>5372</v>
          </cell>
          <cell r="D858">
            <v>0.15058048865014739</v>
          </cell>
          <cell r="E858">
            <v>0.14426276949790195</v>
          </cell>
          <cell r="F858">
            <v>0.16000863744331673</v>
          </cell>
          <cell r="G858">
            <v>0.47207743857036488</v>
          </cell>
          <cell r="I858">
            <v>7.95</v>
          </cell>
          <cell r="J858">
            <v>14.45</v>
          </cell>
          <cell r="L858">
            <v>11</v>
          </cell>
          <cell r="N858">
            <v>11.75</v>
          </cell>
          <cell r="P858">
            <v>0.34</v>
          </cell>
          <cell r="Q858">
            <v>3.12</v>
          </cell>
          <cell r="R858">
            <v>4.95</v>
          </cell>
          <cell r="S858">
            <v>8.65</v>
          </cell>
          <cell r="T858">
            <v>8.1999999999999993</v>
          </cell>
          <cell r="U858">
            <v>9.4499999999999993</v>
          </cell>
          <cell r="V858">
            <v>9.9499999999999993</v>
          </cell>
          <cell r="X858">
            <v>20.5</v>
          </cell>
          <cell r="Y858">
            <v>19.399999999999999</v>
          </cell>
          <cell r="Z858">
            <v>19</v>
          </cell>
          <cell r="AA858">
            <v>5.24</v>
          </cell>
          <cell r="AB858">
            <v>2.96</v>
          </cell>
          <cell r="AD858">
            <v>6.0000000000000053E-2</v>
          </cell>
          <cell r="AE858">
            <v>6.0000000000000053E-2</v>
          </cell>
          <cell r="AF858">
            <v>0.1333333333333333</v>
          </cell>
          <cell r="AG858">
            <v>0.10000000000000009</v>
          </cell>
          <cell r="AH858">
            <v>0.10000000000000009</v>
          </cell>
          <cell r="AI858">
            <v>5.8558558558558627E-2</v>
          </cell>
          <cell r="AJ858">
            <v>5.8558558558558627E-2</v>
          </cell>
          <cell r="AK858">
            <v>-4.4000000000000004</v>
          </cell>
          <cell r="AL858">
            <v>-4.4000000000000004</v>
          </cell>
          <cell r="AM858">
            <v>0.17735849056603792</v>
          </cell>
          <cell r="AN858">
            <v>0.20731707317073189</v>
          </cell>
          <cell r="AO858">
            <v>0.20138888888888884</v>
          </cell>
          <cell r="AP858">
            <v>0.188405797101449</v>
          </cell>
          <cell r="AQ858">
            <v>0.15243902439024382</v>
          </cell>
          <cell r="AR858">
            <v>0.20606060606060606</v>
          </cell>
          <cell r="AS858">
            <v>5.1282051282051322E-2</v>
          </cell>
          <cell r="AT858">
            <v>6.887052341597788E-2</v>
          </cell>
          <cell r="AU858">
            <v>7.0422535211267512E-2</v>
          </cell>
          <cell r="AV858">
            <v>0.27493917274939172</v>
          </cell>
          <cell r="AW858">
            <v>0.55789473684210522</v>
          </cell>
        </row>
        <row r="859">
          <cell r="A859">
            <v>43269</v>
          </cell>
          <cell r="B859">
            <v>8331</v>
          </cell>
          <cell r="C859">
            <v>5455</v>
          </cell>
          <cell r="D859">
            <v>3.8102409638554269E-2</v>
          </cell>
          <cell r="E859">
            <v>5.3490136570561564E-2</v>
          </cell>
          <cell r="F859">
            <v>1.5450483991064745E-2</v>
          </cell>
          <cell r="G859">
            <v>0.52722273143904674</v>
          </cell>
          <cell r="I859">
            <v>8</v>
          </cell>
          <cell r="J859">
            <v>15.15</v>
          </cell>
          <cell r="L859">
            <v>11.45</v>
          </cell>
          <cell r="N859">
            <v>11.95</v>
          </cell>
          <cell r="P859">
            <v>0.34</v>
          </cell>
          <cell r="Q859">
            <v>3.01</v>
          </cell>
          <cell r="R859">
            <v>5.2</v>
          </cell>
          <cell r="S859">
            <v>8.85</v>
          </cell>
          <cell r="T859">
            <v>8.35</v>
          </cell>
          <cell r="U859">
            <v>10.65</v>
          </cell>
          <cell r="V859">
            <v>10.3</v>
          </cell>
          <cell r="X859">
            <v>21.5</v>
          </cell>
          <cell r="Y859">
            <v>20.149999999999999</v>
          </cell>
          <cell r="Z859">
            <v>19.7</v>
          </cell>
          <cell r="AA859">
            <v>5.7</v>
          </cell>
          <cell r="AB859">
            <v>3.24</v>
          </cell>
          <cell r="AC859"/>
          <cell r="AD859"/>
          <cell r="AE859">
            <v>6.2893081761006275E-3</v>
          </cell>
          <cell r="AF859">
            <v>4.844290657439454E-2</v>
          </cell>
          <cell r="AG859">
            <v>4.0909090909090784E-2</v>
          </cell>
          <cell r="AH859">
            <v>4.0909090909090784E-2</v>
          </cell>
          <cell r="AI859">
            <v>1.7021276595744705E-2</v>
          </cell>
          <cell r="AJ859">
            <v>1.7021276595744705E-2</v>
          </cell>
          <cell r="AK859">
            <v>0</v>
          </cell>
          <cell r="AL859">
            <v>0</v>
          </cell>
          <cell r="AM859">
            <v>-3.5256410256410353E-2</v>
          </cell>
          <cell r="AN859">
            <v>5.0505050505050608E-2</v>
          </cell>
          <cell r="AO859">
            <v>2.3121387283236983E-2</v>
          </cell>
          <cell r="AP859">
            <v>1.8292682926829285E-2</v>
          </cell>
          <cell r="AQ859">
            <v>0.1269841269841272</v>
          </cell>
          <cell r="AR859">
            <v>3.5175879396984966E-2</v>
          </cell>
          <cell r="AS859">
            <v>4.8780487804878092E-2</v>
          </cell>
          <cell r="AT859">
            <v>3.8659793814433074E-2</v>
          </cell>
          <cell r="AU859">
            <v>3.6842105263157787E-2</v>
          </cell>
          <cell r="AV859">
            <v>8.7786259541984712E-2</v>
          </cell>
          <cell r="AW859">
            <v>9.4594594594594739E-2</v>
          </cell>
        </row>
        <row r="860">
          <cell r="A860">
            <v>43276</v>
          </cell>
          <cell r="B860">
            <v>8038</v>
          </cell>
          <cell r="C860">
            <v>4977</v>
          </cell>
          <cell r="D860">
            <v>-5.5926302045553489E-2</v>
          </cell>
          <cell r="E860">
            <v>-3.5169847557316003E-2</v>
          </cell>
          <cell r="F860">
            <v>-8.762603116406964E-2</v>
          </cell>
          <cell r="G860">
            <v>0.61502913401647574</v>
          </cell>
          <cell r="I860">
            <v>7.25</v>
          </cell>
          <cell r="J860">
            <v>13.65</v>
          </cell>
          <cell r="L860">
            <v>11.1</v>
          </cell>
          <cell r="N860">
            <v>11.55</v>
          </cell>
          <cell r="P860">
            <v>0.25</v>
          </cell>
          <cell r="Q860">
            <v>2.5099999999999998</v>
          </cell>
          <cell r="R860">
            <v>4.9000000000000004</v>
          </cell>
          <cell r="S860">
            <v>8.4</v>
          </cell>
          <cell r="T860">
            <v>8</v>
          </cell>
          <cell r="U860">
            <v>10.050000000000001</v>
          </cell>
          <cell r="V860">
            <v>9.6999999999999993</v>
          </cell>
          <cell r="X860">
            <v>21.3</v>
          </cell>
          <cell r="Y860">
            <v>19.95</v>
          </cell>
          <cell r="Z860">
            <v>19.5</v>
          </cell>
          <cell r="AA860">
            <v>5.49</v>
          </cell>
          <cell r="AB860">
            <v>2.87</v>
          </cell>
          <cell r="AC860"/>
          <cell r="AD860"/>
          <cell r="AE860">
            <v>-9.375E-2</v>
          </cell>
          <cell r="AF860">
            <v>-9.9009900990098987E-2</v>
          </cell>
          <cell r="AG860">
            <v>-3.0567685589519611E-2</v>
          </cell>
          <cell r="AH860">
            <v>-3.0567685589519611E-2</v>
          </cell>
          <cell r="AI860">
            <v>-3.34728033472802E-2</v>
          </cell>
          <cell r="AJ860">
            <v>-3.34728033472802E-2</v>
          </cell>
          <cell r="AK860">
            <v>-0.26470588235294124</v>
          </cell>
          <cell r="AL860">
            <v>-0.26470588235294124</v>
          </cell>
          <cell r="AM860">
            <v>-0.16611295681063121</v>
          </cell>
          <cell r="AN860">
            <v>-5.7692307692307709E-2</v>
          </cell>
          <cell r="AO860">
            <v>-5.084745762711862E-2</v>
          </cell>
          <cell r="AP860">
            <v>-4.1916167664670656E-2</v>
          </cell>
          <cell r="AQ860">
            <v>-5.6338028169014009E-2</v>
          </cell>
          <cell r="AR860">
            <v>-5.8252427184466105E-2</v>
          </cell>
          <cell r="AS860">
            <v>-9.302325581395321E-3</v>
          </cell>
          <cell r="AT860">
            <v>-9.9255583126550695E-3</v>
          </cell>
          <cell r="AU860">
            <v>-1.015228426395931E-2</v>
          </cell>
          <cell r="AV860">
            <v>-3.6842105263157898E-2</v>
          </cell>
          <cell r="AW860">
            <v>-0.11419753086419759</v>
          </cell>
        </row>
        <row r="861">
          <cell r="A861">
            <v>43283</v>
          </cell>
          <cell r="B861">
            <v>8625</v>
          </cell>
          <cell r="C861">
            <v>4997</v>
          </cell>
          <cell r="D861">
            <v>4.6638494045332379E-2</v>
          </cell>
          <cell r="E861">
            <v>7.3028116446877345E-2</v>
          </cell>
          <cell r="F861">
            <v>4.0184850311433262E-3</v>
          </cell>
          <cell r="G861">
            <v>0.72603562137282374</v>
          </cell>
          <cell r="I861">
            <v>7.15</v>
          </cell>
          <cell r="J861">
            <v>14.2</v>
          </cell>
          <cell r="L861">
            <v>11.35</v>
          </cell>
          <cell r="N861">
            <v>11.85</v>
          </cell>
          <cell r="P861">
            <v>0.34</v>
          </cell>
          <cell r="Q861">
            <v>2.4700000000000002</v>
          </cell>
          <cell r="R861">
            <v>5.0999999999999996</v>
          </cell>
          <cell r="S861">
            <v>8.8000000000000007</v>
          </cell>
          <cell r="T861">
            <v>8.1999999999999993</v>
          </cell>
          <cell r="U861">
            <v>11.05</v>
          </cell>
          <cell r="V861">
            <v>10.75</v>
          </cell>
          <cell r="X861">
            <v>22.55</v>
          </cell>
          <cell r="Y861">
            <v>21.2</v>
          </cell>
          <cell r="Z861">
            <v>20.75</v>
          </cell>
          <cell r="AA861">
            <v>6.13</v>
          </cell>
          <cell r="AB861">
            <v>3.32</v>
          </cell>
          <cell r="AC861"/>
          <cell r="AD861"/>
          <cell r="AE861">
            <v>-1.3793103448275779E-2</v>
          </cell>
          <cell r="AF861">
            <v>4.029304029304015E-2</v>
          </cell>
          <cell r="AG861">
            <v>2.2522522522522515E-2</v>
          </cell>
          <cell r="AH861">
            <v>2.2522522522522515E-2</v>
          </cell>
          <cell r="AI861">
            <v>2.5974025974025983E-2</v>
          </cell>
          <cell r="AJ861">
            <v>2.5974025974025983E-2</v>
          </cell>
          <cell r="AK861">
            <v>0.3600000000000001</v>
          </cell>
          <cell r="AL861">
            <v>0.3600000000000001</v>
          </cell>
          <cell r="AM861">
            <v>-1.5936254980079556E-2</v>
          </cell>
          <cell r="AN861">
            <v>4.0816326530612068E-2</v>
          </cell>
          <cell r="AO861">
            <v>4.7619047619047672E-2</v>
          </cell>
          <cell r="AP861">
            <v>2.4999999999999911E-2</v>
          </cell>
          <cell r="AQ861">
            <v>9.9502487562189046E-2</v>
          </cell>
          <cell r="AR861">
            <v>0.10824742268041243</v>
          </cell>
          <cell r="AS861">
            <v>5.8685446009389741E-2</v>
          </cell>
          <cell r="AT861">
            <v>6.2656641604009966E-2</v>
          </cell>
          <cell r="AU861">
            <v>6.4102564102564097E-2</v>
          </cell>
          <cell r="AV861">
            <v>0.11657559198542788</v>
          </cell>
          <cell r="AW861">
            <v>0.15679442508710784</v>
          </cell>
        </row>
        <row r="862">
          <cell r="A862">
            <v>43290</v>
          </cell>
          <cell r="B862">
            <v>9953</v>
          </cell>
          <cell r="C862">
            <v>6034</v>
          </cell>
          <cell r="D862">
            <v>0.17361620907355757</v>
          </cell>
          <cell r="E862">
            <v>0.15397101449275352</v>
          </cell>
          <cell r="F862">
            <v>0.20752451470882538</v>
          </cell>
          <cell r="G862">
            <v>0.64948624461385485</v>
          </cell>
          <cell r="I862">
            <v>9.0500000000000007</v>
          </cell>
          <cell r="J862">
            <v>15.7</v>
          </cell>
          <cell r="K862"/>
          <cell r="L862">
            <v>13.2</v>
          </cell>
          <cell r="M862"/>
          <cell r="N862">
            <v>14.05</v>
          </cell>
          <cell r="P862">
            <v>1.18</v>
          </cell>
          <cell r="Q862">
            <v>3.5</v>
          </cell>
          <cell r="R862">
            <v>6</v>
          </cell>
          <cell r="S862">
            <v>10.95</v>
          </cell>
          <cell r="T862">
            <v>9.8000000000000007</v>
          </cell>
          <cell r="U862">
            <v>13.05</v>
          </cell>
          <cell r="V862">
            <v>12.75</v>
          </cell>
          <cell r="W862"/>
          <cell r="X862">
            <v>24.25</v>
          </cell>
          <cell r="Y862">
            <v>22.9</v>
          </cell>
          <cell r="Z862">
            <v>22.45</v>
          </cell>
          <cell r="AA862">
            <v>7.19</v>
          </cell>
          <cell r="AB862">
            <v>4.96</v>
          </cell>
          <cell r="AD862">
            <v>0.26573426573426584</v>
          </cell>
          <cell r="AE862">
            <v>0.26573426573426584</v>
          </cell>
          <cell r="AF862">
            <v>0.10563380281690149</v>
          </cell>
          <cell r="AG862">
            <v>0.16299559471365632</v>
          </cell>
          <cell r="AH862">
            <v>0.16299559471365632</v>
          </cell>
          <cell r="AI862">
            <v>0.18565400843881874</v>
          </cell>
          <cell r="AJ862">
            <v>0.18565400843881874</v>
          </cell>
          <cell r="AK862">
            <v>2.4705882352941173</v>
          </cell>
          <cell r="AL862">
            <v>2.4705882352941173</v>
          </cell>
          <cell r="AM862">
            <v>0.41700404858299578</v>
          </cell>
          <cell r="AN862">
            <v>0.17647058823529416</v>
          </cell>
          <cell r="AO862">
            <v>0.24431818181818166</v>
          </cell>
          <cell r="AP862">
            <v>0.19512195121951237</v>
          </cell>
          <cell r="AQ862">
            <v>0.1809954751131222</v>
          </cell>
          <cell r="AR862">
            <v>0.18604651162790709</v>
          </cell>
          <cell r="AS862">
            <v>7.5388026607538849E-2</v>
          </cell>
          <cell r="AT862">
            <v>8.0188679245283057E-2</v>
          </cell>
          <cell r="AU862">
            <v>8.1927710843373358E-2</v>
          </cell>
          <cell r="AV862">
            <v>0.17292006525285486</v>
          </cell>
          <cell r="AW862">
            <v>0.49397590361445798</v>
          </cell>
        </row>
        <row r="863">
          <cell r="A863">
            <v>43297</v>
          </cell>
          <cell r="B863">
            <v>9936</v>
          </cell>
          <cell r="C863">
            <v>6136</v>
          </cell>
          <cell r="D863">
            <v>5.3168199161819363E-3</v>
          </cell>
          <cell r="E863">
            <v>-1.7080277303325175E-3</v>
          </cell>
          <cell r="F863">
            <v>1.6904209479615462E-2</v>
          </cell>
          <cell r="G863">
            <v>0.61929595827900907</v>
          </cell>
          <cell r="I863">
            <v>8.9</v>
          </cell>
          <cell r="J863">
            <v>16</v>
          </cell>
          <cell r="K863"/>
          <cell r="L863">
            <v>13.6</v>
          </cell>
          <cell r="M863"/>
          <cell r="N863">
            <v>14.45</v>
          </cell>
          <cell r="P863">
            <v>1.33</v>
          </cell>
          <cell r="Q863">
            <v>3.5</v>
          </cell>
          <cell r="R863">
            <v>6</v>
          </cell>
          <cell r="S863">
            <v>11.45</v>
          </cell>
          <cell r="T863">
            <v>10.1</v>
          </cell>
          <cell r="U863">
            <v>13</v>
          </cell>
          <cell r="V863">
            <v>12.7</v>
          </cell>
          <cell r="W863"/>
          <cell r="X863">
            <v>23.9</v>
          </cell>
          <cell r="Y863">
            <v>22.55</v>
          </cell>
          <cell r="Z863">
            <v>22.1</v>
          </cell>
          <cell r="AA863">
            <v>7.14</v>
          </cell>
          <cell r="AB863">
            <v>5.0199999999999996</v>
          </cell>
          <cell r="AD863">
            <v>-1.6574585635359185E-2</v>
          </cell>
          <cell r="AE863">
            <v>-1.6574585635359185E-2</v>
          </cell>
          <cell r="AF863">
            <v>1.9108280254777066E-2</v>
          </cell>
          <cell r="AG863">
            <v>3.0303030303030276E-2</v>
          </cell>
          <cell r="AH863">
            <v>3.0303030303030276E-2</v>
          </cell>
          <cell r="AI863">
            <v>2.8469750889679624E-2</v>
          </cell>
          <cell r="AJ863">
            <v>2.8469750889679624E-2</v>
          </cell>
          <cell r="AK863">
            <v>0.12711864406779672</v>
          </cell>
          <cell r="AL863">
            <v>0.12711864406779672</v>
          </cell>
          <cell r="AM863">
            <v>0</v>
          </cell>
          <cell r="AN863">
            <v>0</v>
          </cell>
          <cell r="AO863">
            <v>4.5662100456621113E-2</v>
          </cell>
          <cell r="AP863">
            <v>3.0612244897959107E-2</v>
          </cell>
          <cell r="AQ863">
            <v>-3.8314176245211051E-3</v>
          </cell>
          <cell r="AR863">
            <v>-3.9215686274510775E-3</v>
          </cell>
          <cell r="AS863">
            <v>-1.4432989690721709E-2</v>
          </cell>
          <cell r="AT863">
            <v>-1.5283842794759694E-2</v>
          </cell>
          <cell r="AU863">
            <v>-1.5590200445434244E-2</v>
          </cell>
          <cell r="AV863">
            <v>-6.9541029207232929E-3</v>
          </cell>
          <cell r="AW863">
            <v>1.2096774193548265E-2</v>
          </cell>
        </row>
        <row r="864">
          <cell r="A864">
            <v>43304</v>
          </cell>
          <cell r="B864">
            <v>10020</v>
          </cell>
          <cell r="C864">
            <v>6240</v>
          </cell>
          <cell r="D864">
            <v>1.1697361871577883E-2</v>
          </cell>
          <cell r="E864">
            <v>8.4541062801932743E-3</v>
          </cell>
          <cell r="F864">
            <v>1.6949152542372836E-2</v>
          </cell>
          <cell r="G864">
            <v>0.60576923076923073</v>
          </cell>
          <cell r="I864">
            <v>8.9499999999999993</v>
          </cell>
          <cell r="J864">
            <v>16.25</v>
          </cell>
          <cell r="K864"/>
          <cell r="L864">
            <v>13.85</v>
          </cell>
          <cell r="M864"/>
          <cell r="N864">
            <v>14.8</v>
          </cell>
          <cell r="P864">
            <v>1.4</v>
          </cell>
          <cell r="Q864">
            <v>3.63</v>
          </cell>
          <cell r="R864">
            <v>5.95</v>
          </cell>
          <cell r="S864">
            <v>11.3</v>
          </cell>
          <cell r="T864">
            <v>10.25</v>
          </cell>
          <cell r="U864">
            <v>12.8</v>
          </cell>
          <cell r="V864">
            <v>12.5</v>
          </cell>
          <cell r="W864"/>
          <cell r="X864">
            <v>25.05</v>
          </cell>
          <cell r="Y864">
            <v>22.7</v>
          </cell>
          <cell r="Z864">
            <v>22.25</v>
          </cell>
          <cell r="AA864">
            <v>7.22</v>
          </cell>
          <cell r="AB864">
            <v>4.91</v>
          </cell>
          <cell r="AD864">
            <v>5.6179775280897903E-3</v>
          </cell>
          <cell r="AE864">
            <v>5.6179775280897903E-3</v>
          </cell>
          <cell r="AF864">
            <v>1.5625E-2</v>
          </cell>
          <cell r="AG864">
            <v>1.8382352941176405E-2</v>
          </cell>
          <cell r="AH864">
            <v>1.8382352941176405E-2</v>
          </cell>
          <cell r="AI864">
            <v>2.4221453287197381E-2</v>
          </cell>
          <cell r="AJ864">
            <v>2.4221453287197381E-2</v>
          </cell>
          <cell r="AK864">
            <v>5.2631578947368363E-2</v>
          </cell>
          <cell r="AL864">
            <v>5.2631578947368363E-2</v>
          </cell>
          <cell r="AM864">
            <v>3.7142857142857144E-2</v>
          </cell>
          <cell r="AN864">
            <v>-8.3333333333333037E-3</v>
          </cell>
          <cell r="AO864">
            <v>-1.3100436681222627E-2</v>
          </cell>
          <cell r="AP864">
            <v>1.4851485148514865E-2</v>
          </cell>
          <cell r="AQ864">
            <v>-1.538461538461533E-2</v>
          </cell>
          <cell r="AR864">
            <v>-1.5748031496062964E-2</v>
          </cell>
          <cell r="AS864">
            <v>4.8117154811715634E-2</v>
          </cell>
          <cell r="AT864">
            <v>6.6518847006651338E-3</v>
          </cell>
          <cell r="AU864">
            <v>6.7873303167420573E-3</v>
          </cell>
          <cell r="AV864">
            <v>1.1204481792717047E-2</v>
          </cell>
          <cell r="AW864">
            <v>-2.1912350597609431E-2</v>
          </cell>
        </row>
        <row r="865">
          <cell r="A865">
            <v>43311</v>
          </cell>
          <cell r="B865">
            <v>9789</v>
          </cell>
          <cell r="C865">
            <v>6395</v>
          </cell>
          <cell r="D865">
            <v>-4.6740467404674524E-3</v>
          </cell>
          <cell r="E865">
            <v>-2.3053892215568861E-2</v>
          </cell>
          <cell r="F865">
            <v>2.4839743589743613E-2</v>
          </cell>
          <cell r="G865">
            <v>0.53072713057075838</v>
          </cell>
          <cell r="I865">
            <v>9.35</v>
          </cell>
          <cell r="J865">
            <v>16.8</v>
          </cell>
          <cell r="K865"/>
          <cell r="L865">
            <v>13.75</v>
          </cell>
          <cell r="M865"/>
          <cell r="N865">
            <v>14.65</v>
          </cell>
          <cell r="P865">
            <v>1.38</v>
          </cell>
          <cell r="Q865">
            <v>3.8</v>
          </cell>
          <cell r="R865">
            <v>5.3</v>
          </cell>
          <cell r="S865">
            <v>11.05</v>
          </cell>
          <cell r="T865">
            <v>10.199999999999999</v>
          </cell>
          <cell r="U865">
            <v>12</v>
          </cell>
          <cell r="V865">
            <v>11.7</v>
          </cell>
          <cell r="W865"/>
          <cell r="X865">
            <v>25.65</v>
          </cell>
          <cell r="Y865">
            <v>23.3</v>
          </cell>
          <cell r="Z865">
            <v>22.85</v>
          </cell>
          <cell r="AA865">
            <v>7.09</v>
          </cell>
          <cell r="AB865">
            <v>4.22</v>
          </cell>
          <cell r="AD865">
            <v>4.4692737430167551E-2</v>
          </cell>
          <cell r="AE865">
            <v>4.4692737430167551E-2</v>
          </cell>
          <cell r="AF865">
            <v>3.3846153846153859E-2</v>
          </cell>
          <cell r="AG865">
            <v>-7.2202166064981865E-3</v>
          </cell>
          <cell r="AH865">
            <v>-7.2202166064981865E-3</v>
          </cell>
          <cell r="AI865">
            <v>-1.0135135135135198E-2</v>
          </cell>
          <cell r="AJ865">
            <v>-1.0135135135135198E-2</v>
          </cell>
          <cell r="AK865">
            <v>-1.4285714285714346E-2</v>
          </cell>
          <cell r="AL865">
            <v>-1.4285714285714346E-2</v>
          </cell>
          <cell r="AM865">
            <v>4.6831955922864932E-2</v>
          </cell>
          <cell r="AN865">
            <v>-0.10924369747899165</v>
          </cell>
          <cell r="AO865">
            <v>-2.2123893805309769E-2</v>
          </cell>
          <cell r="AP865">
            <v>-4.8780487804879202E-3</v>
          </cell>
          <cell r="AQ865">
            <v>-6.25E-2</v>
          </cell>
          <cell r="AR865">
            <v>-6.4000000000000057E-2</v>
          </cell>
          <cell r="AS865">
            <v>2.39520958083832E-2</v>
          </cell>
          <cell r="AT865">
            <v>2.6431718061673992E-2</v>
          </cell>
          <cell r="AU865">
            <v>2.6966292134831482E-2</v>
          </cell>
          <cell r="AV865">
            <v>-1.8005540166204925E-2</v>
          </cell>
          <cell r="AW865">
            <v>-0.14052953156822823</v>
          </cell>
        </row>
        <row r="866">
          <cell r="A866">
            <v>43318</v>
          </cell>
          <cell r="B866">
            <v>10625</v>
          </cell>
          <cell r="C866">
            <v>6880</v>
          </cell>
          <cell r="D866">
            <v>8.162382600098872E-2</v>
          </cell>
          <cell r="E866">
            <v>8.5401981816324524E-2</v>
          </cell>
          <cell r="F866">
            <v>7.5840500390930377E-2</v>
          </cell>
          <cell r="G866">
            <v>0.54433139534883723</v>
          </cell>
          <cell r="I866">
            <v>10</v>
          </cell>
          <cell r="J866">
            <v>18.25</v>
          </cell>
          <cell r="K866"/>
          <cell r="L866">
            <v>14.4</v>
          </cell>
          <cell r="M866"/>
          <cell r="N866">
            <v>15.3</v>
          </cell>
          <cell r="P866">
            <v>1.69</v>
          </cell>
          <cell r="Q866">
            <v>4.3099999999999996</v>
          </cell>
          <cell r="R866">
            <v>5.9</v>
          </cell>
          <cell r="S866">
            <v>11.7</v>
          </cell>
          <cell r="T866">
            <v>10.9</v>
          </cell>
          <cell r="U866">
            <v>13</v>
          </cell>
          <cell r="V866">
            <v>12.7</v>
          </cell>
          <cell r="W866"/>
          <cell r="X866">
            <v>27.45</v>
          </cell>
          <cell r="Y866">
            <v>25.2</v>
          </cell>
          <cell r="Z866">
            <v>24.65</v>
          </cell>
          <cell r="AA866">
            <v>7.6</v>
          </cell>
          <cell r="AB866">
            <v>5.0199999999999996</v>
          </cell>
          <cell r="AD866">
            <v>6.9518716577540163E-2</v>
          </cell>
          <cell r="AE866">
            <v>6.9518716577540163E-2</v>
          </cell>
          <cell r="AF866">
            <v>8.6309523809523725E-2</v>
          </cell>
          <cell r="AG866">
            <v>4.7272727272727355E-2</v>
          </cell>
          <cell r="AH866">
            <v>4.7272727272727355E-2</v>
          </cell>
          <cell r="AI866">
            <v>4.4368600682593851E-2</v>
          </cell>
          <cell r="AJ866">
            <v>4.4368600682593851E-2</v>
          </cell>
          <cell r="AK866">
            <v>0.2246376811594204</v>
          </cell>
          <cell r="AL866">
            <v>0.2246376811594204</v>
          </cell>
          <cell r="AM866">
            <v>0.13421052631578934</v>
          </cell>
          <cell r="AN866">
            <v>0.11320754716981152</v>
          </cell>
          <cell r="AO866">
            <v>5.8823529411764497E-2</v>
          </cell>
          <cell r="AP866">
            <v>6.8627450980392357E-2</v>
          </cell>
          <cell r="AQ866">
            <v>8.3333333333333259E-2</v>
          </cell>
          <cell r="AR866">
            <v>8.5470085470085388E-2</v>
          </cell>
          <cell r="AS866">
            <v>7.0175438596491224E-2</v>
          </cell>
          <cell r="AT866">
            <v>8.1545064377682275E-2</v>
          </cell>
          <cell r="AU866">
            <v>7.8774617067833619E-2</v>
          </cell>
          <cell r="AV866">
            <v>7.1932299012693823E-2</v>
          </cell>
          <cell r="AW866">
            <v>0.18957345971563977</v>
          </cell>
        </row>
        <row r="867">
          <cell r="A867">
            <v>43325</v>
          </cell>
          <cell r="B867">
            <v>10285</v>
          </cell>
          <cell r="C867">
            <v>6794</v>
          </cell>
          <cell r="D867">
            <v>-2.4335904027420696E-2</v>
          </cell>
          <cell r="E867">
            <v>-3.2000000000000028E-2</v>
          </cell>
          <cell r="F867">
            <v>-1.2499999999999956E-2</v>
          </cell>
          <cell r="G867">
            <v>0.51383573741536648</v>
          </cell>
          <cell r="I867">
            <v>9.5</v>
          </cell>
          <cell r="J867">
            <v>18.100000000000001</v>
          </cell>
          <cell r="K867"/>
          <cell r="L867">
            <v>14.1</v>
          </cell>
          <cell r="M867"/>
          <cell r="N867">
            <v>15.75</v>
          </cell>
          <cell r="P867">
            <v>1.63</v>
          </cell>
          <cell r="Q867">
            <v>3.97</v>
          </cell>
          <cell r="R867">
            <v>5.55</v>
          </cell>
          <cell r="S867">
            <v>11.4</v>
          </cell>
          <cell r="T867">
            <v>10</v>
          </cell>
          <cell r="U867">
            <v>12.7</v>
          </cell>
          <cell r="V867">
            <v>12.4</v>
          </cell>
          <cell r="W867"/>
          <cell r="X867">
            <v>27.05</v>
          </cell>
          <cell r="Y867">
            <v>24.8</v>
          </cell>
          <cell r="Z867">
            <v>24.25</v>
          </cell>
          <cell r="AA867">
            <v>7.21</v>
          </cell>
          <cell r="AB867">
            <v>4.6399999999999997</v>
          </cell>
          <cell r="AD867">
            <v>-5.0000000000000044E-2</v>
          </cell>
          <cell r="AE867">
            <v>-5.0000000000000044E-2</v>
          </cell>
          <cell r="AF867">
            <v>-8.2191780821917471E-3</v>
          </cell>
          <cell r="AG867">
            <v>-2.083333333333337E-2</v>
          </cell>
          <cell r="AH867">
            <v>-2.083333333333337E-2</v>
          </cell>
          <cell r="AI867">
            <v>2.9411764705882248E-2</v>
          </cell>
          <cell r="AJ867">
            <v>2.9411764705882248E-2</v>
          </cell>
          <cell r="AK867">
            <v>-3.5502958579881727E-2</v>
          </cell>
          <cell r="AL867">
            <v>-3.5502958579881727E-2</v>
          </cell>
          <cell r="AM867">
            <v>-7.8886310904872303E-2</v>
          </cell>
          <cell r="AN867">
            <v>-5.9322033898305149E-2</v>
          </cell>
          <cell r="AO867">
            <v>-2.564102564102555E-2</v>
          </cell>
          <cell r="AP867">
            <v>-8.2568807339449601E-2</v>
          </cell>
          <cell r="AQ867">
            <v>-2.3076923076923106E-2</v>
          </cell>
          <cell r="AR867">
            <v>-2.3622047244094446E-2</v>
          </cell>
          <cell r="AS867">
            <v>-1.4571948998178486E-2</v>
          </cell>
          <cell r="AT867">
            <v>-1.5873015873015817E-2</v>
          </cell>
          <cell r="AU867">
            <v>-1.6227180527383256E-2</v>
          </cell>
          <cell r="AV867">
            <v>-5.1315789473684204E-2</v>
          </cell>
          <cell r="AW867">
            <v>-7.5697211155378419E-2</v>
          </cell>
        </row>
        <row r="868">
          <cell r="A868">
            <v>43332</v>
          </cell>
          <cell r="B868">
            <v>10159</v>
          </cell>
          <cell r="C868">
            <v>6755</v>
          </cell>
          <cell r="D868">
            <v>-9.6609871772351807E-3</v>
          </cell>
          <cell r="E868">
            <v>-1.22508507535245E-2</v>
          </cell>
          <cell r="F868">
            <v>-5.7403591404180387E-3</v>
          </cell>
          <cell r="G868">
            <v>0.50392301998519617</v>
          </cell>
          <cell r="I868">
            <v>9.6</v>
          </cell>
          <cell r="J868">
            <v>17.899999999999999</v>
          </cell>
          <cell r="K868"/>
          <cell r="L868">
            <v>13.75</v>
          </cell>
          <cell r="M868"/>
          <cell r="N868">
            <v>15.35</v>
          </cell>
          <cell r="P868">
            <v>1.6</v>
          </cell>
          <cell r="Q868">
            <v>4.05</v>
          </cell>
          <cell r="R868">
            <v>5.4</v>
          </cell>
          <cell r="S868">
            <v>11.25</v>
          </cell>
          <cell r="T868">
            <v>10.15</v>
          </cell>
          <cell r="U868">
            <v>12.3</v>
          </cell>
          <cell r="V868">
            <v>12</v>
          </cell>
          <cell r="W868"/>
          <cell r="X868">
            <v>27.05</v>
          </cell>
          <cell r="Y868">
            <v>24.8</v>
          </cell>
          <cell r="Z868">
            <v>24.25</v>
          </cell>
          <cell r="AA868">
            <v>7.18</v>
          </cell>
          <cell r="AB868">
            <v>4.33</v>
          </cell>
          <cell r="AD868">
            <v>1.0526315789473717E-2</v>
          </cell>
          <cell r="AE868">
            <v>1.0526315789473717E-2</v>
          </cell>
          <cell r="AF868">
            <v>-1.1049723756906271E-2</v>
          </cell>
          <cell r="AG868">
            <v>-2.4822695035460973E-2</v>
          </cell>
          <cell r="AH868">
            <v>-2.4822695035460973E-2</v>
          </cell>
          <cell r="AI868">
            <v>-2.5396825396825418E-2</v>
          </cell>
          <cell r="AJ868">
            <v>-2.5396825396825418E-2</v>
          </cell>
          <cell r="AK868">
            <v>-1.8404907975460016E-2</v>
          </cell>
          <cell r="AL868">
            <v>-1.8404907975460016E-2</v>
          </cell>
          <cell r="AM868">
            <v>2.0151133501259411E-2</v>
          </cell>
          <cell r="AN868">
            <v>-2.7027027027026973E-2</v>
          </cell>
          <cell r="AO868">
            <v>-1.3157894736842146E-2</v>
          </cell>
          <cell r="AP868">
            <v>1.5000000000000124E-2</v>
          </cell>
          <cell r="AQ868">
            <v>-3.1496062992125928E-2</v>
          </cell>
          <cell r="AR868">
            <v>-3.2258064516129115E-2</v>
          </cell>
          <cell r="AS868">
            <v>0</v>
          </cell>
          <cell r="AT868">
            <v>0</v>
          </cell>
          <cell r="AU868">
            <v>0</v>
          </cell>
          <cell r="AV868">
            <v>-4.1608876560332853E-3</v>
          </cell>
          <cell r="AW868">
            <v>-6.6810344827586077E-2</v>
          </cell>
        </row>
        <row r="869">
          <cell r="A869">
            <v>43339</v>
          </cell>
          <cell r="B869">
            <v>9528</v>
          </cell>
          <cell r="C869">
            <v>6455</v>
          </cell>
          <cell r="D869">
            <v>-5.5043159512829565E-2</v>
          </cell>
          <cell r="E869">
            <v>-6.2112412639039327E-2</v>
          </cell>
          <cell r="F869">
            <v>-4.4411547002220608E-2</v>
          </cell>
          <cell r="G869">
            <v>0.47606506584043379</v>
          </cell>
          <cell r="I869">
            <v>9.35</v>
          </cell>
          <cell r="J869">
            <v>17.05</v>
          </cell>
          <cell r="K869"/>
          <cell r="L869">
            <v>13</v>
          </cell>
          <cell r="M869"/>
          <cell r="N869">
            <v>14.6</v>
          </cell>
          <cell r="P869">
            <v>1.33</v>
          </cell>
          <cell r="Q869">
            <v>3.94</v>
          </cell>
          <cell r="R869">
            <v>5.2</v>
          </cell>
          <cell r="S869">
            <v>10.5</v>
          </cell>
          <cell r="T869">
            <v>9.6</v>
          </cell>
          <cell r="U869">
            <v>11.75</v>
          </cell>
          <cell r="V869">
            <v>11.35</v>
          </cell>
          <cell r="W869"/>
          <cell r="X869">
            <v>25.7</v>
          </cell>
          <cell r="Y869">
            <v>23.45</v>
          </cell>
          <cell r="Z869">
            <v>22.9</v>
          </cell>
          <cell r="AA869">
            <v>6.72</v>
          </cell>
          <cell r="AB869">
            <v>3.96</v>
          </cell>
          <cell r="AD869">
            <v>-2.604166666666663E-2</v>
          </cell>
          <cell r="AE869">
            <v>-2.604166666666663E-2</v>
          </cell>
          <cell r="AF869">
            <v>-4.7486033519552939E-2</v>
          </cell>
          <cell r="AG869">
            <v>-5.4545454545454564E-2</v>
          </cell>
          <cell r="AH869">
            <v>-5.4545454545454564E-2</v>
          </cell>
          <cell r="AI869">
            <v>-4.8859934853420217E-2</v>
          </cell>
          <cell r="AJ869">
            <v>-4.8859934853420217E-2</v>
          </cell>
          <cell r="AK869">
            <v>-0.16874999999999996</v>
          </cell>
          <cell r="AL869">
            <v>-0.16874999999999996</v>
          </cell>
          <cell r="AM869">
            <v>-2.7160493827160459E-2</v>
          </cell>
          <cell r="AN869">
            <v>-3.703703703703709E-2</v>
          </cell>
          <cell r="AO869">
            <v>-6.6666666666666652E-2</v>
          </cell>
          <cell r="AP869">
            <v>-5.4187192118226646E-2</v>
          </cell>
          <cell r="AQ869">
            <v>-4.4715447154471621E-2</v>
          </cell>
          <cell r="AR869">
            <v>-5.4166666666666696E-2</v>
          </cell>
          <cell r="AS869">
            <v>-4.9907578558225585E-2</v>
          </cell>
          <cell r="AT869">
            <v>-5.4435483870967749E-2</v>
          </cell>
          <cell r="AU869">
            <v>-5.5670103092783529E-2</v>
          </cell>
          <cell r="AV869">
            <v>-6.4066852367688054E-2</v>
          </cell>
          <cell r="AW869">
            <v>-8.5450346420323342E-2</v>
          </cell>
        </row>
        <row r="870">
          <cell r="A870">
            <v>43346</v>
          </cell>
          <cell r="B870">
            <v>9064</v>
          </cell>
          <cell r="C870">
            <v>5982</v>
          </cell>
          <cell r="D870">
            <v>-5.8624788838140485E-2</v>
          </cell>
          <cell r="E870">
            <v>-4.8698572628043668E-2</v>
          </cell>
          <cell r="F870">
            <v>-7.3276529821843517E-2</v>
          </cell>
          <cell r="G870">
            <v>0.51521230357739889</v>
          </cell>
          <cell r="I870">
            <v>8.65</v>
          </cell>
          <cell r="J870">
            <v>16.25</v>
          </cell>
          <cell r="K870"/>
          <cell r="L870">
            <v>12.25</v>
          </cell>
          <cell r="M870"/>
          <cell r="N870">
            <v>13.85</v>
          </cell>
          <cell r="P870">
            <v>0.93</v>
          </cell>
          <cell r="Q870">
            <v>3.36</v>
          </cell>
          <cell r="R870">
            <v>4.95</v>
          </cell>
          <cell r="S870">
            <v>9.4</v>
          </cell>
          <cell r="T870">
            <v>8.9</v>
          </cell>
          <cell r="U870">
            <v>10.9</v>
          </cell>
          <cell r="V870">
            <v>10.6</v>
          </cell>
          <cell r="W870"/>
          <cell r="X870">
            <v>24.95</v>
          </cell>
          <cell r="Y870">
            <v>22.7</v>
          </cell>
          <cell r="Z870">
            <v>22.15</v>
          </cell>
          <cell r="AA870">
            <v>6.31</v>
          </cell>
          <cell r="AB870">
            <v>3.38</v>
          </cell>
          <cell r="AD870">
            <v>-7.4866310160427774E-2</v>
          </cell>
          <cell r="AE870">
            <v>-7.4866310160427774E-2</v>
          </cell>
          <cell r="AF870">
            <v>-4.6920821114369571E-2</v>
          </cell>
          <cell r="AG870">
            <v>-5.7692307692307709E-2</v>
          </cell>
          <cell r="AH870">
            <v>-5.7692307692307709E-2</v>
          </cell>
          <cell r="AI870">
            <v>-5.1369863013698613E-2</v>
          </cell>
          <cell r="AJ870">
            <v>-5.1369863013698613E-2</v>
          </cell>
          <cell r="AK870">
            <v>-0.3007518796992481</v>
          </cell>
          <cell r="AL870">
            <v>-0.3007518796992481</v>
          </cell>
          <cell r="AM870">
            <v>-0.14720812182741116</v>
          </cell>
          <cell r="AN870">
            <v>-4.8076923076923128E-2</v>
          </cell>
          <cell r="AO870">
            <v>-0.10476190476190472</v>
          </cell>
          <cell r="AP870">
            <v>-7.291666666666663E-2</v>
          </cell>
          <cell r="AQ870">
            <v>-7.2340425531914887E-2</v>
          </cell>
          <cell r="AR870">
            <v>-6.607929515418498E-2</v>
          </cell>
          <cell r="AS870">
            <v>-2.9182879377431914E-2</v>
          </cell>
          <cell r="AT870">
            <v>-3.1982942430703654E-2</v>
          </cell>
          <cell r="AU870">
            <v>-3.2751091703056789E-2</v>
          </cell>
          <cell r="AV870">
            <v>-6.1011904761904767E-2</v>
          </cell>
          <cell r="AW870">
            <v>-0.14646464646464652</v>
          </cell>
        </row>
        <row r="871">
          <cell r="A871">
            <v>43353</v>
          </cell>
          <cell r="B871">
            <v>8524</v>
          </cell>
          <cell r="C871">
            <v>5784</v>
          </cell>
          <cell r="D871">
            <v>-4.9049581284062227E-2</v>
          </cell>
          <cell r="E871">
            <v>-5.9576345984112988E-2</v>
          </cell>
          <cell r="F871">
            <v>-3.3099297893681046E-2</v>
          </cell>
          <cell r="G871">
            <v>0.47372060857538034</v>
          </cell>
          <cell r="I871">
            <v>8.5</v>
          </cell>
          <cell r="J871">
            <v>15.75</v>
          </cell>
          <cell r="K871"/>
          <cell r="L871">
            <v>11.8</v>
          </cell>
          <cell r="N871">
            <v>13.45</v>
          </cell>
          <cell r="O871"/>
          <cell r="P871">
            <v>0.59</v>
          </cell>
          <cell r="Q871">
            <v>3.25</v>
          </cell>
          <cell r="R871">
            <v>4.5999999999999996</v>
          </cell>
          <cell r="S871">
            <v>8.85</v>
          </cell>
          <cell r="T871">
            <v>8.5500000000000007</v>
          </cell>
          <cell r="U871">
            <v>10.050000000000001</v>
          </cell>
          <cell r="V871">
            <v>9.75</v>
          </cell>
          <cell r="W871"/>
          <cell r="X871">
            <v>24</v>
          </cell>
          <cell r="Y871">
            <v>21.75</v>
          </cell>
          <cell r="Z871">
            <v>21.2</v>
          </cell>
          <cell r="AA871">
            <v>6</v>
          </cell>
          <cell r="AB871">
            <v>2.7</v>
          </cell>
          <cell r="AD871">
            <v>-1.7341040462427793E-2</v>
          </cell>
          <cell r="AE871">
            <v>-1.7341040462427793E-2</v>
          </cell>
          <cell r="AF871">
            <v>-3.0769230769230771E-2</v>
          </cell>
          <cell r="AG871">
            <v>-3.6734693877551017E-2</v>
          </cell>
          <cell r="AH871">
            <v>-3.6734693877551017E-2</v>
          </cell>
          <cell r="AI871">
            <v>-2.8880866425992857E-2</v>
          </cell>
          <cell r="AJ871">
            <v>-2.8880866425992857E-2</v>
          </cell>
          <cell r="AK871">
            <v>-0.36559139784946248</v>
          </cell>
          <cell r="AL871">
            <v>-0.36559139784946248</v>
          </cell>
          <cell r="AM871">
            <v>-3.2738095238095233E-2</v>
          </cell>
          <cell r="AN871">
            <v>-7.0707070707070829E-2</v>
          </cell>
          <cell r="AO871">
            <v>-5.8510638297872397E-2</v>
          </cell>
          <cell r="AP871">
            <v>-3.9325842696629199E-2</v>
          </cell>
          <cell r="AQ871">
            <v>-7.7981651376146766E-2</v>
          </cell>
          <cell r="AR871">
            <v>-8.0188679245282946E-2</v>
          </cell>
          <cell r="AS871">
            <v>-3.8076152304609145E-2</v>
          </cell>
          <cell r="AT871">
            <v>-4.1850220264317173E-2</v>
          </cell>
          <cell r="AU871">
            <v>-4.2889390519187276E-2</v>
          </cell>
          <cell r="AV871">
            <v>-4.9128367670364437E-2</v>
          </cell>
          <cell r="AW871">
            <v>-0.20118343195266264</v>
          </cell>
        </row>
        <row r="872">
          <cell r="A872">
            <v>43360</v>
          </cell>
          <cell r="B872">
            <v>7875</v>
          </cell>
          <cell r="C872">
            <v>5249</v>
          </cell>
          <cell r="D872">
            <v>-8.2750908582611138E-2</v>
          </cell>
          <cell r="E872">
            <v>-7.6137963397465924E-2</v>
          </cell>
          <cell r="F872">
            <v>-9.249654218533887E-2</v>
          </cell>
          <cell r="G872">
            <v>0.50028576871785102</v>
          </cell>
          <cell r="I872">
            <v>7.5</v>
          </cell>
          <cell r="J872">
            <v>15.2</v>
          </cell>
          <cell r="K872"/>
          <cell r="L872">
            <v>11</v>
          </cell>
          <cell r="N872">
            <v>12.55</v>
          </cell>
          <cell r="O872"/>
          <cell r="P872">
            <v>0.09</v>
          </cell>
          <cell r="Q872">
            <v>2.5299999999999998</v>
          </cell>
          <cell r="R872">
            <v>4.1500000000000004</v>
          </cell>
          <cell r="S872">
            <v>7.75</v>
          </cell>
          <cell r="T872">
            <v>7.7</v>
          </cell>
          <cell r="U872">
            <v>9.15</v>
          </cell>
          <cell r="V872">
            <v>8.85</v>
          </cell>
          <cell r="W872"/>
          <cell r="X872">
            <v>22.9</v>
          </cell>
          <cell r="Y872">
            <v>20.65</v>
          </cell>
          <cell r="Z872">
            <v>20.100000000000001</v>
          </cell>
          <cell r="AA872">
            <v>5.78</v>
          </cell>
          <cell r="AB872">
            <v>2</v>
          </cell>
          <cell r="AD872">
            <v>-0.11764705882352944</v>
          </cell>
          <cell r="AE872">
            <v>-0.11764705882352944</v>
          </cell>
          <cell r="AF872">
            <v>-3.4920634920635019E-2</v>
          </cell>
          <cell r="AG872">
            <v>-6.7796610169491567E-2</v>
          </cell>
          <cell r="AH872">
            <v>-6.7796610169491567E-2</v>
          </cell>
          <cell r="AI872">
            <v>-6.6914498141263823E-2</v>
          </cell>
          <cell r="AJ872">
            <v>-6.6914498141263823E-2</v>
          </cell>
          <cell r="AK872">
            <v>-0.84745762711864403</v>
          </cell>
          <cell r="AL872">
            <v>-0.84745762711864403</v>
          </cell>
          <cell r="AM872">
            <v>-0.22153846153846157</v>
          </cell>
          <cell r="AN872">
            <v>-9.7826086956521618E-2</v>
          </cell>
          <cell r="AO872">
            <v>-0.12429378531073443</v>
          </cell>
          <cell r="AP872">
            <v>-9.9415204678362623E-2</v>
          </cell>
          <cell r="AQ872">
            <v>-8.9552238805970186E-2</v>
          </cell>
          <cell r="AR872">
            <v>-9.2307692307692313E-2</v>
          </cell>
          <cell r="AS872">
            <v>-4.5833333333333393E-2</v>
          </cell>
          <cell r="AT872">
            <v>-5.0574712643678188E-2</v>
          </cell>
          <cell r="AU872">
            <v>-5.1886792452830122E-2</v>
          </cell>
          <cell r="AV872">
            <v>-3.6666666666666625E-2</v>
          </cell>
          <cell r="AW872">
            <v>-0.2592592592592593</v>
          </cell>
        </row>
        <row r="873">
          <cell r="A873">
            <v>43367</v>
          </cell>
          <cell r="B873">
            <v>7952</v>
          </cell>
          <cell r="C873">
            <v>5152</v>
          </cell>
          <cell r="D873">
            <v>-1.5239256324290906E-3</v>
          </cell>
          <cell r="E873">
            <v>9.7777777777778851E-3</v>
          </cell>
          <cell r="F873">
            <v>-1.847971042103258E-2</v>
          </cell>
          <cell r="G873">
            <v>0.54347826086956519</v>
          </cell>
          <cell r="I873">
            <v>7.25</v>
          </cell>
          <cell r="J873">
            <v>15.2</v>
          </cell>
          <cell r="K873"/>
          <cell r="L873">
            <v>10.7</v>
          </cell>
          <cell r="N873">
            <v>12.1</v>
          </cell>
          <cell r="O873"/>
          <cell r="P873">
            <v>-0.05</v>
          </cell>
          <cell r="Q873">
            <v>2.4500000000000002</v>
          </cell>
          <cell r="R873">
            <v>4.25</v>
          </cell>
          <cell r="S873">
            <v>7.35</v>
          </cell>
          <cell r="T873">
            <v>7.45</v>
          </cell>
          <cell r="U873">
            <v>9.4</v>
          </cell>
          <cell r="V873">
            <v>9</v>
          </cell>
          <cell r="W873"/>
          <cell r="X873">
            <v>22.95</v>
          </cell>
          <cell r="Y873">
            <v>20.7</v>
          </cell>
          <cell r="Z873">
            <v>20.149999999999999</v>
          </cell>
          <cell r="AA873">
            <v>6.19</v>
          </cell>
          <cell r="AB873">
            <v>2.09</v>
          </cell>
          <cell r="AD873">
            <v>-3.3333333333333326E-2</v>
          </cell>
          <cell r="AE873">
            <v>-3.3333333333333326E-2</v>
          </cell>
          <cell r="AF873">
            <v>0</v>
          </cell>
          <cell r="AG873">
            <v>-2.7272727272727337E-2</v>
          </cell>
          <cell r="AH873">
            <v>-2.7272727272727337E-2</v>
          </cell>
          <cell r="AI873">
            <v>-3.5856573705179362E-2</v>
          </cell>
          <cell r="AJ873">
            <v>-3.5856573705179362E-2</v>
          </cell>
          <cell r="AK873">
            <v>-1.5555555555555556</v>
          </cell>
          <cell r="AL873">
            <v>-1.5555555555555556</v>
          </cell>
          <cell r="AM873">
            <v>-3.1620553359683612E-2</v>
          </cell>
          <cell r="AN873">
            <v>2.409638554216853E-2</v>
          </cell>
          <cell r="AO873">
            <v>-5.1612903225806472E-2</v>
          </cell>
          <cell r="AP873">
            <v>-3.2467532467532423E-2</v>
          </cell>
          <cell r="AQ873">
            <v>2.732240437158473E-2</v>
          </cell>
          <cell r="AR873">
            <v>1.6949152542372836E-2</v>
          </cell>
          <cell r="AS873">
            <v>2.1834061135370675E-3</v>
          </cell>
          <cell r="AT873">
            <v>2.421307506053294E-3</v>
          </cell>
          <cell r="AU873">
            <v>2.4875621890545485E-3</v>
          </cell>
          <cell r="AV873">
            <v>7.0934256055363409E-2</v>
          </cell>
          <cell r="AW873">
            <v>4.4999999999999929E-2</v>
          </cell>
        </row>
        <row r="874">
          <cell r="A874">
            <v>43374</v>
          </cell>
          <cell r="B874">
            <v>8518</v>
          </cell>
          <cell r="C874">
            <v>5371</v>
          </cell>
          <cell r="D874">
            <v>5.9905372405372415E-2</v>
          </cell>
          <cell r="E874">
            <v>7.117706237424537E-2</v>
          </cell>
          <cell r="F874">
            <v>4.2507763975155211E-2</v>
          </cell>
          <cell r="G874">
            <v>0.58592440886240926</v>
          </cell>
          <cell r="I874">
            <v>7.9</v>
          </cell>
          <cell r="J874">
            <v>15.65</v>
          </cell>
          <cell r="L874">
            <v>11.05</v>
          </cell>
          <cell r="N874">
            <v>12.45</v>
          </cell>
          <cell r="P874">
            <v>-0.08</v>
          </cell>
          <cell r="Q874">
            <v>2.74</v>
          </cell>
          <cell r="R874">
            <v>4.7</v>
          </cell>
          <cell r="S874">
            <v>7.85</v>
          </cell>
          <cell r="T874">
            <v>7.65</v>
          </cell>
          <cell r="U874">
            <v>10.65</v>
          </cell>
          <cell r="V874">
            <v>10.4</v>
          </cell>
          <cell r="X874">
            <v>23.4</v>
          </cell>
          <cell r="Y874">
            <v>21.15</v>
          </cell>
          <cell r="Z874">
            <v>20.6</v>
          </cell>
          <cell r="AA874">
            <v>6.44</v>
          </cell>
          <cell r="AB874">
            <v>3.23</v>
          </cell>
          <cell r="AD874">
            <v>8.9655172413793061E-2</v>
          </cell>
          <cell r="AE874">
            <v>8.9655172413793061E-2</v>
          </cell>
          <cell r="AF874">
            <v>2.9605263157894912E-2</v>
          </cell>
          <cell r="AG874">
            <v>3.2710280373831946E-2</v>
          </cell>
          <cell r="AH874">
            <v>3.2710280373831946E-2</v>
          </cell>
          <cell r="AI874">
            <v>2.8925619834710758E-2</v>
          </cell>
          <cell r="AJ874">
            <v>2.8925619834710758E-2</v>
          </cell>
          <cell r="AK874">
            <v>0.59999999999999987</v>
          </cell>
          <cell r="AL874">
            <v>0.59999999999999987</v>
          </cell>
          <cell r="AM874">
            <v>0.1183673469387756</v>
          </cell>
          <cell r="AN874">
            <v>0.10588235294117654</v>
          </cell>
          <cell r="AO874">
            <v>6.8027210884353817E-2</v>
          </cell>
          <cell r="AP874">
            <v>2.6845637583892579E-2</v>
          </cell>
          <cell r="AQ874">
            <v>0.13297872340425521</v>
          </cell>
          <cell r="AR874">
            <v>0.15555555555555567</v>
          </cell>
          <cell r="AS874">
            <v>1.9607843137254832E-2</v>
          </cell>
          <cell r="AT874">
            <v>2.1739130434782483E-2</v>
          </cell>
          <cell r="AU874">
            <v>2.2332506203474045E-2</v>
          </cell>
          <cell r="AV874">
            <v>4.0387722132471771E-2</v>
          </cell>
          <cell r="AW874">
            <v>0.54545454545454564</v>
          </cell>
        </row>
        <row r="875">
          <cell r="A875">
            <v>43381</v>
          </cell>
          <cell r="B875">
            <v>8230</v>
          </cell>
          <cell r="C875">
            <v>5601</v>
          </cell>
          <cell r="D875">
            <v>-4.1759665922672662E-3</v>
          </cell>
          <cell r="E875">
            <v>-3.3810753698051199E-2</v>
          </cell>
          <cell r="F875">
            <v>4.2822565630236564E-2</v>
          </cell>
          <cell r="G875">
            <v>0.46938046777361186</v>
          </cell>
          <cell r="I875">
            <v>8.8000000000000007</v>
          </cell>
          <cell r="J875">
            <v>15.75</v>
          </cell>
          <cell r="L875">
            <v>11.05</v>
          </cell>
          <cell r="N875">
            <v>12.65</v>
          </cell>
          <cell r="P875">
            <v>0.04</v>
          </cell>
          <cell r="Q875">
            <v>3.18</v>
          </cell>
          <cell r="R875">
            <v>4.6500000000000004</v>
          </cell>
          <cell r="S875">
            <v>7.65</v>
          </cell>
          <cell r="T875">
            <v>7.65</v>
          </cell>
          <cell r="U875">
            <v>10.45</v>
          </cell>
          <cell r="V875">
            <v>10.199999999999999</v>
          </cell>
          <cell r="X875">
            <v>23.1</v>
          </cell>
          <cell r="Y875">
            <v>20.85</v>
          </cell>
          <cell r="Z875">
            <v>20.3</v>
          </cell>
          <cell r="AA875">
            <v>6.12</v>
          </cell>
          <cell r="AB875">
            <v>2.85</v>
          </cell>
          <cell r="AD875">
            <v>0.11392405063291133</v>
          </cell>
          <cell r="AE875">
            <v>0.11392405063291133</v>
          </cell>
          <cell r="AF875">
            <v>6.389776357827559E-3</v>
          </cell>
          <cell r="AG875">
            <v>0</v>
          </cell>
          <cell r="AH875">
            <v>0</v>
          </cell>
          <cell r="AI875">
            <v>1.6064257028112428E-2</v>
          </cell>
          <cell r="AJ875">
            <v>1.6064257028112428E-2</v>
          </cell>
          <cell r="AK875">
            <v>-1.5</v>
          </cell>
          <cell r="AL875">
            <v>-1.5</v>
          </cell>
          <cell r="AM875">
            <v>0.16058394160583944</v>
          </cell>
          <cell r="AN875">
            <v>-1.0638297872340385E-2</v>
          </cell>
          <cell r="AO875">
            <v>-2.547770700636931E-2</v>
          </cell>
          <cell r="AP875">
            <v>0</v>
          </cell>
          <cell r="AQ875">
            <v>-1.8779342723004744E-2</v>
          </cell>
          <cell r="AR875">
            <v>-1.9230769230769384E-2</v>
          </cell>
          <cell r="AS875">
            <v>-1.2820512820512664E-2</v>
          </cell>
          <cell r="AT875">
            <v>-1.4184397163120477E-2</v>
          </cell>
          <cell r="AU875">
            <v>-1.4563106796116498E-2</v>
          </cell>
          <cell r="AV875">
            <v>-4.9689440993788914E-2</v>
          </cell>
          <cell r="AW875">
            <v>-0.11764705882352933</v>
          </cell>
        </row>
        <row r="876">
          <cell r="A876">
            <v>43388</v>
          </cell>
          <cell r="B876">
            <v>8566</v>
          </cell>
          <cell r="C876">
            <v>5767</v>
          </cell>
          <cell r="D876">
            <v>3.6295278721712121E-2</v>
          </cell>
          <cell r="E876">
            <v>4.0826245443499332E-2</v>
          </cell>
          <cell r="F876">
            <v>2.9637564720585541E-2</v>
          </cell>
          <cell r="G876">
            <v>0.4853476677648691</v>
          </cell>
          <cell r="I876">
            <v>9.15</v>
          </cell>
          <cell r="J876">
            <v>16.05</v>
          </cell>
          <cell r="L876">
            <v>11.25</v>
          </cell>
          <cell r="N876">
            <v>12.9</v>
          </cell>
          <cell r="P876">
            <v>0.06</v>
          </cell>
          <cell r="Q876">
            <v>3.38</v>
          </cell>
          <cell r="R876">
            <v>4.75</v>
          </cell>
          <cell r="S876">
            <v>7.85</v>
          </cell>
          <cell r="T876">
            <v>7.75</v>
          </cell>
          <cell r="U876">
            <v>10.8</v>
          </cell>
          <cell r="V876">
            <v>10.55</v>
          </cell>
          <cell r="X876">
            <v>23.85</v>
          </cell>
          <cell r="Y876">
            <v>21.6</v>
          </cell>
          <cell r="Z876">
            <v>21.05</v>
          </cell>
          <cell r="AA876">
            <v>5.91</v>
          </cell>
          <cell r="AB876">
            <v>3.17</v>
          </cell>
          <cell r="AD876">
            <v>3.9772727272727293E-2</v>
          </cell>
          <cell r="AE876">
            <v>3.9772727272727293E-2</v>
          </cell>
          <cell r="AF876">
            <v>1.9047619047619202E-2</v>
          </cell>
          <cell r="AG876">
            <v>1.8099547511312153E-2</v>
          </cell>
          <cell r="AH876">
            <v>1.8099547511312153E-2</v>
          </cell>
          <cell r="AI876">
            <v>1.9762845849802479E-2</v>
          </cell>
          <cell r="AJ876">
            <v>1.9762845849802479E-2</v>
          </cell>
          <cell r="AK876">
            <v>0.5</v>
          </cell>
          <cell r="AL876">
            <v>0.5</v>
          </cell>
          <cell r="AM876">
            <v>6.2893081761006275E-2</v>
          </cell>
          <cell r="AN876">
            <v>2.1505376344086002E-2</v>
          </cell>
          <cell r="AO876">
            <v>2.614379084967311E-2</v>
          </cell>
          <cell r="AP876">
            <v>1.3071895424836555E-2</v>
          </cell>
          <cell r="AQ876">
            <v>3.3492822966507241E-2</v>
          </cell>
          <cell r="AR876">
            <v>3.4313725490196179E-2</v>
          </cell>
          <cell r="AS876">
            <v>3.2467532467532534E-2</v>
          </cell>
          <cell r="AT876">
            <v>3.5971223021582732E-2</v>
          </cell>
          <cell r="AU876">
            <v>3.6945812807881673E-2</v>
          </cell>
          <cell r="AV876">
            <v>-3.4313725490196068E-2</v>
          </cell>
          <cell r="AW876">
            <v>0.11228070175438587</v>
          </cell>
        </row>
        <row r="877">
          <cell r="A877">
            <v>43395</v>
          </cell>
          <cell r="B877">
            <v>8611</v>
          </cell>
          <cell r="C877">
            <v>5824</v>
          </cell>
          <cell r="D877">
            <v>7.116444568478375E-3</v>
          </cell>
          <cell r="E877">
            <v>5.253327107167971E-3</v>
          </cell>
          <cell r="F877">
            <v>9.883821744407939E-3</v>
          </cell>
          <cell r="G877">
            <v>0.47853708791208793</v>
          </cell>
          <cell r="I877">
            <v>8.65</v>
          </cell>
          <cell r="J877">
            <v>16.350000000000001</v>
          </cell>
          <cell r="L877">
            <v>11.45</v>
          </cell>
          <cell r="N877">
            <v>13.15</v>
          </cell>
          <cell r="P877">
            <v>0.17</v>
          </cell>
          <cell r="Q877">
            <v>3.4</v>
          </cell>
          <cell r="R877">
            <v>4.7</v>
          </cell>
          <cell r="S877">
            <v>8</v>
          </cell>
          <cell r="T877">
            <v>7.85</v>
          </cell>
          <cell r="U877">
            <v>10.6</v>
          </cell>
          <cell r="V877">
            <v>10.35</v>
          </cell>
          <cell r="X877">
            <v>24.25</v>
          </cell>
          <cell r="Y877">
            <v>22</v>
          </cell>
          <cell r="Z877">
            <v>21.45</v>
          </cell>
          <cell r="AA877">
            <v>5.87</v>
          </cell>
          <cell r="AB877">
            <v>3.12</v>
          </cell>
          <cell r="AD877">
            <v>-5.4644808743169349E-2</v>
          </cell>
          <cell r="AE877">
            <v>-5.4644808743169349E-2</v>
          </cell>
          <cell r="AF877">
            <v>1.8691588785046731E-2</v>
          </cell>
          <cell r="AG877">
            <v>1.777777777777767E-2</v>
          </cell>
          <cell r="AH877">
            <v>1.777777777777767E-2</v>
          </cell>
          <cell r="AI877">
            <v>1.9379844961240345E-2</v>
          </cell>
          <cell r="AJ877">
            <v>1.9379844961240345E-2</v>
          </cell>
          <cell r="AK877">
            <v>1.8333333333333335</v>
          </cell>
          <cell r="AL877">
            <v>1.8333333333333335</v>
          </cell>
          <cell r="AM877">
            <v>5.9171597633136397E-3</v>
          </cell>
          <cell r="AN877">
            <v>-1.0526315789473606E-2</v>
          </cell>
          <cell r="AO877">
            <v>1.9108280254777066E-2</v>
          </cell>
          <cell r="AP877">
            <v>1.2903225806451646E-2</v>
          </cell>
          <cell r="AQ877">
            <v>-1.8518518518518601E-2</v>
          </cell>
          <cell r="AR877">
            <v>-1.8957345971564066E-2</v>
          </cell>
          <cell r="AS877">
            <v>1.6771488469601525E-2</v>
          </cell>
          <cell r="AT877">
            <v>1.8518518518518379E-2</v>
          </cell>
          <cell r="AU877">
            <v>1.9002375296911955E-2</v>
          </cell>
          <cell r="AV877">
            <v>-6.7681895093062439E-3</v>
          </cell>
          <cell r="AW877">
            <v>-1.577287066246047E-2</v>
          </cell>
        </row>
        <row r="878">
          <cell r="A878">
            <v>43402</v>
          </cell>
          <cell r="B878">
            <v>8860</v>
          </cell>
          <cell r="C878">
            <v>6112</v>
          </cell>
          <cell r="D878">
            <v>3.7201246969172042E-2</v>
          </cell>
          <cell r="E878">
            <v>2.8916502148414791E-2</v>
          </cell>
          <cell r="F878">
            <v>4.9450549450549497E-2</v>
          </cell>
          <cell r="G878">
            <v>0.44960732984293195</v>
          </cell>
          <cell r="I878">
            <v>8.6</v>
          </cell>
          <cell r="J878">
            <v>16.7</v>
          </cell>
          <cell r="L878">
            <v>13.15</v>
          </cell>
          <cell r="N878">
            <v>14.5</v>
          </cell>
          <cell r="P878">
            <v>1.01</v>
          </cell>
          <cell r="Q878">
            <v>3.26</v>
          </cell>
          <cell r="R878">
            <v>4.8</v>
          </cell>
          <cell r="S878">
            <v>10</v>
          </cell>
          <cell r="T878">
            <v>9.65</v>
          </cell>
          <cell r="U878">
            <v>10.7</v>
          </cell>
          <cell r="V878">
            <v>10.25</v>
          </cell>
          <cell r="X878">
            <v>24.1</v>
          </cell>
          <cell r="Y878">
            <v>21.95</v>
          </cell>
          <cell r="Z878">
            <v>21.4</v>
          </cell>
          <cell r="AA878">
            <v>5.84</v>
          </cell>
          <cell r="AB878">
            <v>3.2</v>
          </cell>
          <cell r="AD878">
            <v>-5.7803468208093012E-3</v>
          </cell>
          <cell r="AE878">
            <v>-5.7803468208093012E-3</v>
          </cell>
          <cell r="AF878">
            <v>2.1406727828745975E-2</v>
          </cell>
          <cell r="AG878">
            <v>0.14847161572052414</v>
          </cell>
          <cell r="AH878">
            <v>0.14847161572052414</v>
          </cell>
          <cell r="AI878">
            <v>0.10266159695817478</v>
          </cell>
          <cell r="AJ878">
            <v>0.10266159695817478</v>
          </cell>
          <cell r="AK878">
            <v>4.9411764705882346</v>
          </cell>
          <cell r="AL878">
            <v>4.9411764705882346</v>
          </cell>
          <cell r="AM878">
            <v>-4.117647058823537E-2</v>
          </cell>
          <cell r="AN878">
            <v>2.1276595744680771E-2</v>
          </cell>
          <cell r="AO878">
            <v>0.25</v>
          </cell>
          <cell r="AP878">
            <v>0.22929936305732501</v>
          </cell>
          <cell r="AQ878">
            <v>9.4339622641508303E-3</v>
          </cell>
          <cell r="AR878">
            <v>-9.6618357487922024E-3</v>
          </cell>
          <cell r="AS878">
            <v>-6.1855670103092564E-3</v>
          </cell>
          <cell r="AT878">
            <v>-2.2727272727273151E-3</v>
          </cell>
          <cell r="AU878">
            <v>-2.3310023310023631E-3</v>
          </cell>
          <cell r="AV878">
            <v>-5.110732538330498E-3</v>
          </cell>
          <cell r="AW878">
            <v>2.5641025641025772E-2</v>
          </cell>
        </row>
        <row r="879">
          <cell r="A879">
            <v>43409</v>
          </cell>
          <cell r="B879">
            <v>8742</v>
          </cell>
          <cell r="C879">
            <v>6148</v>
          </cell>
          <cell r="D879">
            <v>-5.4768901950307258E-3</v>
          </cell>
          <cell r="E879">
            <v>-1.3318284424379212E-2</v>
          </cell>
          <cell r="F879">
            <v>5.8900523560210249E-3</v>
          </cell>
          <cell r="G879">
            <v>0.42192582953806118</v>
          </cell>
          <cell r="I879">
            <v>8.65</v>
          </cell>
          <cell r="J879">
            <v>16.55</v>
          </cell>
          <cell r="L879">
            <v>13.95</v>
          </cell>
          <cell r="N879">
            <v>15.65</v>
          </cell>
          <cell r="P879">
            <v>0.73</v>
          </cell>
          <cell r="Q879">
            <v>3.21</v>
          </cell>
          <cell r="R879">
            <v>4.6500000000000004</v>
          </cell>
          <cell r="S879">
            <v>10.25</v>
          </cell>
          <cell r="T879">
            <v>10.25</v>
          </cell>
          <cell r="U879">
            <v>10.5</v>
          </cell>
          <cell r="V879">
            <v>10.25</v>
          </cell>
          <cell r="X879">
            <v>23.7</v>
          </cell>
          <cell r="Y879">
            <v>21.45</v>
          </cell>
          <cell r="Z879">
            <v>20.9</v>
          </cell>
          <cell r="AA879">
            <v>5.68</v>
          </cell>
          <cell r="AB879">
            <v>2.96</v>
          </cell>
          <cell r="AD879">
            <v>5.8139534883721034E-3</v>
          </cell>
          <cell r="AE879">
            <v>5.8139534883721034E-3</v>
          </cell>
          <cell r="AF879">
            <v>-8.9820359281436168E-3</v>
          </cell>
          <cell r="AG879">
            <v>6.0836501901140538E-2</v>
          </cell>
          <cell r="AH879">
            <v>6.0836501901140538E-2</v>
          </cell>
          <cell r="AI879">
            <v>7.9310344827586254E-2</v>
          </cell>
          <cell r="AJ879">
            <v>7.9310344827586254E-2</v>
          </cell>
          <cell r="AK879">
            <v>-0.27722772277227725</v>
          </cell>
          <cell r="AL879">
            <v>-0.27722772277227725</v>
          </cell>
          <cell r="AM879">
            <v>-1.5337423312883347E-2</v>
          </cell>
          <cell r="AN879">
            <v>-3.1249999999999889E-2</v>
          </cell>
          <cell r="AO879">
            <v>2.4999999999999911E-2</v>
          </cell>
          <cell r="AP879">
            <v>6.2176165803108807E-2</v>
          </cell>
          <cell r="AQ879">
            <v>-1.869158878504662E-2</v>
          </cell>
          <cell r="AR879">
            <v>0</v>
          </cell>
          <cell r="AS879">
            <v>-1.6597510373444035E-2</v>
          </cell>
          <cell r="AT879">
            <v>-2.277904328018221E-2</v>
          </cell>
          <cell r="AU879">
            <v>-2.3364485981308358E-2</v>
          </cell>
          <cell r="AV879">
            <v>-2.7397260273972601E-2</v>
          </cell>
          <cell r="AW879">
            <v>-7.5000000000000067E-2</v>
          </cell>
        </row>
        <row r="880">
          <cell r="A880">
            <v>43416</v>
          </cell>
          <cell r="B880">
            <v>6986</v>
          </cell>
          <cell r="C880">
            <v>4667</v>
          </cell>
          <cell r="D880">
            <v>-0.21739422431161859</v>
          </cell>
          <cell r="E880">
            <v>-0.20086936627773966</v>
          </cell>
          <cell r="F880">
            <v>-0.24089134677944046</v>
          </cell>
          <cell r="G880">
            <v>0.49689307906578101</v>
          </cell>
          <cell r="I880">
            <v>6.8</v>
          </cell>
          <cell r="J880">
            <v>12.5</v>
          </cell>
          <cell r="K880"/>
          <cell r="L880">
            <v>12.25</v>
          </cell>
          <cell r="M880"/>
          <cell r="N880">
            <v>13.75</v>
          </cell>
          <cell r="O880"/>
          <cell r="P880">
            <v>-0.05</v>
          </cell>
          <cell r="Q880">
            <v>1.84</v>
          </cell>
          <cell r="R880">
            <v>4.05</v>
          </cell>
          <cell r="S880">
            <v>8.5500000000000007</v>
          </cell>
          <cell r="T880">
            <v>8.65</v>
          </cell>
          <cell r="U880">
            <v>9.1</v>
          </cell>
          <cell r="V880">
            <v>8.85</v>
          </cell>
          <cell r="W880"/>
          <cell r="X880">
            <v>18.649999999999999</v>
          </cell>
          <cell r="Y880">
            <v>16.45</v>
          </cell>
          <cell r="Z880">
            <v>15.9</v>
          </cell>
          <cell r="AA880">
            <v>4.16</v>
          </cell>
          <cell r="AB880">
            <v>1.86</v>
          </cell>
          <cell r="AC880"/>
          <cell r="AD880"/>
          <cell r="AE880">
            <v>-0.21387283236994226</v>
          </cell>
          <cell r="AF880">
            <v>-0.24471299093655596</v>
          </cell>
          <cell r="AG880">
            <v>-0.12186379928315405</v>
          </cell>
          <cell r="AH880">
            <v>-0.12186379928315405</v>
          </cell>
          <cell r="AI880">
            <v>-0.12140575079872207</v>
          </cell>
          <cell r="AJ880">
            <v>-0.12140575079872207</v>
          </cell>
          <cell r="AK880">
            <v>-1.0684931506849316</v>
          </cell>
          <cell r="AL880">
            <v>-1.0684931506849316</v>
          </cell>
          <cell r="AM880">
            <v>-0.42679127725856691</v>
          </cell>
          <cell r="AN880">
            <v>-0.12903225806451624</v>
          </cell>
          <cell r="AO880">
            <v>-0.16585365853658529</v>
          </cell>
          <cell r="AP880">
            <v>-0.15609756097560967</v>
          </cell>
          <cell r="AQ880">
            <v>-0.13333333333333341</v>
          </cell>
          <cell r="AR880">
            <v>-0.13658536585365855</v>
          </cell>
          <cell r="AS880">
            <v>-0.21308016877637137</v>
          </cell>
          <cell r="AT880">
            <v>-0.23310023310023309</v>
          </cell>
          <cell r="AU880">
            <v>-0.23923444976076547</v>
          </cell>
          <cell r="AV880">
            <v>-0.26760563380281688</v>
          </cell>
          <cell r="AW880">
            <v>-0.3716216216216216</v>
          </cell>
        </row>
        <row r="881">
          <cell r="A881">
            <v>43423</v>
          </cell>
          <cell r="B881">
            <v>6331</v>
          </cell>
          <cell r="C881">
            <v>4170</v>
          </cell>
          <cell r="D881">
            <v>-9.8858663005234715E-2</v>
          </cell>
          <cell r="E881">
            <v>-9.375894646435734E-2</v>
          </cell>
          <cell r="F881">
            <v>-0.10649239340047134</v>
          </cell>
          <cell r="G881">
            <v>0.51822541966426861</v>
          </cell>
          <cell r="I881">
            <v>6.35</v>
          </cell>
          <cell r="J881">
            <v>11.45</v>
          </cell>
          <cell r="L881">
            <v>11.25</v>
          </cell>
          <cell r="N881">
            <v>12.75</v>
          </cell>
          <cell r="P881">
            <v>-0.46</v>
          </cell>
          <cell r="Q881">
            <v>1.49</v>
          </cell>
          <cell r="R881">
            <v>3.7</v>
          </cell>
          <cell r="S881">
            <v>7.55</v>
          </cell>
          <cell r="T881">
            <v>7.75</v>
          </cell>
          <cell r="U881">
            <v>8.0500000000000007</v>
          </cell>
          <cell r="V881">
            <v>7.8</v>
          </cell>
          <cell r="X881">
            <v>17.7</v>
          </cell>
          <cell r="Y881">
            <v>15.5</v>
          </cell>
          <cell r="Z881">
            <v>14.95</v>
          </cell>
          <cell r="AA881">
            <v>3.46</v>
          </cell>
          <cell r="AB881">
            <v>1.46</v>
          </cell>
          <cell r="AD881">
            <v>-6.6176470588235281E-2</v>
          </cell>
          <cell r="AE881">
            <v>-6.6176470588235281E-2</v>
          </cell>
          <cell r="AF881">
            <v>-8.4000000000000075E-2</v>
          </cell>
          <cell r="AG881">
            <v>-8.1632653061224469E-2</v>
          </cell>
          <cell r="AH881">
            <v>-8.1632653061224469E-2</v>
          </cell>
          <cell r="AI881">
            <v>-7.2727272727272751E-2</v>
          </cell>
          <cell r="AJ881">
            <v>-7.2727272727272751E-2</v>
          </cell>
          <cell r="AK881">
            <v>8.1999999999999993</v>
          </cell>
          <cell r="AL881">
            <v>8.1999999999999993</v>
          </cell>
          <cell r="AM881">
            <v>-0.19021739130434789</v>
          </cell>
          <cell r="AN881">
            <v>-8.6419753086419693E-2</v>
          </cell>
          <cell r="AO881">
            <v>-0.11695906432748548</v>
          </cell>
          <cell r="AP881">
            <v>-0.10404624277456653</v>
          </cell>
          <cell r="AQ881">
            <v>-0.11538461538461531</v>
          </cell>
          <cell r="AR881">
            <v>-0.11864406779661019</v>
          </cell>
          <cell r="AS881">
            <v>-5.0938337801608502E-2</v>
          </cell>
          <cell r="AT881">
            <v>-5.7750759878419378E-2</v>
          </cell>
          <cell r="AU881">
            <v>-5.9748427672956073E-2</v>
          </cell>
          <cell r="AV881">
            <v>-0.16826923076923084</v>
          </cell>
          <cell r="AW881">
            <v>-0.21505376344086025</v>
          </cell>
        </row>
        <row r="882">
          <cell r="A882">
            <v>43430</v>
          </cell>
          <cell r="B882">
            <v>6706</v>
          </cell>
          <cell r="C882">
            <v>4447</v>
          </cell>
          <cell r="D882">
            <v>6.2089324826207104E-2</v>
          </cell>
          <cell r="E882">
            <v>5.9232348760069442E-2</v>
          </cell>
          <cell r="F882">
            <v>6.6426858513189524E-2</v>
          </cell>
          <cell r="G882">
            <v>0.50798290982684957</v>
          </cell>
          <cell r="I882">
            <v>7</v>
          </cell>
          <cell r="J882">
            <v>11.85</v>
          </cell>
          <cell r="L882">
            <v>11.5</v>
          </cell>
          <cell r="N882">
            <v>13.05</v>
          </cell>
          <cell r="P882">
            <v>-0.17</v>
          </cell>
          <cell r="Q882">
            <v>1.83</v>
          </cell>
          <cell r="R882">
            <v>3.9</v>
          </cell>
          <cell r="S882">
            <v>7.75</v>
          </cell>
          <cell r="T882">
            <v>7.85</v>
          </cell>
          <cell r="U882">
            <v>8.6</v>
          </cell>
          <cell r="V882">
            <v>8.35</v>
          </cell>
          <cell r="X882">
            <v>18.5</v>
          </cell>
          <cell r="Y882">
            <v>16.3</v>
          </cell>
          <cell r="Z882">
            <v>15.75</v>
          </cell>
          <cell r="AA882">
            <v>3.72</v>
          </cell>
          <cell r="AB882">
            <v>1.94</v>
          </cell>
          <cell r="AD882">
            <v>0.10236220472440949</v>
          </cell>
          <cell r="AE882">
            <v>0.10236220472440949</v>
          </cell>
          <cell r="AF882">
            <v>3.4934497816593968E-2</v>
          </cell>
          <cell r="AG882">
            <v>2.2222222222222143E-2</v>
          </cell>
          <cell r="AH882">
            <v>2.2222222222222143E-2</v>
          </cell>
          <cell r="AI882">
            <v>2.3529411764706021E-2</v>
          </cell>
          <cell r="AJ882">
            <v>2.3529411764706021E-2</v>
          </cell>
          <cell r="AK882">
            <v>-0.63043478260869557</v>
          </cell>
          <cell r="AL882">
            <v>-0.63043478260869557</v>
          </cell>
          <cell r="AM882">
            <v>0.22818791946308736</v>
          </cell>
          <cell r="AN882">
            <v>5.4054054054053946E-2</v>
          </cell>
          <cell r="AO882">
            <v>2.6490066225165476E-2</v>
          </cell>
          <cell r="AP882">
            <v>1.2903225806451646E-2</v>
          </cell>
          <cell r="AQ882">
            <v>6.8322981366459423E-2</v>
          </cell>
          <cell r="AR882">
            <v>7.0512820512820484E-2</v>
          </cell>
          <cell r="AS882">
            <v>4.5197740112994378E-2</v>
          </cell>
          <cell r="AT882">
            <v>5.1612903225806583E-2</v>
          </cell>
          <cell r="AU882">
            <v>5.3511705685618693E-2</v>
          </cell>
          <cell r="AV882">
            <v>7.5144508670520249E-2</v>
          </cell>
          <cell r="AW882">
            <v>0.32876712328767121</v>
          </cell>
        </row>
        <row r="883">
          <cell r="A883">
            <v>43437</v>
          </cell>
          <cell r="B883">
            <v>6896</v>
          </cell>
          <cell r="C883">
            <v>4803</v>
          </cell>
          <cell r="D883">
            <v>4.8955437998744689E-2</v>
          </cell>
          <cell r="E883">
            <v>2.8332836266030448E-2</v>
          </cell>
          <cell r="F883">
            <v>8.0053968967843447E-2</v>
          </cell>
          <cell r="G883">
            <v>0.43576931084738707</v>
          </cell>
          <cell r="I883">
            <v>7.5</v>
          </cell>
          <cell r="J883">
            <v>12.5</v>
          </cell>
          <cell r="L883">
            <v>11.7</v>
          </cell>
          <cell r="N883">
            <v>13.35</v>
          </cell>
          <cell r="P883">
            <v>0.17</v>
          </cell>
          <cell r="Q883">
            <v>2.6</v>
          </cell>
          <cell r="R883">
            <v>4</v>
          </cell>
          <cell r="S883">
            <v>8</v>
          </cell>
          <cell r="T883">
            <v>7.95</v>
          </cell>
          <cell r="U883">
            <v>8.85</v>
          </cell>
          <cell r="V883">
            <v>8.6</v>
          </cell>
          <cell r="X883">
            <v>18.600000000000001</v>
          </cell>
          <cell r="Y883">
            <v>16.399999999999999</v>
          </cell>
          <cell r="Z883">
            <v>15.85</v>
          </cell>
          <cell r="AA883">
            <v>4.0999999999999996</v>
          </cell>
          <cell r="AB883">
            <v>2.3199999999999998</v>
          </cell>
          <cell r="AD883">
            <v>7.1428571428571397E-2</v>
          </cell>
          <cell r="AE883">
            <v>7.1428571428571397E-2</v>
          </cell>
          <cell r="AF883">
            <v>5.4852320675105481E-2</v>
          </cell>
          <cell r="AG883">
            <v>1.7391304347825987E-2</v>
          </cell>
          <cell r="AH883">
            <v>1.7391304347825987E-2</v>
          </cell>
          <cell r="AI883">
            <v>2.2988505747126409E-2</v>
          </cell>
          <cell r="AJ883">
            <v>2.2988505747126409E-2</v>
          </cell>
          <cell r="AK883">
            <v>-2</v>
          </cell>
          <cell r="AL883">
            <v>-2</v>
          </cell>
          <cell r="AM883">
            <v>0.42076502732240439</v>
          </cell>
          <cell r="AN883">
            <v>2.5641025641025772E-2</v>
          </cell>
          <cell r="AO883">
            <v>3.2258064516129004E-2</v>
          </cell>
          <cell r="AP883">
            <v>1.2738853503184711E-2</v>
          </cell>
          <cell r="AQ883">
            <v>2.9069767441860517E-2</v>
          </cell>
          <cell r="AR883">
            <v>2.9940119760478945E-2</v>
          </cell>
          <cell r="AS883">
            <v>5.4054054054055722E-3</v>
          </cell>
          <cell r="AT883">
            <v>6.1349693251533388E-3</v>
          </cell>
          <cell r="AU883">
            <v>6.3492063492063266E-3</v>
          </cell>
          <cell r="AV883">
            <v>0.10215053763440851</v>
          </cell>
          <cell r="AW883">
            <v>0.19587628865979378</v>
          </cell>
        </row>
        <row r="884">
          <cell r="A884">
            <v>43444</v>
          </cell>
          <cell r="B884">
            <v>7389</v>
          </cell>
          <cell r="C884">
            <v>5321</v>
          </cell>
          <cell r="D884">
            <v>8.6417642533549888E-2</v>
          </cell>
          <cell r="E884">
            <v>7.1490719257540691E-2</v>
          </cell>
          <cell r="F884">
            <v>0.10784926087861746</v>
          </cell>
          <cell r="G884">
            <v>0.38864875023491824</v>
          </cell>
          <cell r="I884">
            <v>9</v>
          </cell>
          <cell r="J884">
            <v>12.75</v>
          </cell>
          <cell r="L884">
            <v>12.5</v>
          </cell>
          <cell r="N884">
            <v>14.25</v>
          </cell>
          <cell r="P884">
            <v>0.48</v>
          </cell>
          <cell r="Q884">
            <v>3.66</v>
          </cell>
          <cell r="R884">
            <v>4.3</v>
          </cell>
          <cell r="S884">
            <v>8.9499999999999993</v>
          </cell>
          <cell r="T884">
            <v>8.65</v>
          </cell>
          <cell r="U884">
            <v>9.6</v>
          </cell>
          <cell r="V884">
            <v>9.35</v>
          </cell>
          <cell r="X884">
            <v>19</v>
          </cell>
          <cell r="Y884">
            <v>16.8</v>
          </cell>
          <cell r="Z884">
            <v>16.25</v>
          </cell>
          <cell r="AA884">
            <v>4.9800000000000004</v>
          </cell>
          <cell r="AB884">
            <v>2.75</v>
          </cell>
          <cell r="AD884">
            <v>0.19999999999999996</v>
          </cell>
          <cell r="AE884">
            <v>0.19999999999999996</v>
          </cell>
          <cell r="AF884">
            <v>2.0000000000000018E-2</v>
          </cell>
          <cell r="AG884">
            <v>6.8376068376068355E-2</v>
          </cell>
          <cell r="AH884">
            <v>6.8376068376068355E-2</v>
          </cell>
          <cell r="AI884">
            <v>6.7415730337078594E-2</v>
          </cell>
          <cell r="AJ884">
            <v>6.7415730337078594E-2</v>
          </cell>
          <cell r="AK884">
            <v>1.8235294117647056</v>
          </cell>
          <cell r="AL884">
            <v>1.8235294117647056</v>
          </cell>
          <cell r="AM884">
            <v>0.4076923076923078</v>
          </cell>
          <cell r="AN884">
            <v>7.4999999999999956E-2</v>
          </cell>
          <cell r="AO884">
            <v>0.11874999999999991</v>
          </cell>
          <cell r="AP884">
            <v>8.8050314465408785E-2</v>
          </cell>
          <cell r="AQ884">
            <v>8.4745762711864403E-2</v>
          </cell>
          <cell r="AR884">
            <v>8.7209302325581328E-2</v>
          </cell>
          <cell r="AS884">
            <v>2.1505376344086002E-2</v>
          </cell>
          <cell r="AT884">
            <v>2.4390243902439046E-2</v>
          </cell>
          <cell r="AU884">
            <v>2.5236593059936974E-2</v>
          </cell>
          <cell r="AV884">
            <v>0.21463414634146361</v>
          </cell>
          <cell r="AW884">
            <v>0.18534482758620707</v>
          </cell>
        </row>
        <row r="885">
          <cell r="A885">
            <v>43451</v>
          </cell>
          <cell r="B885">
            <v>7550</v>
          </cell>
          <cell r="C885">
            <v>5333</v>
          </cell>
          <cell r="D885">
            <v>1.3611329661683769E-2</v>
          </cell>
          <cell r="E885">
            <v>2.178914602787918E-2</v>
          </cell>
          <cell r="F885">
            <v>2.2552151851156221E-3</v>
          </cell>
          <cell r="G885">
            <v>0.41571348209263081</v>
          </cell>
          <cell r="I885">
            <v>8.75</v>
          </cell>
          <cell r="J885">
            <v>13</v>
          </cell>
          <cell r="L885">
            <v>12.35</v>
          </cell>
          <cell r="N885">
            <v>14.1</v>
          </cell>
          <cell r="P885">
            <v>0.76</v>
          </cell>
          <cell r="Q885">
            <v>3.59</v>
          </cell>
          <cell r="R885">
            <v>4.25</v>
          </cell>
          <cell r="S885">
            <v>8.8000000000000007</v>
          </cell>
          <cell r="T885">
            <v>8.5</v>
          </cell>
          <cell r="U885">
            <v>9.6</v>
          </cell>
          <cell r="V885">
            <v>9.35</v>
          </cell>
          <cell r="W885"/>
          <cell r="X885">
            <v>19.95</v>
          </cell>
          <cell r="Y885">
            <v>17.55</v>
          </cell>
          <cell r="Z885">
            <v>17.2</v>
          </cell>
          <cell r="AA885">
            <v>5.07</v>
          </cell>
          <cell r="AB885">
            <v>2.79</v>
          </cell>
          <cell r="AD885">
            <v>-2.777777777777779E-2</v>
          </cell>
          <cell r="AE885">
            <v>-2.777777777777779E-2</v>
          </cell>
          <cell r="AF885">
            <v>1.9607843137254832E-2</v>
          </cell>
          <cell r="AG885">
            <v>-1.2000000000000011E-2</v>
          </cell>
          <cell r="AH885">
            <v>-1.2000000000000011E-2</v>
          </cell>
          <cell r="AI885">
            <v>-1.0526315789473717E-2</v>
          </cell>
          <cell r="AJ885">
            <v>-1.0526315789473717E-2</v>
          </cell>
          <cell r="AK885">
            <v>0.58333333333333348</v>
          </cell>
          <cell r="AL885">
            <v>0.58333333333333348</v>
          </cell>
          <cell r="AM885">
            <v>-1.9125683060109422E-2</v>
          </cell>
          <cell r="AN885">
            <v>-1.1627906976744096E-2</v>
          </cell>
          <cell r="AO885">
            <v>-1.6759776536312665E-2</v>
          </cell>
          <cell r="AP885">
            <v>-1.7341040462427793E-2</v>
          </cell>
          <cell r="AQ885">
            <v>0</v>
          </cell>
          <cell r="AR885">
            <v>0</v>
          </cell>
          <cell r="AS885">
            <v>5.0000000000000044E-2</v>
          </cell>
          <cell r="AT885">
            <v>4.4642857142857206E-2</v>
          </cell>
          <cell r="AU885">
            <v>5.8461538461538343E-2</v>
          </cell>
          <cell r="AV885">
            <v>1.8072289156626509E-2</v>
          </cell>
          <cell r="AW885">
            <v>1.4545454545454639E-2</v>
          </cell>
        </row>
        <row r="886">
          <cell r="A886">
            <v>43458</v>
          </cell>
          <cell r="B886">
            <v>7273</v>
          </cell>
          <cell r="C886">
            <v>4606</v>
          </cell>
          <cell r="D886">
            <v>-7.7932158658697515E-2</v>
          </cell>
          <cell r="E886">
            <v>-3.6688741721854323E-2</v>
          </cell>
          <cell r="F886">
            <v>-0.13632102006375402</v>
          </cell>
          <cell r="G886">
            <v>0.57902735562310026</v>
          </cell>
          <cell r="I886">
            <v>6</v>
          </cell>
          <cell r="J886">
            <v>12.05</v>
          </cell>
          <cell r="L886">
            <v>12.25</v>
          </cell>
          <cell r="N886">
            <v>14</v>
          </cell>
          <cell r="P886">
            <v>0.51</v>
          </cell>
          <cell r="Q886">
            <v>2.25</v>
          </cell>
          <cell r="R886">
            <v>4.3</v>
          </cell>
          <cell r="S886">
            <v>8.15</v>
          </cell>
          <cell r="T886">
            <v>8.4</v>
          </cell>
          <cell r="U886">
            <v>9.6</v>
          </cell>
          <cell r="V886">
            <v>9.35</v>
          </cell>
          <cell r="W886"/>
          <cell r="X886">
            <v>18.850000000000001</v>
          </cell>
          <cell r="Y886">
            <v>16.649999999999999</v>
          </cell>
          <cell r="Z886">
            <v>16.100000000000001</v>
          </cell>
          <cell r="AA886">
            <v>4.7699999999999996</v>
          </cell>
          <cell r="AB886">
            <v>2.79</v>
          </cell>
          <cell r="AD886">
            <v>-0.31428571428571428</v>
          </cell>
          <cell r="AE886">
            <v>-0.31428571428571428</v>
          </cell>
          <cell r="AF886">
            <v>-7.3076923076923039E-2</v>
          </cell>
          <cell r="AG886">
            <v>-8.0971659919027994E-3</v>
          </cell>
          <cell r="AH886">
            <v>-8.0971659919027994E-3</v>
          </cell>
          <cell r="AI886">
            <v>-7.0921985815602939E-3</v>
          </cell>
          <cell r="AJ886">
            <v>-7.0921985815602939E-3</v>
          </cell>
          <cell r="AK886">
            <v>-0.32894736842105265</v>
          </cell>
          <cell r="AL886">
            <v>-0.32894736842105265</v>
          </cell>
          <cell r="AM886">
            <v>-0.37325905292479111</v>
          </cell>
          <cell r="AN886">
            <v>1.1764705882352899E-2</v>
          </cell>
          <cell r="AO886">
            <v>-7.3863636363636354E-2</v>
          </cell>
          <cell r="AP886">
            <v>-1.1764705882352899E-2</v>
          </cell>
          <cell r="AQ886">
            <v>0</v>
          </cell>
          <cell r="AR886">
            <v>0</v>
          </cell>
          <cell r="AS886">
            <v>-5.5137844611528708E-2</v>
          </cell>
          <cell r="AT886">
            <v>-5.1282051282051433E-2</v>
          </cell>
          <cell r="AU886">
            <v>-6.3953488372092915E-2</v>
          </cell>
          <cell r="AV886">
            <v>-5.9171597633136286E-2</v>
          </cell>
          <cell r="AW886">
            <v>0</v>
          </cell>
        </row>
        <row r="887">
          <cell r="A887">
            <v>43465</v>
          </cell>
          <cell r="B887">
            <v>7273</v>
          </cell>
          <cell r="C887">
            <v>4606</v>
          </cell>
          <cell r="D887">
            <v>0</v>
          </cell>
          <cell r="E887">
            <v>0</v>
          </cell>
          <cell r="F887">
            <v>0</v>
          </cell>
          <cell r="G887">
            <v>0.57902735562310026</v>
          </cell>
          <cell r="I887">
            <v>6</v>
          </cell>
          <cell r="J887">
            <v>12.05</v>
          </cell>
          <cell r="L887">
            <v>12.25</v>
          </cell>
          <cell r="N887">
            <v>14</v>
          </cell>
          <cell r="P887">
            <v>0.51</v>
          </cell>
          <cell r="Q887">
            <v>2.25</v>
          </cell>
          <cell r="R887">
            <v>4.3</v>
          </cell>
          <cell r="S887">
            <v>8.15</v>
          </cell>
          <cell r="T887">
            <v>8.4</v>
          </cell>
          <cell r="U887">
            <v>9.6</v>
          </cell>
          <cell r="V887">
            <v>9.35</v>
          </cell>
          <cell r="W887"/>
          <cell r="X887">
            <v>18.850000000000001</v>
          </cell>
          <cell r="Y887">
            <v>16.649999999999999</v>
          </cell>
          <cell r="Z887">
            <v>16.100000000000001</v>
          </cell>
          <cell r="AA887">
            <v>4.7699999999999996</v>
          </cell>
          <cell r="AB887">
            <v>2.79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</row>
        <row r="888">
          <cell r="A888">
            <v>43472</v>
          </cell>
          <cell r="B888">
            <v>7384</v>
          </cell>
          <cell r="C888">
            <v>4829</v>
          </cell>
          <cell r="D888">
            <v>2.8116844852260181E-2</v>
          </cell>
          <cell r="E888">
            <v>1.5261927677712173E-2</v>
          </cell>
          <cell r="F888">
            <v>4.8415110725141153E-2</v>
          </cell>
          <cell r="G888">
            <v>0.52909505073514185</v>
          </cell>
          <cell r="I888">
            <v>6.6</v>
          </cell>
          <cell r="J888">
            <v>12.8</v>
          </cell>
          <cell r="L888">
            <v>12.25</v>
          </cell>
          <cell r="N888">
            <v>14</v>
          </cell>
          <cell r="P888">
            <v>0.55000000000000004</v>
          </cell>
          <cell r="Q888">
            <v>2.36</v>
          </cell>
          <cell r="R888">
            <v>4.3</v>
          </cell>
          <cell r="S888">
            <v>8.35</v>
          </cell>
          <cell r="T888">
            <v>8.1999999999999993</v>
          </cell>
          <cell r="U888">
            <v>9.5500000000000007</v>
          </cell>
          <cell r="V888">
            <v>9.3000000000000007</v>
          </cell>
          <cell r="W888"/>
          <cell r="X888">
            <v>19.45</v>
          </cell>
          <cell r="Y888">
            <v>17.25</v>
          </cell>
          <cell r="Z888">
            <v>16.7</v>
          </cell>
          <cell r="AA888">
            <v>4.8099999999999996</v>
          </cell>
          <cell r="AB888">
            <v>2.79</v>
          </cell>
          <cell r="AD888">
            <v>7.6</v>
          </cell>
          <cell r="AE888">
            <v>9.9999999999999867E-2</v>
          </cell>
          <cell r="AF888">
            <v>6.2240663900414939E-2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7.8431372549019773E-2</v>
          </cell>
          <cell r="AL888">
            <v>7.8431372549019773E-2</v>
          </cell>
          <cell r="AM888">
            <v>4.888888888888876E-2</v>
          </cell>
          <cell r="AN888">
            <v>0</v>
          </cell>
          <cell r="AO888">
            <v>2.4539877300613355E-2</v>
          </cell>
          <cell r="AP888">
            <v>-2.3809523809523947E-2</v>
          </cell>
          <cell r="AQ888">
            <v>-5.2083333333332593E-3</v>
          </cell>
          <cell r="AR888">
            <v>-5.3475935828876109E-3</v>
          </cell>
          <cell r="AS888">
            <v>3.1830238726790361E-2</v>
          </cell>
          <cell r="AT888">
            <v>3.6036036036036112E-2</v>
          </cell>
          <cell r="AU888">
            <v>3.7267080745341463E-2</v>
          </cell>
          <cell r="AV888">
            <v>8.3857442348007627E-3</v>
          </cell>
          <cell r="AW888">
            <v>0</v>
          </cell>
        </row>
        <row r="889">
          <cell r="A889">
            <v>43479</v>
          </cell>
          <cell r="B889">
            <v>7462</v>
          </cell>
          <cell r="C889">
            <v>4742</v>
          </cell>
          <cell r="D889">
            <v>-7.3691967575528761E-4</v>
          </cell>
          <cell r="E889">
            <v>1.0563380281690238E-2</v>
          </cell>
          <cell r="F889">
            <v>-1.8016152412507758E-2</v>
          </cell>
          <cell r="G889">
            <v>0.57359763812737241</v>
          </cell>
          <cell r="I889">
            <v>6.35</v>
          </cell>
          <cell r="J889">
            <v>13</v>
          </cell>
          <cell r="L889">
            <v>11.85</v>
          </cell>
          <cell r="N889">
            <v>13.6</v>
          </cell>
          <cell r="P889">
            <v>0.51</v>
          </cell>
          <cell r="Q889">
            <v>2.11</v>
          </cell>
          <cell r="R889">
            <v>4.05</v>
          </cell>
          <cell r="S889">
            <v>8.5</v>
          </cell>
          <cell r="T889">
            <v>7.75</v>
          </cell>
          <cell r="U889">
            <v>9.1</v>
          </cell>
          <cell r="V889">
            <v>8.85</v>
          </cell>
          <cell r="W889"/>
          <cell r="X889">
            <v>20.399999999999999</v>
          </cell>
          <cell r="Y889">
            <v>18.2</v>
          </cell>
          <cell r="Z889">
            <v>17.649999999999999</v>
          </cell>
          <cell r="AA889">
            <v>5.1100000000000003</v>
          </cell>
          <cell r="AB889">
            <v>2.64</v>
          </cell>
          <cell r="AD889">
            <v>7.15</v>
          </cell>
          <cell r="AE889">
            <v>-3.7878787878787845E-2</v>
          </cell>
          <cell r="AF889">
            <v>1.5625E-2</v>
          </cell>
          <cell r="AG889">
            <v>-3.2653061224489854E-2</v>
          </cell>
          <cell r="AH889">
            <v>-3.2653061224489854E-2</v>
          </cell>
          <cell r="AI889">
            <v>-2.8571428571428581E-2</v>
          </cell>
          <cell r="AJ889">
            <v>-2.8571428571428581E-2</v>
          </cell>
          <cell r="AK889">
            <v>-7.2727272727272751E-2</v>
          </cell>
          <cell r="AL889">
            <v>-7.2727272727272751E-2</v>
          </cell>
          <cell r="AM889">
            <v>-0.10593220338983056</v>
          </cell>
          <cell r="AN889">
            <v>-5.8139534883720922E-2</v>
          </cell>
          <cell r="AO889">
            <v>1.7964071856287456E-2</v>
          </cell>
          <cell r="AP889">
            <v>-5.4878048780487743E-2</v>
          </cell>
          <cell r="AQ889">
            <v>-4.7120418848167644E-2</v>
          </cell>
          <cell r="AR889">
            <v>-4.8387096774193616E-2</v>
          </cell>
          <cell r="AS889">
            <v>4.8843187660668308E-2</v>
          </cell>
          <cell r="AT889">
            <v>5.507246376811592E-2</v>
          </cell>
          <cell r="AU889">
            <v>5.6886227544910239E-2</v>
          </cell>
          <cell r="AV889">
            <v>6.2370062370062485E-2</v>
          </cell>
          <cell r="AW889">
            <v>-5.3763440860215006E-2</v>
          </cell>
        </row>
        <row r="890">
          <cell r="A890">
            <v>43486</v>
          </cell>
          <cell r="B890">
            <v>7570</v>
          </cell>
          <cell r="C890">
            <v>4846</v>
          </cell>
          <cell r="D890">
            <v>1.7371353654539456E-2</v>
          </cell>
          <cell r="E890">
            <v>1.4473331546502211E-2</v>
          </cell>
          <cell r="F890">
            <v>2.1931674398987688E-2</v>
          </cell>
          <cell r="G890">
            <v>0.5621130829550145</v>
          </cell>
          <cell r="I890">
            <v>6.95</v>
          </cell>
          <cell r="J890">
            <v>12.7</v>
          </cell>
          <cell r="L890">
            <v>12.15</v>
          </cell>
          <cell r="N890">
            <v>13.75</v>
          </cell>
          <cell r="P890">
            <v>0.51</v>
          </cell>
          <cell r="Q890">
            <v>2.36</v>
          </cell>
          <cell r="R890">
            <v>4.1500000000000004</v>
          </cell>
          <cell r="S890">
            <v>8.5</v>
          </cell>
          <cell r="T890">
            <v>7.9</v>
          </cell>
          <cell r="U890">
            <v>9.3000000000000007</v>
          </cell>
          <cell r="V890">
            <v>9.0500000000000007</v>
          </cell>
          <cell r="W890"/>
          <cell r="X890">
            <v>20.65</v>
          </cell>
          <cell r="Y890">
            <v>18.45</v>
          </cell>
          <cell r="Z890">
            <v>17.899999999999999</v>
          </cell>
          <cell r="AA890">
            <v>5.01</v>
          </cell>
          <cell r="AB890">
            <v>2.79</v>
          </cell>
          <cell r="AD890">
            <v>7.3</v>
          </cell>
          <cell r="AE890">
            <v>9.4488188976378007E-2</v>
          </cell>
          <cell r="AF890">
            <v>-2.3076923076923106E-2</v>
          </cell>
          <cell r="AG890">
            <v>2.5316455696202667E-2</v>
          </cell>
          <cell r="AH890">
            <v>2.5316455696202667E-2</v>
          </cell>
          <cell r="AI890">
            <v>1.1029411764705843E-2</v>
          </cell>
          <cell r="AJ890">
            <v>1.1029411764705843E-2</v>
          </cell>
          <cell r="AK890">
            <v>0</v>
          </cell>
          <cell r="AL890">
            <v>0</v>
          </cell>
          <cell r="AM890">
            <v>0.11848341232227488</v>
          </cell>
          <cell r="AN890">
            <v>2.4691358024691468E-2</v>
          </cell>
          <cell r="AO890">
            <v>0</v>
          </cell>
          <cell r="AP890">
            <v>1.9354838709677358E-2</v>
          </cell>
          <cell r="AQ890">
            <v>2.1978021978022122E-2</v>
          </cell>
          <cell r="AR890">
            <v>2.2598870056497189E-2</v>
          </cell>
          <cell r="AS890">
            <v>1.225490196078427E-2</v>
          </cell>
          <cell r="AT890">
            <v>1.3736263736263687E-2</v>
          </cell>
          <cell r="AU890">
            <v>1.4164305949008416E-2</v>
          </cell>
          <cell r="AV890">
            <v>-1.9569471624266255E-2</v>
          </cell>
          <cell r="AW890">
            <v>5.6818181818181879E-2</v>
          </cell>
        </row>
        <row r="891">
          <cell r="A891">
            <v>43493</v>
          </cell>
          <cell r="B891">
            <v>6998</v>
          </cell>
          <cell r="C891">
            <v>4422</v>
          </cell>
          <cell r="D891">
            <v>-8.0219072164948502E-2</v>
          </cell>
          <cell r="E891">
            <v>-7.5561426684280009E-2</v>
          </cell>
          <cell r="F891">
            <v>-8.7494841106066867E-2</v>
          </cell>
          <cell r="G891">
            <v>0.58254183627317957</v>
          </cell>
          <cell r="I891">
            <v>6.05</v>
          </cell>
          <cell r="J891">
            <v>11.75</v>
          </cell>
          <cell r="L891">
            <v>11.7</v>
          </cell>
          <cell r="N891">
            <v>13.25</v>
          </cell>
          <cell r="P891">
            <v>0.37</v>
          </cell>
          <cell r="Q891">
            <v>1.8</v>
          </cell>
          <cell r="R891">
            <v>4</v>
          </cell>
          <cell r="S891">
            <v>7.75</v>
          </cell>
          <cell r="T891">
            <v>7.45</v>
          </cell>
          <cell r="U891">
            <v>8.85</v>
          </cell>
          <cell r="V891">
            <v>8.6</v>
          </cell>
          <cell r="W891"/>
          <cell r="X891">
            <v>19.05</v>
          </cell>
          <cell r="Y891">
            <v>16.850000000000001</v>
          </cell>
          <cell r="Z891">
            <v>16.3</v>
          </cell>
          <cell r="AA891">
            <v>4.5</v>
          </cell>
          <cell r="AB891">
            <v>2.4500000000000002</v>
          </cell>
          <cell r="AD891">
            <v>6.9</v>
          </cell>
          <cell r="AE891">
            <v>-0.12949640287769792</v>
          </cell>
          <cell r="AF891">
            <v>-7.4803149606299191E-2</v>
          </cell>
          <cell r="AG891">
            <v>-3.703703703703709E-2</v>
          </cell>
          <cell r="AH891">
            <v>-3.703703703703709E-2</v>
          </cell>
          <cell r="AI891">
            <v>-3.6363636363636376E-2</v>
          </cell>
          <cell r="AJ891">
            <v>-3.6363636363636376E-2</v>
          </cell>
          <cell r="AK891">
            <v>-0.27450980392156865</v>
          </cell>
          <cell r="AL891">
            <v>-0.27450980392156865</v>
          </cell>
          <cell r="AM891">
            <v>-0.23728813559322026</v>
          </cell>
          <cell r="AN891">
            <v>-3.6144578313253128E-2</v>
          </cell>
          <cell r="AO891">
            <v>-8.8235294117647078E-2</v>
          </cell>
          <cell r="AP891">
            <v>-5.6962025316455667E-2</v>
          </cell>
          <cell r="AQ891">
            <v>-4.8387096774193616E-2</v>
          </cell>
          <cell r="AR891">
            <v>-4.9723756906077443E-2</v>
          </cell>
          <cell r="AS891">
            <v>-7.7481840193704521E-2</v>
          </cell>
          <cell r="AT891">
            <v>-8.6720867208672003E-2</v>
          </cell>
          <cell r="AU891">
            <v>-8.9385474860335101E-2</v>
          </cell>
          <cell r="AV891">
            <v>-0.10179640718562866</v>
          </cell>
          <cell r="AW891">
            <v>-0.12186379928315405</v>
          </cell>
        </row>
        <row r="892">
          <cell r="A892">
            <v>43500</v>
          </cell>
          <cell r="B892">
            <v>6029</v>
          </cell>
          <cell r="C892">
            <v>3611</v>
          </cell>
          <cell r="D892">
            <v>-0.15586690017513138</v>
          </cell>
          <cell r="E892">
            <v>-0.13846813375250067</v>
          </cell>
          <cell r="F892">
            <v>-0.18340117593848937</v>
          </cell>
          <cell r="G892">
            <v>0.66962060371088339</v>
          </cell>
          <cell r="I892">
            <v>4.8499999999999996</v>
          </cell>
          <cell r="J892">
            <v>10.050000000000001</v>
          </cell>
          <cell r="L892">
            <v>10.3</v>
          </cell>
          <cell r="N892">
            <v>11.75</v>
          </cell>
          <cell r="P892">
            <v>-0.25</v>
          </cell>
          <cell r="Q892">
            <v>0.87</v>
          </cell>
          <cell r="R892">
            <v>3.7</v>
          </cell>
          <cell r="S892">
            <v>6.4</v>
          </cell>
          <cell r="T892">
            <v>6.1</v>
          </cell>
          <cell r="U892">
            <v>7.95</v>
          </cell>
          <cell r="V892">
            <v>7.8</v>
          </cell>
          <cell r="W892"/>
          <cell r="X892">
            <v>16.5</v>
          </cell>
          <cell r="Y892">
            <v>14.35</v>
          </cell>
          <cell r="Z892">
            <v>13.8</v>
          </cell>
          <cell r="AA892">
            <v>3.8</v>
          </cell>
          <cell r="AB892">
            <v>1.92</v>
          </cell>
          <cell r="AD892">
            <v>5.5</v>
          </cell>
          <cell r="AE892">
            <v>-0.19834710743801653</v>
          </cell>
          <cell r="AF892">
            <v>-0.14468085106382977</v>
          </cell>
          <cell r="AG892">
            <v>-0.11965811965811957</v>
          </cell>
          <cell r="AH892">
            <v>-0.11965811965811957</v>
          </cell>
          <cell r="AI892">
            <v>-0.1132075471698113</v>
          </cell>
          <cell r="AJ892">
            <v>-0.1132075471698113</v>
          </cell>
          <cell r="AK892">
            <v>-1.6756756756756757</v>
          </cell>
          <cell r="AL892">
            <v>-1.6756756756756757</v>
          </cell>
          <cell r="AM892">
            <v>-0.51666666666666661</v>
          </cell>
          <cell r="AN892">
            <v>-7.4999999999999956E-2</v>
          </cell>
          <cell r="AO892">
            <v>-0.17419354838709677</v>
          </cell>
          <cell r="AP892">
            <v>-0.18120805369127524</v>
          </cell>
          <cell r="AQ892">
            <v>-0.10169491525423724</v>
          </cell>
          <cell r="AR892">
            <v>-9.3023255813953432E-2</v>
          </cell>
          <cell r="AS892">
            <v>-0.13385826771653542</v>
          </cell>
          <cell r="AT892">
            <v>-0.14836795252225532</v>
          </cell>
          <cell r="AU892">
            <v>-0.15337423312883436</v>
          </cell>
          <cell r="AV892">
            <v>-0.15555555555555556</v>
          </cell>
          <cell r="AW892">
            <v>-0.21632653061224494</v>
          </cell>
        </row>
        <row r="893">
          <cell r="A893">
            <v>43507</v>
          </cell>
          <cell r="B893">
            <v>5764</v>
          </cell>
          <cell r="C893">
            <v>3416</v>
          </cell>
          <cell r="D893">
            <v>-4.7717842323651505E-2</v>
          </cell>
          <cell r="E893">
            <v>-4.3954221263891147E-2</v>
          </cell>
          <cell r="F893">
            <v>-5.4001661589587413E-2</v>
          </cell>
          <cell r="G893">
            <v>0.68735362997658078</v>
          </cell>
          <cell r="I893">
            <v>4.9000000000000004</v>
          </cell>
          <cell r="J893">
            <v>9.5</v>
          </cell>
          <cell r="L893">
            <v>9.85</v>
          </cell>
          <cell r="N893">
            <v>11.15</v>
          </cell>
          <cell r="P893">
            <v>-0.55000000000000004</v>
          </cell>
          <cell r="Q893">
            <v>0.9</v>
          </cell>
          <cell r="R893">
            <v>3.65</v>
          </cell>
          <cell r="S893">
            <v>6</v>
          </cell>
          <cell r="T893">
            <v>5.7</v>
          </cell>
          <cell r="U893">
            <v>7.75</v>
          </cell>
          <cell r="V893">
            <v>7.6</v>
          </cell>
          <cell r="X893">
            <v>15.85</v>
          </cell>
          <cell r="Y893">
            <v>13.7</v>
          </cell>
          <cell r="Z893">
            <v>13.15</v>
          </cell>
          <cell r="AA893">
            <v>3.55</v>
          </cell>
          <cell r="AB893">
            <v>1.73</v>
          </cell>
          <cell r="AD893">
            <v>5.0999999999999996</v>
          </cell>
          <cell r="AE893">
            <v>1.0309278350515649E-2</v>
          </cell>
          <cell r="AF893">
            <v>-5.4726368159204064E-2</v>
          </cell>
          <cell r="AG893">
            <v>-4.3689320388349606E-2</v>
          </cell>
          <cell r="AH893">
            <v>-4.3689320388349606E-2</v>
          </cell>
          <cell r="AI893">
            <v>-5.1063829787234005E-2</v>
          </cell>
          <cell r="AJ893">
            <v>-5.1063829787234005E-2</v>
          </cell>
          <cell r="AK893">
            <v>1.2000000000000002</v>
          </cell>
          <cell r="AL893">
            <v>1.2000000000000002</v>
          </cell>
          <cell r="AM893">
            <v>3.4482758620689724E-2</v>
          </cell>
          <cell r="AN893">
            <v>-1.3513513513513598E-2</v>
          </cell>
          <cell r="AO893">
            <v>-6.25E-2</v>
          </cell>
          <cell r="AP893">
            <v>-6.557377049180324E-2</v>
          </cell>
          <cell r="AQ893">
            <v>-2.515723270440251E-2</v>
          </cell>
          <cell r="AR893">
            <v>-2.5641025641025661E-2</v>
          </cell>
          <cell r="AS893">
            <v>-3.9393939393939426E-2</v>
          </cell>
          <cell r="AT893">
            <v>-4.5296167247386832E-2</v>
          </cell>
          <cell r="AU893">
            <v>-4.7101449275362306E-2</v>
          </cell>
          <cell r="AV893">
            <v>-6.5789473684210509E-2</v>
          </cell>
          <cell r="AW893">
            <v>-9.8958333333333259E-2</v>
          </cell>
        </row>
        <row r="894">
          <cell r="A894">
            <v>43514</v>
          </cell>
          <cell r="B894">
            <v>5590</v>
          </cell>
          <cell r="C894">
            <v>3471</v>
          </cell>
          <cell r="D894">
            <v>-1.2962962962962954E-2</v>
          </cell>
          <cell r="E894">
            <v>-3.0187369882026416E-2</v>
          </cell>
          <cell r="F894">
            <v>1.6100702576112402E-2</v>
          </cell>
          <cell r="G894">
            <v>0.61048689138576784</v>
          </cell>
          <cell r="I894">
            <v>5.5</v>
          </cell>
          <cell r="J894">
            <v>9.4</v>
          </cell>
          <cell r="L894">
            <v>9.6999999999999993</v>
          </cell>
          <cell r="N894">
            <v>10.95</v>
          </cell>
          <cell r="P894">
            <v>-0.69</v>
          </cell>
          <cell r="Q894">
            <v>1.1000000000000001</v>
          </cell>
          <cell r="R894">
            <v>3.45</v>
          </cell>
          <cell r="S894">
            <v>5.85</v>
          </cell>
          <cell r="T894">
            <v>5.6</v>
          </cell>
          <cell r="U894">
            <v>7.3</v>
          </cell>
          <cell r="V894">
            <v>7.15</v>
          </cell>
          <cell r="X894">
            <v>15.95</v>
          </cell>
          <cell r="Y894">
            <v>13.8</v>
          </cell>
          <cell r="Z894">
            <v>13.25</v>
          </cell>
          <cell r="AA894">
            <v>3.29</v>
          </cell>
          <cell r="AB894">
            <v>1.35</v>
          </cell>
          <cell r="AD894">
            <v>5</v>
          </cell>
          <cell r="AE894">
            <v>0.12244897959183665</v>
          </cell>
          <cell r="AF894">
            <v>-1.0526315789473606E-2</v>
          </cell>
          <cell r="AG894">
            <v>-1.5228426395939132E-2</v>
          </cell>
          <cell r="AH894">
            <v>-1.5228426395939132E-2</v>
          </cell>
          <cell r="AI894">
            <v>-1.7937219730941756E-2</v>
          </cell>
          <cell r="AJ894">
            <v>-1.7937219730941756E-2</v>
          </cell>
          <cell r="AK894">
            <v>0.25454545454545441</v>
          </cell>
          <cell r="AL894">
            <v>0.25454545454545441</v>
          </cell>
          <cell r="AM894">
            <v>0.22222222222222232</v>
          </cell>
          <cell r="AN894">
            <v>-5.4794520547945091E-2</v>
          </cell>
          <cell r="AO894">
            <v>-2.5000000000000022E-2</v>
          </cell>
          <cell r="AP894">
            <v>-1.7543859649122862E-2</v>
          </cell>
          <cell r="AQ894">
            <v>-5.8064516129032295E-2</v>
          </cell>
          <cell r="AR894">
            <v>-5.921052631578938E-2</v>
          </cell>
          <cell r="AS894">
            <v>6.3091482649841879E-3</v>
          </cell>
          <cell r="AT894">
            <v>7.2992700729928028E-3</v>
          </cell>
          <cell r="AU894">
            <v>7.6045627376426506E-3</v>
          </cell>
          <cell r="AV894">
            <v>-7.3239436619718212E-2</v>
          </cell>
          <cell r="AW894">
            <v>-0.21965317919075134</v>
          </cell>
        </row>
        <row r="895">
          <cell r="A895">
            <v>43521</v>
          </cell>
          <cell r="B895">
            <v>5313</v>
          </cell>
          <cell r="C895">
            <v>3260</v>
          </cell>
          <cell r="D895">
            <v>-5.3857190155611967E-2</v>
          </cell>
          <cell r="E895">
            <v>-4.955277280858672E-2</v>
          </cell>
          <cell r="F895">
            <v>-6.0789397868049599E-2</v>
          </cell>
          <cell r="G895">
            <v>0.62975460122699389</v>
          </cell>
          <cell r="I895">
            <v>5</v>
          </cell>
          <cell r="J895">
            <v>9.15</v>
          </cell>
          <cell r="L895">
            <v>9.4</v>
          </cell>
          <cell r="N895">
            <v>10.6</v>
          </cell>
          <cell r="P895">
            <v>-0.82</v>
          </cell>
          <cell r="Q895">
            <v>0.82</v>
          </cell>
          <cell r="R895">
            <v>3.25</v>
          </cell>
          <cell r="S895">
            <v>5.65</v>
          </cell>
          <cell r="T895">
            <v>5.4</v>
          </cell>
          <cell r="U895">
            <v>6.85</v>
          </cell>
          <cell r="V895">
            <v>6.7</v>
          </cell>
          <cell r="X895">
            <v>15.5</v>
          </cell>
          <cell r="Y895">
            <v>13.35</v>
          </cell>
          <cell r="Z895">
            <v>12.8</v>
          </cell>
          <cell r="AA895">
            <v>2.98</v>
          </cell>
          <cell r="AB895">
            <v>1.07</v>
          </cell>
          <cell r="AD895">
            <v>4.8</v>
          </cell>
          <cell r="AE895">
            <v>-9.0909090909090939E-2</v>
          </cell>
          <cell r="AF895">
            <v>-2.6595744680851019E-2</v>
          </cell>
          <cell r="AG895">
            <v>-3.0927835051546282E-2</v>
          </cell>
          <cell r="AH895">
            <v>-3.0927835051546282E-2</v>
          </cell>
          <cell r="AI895">
            <v>-3.1963470319634646E-2</v>
          </cell>
          <cell r="AJ895">
            <v>-3.1963470319634646E-2</v>
          </cell>
          <cell r="AK895">
            <v>0.18840579710144922</v>
          </cell>
          <cell r="AL895">
            <v>0.18840579710144922</v>
          </cell>
          <cell r="AM895">
            <v>-0.25454545454545463</v>
          </cell>
          <cell r="AN895">
            <v>-5.7971014492753659E-2</v>
          </cell>
          <cell r="AO895">
            <v>-3.4188034188034067E-2</v>
          </cell>
          <cell r="AP895">
            <v>-3.5714285714285587E-2</v>
          </cell>
          <cell r="AQ895">
            <v>-6.164383561643838E-2</v>
          </cell>
          <cell r="AR895">
            <v>-6.2937062937062915E-2</v>
          </cell>
          <cell r="AS895">
            <v>-2.8213166144200552E-2</v>
          </cell>
          <cell r="AT895">
            <v>-3.2608695652173947E-2</v>
          </cell>
          <cell r="AU895">
            <v>-3.3962264150943389E-2</v>
          </cell>
          <cell r="AV895">
            <v>-9.4224924012158096E-2</v>
          </cell>
          <cell r="AW895">
            <v>-0.20740740740740737</v>
          </cell>
        </row>
        <row r="896">
          <cell r="A896">
            <v>43528</v>
          </cell>
          <cell r="B896">
            <v>5120</v>
          </cell>
          <cell r="C896">
            <v>3088</v>
          </cell>
          <cell r="D896">
            <v>-4.2575527819899706E-2</v>
          </cell>
          <cell r="E896">
            <v>-3.6325992847731969E-2</v>
          </cell>
          <cell r="F896">
            <v>-5.2760736196319047E-2</v>
          </cell>
          <cell r="G896">
            <v>0.65803108808290156</v>
          </cell>
          <cell r="I896">
            <v>4.8499999999999996</v>
          </cell>
          <cell r="J896">
            <v>8.8000000000000007</v>
          </cell>
          <cell r="L896">
            <v>9</v>
          </cell>
          <cell r="N896">
            <v>9.9499999999999993</v>
          </cell>
          <cell r="P896">
            <v>-1.01</v>
          </cell>
          <cell r="Q896">
            <v>0.69</v>
          </cell>
          <cell r="R896">
            <v>3.2</v>
          </cell>
          <cell r="S896">
            <v>5.05</v>
          </cell>
          <cell r="T896">
            <v>5.0999999999999996</v>
          </cell>
          <cell r="U896">
            <v>6.8</v>
          </cell>
          <cell r="V896">
            <v>6.65</v>
          </cell>
          <cell r="X896">
            <v>15.1</v>
          </cell>
          <cell r="Y896">
            <v>12.95</v>
          </cell>
          <cell r="Z896">
            <v>12.45</v>
          </cell>
          <cell r="AA896">
            <v>2.79</v>
          </cell>
          <cell r="AB896">
            <v>0.9</v>
          </cell>
          <cell r="AD896">
            <v>4.5</v>
          </cell>
          <cell r="AE896">
            <v>-3.0000000000000027E-2</v>
          </cell>
          <cell r="AF896">
            <v>-3.8251366120218511E-2</v>
          </cell>
          <cell r="AG896">
            <v>-4.2553191489361764E-2</v>
          </cell>
          <cell r="AH896">
            <v>-4.2553191489361764E-2</v>
          </cell>
          <cell r="AI896">
            <v>-6.1320754716981174E-2</v>
          </cell>
          <cell r="AJ896">
            <v>-6.1320754716981174E-2</v>
          </cell>
          <cell r="AK896">
            <v>0.23170731707317072</v>
          </cell>
          <cell r="AL896">
            <v>0.23170731707317072</v>
          </cell>
          <cell r="AM896">
            <v>-0.15853658536585369</v>
          </cell>
          <cell r="AN896">
            <v>-1.538461538461533E-2</v>
          </cell>
          <cell r="AO896">
            <v>-0.10619469026548678</v>
          </cell>
          <cell r="AP896">
            <v>-5.5555555555555691E-2</v>
          </cell>
          <cell r="AQ896">
            <v>-7.2992700729926918E-3</v>
          </cell>
          <cell r="AR896">
            <v>-7.4626865671642006E-3</v>
          </cell>
          <cell r="AS896">
            <v>-2.5806451612903292E-2</v>
          </cell>
          <cell r="AT896">
            <v>-2.9962546816479474E-2</v>
          </cell>
          <cell r="AU896">
            <v>-2.7343750000000111E-2</v>
          </cell>
          <cell r="AV896">
            <v>-6.375838926174493E-2</v>
          </cell>
          <cell r="AW896">
            <v>-0.15887850467289721</v>
          </cell>
        </row>
        <row r="897">
          <cell r="A897">
            <v>43535</v>
          </cell>
          <cell r="B897">
            <v>4851</v>
          </cell>
          <cell r="C897">
            <v>2913</v>
          </cell>
          <cell r="D897">
            <v>-5.4093567251461971E-2</v>
          </cell>
          <cell r="E897">
            <v>-5.2539062499999956E-2</v>
          </cell>
          <cell r="F897">
            <v>-5.6670984455958529E-2</v>
          </cell>
          <cell r="G897">
            <v>0.66529351184346031</v>
          </cell>
          <cell r="I897">
            <v>4.8499999999999996</v>
          </cell>
          <cell r="J897">
            <v>8.35</v>
          </cell>
          <cell r="L897">
            <v>8.4</v>
          </cell>
          <cell r="N897">
            <v>9.3000000000000007</v>
          </cell>
          <cell r="P897">
            <v>-1.1599999999999999</v>
          </cell>
          <cell r="Q897">
            <v>0.59</v>
          </cell>
          <cell r="R897">
            <v>3.15</v>
          </cell>
          <cell r="S897">
            <v>4.6500000000000004</v>
          </cell>
          <cell r="T897">
            <v>4.5999999999999996</v>
          </cell>
          <cell r="U897">
            <v>6.7</v>
          </cell>
          <cell r="V897">
            <v>6.55</v>
          </cell>
          <cell r="X897">
            <v>14.25</v>
          </cell>
          <cell r="Y897">
            <v>12.1</v>
          </cell>
          <cell r="Z897">
            <v>11.6</v>
          </cell>
          <cell r="AA897">
            <v>2.7</v>
          </cell>
          <cell r="AB897">
            <v>0.76</v>
          </cell>
          <cell r="AD897">
            <v>4</v>
          </cell>
          <cell r="AE897">
            <v>0</v>
          </cell>
          <cell r="AF897">
            <v>-5.1136363636363757E-2</v>
          </cell>
          <cell r="AG897">
            <v>-6.6666666666666652E-2</v>
          </cell>
          <cell r="AH897">
            <v>-6.6666666666666652E-2</v>
          </cell>
          <cell r="AI897">
            <v>-6.5326633165828984E-2</v>
          </cell>
          <cell r="AJ897">
            <v>-6.5326633165828984E-2</v>
          </cell>
          <cell r="AK897">
            <v>0.14851485148514842</v>
          </cell>
          <cell r="AL897">
            <v>0.14851485148514842</v>
          </cell>
          <cell r="AM897">
            <v>-0.14492753623188404</v>
          </cell>
          <cell r="AN897">
            <v>-1.5625000000000111E-2</v>
          </cell>
          <cell r="AO897">
            <v>-7.9207920792079056E-2</v>
          </cell>
          <cell r="AP897">
            <v>-9.8039215686274495E-2</v>
          </cell>
          <cell r="AQ897">
            <v>-1.4705882352941124E-2</v>
          </cell>
          <cell r="AR897">
            <v>-1.5037593984962516E-2</v>
          </cell>
          <cell r="AS897">
            <v>-5.6291390728476776E-2</v>
          </cell>
          <cell r="AT897">
            <v>-6.5637065637065617E-2</v>
          </cell>
          <cell r="AU897">
            <v>-6.8273092369477872E-2</v>
          </cell>
          <cell r="AV897">
            <v>-3.2258064516129004E-2</v>
          </cell>
          <cell r="AW897">
            <v>-0.15555555555555556</v>
          </cell>
        </row>
        <row r="898">
          <cell r="A898">
            <v>43542</v>
          </cell>
          <cell r="B898">
            <v>5048</v>
          </cell>
          <cell r="C898">
            <v>3386</v>
          </cell>
          <cell r="D898">
            <v>8.629572385368367E-2</v>
          </cell>
          <cell r="E898">
            <v>4.0610183467326255E-2</v>
          </cell>
          <cell r="F898">
            <v>0.16237555784414703</v>
          </cell>
          <cell r="G898">
            <v>0.49084465445953929</v>
          </cell>
          <cell r="I898">
            <v>6.2</v>
          </cell>
          <cell r="J898">
            <v>9.15</v>
          </cell>
          <cell r="L898">
            <v>8.65</v>
          </cell>
          <cell r="N898">
            <v>9.5500000000000007</v>
          </cell>
          <cell r="P898">
            <v>-1.01</v>
          </cell>
          <cell r="Q898">
            <v>1.38</v>
          </cell>
          <cell r="R898">
            <v>3.25</v>
          </cell>
          <cell r="S898">
            <v>4.8499999999999996</v>
          </cell>
          <cell r="T898">
            <v>4.75</v>
          </cell>
          <cell r="U898">
            <v>6.95</v>
          </cell>
          <cell r="V898">
            <v>6.8</v>
          </cell>
          <cell r="X898">
            <v>14.6</v>
          </cell>
          <cell r="Y898">
            <v>12.45</v>
          </cell>
          <cell r="Z898">
            <v>11.95</v>
          </cell>
          <cell r="AA898">
            <v>2.79</v>
          </cell>
          <cell r="AB898">
            <v>1.1000000000000001</v>
          </cell>
          <cell r="AD898">
            <v>4.1500000000000004</v>
          </cell>
          <cell r="AE898">
            <v>0.27835051546391765</v>
          </cell>
          <cell r="AF898">
            <v>9.5808383233533023E-2</v>
          </cell>
          <cell r="AG898">
            <v>2.9761904761904656E-2</v>
          </cell>
          <cell r="AH898">
            <v>2.9761904761904656E-2</v>
          </cell>
          <cell r="AI898">
            <v>2.6881720430107503E-2</v>
          </cell>
          <cell r="AJ898">
            <v>2.6881720430107503E-2</v>
          </cell>
          <cell r="AK898">
            <v>-0.12931034482758619</v>
          </cell>
          <cell r="AL898">
            <v>-0.12931034482758619</v>
          </cell>
          <cell r="AM898">
            <v>1.3389830508474576</v>
          </cell>
          <cell r="AN898">
            <v>3.1746031746031855E-2</v>
          </cell>
          <cell r="AO898">
            <v>4.3010752688171783E-2</v>
          </cell>
          <cell r="AP898">
            <v>3.2608695652174058E-2</v>
          </cell>
          <cell r="AQ898">
            <v>3.7313432835820892E-2</v>
          </cell>
          <cell r="AR898">
            <v>3.8167938931297662E-2</v>
          </cell>
          <cell r="AS898">
            <v>2.4561403508772006E-2</v>
          </cell>
          <cell r="AT898">
            <v>2.8925619834710758E-2</v>
          </cell>
          <cell r="AU898">
            <v>3.0172413793103425E-2</v>
          </cell>
          <cell r="AV898">
            <v>3.3333333333333215E-2</v>
          </cell>
          <cell r="AW898">
            <v>0.44736842105263164</v>
          </cell>
        </row>
        <row r="899">
          <cell r="A899">
            <v>43549</v>
          </cell>
          <cell r="B899">
            <v>4723</v>
          </cell>
          <cell r="C899">
            <v>2989</v>
          </cell>
          <cell r="D899">
            <v>-8.5605880958027014E-2</v>
          </cell>
          <cell r="E899">
            <v>-6.4381933438985683E-2</v>
          </cell>
          <cell r="F899">
            <v>-0.11724748966331955</v>
          </cell>
          <cell r="G899">
            <v>0.58012713282034123</v>
          </cell>
          <cell r="I899">
            <v>4.9000000000000004</v>
          </cell>
          <cell r="J899">
            <v>8.5</v>
          </cell>
          <cell r="L899">
            <v>8.3000000000000007</v>
          </cell>
          <cell r="N899">
            <v>9.1</v>
          </cell>
          <cell r="P899">
            <v>-1.1599999999999999</v>
          </cell>
          <cell r="Q899">
            <v>0.76</v>
          </cell>
          <cell r="R899">
            <v>3.05</v>
          </cell>
          <cell r="S899">
            <v>4.55</v>
          </cell>
          <cell r="T899">
            <v>4.5</v>
          </cell>
          <cell r="U899">
            <v>6.4</v>
          </cell>
          <cell r="V899">
            <v>6.35</v>
          </cell>
          <cell r="X899">
            <v>14.3</v>
          </cell>
          <cell r="Y899">
            <v>12.15</v>
          </cell>
          <cell r="Z899">
            <v>11.65</v>
          </cell>
          <cell r="AA899">
            <v>2.0499999999999998</v>
          </cell>
          <cell r="AB899">
            <v>0.76</v>
          </cell>
          <cell r="AD899">
            <v>3.85</v>
          </cell>
          <cell r="AE899">
            <v>-0.20967741935483863</v>
          </cell>
          <cell r="AF899">
            <v>-7.1038251366120297E-2</v>
          </cell>
          <cell r="AG899">
            <v>-4.0462427745664664E-2</v>
          </cell>
          <cell r="AH899">
            <v>-4.0462427745664664E-2</v>
          </cell>
          <cell r="AI899">
            <v>-4.7120418848167644E-2</v>
          </cell>
          <cell r="AJ899">
            <v>-4.7120418848167644E-2</v>
          </cell>
          <cell r="AK899">
            <v>0.14851485148514842</v>
          </cell>
          <cell r="AL899">
            <v>0.14851485148514842</v>
          </cell>
          <cell r="AM899">
            <v>-0.44927536231884058</v>
          </cell>
          <cell r="AN899">
            <v>-6.1538461538461542E-2</v>
          </cell>
          <cell r="AO899">
            <v>-6.1855670103092786E-2</v>
          </cell>
          <cell r="AP899">
            <v>-5.2631578947368474E-2</v>
          </cell>
          <cell r="AQ899">
            <v>-7.9136690647481966E-2</v>
          </cell>
          <cell r="AR899">
            <v>-6.6176470588235281E-2</v>
          </cell>
          <cell r="AS899">
            <v>-2.0547945205479423E-2</v>
          </cell>
          <cell r="AT899">
            <v>-2.4096385542168641E-2</v>
          </cell>
          <cell r="AU899">
            <v>-2.5104602510460206E-2</v>
          </cell>
          <cell r="AV899">
            <v>-0.26523297491039433</v>
          </cell>
          <cell r="AW899">
            <v>-0.30909090909090919</v>
          </cell>
        </row>
        <row r="900">
          <cell r="A900">
            <v>43556</v>
          </cell>
          <cell r="B900">
            <v>4692</v>
          </cell>
          <cell r="C900">
            <v>2924</v>
          </cell>
          <cell r="D900">
            <v>-1.2448132780082943E-2</v>
          </cell>
          <cell r="E900">
            <v>-6.5636248147363796E-3</v>
          </cell>
          <cell r="F900">
            <v>-2.1746403479424581E-2</v>
          </cell>
          <cell r="G900">
            <v>0.60465116279069764</v>
          </cell>
          <cell r="I900">
            <v>4.7</v>
          </cell>
          <cell r="J900">
            <v>8.75</v>
          </cell>
          <cell r="L900">
            <v>8.1</v>
          </cell>
          <cell r="N900">
            <v>8.75</v>
          </cell>
          <cell r="P900">
            <v>-1.3</v>
          </cell>
          <cell r="Q900">
            <v>0.7</v>
          </cell>
          <cell r="R900">
            <v>2.95</v>
          </cell>
          <cell r="S900">
            <v>4.3</v>
          </cell>
          <cell r="T900">
            <v>4.3499999999999996</v>
          </cell>
          <cell r="U900">
            <v>6.1</v>
          </cell>
          <cell r="V900">
            <v>6.05</v>
          </cell>
          <cell r="X900">
            <v>14.65</v>
          </cell>
          <cell r="Y900">
            <v>12.5</v>
          </cell>
          <cell r="Z900">
            <v>12</v>
          </cell>
          <cell r="AA900">
            <v>2.2000000000000002</v>
          </cell>
          <cell r="AB900">
            <v>0.54</v>
          </cell>
          <cell r="AD900">
            <v>3.7</v>
          </cell>
          <cell r="AE900">
            <v>-4.081632653061229E-2</v>
          </cell>
          <cell r="AF900">
            <v>2.9411764705882248E-2</v>
          </cell>
          <cell r="AG900">
            <v>-2.4096385542168752E-2</v>
          </cell>
          <cell r="AH900">
            <v>-2.4096385542168752E-2</v>
          </cell>
          <cell r="AI900">
            <v>-3.8461538461538436E-2</v>
          </cell>
          <cell r="AJ900">
            <v>-3.8461538461538436E-2</v>
          </cell>
          <cell r="AK900">
            <v>0.12068965517241392</v>
          </cell>
          <cell r="AL900">
            <v>0.12068965517241392</v>
          </cell>
          <cell r="AM900">
            <v>-7.8947368421052655E-2</v>
          </cell>
          <cell r="AN900">
            <v>-3.2786885245901565E-2</v>
          </cell>
          <cell r="AO900">
            <v>-5.4945054945054972E-2</v>
          </cell>
          <cell r="AP900">
            <v>-3.3333333333333437E-2</v>
          </cell>
          <cell r="AQ900">
            <v>-4.6875000000000111E-2</v>
          </cell>
          <cell r="AR900">
            <v>-4.7244094488189003E-2</v>
          </cell>
          <cell r="AS900">
            <v>2.4475524475524368E-2</v>
          </cell>
          <cell r="AT900">
            <v>2.8806584362139898E-2</v>
          </cell>
          <cell r="AU900">
            <v>3.0042918454935563E-2</v>
          </cell>
          <cell r="AV900">
            <v>7.317073170731736E-2</v>
          </cell>
          <cell r="AW900">
            <v>-0.28947368421052633</v>
          </cell>
        </row>
        <row r="901">
          <cell r="A901">
            <v>43563</v>
          </cell>
          <cell r="B901">
            <v>5054</v>
          </cell>
          <cell r="C901">
            <v>2981</v>
          </cell>
          <cell r="D901">
            <v>5.5015756302521091E-2</v>
          </cell>
          <cell r="E901">
            <v>7.7152600170502961E-2</v>
          </cell>
          <cell r="F901">
            <v>1.9493844049247588E-2</v>
          </cell>
          <cell r="G901">
            <v>0.69540422676954039</v>
          </cell>
          <cell r="I901">
            <v>4.55</v>
          </cell>
          <cell r="J901">
            <v>9.1999999999999993</v>
          </cell>
          <cell r="L901">
            <v>8.25</v>
          </cell>
          <cell r="N901">
            <v>8.9</v>
          </cell>
          <cell r="P901">
            <v>-1.17</v>
          </cell>
          <cell r="Q901">
            <v>0.62</v>
          </cell>
          <cell r="R901">
            <v>3.1</v>
          </cell>
          <cell r="S901">
            <v>4.4000000000000004</v>
          </cell>
          <cell r="T901">
            <v>4.45</v>
          </cell>
          <cell r="U901">
            <v>6.45</v>
          </cell>
          <cell r="V901">
            <v>6.4</v>
          </cell>
          <cell r="X901">
            <v>15.45</v>
          </cell>
          <cell r="Y901">
            <v>13.3</v>
          </cell>
          <cell r="Z901">
            <v>12.8</v>
          </cell>
          <cell r="AA901">
            <v>3.05</v>
          </cell>
          <cell r="AB901">
            <v>0.76</v>
          </cell>
          <cell r="AD901">
            <v>3.8</v>
          </cell>
          <cell r="AE901">
            <v>-3.1914893617021378E-2</v>
          </cell>
          <cell r="AF901">
            <v>5.1428571428571379E-2</v>
          </cell>
          <cell r="AG901">
            <v>1.8518518518518601E-2</v>
          </cell>
          <cell r="AH901">
            <v>1.8518518518518601E-2</v>
          </cell>
          <cell r="AI901">
            <v>1.7142857142857126E-2</v>
          </cell>
          <cell r="AJ901">
            <v>1.7142857142857126E-2</v>
          </cell>
          <cell r="AK901">
            <v>-0.10000000000000009</v>
          </cell>
          <cell r="AL901">
            <v>-0.10000000000000009</v>
          </cell>
          <cell r="AM901">
            <v>-0.11428571428571421</v>
          </cell>
          <cell r="AN901">
            <v>5.0847457627118509E-2</v>
          </cell>
          <cell r="AO901">
            <v>2.3255813953488413E-2</v>
          </cell>
          <cell r="AP901">
            <v>2.2988505747126631E-2</v>
          </cell>
          <cell r="AQ901">
            <v>5.7377049180328044E-2</v>
          </cell>
          <cell r="AR901">
            <v>5.7851239669421517E-2</v>
          </cell>
          <cell r="AS901">
            <v>5.4607508532423132E-2</v>
          </cell>
          <cell r="AT901">
            <v>6.4000000000000057E-2</v>
          </cell>
          <cell r="AU901">
            <v>6.6666666666666652E-2</v>
          </cell>
          <cell r="AV901">
            <v>0.38636363636363624</v>
          </cell>
          <cell r="AW901">
            <v>0.40740740740740744</v>
          </cell>
        </row>
        <row r="902">
          <cell r="A902">
            <v>43570</v>
          </cell>
          <cell r="B902">
            <v>5122</v>
          </cell>
          <cell r="C902">
            <v>3162</v>
          </cell>
          <cell r="D902">
            <v>3.0989421281891749E-2</v>
          </cell>
          <cell r="E902">
            <v>1.3454689354966298E-2</v>
          </cell>
          <cell r="F902">
            <v>6.0717879906071692E-2</v>
          </cell>
          <cell r="G902">
            <v>0.6198608475648324</v>
          </cell>
          <cell r="I902">
            <v>5.05</v>
          </cell>
          <cell r="J902">
            <v>9.25</v>
          </cell>
          <cell r="L902">
            <v>8.4</v>
          </cell>
          <cell r="N902">
            <v>9.1</v>
          </cell>
          <cell r="P902">
            <v>-1.01</v>
          </cell>
          <cell r="Q902">
            <v>0.84</v>
          </cell>
          <cell r="R902">
            <v>3.15</v>
          </cell>
          <cell r="S902">
            <v>4.5999999999999996</v>
          </cell>
          <cell r="T902">
            <v>4.55</v>
          </cell>
          <cell r="U902">
            <v>6.65</v>
          </cell>
          <cell r="V902">
            <v>6.6</v>
          </cell>
          <cell r="X902">
            <v>15.35</v>
          </cell>
          <cell r="Y902">
            <v>13.2</v>
          </cell>
          <cell r="Z902">
            <v>12.7</v>
          </cell>
          <cell r="AA902">
            <v>3.05</v>
          </cell>
          <cell r="AB902">
            <v>0.76</v>
          </cell>
          <cell r="AD902">
            <v>3.9</v>
          </cell>
          <cell r="AE902">
            <v>0.10989010989010994</v>
          </cell>
          <cell r="AF902">
            <v>5.4347826086957873E-3</v>
          </cell>
          <cell r="AG902">
            <v>1.8181818181818299E-2</v>
          </cell>
          <cell r="AH902">
            <v>1.8181818181818299E-2</v>
          </cell>
          <cell r="AI902">
            <v>2.2471910112359383E-2</v>
          </cell>
          <cell r="AJ902">
            <v>2.2471910112359383E-2</v>
          </cell>
          <cell r="AK902">
            <v>-0.13675213675213671</v>
          </cell>
          <cell r="AL902">
            <v>-0.13675213675213671</v>
          </cell>
          <cell r="AM902">
            <v>0.35483870967741926</v>
          </cell>
          <cell r="AN902">
            <v>1.6129032258064502E-2</v>
          </cell>
          <cell r="AO902">
            <v>4.5454545454545192E-2</v>
          </cell>
          <cell r="AP902">
            <v>2.2471910112359383E-2</v>
          </cell>
          <cell r="AQ902">
            <v>3.1007751937984551E-2</v>
          </cell>
          <cell r="AR902">
            <v>3.1249999999999778E-2</v>
          </cell>
          <cell r="AS902">
            <v>-6.4724919093850364E-3</v>
          </cell>
          <cell r="AT902">
            <v>-7.5187969924812581E-3</v>
          </cell>
          <cell r="AU902">
            <v>-7.812500000000111E-3</v>
          </cell>
          <cell r="AV902">
            <v>0</v>
          </cell>
          <cell r="AW902">
            <v>0</v>
          </cell>
        </row>
        <row r="903">
          <cell r="A903">
            <v>43577</v>
          </cell>
          <cell r="B903">
            <v>5279</v>
          </cell>
          <cell r="C903">
            <v>3257</v>
          </cell>
          <cell r="D903">
            <v>3.0420086914534128E-2</v>
          </cell>
          <cell r="E903">
            <v>3.0652089027723539E-2</v>
          </cell>
          <cell r="F903">
            <v>3.0044275774826046E-2</v>
          </cell>
          <cell r="G903">
            <v>0.6208167024869512</v>
          </cell>
          <cell r="I903">
            <v>5.35</v>
          </cell>
          <cell r="J903">
            <v>9.4499999999999993</v>
          </cell>
          <cell r="L903">
            <v>8.5</v>
          </cell>
          <cell r="N903">
            <v>9.15</v>
          </cell>
          <cell r="P903">
            <v>-1.04</v>
          </cell>
          <cell r="Q903">
            <v>1.04</v>
          </cell>
          <cell r="R903">
            <v>3.25</v>
          </cell>
          <cell r="S903">
            <v>4.75</v>
          </cell>
          <cell r="T903">
            <v>4.55</v>
          </cell>
          <cell r="U903">
            <v>7</v>
          </cell>
          <cell r="V903">
            <v>6.95</v>
          </cell>
          <cell r="X903">
            <v>15.55</v>
          </cell>
          <cell r="Y903">
            <v>13.4</v>
          </cell>
          <cell r="Z903">
            <v>12.9</v>
          </cell>
          <cell r="AA903">
            <v>3.18</v>
          </cell>
          <cell r="AB903">
            <v>1.18</v>
          </cell>
          <cell r="AD903">
            <v>3.9</v>
          </cell>
          <cell r="AE903">
            <v>5.9405940594059459E-2</v>
          </cell>
          <cell r="AF903">
            <v>2.1621621621621623E-2</v>
          </cell>
          <cell r="AG903">
            <v>1.1904761904761862E-2</v>
          </cell>
          <cell r="AH903">
            <v>1.1904761904761862E-2</v>
          </cell>
          <cell r="AI903">
            <v>5.494505494505475E-3</v>
          </cell>
          <cell r="AJ903">
            <v>5.494505494505475E-3</v>
          </cell>
          <cell r="AK903">
            <v>2.9702970297029729E-2</v>
          </cell>
          <cell r="AL903">
            <v>2.9702970297029729E-2</v>
          </cell>
          <cell r="AM903">
            <v>0.23809523809523814</v>
          </cell>
          <cell r="AN903">
            <v>3.1746031746031855E-2</v>
          </cell>
          <cell r="AO903">
            <v>3.2608695652174058E-2</v>
          </cell>
          <cell r="AP903">
            <v>0</v>
          </cell>
          <cell r="AQ903">
            <v>5.2631578947368363E-2</v>
          </cell>
          <cell r="AR903">
            <v>5.3030303030303205E-2</v>
          </cell>
          <cell r="AS903">
            <v>1.3029315960912058E-2</v>
          </cell>
          <cell r="AT903">
            <v>1.5151515151515138E-2</v>
          </cell>
          <cell r="AU903">
            <v>1.5748031496063186E-2</v>
          </cell>
          <cell r="AV903">
            <v>4.2622950819672267E-2</v>
          </cell>
          <cell r="AW903">
            <v>0.55263157894736836</v>
          </cell>
        </row>
        <row r="904">
          <cell r="A904">
            <v>43584</v>
          </cell>
          <cell r="B904">
            <v>5669</v>
          </cell>
          <cell r="C904">
            <v>3668</v>
          </cell>
          <cell r="D904">
            <v>9.3837863167760105E-2</v>
          </cell>
          <cell r="E904">
            <v>7.3877628338700596E-2</v>
          </cell>
          <cell r="F904">
            <v>0.12618974516426151</v>
          </cell>
          <cell r="G904">
            <v>0.54552889858233367</v>
          </cell>
          <cell r="I904">
            <v>6.35</v>
          </cell>
          <cell r="J904">
            <v>9.9499999999999993</v>
          </cell>
          <cell r="L904">
            <v>8.9</v>
          </cell>
          <cell r="N904">
            <v>9.5500000000000007</v>
          </cell>
          <cell r="P904">
            <v>-0.84</v>
          </cell>
          <cell r="Q904">
            <v>1.6</v>
          </cell>
          <cell r="R904">
            <v>3.4</v>
          </cell>
          <cell r="S904">
            <v>5.15</v>
          </cell>
          <cell r="T904">
            <v>5.2</v>
          </cell>
          <cell r="U904">
            <v>7.5</v>
          </cell>
          <cell r="V904">
            <v>7.45</v>
          </cell>
          <cell r="X904">
            <v>16.399999999999999</v>
          </cell>
          <cell r="Y904">
            <v>14.25</v>
          </cell>
          <cell r="Z904">
            <v>13.75</v>
          </cell>
          <cell r="AA904">
            <v>3.38</v>
          </cell>
          <cell r="AB904">
            <v>1.52</v>
          </cell>
          <cell r="AD904">
            <v>4.3</v>
          </cell>
          <cell r="AE904">
            <v>0.18691588785046731</v>
          </cell>
          <cell r="AF904">
            <v>5.2910052910053018E-2</v>
          </cell>
          <cell r="AG904">
            <v>4.705882352941182E-2</v>
          </cell>
          <cell r="AH904">
            <v>4.705882352941182E-2</v>
          </cell>
          <cell r="AI904">
            <v>4.3715846994535568E-2</v>
          </cell>
          <cell r="AJ904">
            <v>4.3715846994535568E-2</v>
          </cell>
          <cell r="AK904">
            <v>-0.1923076923076924</v>
          </cell>
          <cell r="AL904">
            <v>-0.1923076923076924</v>
          </cell>
          <cell r="AM904">
            <v>0.53846153846153855</v>
          </cell>
          <cell r="AN904">
            <v>4.6153846153846212E-2</v>
          </cell>
          <cell r="AO904">
            <v>8.4210526315789513E-2</v>
          </cell>
          <cell r="AP904">
            <v>0.14285714285714302</v>
          </cell>
          <cell r="AQ904">
            <v>7.1428571428571397E-2</v>
          </cell>
          <cell r="AR904">
            <v>7.1942446043165464E-2</v>
          </cell>
          <cell r="AS904">
            <v>5.4662379421221763E-2</v>
          </cell>
          <cell r="AT904">
            <v>6.3432835820895539E-2</v>
          </cell>
          <cell r="AU904">
            <v>6.5891472868216949E-2</v>
          </cell>
          <cell r="AV904">
            <v>6.2893081761006275E-2</v>
          </cell>
          <cell r="AW904">
            <v>0.2881355932203391</v>
          </cell>
        </row>
        <row r="905">
          <cell r="A905">
            <v>43591</v>
          </cell>
          <cell r="B905">
            <v>6229</v>
          </cell>
          <cell r="C905">
            <v>4160</v>
          </cell>
          <cell r="D905">
            <v>0.11267002249116409</v>
          </cell>
          <cell r="E905">
            <v>9.8782854118892205E-2</v>
          </cell>
          <cell r="F905">
            <v>0.13413304252998914</v>
          </cell>
          <cell r="G905">
            <v>0.49735576923076924</v>
          </cell>
          <cell r="I905">
            <v>6.6</v>
          </cell>
          <cell r="J905">
            <v>11.35</v>
          </cell>
          <cell r="L905">
            <v>9.5</v>
          </cell>
          <cell r="N905">
            <v>10.25</v>
          </cell>
          <cell r="P905">
            <v>-0.27</v>
          </cell>
          <cell r="Q905">
            <v>2.1800000000000002</v>
          </cell>
          <cell r="R905">
            <v>3.65</v>
          </cell>
          <cell r="S905">
            <v>5.85</v>
          </cell>
          <cell r="T905">
            <v>5.4</v>
          </cell>
          <cell r="U905">
            <v>7.85</v>
          </cell>
          <cell r="V905">
            <v>7.8</v>
          </cell>
          <cell r="X905">
            <v>18.3</v>
          </cell>
          <cell r="Y905">
            <v>16.149999999999999</v>
          </cell>
          <cell r="Z905">
            <v>15.65</v>
          </cell>
          <cell r="AA905">
            <v>3.72</v>
          </cell>
          <cell r="AB905">
            <v>1.66</v>
          </cell>
          <cell r="AD905">
            <v>4.75</v>
          </cell>
          <cell r="AE905">
            <v>3.937007874015741E-2</v>
          </cell>
          <cell r="AF905">
            <v>0.14070351758793964</v>
          </cell>
          <cell r="AG905">
            <v>6.7415730337078594E-2</v>
          </cell>
          <cell r="AH905">
            <v>6.7415730337078594E-2</v>
          </cell>
          <cell r="AI905">
            <v>7.3298429319371694E-2</v>
          </cell>
          <cell r="AJ905">
            <v>7.3298429319371694E-2</v>
          </cell>
          <cell r="AK905">
            <v>-0.6785714285714286</v>
          </cell>
          <cell r="AL905">
            <v>-0.6785714285714286</v>
          </cell>
          <cell r="AM905">
            <v>0.36250000000000004</v>
          </cell>
          <cell r="AN905">
            <v>7.3529411764705843E-2</v>
          </cell>
          <cell r="AO905">
            <v>0.13592233009708732</v>
          </cell>
          <cell r="AP905">
            <v>3.8461538461538547E-2</v>
          </cell>
          <cell r="AQ905">
            <v>4.6666666666666634E-2</v>
          </cell>
          <cell r="AR905">
            <v>4.6979865771812124E-2</v>
          </cell>
          <cell r="AS905">
            <v>0.11585365853658547</v>
          </cell>
          <cell r="AT905">
            <v>0.1333333333333333</v>
          </cell>
          <cell r="AU905">
            <v>0.13818181818181818</v>
          </cell>
          <cell r="AV905">
            <v>0.10059171597633143</v>
          </cell>
          <cell r="AW905">
            <v>9.210526315789469E-2</v>
          </cell>
        </row>
        <row r="906">
          <cell r="A906">
            <v>43598</v>
          </cell>
          <cell r="B906">
            <v>6375</v>
          </cell>
          <cell r="C906">
            <v>4280</v>
          </cell>
          <cell r="D906">
            <v>2.5604004235248778E-2</v>
          </cell>
          <cell r="E906">
            <v>2.3438754214159641E-2</v>
          </cell>
          <cell r="F906">
            <v>2.8846153846153744E-2</v>
          </cell>
          <cell r="G906">
            <v>0.4894859813084112</v>
          </cell>
          <cell r="I906">
            <v>6.7</v>
          </cell>
          <cell r="J906">
            <v>11.65</v>
          </cell>
          <cell r="L906">
            <v>10.1</v>
          </cell>
          <cell r="N906">
            <v>10.75</v>
          </cell>
          <cell r="P906">
            <v>-0.17</v>
          </cell>
          <cell r="Q906">
            <v>2.0699999999999998</v>
          </cell>
          <cell r="R906">
            <v>3.65</v>
          </cell>
          <cell r="S906">
            <v>6.25</v>
          </cell>
          <cell r="T906">
            <v>5.85</v>
          </cell>
          <cell r="U906">
            <v>7.85</v>
          </cell>
          <cell r="V906">
            <v>7.8</v>
          </cell>
          <cell r="X906">
            <v>18.5</v>
          </cell>
          <cell r="Y906">
            <v>16.350000000000001</v>
          </cell>
          <cell r="Z906">
            <v>15.85</v>
          </cell>
          <cell r="AA906">
            <v>4.22</v>
          </cell>
          <cell r="AB906">
            <v>1.63</v>
          </cell>
          <cell r="AD906">
            <v>5.25</v>
          </cell>
          <cell r="AE906">
            <v>1.5151515151515138E-2</v>
          </cell>
          <cell r="AF906">
            <v>2.6431718061673992E-2</v>
          </cell>
          <cell r="AG906">
            <v>6.315789473684208E-2</v>
          </cell>
          <cell r="AH906">
            <v>6.315789473684208E-2</v>
          </cell>
          <cell r="AI906">
            <v>4.8780487804878092E-2</v>
          </cell>
          <cell r="AJ906">
            <v>4.8780487804878092E-2</v>
          </cell>
          <cell r="AK906">
            <v>-0.37037037037037035</v>
          </cell>
          <cell r="AL906">
            <v>-0.37037037037037035</v>
          </cell>
          <cell r="AM906">
            <v>-5.0458715596330417E-2</v>
          </cell>
          <cell r="AN906">
            <v>0</v>
          </cell>
          <cell r="AO906">
            <v>6.8376068376068355E-2</v>
          </cell>
          <cell r="AP906">
            <v>8.3333333333333259E-2</v>
          </cell>
          <cell r="AQ906">
            <v>0</v>
          </cell>
          <cell r="AR906">
            <v>0</v>
          </cell>
          <cell r="AS906">
            <v>1.0928961748633892E-2</v>
          </cell>
          <cell r="AT906">
            <v>1.2383900928792713E-2</v>
          </cell>
          <cell r="AU906">
            <v>1.2779552715654896E-2</v>
          </cell>
          <cell r="AV906">
            <v>0.13440860215053752</v>
          </cell>
          <cell r="AW906">
            <v>-1.8072289156626509E-2</v>
          </cell>
        </row>
        <row r="907">
          <cell r="A907">
            <v>43605</v>
          </cell>
          <cell r="B907">
            <v>6529</v>
          </cell>
          <cell r="C907">
            <v>4329</v>
          </cell>
          <cell r="D907">
            <v>1.9052088221492181E-2</v>
          </cell>
          <cell r="E907">
            <v>2.4156862745098096E-2</v>
          </cell>
          <cell r="F907">
            <v>1.1448598130841203E-2</v>
          </cell>
          <cell r="G907">
            <v>0.50820050820050822</v>
          </cell>
          <cell r="I907">
            <v>6.5</v>
          </cell>
          <cell r="J907">
            <v>11.85</v>
          </cell>
          <cell r="L907">
            <v>10.4</v>
          </cell>
          <cell r="N907">
            <v>11.05</v>
          </cell>
          <cell r="P907">
            <v>-0.04</v>
          </cell>
          <cell r="Q907">
            <v>2.0299999999999998</v>
          </cell>
          <cell r="R907">
            <v>3.7</v>
          </cell>
          <cell r="S907">
            <v>6.45</v>
          </cell>
          <cell r="T907">
            <v>6</v>
          </cell>
          <cell r="U907">
            <v>8</v>
          </cell>
          <cell r="V907">
            <v>7.95</v>
          </cell>
          <cell r="X907">
            <v>19</v>
          </cell>
          <cell r="Y907">
            <v>16.850000000000001</v>
          </cell>
          <cell r="Z907">
            <v>16.350000000000001</v>
          </cell>
          <cell r="AA907">
            <v>4.22</v>
          </cell>
          <cell r="AB907">
            <v>1.69</v>
          </cell>
          <cell r="AD907">
            <v>5.4</v>
          </cell>
          <cell r="AE907">
            <v>-2.9850746268656692E-2</v>
          </cell>
          <cell r="AF907">
            <v>1.716738197424883E-2</v>
          </cell>
          <cell r="AG907">
            <v>2.9702970297029729E-2</v>
          </cell>
          <cell r="AH907">
            <v>2.9702970297029729E-2</v>
          </cell>
          <cell r="AI907">
            <v>2.7906976744186185E-2</v>
          </cell>
          <cell r="AJ907">
            <v>2.7906976744186185E-2</v>
          </cell>
          <cell r="AK907">
            <v>-0.76470588235294112</v>
          </cell>
          <cell r="AL907">
            <v>-0.76470588235294112</v>
          </cell>
          <cell r="AM907">
            <v>-1.9323671497584516E-2</v>
          </cell>
          <cell r="AN907">
            <v>1.3698630136986356E-2</v>
          </cell>
          <cell r="AO907">
            <v>3.2000000000000028E-2</v>
          </cell>
          <cell r="AP907">
            <v>2.5641025641025772E-2</v>
          </cell>
          <cell r="AQ907">
            <v>1.9108280254777066E-2</v>
          </cell>
          <cell r="AR907">
            <v>1.9230769230769384E-2</v>
          </cell>
          <cell r="AS907">
            <v>2.7027027027026973E-2</v>
          </cell>
          <cell r="AT907">
            <v>3.0581039755351647E-2</v>
          </cell>
          <cell r="AU907">
            <v>3.1545741324921162E-2</v>
          </cell>
          <cell r="AV907">
            <v>0</v>
          </cell>
          <cell r="AW907">
            <v>3.6809815950920255E-2</v>
          </cell>
        </row>
        <row r="908">
          <cell r="A908">
            <v>43612</v>
          </cell>
          <cell r="B908">
            <v>6539</v>
          </cell>
          <cell r="C908">
            <v>4508</v>
          </cell>
          <cell r="D908">
            <v>1.7406520537852188E-2</v>
          </cell>
          <cell r="E908">
            <v>1.5316281206922966E-3</v>
          </cell>
          <cell r="F908">
            <v>4.1349041349041382E-2</v>
          </cell>
          <cell r="G908">
            <v>0.45053238686779057</v>
          </cell>
          <cell r="I908">
            <v>7</v>
          </cell>
          <cell r="J908">
            <v>12.05</v>
          </cell>
          <cell r="L908">
            <v>10.65</v>
          </cell>
          <cell r="N908">
            <v>11.35</v>
          </cell>
          <cell r="P908">
            <v>0.02</v>
          </cell>
          <cell r="Q908">
            <v>2.3199999999999998</v>
          </cell>
          <cell r="R908">
            <v>3.7</v>
          </cell>
          <cell r="S908">
            <v>6.6</v>
          </cell>
          <cell r="T908">
            <v>6.15</v>
          </cell>
          <cell r="U908">
            <v>7.95</v>
          </cell>
          <cell r="V908">
            <v>7.9</v>
          </cell>
          <cell r="X908">
            <v>19.100000000000001</v>
          </cell>
          <cell r="Y908">
            <v>16.95</v>
          </cell>
          <cell r="Z908">
            <v>16.45</v>
          </cell>
          <cell r="AA908">
            <v>4.1100000000000003</v>
          </cell>
          <cell r="AB908">
            <v>1.63</v>
          </cell>
          <cell r="AD908">
            <v>5.55</v>
          </cell>
          <cell r="AE908">
            <v>7.6923076923076872E-2</v>
          </cell>
          <cell r="AF908">
            <v>1.6877637130801704E-2</v>
          </cell>
          <cell r="AG908">
            <v>2.4038461538461453E-2</v>
          </cell>
          <cell r="AH908">
            <v>2.4038461538461453E-2</v>
          </cell>
          <cell r="AI908">
            <v>2.7149321266968229E-2</v>
          </cell>
          <cell r="AJ908">
            <v>2.7149321266968229E-2</v>
          </cell>
          <cell r="AK908">
            <v>-1.5</v>
          </cell>
          <cell r="AL908">
            <v>-1.5</v>
          </cell>
          <cell r="AM908">
            <v>0.14285714285714279</v>
          </cell>
          <cell r="AN908">
            <v>0</v>
          </cell>
          <cell r="AO908">
            <v>2.3255813953488191E-2</v>
          </cell>
          <cell r="AP908">
            <v>2.5000000000000133E-2</v>
          </cell>
          <cell r="AQ908">
            <v>-6.2499999999999778E-3</v>
          </cell>
          <cell r="AR908">
            <v>-6.2893081761006275E-3</v>
          </cell>
          <cell r="AS908">
            <v>5.2631578947368585E-3</v>
          </cell>
          <cell r="AT908">
            <v>5.9347181008901906E-3</v>
          </cell>
          <cell r="AU908">
            <v>6.1162079510701517E-3</v>
          </cell>
          <cell r="AV908">
            <v>-2.6066350710900354E-2</v>
          </cell>
          <cell r="AW908">
            <v>-3.5502958579881727E-2</v>
          </cell>
        </row>
        <row r="909">
          <cell r="A909">
            <v>43619</v>
          </cell>
          <cell r="B909">
            <v>6781</v>
          </cell>
          <cell r="C909">
            <v>4635</v>
          </cell>
          <cell r="D909">
            <v>3.340273377387537E-2</v>
          </cell>
          <cell r="E909">
            <v>3.7008716929194163E-2</v>
          </cell>
          <cell r="F909">
            <v>2.8172138420585524E-2</v>
          </cell>
          <cell r="G909">
            <v>0.46299892125134845</v>
          </cell>
          <cell r="I909">
            <v>7.25</v>
          </cell>
          <cell r="J909">
            <v>11.95</v>
          </cell>
          <cell r="L909">
            <v>10.8</v>
          </cell>
          <cell r="N909">
            <v>11.5</v>
          </cell>
          <cell r="P909">
            <v>0.08</v>
          </cell>
          <cell r="Q909">
            <v>2.5299999999999998</v>
          </cell>
          <cell r="R909">
            <v>3.9</v>
          </cell>
          <cell r="S909">
            <v>6.7</v>
          </cell>
          <cell r="T909">
            <v>6.3</v>
          </cell>
          <cell r="U909">
            <v>9.5</v>
          </cell>
          <cell r="V909">
            <v>8.1</v>
          </cell>
          <cell r="X909">
            <v>19.100000000000001</v>
          </cell>
          <cell r="Y909">
            <v>16.95</v>
          </cell>
          <cell r="Z909">
            <v>16.45</v>
          </cell>
          <cell r="AA909">
            <v>4.4800000000000004</v>
          </cell>
          <cell r="AB909">
            <v>1.86</v>
          </cell>
          <cell r="AD909">
            <v>5.7</v>
          </cell>
          <cell r="AE909">
            <v>3.5714285714285809E-2</v>
          </cell>
          <cell r="AF909">
            <v>-8.2987551867220732E-3</v>
          </cell>
          <cell r="AG909">
            <v>1.4084507042253502E-2</v>
          </cell>
          <cell r="AH909">
            <v>1.4084507042253502E-2</v>
          </cell>
          <cell r="AI909">
            <v>1.3215859030837107E-2</v>
          </cell>
          <cell r="AJ909">
            <v>1.3215859030837107E-2</v>
          </cell>
          <cell r="AK909">
            <v>3</v>
          </cell>
          <cell r="AL909">
            <v>3</v>
          </cell>
          <cell r="AM909">
            <v>9.0517241379310276E-2</v>
          </cell>
          <cell r="AN909">
            <v>5.4054054054053946E-2</v>
          </cell>
          <cell r="AO909">
            <v>1.5151515151515138E-2</v>
          </cell>
          <cell r="AP909">
            <v>2.4390243902439046E-2</v>
          </cell>
          <cell r="AQ909">
            <v>0.19496855345911945</v>
          </cell>
          <cell r="AR909">
            <v>2.5316455696202445E-2</v>
          </cell>
          <cell r="AS909">
            <v>0</v>
          </cell>
          <cell r="AT909">
            <v>0</v>
          </cell>
          <cell r="AU909">
            <v>0</v>
          </cell>
          <cell r="AV909">
            <v>9.002433090024331E-2</v>
          </cell>
          <cell r="AW909">
            <v>0.14110429447852768</v>
          </cell>
        </row>
        <row r="910">
          <cell r="A910">
            <v>43626</v>
          </cell>
          <cell r="B910">
            <v>7000</v>
          </cell>
          <cell r="C910">
            <v>4887</v>
          </cell>
          <cell r="D910">
            <v>4.1257883672039197E-2</v>
          </cell>
          <cell r="E910">
            <v>3.2296121516000698E-2</v>
          </cell>
          <cell r="F910">
            <v>5.4368932038834972E-2</v>
          </cell>
          <cell r="G910">
            <v>0.43237159811745446</v>
          </cell>
          <cell r="I910">
            <v>7.75</v>
          </cell>
          <cell r="J910">
            <v>12.4</v>
          </cell>
          <cell r="L910">
            <v>11.1</v>
          </cell>
          <cell r="N910">
            <v>11.85</v>
          </cell>
          <cell r="P910">
            <v>0.23</v>
          </cell>
          <cell r="Q910">
            <v>3.01</v>
          </cell>
          <cell r="R910">
            <v>4</v>
          </cell>
          <cell r="S910">
            <v>7.05</v>
          </cell>
          <cell r="T910">
            <v>6.5</v>
          </cell>
          <cell r="U910">
            <v>9.6</v>
          </cell>
          <cell r="V910">
            <v>8.3000000000000007</v>
          </cell>
          <cell r="X910">
            <v>19.5</v>
          </cell>
          <cell r="Y910">
            <v>17.350000000000001</v>
          </cell>
          <cell r="Z910">
            <v>16.850000000000001</v>
          </cell>
          <cell r="AA910">
            <v>4.9400000000000004</v>
          </cell>
          <cell r="AB910">
            <v>2</v>
          </cell>
          <cell r="AD910">
            <v>5.9</v>
          </cell>
          <cell r="AE910">
            <v>6.8965517241379226E-2</v>
          </cell>
          <cell r="AF910">
            <v>3.7656903765690419E-2</v>
          </cell>
          <cell r="AG910">
            <v>2.7777777777777679E-2</v>
          </cell>
          <cell r="AH910">
            <v>2.7777777777777679E-2</v>
          </cell>
          <cell r="AI910">
            <v>3.0434782608695699E-2</v>
          </cell>
          <cell r="AJ910">
            <v>3.0434782608695699E-2</v>
          </cell>
          <cell r="AK910">
            <v>1.875</v>
          </cell>
          <cell r="AL910">
            <v>1.875</v>
          </cell>
          <cell r="AM910">
            <v>0.18972332015810278</v>
          </cell>
          <cell r="AN910">
            <v>2.5641025641025772E-2</v>
          </cell>
          <cell r="AO910">
            <v>5.2238805970149294E-2</v>
          </cell>
          <cell r="AP910">
            <v>3.1746031746031855E-2</v>
          </cell>
          <cell r="AQ910">
            <v>1.0526315789473717E-2</v>
          </cell>
          <cell r="AR910">
            <v>2.4691358024691468E-2</v>
          </cell>
          <cell r="AS910">
            <v>2.0942408376963373E-2</v>
          </cell>
          <cell r="AT910">
            <v>2.3598820058997161E-2</v>
          </cell>
          <cell r="AU910">
            <v>2.4316109422492627E-2</v>
          </cell>
          <cell r="AV910">
            <v>0.1026785714285714</v>
          </cell>
          <cell r="AW910">
            <v>7.5268817204301008E-2</v>
          </cell>
        </row>
        <row r="911">
          <cell r="A911">
            <v>43633</v>
          </cell>
          <cell r="B911">
            <v>6920</v>
          </cell>
          <cell r="C911">
            <v>4829</v>
          </cell>
          <cell r="D911">
            <v>-1.1609321107091786E-2</v>
          </cell>
          <cell r="E911">
            <v>-1.1428571428571455E-2</v>
          </cell>
          <cell r="F911">
            <v>-1.1868221812973201E-2</v>
          </cell>
          <cell r="G911">
            <v>0.43300890453510044</v>
          </cell>
          <cell r="I911">
            <v>7.3</v>
          </cell>
          <cell r="J911">
            <v>12.85</v>
          </cell>
          <cell r="L911">
            <v>11.15</v>
          </cell>
          <cell r="N911">
            <v>11.9</v>
          </cell>
          <cell r="P911">
            <v>0.22</v>
          </cell>
          <cell r="Q911">
            <v>2.71</v>
          </cell>
          <cell r="R911">
            <v>3.7</v>
          </cell>
          <cell r="S911">
            <v>7.1</v>
          </cell>
          <cell r="T911">
            <v>6.45</v>
          </cell>
          <cell r="U911">
            <v>9.3000000000000007</v>
          </cell>
          <cell r="V911">
            <v>8</v>
          </cell>
          <cell r="X911">
            <v>19.8</v>
          </cell>
          <cell r="Y911">
            <v>17.649999999999999</v>
          </cell>
          <cell r="Z911">
            <v>17.149999999999999</v>
          </cell>
          <cell r="AA911">
            <v>4.74</v>
          </cell>
          <cell r="AB911">
            <v>1.78</v>
          </cell>
          <cell r="AD911">
            <v>5.95</v>
          </cell>
          <cell r="AE911">
            <v>-5.8064516129032295E-2</v>
          </cell>
          <cell r="AF911">
            <v>3.6290322580645018E-2</v>
          </cell>
          <cell r="AG911">
            <v>4.5045045045044585E-3</v>
          </cell>
          <cell r="AH911">
            <v>4.5045045045044585E-3</v>
          </cell>
          <cell r="AI911">
            <v>4.2194092827005925E-3</v>
          </cell>
          <cell r="AJ911">
            <v>4.2194092827005925E-3</v>
          </cell>
          <cell r="AK911">
            <v>-4.3478260869565299E-2</v>
          </cell>
          <cell r="AL911">
            <v>-4.3478260869565299E-2</v>
          </cell>
          <cell r="AM911">
            <v>-9.9667774086378724E-2</v>
          </cell>
          <cell r="AN911">
            <v>-7.4999999999999956E-2</v>
          </cell>
          <cell r="AO911">
            <v>7.0921985815601829E-3</v>
          </cell>
          <cell r="AP911">
            <v>-7.692307692307665E-3</v>
          </cell>
          <cell r="AQ911">
            <v>-3.1249999999999889E-2</v>
          </cell>
          <cell r="AR911">
            <v>-3.6144578313253128E-2</v>
          </cell>
          <cell r="AS911">
            <v>1.538461538461533E-2</v>
          </cell>
          <cell r="AT911">
            <v>1.7291066282420609E-2</v>
          </cell>
          <cell r="AU911">
            <v>1.780415430267035E-2</v>
          </cell>
          <cell r="AV911">
            <v>-4.0485829959514219E-2</v>
          </cell>
          <cell r="AW911">
            <v>-0.10999999999999999</v>
          </cell>
        </row>
        <row r="912">
          <cell r="A912">
            <v>43637</v>
          </cell>
          <cell r="B912">
            <v>7816</v>
          </cell>
          <cell r="C912">
            <v>5157</v>
          </cell>
          <cell r="D912">
            <v>0.10417907907055923</v>
          </cell>
          <cell r="E912">
            <v>0.1294797687861271</v>
          </cell>
          <cell r="F912">
            <v>6.7922965417270609E-2</v>
          </cell>
          <cell r="G912">
            <v>0.51560985068838472</v>
          </cell>
          <cell r="I912">
            <v>7.5</v>
          </cell>
          <cell r="J912">
            <v>13.95</v>
          </cell>
          <cell r="L912">
            <v>11.3</v>
          </cell>
          <cell r="N912">
            <v>11.9</v>
          </cell>
          <cell r="P912">
            <v>0.84</v>
          </cell>
          <cell r="Q912">
            <v>2.96</v>
          </cell>
          <cell r="R912">
            <v>4.1500000000000004</v>
          </cell>
          <cell r="S912">
            <v>8.1999999999999993</v>
          </cell>
          <cell r="T912">
            <v>7.35</v>
          </cell>
          <cell r="U912">
            <v>10.35</v>
          </cell>
          <cell r="V912">
            <v>9.5</v>
          </cell>
          <cell r="X912">
            <v>21.7</v>
          </cell>
          <cell r="Y912">
            <v>18.55</v>
          </cell>
          <cell r="Z912">
            <v>18.350000000000001</v>
          </cell>
          <cell r="AA912">
            <v>5.49</v>
          </cell>
          <cell r="AB912">
            <v>2.87</v>
          </cell>
          <cell r="AD912">
            <v>6.75</v>
          </cell>
          <cell r="AE912">
            <v>2.7397260273972712E-2</v>
          </cell>
          <cell r="AF912">
            <v>8.5603112840466844E-2</v>
          </cell>
          <cell r="AG912">
            <v>1.3452914798206317E-2</v>
          </cell>
          <cell r="AH912">
            <v>1.3452914798206317E-2</v>
          </cell>
          <cell r="AI912">
            <v>0</v>
          </cell>
          <cell r="AJ912">
            <v>0</v>
          </cell>
          <cell r="AK912">
            <v>2.8181818181818179</v>
          </cell>
          <cell r="AL912">
            <v>2.8181818181818179</v>
          </cell>
          <cell r="AM912">
            <v>9.2250922509225175E-2</v>
          </cell>
          <cell r="AN912">
            <v>0.12162162162162171</v>
          </cell>
          <cell r="AO912">
            <v>0.15492957746478875</v>
          </cell>
          <cell r="AP912">
            <v>0.13953488372093004</v>
          </cell>
          <cell r="AQ912">
            <v>0.11290322580645151</v>
          </cell>
          <cell r="AR912">
            <v>0.1875</v>
          </cell>
          <cell r="AS912">
            <v>9.59595959595958E-2</v>
          </cell>
          <cell r="AT912">
            <v>5.0991501416430829E-2</v>
          </cell>
          <cell r="AU912">
            <v>6.9970845481049704E-2</v>
          </cell>
          <cell r="AV912">
            <v>0.15822784810126578</v>
          </cell>
          <cell r="AW912">
            <v>0.61235955056179781</v>
          </cell>
        </row>
        <row r="913">
          <cell r="A913">
            <v>43644</v>
          </cell>
          <cell r="B913">
            <v>8269</v>
          </cell>
          <cell r="C913">
            <v>5150</v>
          </cell>
          <cell r="D913">
            <v>3.4379095043552077E-2</v>
          </cell>
          <cell r="E913">
            <v>5.7958034800409397E-2</v>
          </cell>
          <cell r="F913">
            <v>-1.3573783207291301E-3</v>
          </cell>
          <cell r="G913">
            <v>0.60563106796116506</v>
          </cell>
          <cell r="I913">
            <v>7.2</v>
          </cell>
          <cell r="J913">
            <v>13.95</v>
          </cell>
          <cell r="L913">
            <v>11.85</v>
          </cell>
          <cell r="N913">
            <v>12.45</v>
          </cell>
          <cell r="P913">
            <v>0.95</v>
          </cell>
          <cell r="Q913">
            <v>2.76</v>
          </cell>
          <cell r="R913">
            <v>4.45</v>
          </cell>
          <cell r="S913">
            <v>8.8000000000000007</v>
          </cell>
          <cell r="T913">
            <v>7.8</v>
          </cell>
          <cell r="U913">
            <v>11.2</v>
          </cell>
          <cell r="V913">
            <v>10.35</v>
          </cell>
          <cell r="X913">
            <v>21.8</v>
          </cell>
          <cell r="Y913">
            <v>18.7</v>
          </cell>
          <cell r="Z913">
            <v>18.399999999999999</v>
          </cell>
          <cell r="AA913">
            <v>6.5</v>
          </cell>
          <cell r="AB913">
            <v>3.46</v>
          </cell>
          <cell r="AD913">
            <v>7.2</v>
          </cell>
          <cell r="AE913">
            <v>-3.9999999999999925E-2</v>
          </cell>
          <cell r="AF913">
            <v>0</v>
          </cell>
          <cell r="AG913">
            <v>4.8672566371681381E-2</v>
          </cell>
          <cell r="AH913">
            <v>4.8672566371681381E-2</v>
          </cell>
          <cell r="AI913">
            <v>4.6218487394957819E-2</v>
          </cell>
          <cell r="AJ913">
            <v>4.6218487394957819E-2</v>
          </cell>
          <cell r="AK913">
            <v>0.13095238095238093</v>
          </cell>
          <cell r="AL913">
            <v>0.13095238095238093</v>
          </cell>
          <cell r="AM913">
            <v>-6.7567567567567655E-2</v>
          </cell>
          <cell r="AN913">
            <v>7.2289156626506035E-2</v>
          </cell>
          <cell r="AO913">
            <v>7.317073170731736E-2</v>
          </cell>
          <cell r="AP913">
            <v>6.1224489795918435E-2</v>
          </cell>
          <cell r="AQ913">
            <v>8.212560386473422E-2</v>
          </cell>
          <cell r="AR913">
            <v>8.9473684210526372E-2</v>
          </cell>
          <cell r="AS913">
            <v>4.6082949308756671E-3</v>
          </cell>
          <cell r="AT913">
            <v>8.0862533692722671E-3</v>
          </cell>
          <cell r="AU913">
            <v>2.7247956403269047E-3</v>
          </cell>
          <cell r="AV913">
            <v>0.1839708561020037</v>
          </cell>
          <cell r="AW913">
            <v>0.20557491289198593</v>
          </cell>
        </row>
        <row r="914">
          <cell r="A914">
            <v>43651</v>
          </cell>
          <cell r="B914">
            <v>9939</v>
          </cell>
          <cell r="C914">
            <v>6266</v>
          </cell>
          <cell r="D914">
            <v>0.20761606677099631</v>
          </cell>
          <cell r="E914">
            <v>0.20195912444068198</v>
          </cell>
          <cell r="F914">
            <v>0.21669902912621364</v>
          </cell>
          <cell r="G914">
            <v>0.58617938078518994</v>
          </cell>
          <cell r="I914">
            <v>9.1999999999999993</v>
          </cell>
          <cell r="J914">
            <v>16.25</v>
          </cell>
          <cell r="K914"/>
          <cell r="L914">
            <v>13.4</v>
          </cell>
          <cell r="N914">
            <v>14.1</v>
          </cell>
          <cell r="P914">
            <v>1.49</v>
          </cell>
          <cell r="Q914">
            <v>3.97</v>
          </cell>
          <cell r="R914">
            <v>5.05</v>
          </cell>
          <cell r="S914">
            <v>10.3</v>
          </cell>
          <cell r="T914">
            <v>9.1999999999999993</v>
          </cell>
          <cell r="U914">
            <v>12.8</v>
          </cell>
          <cell r="V914">
            <v>11.9</v>
          </cell>
          <cell r="X914">
            <v>25.6</v>
          </cell>
          <cell r="Y914">
            <v>22.5</v>
          </cell>
          <cell r="Z914">
            <v>22.2</v>
          </cell>
          <cell r="AA914">
            <v>8.7799999999999994</v>
          </cell>
          <cell r="AB914">
            <v>4.84</v>
          </cell>
          <cell r="AD914">
            <v>8.8000000000000007</v>
          </cell>
          <cell r="AE914">
            <v>0.27777777777777768</v>
          </cell>
          <cell r="AF914">
            <v>0.16487455197132617</v>
          </cell>
          <cell r="AG914">
            <v>0.13080168776371304</v>
          </cell>
          <cell r="AH914">
            <v>0.13080168776371304</v>
          </cell>
          <cell r="AI914">
            <v>0.1325301204819278</v>
          </cell>
          <cell r="AJ914">
            <v>0.1325301204819278</v>
          </cell>
          <cell r="AK914">
            <v>0.56842105263157894</v>
          </cell>
          <cell r="AL914">
            <v>0.56842105263157894</v>
          </cell>
          <cell r="AM914">
            <v>0.43840579710144945</v>
          </cell>
          <cell r="AN914">
            <v>0.13483146067415719</v>
          </cell>
          <cell r="AO914">
            <v>0.17045454545454541</v>
          </cell>
          <cell r="AP914">
            <v>0.17948717948717952</v>
          </cell>
          <cell r="AQ914">
            <v>0.14285714285714302</v>
          </cell>
          <cell r="AR914">
            <v>0.14975845410628019</v>
          </cell>
          <cell r="AS914">
            <v>0.17431192660550465</v>
          </cell>
          <cell r="AT914">
            <v>0.20320855614973277</v>
          </cell>
          <cell r="AU914">
            <v>0.20652173913043481</v>
          </cell>
          <cell r="AV914">
            <v>0.35076923076923072</v>
          </cell>
          <cell r="AW914">
            <v>0.39884393063583823</v>
          </cell>
        </row>
        <row r="915">
          <cell r="A915">
            <v>43658</v>
          </cell>
          <cell r="B915">
            <v>10407</v>
          </cell>
          <cell r="C915">
            <v>6652</v>
          </cell>
          <cell r="D915">
            <v>5.2699784017278706E-2</v>
          </cell>
          <cell r="E915">
            <v>4.7087232115907041E-2</v>
          </cell>
          <cell r="F915">
            <v>6.1602298116820942E-2</v>
          </cell>
          <cell r="G915">
            <v>0.56449188214070956</v>
          </cell>
          <cell r="I915">
            <v>9.5</v>
          </cell>
          <cell r="J915">
            <v>18</v>
          </cell>
          <cell r="K915"/>
          <cell r="L915">
            <v>14</v>
          </cell>
          <cell r="N915">
            <v>14.85</v>
          </cell>
          <cell r="P915">
            <v>1.65</v>
          </cell>
          <cell r="Q915">
            <v>4.1399999999999997</v>
          </cell>
          <cell r="R915">
            <v>5.2</v>
          </cell>
          <cell r="S915">
            <v>10.9</v>
          </cell>
          <cell r="T915">
            <v>9.6999999999999993</v>
          </cell>
          <cell r="U915">
            <v>13.25</v>
          </cell>
          <cell r="V915">
            <v>12.35</v>
          </cell>
          <cell r="X915">
            <v>27.25</v>
          </cell>
          <cell r="Y915">
            <v>24.15</v>
          </cell>
          <cell r="Z915">
            <v>23.45</v>
          </cell>
          <cell r="AA915">
            <v>8.57</v>
          </cell>
          <cell r="AB915">
            <v>5.0199999999999996</v>
          </cell>
          <cell r="AD915">
            <v>9.3000000000000007</v>
          </cell>
          <cell r="AE915">
            <v>3.2608695652174058E-2</v>
          </cell>
          <cell r="AF915">
            <v>0.10769230769230775</v>
          </cell>
          <cell r="AG915">
            <v>4.4776119402984982E-2</v>
          </cell>
          <cell r="AH915">
            <v>4.4776119402984982E-2</v>
          </cell>
          <cell r="AI915">
            <v>5.3191489361702038E-2</v>
          </cell>
          <cell r="AJ915">
            <v>5.3191489361702038E-2</v>
          </cell>
          <cell r="AK915">
            <v>0.10738255033557031</v>
          </cell>
          <cell r="AL915">
            <v>0.10738255033557031</v>
          </cell>
          <cell r="AM915">
            <v>4.2821158690176109E-2</v>
          </cell>
          <cell r="AN915">
            <v>2.9702970297029729E-2</v>
          </cell>
          <cell r="AO915">
            <v>5.8252427184465994E-2</v>
          </cell>
          <cell r="AP915">
            <v>5.4347826086956541E-2</v>
          </cell>
          <cell r="AQ915">
            <v>3.515625E-2</v>
          </cell>
          <cell r="AR915">
            <v>3.7815126050420034E-2</v>
          </cell>
          <cell r="AS915">
            <v>6.4453125E-2</v>
          </cell>
          <cell r="AT915">
            <v>7.333333333333325E-2</v>
          </cell>
          <cell r="AU915">
            <v>5.6306306306306286E-2</v>
          </cell>
          <cell r="AV915">
            <v>-2.3917995444191265E-2</v>
          </cell>
          <cell r="AW915">
            <v>3.7190082644628086E-2</v>
          </cell>
        </row>
        <row r="916">
          <cell r="A916">
            <v>43665</v>
          </cell>
          <cell r="B916">
            <v>11827</v>
          </cell>
          <cell r="C916">
            <v>7743</v>
          </cell>
          <cell r="D916">
            <v>0.14719502901694126</v>
          </cell>
          <cell r="E916">
            <v>0.1364466224656482</v>
          </cell>
          <cell r="F916">
            <v>0.16401082381238719</v>
          </cell>
          <cell r="G916">
            <v>0.52744414309699084</v>
          </cell>
          <cell r="I916">
            <v>10.9</v>
          </cell>
          <cell r="J916">
            <v>20.3</v>
          </cell>
          <cell r="K916"/>
          <cell r="L916">
            <v>15.85</v>
          </cell>
          <cell r="N916">
            <v>17.25</v>
          </cell>
          <cell r="P916">
            <v>2.31</v>
          </cell>
          <cell r="Q916">
            <v>5.15</v>
          </cell>
          <cell r="R916">
            <v>5.85</v>
          </cell>
          <cell r="S916">
            <v>13</v>
          </cell>
          <cell r="T916">
            <v>11.35</v>
          </cell>
          <cell r="U916">
            <v>14.45</v>
          </cell>
          <cell r="V916">
            <v>13.5</v>
          </cell>
          <cell r="X916">
            <v>30.9</v>
          </cell>
          <cell r="Y916">
            <v>27.8</v>
          </cell>
          <cell r="Z916">
            <v>27.5</v>
          </cell>
          <cell r="AA916">
            <v>9.8000000000000007</v>
          </cell>
          <cell r="AB916">
            <v>5.66</v>
          </cell>
          <cell r="AD916">
            <v>10.95</v>
          </cell>
          <cell r="AE916">
            <v>0.14736842105263159</v>
          </cell>
          <cell r="AF916">
            <v>0.12777777777777777</v>
          </cell>
          <cell r="AG916">
            <v>0.13214285714285712</v>
          </cell>
          <cell r="AH916">
            <v>0.13214285714285712</v>
          </cell>
          <cell r="AI916">
            <v>0.16161616161616155</v>
          </cell>
          <cell r="AJ916">
            <v>0.16161616161616155</v>
          </cell>
          <cell r="AK916">
            <v>0.40000000000000013</v>
          </cell>
          <cell r="AL916">
            <v>0.40000000000000013</v>
          </cell>
          <cell r="AM916">
            <v>0.24396135265700503</v>
          </cell>
          <cell r="AN916">
            <v>0.125</v>
          </cell>
          <cell r="AO916">
            <v>0.19266055045871555</v>
          </cell>
          <cell r="AP916">
            <v>0.17010309278350522</v>
          </cell>
          <cell r="AQ916">
            <v>9.0566037735849036E-2</v>
          </cell>
          <cell r="AR916">
            <v>9.3117408906882693E-2</v>
          </cell>
          <cell r="AS916">
            <v>0.13394495412844032</v>
          </cell>
          <cell r="AT916">
            <v>0.15113871635610776</v>
          </cell>
          <cell r="AU916">
            <v>0.1727078891257996</v>
          </cell>
          <cell r="AV916">
            <v>0.14352392065344222</v>
          </cell>
          <cell r="AW916">
            <v>0.12749003984063756</v>
          </cell>
        </row>
        <row r="917">
          <cell r="A917">
            <v>43672</v>
          </cell>
          <cell r="B917">
            <v>10855</v>
          </cell>
          <cell r="C917">
            <v>7011</v>
          </cell>
          <cell r="D917">
            <v>-8.7072049054675471E-2</v>
          </cell>
          <cell r="E917">
            <v>-8.2184831318170337E-2</v>
          </cell>
          <cell r="F917">
            <v>-9.4537001162340206E-2</v>
          </cell>
          <cell r="G917">
            <v>0.54828127228640711</v>
          </cell>
          <cell r="I917">
            <v>10</v>
          </cell>
          <cell r="J917">
            <v>17.850000000000001</v>
          </cell>
          <cell r="K917"/>
          <cell r="L917">
            <v>15.55</v>
          </cell>
          <cell r="N917">
            <v>15.55</v>
          </cell>
          <cell r="P917">
            <v>1.77</v>
          </cell>
          <cell r="Q917">
            <v>4.3899999999999997</v>
          </cell>
          <cell r="R917">
            <v>5.45</v>
          </cell>
          <cell r="S917">
            <v>11.5</v>
          </cell>
          <cell r="T917">
            <v>10.6</v>
          </cell>
          <cell r="U917">
            <v>13.65</v>
          </cell>
          <cell r="V917">
            <v>13</v>
          </cell>
          <cell r="X917">
            <v>30.1</v>
          </cell>
          <cell r="Y917">
            <v>23.8</v>
          </cell>
          <cell r="Z917">
            <v>23.5</v>
          </cell>
          <cell r="AA917">
            <v>8.44</v>
          </cell>
          <cell r="AB917">
            <v>5.07</v>
          </cell>
          <cell r="AD917">
            <v>9.1999999999999993</v>
          </cell>
          <cell r="AE917">
            <v>-8.2568807339449601E-2</v>
          </cell>
          <cell r="AF917">
            <v>-0.1206896551724137</v>
          </cell>
          <cell r="AG917">
            <v>-1.8927444794952564E-2</v>
          </cell>
          <cell r="AH917">
            <v>-1.8927444794952564E-2</v>
          </cell>
          <cell r="AI917">
            <v>-9.8550724637681109E-2</v>
          </cell>
          <cell r="AJ917">
            <v>-9.8550724637681109E-2</v>
          </cell>
          <cell r="AK917">
            <v>-0.23376623376623373</v>
          </cell>
          <cell r="AL917">
            <v>-0.23376623376623373</v>
          </cell>
          <cell r="AM917">
            <v>-0.14757281553398072</v>
          </cell>
          <cell r="AN917">
            <v>-6.8376068376068244E-2</v>
          </cell>
          <cell r="AO917">
            <v>-0.11538461538461542</v>
          </cell>
          <cell r="AP917">
            <v>-6.607929515418498E-2</v>
          </cell>
          <cell r="AQ917">
            <v>-5.5363321799307919E-2</v>
          </cell>
          <cell r="AR917">
            <v>-3.703703703703709E-2</v>
          </cell>
          <cell r="AS917">
            <v>-2.5889967637540368E-2</v>
          </cell>
          <cell r="AT917">
            <v>-0.14388489208633093</v>
          </cell>
          <cell r="AU917">
            <v>-0.1454545454545455</v>
          </cell>
          <cell r="AV917">
            <v>-0.13877551020408174</v>
          </cell>
          <cell r="AW917">
            <v>-0.10424028268551233</v>
          </cell>
        </row>
        <row r="918">
          <cell r="A918">
            <v>43679</v>
          </cell>
          <cell r="B918">
            <v>10154</v>
          </cell>
          <cell r="C918">
            <v>6705</v>
          </cell>
          <cell r="D918">
            <v>-5.6364043434456557E-2</v>
          </cell>
          <cell r="E918">
            <v>-6.4578535237217904E-2</v>
          </cell>
          <cell r="F918">
            <v>-4.3645699614890843E-2</v>
          </cell>
          <cell r="G918">
            <v>0.5143922445935869</v>
          </cell>
          <cell r="I918">
            <v>9.4499999999999993</v>
          </cell>
          <cell r="J918">
            <v>17.25</v>
          </cell>
          <cell r="K918"/>
          <cell r="L918">
            <v>14.75</v>
          </cell>
          <cell r="N918">
            <v>14.75</v>
          </cell>
          <cell r="P918">
            <v>1.69</v>
          </cell>
          <cell r="Q918">
            <v>4.05</v>
          </cell>
          <cell r="R918">
            <v>4.9000000000000004</v>
          </cell>
          <cell r="S918">
            <v>10.75</v>
          </cell>
          <cell r="T918">
            <v>10.45</v>
          </cell>
          <cell r="U918">
            <v>12.45</v>
          </cell>
          <cell r="V918">
            <v>11.9</v>
          </cell>
          <cell r="X918">
            <v>29.6</v>
          </cell>
          <cell r="Y918">
            <v>22.3</v>
          </cell>
          <cell r="Z918">
            <v>22</v>
          </cell>
          <cell r="AA918">
            <v>7.6</v>
          </cell>
          <cell r="AB918">
            <v>4.22</v>
          </cell>
          <cell r="AD918">
            <v>8.8000000000000007</v>
          </cell>
          <cell r="AE918">
            <v>-5.5000000000000049E-2</v>
          </cell>
          <cell r="AF918">
            <v>-3.3613445378151363E-2</v>
          </cell>
          <cell r="AG918">
            <v>-5.144694533762062E-2</v>
          </cell>
          <cell r="AH918">
            <v>-5.144694533762062E-2</v>
          </cell>
          <cell r="AI918">
            <v>-5.144694533762062E-2</v>
          </cell>
          <cell r="AJ918">
            <v>-5.144694533762062E-2</v>
          </cell>
          <cell r="AK918">
            <v>-4.5197740112994378E-2</v>
          </cell>
          <cell r="AL918">
            <v>-4.5197740112994378E-2</v>
          </cell>
          <cell r="AM918">
            <v>-7.7448747152619513E-2</v>
          </cell>
          <cell r="AN918">
            <v>-0.1009174311926605</v>
          </cell>
          <cell r="AO918">
            <v>-6.5217391304347783E-2</v>
          </cell>
          <cell r="AP918">
            <v>-1.4150943396226467E-2</v>
          </cell>
          <cell r="AQ918">
            <v>-8.7912087912087933E-2</v>
          </cell>
          <cell r="AR918">
            <v>-8.4615384615384537E-2</v>
          </cell>
          <cell r="AS918">
            <v>-1.6611295681063121E-2</v>
          </cell>
          <cell r="AT918">
            <v>-6.3025210084033612E-2</v>
          </cell>
          <cell r="AU918">
            <v>-6.3829787234042534E-2</v>
          </cell>
          <cell r="AV918">
            <v>-9.9526066350710929E-2</v>
          </cell>
          <cell r="AW918">
            <v>-0.16765285996055235</v>
          </cell>
        </row>
        <row r="919">
          <cell r="A919">
            <v>43686</v>
          </cell>
          <cell r="B919">
            <v>9549</v>
          </cell>
          <cell r="C919">
            <v>6303</v>
          </cell>
          <cell r="D919">
            <v>-5.9730707633904756E-2</v>
          </cell>
          <cell r="E919">
            <v>-5.9582430569233846E-2</v>
          </cell>
          <cell r="F919">
            <v>-5.9955257270693507E-2</v>
          </cell>
          <cell r="G919">
            <v>0.51499286054259874</v>
          </cell>
          <cell r="I919">
            <v>9</v>
          </cell>
          <cell r="J919">
            <v>15.6</v>
          </cell>
          <cell r="K919"/>
          <cell r="L919">
            <v>14.25</v>
          </cell>
          <cell r="N919">
            <v>14.25</v>
          </cell>
          <cell r="P919">
            <v>1.44</v>
          </cell>
          <cell r="Q919">
            <v>3.88</v>
          </cell>
          <cell r="R919">
            <v>4.7</v>
          </cell>
          <cell r="S919">
            <v>9</v>
          </cell>
          <cell r="T919">
            <v>9.75</v>
          </cell>
          <cell r="U919">
            <v>11.65</v>
          </cell>
          <cell r="V919">
            <v>11.5</v>
          </cell>
          <cell r="X919">
            <v>26.45</v>
          </cell>
          <cell r="Y919">
            <v>21.3</v>
          </cell>
          <cell r="Z919">
            <v>21</v>
          </cell>
          <cell r="AA919">
            <v>7.43</v>
          </cell>
          <cell r="AB919">
            <v>4.22</v>
          </cell>
          <cell r="AD919">
            <v>8</v>
          </cell>
          <cell r="AE919">
            <v>-4.7619047619047561E-2</v>
          </cell>
          <cell r="AF919">
            <v>-9.5652173913043481E-2</v>
          </cell>
          <cell r="AG919">
            <v>-3.3898305084745783E-2</v>
          </cell>
          <cell r="AH919">
            <v>-3.3898305084745783E-2</v>
          </cell>
          <cell r="AI919">
            <v>-3.3898305084745783E-2</v>
          </cell>
          <cell r="AJ919">
            <v>-3.3898305084745783E-2</v>
          </cell>
          <cell r="AK919">
            <v>-0.14792899408284022</v>
          </cell>
          <cell r="AL919">
            <v>-0.14792899408284022</v>
          </cell>
          <cell r="AM919">
            <v>-4.1975308641975295E-2</v>
          </cell>
          <cell r="AN919">
            <v>-4.081632653061229E-2</v>
          </cell>
          <cell r="AO919">
            <v>-0.16279069767441856</v>
          </cell>
          <cell r="AP919">
            <v>-6.698564593301426E-2</v>
          </cell>
          <cell r="AQ919">
            <v>-6.425702811244971E-2</v>
          </cell>
          <cell r="AR919">
            <v>-3.3613445378151252E-2</v>
          </cell>
          <cell r="AS919">
            <v>-0.10641891891891897</v>
          </cell>
          <cell r="AT919">
            <v>-4.4843049327354279E-2</v>
          </cell>
          <cell r="AU919">
            <v>-4.5454545454545414E-2</v>
          </cell>
          <cell r="AV919">
            <v>-2.2368421052631593E-2</v>
          </cell>
          <cell r="AW919">
            <v>0</v>
          </cell>
        </row>
        <row r="920">
          <cell r="A920">
            <v>43693</v>
          </cell>
          <cell r="B920">
            <v>10406</v>
          </cell>
          <cell r="C920">
            <v>7032</v>
          </cell>
          <cell r="D920">
            <v>0.10005046681806706</v>
          </cell>
          <cell r="E920">
            <v>8.974761755157612E-2</v>
          </cell>
          <cell r="F920">
            <v>0.11565920990004752</v>
          </cell>
          <cell r="G920">
            <v>0.47980659840728102</v>
          </cell>
          <cell r="I920">
            <v>10.5</v>
          </cell>
          <cell r="J920">
            <v>17.100000000000001</v>
          </cell>
          <cell r="K920"/>
          <cell r="L920">
            <v>14.9</v>
          </cell>
          <cell r="N920">
            <v>15.25</v>
          </cell>
          <cell r="P920">
            <v>1.86</v>
          </cell>
          <cell r="Q920">
            <v>4.96</v>
          </cell>
          <cell r="R920">
            <v>5.25</v>
          </cell>
          <cell r="S920">
            <v>10.45</v>
          </cell>
          <cell r="T920">
            <v>10.3</v>
          </cell>
          <cell r="U920">
            <v>12.8</v>
          </cell>
          <cell r="V920">
            <v>12.65</v>
          </cell>
          <cell r="X920">
            <v>28</v>
          </cell>
          <cell r="Y920">
            <v>22.85</v>
          </cell>
          <cell r="Z920">
            <v>22.55</v>
          </cell>
          <cell r="AA920">
            <v>8.49</v>
          </cell>
          <cell r="AB920">
            <v>5.35</v>
          </cell>
          <cell r="AD920">
            <v>8.5500000000000007</v>
          </cell>
          <cell r="AE920">
            <v>0.16666666666666674</v>
          </cell>
          <cell r="AF920">
            <v>9.6153846153846256E-2</v>
          </cell>
          <cell r="AG920">
            <v>4.5614035087719218E-2</v>
          </cell>
          <cell r="AH920">
            <v>4.5614035087719218E-2</v>
          </cell>
          <cell r="AI920">
            <v>7.0175438596491224E-2</v>
          </cell>
          <cell r="AJ920">
            <v>7.0175438596491224E-2</v>
          </cell>
          <cell r="AK920">
            <v>0.29166666666666674</v>
          </cell>
          <cell r="AL920">
            <v>0.29166666666666674</v>
          </cell>
          <cell r="AM920">
            <v>0.27835051546391765</v>
          </cell>
          <cell r="AN920">
            <v>0.11702127659574457</v>
          </cell>
          <cell r="AO920">
            <v>0.16111111111111098</v>
          </cell>
          <cell r="AP920">
            <v>5.6410256410256432E-2</v>
          </cell>
          <cell r="AQ920">
            <v>9.8712446351931327E-2</v>
          </cell>
          <cell r="AR920">
            <v>0.10000000000000009</v>
          </cell>
          <cell r="AS920">
            <v>5.8601134215501061E-2</v>
          </cell>
          <cell r="AT920">
            <v>7.2769953051643244E-2</v>
          </cell>
          <cell r="AU920">
            <v>7.3809523809523769E-2</v>
          </cell>
          <cell r="AV920">
            <v>0.14266487213997325</v>
          </cell>
          <cell r="AW920">
            <v>0.26777251184834117</v>
          </cell>
        </row>
        <row r="921">
          <cell r="A921">
            <v>43700</v>
          </cell>
          <cell r="B921">
            <v>10612</v>
          </cell>
          <cell r="C921">
            <v>7194</v>
          </cell>
          <cell r="D921">
            <v>2.1103337538708633E-2</v>
          </cell>
          <cell r="E921">
            <v>1.9796271381895103E-2</v>
          </cell>
          <cell r="F921">
            <v>2.3037542662116106E-2</v>
          </cell>
          <cell r="G921">
            <v>0.47511815401723656</v>
          </cell>
          <cell r="I921">
            <v>10.6</v>
          </cell>
          <cell r="J921">
            <v>17.649999999999999</v>
          </cell>
          <cell r="K921"/>
          <cell r="L921">
            <v>15.35</v>
          </cell>
          <cell r="N921">
            <v>15.6</v>
          </cell>
          <cell r="P921">
            <v>2.0299999999999998</v>
          </cell>
          <cell r="Q921">
            <v>5.01</v>
          </cell>
          <cell r="R921">
            <v>5.2</v>
          </cell>
          <cell r="S921">
            <v>10.65</v>
          </cell>
          <cell r="T921">
            <v>10.5</v>
          </cell>
          <cell r="U921">
            <v>12.5</v>
          </cell>
          <cell r="V921">
            <v>12.2</v>
          </cell>
          <cell r="X921">
            <v>28.85</v>
          </cell>
          <cell r="Y921">
            <v>24.35</v>
          </cell>
          <cell r="Z921">
            <v>24.05</v>
          </cell>
          <cell r="AA921">
            <v>8.82</v>
          </cell>
          <cell r="AB921">
            <v>5.24</v>
          </cell>
          <cell r="AD921">
            <v>8.89</v>
          </cell>
          <cell r="AE921">
            <v>9.52380952380949E-3</v>
          </cell>
          <cell r="AF921">
            <v>3.2163742690058283E-2</v>
          </cell>
          <cell r="AG921">
            <v>3.0201342281879207E-2</v>
          </cell>
          <cell r="AH921">
            <v>3.0201342281879207E-2</v>
          </cell>
          <cell r="AI921">
            <v>2.2950819672131084E-2</v>
          </cell>
          <cell r="AJ921">
            <v>2.2950819672131084E-2</v>
          </cell>
          <cell r="AK921">
            <v>9.139784946236551E-2</v>
          </cell>
          <cell r="AL921">
            <v>9.139784946236551E-2</v>
          </cell>
          <cell r="AM921">
            <v>1.0080645161290258E-2</v>
          </cell>
          <cell r="AN921">
            <v>-9.52380952380949E-3</v>
          </cell>
          <cell r="AO921">
            <v>1.9138755980861344E-2</v>
          </cell>
          <cell r="AP921">
            <v>1.9417475728155331E-2</v>
          </cell>
          <cell r="AQ921">
            <v>-2.34375E-2</v>
          </cell>
          <cell r="AR921">
            <v>-3.5573122529644396E-2</v>
          </cell>
          <cell r="AS921">
            <v>3.0357142857142971E-2</v>
          </cell>
          <cell r="AT921">
            <v>6.5645514223194645E-2</v>
          </cell>
          <cell r="AU921">
            <v>6.6518847006651782E-2</v>
          </cell>
          <cell r="AV921">
            <v>3.8869257950530089E-2</v>
          </cell>
          <cell r="AW921">
            <v>-2.0560747663551315E-2</v>
          </cell>
        </row>
        <row r="922">
          <cell r="A922">
            <v>43707</v>
          </cell>
          <cell r="B922">
            <v>11957</v>
          </cell>
          <cell r="C922">
            <v>7633</v>
          </cell>
          <cell r="D922">
            <v>0.10019094687184094</v>
          </cell>
          <cell r="E922">
            <v>0.12674330946098755</v>
          </cell>
          <cell r="F922">
            <v>6.1023074784542608E-2</v>
          </cell>
          <cell r="G922">
            <v>0.56648761954670512</v>
          </cell>
          <cell r="I922">
            <v>10.35</v>
          </cell>
          <cell r="J922">
            <v>19.5</v>
          </cell>
          <cell r="K922"/>
          <cell r="L922">
            <v>16.25</v>
          </cell>
          <cell r="N922">
            <v>16.75</v>
          </cell>
          <cell r="P922">
            <v>2.34</v>
          </cell>
          <cell r="Q922">
            <v>5.1100000000000003</v>
          </cell>
          <cell r="R922">
            <v>5.85</v>
          </cell>
          <cell r="S922">
            <v>11.8</v>
          </cell>
          <cell r="T922">
            <v>11.25</v>
          </cell>
          <cell r="U922">
            <v>14.2</v>
          </cell>
          <cell r="V922">
            <v>13.7</v>
          </cell>
          <cell r="X922">
            <v>32.5</v>
          </cell>
          <cell r="Y922">
            <v>25.45</v>
          </cell>
          <cell r="Z922">
            <v>28.15</v>
          </cell>
          <cell r="AA922">
            <v>10.130000000000001</v>
          </cell>
          <cell r="AB922">
            <v>6.33</v>
          </cell>
          <cell r="AD922">
            <v>9.6</v>
          </cell>
          <cell r="AE922">
            <v>-2.3584905660377409E-2</v>
          </cell>
          <cell r="AF922">
            <v>0.10481586402266307</v>
          </cell>
          <cell r="AG922">
            <v>5.8631921824104261E-2</v>
          </cell>
          <cell r="AH922">
            <v>5.8631921824104261E-2</v>
          </cell>
          <cell r="AI922">
            <v>7.3717948717948678E-2</v>
          </cell>
          <cell r="AJ922">
            <v>7.3717948717948678E-2</v>
          </cell>
          <cell r="AK922">
            <v>0.15270935960591148</v>
          </cell>
          <cell r="AL922">
            <v>0.15270935960591148</v>
          </cell>
          <cell r="AM922">
            <v>1.9960079840319445E-2</v>
          </cell>
          <cell r="AN922">
            <v>0.125</v>
          </cell>
          <cell r="AO922">
            <v>0.107981220657277</v>
          </cell>
          <cell r="AP922">
            <v>7.1428571428571397E-2</v>
          </cell>
          <cell r="AQ922">
            <v>0.1359999999999999</v>
          </cell>
          <cell r="AR922">
            <v>0.12295081967213117</v>
          </cell>
          <cell r="AS922">
            <v>0.12651646447140386</v>
          </cell>
          <cell r="AT922">
            <v>4.5174537987679564E-2</v>
          </cell>
          <cell r="AU922">
            <v>0.17047817047817038</v>
          </cell>
          <cell r="AV922">
            <v>0.14852607709750565</v>
          </cell>
          <cell r="AW922">
            <v>0.20801526717557239</v>
          </cell>
        </row>
        <row r="923">
          <cell r="A923">
            <v>43714</v>
          </cell>
          <cell r="B923">
            <v>12211</v>
          </cell>
          <cell r="C923">
            <v>8307</v>
          </cell>
          <cell r="D923">
            <v>4.7371107708014337E-2</v>
          </cell>
          <cell r="E923">
            <v>2.1242786652170276E-2</v>
          </cell>
          <cell r="F923">
            <v>8.8300799161535437E-2</v>
          </cell>
          <cell r="G923">
            <v>0.46996508968339956</v>
          </cell>
          <cell r="I923">
            <v>11.2</v>
          </cell>
          <cell r="J923">
            <v>21.15</v>
          </cell>
          <cell r="K923"/>
          <cell r="L923">
            <v>17.649999999999999</v>
          </cell>
          <cell r="N923">
            <v>18.55</v>
          </cell>
          <cell r="P923">
            <v>2.91</v>
          </cell>
          <cell r="Q923">
            <v>5.62</v>
          </cell>
          <cell r="R923">
            <v>5.9</v>
          </cell>
          <cell r="S923">
            <v>13</v>
          </cell>
          <cell r="T923">
            <v>12.25</v>
          </cell>
          <cell r="U923">
            <v>14.6</v>
          </cell>
          <cell r="V923">
            <v>14</v>
          </cell>
          <cell r="X923">
            <v>32.299999999999997</v>
          </cell>
          <cell r="Y923">
            <v>25.25</v>
          </cell>
          <cell r="Z923">
            <v>27.95</v>
          </cell>
          <cell r="AA923">
            <v>10.39</v>
          </cell>
          <cell r="AB923">
            <v>6.75</v>
          </cell>
          <cell r="AD923">
            <v>12.25</v>
          </cell>
          <cell r="AE923">
            <v>8.212560386473422E-2</v>
          </cell>
          <cell r="AF923">
            <v>8.4615384615384537E-2</v>
          </cell>
          <cell r="AG923">
            <v>8.6153846153846025E-2</v>
          </cell>
          <cell r="AH923">
            <v>8.6153846153846025E-2</v>
          </cell>
          <cell r="AI923">
            <v>0.10746268656716418</v>
          </cell>
          <cell r="AJ923">
            <v>0.10746268656716418</v>
          </cell>
          <cell r="AK923">
            <v>0.24358974358974383</v>
          </cell>
          <cell r="AL923">
            <v>0.24358974358974383</v>
          </cell>
          <cell r="AM923">
            <v>9.9804305283757389E-2</v>
          </cell>
          <cell r="AN923">
            <v>8.5470085470087387E-3</v>
          </cell>
          <cell r="AO923">
            <v>0.10169491525423724</v>
          </cell>
          <cell r="AP923">
            <v>8.8888888888888795E-2</v>
          </cell>
          <cell r="AQ923">
            <v>2.8169014084507005E-2</v>
          </cell>
          <cell r="AR923">
            <v>2.1897810218978186E-2</v>
          </cell>
          <cell r="AS923">
            <v>-6.1538461538462874E-3</v>
          </cell>
          <cell r="AT923">
            <v>-7.8585461689587577E-3</v>
          </cell>
          <cell r="AU923">
            <v>-7.1047957371225268E-3</v>
          </cell>
          <cell r="AV923">
            <v>2.5666337611056189E-2</v>
          </cell>
          <cell r="AW923">
            <v>6.6350710900473953E-2</v>
          </cell>
        </row>
        <row r="924">
          <cell r="A924">
            <v>43721</v>
          </cell>
          <cell r="B924">
            <v>11657</v>
          </cell>
          <cell r="C924">
            <v>7981</v>
          </cell>
          <cell r="D924">
            <v>-4.2889170484452621E-2</v>
          </cell>
          <cell r="E924">
            <v>-4.5368929653591072E-2</v>
          </cell>
          <cell r="F924">
            <v>-3.9244011074996976E-2</v>
          </cell>
          <cell r="G924">
            <v>0.46059391053752663</v>
          </cell>
          <cell r="I924">
            <v>10.95</v>
          </cell>
          <cell r="J924">
            <v>20.149999999999999</v>
          </cell>
          <cell r="K924"/>
          <cell r="L924">
            <v>17.45</v>
          </cell>
          <cell r="N924">
            <v>18.100000000000001</v>
          </cell>
          <cell r="P924">
            <v>2.59</v>
          </cell>
          <cell r="Q924">
            <v>5.21</v>
          </cell>
          <cell r="R924">
            <v>5.9</v>
          </cell>
          <cell r="S924">
            <v>12.5</v>
          </cell>
          <cell r="T924">
            <v>11.9</v>
          </cell>
          <cell r="U924">
            <v>14.5</v>
          </cell>
          <cell r="V924">
            <v>13.9</v>
          </cell>
          <cell r="X924">
            <v>30.25</v>
          </cell>
          <cell r="Y924">
            <v>23.5</v>
          </cell>
          <cell r="Z924">
            <v>25.9</v>
          </cell>
          <cell r="AA924">
            <v>9.8000000000000007</v>
          </cell>
          <cell r="AB924">
            <v>6.46</v>
          </cell>
          <cell r="AD924">
            <v>12.1</v>
          </cell>
          <cell r="AE924">
            <v>-2.2321428571428603E-2</v>
          </cell>
          <cell r="AF924">
            <v>-4.7281323877068515E-2</v>
          </cell>
          <cell r="AG924">
            <v>-1.1331444759206777E-2</v>
          </cell>
          <cell r="AH924">
            <v>-1.1331444759206777E-2</v>
          </cell>
          <cell r="AI924">
            <v>-2.425876010781669E-2</v>
          </cell>
          <cell r="AJ924">
            <v>-2.425876010781669E-2</v>
          </cell>
          <cell r="AK924">
            <v>-0.10996563573883167</v>
          </cell>
          <cell r="AL924">
            <v>-0.10996563573883167</v>
          </cell>
          <cell r="AM924">
            <v>-7.2953736654804313E-2</v>
          </cell>
          <cell r="AN924">
            <v>0</v>
          </cell>
          <cell r="AO924">
            <v>-3.8461538461538436E-2</v>
          </cell>
          <cell r="AP924">
            <v>-2.8571428571428581E-2</v>
          </cell>
          <cell r="AQ924">
            <v>-6.8493150684931781E-3</v>
          </cell>
          <cell r="AR924">
            <v>-7.1428571428571175E-3</v>
          </cell>
          <cell r="AS924">
            <v>-6.3467492260061875E-2</v>
          </cell>
          <cell r="AT924">
            <v>-6.9306930693069257E-2</v>
          </cell>
          <cell r="AU924">
            <v>-7.3345259391771056E-2</v>
          </cell>
          <cell r="AV924">
            <v>-5.6785370548604441E-2</v>
          </cell>
          <cell r="AW924">
            <v>-4.2962962962962981E-2</v>
          </cell>
        </row>
        <row r="925">
          <cell r="A925">
            <v>43728</v>
          </cell>
          <cell r="B925">
            <v>11135</v>
          </cell>
          <cell r="C925">
            <v>7147</v>
          </cell>
          <cell r="D925">
            <v>-6.9049801405438482E-2</v>
          </cell>
          <cell r="E925">
            <v>-4.4779960538732122E-2</v>
          </cell>
          <cell r="F925">
            <v>-0.10449818318506454</v>
          </cell>
          <cell r="G925">
            <v>0.55799636210997616</v>
          </cell>
          <cell r="I925">
            <v>9.15</v>
          </cell>
          <cell r="J925">
            <v>18.25</v>
          </cell>
          <cell r="K925"/>
          <cell r="L925">
            <v>16.899999999999999</v>
          </cell>
          <cell r="N925">
            <v>17.600000000000001</v>
          </cell>
          <cell r="P925">
            <v>2.2400000000000002</v>
          </cell>
          <cell r="Q925">
            <v>4.0999999999999996</v>
          </cell>
          <cell r="R925">
            <v>5.85</v>
          </cell>
          <cell r="S925">
            <v>11.9</v>
          </cell>
          <cell r="T925">
            <v>11.35</v>
          </cell>
          <cell r="U925">
            <v>14.4</v>
          </cell>
          <cell r="V925">
            <v>13.8</v>
          </cell>
          <cell r="X925">
            <v>28.05</v>
          </cell>
          <cell r="Y925">
            <v>21.05</v>
          </cell>
          <cell r="Z925">
            <v>23.7</v>
          </cell>
          <cell r="AA925">
            <v>9.84</v>
          </cell>
          <cell r="AB925">
            <v>6.42</v>
          </cell>
          <cell r="AD925">
            <v>11.55</v>
          </cell>
          <cell r="AE925">
            <v>-0.1643835616438355</v>
          </cell>
          <cell r="AF925">
            <v>-9.4292803970223216E-2</v>
          </cell>
          <cell r="AG925">
            <v>-3.1518624641833859E-2</v>
          </cell>
          <cell r="AH925">
            <v>-3.1518624641833859E-2</v>
          </cell>
          <cell r="AI925">
            <v>-2.7624309392265234E-2</v>
          </cell>
          <cell r="AJ925">
            <v>-2.7624309392265234E-2</v>
          </cell>
          <cell r="AK925">
            <v>-0.13513513513513498</v>
          </cell>
          <cell r="AL925">
            <v>-0.13513513513513498</v>
          </cell>
          <cell r="AM925">
            <v>-0.21305182341650675</v>
          </cell>
          <cell r="AN925">
            <v>-8.4745762711865291E-3</v>
          </cell>
          <cell r="AO925">
            <v>-4.7999999999999932E-2</v>
          </cell>
          <cell r="AP925">
            <v>-4.6218487394958041E-2</v>
          </cell>
          <cell r="AQ925">
            <v>-6.8965517241379448E-3</v>
          </cell>
          <cell r="AR925">
            <v>-7.194244604316502E-3</v>
          </cell>
          <cell r="AS925">
            <v>-7.2727272727272751E-2</v>
          </cell>
          <cell r="AT925">
            <v>-0.10425531914893615</v>
          </cell>
          <cell r="AU925">
            <v>-8.4942084942084883E-2</v>
          </cell>
          <cell r="AV925">
            <v>4.0816326530610514E-3</v>
          </cell>
          <cell r="AW925">
            <v>-6.1919504643962453E-3</v>
          </cell>
        </row>
        <row r="926">
          <cell r="A926">
            <v>43735</v>
          </cell>
          <cell r="B926">
            <v>10070</v>
          </cell>
          <cell r="C926">
            <v>6568</v>
          </cell>
          <cell r="D926">
            <v>-8.9924515917295667E-2</v>
          </cell>
          <cell r="E926">
            <v>-9.5644364616075395E-2</v>
          </cell>
          <cell r="F926">
            <v>-8.1013012452777367E-2</v>
          </cell>
          <cell r="G926">
            <v>0.5331912302070646</v>
          </cell>
          <cell r="I926">
            <v>8.5</v>
          </cell>
          <cell r="J926">
            <v>17.399999999999999</v>
          </cell>
          <cell r="K926"/>
          <cell r="L926">
            <v>15.75</v>
          </cell>
          <cell r="N926">
            <v>16.399999999999999</v>
          </cell>
          <cell r="P926">
            <v>1.67</v>
          </cell>
          <cell r="Q926">
            <v>3.29</v>
          </cell>
          <cell r="R926">
            <v>5.3</v>
          </cell>
          <cell r="S926">
            <v>10.35</v>
          </cell>
          <cell r="T926">
            <v>10.25</v>
          </cell>
          <cell r="U926">
            <v>12.9</v>
          </cell>
          <cell r="V926">
            <v>12.3</v>
          </cell>
          <cell r="X926">
            <v>27.15</v>
          </cell>
          <cell r="Y926">
            <v>20.149999999999999</v>
          </cell>
          <cell r="Z926">
            <v>22.8</v>
          </cell>
          <cell r="AA926">
            <v>8.44</v>
          </cell>
          <cell r="AB926">
            <v>4.5199999999999996</v>
          </cell>
          <cell r="AD926">
            <v>10.45</v>
          </cell>
          <cell r="AE926">
            <v>-7.1038251366120297E-2</v>
          </cell>
          <cell r="AF926">
            <v>-4.6575342465753455E-2</v>
          </cell>
          <cell r="AG926">
            <v>-6.8047337278106412E-2</v>
          </cell>
          <cell r="AH926">
            <v>-6.8047337278106412E-2</v>
          </cell>
          <cell r="AI926">
            <v>-6.8181818181818343E-2</v>
          </cell>
          <cell r="AJ926">
            <v>-6.8181818181818343E-2</v>
          </cell>
          <cell r="AK926">
            <v>-0.25446428571428581</v>
          </cell>
          <cell r="AL926">
            <v>-0.25446428571428581</v>
          </cell>
          <cell r="AM926">
            <v>-0.19756097560975605</v>
          </cell>
          <cell r="AN926">
            <v>-9.4017094017094016E-2</v>
          </cell>
          <cell r="AO926">
            <v>-0.13025210084033623</v>
          </cell>
          <cell r="AP926">
            <v>-9.6916299559471342E-2</v>
          </cell>
          <cell r="AQ926">
            <v>-0.10416666666666663</v>
          </cell>
          <cell r="AR926">
            <v>-0.10869565217391308</v>
          </cell>
          <cell r="AS926">
            <v>-3.2085561497326331E-2</v>
          </cell>
          <cell r="AT926">
            <v>-4.2755344418052399E-2</v>
          </cell>
          <cell r="AU926">
            <v>-3.7974683544303778E-2</v>
          </cell>
          <cell r="AV926">
            <v>-0.14227642276422769</v>
          </cell>
          <cell r="AW926">
            <v>-0.29595015576323991</v>
          </cell>
        </row>
        <row r="927">
          <cell r="A927">
            <v>43742</v>
          </cell>
          <cell r="B927">
            <v>9336</v>
          </cell>
          <cell r="C927">
            <v>6398</v>
          </cell>
          <cell r="D927">
            <v>-5.4333453540089005E-2</v>
          </cell>
          <cell r="E927">
            <v>-7.2889771598808384E-2</v>
          </cell>
          <cell r="F927">
            <v>-2.5883069427527383E-2</v>
          </cell>
          <cell r="G927">
            <v>0.45920600187558613</v>
          </cell>
          <cell r="I927">
            <v>9.15</v>
          </cell>
          <cell r="J927">
            <v>16.5</v>
          </cell>
          <cell r="K927"/>
          <cell r="L927">
            <v>14.65</v>
          </cell>
          <cell r="N927">
            <v>15.25</v>
          </cell>
          <cell r="P927">
            <v>1.18</v>
          </cell>
          <cell r="Q927">
            <v>3.72</v>
          </cell>
          <cell r="R927">
            <v>4.55</v>
          </cell>
          <cell r="S927">
            <v>8.9</v>
          </cell>
          <cell r="T927">
            <v>9.3000000000000007</v>
          </cell>
          <cell r="U927">
            <v>11.5</v>
          </cell>
          <cell r="V927">
            <v>10.9</v>
          </cell>
          <cell r="X927">
            <v>26.35</v>
          </cell>
          <cell r="Y927">
            <v>19.350000000000001</v>
          </cell>
          <cell r="Z927">
            <v>22</v>
          </cell>
          <cell r="AA927">
            <v>8.19</v>
          </cell>
          <cell r="AB927">
            <v>3.84</v>
          </cell>
          <cell r="AD927">
            <v>9.1</v>
          </cell>
          <cell r="AE927">
            <v>7.6470588235294068E-2</v>
          </cell>
          <cell r="AF927">
            <v>-5.1724137931034364E-2</v>
          </cell>
          <cell r="AG927">
            <v>-6.9841269841269815E-2</v>
          </cell>
          <cell r="AH927">
            <v>-6.9841269841269815E-2</v>
          </cell>
          <cell r="AI927">
            <v>-7.0121951219512146E-2</v>
          </cell>
          <cell r="AJ927">
            <v>-7.0121951219512146E-2</v>
          </cell>
          <cell r="AK927">
            <v>-0.29341317365269459</v>
          </cell>
          <cell r="AL927">
            <v>-0.29341317365269459</v>
          </cell>
          <cell r="AM927">
            <v>0.1306990881458967</v>
          </cell>
          <cell r="AN927">
            <v>-0.14150943396226412</v>
          </cell>
          <cell r="AO927">
            <v>-0.14009661835748788</v>
          </cell>
          <cell r="AP927">
            <v>-9.2682926829268264E-2</v>
          </cell>
          <cell r="AQ927">
            <v>-0.10852713178294571</v>
          </cell>
          <cell r="AR927">
            <v>-0.11382113821138218</v>
          </cell>
          <cell r="AS927">
            <v>-2.9465930018416131E-2</v>
          </cell>
          <cell r="AT927">
            <v>-3.9702233250620167E-2</v>
          </cell>
          <cell r="AU927">
            <v>-3.5087719298245612E-2</v>
          </cell>
          <cell r="AV927">
            <v>-2.9620853080568721E-2</v>
          </cell>
          <cell r="AW927">
            <v>-0.1504424778761061</v>
          </cell>
        </row>
        <row r="928">
          <cell r="A928">
            <v>43749</v>
          </cell>
          <cell r="B928">
            <v>9866</v>
          </cell>
          <cell r="C928">
            <v>6648</v>
          </cell>
          <cell r="D928">
            <v>4.9574170585992228E-2</v>
          </cell>
          <cell r="E928">
            <v>5.6769494430162881E-2</v>
          </cell>
          <cell r="F928">
            <v>3.9074710847139649E-2</v>
          </cell>
          <cell r="G928">
            <v>0.48405535499398317</v>
          </cell>
          <cell r="I928">
            <v>9.25</v>
          </cell>
          <cell r="J928">
            <v>17.5</v>
          </cell>
          <cell r="K928"/>
          <cell r="L928">
            <v>14.85</v>
          </cell>
          <cell r="N928">
            <v>15.5</v>
          </cell>
          <cell r="P928">
            <v>1.29</v>
          </cell>
          <cell r="Q928">
            <v>4.05</v>
          </cell>
          <cell r="R928">
            <v>5.05</v>
          </cell>
          <cell r="S928">
            <v>8.9</v>
          </cell>
          <cell r="T928">
            <v>9.3000000000000007</v>
          </cell>
          <cell r="U928">
            <v>11.6</v>
          </cell>
          <cell r="V928">
            <v>11</v>
          </cell>
          <cell r="X928">
            <v>28.15</v>
          </cell>
          <cell r="Y928">
            <v>21.15</v>
          </cell>
          <cell r="Z928">
            <v>23.8</v>
          </cell>
          <cell r="AA928">
            <v>8.75</v>
          </cell>
          <cell r="AB928">
            <v>4.1399999999999997</v>
          </cell>
          <cell r="AD928">
            <v>9.1</v>
          </cell>
          <cell r="AE928">
            <v>1.0928961748633892E-2</v>
          </cell>
          <cell r="AF928">
            <v>6.0606060606060552E-2</v>
          </cell>
          <cell r="AG928">
            <v>1.3651877133105783E-2</v>
          </cell>
          <cell r="AH928">
            <v>1.3651877133105783E-2</v>
          </cell>
          <cell r="AI928">
            <v>1.6393442622950838E-2</v>
          </cell>
          <cell r="AJ928">
            <v>1.6393442622950838E-2</v>
          </cell>
          <cell r="AK928">
            <v>9.3220338983051043E-2</v>
          </cell>
          <cell r="AL928">
            <v>9.3220338983051043E-2</v>
          </cell>
          <cell r="AM928">
            <v>8.870967741935476E-2</v>
          </cell>
          <cell r="AN928">
            <v>0.10989010989010994</v>
          </cell>
          <cell r="AO928">
            <v>0</v>
          </cell>
          <cell r="AP928">
            <v>0</v>
          </cell>
          <cell r="AQ928">
            <v>8.6956521739129933E-3</v>
          </cell>
          <cell r="AR928">
            <v>9.1743119266054496E-3</v>
          </cell>
          <cell r="AS928">
            <v>6.8311195445920125E-2</v>
          </cell>
          <cell r="AT928">
            <v>9.3023255813953432E-2</v>
          </cell>
          <cell r="AU928">
            <v>8.181818181818179E-2</v>
          </cell>
          <cell r="AV928">
            <v>6.8376068376068355E-2</v>
          </cell>
          <cell r="AW928">
            <v>7.8125E-2</v>
          </cell>
        </row>
        <row r="929">
          <cell r="A929">
            <v>43756</v>
          </cell>
          <cell r="B929">
            <v>9302</v>
          </cell>
          <cell r="C929">
            <v>6365</v>
          </cell>
          <cell r="D929">
            <v>-5.1289814702676462E-2</v>
          </cell>
          <cell r="E929">
            <v>-5.7166024731400755E-2</v>
          </cell>
          <cell r="F929">
            <v>-4.2569193742478917E-2</v>
          </cell>
          <cell r="G929">
            <v>0.46142969363707775</v>
          </cell>
          <cell r="I929">
            <v>9.1</v>
          </cell>
          <cell r="J929">
            <v>16.399999999999999</v>
          </cell>
          <cell r="K929"/>
          <cell r="L929">
            <v>14.25</v>
          </cell>
          <cell r="N929">
            <v>14.95</v>
          </cell>
          <cell r="P929">
            <v>1.1399999999999999</v>
          </cell>
          <cell r="Q929">
            <v>3.93</v>
          </cell>
          <cell r="R929">
            <v>5.15</v>
          </cell>
          <cell r="S929">
            <v>8.6</v>
          </cell>
          <cell r="T929">
            <v>8.85</v>
          </cell>
          <cell r="U929">
            <v>11.65</v>
          </cell>
          <cell r="V929">
            <v>11.05</v>
          </cell>
          <cell r="X929">
            <v>25.3</v>
          </cell>
          <cell r="Y929">
            <v>18.5</v>
          </cell>
          <cell r="Z929">
            <v>20.95</v>
          </cell>
          <cell r="AA929">
            <v>8.49</v>
          </cell>
          <cell r="AB929">
            <v>4.3099999999999996</v>
          </cell>
          <cell r="AD929">
            <v>8.65</v>
          </cell>
          <cell r="AE929">
            <v>-1.6216216216216273E-2</v>
          </cell>
          <cell r="AF929">
            <v>-6.2857142857142945E-2</v>
          </cell>
          <cell r="AG929">
            <v>-4.0404040404040331E-2</v>
          </cell>
          <cell r="AH929">
            <v>-4.0404040404040331E-2</v>
          </cell>
          <cell r="AI929">
            <v>-3.5483870967741971E-2</v>
          </cell>
          <cell r="AJ929">
            <v>-3.5483870967741971E-2</v>
          </cell>
          <cell r="AK929">
            <v>-0.11627906976744196</v>
          </cell>
          <cell r="AL929">
            <v>-0.11627906976744196</v>
          </cell>
          <cell r="AM929">
            <v>-2.9629629629629561E-2</v>
          </cell>
          <cell r="AN929">
            <v>1.980198019801982E-2</v>
          </cell>
          <cell r="AO929">
            <v>-3.3707865168539408E-2</v>
          </cell>
          <cell r="AP929">
            <v>-4.8387096774193616E-2</v>
          </cell>
          <cell r="AQ929">
            <v>4.3103448275862988E-3</v>
          </cell>
          <cell r="AR929">
            <v>4.5454545454546302E-3</v>
          </cell>
          <cell r="AS929">
            <v>-0.10124333925399642</v>
          </cell>
          <cell r="AT929">
            <v>-0.12529550827423164</v>
          </cell>
          <cell r="AU929">
            <v>-0.11974789915966388</v>
          </cell>
          <cell r="AV929">
            <v>-2.9714285714285693E-2</v>
          </cell>
          <cell r="AW929">
            <v>4.106280193236711E-2</v>
          </cell>
        </row>
        <row r="930">
          <cell r="A930">
            <v>43763</v>
          </cell>
          <cell r="B930">
            <v>9417</v>
          </cell>
          <cell r="C930">
            <v>6447</v>
          </cell>
          <cell r="D930">
            <v>1.2574200548924441E-2</v>
          </cell>
          <cell r="E930">
            <v>1.2362932702644658E-2</v>
          </cell>
          <cell r="F930">
            <v>1.2882953652788798E-2</v>
          </cell>
          <cell r="G930">
            <v>0.46067938576081896</v>
          </cell>
          <cell r="I930">
            <v>9.3000000000000007</v>
          </cell>
          <cell r="J930">
            <v>15.75</v>
          </cell>
          <cell r="K930"/>
          <cell r="L930">
            <v>14.5</v>
          </cell>
          <cell r="N930">
            <v>15</v>
          </cell>
          <cell r="P930">
            <v>1.18</v>
          </cell>
          <cell r="Q930">
            <v>4.05</v>
          </cell>
          <cell r="R930">
            <v>5.3</v>
          </cell>
          <cell r="S930">
            <v>8.75</v>
          </cell>
          <cell r="T930">
            <v>8.6</v>
          </cell>
          <cell r="U930">
            <v>12.65</v>
          </cell>
          <cell r="V930">
            <v>11.25</v>
          </cell>
          <cell r="X930">
            <v>24.5</v>
          </cell>
          <cell r="Y930">
            <v>19.25</v>
          </cell>
          <cell r="Z930">
            <v>21.5</v>
          </cell>
          <cell r="AA930">
            <v>8.2799999999999994</v>
          </cell>
          <cell r="AB930">
            <v>4.7300000000000004</v>
          </cell>
          <cell r="AD930">
            <v>9</v>
          </cell>
          <cell r="AE930">
            <v>2.1978021978022122E-2</v>
          </cell>
          <cell r="AF930">
            <v>-3.9634146341463339E-2</v>
          </cell>
          <cell r="AG930">
            <v>1.7543859649122862E-2</v>
          </cell>
          <cell r="AH930">
            <v>1.7543859649122862E-2</v>
          </cell>
          <cell r="AI930">
            <v>3.3444816053511683E-3</v>
          </cell>
          <cell r="AJ930">
            <v>3.3444816053511683E-3</v>
          </cell>
          <cell r="AK930">
            <v>3.5087719298245723E-2</v>
          </cell>
          <cell r="AL930">
            <v>3.5087719298245723E-2</v>
          </cell>
          <cell r="AM930">
            <v>3.0534351145037997E-2</v>
          </cell>
          <cell r="AN930">
            <v>2.9126213592232997E-2</v>
          </cell>
          <cell r="AO930">
            <v>1.744186046511631E-2</v>
          </cell>
          <cell r="AP930">
            <v>-2.8248587570621431E-2</v>
          </cell>
          <cell r="AQ930">
            <v>8.5836909871244593E-2</v>
          </cell>
          <cell r="AR930">
            <v>1.8099547511312153E-2</v>
          </cell>
          <cell r="AS930">
            <v>-3.1620553359683834E-2</v>
          </cell>
          <cell r="AT930">
            <v>4.0540540540540571E-2</v>
          </cell>
          <cell r="AU930">
            <v>2.6252983293556076E-2</v>
          </cell>
          <cell r="AV930">
            <v>-2.4734982332155542E-2</v>
          </cell>
          <cell r="AW930">
            <v>9.7447795823666139E-2</v>
          </cell>
        </row>
        <row r="931">
          <cell r="A931">
            <v>43770</v>
          </cell>
          <cell r="B931">
            <v>9166</v>
          </cell>
          <cell r="C931">
            <v>6323</v>
          </cell>
          <cell r="D931">
            <v>-2.3638426626323761E-2</v>
          </cell>
          <cell r="E931">
            <v>-2.6653923754911379E-2</v>
          </cell>
          <cell r="F931">
            <v>-1.9233752132774895E-2</v>
          </cell>
          <cell r="G931">
            <v>0.44962834097738413</v>
          </cell>
          <cell r="I931">
            <v>9.1</v>
          </cell>
          <cell r="J931">
            <v>15.7</v>
          </cell>
          <cell r="K931"/>
          <cell r="L931">
            <v>14.4</v>
          </cell>
          <cell r="N931">
            <v>14.8</v>
          </cell>
          <cell r="P931">
            <v>1.04</v>
          </cell>
          <cell r="Q931">
            <v>3.84</v>
          </cell>
          <cell r="R931">
            <v>5.25</v>
          </cell>
          <cell r="S931">
            <v>8.5</v>
          </cell>
          <cell r="T931">
            <v>8.5500000000000007</v>
          </cell>
          <cell r="U931">
            <v>12.4</v>
          </cell>
          <cell r="V931">
            <v>11.2</v>
          </cell>
          <cell r="X931">
            <v>23.65</v>
          </cell>
          <cell r="Y931">
            <v>18.350000000000001</v>
          </cell>
          <cell r="Z931">
            <v>20.399999999999999</v>
          </cell>
          <cell r="AA931">
            <v>8.19</v>
          </cell>
          <cell r="AB931">
            <v>4.5999999999999996</v>
          </cell>
          <cell r="AD931">
            <v>8.35</v>
          </cell>
          <cell r="AE931">
            <v>-2.1505376344086113E-2</v>
          </cell>
          <cell r="AF931">
            <v>-3.1746031746032743E-3</v>
          </cell>
          <cell r="AG931">
            <v>-6.8965517241379448E-3</v>
          </cell>
          <cell r="AH931">
            <v>-6.8965517241379448E-3</v>
          </cell>
          <cell r="AI931">
            <v>-1.3333333333333308E-2</v>
          </cell>
          <cell r="AJ931">
            <v>-1.3333333333333308E-2</v>
          </cell>
          <cell r="AK931">
            <v>-0.11864406779661008</v>
          </cell>
          <cell r="AL931">
            <v>-0.11864406779661008</v>
          </cell>
          <cell r="AM931">
            <v>-5.1851851851851816E-2</v>
          </cell>
          <cell r="AN931">
            <v>-9.4339622641509413E-3</v>
          </cell>
          <cell r="AO931">
            <v>-2.8571428571428581E-2</v>
          </cell>
          <cell r="AP931">
            <v>-5.8139534883719923E-3</v>
          </cell>
          <cell r="AQ931">
            <v>-1.9762845849802368E-2</v>
          </cell>
          <cell r="AR931">
            <v>-4.4444444444444731E-3</v>
          </cell>
          <cell r="AS931">
            <v>-3.4693877551020491E-2</v>
          </cell>
          <cell r="AT931">
            <v>-4.6753246753246658E-2</v>
          </cell>
          <cell r="AU931">
            <v>-5.1162790697674487E-2</v>
          </cell>
          <cell r="AV931">
            <v>-1.0869565217391242E-2</v>
          </cell>
          <cell r="AW931">
            <v>-2.7484143763213731E-2</v>
          </cell>
        </row>
        <row r="932">
          <cell r="A932">
            <v>43777</v>
          </cell>
          <cell r="B932">
            <v>7948</v>
          </cell>
          <cell r="C932">
            <v>5585</v>
          </cell>
          <cell r="D932">
            <v>-0.12628316870036804</v>
          </cell>
          <cell r="E932">
            <v>-0.13288239144665071</v>
          </cell>
          <cell r="F932">
            <v>-0.11671674837893409</v>
          </cell>
          <cell r="G932">
            <v>0.42309758281110116</v>
          </cell>
          <cell r="I932">
            <v>8.35</v>
          </cell>
          <cell r="J932">
            <v>13</v>
          </cell>
          <cell r="K932"/>
          <cell r="L932">
            <v>13.5</v>
          </cell>
          <cell r="N932">
            <v>13.9</v>
          </cell>
          <cell r="P932">
            <v>0.76</v>
          </cell>
          <cell r="Q932">
            <v>3.44</v>
          </cell>
          <cell r="R932">
            <v>4.4000000000000004</v>
          </cell>
          <cell r="S932">
            <v>7.8</v>
          </cell>
          <cell r="T932">
            <v>7.8</v>
          </cell>
          <cell r="U932">
            <v>11.15</v>
          </cell>
          <cell r="V932">
            <v>9.9499999999999993</v>
          </cell>
          <cell r="X932">
            <v>21.25</v>
          </cell>
          <cell r="Y932">
            <v>16.149999999999999</v>
          </cell>
          <cell r="Z932">
            <v>18</v>
          </cell>
          <cell r="AA932">
            <v>6.08</v>
          </cell>
          <cell r="AB932">
            <v>3.59</v>
          </cell>
          <cell r="AD932">
            <v>7.6</v>
          </cell>
          <cell r="AE932">
            <v>-8.2417582417582458E-2</v>
          </cell>
          <cell r="AF932">
            <v>-0.17197452229299359</v>
          </cell>
          <cell r="AG932">
            <v>-6.25E-2</v>
          </cell>
          <cell r="AH932">
            <v>-6.25E-2</v>
          </cell>
          <cell r="AI932">
            <v>-6.0810810810810856E-2</v>
          </cell>
          <cell r="AJ932">
            <v>-6.0810810810810856E-2</v>
          </cell>
          <cell r="AK932">
            <v>-0.26923076923076927</v>
          </cell>
          <cell r="AL932">
            <v>-0.26923076923076927</v>
          </cell>
          <cell r="AM932">
            <v>-0.10416666666666663</v>
          </cell>
          <cell r="AN932">
            <v>-0.16190476190476188</v>
          </cell>
          <cell r="AO932">
            <v>-8.2352941176470629E-2</v>
          </cell>
          <cell r="AP932">
            <v>-8.7719298245614086E-2</v>
          </cell>
          <cell r="AQ932">
            <v>-0.10080645161290325</v>
          </cell>
          <cell r="AR932">
            <v>-0.1116071428571429</v>
          </cell>
          <cell r="AS932">
            <v>-0.10147991543340373</v>
          </cell>
          <cell r="AT932">
            <v>-0.11989100817438703</v>
          </cell>
          <cell r="AU932">
            <v>-0.11764705882352933</v>
          </cell>
          <cell r="AV932">
            <v>-0.2576312576312576</v>
          </cell>
          <cell r="AW932">
            <v>-0.2195652173913043</v>
          </cell>
        </row>
        <row r="933">
          <cell r="A933">
            <v>43784</v>
          </cell>
          <cell r="B933">
            <v>8185</v>
          </cell>
          <cell r="C933">
            <v>6081</v>
          </cell>
          <cell r="D933">
            <v>5.4163895662454831E-2</v>
          </cell>
          <cell r="E933">
            <v>2.9818822345244023E-2</v>
          </cell>
          <cell r="F933">
            <v>8.8809310653536366E-2</v>
          </cell>
          <cell r="G933">
            <v>0.34599572438743625</v>
          </cell>
          <cell r="I933">
            <v>8.75</v>
          </cell>
          <cell r="J933">
            <v>15</v>
          </cell>
          <cell r="K933"/>
          <cell r="L933">
            <v>13.8</v>
          </cell>
          <cell r="N933">
            <v>14.25</v>
          </cell>
          <cell r="P933">
            <v>0.87</v>
          </cell>
          <cell r="Q933">
            <v>3.91</v>
          </cell>
          <cell r="R933">
            <v>4.45</v>
          </cell>
          <cell r="S933">
            <v>8.15</v>
          </cell>
          <cell r="T933">
            <v>8</v>
          </cell>
          <cell r="U933">
            <v>11.25</v>
          </cell>
          <cell r="V933">
            <v>10.050000000000001</v>
          </cell>
          <cell r="X933">
            <v>22.1</v>
          </cell>
          <cell r="Y933">
            <v>17.2</v>
          </cell>
          <cell r="Z933">
            <v>19.05</v>
          </cell>
          <cell r="AA933">
            <v>6</v>
          </cell>
          <cell r="AB933">
            <v>3.67</v>
          </cell>
          <cell r="AD933">
            <v>7.25</v>
          </cell>
          <cell r="AE933">
            <v>4.7904191616766623E-2</v>
          </cell>
          <cell r="AF933">
            <v>0.15384615384615374</v>
          </cell>
          <cell r="AG933">
            <v>2.2222222222222365E-2</v>
          </cell>
          <cell r="AH933">
            <v>2.2222222222222365E-2</v>
          </cell>
          <cell r="AI933">
            <v>2.5179856115107979E-2</v>
          </cell>
          <cell r="AJ933">
            <v>2.5179856115107979E-2</v>
          </cell>
          <cell r="AK933">
            <v>0.14473684210526305</v>
          </cell>
          <cell r="AL933">
            <v>0.14473684210526305</v>
          </cell>
          <cell r="AM933">
            <v>0.13662790697674421</v>
          </cell>
          <cell r="AN933">
            <v>1.1363636363636243E-2</v>
          </cell>
          <cell r="AO933">
            <v>4.4871794871794934E-2</v>
          </cell>
          <cell r="AP933">
            <v>2.5641025641025772E-2</v>
          </cell>
          <cell r="AQ933">
            <v>8.9686098654708779E-3</v>
          </cell>
          <cell r="AR933">
            <v>1.0050251256281451E-2</v>
          </cell>
          <cell r="AS933">
            <v>4.0000000000000036E-2</v>
          </cell>
          <cell r="AT933">
            <v>6.5015479876161075E-2</v>
          </cell>
          <cell r="AU933">
            <v>5.8333333333333348E-2</v>
          </cell>
          <cell r="AV933">
            <v>-1.3157894736842146E-2</v>
          </cell>
          <cell r="AW933">
            <v>2.2284122562674202E-2</v>
          </cell>
        </row>
        <row r="934">
          <cell r="A934">
            <v>43791</v>
          </cell>
          <cell r="B934">
            <v>7769</v>
          </cell>
          <cell r="C934">
            <v>6049</v>
          </cell>
          <cell r="D934">
            <v>-3.140333660451422E-2</v>
          </cell>
          <cell r="E934">
            <v>-5.0824679291386676E-2</v>
          </cell>
          <cell r="F934">
            <v>-5.2622923861207482E-3</v>
          </cell>
          <cell r="G934">
            <v>0.28434451975533148</v>
          </cell>
          <cell r="I934">
            <v>8.9</v>
          </cell>
          <cell r="J934">
            <v>14.95</v>
          </cell>
          <cell r="K934"/>
          <cell r="L934">
            <v>13.75</v>
          </cell>
          <cell r="N934">
            <v>14.25</v>
          </cell>
          <cell r="P934">
            <v>0.79</v>
          </cell>
          <cell r="Q934">
            <v>3.84</v>
          </cell>
          <cell r="R934">
            <v>4.05</v>
          </cell>
          <cell r="S934">
            <v>8.1999999999999993</v>
          </cell>
          <cell r="T934">
            <v>7.95</v>
          </cell>
          <cell r="U934">
            <v>10.1</v>
          </cell>
          <cell r="V934">
            <v>8.9</v>
          </cell>
          <cell r="X934">
            <v>22.1</v>
          </cell>
          <cell r="Y934">
            <v>17.2</v>
          </cell>
          <cell r="Z934">
            <v>19.05</v>
          </cell>
          <cell r="AA934">
            <v>5.35</v>
          </cell>
          <cell r="AB934">
            <v>2.81</v>
          </cell>
          <cell r="AD934">
            <v>7.1</v>
          </cell>
          <cell r="AE934">
            <v>1.7142857142857126E-2</v>
          </cell>
          <cell r="AF934">
            <v>-3.3333333333334103E-3</v>
          </cell>
          <cell r="AG934">
            <v>-3.6231884057971175E-3</v>
          </cell>
          <cell r="AH934">
            <v>-3.6231884057971175E-3</v>
          </cell>
          <cell r="AI934">
            <v>0</v>
          </cell>
          <cell r="AJ934">
            <v>0</v>
          </cell>
          <cell r="AK934">
            <v>-9.1954022988505746E-2</v>
          </cell>
          <cell r="AL934">
            <v>-9.1954022988505746E-2</v>
          </cell>
          <cell r="AM934">
            <v>-1.7902813299232823E-2</v>
          </cell>
          <cell r="AN934">
            <v>-8.9887640449438311E-2</v>
          </cell>
          <cell r="AO934">
            <v>6.1349693251533388E-3</v>
          </cell>
          <cell r="AP934">
            <v>-6.2499999999999778E-3</v>
          </cell>
          <cell r="AQ934">
            <v>-0.10222222222222221</v>
          </cell>
          <cell r="AR934">
            <v>-0.11442786069651745</v>
          </cell>
          <cell r="AS934">
            <v>0</v>
          </cell>
          <cell r="AT934">
            <v>0</v>
          </cell>
          <cell r="AU934">
            <v>0</v>
          </cell>
          <cell r="AV934">
            <v>-0.10833333333333339</v>
          </cell>
          <cell r="AW934">
            <v>-0.23433242506811991</v>
          </cell>
        </row>
        <row r="935">
          <cell r="A935">
            <v>43798</v>
          </cell>
          <cell r="B935">
            <v>9123</v>
          </cell>
          <cell r="C935">
            <v>6731</v>
          </cell>
          <cell r="D935">
            <v>0.14734404400057888</v>
          </cell>
          <cell r="E935">
            <v>0.17428240442785436</v>
          </cell>
          <cell r="F935">
            <v>0.11274590841461407</v>
          </cell>
          <cell r="G935">
            <v>0.35537067300549696</v>
          </cell>
          <cell r="I935">
            <v>9.9499999999999993</v>
          </cell>
          <cell r="J935">
            <v>16.350000000000001</v>
          </cell>
          <cell r="K935"/>
          <cell r="L935">
            <v>15.45</v>
          </cell>
          <cell r="N935">
            <v>15.15</v>
          </cell>
          <cell r="P935">
            <v>1.21</v>
          </cell>
          <cell r="Q935">
            <v>4.5999999999999996</v>
          </cell>
          <cell r="R935">
            <v>4.5</v>
          </cell>
          <cell r="S935">
            <v>9.5</v>
          </cell>
          <cell r="T935">
            <v>9.1</v>
          </cell>
          <cell r="U935">
            <v>11.55</v>
          </cell>
          <cell r="V935">
            <v>10.35</v>
          </cell>
          <cell r="X935">
            <v>25.45</v>
          </cell>
          <cell r="Y935">
            <v>20.85</v>
          </cell>
          <cell r="Z935">
            <v>22.4</v>
          </cell>
          <cell r="AA935">
            <v>6.84</v>
          </cell>
          <cell r="AB935">
            <v>3.59</v>
          </cell>
          <cell r="AD935">
            <v>8.35</v>
          </cell>
          <cell r="AE935">
            <v>0.1179775280898876</v>
          </cell>
          <cell r="AF935">
            <v>9.3645484949832936E-2</v>
          </cell>
          <cell r="AG935">
            <v>0.12363636363636354</v>
          </cell>
          <cell r="AH935">
            <v>0.12363636363636354</v>
          </cell>
          <cell r="AI935">
            <v>6.315789473684208E-2</v>
          </cell>
          <cell r="AJ935">
            <v>6.315789473684208E-2</v>
          </cell>
          <cell r="AK935">
            <v>0.53164556962025311</v>
          </cell>
          <cell r="AL935">
            <v>0.53164556962025311</v>
          </cell>
          <cell r="AM935">
            <v>0.19791666666666652</v>
          </cell>
          <cell r="AN935">
            <v>0.11111111111111116</v>
          </cell>
          <cell r="AO935">
            <v>0.1585365853658538</v>
          </cell>
          <cell r="AP935">
            <v>0.14465408805031443</v>
          </cell>
          <cell r="AQ935">
            <v>0.14356435643564369</v>
          </cell>
          <cell r="AR935">
            <v>0.16292134831460658</v>
          </cell>
          <cell r="AS935">
            <v>0.15158371040723972</v>
          </cell>
          <cell r="AT935">
            <v>0.21220930232558155</v>
          </cell>
          <cell r="AU935">
            <v>0.1758530183727034</v>
          </cell>
          <cell r="AV935">
            <v>0.27850467289719627</v>
          </cell>
          <cell r="AW935">
            <v>0.27758007117437722</v>
          </cell>
        </row>
        <row r="936">
          <cell r="A936">
            <v>43805</v>
          </cell>
          <cell r="B936">
            <v>8956</v>
          </cell>
          <cell r="C936">
            <v>6864</v>
          </cell>
          <cell r="D936">
            <v>-2.1445691938942746E-3</v>
          </cell>
          <cell r="E936">
            <v>-1.8305382001534531E-2</v>
          </cell>
          <cell r="F936">
            <v>1.9759322537513002E-2</v>
          </cell>
          <cell r="G936">
            <v>0.30477855477855476</v>
          </cell>
          <cell r="I936">
            <v>10.25</v>
          </cell>
          <cell r="J936">
            <v>16.149999999999999</v>
          </cell>
          <cell r="K936"/>
          <cell r="L936">
            <v>15.25</v>
          </cell>
          <cell r="N936">
            <v>15.65</v>
          </cell>
          <cell r="P936">
            <v>1.52</v>
          </cell>
          <cell r="Q936">
            <v>4.7300000000000004</v>
          </cell>
          <cell r="R936">
            <v>4.5</v>
          </cell>
          <cell r="S936">
            <v>9.8000000000000007</v>
          </cell>
          <cell r="T936">
            <v>9.25</v>
          </cell>
          <cell r="U936">
            <v>11.5</v>
          </cell>
          <cell r="V936">
            <v>10.3</v>
          </cell>
          <cell r="X936">
            <v>24.7</v>
          </cell>
          <cell r="Y936">
            <v>20.100000000000001</v>
          </cell>
          <cell r="Z936">
            <v>21.65</v>
          </cell>
          <cell r="AA936">
            <v>6.53</v>
          </cell>
          <cell r="AB936">
            <v>3.5</v>
          </cell>
          <cell r="AD936">
            <v>8.5</v>
          </cell>
          <cell r="AE936">
            <v>3.0150753768844352E-2</v>
          </cell>
          <cell r="AF936">
            <v>-1.2232415902140858E-2</v>
          </cell>
          <cell r="AG936">
            <v>-1.2944983818770184E-2</v>
          </cell>
          <cell r="AH936">
            <v>-1.2944983818770184E-2</v>
          </cell>
          <cell r="AI936">
            <v>3.3003300330032959E-2</v>
          </cell>
          <cell r="AJ936">
            <v>3.3003300330032959E-2</v>
          </cell>
          <cell r="AK936">
            <v>0.25619834710743805</v>
          </cell>
          <cell r="AL936">
            <v>0.25619834710743805</v>
          </cell>
          <cell r="AM936">
            <v>2.8260869565217561E-2</v>
          </cell>
          <cell r="AN936">
            <v>0</v>
          </cell>
          <cell r="AO936">
            <v>3.1578947368421151E-2</v>
          </cell>
          <cell r="AP936">
            <v>1.6483516483516425E-2</v>
          </cell>
          <cell r="AQ936">
            <v>-4.3290043290044045E-3</v>
          </cell>
          <cell r="AR936">
            <v>-4.8309178743960457E-3</v>
          </cell>
          <cell r="AS936">
            <v>-2.9469548133595258E-2</v>
          </cell>
          <cell r="AT936">
            <v>-3.5971223021582732E-2</v>
          </cell>
          <cell r="AU936">
            <v>-3.3482142857142905E-2</v>
          </cell>
          <cell r="AV936">
            <v>-4.5321637426900541E-2</v>
          </cell>
          <cell r="AW936">
            <v>-2.5069637883008311E-2</v>
          </cell>
        </row>
        <row r="937">
          <cell r="A937">
            <v>43812</v>
          </cell>
          <cell r="B937">
            <v>8097</v>
          </cell>
          <cell r="C937">
            <v>5835</v>
          </cell>
          <cell r="D937">
            <v>-0.11934260429835652</v>
          </cell>
          <cell r="E937">
            <v>-9.5913354175971466E-2</v>
          </cell>
          <cell r="F937">
            <v>-0.14991258741258739</v>
          </cell>
          <cell r="G937">
            <v>0.3876606683804627</v>
          </cell>
          <cell r="I937">
            <v>8.35</v>
          </cell>
          <cell r="J937">
            <v>14.25</v>
          </cell>
          <cell r="L937">
            <v>14.1</v>
          </cell>
          <cell r="N937">
            <v>14.35</v>
          </cell>
          <cell r="P937">
            <v>0.89</v>
          </cell>
          <cell r="Q937">
            <v>3.27</v>
          </cell>
          <cell r="R937">
            <v>4.5999999999999996</v>
          </cell>
          <cell r="S937">
            <v>9.0500000000000007</v>
          </cell>
          <cell r="T937">
            <v>8.5500000000000007</v>
          </cell>
          <cell r="U937">
            <v>10.8</v>
          </cell>
          <cell r="V937">
            <v>9.6</v>
          </cell>
          <cell r="X937">
            <v>22</v>
          </cell>
          <cell r="Y937">
            <v>17.75</v>
          </cell>
          <cell r="Z937">
            <v>18.95</v>
          </cell>
          <cell r="AA937">
            <v>5.6</v>
          </cell>
          <cell r="AB937">
            <v>2.96</v>
          </cell>
          <cell r="AD937">
            <v>7.45</v>
          </cell>
          <cell r="AE937">
            <v>-0.18536585365853664</v>
          </cell>
          <cell r="AF937">
            <v>-0.11764705882352933</v>
          </cell>
          <cell r="AG937">
            <v>-7.5409836065573832E-2</v>
          </cell>
          <cell r="AH937">
            <v>-7.5409836065573832E-2</v>
          </cell>
          <cell r="AI937">
            <v>-8.3067092651757268E-2</v>
          </cell>
          <cell r="AJ937">
            <v>-8.3067092651757268E-2</v>
          </cell>
          <cell r="AK937">
            <v>-0.41447368421052633</v>
          </cell>
          <cell r="AL937">
            <v>-0.41447368421052633</v>
          </cell>
          <cell r="AM937">
            <v>-0.30866807610993663</v>
          </cell>
          <cell r="AN937">
            <v>2.2222222222222143E-2</v>
          </cell>
          <cell r="AO937">
            <v>-7.6530612244897989E-2</v>
          </cell>
          <cell r="AP937">
            <v>-7.5675675675675569E-2</v>
          </cell>
          <cell r="AQ937">
            <v>-6.0869565217391286E-2</v>
          </cell>
          <cell r="AR937">
            <v>-6.796116504854377E-2</v>
          </cell>
          <cell r="AS937">
            <v>-0.10931174089068818</v>
          </cell>
          <cell r="AT937">
            <v>-0.11691542288557222</v>
          </cell>
          <cell r="AU937">
            <v>-0.12471131639722866</v>
          </cell>
          <cell r="AV937">
            <v>-0.14241960183767233</v>
          </cell>
          <cell r="AW937">
            <v>-0.15428571428571425</v>
          </cell>
        </row>
        <row r="938">
          <cell r="A938">
            <v>43822</v>
          </cell>
          <cell r="B938">
            <v>8091</v>
          </cell>
          <cell r="C938">
            <v>5298</v>
          </cell>
          <cell r="D938">
            <v>-3.8975021533161014E-2</v>
          </cell>
          <cell r="E938">
            <v>-7.4101519081137823E-4</v>
          </cell>
          <cell r="F938">
            <v>-9.2030848329048842E-2</v>
          </cell>
          <cell r="G938">
            <v>0.52718006795016992</v>
          </cell>
          <cell r="I938">
            <v>7.2</v>
          </cell>
          <cell r="J938">
            <v>14</v>
          </cell>
          <cell r="L938">
            <v>13.9</v>
          </cell>
          <cell r="N938">
            <v>14.1</v>
          </cell>
          <cell r="P938">
            <v>0.48</v>
          </cell>
          <cell r="Q938">
            <v>1.9</v>
          </cell>
          <cell r="R938">
            <v>4.7</v>
          </cell>
          <cell r="S938">
            <v>8.9499999999999993</v>
          </cell>
          <cell r="T938">
            <v>8.4499999999999993</v>
          </cell>
          <cell r="U938">
            <v>11.1</v>
          </cell>
          <cell r="V938">
            <v>10.199999999999999</v>
          </cell>
          <cell r="X938">
            <v>21.95</v>
          </cell>
          <cell r="Y938">
            <v>17.7</v>
          </cell>
          <cell r="Z938">
            <v>18.899999999999999</v>
          </cell>
          <cell r="AA938">
            <v>5.1100000000000003</v>
          </cell>
          <cell r="AB938">
            <v>2.93</v>
          </cell>
          <cell r="AD938">
            <v>7.35</v>
          </cell>
          <cell r="AE938">
            <v>-0.13772455089820357</v>
          </cell>
          <cell r="AF938">
            <v>-1.7543859649122862E-2</v>
          </cell>
          <cell r="AG938">
            <v>-1.4184397163120477E-2</v>
          </cell>
          <cell r="AH938">
            <v>-1.4184397163120477E-2</v>
          </cell>
          <cell r="AI938">
            <v>-1.7421602787456414E-2</v>
          </cell>
          <cell r="AJ938">
            <v>-1.7421602787456414E-2</v>
          </cell>
          <cell r="AK938">
            <v>-0.4606741573033708</v>
          </cell>
          <cell r="AL938">
            <v>-0.4606741573033708</v>
          </cell>
          <cell r="AM938">
            <v>-0.41896024464831805</v>
          </cell>
          <cell r="AN938">
            <v>2.1739130434782705E-2</v>
          </cell>
          <cell r="AO938">
            <v>-1.1049723756906271E-2</v>
          </cell>
          <cell r="AP938">
            <v>-1.1695906432748648E-2</v>
          </cell>
          <cell r="AQ938">
            <v>2.7777777777777679E-2</v>
          </cell>
          <cell r="AR938">
            <v>6.25E-2</v>
          </cell>
          <cell r="AS938">
            <v>-2.2727272727273151E-3</v>
          </cell>
          <cell r="AT938">
            <v>-2.8169014084507005E-3</v>
          </cell>
          <cell r="AU938">
            <v>-2.6385224274406704E-3</v>
          </cell>
          <cell r="AV938">
            <v>-8.7499999999999911E-2</v>
          </cell>
          <cell r="AW938">
            <v>-1.0135135135135087E-2</v>
          </cell>
        </row>
        <row r="939">
          <cell r="A939">
            <v>43836</v>
          </cell>
          <cell r="B939">
            <v>7907</v>
          </cell>
          <cell r="C939">
            <v>5018</v>
          </cell>
          <cell r="D939">
            <v>-3.4655314063783749E-2</v>
          </cell>
          <cell r="E939">
            <v>-2.2741317513286341E-2</v>
          </cell>
          <cell r="F939">
            <v>-5.2850132125330296E-2</v>
          </cell>
          <cell r="G939">
            <v>0.5757273814268633</v>
          </cell>
          <cell r="I939">
            <v>6.95</v>
          </cell>
          <cell r="J939">
            <v>13.75</v>
          </cell>
          <cell r="L939">
            <v>13.6</v>
          </cell>
          <cell r="N939">
            <v>13.75</v>
          </cell>
          <cell r="P939">
            <v>0.08</v>
          </cell>
          <cell r="Q939">
            <v>1.06</v>
          </cell>
          <cell r="R939">
            <v>4.75</v>
          </cell>
          <cell r="S939">
            <v>8.75</v>
          </cell>
          <cell r="T939">
            <v>8.3000000000000007</v>
          </cell>
          <cell r="U939">
            <v>11.2</v>
          </cell>
          <cell r="V939">
            <v>10.5</v>
          </cell>
          <cell r="X939">
            <v>21.5</v>
          </cell>
          <cell r="Y939">
            <v>17.25</v>
          </cell>
          <cell r="Z939">
            <v>18.45</v>
          </cell>
          <cell r="AA939">
            <v>4.53</v>
          </cell>
          <cell r="AB939">
            <v>2.62</v>
          </cell>
          <cell r="AD939">
            <v>7.2</v>
          </cell>
          <cell r="AE939">
            <v>-3.472222222222221E-2</v>
          </cell>
          <cell r="AF939">
            <v>-1.7857142857142905E-2</v>
          </cell>
          <cell r="AG939">
            <v>-2.1582733812949728E-2</v>
          </cell>
          <cell r="AH939">
            <v>-2.1582733812949728E-2</v>
          </cell>
          <cell r="AI939">
            <v>-2.4822695035460973E-2</v>
          </cell>
          <cell r="AJ939">
            <v>-2.4822695035460973E-2</v>
          </cell>
          <cell r="AK939">
            <v>-0.83333333333333326</v>
          </cell>
          <cell r="AL939">
            <v>-0.83333333333333326</v>
          </cell>
          <cell r="AM939">
            <v>-0.44210526315789467</v>
          </cell>
          <cell r="AN939">
            <v>1.0638297872340496E-2</v>
          </cell>
          <cell r="AO939">
            <v>-2.2346368715083775E-2</v>
          </cell>
          <cell r="AP939">
            <v>-1.7751479289940697E-2</v>
          </cell>
          <cell r="AQ939">
            <v>9.009009009008917E-3</v>
          </cell>
          <cell r="AR939">
            <v>2.941176470588247E-2</v>
          </cell>
          <cell r="AS939">
            <v>-2.0501138952163989E-2</v>
          </cell>
          <cell r="AT939">
            <v>-2.5423728813559254E-2</v>
          </cell>
          <cell r="AU939">
            <v>-2.3809523809523725E-2</v>
          </cell>
          <cell r="AV939">
            <v>-0.11350293542074363</v>
          </cell>
          <cell r="AW939">
            <v>-0.10580204778156999</v>
          </cell>
        </row>
        <row r="940">
          <cell r="A940">
            <v>43843</v>
          </cell>
          <cell r="B940">
            <v>7811</v>
          </cell>
          <cell r="C940">
            <v>4952</v>
          </cell>
          <cell r="D940">
            <v>-1.2533849129593766E-2</v>
          </cell>
          <cell r="E940">
            <v>-1.2141140761350755E-2</v>
          </cell>
          <cell r="F940">
            <v>-1.3152650458349902E-2</v>
          </cell>
          <cell r="G940">
            <v>0.57734248788368336</v>
          </cell>
          <cell r="I940">
            <v>7.45</v>
          </cell>
          <cell r="J940">
            <v>13.95</v>
          </cell>
          <cell r="L940">
            <v>13.15</v>
          </cell>
          <cell r="N940">
            <v>13.3</v>
          </cell>
          <cell r="P940">
            <v>-0.68</v>
          </cell>
          <cell r="Q940">
            <v>0.97</v>
          </cell>
          <cell r="R940">
            <v>4.7</v>
          </cell>
          <cell r="S940">
            <v>8.1</v>
          </cell>
          <cell r="T940">
            <v>8.0500000000000007</v>
          </cell>
          <cell r="U940">
            <v>11.1</v>
          </cell>
          <cell r="V940">
            <v>10.4</v>
          </cell>
          <cell r="X940">
            <v>21.55</v>
          </cell>
          <cell r="Y940">
            <v>17.600000000000001</v>
          </cell>
          <cell r="Z940">
            <v>18.5</v>
          </cell>
          <cell r="AA940">
            <v>4.42</v>
          </cell>
          <cell r="AB940">
            <v>2.4500000000000002</v>
          </cell>
          <cell r="AD940">
            <v>6.95</v>
          </cell>
          <cell r="AE940">
            <v>7.1942446043165464E-2</v>
          </cell>
          <cell r="AF940">
            <v>1.4545454545454417E-2</v>
          </cell>
          <cell r="AG940">
            <v>-3.3088235294117641E-2</v>
          </cell>
          <cell r="AH940">
            <v>-3.3088235294117641E-2</v>
          </cell>
          <cell r="AI940">
            <v>-3.2727272727272716E-2</v>
          </cell>
          <cell r="AJ940">
            <v>-3.2727272727272716E-2</v>
          </cell>
          <cell r="AK940">
            <v>-9.5</v>
          </cell>
          <cell r="AL940">
            <v>-9.5</v>
          </cell>
          <cell r="AM940">
            <v>-8.4905660377358583E-2</v>
          </cell>
          <cell r="AN940">
            <v>-1.0526315789473606E-2</v>
          </cell>
          <cell r="AO940">
            <v>-7.4285714285714288E-2</v>
          </cell>
          <cell r="AP940">
            <v>-3.0120481927710885E-2</v>
          </cell>
          <cell r="AQ940">
            <v>-8.9285714285713969E-3</v>
          </cell>
          <cell r="AR940">
            <v>-9.52380952380949E-3</v>
          </cell>
          <cell r="AS940">
            <v>2.3255813953488857E-3</v>
          </cell>
          <cell r="AT940">
            <v>2.0289855072463947E-2</v>
          </cell>
          <cell r="AU940">
            <v>2.7100271002711285E-3</v>
          </cell>
          <cell r="AV940">
            <v>-2.428256070640189E-2</v>
          </cell>
          <cell r="AW940">
            <v>-6.4885496183206048E-2</v>
          </cell>
        </row>
        <row r="941">
          <cell r="A941">
            <v>43850</v>
          </cell>
          <cell r="B941">
            <v>7638</v>
          </cell>
          <cell r="C941">
            <v>4547</v>
          </cell>
          <cell r="D941">
            <v>-4.5287158191647747E-2</v>
          </cell>
          <cell r="E941">
            <v>-2.2148252464473162E-2</v>
          </cell>
          <cell r="F941">
            <v>-8.1785137318255208E-2</v>
          </cell>
          <cell r="G941">
            <v>0.6797888717835936</v>
          </cell>
          <cell r="I941">
            <v>6.85</v>
          </cell>
          <cell r="J941">
            <v>13.15</v>
          </cell>
          <cell r="L941">
            <v>12.65</v>
          </cell>
          <cell r="N941">
            <v>12.55</v>
          </cell>
          <cell r="P941">
            <v>-1.1599999999999999</v>
          </cell>
          <cell r="Q941">
            <v>0.65</v>
          </cell>
          <cell r="R941">
            <v>4.7</v>
          </cell>
          <cell r="S941">
            <v>7.7</v>
          </cell>
          <cell r="T941">
            <v>7.65</v>
          </cell>
          <cell r="U941">
            <v>11.1</v>
          </cell>
          <cell r="V941">
            <v>10.4</v>
          </cell>
          <cell r="X941">
            <v>20.9</v>
          </cell>
          <cell r="Y941">
            <v>17.05</v>
          </cell>
          <cell r="Z941">
            <v>17.850000000000001</v>
          </cell>
          <cell r="AA941">
            <v>4.3899999999999997</v>
          </cell>
          <cell r="AB941">
            <v>2.4500000000000002</v>
          </cell>
          <cell r="AD941">
            <v>6.55</v>
          </cell>
          <cell r="AE941">
            <v>-8.0536912751677958E-2</v>
          </cell>
          <cell r="AF941">
            <v>-5.7347670250895932E-2</v>
          </cell>
          <cell r="AG941">
            <v>-3.802281368821292E-2</v>
          </cell>
          <cell r="AH941">
            <v>-3.802281368821292E-2</v>
          </cell>
          <cell r="AI941">
            <v>-5.6390977443608992E-2</v>
          </cell>
          <cell r="AJ941">
            <v>-5.6390977443608992E-2</v>
          </cell>
          <cell r="AK941">
            <v>0.70588235294117618</v>
          </cell>
          <cell r="AL941">
            <v>0.70588235294117618</v>
          </cell>
          <cell r="AM941">
            <v>-0.32989690721649478</v>
          </cell>
          <cell r="AN941">
            <v>0</v>
          </cell>
          <cell r="AO941">
            <v>-4.9382716049382602E-2</v>
          </cell>
          <cell r="AP941">
            <v>-4.9689440993788914E-2</v>
          </cell>
          <cell r="AQ941">
            <v>0</v>
          </cell>
          <cell r="AR941">
            <v>0</v>
          </cell>
          <cell r="AS941">
            <v>-3.0162412993039567E-2</v>
          </cell>
          <cell r="AT941">
            <v>-3.125E-2</v>
          </cell>
          <cell r="AU941">
            <v>-3.5135135135135109E-2</v>
          </cell>
          <cell r="AV941">
            <v>-6.7873303167421684E-3</v>
          </cell>
          <cell r="AW941">
            <v>0</v>
          </cell>
        </row>
        <row r="942">
          <cell r="A942">
            <v>43857</v>
          </cell>
          <cell r="B942">
            <v>6724</v>
          </cell>
          <cell r="C942">
            <v>3982</v>
          </cell>
          <cell r="D942">
            <v>-0.12137874435781704</v>
          </cell>
          <cell r="E942">
            <v>-0.11966483372610626</v>
          </cell>
          <cell r="F942">
            <v>-0.12425775236419623</v>
          </cell>
          <cell r="G942">
            <v>0.68859869412355601</v>
          </cell>
          <cell r="I942">
            <v>6.15</v>
          </cell>
          <cell r="J942">
            <v>11.85</v>
          </cell>
          <cell r="L942">
            <v>11.85</v>
          </cell>
          <cell r="N942">
            <v>11.5</v>
          </cell>
          <cell r="P942">
            <v>-1.69</v>
          </cell>
          <cell r="Q942">
            <v>0.3</v>
          </cell>
          <cell r="R942">
            <v>4.45</v>
          </cell>
          <cell r="S942">
            <v>7</v>
          </cell>
          <cell r="T942">
            <v>6.9</v>
          </cell>
          <cell r="U942">
            <v>9.85</v>
          </cell>
          <cell r="V942">
            <v>8.9499999999999993</v>
          </cell>
          <cell r="X942">
            <v>18.899999999999999</v>
          </cell>
          <cell r="Y942">
            <v>15.2</v>
          </cell>
          <cell r="Z942">
            <v>15.9</v>
          </cell>
          <cell r="AA942">
            <v>3.69</v>
          </cell>
          <cell r="AB942">
            <v>1.44</v>
          </cell>
          <cell r="AD942">
            <v>5.85</v>
          </cell>
          <cell r="AE942">
            <v>-0.10218978102189769</v>
          </cell>
          <cell r="AF942">
            <v>-9.885931558935368E-2</v>
          </cell>
          <cell r="AG942">
            <v>-6.3241106719367668E-2</v>
          </cell>
          <cell r="AH942">
            <v>-6.3241106719367668E-2</v>
          </cell>
          <cell r="AI942">
            <v>-8.3665338645418363E-2</v>
          </cell>
          <cell r="AJ942">
            <v>-8.3665338645418363E-2</v>
          </cell>
          <cell r="AK942">
            <v>0.4568965517241379</v>
          </cell>
          <cell r="AL942">
            <v>0.4568965517241379</v>
          </cell>
          <cell r="AM942">
            <v>-0.53846153846153855</v>
          </cell>
          <cell r="AN942">
            <v>-5.3191489361702149E-2</v>
          </cell>
          <cell r="AO942">
            <v>-9.0909090909090939E-2</v>
          </cell>
          <cell r="AP942">
            <v>-9.8039215686274495E-2</v>
          </cell>
          <cell r="AQ942">
            <v>-0.11261261261261257</v>
          </cell>
          <cell r="AR942">
            <v>-0.13942307692307698</v>
          </cell>
          <cell r="AS942">
            <v>-9.5693779904306275E-2</v>
          </cell>
          <cell r="AT942">
            <v>-0.1085043988269796</v>
          </cell>
          <cell r="AU942">
            <v>-0.10924369747899165</v>
          </cell>
          <cell r="AV942">
            <v>-0.15945330296127558</v>
          </cell>
          <cell r="AW942">
            <v>-0.41224489795918373</v>
          </cell>
        </row>
        <row r="943">
          <cell r="A943">
            <v>43864</v>
          </cell>
          <cell r="B943">
            <v>6299</v>
          </cell>
          <cell r="C943">
            <v>3666</v>
          </cell>
          <cell r="D943">
            <v>-6.9213525126097464E-2</v>
          </cell>
          <cell r="E943">
            <v>-6.3206424747174306E-2</v>
          </cell>
          <cell r="F943">
            <v>-7.9357106981416403E-2</v>
          </cell>
          <cell r="G943">
            <v>0.71822149481723951</v>
          </cell>
          <cell r="I943">
            <v>6.1</v>
          </cell>
          <cell r="J943">
            <v>10.6</v>
          </cell>
          <cell r="L943">
            <v>11.1</v>
          </cell>
          <cell r="N943">
            <v>10.8</v>
          </cell>
          <cell r="P943">
            <v>-1.9</v>
          </cell>
          <cell r="Q943">
            <v>0.24</v>
          </cell>
          <cell r="R943">
            <v>4.3499999999999996</v>
          </cell>
          <cell r="S943">
            <v>5.85</v>
          </cell>
          <cell r="T943">
            <v>6.4</v>
          </cell>
          <cell r="U943">
            <v>9.25</v>
          </cell>
          <cell r="V943">
            <v>8.35</v>
          </cell>
          <cell r="X943">
            <v>18.05</v>
          </cell>
          <cell r="Y943">
            <v>14.35</v>
          </cell>
          <cell r="Z943">
            <v>15.05</v>
          </cell>
          <cell r="AA943">
            <v>3.44</v>
          </cell>
          <cell r="AB943">
            <v>1.25</v>
          </cell>
          <cell r="AD943">
            <v>5.35</v>
          </cell>
          <cell r="AE943">
            <v>-8.1300813008131634E-3</v>
          </cell>
          <cell r="AF943">
            <v>-0.10548523206751059</v>
          </cell>
          <cell r="AG943">
            <v>-6.3291139240506333E-2</v>
          </cell>
          <cell r="AH943">
            <v>-6.3291139240506333E-2</v>
          </cell>
          <cell r="AI943">
            <v>-6.0869565217391286E-2</v>
          </cell>
          <cell r="AJ943">
            <v>-6.0869565217391286E-2</v>
          </cell>
          <cell r="AK943">
            <v>0.12426035502958577</v>
          </cell>
          <cell r="AL943">
            <v>0.12426035502958577</v>
          </cell>
          <cell r="AM943">
            <v>-0.19999999999999996</v>
          </cell>
          <cell r="AN943">
            <v>-2.2471910112359716E-2</v>
          </cell>
          <cell r="AO943">
            <v>-0.16428571428571437</v>
          </cell>
          <cell r="AP943">
            <v>-7.2463768115942018E-2</v>
          </cell>
          <cell r="AQ943">
            <v>-6.0913705583756306E-2</v>
          </cell>
          <cell r="AR943">
            <v>-6.7039106145251326E-2</v>
          </cell>
          <cell r="AS943">
            <v>-4.4973544973544888E-2</v>
          </cell>
          <cell r="AT943">
            <v>-5.5921052631578871E-2</v>
          </cell>
          <cell r="AU943">
            <v>-5.3459119496855334E-2</v>
          </cell>
          <cell r="AV943">
            <v>-6.7750677506775103E-2</v>
          </cell>
          <cell r="AW943">
            <v>-0.13194444444444442</v>
          </cell>
        </row>
        <row r="944">
          <cell r="A944">
            <v>43871</v>
          </cell>
          <cell r="B944">
            <v>5535</v>
          </cell>
          <cell r="C944">
            <v>3446</v>
          </cell>
          <cell r="D944">
            <v>-9.8745609633718034E-2</v>
          </cell>
          <cell r="E944">
            <v>-0.12128909350690587</v>
          </cell>
          <cell r="F944">
            <v>-6.001091107474088E-2</v>
          </cell>
          <cell r="G944">
            <v>0.60621009866511899</v>
          </cell>
          <cell r="I944">
            <v>5.75</v>
          </cell>
          <cell r="J944">
            <v>10</v>
          </cell>
          <cell r="K944"/>
          <cell r="L944">
            <v>10.25</v>
          </cell>
          <cell r="M944"/>
          <cell r="N944">
            <v>9.9</v>
          </cell>
          <cell r="O944"/>
          <cell r="P944">
            <v>-2.1</v>
          </cell>
          <cell r="Q944">
            <v>0.33</v>
          </cell>
          <cell r="R944">
            <v>3.95</v>
          </cell>
          <cell r="S944">
            <v>5.05</v>
          </cell>
          <cell r="T944">
            <v>5.6</v>
          </cell>
          <cell r="U944">
            <v>7.9</v>
          </cell>
          <cell r="V944">
            <v>7</v>
          </cell>
          <cell r="W944"/>
          <cell r="X944">
            <v>16.55</v>
          </cell>
          <cell r="Y944">
            <v>12.96</v>
          </cell>
          <cell r="Z944">
            <v>13.6</v>
          </cell>
          <cell r="AA944">
            <v>2.89</v>
          </cell>
          <cell r="AB944">
            <v>0.74</v>
          </cell>
          <cell r="AD944">
            <v>4.55</v>
          </cell>
          <cell r="AE944">
            <v>-5.7377049180327822E-2</v>
          </cell>
          <cell r="AF944">
            <v>-5.6603773584905648E-2</v>
          </cell>
          <cell r="AG944">
            <v>-7.6576576576576572E-2</v>
          </cell>
          <cell r="AH944">
            <v>-7.6576576576576572E-2</v>
          </cell>
          <cell r="AI944">
            <v>-8.333333333333337E-2</v>
          </cell>
          <cell r="AJ944">
            <v>-8.333333333333337E-2</v>
          </cell>
          <cell r="AK944">
            <v>0.10526315789473695</v>
          </cell>
          <cell r="AL944">
            <v>0.10526315789473695</v>
          </cell>
          <cell r="AM944">
            <v>0.37500000000000022</v>
          </cell>
          <cell r="AN944">
            <v>-9.1954022988505635E-2</v>
          </cell>
          <cell r="AO944">
            <v>-0.13675213675213671</v>
          </cell>
          <cell r="AP944">
            <v>-0.12500000000000011</v>
          </cell>
          <cell r="AQ944">
            <v>-0.1459459459459459</v>
          </cell>
          <cell r="AR944">
            <v>-0.16167664670658677</v>
          </cell>
          <cell r="AS944">
            <v>-8.3102493074792227E-2</v>
          </cell>
          <cell r="AT944">
            <v>-9.6864111498257799E-2</v>
          </cell>
          <cell r="AU944">
            <v>-9.6345514950166189E-2</v>
          </cell>
          <cell r="AV944">
            <v>-0.15988372093023251</v>
          </cell>
          <cell r="AW944">
            <v>-0.40800000000000003</v>
          </cell>
        </row>
        <row r="945">
          <cell r="A945">
            <v>43878</v>
          </cell>
          <cell r="B945">
            <v>5173</v>
          </cell>
          <cell r="C945">
            <v>3298</v>
          </cell>
          <cell r="D945">
            <v>-5.6786549382028761E-2</v>
          </cell>
          <cell r="E945">
            <v>-6.5401987353206903E-2</v>
          </cell>
          <cell r="F945">
            <v>-4.2948345908299435E-2</v>
          </cell>
          <cell r="G945">
            <v>0.56852637962401453</v>
          </cell>
          <cell r="I945">
            <v>5.6</v>
          </cell>
          <cell r="J945">
            <v>9.6</v>
          </cell>
          <cell r="K945"/>
          <cell r="L945">
            <v>9.65</v>
          </cell>
          <cell r="M945"/>
          <cell r="N945">
            <v>9.4</v>
          </cell>
          <cell r="O945"/>
          <cell r="P945">
            <v>-2.16</v>
          </cell>
          <cell r="Q945">
            <v>0.59</v>
          </cell>
          <cell r="R945">
            <v>3.75</v>
          </cell>
          <cell r="S945">
            <v>4.75</v>
          </cell>
          <cell r="T945">
            <v>5.0999999999999996</v>
          </cell>
          <cell r="U945">
            <v>7.2</v>
          </cell>
          <cell r="V945">
            <v>6.3</v>
          </cell>
          <cell r="W945"/>
          <cell r="X945">
            <v>15.9</v>
          </cell>
          <cell r="Y945">
            <v>12.25</v>
          </cell>
          <cell r="Z945">
            <v>12.95</v>
          </cell>
          <cell r="AA945">
            <v>2.66</v>
          </cell>
          <cell r="AB945">
            <v>0.49</v>
          </cell>
          <cell r="AD945">
            <v>4.05</v>
          </cell>
          <cell r="AE945">
            <v>-2.6086956521739202E-2</v>
          </cell>
          <cell r="AF945">
            <v>-4.0000000000000036E-2</v>
          </cell>
          <cell r="AG945">
            <v>-5.85365853658536E-2</v>
          </cell>
          <cell r="AH945">
            <v>-5.85365853658536E-2</v>
          </cell>
          <cell r="AI945">
            <v>-5.0505050505050497E-2</v>
          </cell>
          <cell r="AJ945">
            <v>-5.0505050505050497E-2</v>
          </cell>
          <cell r="AK945">
            <v>2.8571428571428692E-2</v>
          </cell>
          <cell r="AL945">
            <v>2.8571428571428692E-2</v>
          </cell>
          <cell r="AM945">
            <v>0.78787878787878762</v>
          </cell>
          <cell r="AN945">
            <v>-5.0632911392405111E-2</v>
          </cell>
          <cell r="AO945">
            <v>-5.9405940594059348E-2</v>
          </cell>
          <cell r="AP945">
            <v>-8.9285714285714302E-2</v>
          </cell>
          <cell r="AQ945">
            <v>-8.8607594936708889E-2</v>
          </cell>
          <cell r="AR945">
            <v>-9.9999999999999978E-2</v>
          </cell>
          <cell r="AS945">
            <v>-3.92749244712991E-2</v>
          </cell>
          <cell r="AT945">
            <v>-5.4783950617284027E-2</v>
          </cell>
          <cell r="AU945">
            <v>-4.7794117647058876E-2</v>
          </cell>
          <cell r="AV945">
            <v>-7.9584775086505188E-2</v>
          </cell>
          <cell r="AW945">
            <v>-0.33783783783783783</v>
          </cell>
        </row>
        <row r="946">
          <cell r="A946">
            <v>43885</v>
          </cell>
          <cell r="B946">
            <v>5130</v>
          </cell>
          <cell r="C946">
            <v>3437</v>
          </cell>
          <cell r="D946">
            <v>1.1332782434187116E-2</v>
          </cell>
          <cell r="E946">
            <v>-8.3123912623236373E-3</v>
          </cell>
          <cell r="F946">
            <v>4.2146755609460351E-2</v>
          </cell>
          <cell r="G946">
            <v>0.49258073901658422</v>
          </cell>
          <cell r="H946"/>
          <cell r="I946">
            <v>5.95</v>
          </cell>
          <cell r="J946">
            <v>10.050000000000001</v>
          </cell>
          <cell r="K946"/>
          <cell r="L946">
            <v>9.5</v>
          </cell>
          <cell r="M946"/>
          <cell r="N946">
            <v>9.25</v>
          </cell>
          <cell r="O946"/>
          <cell r="P946">
            <v>-2.11</v>
          </cell>
          <cell r="Q946">
            <v>0.83</v>
          </cell>
          <cell r="R946">
            <v>3.65</v>
          </cell>
          <cell r="S946">
            <v>4.5999999999999996</v>
          </cell>
          <cell r="T946">
            <v>5</v>
          </cell>
          <cell r="U946">
            <v>7.15</v>
          </cell>
          <cell r="V946">
            <v>6.25</v>
          </cell>
          <cell r="W946"/>
          <cell r="X946">
            <v>15.95</v>
          </cell>
          <cell r="Y946">
            <v>12.3</v>
          </cell>
          <cell r="Z946">
            <v>13</v>
          </cell>
          <cell r="AA946">
            <v>2.58</v>
          </cell>
          <cell r="AB946">
            <v>0.45</v>
          </cell>
          <cell r="AD946">
            <v>3.95</v>
          </cell>
          <cell r="AE946">
            <v>6.25E-2</v>
          </cell>
          <cell r="AF946">
            <v>4.6875000000000222E-2</v>
          </cell>
          <cell r="AG946">
            <v>-1.5544041450777257E-2</v>
          </cell>
          <cell r="AH946">
            <v>-1.5544041450777257E-2</v>
          </cell>
          <cell r="AI946">
            <v>-1.5957446808510634E-2</v>
          </cell>
          <cell r="AJ946">
            <v>-1.5957446808510634E-2</v>
          </cell>
          <cell r="AK946">
            <v>-2.3148148148148251E-2</v>
          </cell>
          <cell r="AL946">
            <v>-2.3148148148148251E-2</v>
          </cell>
          <cell r="AM946">
            <v>0.40677966101694918</v>
          </cell>
          <cell r="AN946">
            <v>-2.6666666666666727E-2</v>
          </cell>
          <cell r="AO946">
            <v>-3.1578947368421151E-2</v>
          </cell>
          <cell r="AP946">
            <v>-1.9607843137254832E-2</v>
          </cell>
          <cell r="AQ946">
            <v>-6.9444444444444198E-3</v>
          </cell>
          <cell r="AR946">
            <v>-7.9365079365079083E-3</v>
          </cell>
          <cell r="AS946">
            <v>3.1446540880502027E-3</v>
          </cell>
          <cell r="AT946">
            <v>4.0816326530612734E-3</v>
          </cell>
          <cell r="AU946">
            <v>3.8610038610038533E-3</v>
          </cell>
          <cell r="AV946">
            <v>-3.007518796992481E-2</v>
          </cell>
          <cell r="AW946">
            <v>-8.1632653061224469E-2</v>
          </cell>
        </row>
        <row r="947">
          <cell r="A947">
            <v>43892</v>
          </cell>
          <cell r="B947">
            <v>4890</v>
          </cell>
          <cell r="C947">
            <v>3194</v>
          </cell>
          <cell r="D947">
            <v>-5.6379129216762025E-2</v>
          </cell>
          <cell r="E947">
            <v>-4.6783625730994149E-2</v>
          </cell>
          <cell r="F947">
            <v>-7.0701192900785581E-2</v>
          </cell>
          <cell r="G947">
            <v>0.53099561678146523</v>
          </cell>
          <cell r="H947"/>
          <cell r="I947">
            <v>5.2</v>
          </cell>
          <cell r="J947">
            <v>9.6</v>
          </cell>
          <cell r="K947"/>
          <cell r="L947">
            <v>8.9499999999999993</v>
          </cell>
          <cell r="M947"/>
          <cell r="N947">
            <v>8.8000000000000007</v>
          </cell>
          <cell r="O947"/>
          <cell r="P947">
            <v>-2.16</v>
          </cell>
          <cell r="Q947">
            <v>0.59</v>
          </cell>
          <cell r="R947">
            <v>3.15</v>
          </cell>
          <cell r="S947">
            <v>4.3</v>
          </cell>
          <cell r="T947">
            <v>4.5999999999999996</v>
          </cell>
          <cell r="U947">
            <v>6.95</v>
          </cell>
          <cell r="V947">
            <v>6.05</v>
          </cell>
          <cell r="W947"/>
          <cell r="X947">
            <v>15.55</v>
          </cell>
          <cell r="Y947">
            <v>11.9</v>
          </cell>
          <cell r="Z947">
            <v>12.6</v>
          </cell>
          <cell r="AA947">
            <v>2.4500000000000002</v>
          </cell>
          <cell r="AB947">
            <v>0.38</v>
          </cell>
          <cell r="AC947"/>
          <cell r="AD947">
            <v>3.55</v>
          </cell>
          <cell r="AE947">
            <v>-0.12605042016806722</v>
          </cell>
          <cell r="AF947">
            <v>-4.4776119402985204E-2</v>
          </cell>
          <cell r="AG947">
            <v>-5.7894736842105332E-2</v>
          </cell>
          <cell r="AH947">
            <v>-5.7894736842105332E-2</v>
          </cell>
          <cell r="AI947">
            <v>-4.8648648648648596E-2</v>
          </cell>
          <cell r="AJ947">
            <v>-4.8648648648648596E-2</v>
          </cell>
          <cell r="AK947">
            <v>2.369668246445511E-2</v>
          </cell>
          <cell r="AL947">
            <v>2.369668246445511E-2</v>
          </cell>
          <cell r="AM947">
            <v>-0.28915662650602414</v>
          </cell>
          <cell r="AN947">
            <v>-0.13698630136986301</v>
          </cell>
          <cell r="AO947">
            <v>-6.5217391304347783E-2</v>
          </cell>
          <cell r="AP947">
            <v>-8.0000000000000071E-2</v>
          </cell>
          <cell r="AQ947">
            <v>-2.7972027972028024E-2</v>
          </cell>
          <cell r="AR947">
            <v>-3.2000000000000028E-2</v>
          </cell>
          <cell r="AS947">
            <v>-2.5078369905956022E-2</v>
          </cell>
          <cell r="AT947">
            <v>-3.2520325203252098E-2</v>
          </cell>
          <cell r="AU947">
            <v>-3.0769230769230771E-2</v>
          </cell>
          <cell r="AV947">
            <v>-5.0387596899224785E-2</v>
          </cell>
          <cell r="AW947">
            <v>-0.15555555555555556</v>
          </cell>
        </row>
        <row r="948">
          <cell r="A948">
            <v>43899</v>
          </cell>
          <cell r="B948">
            <v>4801</v>
          </cell>
          <cell r="C948">
            <v>3030</v>
          </cell>
          <cell r="D948">
            <v>-3.129638792676892E-2</v>
          </cell>
          <cell r="E948">
            <v>-1.8200408997955053E-2</v>
          </cell>
          <cell r="F948">
            <v>-5.1346274264245428E-2</v>
          </cell>
          <cell r="G948">
            <v>0.58448844884488449</v>
          </cell>
          <cell r="H948"/>
          <cell r="I948">
            <v>4.95</v>
          </cell>
          <cell r="J948">
            <v>9.0500000000000007</v>
          </cell>
          <cell r="K948"/>
          <cell r="L948">
            <v>8.35</v>
          </cell>
          <cell r="M948"/>
          <cell r="N948">
            <v>8.1999999999999993</v>
          </cell>
          <cell r="O948"/>
          <cell r="P948">
            <v>-2.09</v>
          </cell>
          <cell r="Q948">
            <v>0.56999999999999995</v>
          </cell>
          <cell r="R948">
            <v>3.3</v>
          </cell>
          <cell r="S948">
            <v>4</v>
          </cell>
          <cell r="T948">
            <v>4.1500000000000004</v>
          </cell>
          <cell r="U948">
            <v>7.25</v>
          </cell>
          <cell r="V948">
            <v>6.35</v>
          </cell>
          <cell r="W948"/>
          <cell r="X948">
            <v>14.8</v>
          </cell>
          <cell r="Y948">
            <v>11.15</v>
          </cell>
          <cell r="Z948">
            <v>11.85</v>
          </cell>
          <cell r="AA948">
            <v>2.56</v>
          </cell>
          <cell r="AB948">
            <v>0.55000000000000004</v>
          </cell>
          <cell r="AD948">
            <v>3.1</v>
          </cell>
          <cell r="AE948">
            <v>-4.8076923076923128E-2</v>
          </cell>
          <cell r="AF948">
            <v>-5.7291666666666519E-2</v>
          </cell>
          <cell r="AG948">
            <v>-6.7039106145251326E-2</v>
          </cell>
          <cell r="AH948">
            <v>-6.7039106145251326E-2</v>
          </cell>
          <cell r="AI948">
            <v>-6.8181818181818343E-2</v>
          </cell>
          <cell r="AJ948">
            <v>-6.8181818181818343E-2</v>
          </cell>
          <cell r="AK948">
            <v>-3.2407407407407551E-2</v>
          </cell>
          <cell r="AL948">
            <v>-3.2407407407407551E-2</v>
          </cell>
          <cell r="AM948">
            <v>-3.3898305084745783E-2</v>
          </cell>
          <cell r="AN948">
            <v>4.7619047619047672E-2</v>
          </cell>
          <cell r="AO948">
            <v>-6.9767441860465129E-2</v>
          </cell>
          <cell r="AP948">
            <v>-9.7826086956521618E-2</v>
          </cell>
          <cell r="AQ948">
            <v>4.3165467625899234E-2</v>
          </cell>
          <cell r="AR948">
            <v>4.9586776859504189E-2</v>
          </cell>
          <cell r="AS948">
            <v>-4.8231511254019255E-2</v>
          </cell>
          <cell r="AT948">
            <v>-6.3025210084033612E-2</v>
          </cell>
          <cell r="AU948">
            <v>-5.9523809523809534E-2</v>
          </cell>
          <cell r="AV948">
            <v>4.4897959183673342E-2</v>
          </cell>
          <cell r="AW948">
            <v>0.44736842105263164</v>
          </cell>
        </row>
        <row r="949">
          <cell r="A949">
            <v>43906</v>
          </cell>
          <cell r="B949">
            <v>4502</v>
          </cell>
          <cell r="C949">
            <v>2710</v>
          </cell>
          <cell r="D949">
            <v>-7.9044821861831149E-2</v>
          </cell>
          <cell r="E949">
            <v>-6.2278691939179343E-2</v>
          </cell>
          <cell r="F949">
            <v>-0.10561056105610556</v>
          </cell>
          <cell r="G949">
            <v>0.6612546125461255</v>
          </cell>
          <cell r="I949">
            <v>4.45</v>
          </cell>
          <cell r="J949">
            <v>8</v>
          </cell>
          <cell r="K949"/>
          <cell r="L949">
            <v>7.85</v>
          </cell>
          <cell r="M949"/>
          <cell r="N949">
            <v>7.7</v>
          </cell>
          <cell r="O949"/>
          <cell r="P949">
            <v>-2.0099999999999998</v>
          </cell>
          <cell r="Q949">
            <v>0.56999999999999995</v>
          </cell>
          <cell r="R949">
            <v>3.25</v>
          </cell>
          <cell r="S949">
            <v>3.7</v>
          </cell>
          <cell r="T949">
            <v>3.8</v>
          </cell>
          <cell r="U949">
            <v>7.1</v>
          </cell>
          <cell r="V949">
            <v>6.2</v>
          </cell>
          <cell r="W949"/>
          <cell r="X949">
            <v>13.5</v>
          </cell>
          <cell r="Y949">
            <v>9.85</v>
          </cell>
          <cell r="Z949">
            <v>10.55</v>
          </cell>
          <cell r="AA949">
            <v>2.56</v>
          </cell>
          <cell r="AB949">
            <v>0.66</v>
          </cell>
          <cell r="AD949">
            <v>2.85</v>
          </cell>
          <cell r="AE949">
            <v>-0.10101010101010099</v>
          </cell>
          <cell r="AF949">
            <v>-0.11602209944751385</v>
          </cell>
          <cell r="AG949">
            <v>-5.9880239520958112E-2</v>
          </cell>
          <cell r="AH949">
            <v>-5.9880239520958112E-2</v>
          </cell>
          <cell r="AI949">
            <v>-6.0975609756097504E-2</v>
          </cell>
          <cell r="AJ949">
            <v>-6.0975609756097504E-2</v>
          </cell>
          <cell r="AK949">
            <v>-3.8277511961722577E-2</v>
          </cell>
          <cell r="AL949">
            <v>-3.8277511961722577E-2</v>
          </cell>
          <cell r="AM949">
            <v>0</v>
          </cell>
          <cell r="AN949">
            <v>-1.5151515151515138E-2</v>
          </cell>
          <cell r="AO949">
            <v>-7.4999999999999956E-2</v>
          </cell>
          <cell r="AP949">
            <v>-8.4337349397590522E-2</v>
          </cell>
          <cell r="AQ949">
            <v>-2.0689655172413834E-2</v>
          </cell>
          <cell r="AR949">
            <v>-2.3622047244094446E-2</v>
          </cell>
          <cell r="AS949">
            <v>-8.7837837837837829E-2</v>
          </cell>
          <cell r="AT949">
            <v>-0.11659192825112119</v>
          </cell>
          <cell r="AU949">
            <v>-0.10970464135021085</v>
          </cell>
          <cell r="AV949">
            <v>0</v>
          </cell>
          <cell r="AW949">
            <v>0.19999999999999996</v>
          </cell>
        </row>
        <row r="950">
          <cell r="A950">
            <v>43913</v>
          </cell>
          <cell r="B950">
            <v>4366</v>
          </cell>
          <cell r="C950">
            <v>2655</v>
          </cell>
          <cell r="D950">
            <v>-2.6483638380476959E-2</v>
          </cell>
          <cell r="E950">
            <v>-3.0208796090626433E-2</v>
          </cell>
          <cell r="F950">
            <v>-2.0295202952029467E-2</v>
          </cell>
          <cell r="G950">
            <v>0.64444444444444449</v>
          </cell>
          <cell r="I950">
            <v>4.3</v>
          </cell>
          <cell r="J950">
            <v>7.7</v>
          </cell>
          <cell r="K950"/>
          <cell r="L950">
            <v>7.6</v>
          </cell>
          <cell r="M950"/>
          <cell r="N950">
            <v>7.45</v>
          </cell>
          <cell r="O950"/>
          <cell r="P950">
            <v>-1.71</v>
          </cell>
          <cell r="Q950">
            <v>0.63</v>
          </cell>
          <cell r="R950">
            <v>2.9</v>
          </cell>
          <cell r="S950">
            <v>3.55</v>
          </cell>
          <cell r="T950">
            <v>3.6</v>
          </cell>
          <cell r="U950">
            <v>6.85</v>
          </cell>
          <cell r="V950">
            <v>5.95</v>
          </cell>
          <cell r="W950"/>
          <cell r="X950">
            <v>12.9</v>
          </cell>
          <cell r="Y950">
            <v>9.25</v>
          </cell>
          <cell r="Z950">
            <v>9.9499999999999993</v>
          </cell>
          <cell r="AA950">
            <v>2.76</v>
          </cell>
          <cell r="AB950">
            <v>1.06</v>
          </cell>
          <cell r="AD950">
            <v>2.65</v>
          </cell>
          <cell r="AE950">
            <v>-3.3707865168539408E-2</v>
          </cell>
          <cell r="AF950">
            <v>-3.7499999999999978E-2</v>
          </cell>
          <cell r="AG950">
            <v>-3.1847133757961776E-2</v>
          </cell>
          <cell r="AH950">
            <v>-3.1847133757961776E-2</v>
          </cell>
          <cell r="AI950">
            <v>-3.2467532467532423E-2</v>
          </cell>
          <cell r="AJ950">
            <v>-3.2467532467532423E-2</v>
          </cell>
          <cell r="AK950">
            <v>-0.14925373134328346</v>
          </cell>
          <cell r="AL950">
            <v>-0.14925373134328346</v>
          </cell>
          <cell r="AM950">
            <v>0.10526315789473695</v>
          </cell>
          <cell r="AN950">
            <v>-0.10769230769230775</v>
          </cell>
          <cell r="AO950">
            <v>-4.0540540540540682E-2</v>
          </cell>
          <cell r="AP950">
            <v>-5.2631578947368363E-2</v>
          </cell>
          <cell r="AQ950">
            <v>-3.5211267605633756E-2</v>
          </cell>
          <cell r="AR950">
            <v>-4.0322580645161255E-2</v>
          </cell>
          <cell r="AS950">
            <v>-4.4444444444444398E-2</v>
          </cell>
          <cell r="AT950">
            <v>-6.0913705583756306E-2</v>
          </cell>
          <cell r="AU950">
            <v>-5.6872037914692086E-2</v>
          </cell>
          <cell r="AV950">
            <v>7.8125E-2</v>
          </cell>
          <cell r="AW950">
            <v>0.60606060606060597</v>
          </cell>
        </row>
        <row r="951">
          <cell r="A951">
            <v>43920</v>
          </cell>
          <cell r="B951">
            <v>4015</v>
          </cell>
          <cell r="C951">
            <v>2539</v>
          </cell>
          <cell r="D951">
            <v>-6.6514741489816287E-2</v>
          </cell>
          <cell r="E951">
            <v>-8.0393953275309182E-2</v>
          </cell>
          <cell r="F951">
            <v>-4.3691148775894528E-2</v>
          </cell>
          <cell r="G951">
            <v>0.58133123276880661</v>
          </cell>
          <cell r="I951">
            <v>4.25</v>
          </cell>
          <cell r="J951">
            <v>7.1</v>
          </cell>
          <cell r="L951">
            <v>7.35</v>
          </cell>
          <cell r="N951">
            <v>7.2</v>
          </cell>
          <cell r="P951">
            <v>-1.58</v>
          </cell>
          <cell r="Q951">
            <v>0.66</v>
          </cell>
          <cell r="R951">
            <v>2.7</v>
          </cell>
          <cell r="S951">
            <v>3.3</v>
          </cell>
          <cell r="T951">
            <v>3.4</v>
          </cell>
          <cell r="U951">
            <v>6.15</v>
          </cell>
          <cell r="V951">
            <v>5.25</v>
          </cell>
          <cell r="X951">
            <v>12.25</v>
          </cell>
          <cell r="Y951">
            <v>8.6</v>
          </cell>
          <cell r="Z951">
            <v>9.3000000000000007</v>
          </cell>
          <cell r="AA951">
            <v>2.4500000000000002</v>
          </cell>
          <cell r="AB951">
            <v>0.8</v>
          </cell>
          <cell r="AD951">
            <v>2.4500000000000002</v>
          </cell>
          <cell r="AE951">
            <v>-1.1627906976744096E-2</v>
          </cell>
          <cell r="AF951">
            <v>-7.7922077922077948E-2</v>
          </cell>
          <cell r="AG951">
            <v>-3.289473684210531E-2</v>
          </cell>
          <cell r="AH951">
            <v>-3.289473684210531E-2</v>
          </cell>
          <cell r="AI951">
            <v>-3.3557046979865723E-2</v>
          </cell>
          <cell r="AJ951">
            <v>-3.3557046979865723E-2</v>
          </cell>
          <cell r="AK951">
            <v>-7.6023391812865437E-2</v>
          </cell>
          <cell r="AL951">
            <v>-7.6023391812865437E-2</v>
          </cell>
          <cell r="AM951">
            <v>4.7619047619047672E-2</v>
          </cell>
          <cell r="AN951">
            <v>-6.8965517241379226E-2</v>
          </cell>
          <cell r="AO951">
            <v>-7.0422535211267623E-2</v>
          </cell>
          <cell r="AP951">
            <v>-5.555555555555558E-2</v>
          </cell>
          <cell r="AQ951">
            <v>-0.10218978102189769</v>
          </cell>
          <cell r="AR951">
            <v>-0.11764705882352944</v>
          </cell>
          <cell r="AS951">
            <v>-5.0387596899224785E-2</v>
          </cell>
          <cell r="AT951">
            <v>-7.027027027027033E-2</v>
          </cell>
          <cell r="AU951">
            <v>-6.5326633165828984E-2</v>
          </cell>
          <cell r="AV951">
            <v>-0.11231884057970998</v>
          </cell>
          <cell r="AW951">
            <v>-0.24528301886792447</v>
          </cell>
        </row>
        <row r="952">
          <cell r="A952">
            <v>43927</v>
          </cell>
          <cell r="B952">
            <v>4070</v>
          </cell>
          <cell r="C952">
            <v>2974</v>
          </cell>
          <cell r="D952">
            <v>7.4763503204150039E-2</v>
          </cell>
          <cell r="E952">
            <v>1.3698630136986356E-2</v>
          </cell>
          <cell r="F952">
            <v>0.171327294210319</v>
          </cell>
          <cell r="G952">
            <v>0.36852723604572968</v>
          </cell>
          <cell r="I952">
            <v>4.95</v>
          </cell>
          <cell r="J952">
            <v>7.85</v>
          </cell>
          <cell r="L952">
            <v>7.5</v>
          </cell>
          <cell r="N952">
            <v>7.65</v>
          </cell>
          <cell r="P952">
            <v>-1.17</v>
          </cell>
          <cell r="Q952">
            <v>1.34</v>
          </cell>
          <cell r="R952">
            <v>2.5499999999999998</v>
          </cell>
          <cell r="S952">
            <v>3.5</v>
          </cell>
          <cell r="T952">
            <v>3.5</v>
          </cell>
          <cell r="U952">
            <v>5.7</v>
          </cell>
          <cell r="V952">
            <v>4.8</v>
          </cell>
          <cell r="X952">
            <v>12.6</v>
          </cell>
          <cell r="Y952">
            <v>8.9499999999999993</v>
          </cell>
          <cell r="Z952">
            <v>10.65</v>
          </cell>
          <cell r="AA952">
            <v>2.5299999999999998</v>
          </cell>
          <cell r="AB952">
            <v>0.79</v>
          </cell>
          <cell r="AD952">
            <v>2.5499999999999998</v>
          </cell>
          <cell r="AE952">
            <v>0.16470588235294126</v>
          </cell>
          <cell r="AF952">
            <v>0.10563380281690149</v>
          </cell>
          <cell r="AG952">
            <v>2.0408163265306145E-2</v>
          </cell>
          <cell r="AH952">
            <v>2.0408163265306145E-2</v>
          </cell>
          <cell r="AI952">
            <v>6.25E-2</v>
          </cell>
          <cell r="AJ952">
            <v>6.25E-2</v>
          </cell>
          <cell r="AK952">
            <v>-0.259493670886076</v>
          </cell>
          <cell r="AL952">
            <v>-0.259493670886076</v>
          </cell>
          <cell r="AM952">
            <v>1.0303030303030303</v>
          </cell>
          <cell r="AN952">
            <v>-5.5555555555555691E-2</v>
          </cell>
          <cell r="AO952">
            <v>6.0606060606060552E-2</v>
          </cell>
          <cell r="AP952">
            <v>2.941176470588247E-2</v>
          </cell>
          <cell r="AQ952">
            <v>-7.3170731707317138E-2</v>
          </cell>
          <cell r="AR952">
            <v>-8.5714285714285743E-2</v>
          </cell>
          <cell r="AS952">
            <v>2.857142857142847E-2</v>
          </cell>
          <cell r="AT952">
            <v>4.0697674418604501E-2</v>
          </cell>
          <cell r="AU952">
            <v>0.14516129032258052</v>
          </cell>
          <cell r="AV952">
            <v>3.2653061224489743E-2</v>
          </cell>
          <cell r="AW952">
            <v>-1.2499999999999956E-2</v>
          </cell>
        </row>
        <row r="953">
          <cell r="A953">
            <v>43935</v>
          </cell>
          <cell r="B953">
            <v>4368</v>
          </cell>
          <cell r="C953">
            <v>3007</v>
          </cell>
          <cell r="D953">
            <v>4.6990346394094162E-2</v>
          </cell>
          <cell r="E953">
            <v>7.3218673218673258E-2</v>
          </cell>
          <cell r="F953">
            <v>1.109616677874925E-2</v>
          </cell>
          <cell r="G953">
            <v>0.45261057532424342</v>
          </cell>
          <cell r="I953">
            <v>4.5999999999999996</v>
          </cell>
          <cell r="J953">
            <v>8</v>
          </cell>
          <cell r="L953">
            <v>7.75</v>
          </cell>
          <cell r="N953">
            <v>7.9</v>
          </cell>
          <cell r="P953">
            <v>-0.78</v>
          </cell>
          <cell r="Q953">
            <v>1.1399999999999999</v>
          </cell>
          <cell r="R953">
            <v>2.75</v>
          </cell>
          <cell r="S953">
            <v>3.65</v>
          </cell>
          <cell r="T953">
            <v>3.6</v>
          </cell>
          <cell r="U953">
            <v>6.1</v>
          </cell>
          <cell r="V953">
            <v>5.25</v>
          </cell>
          <cell r="X953">
            <v>12.95</v>
          </cell>
          <cell r="Y953">
            <v>10.3</v>
          </cell>
          <cell r="Z953">
            <v>11</v>
          </cell>
          <cell r="AA953">
            <v>3.07</v>
          </cell>
          <cell r="AB953">
            <v>0.95</v>
          </cell>
          <cell r="AD953">
            <v>2.65</v>
          </cell>
          <cell r="AE953">
            <v>-7.0707070707070829E-2</v>
          </cell>
          <cell r="AF953">
            <v>1.9108280254777066E-2</v>
          </cell>
          <cell r="AG953">
            <v>3.3333333333333437E-2</v>
          </cell>
          <cell r="AH953">
            <v>3.3333333333333437E-2</v>
          </cell>
          <cell r="AI953">
            <v>3.2679738562091609E-2</v>
          </cell>
          <cell r="AJ953">
            <v>3.2679738562091609E-2</v>
          </cell>
          <cell r="AK953">
            <v>-0.33333333333333326</v>
          </cell>
          <cell r="AL953">
            <v>-0.33333333333333326</v>
          </cell>
          <cell r="AM953">
            <v>-0.14925373134328368</v>
          </cell>
          <cell r="AN953">
            <v>7.8431372549019773E-2</v>
          </cell>
          <cell r="AO953">
            <v>4.2857142857142927E-2</v>
          </cell>
          <cell r="AP953">
            <v>2.8571428571428692E-2</v>
          </cell>
          <cell r="AQ953">
            <v>7.0175438596491224E-2</v>
          </cell>
          <cell r="AR953">
            <v>9.375E-2</v>
          </cell>
          <cell r="AS953">
            <v>2.7777777777777679E-2</v>
          </cell>
          <cell r="AT953">
            <v>0.15083798882681587</v>
          </cell>
          <cell r="AU953">
            <v>3.2863849765258246E-2</v>
          </cell>
          <cell r="AV953">
            <v>0.21343873517786571</v>
          </cell>
          <cell r="AW953">
            <v>0.20253164556962022</v>
          </cell>
        </row>
        <row r="954">
          <cell r="A954">
            <v>43941</v>
          </cell>
          <cell r="B954">
            <v>4997</v>
          </cell>
          <cell r="C954">
            <v>3413</v>
          </cell>
          <cell r="D954">
            <v>0.14033898305084747</v>
          </cell>
          <cell r="E954">
            <v>0.14400183150183143</v>
          </cell>
          <cell r="F954">
            <v>0.13501829065513804</v>
          </cell>
          <cell r="G954">
            <v>0.46410782302959275</v>
          </cell>
          <cell r="I954">
            <v>4.9000000000000004</v>
          </cell>
          <cell r="J954">
            <v>9.15</v>
          </cell>
          <cell r="L954">
            <v>8.4499999999999993</v>
          </cell>
          <cell r="N954">
            <v>8.65</v>
          </cell>
          <cell r="P954">
            <v>-0.33</v>
          </cell>
          <cell r="Q954">
            <v>1.44</v>
          </cell>
          <cell r="R954">
            <v>3</v>
          </cell>
          <cell r="S954">
            <v>4.25</v>
          </cell>
          <cell r="T954">
            <v>4.0999999999999996</v>
          </cell>
          <cell r="U954">
            <v>7.05</v>
          </cell>
          <cell r="V954">
            <v>6.25</v>
          </cell>
          <cell r="X954">
            <v>14.05</v>
          </cell>
          <cell r="Y954">
            <v>11.4</v>
          </cell>
          <cell r="Z954">
            <v>12.1</v>
          </cell>
          <cell r="AA954">
            <v>3.69</v>
          </cell>
          <cell r="AB954">
            <v>1.69</v>
          </cell>
          <cell r="AD954">
            <v>3.15</v>
          </cell>
          <cell r="AE954">
            <v>6.5217391304347894E-2</v>
          </cell>
          <cell r="AF954">
            <v>0.14375000000000004</v>
          </cell>
          <cell r="AG954">
            <v>9.0322580645161299E-2</v>
          </cell>
          <cell r="AH954">
            <v>9.0322580645161299E-2</v>
          </cell>
          <cell r="AI954">
            <v>9.4936708860759556E-2</v>
          </cell>
          <cell r="AJ954">
            <v>9.4936708860759556E-2</v>
          </cell>
          <cell r="AK954">
            <v>-0.57692307692307687</v>
          </cell>
          <cell r="AL954">
            <v>-0.57692307692307687</v>
          </cell>
          <cell r="AM954">
            <v>0.26315789473684226</v>
          </cell>
          <cell r="AN954">
            <v>9.0909090909090828E-2</v>
          </cell>
          <cell r="AO954">
            <v>0.16438356164383561</v>
          </cell>
          <cell r="AP954">
            <v>0.13888888888888884</v>
          </cell>
          <cell r="AQ954">
            <v>0.15573770491803285</v>
          </cell>
          <cell r="AR954">
            <v>0.19047619047619047</v>
          </cell>
          <cell r="AS954">
            <v>8.4942084942084994E-2</v>
          </cell>
          <cell r="AT954">
            <v>0.10679611650485432</v>
          </cell>
          <cell r="AU954">
            <v>9.9999999999999867E-2</v>
          </cell>
          <cell r="AV954">
            <v>0.2019543973941369</v>
          </cell>
          <cell r="AW954">
            <v>0.77894736842105261</v>
          </cell>
        </row>
        <row r="955">
          <cell r="A955">
            <v>43948</v>
          </cell>
          <cell r="B955">
            <v>4508</v>
          </cell>
          <cell r="C955">
            <v>3116</v>
          </cell>
          <cell r="D955">
            <v>-9.3460166468489869E-2</v>
          </cell>
          <cell r="E955">
            <v>-9.7858715229137472E-2</v>
          </cell>
          <cell r="F955">
            <v>-8.7020216818048612E-2</v>
          </cell>
          <cell r="G955">
            <v>0.4467265725288832</v>
          </cell>
          <cell r="I955">
            <v>4.05</v>
          </cell>
          <cell r="J955">
            <v>8.15</v>
          </cell>
          <cell r="L955">
            <v>8.6</v>
          </cell>
          <cell r="N955">
            <v>8.9</v>
          </cell>
          <cell r="P955">
            <v>-0.05</v>
          </cell>
          <cell r="Q955">
            <v>1.1200000000000001</v>
          </cell>
          <cell r="R955">
            <v>2.8</v>
          </cell>
          <cell r="S955">
            <v>4.4000000000000004</v>
          </cell>
          <cell r="T955">
            <v>4.3</v>
          </cell>
          <cell r="U955">
            <v>6.25</v>
          </cell>
          <cell r="V955">
            <v>5.45</v>
          </cell>
          <cell r="X955">
            <v>12.45</v>
          </cell>
          <cell r="Y955">
            <v>9.9</v>
          </cell>
          <cell r="Z955">
            <v>10.5</v>
          </cell>
          <cell r="AA955">
            <v>3.57</v>
          </cell>
          <cell r="AB955">
            <v>1.27</v>
          </cell>
          <cell r="AD955">
            <v>3.35</v>
          </cell>
          <cell r="AE955">
            <v>-0.17346938775510212</v>
          </cell>
          <cell r="AF955">
            <v>-0.10928961748633881</v>
          </cell>
          <cell r="AG955">
            <v>1.7751479289940919E-2</v>
          </cell>
          <cell r="AH955">
            <v>1.7751479289940919E-2</v>
          </cell>
          <cell r="AI955">
            <v>2.8901734104046284E-2</v>
          </cell>
          <cell r="AJ955">
            <v>2.8901734104046284E-2</v>
          </cell>
          <cell r="AK955">
            <v>-0.84848484848484851</v>
          </cell>
          <cell r="AL955">
            <v>-0.84848484848484851</v>
          </cell>
          <cell r="AM955">
            <v>-0.2222222222222221</v>
          </cell>
          <cell r="AN955">
            <v>-6.6666666666666763E-2</v>
          </cell>
          <cell r="AO955">
            <v>3.529411764705892E-2</v>
          </cell>
          <cell r="AP955">
            <v>4.8780487804878092E-2</v>
          </cell>
          <cell r="AQ955">
            <v>-0.11347517730496448</v>
          </cell>
          <cell r="AR955">
            <v>-0.128</v>
          </cell>
          <cell r="AS955">
            <v>-0.11387900355871894</v>
          </cell>
          <cell r="AT955">
            <v>-0.13157894736842102</v>
          </cell>
          <cell r="AU955">
            <v>-0.13223140495867769</v>
          </cell>
          <cell r="AV955">
            <v>-3.2520325203252098E-2</v>
          </cell>
          <cell r="AW955">
            <v>-0.24852071005917153</v>
          </cell>
        </row>
        <row r="956">
          <cell r="A956">
            <v>43955</v>
          </cell>
          <cell r="B956">
            <v>4101</v>
          </cell>
          <cell r="C956">
            <v>2998</v>
          </cell>
          <cell r="D956">
            <v>-6.8861490031479566E-2</v>
          </cell>
          <cell r="E956">
            <v>-9.0283939662821666E-2</v>
          </cell>
          <cell r="F956">
            <v>-3.7869062901155326E-2</v>
          </cell>
          <cell r="G956">
            <v>0.36791194129419613</v>
          </cell>
          <cell r="I956">
            <v>4.3499999999999996</v>
          </cell>
          <cell r="J956">
            <v>7.6</v>
          </cell>
          <cell r="L956">
            <v>7.9</v>
          </cell>
          <cell r="N956">
            <v>8.4499999999999993</v>
          </cell>
          <cell r="P956">
            <v>-0.2</v>
          </cell>
          <cell r="Q956">
            <v>1.21</v>
          </cell>
          <cell r="R956">
            <v>2.5499999999999998</v>
          </cell>
          <cell r="S956">
            <v>3.9</v>
          </cell>
          <cell r="T956">
            <v>4</v>
          </cell>
          <cell r="U956">
            <v>5.7</v>
          </cell>
          <cell r="V956">
            <v>4.9000000000000004</v>
          </cell>
          <cell r="X956">
            <v>11.75</v>
          </cell>
          <cell r="Y956">
            <v>9.1999999999999993</v>
          </cell>
          <cell r="Z956">
            <v>9.8000000000000007</v>
          </cell>
          <cell r="AA956">
            <v>2.96</v>
          </cell>
          <cell r="AB956">
            <v>0.99</v>
          </cell>
          <cell r="AD956">
            <v>2.95</v>
          </cell>
          <cell r="AE956">
            <v>7.4074074074073959E-2</v>
          </cell>
          <cell r="AF956">
            <v>-6.7484662576687171E-2</v>
          </cell>
          <cell r="AG956">
            <v>-8.1395348837209225E-2</v>
          </cell>
          <cell r="AH956">
            <v>-8.1395348837209225E-2</v>
          </cell>
          <cell r="AI956">
            <v>-5.0561797752809112E-2</v>
          </cell>
          <cell r="AJ956">
            <v>-5.0561797752809112E-2</v>
          </cell>
          <cell r="AK956">
            <v>3</v>
          </cell>
          <cell r="AL956">
            <v>3</v>
          </cell>
          <cell r="AM956">
            <v>8.0357142857142794E-2</v>
          </cell>
          <cell r="AN956">
            <v>-8.9285714285714302E-2</v>
          </cell>
          <cell r="AO956">
            <v>-0.11363636363636376</v>
          </cell>
          <cell r="AP956">
            <v>-6.9767441860465129E-2</v>
          </cell>
          <cell r="AQ956">
            <v>-8.7999999999999967E-2</v>
          </cell>
          <cell r="AR956">
            <v>-0.1009174311926605</v>
          </cell>
          <cell r="AS956">
            <v>-5.6224899598393496E-2</v>
          </cell>
          <cell r="AT956">
            <v>-7.0707070707070829E-2</v>
          </cell>
          <cell r="AU956">
            <v>-6.6666666666666652E-2</v>
          </cell>
          <cell r="AV956">
            <v>-0.17086834733893552</v>
          </cell>
          <cell r="AW956">
            <v>-0.22047244094488194</v>
          </cell>
        </row>
        <row r="957">
          <cell r="A957">
            <v>43962</v>
          </cell>
          <cell r="B957">
            <v>3507</v>
          </cell>
          <cell r="C957">
            <v>2602</v>
          </cell>
          <cell r="D957">
            <v>-0.13945626144527401</v>
          </cell>
          <cell r="E957">
            <v>-0.14484272128749087</v>
          </cell>
          <cell r="F957">
            <v>-0.13208805870580387</v>
          </cell>
          <cell r="G957">
            <v>0.34780937740199847</v>
          </cell>
          <cell r="I957">
            <v>3.95</v>
          </cell>
          <cell r="J957">
            <v>6.7</v>
          </cell>
          <cell r="L957">
            <v>7.45</v>
          </cell>
          <cell r="N957">
            <v>7.95</v>
          </cell>
          <cell r="P957">
            <v>-0.51</v>
          </cell>
          <cell r="Q957">
            <v>0.84</v>
          </cell>
          <cell r="R957">
            <v>2.2999999999999998</v>
          </cell>
          <cell r="S957">
            <v>3.45</v>
          </cell>
          <cell r="T957">
            <v>3.7</v>
          </cell>
          <cell r="U957">
            <v>5.0999999999999996</v>
          </cell>
          <cell r="V957">
            <v>4.3</v>
          </cell>
          <cell r="X957">
            <v>10.1</v>
          </cell>
          <cell r="Y957">
            <v>7.6</v>
          </cell>
          <cell r="Z957">
            <v>8.15</v>
          </cell>
          <cell r="AA957">
            <v>2.36</v>
          </cell>
          <cell r="AB957">
            <v>0.65</v>
          </cell>
          <cell r="AD957">
            <v>2.6</v>
          </cell>
          <cell r="AE957">
            <v>-9.1954022988505635E-2</v>
          </cell>
          <cell r="AF957">
            <v>-0.11842105263157887</v>
          </cell>
          <cell r="AG957">
            <v>-5.6962025316455667E-2</v>
          </cell>
          <cell r="AH957">
            <v>-5.6962025316455667E-2</v>
          </cell>
          <cell r="AI957">
            <v>-5.9171597633135953E-2</v>
          </cell>
          <cell r="AJ957">
            <v>-5.9171597633135953E-2</v>
          </cell>
          <cell r="AK957">
            <v>1.5499999999999998</v>
          </cell>
          <cell r="AL957">
            <v>1.5499999999999998</v>
          </cell>
          <cell r="AM957">
            <v>-0.30578512396694213</v>
          </cell>
          <cell r="AN957">
            <v>-9.8039215686274495E-2</v>
          </cell>
          <cell r="AO957">
            <v>-0.11538461538461531</v>
          </cell>
          <cell r="AP957">
            <v>-7.4999999999999956E-2</v>
          </cell>
          <cell r="AQ957">
            <v>-0.10526315789473695</v>
          </cell>
          <cell r="AR957">
            <v>-0.12244897959183687</v>
          </cell>
          <cell r="AS957">
            <v>-0.1404255319148936</v>
          </cell>
          <cell r="AT957">
            <v>-0.17391304347826086</v>
          </cell>
          <cell r="AU957">
            <v>-0.16836734693877553</v>
          </cell>
          <cell r="AV957">
            <v>-0.20270270270270274</v>
          </cell>
          <cell r="AW957">
            <v>-0.34343434343434343</v>
          </cell>
        </row>
        <row r="958">
          <cell r="A958">
            <v>43969</v>
          </cell>
          <cell r="B958">
            <v>2971</v>
          </cell>
          <cell r="C958">
            <v>2121</v>
          </cell>
          <cell r="D958">
            <v>-0.1664756916025536</v>
          </cell>
          <cell r="E958">
            <v>-0.15283718277730252</v>
          </cell>
          <cell r="F958">
            <v>-0.18485780169100696</v>
          </cell>
          <cell r="G958">
            <v>0.40075436115040075</v>
          </cell>
          <cell r="I958">
            <v>3.95</v>
          </cell>
          <cell r="J958">
            <v>5.6</v>
          </cell>
          <cell r="L958">
            <v>6.5</v>
          </cell>
          <cell r="N958">
            <v>7.15</v>
          </cell>
          <cell r="P958">
            <v>-1.01</v>
          </cell>
          <cell r="Q958">
            <v>0.63</v>
          </cell>
          <cell r="R958">
            <v>2.1</v>
          </cell>
          <cell r="S958">
            <v>2.9</v>
          </cell>
          <cell r="T958">
            <v>3.1</v>
          </cell>
          <cell r="U958">
            <v>4.3499999999999996</v>
          </cell>
          <cell r="V958">
            <v>3.55</v>
          </cell>
          <cell r="X958">
            <v>8.9499999999999993</v>
          </cell>
          <cell r="Y958">
            <v>6.55</v>
          </cell>
          <cell r="Z958">
            <v>7</v>
          </cell>
          <cell r="AA958">
            <v>1.9</v>
          </cell>
          <cell r="AB958">
            <v>0.22</v>
          </cell>
          <cell r="AD958">
            <v>2</v>
          </cell>
          <cell r="AE958">
            <v>0</v>
          </cell>
          <cell r="AF958">
            <v>-0.16417910447761197</v>
          </cell>
          <cell r="AG958">
            <v>-0.12751677852348997</v>
          </cell>
          <cell r="AH958">
            <v>-0.12751677852348997</v>
          </cell>
          <cell r="AI958">
            <v>-0.10062893081761004</v>
          </cell>
          <cell r="AJ958">
            <v>-0.10062893081761004</v>
          </cell>
          <cell r="AK958">
            <v>0.98039215686274517</v>
          </cell>
          <cell r="AL958">
            <v>0.98039215686274517</v>
          </cell>
          <cell r="AM958">
            <v>-0.25</v>
          </cell>
          <cell r="AN958">
            <v>-8.6956521739130377E-2</v>
          </cell>
          <cell r="AO958">
            <v>-0.15942028985507251</v>
          </cell>
          <cell r="AP958">
            <v>-0.16216216216216217</v>
          </cell>
          <cell r="AQ958">
            <v>-0.1470588235294118</v>
          </cell>
          <cell r="AR958">
            <v>-0.17441860465116277</v>
          </cell>
          <cell r="AS958">
            <v>-0.11386138613861385</v>
          </cell>
          <cell r="AT958">
            <v>-0.13815789473684204</v>
          </cell>
          <cell r="AU958">
            <v>-0.14110429447852768</v>
          </cell>
          <cell r="AV958">
            <v>-0.19491525423728817</v>
          </cell>
          <cell r="AW958">
            <v>-0.66153846153846163</v>
          </cell>
        </row>
        <row r="959">
          <cell r="A959">
            <v>43976</v>
          </cell>
          <cell r="B959">
            <v>3304</v>
          </cell>
          <cell r="C959">
            <v>2402</v>
          </cell>
          <cell r="D959">
            <v>0.12058130400628442</v>
          </cell>
          <cell r="E959">
            <v>0.11208347357791992</v>
          </cell>
          <cell r="F959">
            <v>0.13248467703913258</v>
          </cell>
          <cell r="G959">
            <v>0.37552039966694423</v>
          </cell>
          <cell r="I959">
            <v>4.55</v>
          </cell>
          <cell r="J959">
            <v>6.35</v>
          </cell>
          <cell r="L959">
            <v>6.7</v>
          </cell>
          <cell r="N959">
            <v>7.35</v>
          </cell>
          <cell r="P959">
            <v>-1.07</v>
          </cell>
          <cell r="Q959">
            <v>1.1100000000000001</v>
          </cell>
          <cell r="R959">
            <v>2.15</v>
          </cell>
          <cell r="S959">
            <v>3</v>
          </cell>
          <cell r="T959">
            <v>3.2</v>
          </cell>
          <cell r="U959">
            <v>4.4000000000000004</v>
          </cell>
          <cell r="V959">
            <v>3.6</v>
          </cell>
          <cell r="X959">
            <v>10.15</v>
          </cell>
          <cell r="Y959">
            <v>7.75</v>
          </cell>
          <cell r="Z959">
            <v>8.1999999999999993</v>
          </cell>
          <cell r="AA959">
            <v>2.4900000000000002</v>
          </cell>
          <cell r="AB959">
            <v>0.3</v>
          </cell>
          <cell r="AD959">
            <v>2.15</v>
          </cell>
          <cell r="AE959">
            <v>0.15189873417721511</v>
          </cell>
          <cell r="AF959">
            <v>0.1339285714285714</v>
          </cell>
          <cell r="AG959">
            <v>3.0769230769230882E-2</v>
          </cell>
          <cell r="AH959">
            <v>3.0769230769230882E-2</v>
          </cell>
          <cell r="AI959">
            <v>2.7972027972027913E-2</v>
          </cell>
          <cell r="AJ959">
            <v>2.7972027972027913E-2</v>
          </cell>
          <cell r="AK959">
            <v>5.9405940594059459E-2</v>
          </cell>
          <cell r="AL959">
            <v>5.9405940594059459E-2</v>
          </cell>
          <cell r="AM959">
            <v>0.76190476190476208</v>
          </cell>
          <cell r="AN959">
            <v>2.3809523809523725E-2</v>
          </cell>
          <cell r="AO959">
            <v>3.4482758620689724E-2</v>
          </cell>
          <cell r="AP959">
            <v>3.2258064516129004E-2</v>
          </cell>
          <cell r="AQ959">
            <v>1.1494252873563315E-2</v>
          </cell>
          <cell r="AR959">
            <v>1.4084507042253502E-2</v>
          </cell>
          <cell r="AS959">
            <v>0.13407821229050287</v>
          </cell>
          <cell r="AT959">
            <v>0.18320610687022909</v>
          </cell>
          <cell r="AU959">
            <v>0.17142857142857126</v>
          </cell>
          <cell r="AV959">
            <v>0.31052631578947376</v>
          </cell>
          <cell r="AW959">
            <v>0.36363636363636354</v>
          </cell>
        </row>
        <row r="960">
          <cell r="A960">
            <v>43983</v>
          </cell>
          <cell r="B960">
            <v>3228</v>
          </cell>
          <cell r="C960">
            <v>2223</v>
          </cell>
          <cell r="D960">
            <v>-4.4689800210304997E-2</v>
          </cell>
          <cell r="E960">
            <v>-2.3002421307506071E-2</v>
          </cell>
          <cell r="F960">
            <v>-7.4521232306411278E-2</v>
          </cell>
          <cell r="G960">
            <v>0.45209176788124156</v>
          </cell>
          <cell r="I960">
            <v>4.1500000000000004</v>
          </cell>
          <cell r="J960">
            <v>6.3</v>
          </cell>
          <cell r="L960">
            <v>6.3</v>
          </cell>
          <cell r="N960">
            <v>6.85</v>
          </cell>
          <cell r="P960">
            <v>-1.1000000000000001</v>
          </cell>
          <cell r="Q960">
            <v>0.76</v>
          </cell>
          <cell r="R960">
            <v>2.1</v>
          </cell>
          <cell r="S960">
            <v>3.05</v>
          </cell>
          <cell r="T960">
            <v>3</v>
          </cell>
          <cell r="U960">
            <v>4.3</v>
          </cell>
          <cell r="V960">
            <v>3.6</v>
          </cell>
          <cell r="X960">
            <v>9.8000000000000007</v>
          </cell>
          <cell r="Y960">
            <v>7.6</v>
          </cell>
          <cell r="Z960">
            <v>8</v>
          </cell>
          <cell r="AA960">
            <v>2.5299999999999998</v>
          </cell>
          <cell r="AB960">
            <v>0.25</v>
          </cell>
          <cell r="AD960">
            <v>2.1</v>
          </cell>
          <cell r="AE960">
            <v>-8.7912087912087822E-2</v>
          </cell>
          <cell r="AF960">
            <v>-7.8740157480314821E-3</v>
          </cell>
          <cell r="AG960">
            <v>-5.9701492537313494E-2</v>
          </cell>
          <cell r="AH960">
            <v>-5.9701492537313494E-2</v>
          </cell>
          <cell r="AI960">
            <v>-6.8027210884353706E-2</v>
          </cell>
          <cell r="AJ960">
            <v>-6.8027210884353706E-2</v>
          </cell>
          <cell r="AK960">
            <v>2.8037383177570208E-2</v>
          </cell>
          <cell r="AL960">
            <v>2.8037383177570208E-2</v>
          </cell>
          <cell r="AM960">
            <v>-0.31531531531531531</v>
          </cell>
          <cell r="AN960">
            <v>-2.3255813953488302E-2</v>
          </cell>
          <cell r="AO960">
            <v>1.6666666666666607E-2</v>
          </cell>
          <cell r="AP960">
            <v>-6.25E-2</v>
          </cell>
          <cell r="AQ960">
            <v>-2.2727272727272818E-2</v>
          </cell>
          <cell r="AR960">
            <v>0</v>
          </cell>
          <cell r="AS960">
            <v>-3.4482758620689613E-2</v>
          </cell>
          <cell r="AT960">
            <v>-1.9354838709677469E-2</v>
          </cell>
          <cell r="AU960">
            <v>-2.4390243902438935E-2</v>
          </cell>
          <cell r="AV960">
            <v>1.6064257028112205E-2</v>
          </cell>
          <cell r="AW960">
            <v>-0.16666666666666663</v>
          </cell>
        </row>
        <row r="961">
          <cell r="A961">
            <v>43990</v>
          </cell>
          <cell r="B961">
            <v>4269</v>
          </cell>
          <cell r="C961">
            <v>3007</v>
          </cell>
          <cell r="D961">
            <v>0.33480095395340315</v>
          </cell>
          <cell r="E961">
            <v>0.32249070631970267</v>
          </cell>
          <cell r="F961">
            <v>0.35267656320287899</v>
          </cell>
          <cell r="G961">
            <v>0.41968739607582306</v>
          </cell>
          <cell r="I961">
            <v>5.5</v>
          </cell>
          <cell r="J961">
            <v>7.85</v>
          </cell>
          <cell r="L961">
            <v>7.45</v>
          </cell>
          <cell r="N961">
            <v>8.3000000000000007</v>
          </cell>
          <cell r="P961">
            <v>-0.51</v>
          </cell>
          <cell r="Q961">
            <v>1.69</v>
          </cell>
          <cell r="R961">
            <v>2.65</v>
          </cell>
          <cell r="S961">
            <v>3.9</v>
          </cell>
          <cell r="T961">
            <v>3.75</v>
          </cell>
          <cell r="U961">
            <v>5.25</v>
          </cell>
          <cell r="V961">
            <v>4.75</v>
          </cell>
          <cell r="X961">
            <v>12.9</v>
          </cell>
          <cell r="Y961">
            <v>10.7</v>
          </cell>
          <cell r="Z961">
            <v>11.1</v>
          </cell>
          <cell r="AA961">
            <v>3.12</v>
          </cell>
          <cell r="AB961">
            <v>0.68</v>
          </cell>
          <cell r="AD961">
            <v>2.8</v>
          </cell>
          <cell r="AE961">
            <v>0.32530120481927693</v>
          </cell>
          <cell r="AF961">
            <v>0.24603174603174605</v>
          </cell>
          <cell r="AH961">
            <v>0.18253968253968256</v>
          </cell>
          <cell r="AJ961">
            <v>0.2116788321167884</v>
          </cell>
          <cell r="AL961">
            <v>-0.53636363636363638</v>
          </cell>
          <cell r="AM961">
            <v>1.2236842105263155</v>
          </cell>
          <cell r="AN961">
            <v>0.26190476190476186</v>
          </cell>
          <cell r="AO961">
            <v>0.27868852459016402</v>
          </cell>
          <cell r="AP961">
            <v>0.25</v>
          </cell>
          <cell r="AQ961">
            <v>0.22093023255813948</v>
          </cell>
          <cell r="AR961">
            <v>0.31944444444444442</v>
          </cell>
          <cell r="AS961">
            <v>0.31632653061224492</v>
          </cell>
          <cell r="AT961">
            <v>0.40789473684210531</v>
          </cell>
          <cell r="AU961">
            <v>0.38749999999999996</v>
          </cell>
          <cell r="AV961">
            <v>0.23320158102766819</v>
          </cell>
          <cell r="AW961">
            <v>1.7200000000000002</v>
          </cell>
        </row>
        <row r="962">
          <cell r="A962">
            <v>43997</v>
          </cell>
          <cell r="B962">
            <v>5624</v>
          </cell>
          <cell r="C962">
            <v>3986</v>
          </cell>
          <cell r="D962">
            <v>0.32078064870808132</v>
          </cell>
          <cell r="E962">
            <v>0.31740454438978682</v>
          </cell>
          <cell r="F962">
            <v>0.32557366145660116</v>
          </cell>
          <cell r="G962">
            <v>0.41093828399397891</v>
          </cell>
          <cell r="I962">
            <v>6.5</v>
          </cell>
          <cell r="J962">
            <v>11.35</v>
          </cell>
          <cell r="L962">
            <v>6.75</v>
          </cell>
          <cell r="N962">
            <v>9.15</v>
          </cell>
          <cell r="P962">
            <v>0.13</v>
          </cell>
          <cell r="Q962">
            <v>2.42</v>
          </cell>
          <cell r="R962">
            <v>3.05</v>
          </cell>
          <cell r="S962">
            <v>4.8</v>
          </cell>
          <cell r="T962">
            <v>4.7</v>
          </cell>
          <cell r="U962">
            <v>6.95</v>
          </cell>
          <cell r="V962">
            <v>6.1</v>
          </cell>
          <cell r="X962">
            <v>16.850000000000001</v>
          </cell>
          <cell r="Y962">
            <v>14.5</v>
          </cell>
          <cell r="Z962">
            <v>14.9</v>
          </cell>
          <cell r="AA962">
            <v>4.18</v>
          </cell>
          <cell r="AB962">
            <v>1.46</v>
          </cell>
          <cell r="AD962">
            <v>3.75</v>
          </cell>
          <cell r="AE962">
            <v>0.18181818181818188</v>
          </cell>
          <cell r="AF962">
            <v>0.44585987261146509</v>
          </cell>
          <cell r="AH962">
            <v>-9.3959731543624136E-2</v>
          </cell>
          <cell r="AJ962">
            <v>0.10240963855421681</v>
          </cell>
          <cell r="AL962">
            <v>-1.2549019607843137</v>
          </cell>
          <cell r="AM962">
            <v>0.43195266272189348</v>
          </cell>
          <cell r="AN962">
            <v>0.15094339622641506</v>
          </cell>
          <cell r="AO962">
            <v>0.23076923076923084</v>
          </cell>
          <cell r="AP962">
            <v>0.25333333333333341</v>
          </cell>
          <cell r="AQ962">
            <v>0.32380952380952377</v>
          </cell>
          <cell r="AR962">
            <v>0.28421052631578947</v>
          </cell>
          <cell r="AS962">
            <v>0.306201550387597</v>
          </cell>
          <cell r="AT962">
            <v>0.35514018691588789</v>
          </cell>
          <cell r="AU962">
            <v>0.3423423423423424</v>
          </cell>
          <cell r="AV962">
            <v>0.33974358974358965</v>
          </cell>
          <cell r="AW962">
            <v>1.1470588235294117</v>
          </cell>
        </row>
        <row r="963">
          <cell r="A963">
            <v>44004</v>
          </cell>
          <cell r="B963">
            <v>8666</v>
          </cell>
          <cell r="C963">
            <v>6363</v>
          </cell>
          <cell r="D963">
            <v>0.56389177939646196</v>
          </cell>
          <cell r="E963">
            <v>0.54089615931721191</v>
          </cell>
          <cell r="F963">
            <v>0.59633718013045667</v>
          </cell>
          <cell r="G963">
            <v>0.36193619361936191</v>
          </cell>
          <cell r="I963">
            <v>8.85</v>
          </cell>
          <cell r="J963">
            <v>15.95</v>
          </cell>
          <cell r="L963">
            <v>11.95</v>
          </cell>
          <cell r="N963">
            <v>15.25</v>
          </cell>
          <cell r="P963">
            <v>2.62</v>
          </cell>
          <cell r="Q963">
            <v>4.3099999999999996</v>
          </cell>
          <cell r="R963">
            <v>4.4000000000000004</v>
          </cell>
          <cell r="S963">
            <v>10.4</v>
          </cell>
          <cell r="T963">
            <v>9.5500000000000007</v>
          </cell>
          <cell r="U963">
            <v>10.45</v>
          </cell>
          <cell r="V963">
            <v>9.6</v>
          </cell>
          <cell r="X963">
            <v>22.2</v>
          </cell>
          <cell r="Y963">
            <v>19.7</v>
          </cell>
          <cell r="Z963">
            <v>20.100000000000001</v>
          </cell>
          <cell r="AA963">
            <v>6.92</v>
          </cell>
          <cell r="AB963">
            <v>4.05</v>
          </cell>
          <cell r="AD963">
            <v>9.75</v>
          </cell>
          <cell r="AE963">
            <v>0.36153846153846159</v>
          </cell>
          <cell r="AF963">
            <v>0.40528634361233484</v>
          </cell>
          <cell r="AH963">
            <v>0.77037037037037037</v>
          </cell>
          <cell r="AJ963">
            <v>0.66666666666666652</v>
          </cell>
          <cell r="AL963">
            <v>19.153846153846153</v>
          </cell>
          <cell r="AM963">
            <v>0.78099173553719003</v>
          </cell>
          <cell r="AN963">
            <v>0.4426229508196724</v>
          </cell>
          <cell r="AO963">
            <v>1.166666666666667</v>
          </cell>
          <cell r="AP963">
            <v>1.0319148936170213</v>
          </cell>
          <cell r="AQ963">
            <v>0.50359712230215803</v>
          </cell>
          <cell r="AR963">
            <v>0.57377049180327866</v>
          </cell>
          <cell r="AS963">
            <v>0.31750741839762586</v>
          </cell>
          <cell r="AT963">
            <v>0.35862068965517246</v>
          </cell>
          <cell r="AU963">
            <v>0.34899328859060419</v>
          </cell>
          <cell r="AV963">
            <v>0.65550239234449781</v>
          </cell>
          <cell r="AW963">
            <v>1.7739726027397258</v>
          </cell>
        </row>
        <row r="964">
          <cell r="A964">
            <v>44011</v>
          </cell>
          <cell r="B964">
            <v>9696</v>
          </cell>
          <cell r="C964">
            <v>6755</v>
          </cell>
          <cell r="D964">
            <v>9.4617073657595308E-2</v>
          </cell>
          <cell r="E964">
            <v>0.11885529656127392</v>
          </cell>
          <cell r="F964">
            <v>6.1606160616061612E-2</v>
          </cell>
          <cell r="G964">
            <v>0.43538119911176903</v>
          </cell>
          <cell r="I964">
            <v>9.6999999999999993</v>
          </cell>
          <cell r="J964">
            <v>15.8</v>
          </cell>
          <cell r="L964">
            <v>12.6</v>
          </cell>
          <cell r="N964">
            <v>16.600000000000001</v>
          </cell>
          <cell r="P964">
            <v>2.79</v>
          </cell>
          <cell r="Q964">
            <v>4.9800000000000004</v>
          </cell>
          <cell r="R964">
            <v>5.2</v>
          </cell>
          <cell r="S964">
            <v>11.2</v>
          </cell>
          <cell r="T964">
            <v>10.6</v>
          </cell>
          <cell r="U964">
            <v>12.25</v>
          </cell>
          <cell r="V964">
            <v>11.45</v>
          </cell>
          <cell r="X964">
            <v>23.5</v>
          </cell>
          <cell r="Y964">
            <v>21</v>
          </cell>
          <cell r="Z964">
            <v>21.4</v>
          </cell>
          <cell r="AA964">
            <v>8.2799999999999994</v>
          </cell>
          <cell r="AB964">
            <v>5.04</v>
          </cell>
          <cell r="AD964">
            <v>10.8</v>
          </cell>
          <cell r="AE964">
            <v>9.6045197740112886E-2</v>
          </cell>
          <cell r="AF964">
            <v>-9.4043887147334804E-3</v>
          </cell>
          <cell r="AH964">
            <v>5.439330543933063E-2</v>
          </cell>
          <cell r="AJ964">
            <v>8.8524590163934436E-2</v>
          </cell>
          <cell r="AL964">
            <v>6.4885496183206159E-2</v>
          </cell>
          <cell r="AM964">
            <v>0.1554524361948959</v>
          </cell>
          <cell r="AN964">
            <v>0.18181818181818166</v>
          </cell>
          <cell r="AO964">
            <v>7.6923076923076872E-2</v>
          </cell>
          <cell r="AP964">
            <v>0.10994764397905743</v>
          </cell>
          <cell r="AQ964">
            <v>0.17224880382775121</v>
          </cell>
          <cell r="AR964">
            <v>0.19270833333333326</v>
          </cell>
          <cell r="AS964">
            <v>5.8558558558558627E-2</v>
          </cell>
          <cell r="AT964">
            <v>6.5989847715736127E-2</v>
          </cell>
          <cell r="AU964">
            <v>6.4676616915422702E-2</v>
          </cell>
          <cell r="AV964">
            <v>0.19653179190751446</v>
          </cell>
          <cell r="AW964">
            <v>0.24444444444444446</v>
          </cell>
        </row>
        <row r="965">
          <cell r="A965">
            <v>44018</v>
          </cell>
          <cell r="B965">
            <v>10196</v>
          </cell>
          <cell r="C965">
            <v>7083</v>
          </cell>
          <cell r="D965">
            <v>5.0331286851863055E-2</v>
          </cell>
          <cell r="E965">
            <v>5.156765676567665E-2</v>
          </cell>
          <cell r="F965">
            <v>4.8556624722427832E-2</v>
          </cell>
          <cell r="G965">
            <v>0.43950303543696173</v>
          </cell>
          <cell r="H965"/>
          <cell r="I965">
            <v>10.75</v>
          </cell>
          <cell r="J965">
            <v>15.95</v>
          </cell>
          <cell r="K965"/>
          <cell r="L965">
            <v>12.9</v>
          </cell>
          <cell r="M965"/>
          <cell r="N965">
            <v>17.05</v>
          </cell>
          <cell r="O965"/>
          <cell r="P965">
            <v>2.81</v>
          </cell>
          <cell r="Q965">
            <v>5.66</v>
          </cell>
          <cell r="R965">
            <v>5.75</v>
          </cell>
          <cell r="S965">
            <v>11.5</v>
          </cell>
          <cell r="T965">
            <v>10.9</v>
          </cell>
          <cell r="U965">
            <v>14.05</v>
          </cell>
          <cell r="V965">
            <v>13.2</v>
          </cell>
          <cell r="W965"/>
          <cell r="X965">
            <v>22.8</v>
          </cell>
          <cell r="Y965">
            <v>20.350000000000001</v>
          </cell>
          <cell r="Z965">
            <v>20.75</v>
          </cell>
          <cell r="AA965">
            <v>9.1999999999999993</v>
          </cell>
          <cell r="AB965">
            <v>6.15</v>
          </cell>
          <cell r="AC965"/>
          <cell r="AD965">
            <v>11.1</v>
          </cell>
          <cell r="AE965">
            <v>0.10824742268041243</v>
          </cell>
          <cell r="AF965">
            <v>9.4936708860757779E-3</v>
          </cell>
          <cell r="AG965"/>
          <cell r="AH965">
            <v>2.3809523809523947E-2</v>
          </cell>
          <cell r="AI965"/>
          <cell r="AJ965">
            <v>2.7108433734939652E-2</v>
          </cell>
          <cell r="AK965"/>
          <cell r="AL965">
            <v>7.1684587813620748E-3</v>
          </cell>
          <cell r="AM965">
            <v>0.13654618473895574</v>
          </cell>
          <cell r="AN965">
            <v>0.10576923076923084</v>
          </cell>
          <cell r="AO965">
            <v>2.6785714285714413E-2</v>
          </cell>
          <cell r="AP965">
            <v>2.8301886792452935E-2</v>
          </cell>
          <cell r="AQ965">
            <v>0.14693877551020407</v>
          </cell>
          <cell r="AR965">
            <v>0.15283842794759828</v>
          </cell>
          <cell r="AS965">
            <v>-2.9787234042553123E-2</v>
          </cell>
          <cell r="AT965">
            <v>-3.0952380952380842E-2</v>
          </cell>
          <cell r="AU965">
            <v>-3.0373831775700855E-2</v>
          </cell>
          <cell r="AV965">
            <v>0.11111111111111116</v>
          </cell>
          <cell r="AW965">
            <v>0.22023809523809534</v>
          </cell>
        </row>
        <row r="966">
          <cell r="A966">
            <v>44025</v>
          </cell>
          <cell r="B966">
            <v>9475</v>
          </cell>
          <cell r="C966">
            <v>6202</v>
          </cell>
          <cell r="D966">
            <v>-9.2713698709416037E-2</v>
          </cell>
          <cell r="E966">
            <v>-7.0714005492349963E-2</v>
          </cell>
          <cell r="F966">
            <v>-0.12438232387406467</v>
          </cell>
          <cell r="G966">
            <v>0.52773298935827151</v>
          </cell>
          <cell r="I966">
            <v>8.9499999999999993</v>
          </cell>
          <cell r="J966">
            <v>15</v>
          </cell>
          <cell r="K966"/>
          <cell r="L966">
            <v>12.25</v>
          </cell>
          <cell r="M966"/>
          <cell r="N966">
            <v>14.75</v>
          </cell>
          <cell r="O966"/>
          <cell r="P966">
            <v>2.15</v>
          </cell>
          <cell r="Q966">
            <v>4.3099999999999996</v>
          </cell>
          <cell r="R966">
            <v>5.4</v>
          </cell>
          <cell r="S966">
            <v>10.9</v>
          </cell>
          <cell r="T966">
            <v>10.3</v>
          </cell>
          <cell r="U966">
            <v>13.5</v>
          </cell>
          <cell r="V966">
            <v>12.65</v>
          </cell>
          <cell r="W966"/>
          <cell r="X966">
            <v>21.15</v>
          </cell>
          <cell r="Y966">
            <v>18.7</v>
          </cell>
          <cell r="Z966">
            <v>19.100000000000001</v>
          </cell>
          <cell r="AA966">
            <v>8.19</v>
          </cell>
          <cell r="AB966">
            <v>5.49</v>
          </cell>
          <cell r="AC966"/>
          <cell r="AD966">
            <v>10.5</v>
          </cell>
          <cell r="AE966">
            <v>-0.16744186046511633</v>
          </cell>
          <cell r="AF966">
            <v>-5.9561128526645746E-2</v>
          </cell>
          <cell r="AH966">
            <v>-5.0387596899224785E-2</v>
          </cell>
          <cell r="AJ966">
            <v>-0.13489736070381231</v>
          </cell>
          <cell r="AL966">
            <v>-0.23487544483985767</v>
          </cell>
          <cell r="AM966">
            <v>-0.23851590106007081</v>
          </cell>
          <cell r="AN966">
            <v>-6.0869565217391286E-2</v>
          </cell>
          <cell r="AO966">
            <v>-5.2173913043478182E-2</v>
          </cell>
          <cell r="AP966">
            <v>-5.5045871559633031E-2</v>
          </cell>
          <cell r="AQ966">
            <v>-3.9145907473309705E-2</v>
          </cell>
          <cell r="AR966">
            <v>-4.166666666666663E-2</v>
          </cell>
          <cell r="AS966">
            <v>-7.2368421052631637E-2</v>
          </cell>
          <cell r="AT966">
            <v>-8.1081081081081141E-2</v>
          </cell>
          <cell r="AU966">
            <v>-7.9518072289156527E-2</v>
          </cell>
          <cell r="AV966">
            <v>-0.10978260869565215</v>
          </cell>
          <cell r="AW966">
            <v>-0.10731707317073169</v>
          </cell>
        </row>
        <row r="967">
          <cell r="A967">
            <v>44032</v>
          </cell>
          <cell r="B967">
            <v>9068</v>
          </cell>
          <cell r="C967">
            <v>5722</v>
          </cell>
          <cell r="D967">
            <v>-5.6579702749250504E-2</v>
          </cell>
          <cell r="E967">
            <v>-4.2955145118733551E-2</v>
          </cell>
          <cell r="F967">
            <v>-7.7394388906804279E-2</v>
          </cell>
          <cell r="G967">
            <v>0.58476057322614472</v>
          </cell>
          <cell r="I967">
            <v>8.15</v>
          </cell>
          <cell r="J967">
            <v>14.2</v>
          </cell>
          <cell r="K967"/>
          <cell r="L967">
            <v>11.65</v>
          </cell>
          <cell r="M967"/>
          <cell r="N967">
            <v>13.95</v>
          </cell>
          <cell r="O967"/>
          <cell r="P967">
            <v>1.73</v>
          </cell>
          <cell r="Q967">
            <v>2.63</v>
          </cell>
          <cell r="R967">
            <v>5.3</v>
          </cell>
          <cell r="S967">
            <v>10.25</v>
          </cell>
          <cell r="T967">
            <v>9.65</v>
          </cell>
          <cell r="U967">
            <v>13.05</v>
          </cell>
          <cell r="V967">
            <v>12.2</v>
          </cell>
          <cell r="W967"/>
          <cell r="X967">
            <v>20.350000000000001</v>
          </cell>
          <cell r="Y967">
            <v>17.899999999999999</v>
          </cell>
          <cell r="Z967">
            <v>18.3</v>
          </cell>
          <cell r="AA967">
            <v>7.68</v>
          </cell>
          <cell r="AB967">
            <v>5.42</v>
          </cell>
          <cell r="AC967"/>
          <cell r="AD967">
            <v>9.85</v>
          </cell>
          <cell r="AE967">
            <v>-8.9385474860335101E-2</v>
          </cell>
          <cell r="AF967">
            <v>-5.3333333333333344E-2</v>
          </cell>
          <cell r="AH967">
            <v>-4.8979591836734615E-2</v>
          </cell>
          <cell r="AJ967">
            <v>-5.4237288135593253E-2</v>
          </cell>
          <cell r="AL967">
            <v>-0.1953488372093023</v>
          </cell>
          <cell r="AM967">
            <v>-0.38979118329466356</v>
          </cell>
          <cell r="AN967">
            <v>-1.8518518518518601E-2</v>
          </cell>
          <cell r="AO967">
            <v>-5.9633027522935755E-2</v>
          </cell>
          <cell r="AP967">
            <v>-6.3106796116504937E-2</v>
          </cell>
          <cell r="AQ967">
            <v>-3.3333333333333326E-2</v>
          </cell>
          <cell r="AR967">
            <v>-3.5573122529644396E-2</v>
          </cell>
          <cell r="AS967">
            <v>-3.7825059101654679E-2</v>
          </cell>
          <cell r="AT967">
            <v>-4.2780748663101664E-2</v>
          </cell>
          <cell r="AU967">
            <v>-4.1884816753926746E-2</v>
          </cell>
          <cell r="AV967">
            <v>-6.2271062271062272E-2</v>
          </cell>
          <cell r="AW967">
            <v>-1.2750455373406244E-2</v>
          </cell>
        </row>
        <row r="968">
          <cell r="A968">
            <v>44039</v>
          </cell>
          <cell r="B968">
            <v>7407</v>
          </cell>
          <cell r="C968">
            <v>4400</v>
          </cell>
          <cell r="D968">
            <v>-0.20169033130493574</v>
          </cell>
          <cell r="E968">
            <v>-0.1831715924128805</v>
          </cell>
          <cell r="F968">
            <v>-0.23103809856693469</v>
          </cell>
          <cell r="G968">
            <v>0.68340909090909085</v>
          </cell>
          <cell r="I968">
            <v>6</v>
          </cell>
          <cell r="J968">
            <v>11.85</v>
          </cell>
          <cell r="L968">
            <v>8.6999999999999993</v>
          </cell>
          <cell r="N968">
            <v>11</v>
          </cell>
          <cell r="P968">
            <v>0.68</v>
          </cell>
          <cell r="Q968">
            <v>2.11</v>
          </cell>
          <cell r="R968">
            <v>4.3</v>
          </cell>
          <cell r="S968">
            <v>8.75</v>
          </cell>
          <cell r="T968">
            <v>7.3</v>
          </cell>
          <cell r="U968">
            <v>10.5</v>
          </cell>
          <cell r="V968">
            <v>9.65</v>
          </cell>
          <cell r="X968">
            <v>17.45</v>
          </cell>
          <cell r="Y968">
            <v>14.6</v>
          </cell>
          <cell r="Z968">
            <v>15.8</v>
          </cell>
          <cell r="AA968">
            <v>5.91</v>
          </cell>
          <cell r="AB968">
            <v>3.8</v>
          </cell>
          <cell r="AD968">
            <v>7.85</v>
          </cell>
          <cell r="AE968">
            <v>-0.26380368098159512</v>
          </cell>
          <cell r="AF968">
            <v>-0.16549295774647887</v>
          </cell>
          <cell r="AH968">
            <v>-0.25321888412017179</v>
          </cell>
          <cell r="AJ968">
            <v>-0.21146953405017921</v>
          </cell>
          <cell r="AL968">
            <v>-0.60693641618497107</v>
          </cell>
          <cell r="AM968">
            <v>-0.19771863117870725</v>
          </cell>
          <cell r="AN968">
            <v>-0.18867924528301883</v>
          </cell>
          <cell r="AO968">
            <v>-0.14634146341463417</v>
          </cell>
          <cell r="AP968">
            <v>-0.24352331606217625</v>
          </cell>
          <cell r="AQ968">
            <v>-0.19540229885057481</v>
          </cell>
          <cell r="AR968">
            <v>-0.20901639344262291</v>
          </cell>
          <cell r="AS968">
            <v>-0.14250614250614257</v>
          </cell>
          <cell r="AT968">
            <v>-0.18435754189944131</v>
          </cell>
          <cell r="AU968">
            <v>-0.13661202185792354</v>
          </cell>
          <cell r="AV968">
            <v>-0.23046875</v>
          </cell>
          <cell r="AW968">
            <v>-0.29889298892988936</v>
          </cell>
        </row>
        <row r="969">
          <cell r="A969">
            <v>44046</v>
          </cell>
          <cell r="B969">
            <v>7694</v>
          </cell>
          <cell r="C969">
            <v>4824</v>
          </cell>
          <cell r="D969">
            <v>6.0218514440586013E-2</v>
          </cell>
          <cell r="E969">
            <v>3.8747131092210063E-2</v>
          </cell>
          <cell r="F969">
            <v>9.6363636363636429E-2</v>
          </cell>
          <cell r="G969">
            <v>0.59494195688225537</v>
          </cell>
          <cell r="I969">
            <v>7.2</v>
          </cell>
          <cell r="J969">
            <v>12.7</v>
          </cell>
          <cell r="L969">
            <v>8.9499999999999993</v>
          </cell>
          <cell r="N969">
            <v>10.75</v>
          </cell>
          <cell r="P969">
            <v>1.01</v>
          </cell>
          <cell r="Q969">
            <v>2.7</v>
          </cell>
          <cell r="R969">
            <v>4</v>
          </cell>
          <cell r="S969">
            <v>8.4499999999999993</v>
          </cell>
          <cell r="T969">
            <v>8.0500000000000007</v>
          </cell>
          <cell r="U969">
            <v>10.199999999999999</v>
          </cell>
          <cell r="V969">
            <v>9.65</v>
          </cell>
          <cell r="X969">
            <v>19.75</v>
          </cell>
          <cell r="Y969">
            <v>17.3</v>
          </cell>
          <cell r="Z969">
            <v>17.5</v>
          </cell>
          <cell r="AA969">
            <v>5.91</v>
          </cell>
          <cell r="AB969">
            <v>3.83</v>
          </cell>
          <cell r="AD969">
            <v>7.55</v>
          </cell>
          <cell r="AE969">
            <v>0.19999999999999996</v>
          </cell>
          <cell r="AF969">
            <v>7.1729957805907185E-2</v>
          </cell>
          <cell r="AH969">
            <v>2.8735632183908066E-2</v>
          </cell>
          <cell r="AJ969">
            <v>-2.2727272727272707E-2</v>
          </cell>
          <cell r="AL969">
            <v>0.48529411764705865</v>
          </cell>
          <cell r="AM969">
            <v>0.27962085308056883</v>
          </cell>
          <cell r="AN969">
            <v>-6.9767441860465129E-2</v>
          </cell>
          <cell r="AO969">
            <v>-3.4285714285714364E-2</v>
          </cell>
          <cell r="AP969">
            <v>0.10273972602739745</v>
          </cell>
          <cell r="AQ969">
            <v>-2.8571428571428692E-2</v>
          </cell>
          <cell r="AR969">
            <v>0</v>
          </cell>
          <cell r="AS969">
            <v>0.13180515759312317</v>
          </cell>
          <cell r="AT969">
            <v>0.18493150684931514</v>
          </cell>
          <cell r="AU969">
            <v>0.10759493670886067</v>
          </cell>
          <cell r="AV969">
            <v>0</v>
          </cell>
          <cell r="AW969">
            <v>7.8947368421053987E-3</v>
          </cell>
        </row>
        <row r="970">
          <cell r="A970">
            <v>44053</v>
          </cell>
          <cell r="B970">
            <v>7637</v>
          </cell>
          <cell r="C970">
            <v>5284</v>
          </cell>
          <cell r="D970">
            <v>3.2193641156734287E-2</v>
          </cell>
          <cell r="E970">
            <v>-7.4083701585651029E-3</v>
          </cell>
          <cell r="F970">
            <v>9.5356550580431243E-2</v>
          </cell>
          <cell r="G970">
            <v>0.44530658591975775</v>
          </cell>
          <cell r="I970">
            <v>8.5</v>
          </cell>
          <cell r="J970">
            <v>13.45</v>
          </cell>
          <cell r="L970">
            <v>9.25</v>
          </cell>
          <cell r="N970">
            <v>11.25</v>
          </cell>
          <cell r="P970">
            <v>0.97</v>
          </cell>
          <cell r="Q970">
            <v>3.77</v>
          </cell>
          <cell r="R970">
            <v>4.0999999999999996</v>
          </cell>
          <cell r="S970">
            <v>8.5500000000000007</v>
          </cell>
          <cell r="T970">
            <v>8.15</v>
          </cell>
          <cell r="U970">
            <v>10.7</v>
          </cell>
          <cell r="V970">
            <v>9.85</v>
          </cell>
          <cell r="X970">
            <v>19.05</v>
          </cell>
          <cell r="Y970">
            <v>16.600000000000001</v>
          </cell>
          <cell r="Z970">
            <v>16.95</v>
          </cell>
          <cell r="AA970">
            <v>6</v>
          </cell>
          <cell r="AB970">
            <v>3.25</v>
          </cell>
          <cell r="AD970">
            <v>7.85</v>
          </cell>
          <cell r="AE970">
            <v>0.18055555555555558</v>
          </cell>
          <cell r="AF970">
            <v>5.9055118110236116E-2</v>
          </cell>
          <cell r="AH970">
            <v>3.3519553072625774E-2</v>
          </cell>
          <cell r="AJ970">
            <v>4.6511627906976827E-2</v>
          </cell>
          <cell r="AL970">
            <v>-3.9603960396039639E-2</v>
          </cell>
          <cell r="AM970">
            <v>0.39629629629629615</v>
          </cell>
          <cell r="AN970">
            <v>2.4999999999999911E-2</v>
          </cell>
          <cell r="AO970">
            <v>1.1834319526627279E-2</v>
          </cell>
          <cell r="AP970">
            <v>1.2422360248447228E-2</v>
          </cell>
          <cell r="AQ970">
            <v>4.9019607843137303E-2</v>
          </cell>
          <cell r="AR970">
            <v>2.0725388601036121E-2</v>
          </cell>
          <cell r="AS970">
            <v>-3.5443037974683511E-2</v>
          </cell>
          <cell r="AT970">
            <v>-4.0462427745664664E-2</v>
          </cell>
          <cell r="AU970">
            <v>-3.1428571428571472E-2</v>
          </cell>
          <cell r="AV970">
            <v>1.5228426395939021E-2</v>
          </cell>
          <cell r="AW970">
            <v>-0.15143603133159267</v>
          </cell>
        </row>
        <row r="971">
          <cell r="A971">
            <v>44060</v>
          </cell>
          <cell r="B971">
            <v>7728</v>
          </cell>
          <cell r="C971">
            <v>5355</v>
          </cell>
          <cell r="D971">
            <v>1.2537729277919629E-2</v>
          </cell>
          <cell r="E971">
            <v>1.1915673693858819E-2</v>
          </cell>
          <cell r="F971">
            <v>1.3436790310370927E-2</v>
          </cell>
          <cell r="G971">
            <v>0.44313725490196076</v>
          </cell>
          <cell r="I971">
            <v>8.4499999999999993</v>
          </cell>
          <cell r="J971">
            <v>14.2</v>
          </cell>
          <cell r="L971">
            <v>9.1999999999999993</v>
          </cell>
          <cell r="N971">
            <v>11.15</v>
          </cell>
          <cell r="P971">
            <v>0.96</v>
          </cell>
          <cell r="Q971">
            <v>3.69</v>
          </cell>
          <cell r="R971">
            <v>4</v>
          </cell>
          <cell r="S971">
            <v>8.5</v>
          </cell>
          <cell r="T971">
            <v>8.1</v>
          </cell>
          <cell r="U971">
            <v>10.25</v>
          </cell>
          <cell r="V971">
            <v>9.5</v>
          </cell>
          <cell r="X971">
            <v>20.100000000000001</v>
          </cell>
          <cell r="Y971">
            <v>17.649999999999999</v>
          </cell>
          <cell r="Z971">
            <v>18</v>
          </cell>
          <cell r="AA971">
            <v>5.95</v>
          </cell>
          <cell r="AB971">
            <v>3.08</v>
          </cell>
          <cell r="AD971">
            <v>7.8</v>
          </cell>
          <cell r="AE971">
            <v>-5.8823529411765607E-3</v>
          </cell>
          <cell r="AF971">
            <v>5.5762081784386686E-2</v>
          </cell>
          <cell r="AH971">
            <v>-5.4054054054054612E-3</v>
          </cell>
          <cell r="AJ971">
            <v>-8.8888888888888351E-3</v>
          </cell>
          <cell r="AL971">
            <v>-1.0309278350515427E-2</v>
          </cell>
          <cell r="AM971">
            <v>-2.1220159151193685E-2</v>
          </cell>
          <cell r="AN971">
            <v>-2.4390243902438935E-2</v>
          </cell>
          <cell r="AO971">
            <v>-5.8479532163743242E-3</v>
          </cell>
          <cell r="AP971">
            <v>-6.1349693251534498E-3</v>
          </cell>
          <cell r="AQ971">
            <v>-4.2056074766355089E-2</v>
          </cell>
          <cell r="AR971">
            <v>-3.5532994923857864E-2</v>
          </cell>
          <cell r="AS971">
            <v>5.5118110236220597E-2</v>
          </cell>
          <cell r="AT971">
            <v>6.3253012048192669E-2</v>
          </cell>
          <cell r="AU971">
            <v>6.1946902654867353E-2</v>
          </cell>
          <cell r="AV971">
            <v>-8.3333333333333037E-3</v>
          </cell>
          <cell r="AW971">
            <v>-5.2307692307692277E-2</v>
          </cell>
        </row>
        <row r="972">
          <cell r="A972">
            <v>44067</v>
          </cell>
          <cell r="B972">
            <v>7414</v>
          </cell>
          <cell r="C972">
            <v>4831</v>
          </cell>
          <cell r="D972">
            <v>-6.4052587327065647E-2</v>
          </cell>
          <cell r="E972">
            <v>-4.063146997929612E-2</v>
          </cell>
          <cell r="F972">
            <v>-9.7852474323062544E-2</v>
          </cell>
          <cell r="G972">
            <v>0.53467191057752017</v>
          </cell>
          <cell r="I972">
            <v>7.25</v>
          </cell>
          <cell r="J972">
            <v>13.4</v>
          </cell>
          <cell r="L972">
            <v>8.4499999999999993</v>
          </cell>
          <cell r="N972">
            <v>10.45</v>
          </cell>
          <cell r="P972">
            <v>0.66</v>
          </cell>
          <cell r="Q972">
            <v>2.96</v>
          </cell>
          <cell r="R972">
            <v>3.95</v>
          </cell>
          <cell r="S972">
            <v>7.75</v>
          </cell>
          <cell r="T972">
            <v>7.5</v>
          </cell>
          <cell r="U972">
            <v>10.1</v>
          </cell>
          <cell r="V972">
            <v>9.35</v>
          </cell>
          <cell r="X972">
            <v>19.2</v>
          </cell>
          <cell r="Y972">
            <v>16.75</v>
          </cell>
          <cell r="Z972">
            <v>17.100000000000001</v>
          </cell>
          <cell r="AA972">
            <v>5.78</v>
          </cell>
          <cell r="AB972">
            <v>3.02</v>
          </cell>
          <cell r="AD972">
            <v>7.1</v>
          </cell>
          <cell r="AE972">
            <v>-0.14201183431952658</v>
          </cell>
          <cell r="AF972">
            <v>-5.6338028169014009E-2</v>
          </cell>
          <cell r="AH972">
            <v>-8.1521739130434812E-2</v>
          </cell>
          <cell r="AJ972">
            <v>-6.2780269058296034E-2</v>
          </cell>
          <cell r="AL972">
            <v>-0.31249999999999989</v>
          </cell>
          <cell r="AM972">
            <v>-0.19783197831978316</v>
          </cell>
          <cell r="AN972">
            <v>-1.2499999999999956E-2</v>
          </cell>
          <cell r="AO972">
            <v>-8.8235294117647078E-2</v>
          </cell>
          <cell r="AP972">
            <v>-7.407407407407407E-2</v>
          </cell>
          <cell r="AQ972">
            <v>-1.4634146341463428E-2</v>
          </cell>
          <cell r="AR972">
            <v>-1.5789473684210575E-2</v>
          </cell>
          <cell r="AS972">
            <v>-4.4776119402985204E-2</v>
          </cell>
          <cell r="AT972">
            <v>-5.0991501416430496E-2</v>
          </cell>
          <cell r="AU972">
            <v>-4.9999999999999933E-2</v>
          </cell>
          <cell r="AV972">
            <v>-2.8571428571428581E-2</v>
          </cell>
          <cell r="AW972">
            <v>-1.9480519480519543E-2</v>
          </cell>
        </row>
        <row r="973">
          <cell r="A973">
            <v>44074</v>
          </cell>
          <cell r="B973">
            <v>7465</v>
          </cell>
          <cell r="C973">
            <v>5125</v>
          </cell>
          <cell r="D973">
            <v>2.8174765210289943E-2</v>
          </cell>
          <cell r="E973">
            <v>6.8788777987591754E-3</v>
          </cell>
          <cell r="F973">
            <v>6.0856965431587584E-2</v>
          </cell>
          <cell r="G973">
            <v>0.45658536585365855</v>
          </cell>
          <cell r="I973">
            <v>8.1</v>
          </cell>
          <cell r="J973">
            <v>13.9</v>
          </cell>
          <cell r="L973">
            <v>8.5</v>
          </cell>
          <cell r="N973">
            <v>11.05</v>
          </cell>
          <cell r="P973">
            <v>0.66</v>
          </cell>
          <cell r="Q973">
            <v>3.42</v>
          </cell>
          <cell r="R973">
            <v>3.65</v>
          </cell>
          <cell r="S973">
            <v>7.8</v>
          </cell>
          <cell r="T973">
            <v>8.25</v>
          </cell>
          <cell r="U973">
            <v>9.4499999999999993</v>
          </cell>
          <cell r="V973">
            <v>8.5500000000000007</v>
          </cell>
          <cell r="X973">
            <v>20.53</v>
          </cell>
          <cell r="Y973">
            <v>17.899999999999999</v>
          </cell>
          <cell r="Z973">
            <v>18.25</v>
          </cell>
          <cell r="AA973">
            <v>5.78</v>
          </cell>
          <cell r="AB973">
            <v>2.5299999999999998</v>
          </cell>
          <cell r="AD973">
            <v>7.15</v>
          </cell>
          <cell r="AE973">
            <v>0.11724137931034484</v>
          </cell>
          <cell r="AF973">
            <v>3.7313432835820892E-2</v>
          </cell>
          <cell r="AH973">
            <v>5.9171597633136397E-3</v>
          </cell>
          <cell r="AJ973">
            <v>5.741626794258381E-2</v>
          </cell>
          <cell r="AL973">
            <v>0</v>
          </cell>
          <cell r="AM973">
            <v>0.15540540540540548</v>
          </cell>
          <cell r="AN973">
            <v>-7.5949367088607667E-2</v>
          </cell>
          <cell r="AO973">
            <v>6.4516129032257119E-3</v>
          </cell>
          <cell r="AP973">
            <v>0.10000000000000009</v>
          </cell>
          <cell r="AQ973">
            <v>-6.4356435643564414E-2</v>
          </cell>
          <cell r="AR973">
            <v>-8.5561497326203106E-2</v>
          </cell>
          <cell r="AS973">
            <v>6.9270833333333393E-2</v>
          </cell>
          <cell r="AT973">
            <v>6.8656716417910379E-2</v>
          </cell>
          <cell r="AU973">
            <v>6.7251461988304007E-2</v>
          </cell>
          <cell r="AV973">
            <v>0</v>
          </cell>
          <cell r="AW973">
            <v>-0.16225165562913912</v>
          </cell>
        </row>
        <row r="974">
          <cell r="A974">
            <v>44081</v>
          </cell>
          <cell r="B974">
            <v>7001</v>
          </cell>
          <cell r="C974">
            <v>4609</v>
          </cell>
          <cell r="D974">
            <v>-7.783955520254171E-2</v>
          </cell>
          <cell r="E974">
            <v>-6.2156731413261834E-2</v>
          </cell>
          <cell r="F974">
            <v>-0.10068292682926827</v>
          </cell>
          <cell r="G974">
            <v>0.51898459535691044</v>
          </cell>
          <cell r="I974">
            <v>7.15</v>
          </cell>
          <cell r="J974">
            <v>12.85</v>
          </cell>
          <cell r="L974">
            <v>7.95</v>
          </cell>
          <cell r="N974">
            <v>10.35</v>
          </cell>
          <cell r="P974">
            <v>0.48</v>
          </cell>
          <cell r="Q974">
            <v>2.79</v>
          </cell>
          <cell r="R974">
            <v>3.6</v>
          </cell>
          <cell r="S974">
            <v>7.2</v>
          </cell>
          <cell r="T974">
            <v>7.75</v>
          </cell>
          <cell r="U974">
            <v>9.3000000000000007</v>
          </cell>
          <cell r="V974">
            <v>8.4</v>
          </cell>
          <cell r="X974">
            <v>18.600000000000001</v>
          </cell>
          <cell r="Y974">
            <v>16.149999999999999</v>
          </cell>
          <cell r="Z974">
            <v>16.5</v>
          </cell>
          <cell r="AA974">
            <v>5.62</v>
          </cell>
          <cell r="AB974">
            <v>2.41</v>
          </cell>
          <cell r="AD974">
            <v>6.55</v>
          </cell>
          <cell r="AE974">
            <v>-0.11728395061728392</v>
          </cell>
          <cell r="AF974">
            <v>-7.5539568345323826E-2</v>
          </cell>
          <cell r="AH974">
            <v>-6.4705882352941169E-2</v>
          </cell>
          <cell r="AJ974">
            <v>-6.3348416289592868E-2</v>
          </cell>
          <cell r="AL974">
            <v>-0.27272727272727282</v>
          </cell>
          <cell r="AM974">
            <v>-0.18421052631578949</v>
          </cell>
          <cell r="AN974">
            <v>-1.3698630136986245E-2</v>
          </cell>
          <cell r="AO974">
            <v>-7.6923076923076872E-2</v>
          </cell>
          <cell r="AP974">
            <v>-6.0606060606060552E-2</v>
          </cell>
          <cell r="AQ974">
            <v>-1.5873015873015706E-2</v>
          </cell>
          <cell r="AR974">
            <v>-1.7543859649122862E-2</v>
          </cell>
          <cell r="AS974">
            <v>-9.4008767657087211E-2</v>
          </cell>
          <cell r="AT974">
            <v>-9.77653631284916E-2</v>
          </cell>
          <cell r="AU974">
            <v>-9.589041095890416E-2</v>
          </cell>
          <cell r="AV974">
            <v>-2.7681660899653959E-2</v>
          </cell>
          <cell r="AW974">
            <v>-4.7430830039525529E-2</v>
          </cell>
        </row>
        <row r="975">
          <cell r="A975">
            <v>44088</v>
          </cell>
          <cell r="B975">
            <v>6619</v>
          </cell>
          <cell r="C975">
            <v>4428</v>
          </cell>
          <cell r="D975">
            <v>-4.8492678725236882E-2</v>
          </cell>
          <cell r="E975">
            <v>-5.456363376660478E-2</v>
          </cell>
          <cell r="F975">
            <v>-3.9270991538294608E-2</v>
          </cell>
          <cell r="G975">
            <v>0.49480578139114723</v>
          </cell>
          <cell r="I975">
            <v>7</v>
          </cell>
          <cell r="J975">
            <v>12.25</v>
          </cell>
          <cell r="L975">
            <v>7.6</v>
          </cell>
          <cell r="N975">
            <v>9.9499999999999993</v>
          </cell>
          <cell r="P975">
            <v>0.39</v>
          </cell>
          <cell r="Q975">
            <v>2.7</v>
          </cell>
          <cell r="R975">
            <v>3.3</v>
          </cell>
          <cell r="S975">
            <v>6.85</v>
          </cell>
          <cell r="T975">
            <v>7.5</v>
          </cell>
          <cell r="U975">
            <v>8.85</v>
          </cell>
          <cell r="V975">
            <v>7.95</v>
          </cell>
          <cell r="X975">
            <v>17.7</v>
          </cell>
          <cell r="Y975">
            <v>15.25</v>
          </cell>
          <cell r="Z975">
            <v>15.6</v>
          </cell>
          <cell r="AA975">
            <v>5.28</v>
          </cell>
          <cell r="AB975">
            <v>2.2000000000000002</v>
          </cell>
          <cell r="AD975">
            <v>6.2</v>
          </cell>
          <cell r="AE975">
            <v>-2.0979020979021046E-2</v>
          </cell>
          <cell r="AF975">
            <v>-4.6692607003890996E-2</v>
          </cell>
          <cell r="AH975">
            <v>-4.4025157232704504E-2</v>
          </cell>
          <cell r="AJ975">
            <v>-3.8647342995169143E-2</v>
          </cell>
          <cell r="AL975">
            <v>-0.18749999999999989</v>
          </cell>
          <cell r="AM975">
            <v>-3.2258064516129004E-2</v>
          </cell>
          <cell r="AN975">
            <v>-8.333333333333337E-2</v>
          </cell>
          <cell r="AO975">
            <v>-4.861111111111116E-2</v>
          </cell>
          <cell r="AP975">
            <v>-3.2258064516129004E-2</v>
          </cell>
          <cell r="AQ975">
            <v>-4.8387096774193616E-2</v>
          </cell>
          <cell r="AR975">
            <v>-5.3571428571428603E-2</v>
          </cell>
          <cell r="AS975">
            <v>-4.8387096774193616E-2</v>
          </cell>
          <cell r="AT975">
            <v>-5.572755417956643E-2</v>
          </cell>
          <cell r="AU975">
            <v>-5.4545454545454564E-2</v>
          </cell>
          <cell r="AV975">
            <v>-6.0498220640569422E-2</v>
          </cell>
          <cell r="AW975">
            <v>-8.7136929460580936E-2</v>
          </cell>
        </row>
        <row r="976">
          <cell r="A976">
            <v>44095</v>
          </cell>
          <cell r="B976">
            <v>6850</v>
          </cell>
          <cell r="C976">
            <v>4504</v>
          </cell>
          <cell r="D976">
            <v>2.7790350321354129E-2</v>
          </cell>
          <cell r="E976">
            <v>3.489953165130677E-2</v>
          </cell>
          <cell r="F976">
            <v>1.7163504968382925E-2</v>
          </cell>
          <cell r="G976">
            <v>0.52087033747779754</v>
          </cell>
          <cell r="H976"/>
          <cell r="I976">
            <v>7.15</v>
          </cell>
          <cell r="J976">
            <v>12.5</v>
          </cell>
          <cell r="K976"/>
          <cell r="L976">
            <v>7.65</v>
          </cell>
          <cell r="N976">
            <v>10</v>
          </cell>
          <cell r="P976">
            <v>0.34</v>
          </cell>
          <cell r="Q976">
            <v>2.79</v>
          </cell>
          <cell r="R976">
            <v>3.55</v>
          </cell>
          <cell r="S976">
            <v>6.9</v>
          </cell>
          <cell r="T976">
            <v>7.55</v>
          </cell>
          <cell r="U976">
            <v>9.1999999999999993</v>
          </cell>
          <cell r="V976">
            <v>8.3000000000000007</v>
          </cell>
          <cell r="X976">
            <v>18.399999999999999</v>
          </cell>
          <cell r="Y976">
            <v>15.95</v>
          </cell>
          <cell r="Z976">
            <v>16.3</v>
          </cell>
          <cell r="AA976">
            <v>5.1100000000000003</v>
          </cell>
          <cell r="AB976">
            <v>2.41</v>
          </cell>
          <cell r="AD976">
            <v>6.25</v>
          </cell>
          <cell r="AE976">
            <v>2.1428571428571574E-2</v>
          </cell>
          <cell r="AF976">
            <v>2.0408163265306145E-2</v>
          </cell>
          <cell r="AH976">
            <v>6.5789473684212396E-3</v>
          </cell>
          <cell r="AJ976">
            <v>5.0251256281408363E-3</v>
          </cell>
          <cell r="AL976">
            <v>-0.12820512820512819</v>
          </cell>
          <cell r="AM976">
            <v>3.3333333333333215E-2</v>
          </cell>
          <cell r="AN976">
            <v>7.575757575757569E-2</v>
          </cell>
          <cell r="AO976">
            <v>7.2992700729928028E-3</v>
          </cell>
          <cell r="AP976">
            <v>6.6666666666665986E-3</v>
          </cell>
          <cell r="AQ976">
            <v>3.9548022598870025E-2</v>
          </cell>
          <cell r="AR976">
            <v>4.4025157232704393E-2</v>
          </cell>
          <cell r="AS976">
            <v>3.9548022598870025E-2</v>
          </cell>
          <cell r="AT976">
            <v>4.5901639344262168E-2</v>
          </cell>
          <cell r="AU976">
            <v>4.4871794871794934E-2</v>
          </cell>
          <cell r="AV976">
            <v>-3.2196969696969724E-2</v>
          </cell>
          <cell r="AW976">
            <v>9.5454545454545459E-2</v>
          </cell>
        </row>
        <row r="977">
          <cell r="A977">
            <v>44102</v>
          </cell>
          <cell r="B977">
            <v>8687</v>
          </cell>
          <cell r="C977">
            <v>5702</v>
          </cell>
          <cell r="D977">
            <v>0.26730667606129987</v>
          </cell>
          <cell r="E977">
            <v>0.26817518248175176</v>
          </cell>
          <cell r="F977">
            <v>0.26598579040852566</v>
          </cell>
          <cell r="G977">
            <v>0.52350052613118203</v>
          </cell>
          <cell r="I977">
            <v>8.6999999999999993</v>
          </cell>
          <cell r="J977">
            <v>15.35</v>
          </cell>
          <cell r="L977">
            <v>9.1</v>
          </cell>
          <cell r="N977">
            <v>11.65</v>
          </cell>
          <cell r="P977">
            <v>0.8</v>
          </cell>
          <cell r="Q977">
            <v>4.03</v>
          </cell>
          <cell r="R977">
            <v>4.05</v>
          </cell>
          <cell r="S977">
            <v>8.35</v>
          </cell>
          <cell r="T977">
            <v>9.1</v>
          </cell>
          <cell r="U977">
            <v>10.8</v>
          </cell>
          <cell r="V977">
            <v>9.9</v>
          </cell>
          <cell r="X977">
            <v>22.7</v>
          </cell>
          <cell r="Y977">
            <v>20.149999999999999</v>
          </cell>
          <cell r="Z977">
            <v>20.6</v>
          </cell>
          <cell r="AA977">
            <v>7.81</v>
          </cell>
          <cell r="AB977">
            <v>4.01</v>
          </cell>
          <cell r="AD977">
            <v>7.35</v>
          </cell>
          <cell r="AE977">
            <v>0.21678321678321666</v>
          </cell>
          <cell r="AF977">
            <v>0.22799999999999998</v>
          </cell>
          <cell r="AH977">
            <v>0.18954248366013071</v>
          </cell>
          <cell r="AJ977">
            <v>0.16500000000000004</v>
          </cell>
          <cell r="AL977">
            <v>1.3529411764705883</v>
          </cell>
          <cell r="AM977">
            <v>0.44444444444444442</v>
          </cell>
          <cell r="AN977">
            <v>0.14084507042253525</v>
          </cell>
          <cell r="AO977">
            <v>0.21014492753623171</v>
          </cell>
          <cell r="AP977">
            <v>0.20529801324503305</v>
          </cell>
          <cell r="AQ977">
            <v>0.17391304347826098</v>
          </cell>
          <cell r="AR977">
            <v>0.19277108433734935</v>
          </cell>
          <cell r="AS977">
            <v>0.23369565217391308</v>
          </cell>
          <cell r="AT977">
            <v>0.26332288401253923</v>
          </cell>
          <cell r="AU977">
            <v>0.26380368098159512</v>
          </cell>
          <cell r="AV977">
            <v>0.52837573385518577</v>
          </cell>
          <cell r="AW977">
            <v>0.6639004149377592</v>
          </cell>
        </row>
        <row r="978">
          <cell r="A978">
            <v>44109</v>
          </cell>
          <cell r="B978">
            <v>10839</v>
          </cell>
          <cell r="C978">
            <v>6818</v>
          </cell>
          <cell r="D978">
            <v>0.22711793731322527</v>
          </cell>
          <cell r="E978">
            <v>0.24772648785541618</v>
          </cell>
          <cell r="F978">
            <v>0.1957207997193966</v>
          </cell>
          <cell r="G978">
            <v>0.58976239366383099</v>
          </cell>
          <cell r="I978">
            <v>9.8000000000000007</v>
          </cell>
          <cell r="J978">
            <v>17.399999999999999</v>
          </cell>
          <cell r="L978">
            <v>11.25</v>
          </cell>
          <cell r="N978">
            <v>14.15</v>
          </cell>
          <cell r="P978">
            <v>2.36</v>
          </cell>
          <cell r="Q978">
            <v>4.9000000000000004</v>
          </cell>
          <cell r="R978">
            <v>5.9</v>
          </cell>
          <cell r="S978">
            <v>10.55</v>
          </cell>
          <cell r="T978">
            <v>11.25</v>
          </cell>
          <cell r="U978">
            <v>14.6</v>
          </cell>
          <cell r="V978">
            <v>13.7</v>
          </cell>
          <cell r="X978">
            <v>25.5</v>
          </cell>
          <cell r="Y978">
            <v>22.9</v>
          </cell>
          <cell r="Z978">
            <v>23.4</v>
          </cell>
          <cell r="AA978">
            <v>9.1999999999999993</v>
          </cell>
          <cell r="AB978">
            <v>6.76</v>
          </cell>
          <cell r="AD978">
            <v>9.5500000000000007</v>
          </cell>
          <cell r="AE978">
            <v>0.12643678160919558</v>
          </cell>
          <cell r="AF978">
            <v>0.13355048859934837</v>
          </cell>
          <cell r="AH978">
            <v>0.23626373626373631</v>
          </cell>
          <cell r="AJ978">
            <v>0.21459227467811148</v>
          </cell>
          <cell r="AL978">
            <v>1.9499999999999997</v>
          </cell>
          <cell r="AM978">
            <v>0.21588089330024807</v>
          </cell>
          <cell r="AN978">
            <v>0.45679012345679038</v>
          </cell>
          <cell r="AO978">
            <v>0.26347305389221565</v>
          </cell>
          <cell r="AP978">
            <v>0.23626373626373631</v>
          </cell>
          <cell r="AQ978">
            <v>0.35185185185185164</v>
          </cell>
          <cell r="AR978">
            <v>0.38383838383838365</v>
          </cell>
          <cell r="AS978">
            <v>0.12334801762114544</v>
          </cell>
          <cell r="AT978">
            <v>0.13647642679900751</v>
          </cell>
          <cell r="AU978">
            <v>0.13592233009708732</v>
          </cell>
          <cell r="AV978">
            <v>0.17797695262483981</v>
          </cell>
          <cell r="AW978">
            <v>0.68578553615960103</v>
          </cell>
        </row>
        <row r="979">
          <cell r="A979">
            <v>44116</v>
          </cell>
          <cell r="B979">
            <v>9728</v>
          </cell>
          <cell r="C979">
            <v>6458</v>
          </cell>
          <cell r="D979">
            <v>-8.3309735515659566E-2</v>
          </cell>
          <cell r="E979">
            <v>-0.10250023064858382</v>
          </cell>
          <cell r="F979">
            <v>-5.2801408037547626E-2</v>
          </cell>
          <cell r="G979">
            <v>0.50634871477237531</v>
          </cell>
          <cell r="I979">
            <v>9.6999999999999993</v>
          </cell>
          <cell r="J979">
            <v>15.7</v>
          </cell>
          <cell r="L979">
            <v>11.2</v>
          </cell>
          <cell r="N979">
            <v>13.9</v>
          </cell>
          <cell r="P979">
            <v>2.0699999999999998</v>
          </cell>
          <cell r="Q979">
            <v>4.8600000000000003</v>
          </cell>
          <cell r="R979">
            <v>5.4</v>
          </cell>
          <cell r="S979">
            <v>10.5</v>
          </cell>
          <cell r="T979">
            <v>10.55</v>
          </cell>
          <cell r="U979">
            <v>13.65</v>
          </cell>
          <cell r="V979">
            <v>12.75</v>
          </cell>
          <cell r="X979">
            <v>22.25</v>
          </cell>
          <cell r="Y979">
            <v>19.649999999999999</v>
          </cell>
          <cell r="Z979">
            <v>20.149999999999999</v>
          </cell>
          <cell r="AA979">
            <v>8.19</v>
          </cell>
          <cell r="AB979">
            <v>5.83</v>
          </cell>
          <cell r="AD979">
            <v>9.5</v>
          </cell>
          <cell r="AE979">
            <v>-1.0204081632653184E-2</v>
          </cell>
          <cell r="AF979">
            <v>-9.7701149425287293E-2</v>
          </cell>
          <cell r="AH979">
            <v>-4.4444444444444731E-3</v>
          </cell>
          <cell r="AJ979">
            <v>-1.7667844522968212E-2</v>
          </cell>
          <cell r="AL979">
            <v>-0.1228813559322034</v>
          </cell>
          <cell r="AM979">
            <v>-8.1632653061224358E-3</v>
          </cell>
          <cell r="AN979">
            <v>-8.4745762711864403E-2</v>
          </cell>
          <cell r="AO979">
            <v>-4.7393364928910442E-3</v>
          </cell>
          <cell r="AP979">
            <v>-6.2222222222222179E-2</v>
          </cell>
          <cell r="AQ979">
            <v>-6.5068493150684859E-2</v>
          </cell>
          <cell r="AR979">
            <v>-6.9343065693430628E-2</v>
          </cell>
          <cell r="AS979">
            <v>-0.12745098039215685</v>
          </cell>
          <cell r="AT979">
            <v>-0.14192139737991272</v>
          </cell>
          <cell r="AU979">
            <v>-0.13888888888888895</v>
          </cell>
          <cell r="AV979">
            <v>-0.10978260869565215</v>
          </cell>
          <cell r="AW979">
            <v>-0.1375739644970414</v>
          </cell>
        </row>
        <row r="980">
          <cell r="A980">
            <v>44123</v>
          </cell>
          <cell r="B980">
            <v>7746</v>
          </cell>
          <cell r="C980">
            <v>5007</v>
          </cell>
          <cell r="D980">
            <v>-0.21209687384159148</v>
          </cell>
          <cell r="E980">
            <v>-0.20374177631578949</v>
          </cell>
          <cell r="F980">
            <v>-0.22468256426138122</v>
          </cell>
          <cell r="G980">
            <v>0.54703415218693829</v>
          </cell>
          <cell r="I980">
            <v>7.65</v>
          </cell>
          <cell r="J980">
            <v>12.55</v>
          </cell>
          <cell r="L980">
            <v>9.1999999999999993</v>
          </cell>
          <cell r="N980">
            <v>11.75</v>
          </cell>
          <cell r="P980">
            <v>1.06</v>
          </cell>
          <cell r="Q980">
            <v>3.17</v>
          </cell>
          <cell r="R980">
            <v>4.45</v>
          </cell>
          <cell r="S980">
            <v>8.5</v>
          </cell>
          <cell r="T980">
            <v>8.4499999999999993</v>
          </cell>
          <cell r="U980">
            <v>11.35</v>
          </cell>
          <cell r="V980">
            <v>10.45</v>
          </cell>
          <cell r="X980">
            <v>18.649999999999999</v>
          </cell>
          <cell r="Y980">
            <v>16.05</v>
          </cell>
          <cell r="Z980">
            <v>16.55</v>
          </cell>
          <cell r="AA980">
            <v>5.66</v>
          </cell>
          <cell r="AB980">
            <v>3.8</v>
          </cell>
          <cell r="AD980">
            <v>6.75</v>
          </cell>
          <cell r="AE980">
            <v>-0.21134020618556693</v>
          </cell>
          <cell r="AF980">
            <v>-0.20063694267515919</v>
          </cell>
          <cell r="AH980">
            <v>-0.1785714285714286</v>
          </cell>
          <cell r="AJ980">
            <v>-0.15467625899280579</v>
          </cell>
          <cell r="AL980">
            <v>-0.48792270531400961</v>
          </cell>
          <cell r="AM980">
            <v>-0.34773662551440332</v>
          </cell>
          <cell r="AN980">
            <v>-0.17592592592592593</v>
          </cell>
          <cell r="AO980">
            <v>-0.19047619047619047</v>
          </cell>
          <cell r="AP980">
            <v>-0.19905213270142197</v>
          </cell>
          <cell r="AQ980">
            <v>-0.16849816849816857</v>
          </cell>
          <cell r="AR980">
            <v>-0.18039215686274512</v>
          </cell>
          <cell r="AS980">
            <v>-0.16179775280898878</v>
          </cell>
          <cell r="AT980">
            <v>-0.18320610687022887</v>
          </cell>
          <cell r="AU980">
            <v>-0.17866004962779147</v>
          </cell>
          <cell r="AV980">
            <v>-0.30891330891330882</v>
          </cell>
          <cell r="AW980">
            <v>-0.34819897084048035</v>
          </cell>
        </row>
        <row r="981">
          <cell r="A981">
            <v>44130</v>
          </cell>
          <cell r="B981">
            <v>7642</v>
          </cell>
          <cell r="C981">
            <v>5085</v>
          </cell>
          <cell r="D981">
            <v>-2.0387359836900876E-3</v>
          </cell>
          <cell r="E981">
            <v>-1.3426284533953003E-2</v>
          </cell>
          <cell r="F981">
            <v>1.5578190533253489E-2</v>
          </cell>
          <cell r="G981">
            <v>0.50285152409046219</v>
          </cell>
          <cell r="I981">
            <v>7.85</v>
          </cell>
          <cell r="J981">
            <v>12.95</v>
          </cell>
          <cell r="L981">
            <v>9.1999999999999993</v>
          </cell>
          <cell r="N981">
            <v>11.75</v>
          </cell>
          <cell r="P981">
            <v>0.95</v>
          </cell>
          <cell r="Q981">
            <v>3.15</v>
          </cell>
          <cell r="R981">
            <v>4.1500000000000004</v>
          </cell>
          <cell r="S981">
            <v>8.5</v>
          </cell>
          <cell r="T981">
            <v>8.85</v>
          </cell>
          <cell r="U981">
            <v>10.9</v>
          </cell>
          <cell r="V981">
            <v>10</v>
          </cell>
          <cell r="X981">
            <v>18.649999999999999</v>
          </cell>
          <cell r="Y981">
            <v>16.899999999999999</v>
          </cell>
          <cell r="Z981">
            <v>17.399999999999999</v>
          </cell>
          <cell r="AA981">
            <v>5.4</v>
          </cell>
          <cell r="AB981">
            <v>3.32</v>
          </cell>
          <cell r="AD981">
            <v>6.75</v>
          </cell>
          <cell r="AE981">
            <v>2.614379084967311E-2</v>
          </cell>
          <cell r="AF981">
            <v>3.1872509960159334E-2</v>
          </cell>
          <cell r="AH981">
            <v>0</v>
          </cell>
          <cell r="AJ981">
            <v>0</v>
          </cell>
          <cell r="AL981">
            <v>-0.10377358490566047</v>
          </cell>
          <cell r="AM981">
            <v>-6.3091482649841879E-3</v>
          </cell>
          <cell r="AN981">
            <v>-6.7415730337078594E-2</v>
          </cell>
          <cell r="AO981">
            <v>0</v>
          </cell>
          <cell r="AP981">
            <v>4.7337278106508895E-2</v>
          </cell>
          <cell r="AQ981">
            <v>-3.9647577092510988E-2</v>
          </cell>
          <cell r="AR981">
            <v>-4.3062200956937691E-2</v>
          </cell>
          <cell r="AS981">
            <v>0</v>
          </cell>
          <cell r="AT981">
            <v>5.2959501557632294E-2</v>
          </cell>
          <cell r="AU981">
            <v>5.1359516616314105E-2</v>
          </cell>
          <cell r="AV981">
            <v>-4.5936395759717308E-2</v>
          </cell>
          <cell r="AW981">
            <v>-0.12631578947368416</v>
          </cell>
        </row>
        <row r="982">
          <cell r="A982">
            <v>44137</v>
          </cell>
          <cell r="B982">
            <v>6744</v>
          </cell>
          <cell r="C982">
            <v>4579</v>
          </cell>
          <cell r="D982">
            <v>-0.11031664964249233</v>
          </cell>
          <cell r="E982">
            <v>-0.11750850562679926</v>
          </cell>
          <cell r="F982">
            <v>-9.9508357915437551E-2</v>
          </cell>
          <cell r="G982">
            <v>0.47281065734876609</v>
          </cell>
          <cell r="I982">
            <v>7.1</v>
          </cell>
          <cell r="J982">
            <v>11.75</v>
          </cell>
          <cell r="L982">
            <v>8.5</v>
          </cell>
          <cell r="N982">
            <v>10.8</v>
          </cell>
          <cell r="P982">
            <v>0.67</v>
          </cell>
          <cell r="Q982">
            <v>2.7</v>
          </cell>
          <cell r="R982">
            <v>3.6</v>
          </cell>
          <cell r="S982">
            <v>7.55</v>
          </cell>
          <cell r="T982">
            <v>7.5</v>
          </cell>
          <cell r="U982">
            <v>8.5500000000000007</v>
          </cell>
          <cell r="V982">
            <v>8.65</v>
          </cell>
          <cell r="X982">
            <v>18.100000000000001</v>
          </cell>
          <cell r="Y982">
            <v>14.6</v>
          </cell>
          <cell r="Z982">
            <v>15.1</v>
          </cell>
          <cell r="AA982">
            <v>4.9800000000000004</v>
          </cell>
          <cell r="AB982">
            <v>2.58</v>
          </cell>
          <cell r="AD982">
            <v>6.25</v>
          </cell>
          <cell r="AE982">
            <v>-9.5541401273885329E-2</v>
          </cell>
          <cell r="AF982">
            <v>-9.266409266409259E-2</v>
          </cell>
          <cell r="AH982">
            <v>-7.6086956521739024E-2</v>
          </cell>
          <cell r="AJ982">
            <v>-8.0851063829787129E-2</v>
          </cell>
          <cell r="AL982">
            <v>-0.29473684210526307</v>
          </cell>
          <cell r="AM982">
            <v>-0.14285714285714279</v>
          </cell>
          <cell r="AN982">
            <v>-0.1325301204819278</v>
          </cell>
          <cell r="AO982">
            <v>-0.11176470588235299</v>
          </cell>
          <cell r="AP982">
            <v>-0.15254237288135586</v>
          </cell>
          <cell r="AQ982">
            <v>-0.21559633027522929</v>
          </cell>
          <cell r="AR982">
            <v>-0.13500000000000001</v>
          </cell>
          <cell r="AS982">
            <v>-2.9490616621983712E-2</v>
          </cell>
          <cell r="AT982">
            <v>-0.13609467455621294</v>
          </cell>
          <cell r="AU982">
            <v>-0.13218390804597691</v>
          </cell>
          <cell r="AV982">
            <v>-7.7777777777777724E-2</v>
          </cell>
          <cell r="AW982">
            <v>-0.22289156626506024</v>
          </cell>
        </row>
        <row r="983">
          <cell r="A983">
            <v>44144</v>
          </cell>
          <cell r="B983">
            <v>6386</v>
          </cell>
          <cell r="C983">
            <v>4336</v>
          </cell>
          <cell r="D983">
            <v>-5.3077806235096725E-2</v>
          </cell>
          <cell r="E983">
            <v>-5.3084223013048604E-2</v>
          </cell>
          <cell r="F983">
            <v>-5.3068355536143308E-2</v>
          </cell>
          <cell r="G983">
            <v>0.47278597785977861</v>
          </cell>
          <cell r="I983">
            <v>6.85</v>
          </cell>
          <cell r="J983">
            <v>11.1</v>
          </cell>
          <cell r="L983">
            <v>8.1</v>
          </cell>
          <cell r="N983">
            <v>10.65</v>
          </cell>
          <cell r="P983">
            <v>0.45</v>
          </cell>
          <cell r="Q983">
            <v>2.4500000000000002</v>
          </cell>
          <cell r="R983">
            <v>3.45</v>
          </cell>
          <cell r="S983">
            <v>7</v>
          </cell>
          <cell r="T983">
            <v>7.05</v>
          </cell>
          <cell r="U983">
            <v>9.15</v>
          </cell>
          <cell r="V983">
            <v>8.25</v>
          </cell>
          <cell r="X983">
            <v>16.25</v>
          </cell>
          <cell r="Y983">
            <v>13.65</v>
          </cell>
          <cell r="Z983">
            <v>14.15</v>
          </cell>
          <cell r="AA983">
            <v>4.9800000000000004</v>
          </cell>
          <cell r="AB983">
            <v>2.4500000000000002</v>
          </cell>
          <cell r="AD983">
            <v>5.85</v>
          </cell>
          <cell r="AE983">
            <v>-3.5211267605633756E-2</v>
          </cell>
          <cell r="AF983">
            <v>-5.5319148936170293E-2</v>
          </cell>
          <cell r="AH983">
            <v>-4.705882352941182E-2</v>
          </cell>
          <cell r="AJ983">
            <v>-1.3888888888888951E-2</v>
          </cell>
          <cell r="AL983">
            <v>-0.32835820895522394</v>
          </cell>
          <cell r="AM983">
            <v>-9.259259259259256E-2</v>
          </cell>
          <cell r="AN983">
            <v>-4.166666666666663E-2</v>
          </cell>
          <cell r="AO983">
            <v>-7.2847682119205226E-2</v>
          </cell>
          <cell r="AP983">
            <v>-6.0000000000000053E-2</v>
          </cell>
          <cell r="AQ983">
            <v>7.0175438596491224E-2</v>
          </cell>
          <cell r="AR983">
            <v>-4.6242774566474076E-2</v>
          </cell>
          <cell r="AS983">
            <v>-0.10220994475138123</v>
          </cell>
          <cell r="AT983">
            <v>-6.5068493150684859E-2</v>
          </cell>
          <cell r="AU983">
            <v>-6.29139072847682E-2</v>
          </cell>
          <cell r="AV983">
            <v>0</v>
          </cell>
          <cell r="AW983">
            <v>-5.0387596899224785E-2</v>
          </cell>
        </row>
        <row r="984">
          <cell r="A984">
            <v>44151</v>
          </cell>
          <cell r="B984">
            <v>6080</v>
          </cell>
          <cell r="C984">
            <v>4155</v>
          </cell>
          <cell r="D984">
            <v>-4.5420630479388158E-2</v>
          </cell>
          <cell r="E984">
            <v>-4.7917319135609149E-2</v>
          </cell>
          <cell r="F984">
            <v>-4.174354243542433E-2</v>
          </cell>
          <cell r="G984">
            <v>0.46329723225030084</v>
          </cell>
          <cell r="I984">
            <v>6.56</v>
          </cell>
          <cell r="J984">
            <v>10.9</v>
          </cell>
          <cell r="L984">
            <v>7.8</v>
          </cell>
          <cell r="N984">
            <v>10.35</v>
          </cell>
          <cell r="P984">
            <v>0.17</v>
          </cell>
          <cell r="Q984">
            <v>2.2400000000000002</v>
          </cell>
          <cell r="R984">
            <v>3.3</v>
          </cell>
          <cell r="S984">
            <v>6.7</v>
          </cell>
          <cell r="T984">
            <v>6.9</v>
          </cell>
          <cell r="U984">
            <v>8.6999999999999993</v>
          </cell>
          <cell r="V984">
            <v>7.8</v>
          </cell>
          <cell r="X984">
            <v>15.85</v>
          </cell>
          <cell r="Y984">
            <v>13.2</v>
          </cell>
          <cell r="Z984">
            <v>13.7</v>
          </cell>
          <cell r="AA984">
            <v>4.4800000000000004</v>
          </cell>
          <cell r="AB984">
            <v>2.0699999999999998</v>
          </cell>
          <cell r="AD984">
            <v>5.5</v>
          </cell>
          <cell r="AE984">
            <v>-4.2335766423357679E-2</v>
          </cell>
          <cell r="AF984">
            <v>-1.8018018018017945E-2</v>
          </cell>
          <cell r="AH984">
            <v>-3.7037037037036979E-2</v>
          </cell>
          <cell r="AJ984">
            <v>-2.8169014084507116E-2</v>
          </cell>
          <cell r="AL984">
            <v>-0.62222222222222223</v>
          </cell>
          <cell r="AM984">
            <v>-8.5714285714285743E-2</v>
          </cell>
          <cell r="AN984">
            <v>-4.3478260869565299E-2</v>
          </cell>
          <cell r="AO984">
            <v>-4.2857142857142816E-2</v>
          </cell>
          <cell r="AP984">
            <v>-2.1276595744680771E-2</v>
          </cell>
          <cell r="AQ984">
            <v>-4.9180327868852625E-2</v>
          </cell>
          <cell r="AR984">
            <v>-5.4545454545454564E-2</v>
          </cell>
          <cell r="AS984">
            <v>-2.4615384615384595E-2</v>
          </cell>
          <cell r="AT984">
            <v>-3.2967032967033072E-2</v>
          </cell>
          <cell r="AU984">
            <v>-3.1802120141342871E-2</v>
          </cell>
          <cell r="AV984">
            <v>-0.10040160642570284</v>
          </cell>
          <cell r="AW984">
            <v>-0.15510204081632661</v>
          </cell>
        </row>
        <row r="985">
          <cell r="A985">
            <v>44158</v>
          </cell>
          <cell r="B985">
            <v>5856</v>
          </cell>
          <cell r="C985">
            <v>4118</v>
          </cell>
          <cell r="D985">
            <v>-2.5500732779677571E-2</v>
          </cell>
          <cell r="E985">
            <v>-3.6842105263157898E-2</v>
          </cell>
          <cell r="F985">
            <v>-8.9049338146811596E-3</v>
          </cell>
          <cell r="G985">
            <v>0.42204953861097622</v>
          </cell>
          <cell r="I985">
            <v>6.95</v>
          </cell>
          <cell r="J985">
            <v>10.65</v>
          </cell>
          <cell r="L985">
            <v>7.6</v>
          </cell>
          <cell r="N985">
            <v>10.1</v>
          </cell>
          <cell r="P985">
            <v>0.06</v>
          </cell>
          <cell r="Q985">
            <v>2.4900000000000002</v>
          </cell>
          <cell r="R985">
            <v>3.2</v>
          </cell>
          <cell r="S985">
            <v>6.5</v>
          </cell>
          <cell r="T985">
            <v>6.7</v>
          </cell>
          <cell r="U985">
            <v>8.4</v>
          </cell>
          <cell r="V985">
            <v>7.5</v>
          </cell>
          <cell r="X985">
            <v>15.6</v>
          </cell>
          <cell r="Y985">
            <v>12.95</v>
          </cell>
          <cell r="Z985">
            <v>13.45</v>
          </cell>
          <cell r="AA985">
            <v>3.97</v>
          </cell>
          <cell r="AB985">
            <v>1.82</v>
          </cell>
          <cell r="AD985">
            <v>5.3</v>
          </cell>
          <cell r="AE985">
            <v>5.945121951219523E-2</v>
          </cell>
          <cell r="AF985">
            <v>-2.2935779816513735E-2</v>
          </cell>
          <cell r="AH985">
            <v>-2.5641025641025661E-2</v>
          </cell>
          <cell r="AJ985">
            <v>-2.4154589371980673E-2</v>
          </cell>
          <cell r="AL985">
            <v>-0.6470588235294118</v>
          </cell>
          <cell r="AM985">
            <v>0.11160714285714279</v>
          </cell>
          <cell r="AN985">
            <v>-3.0303030303030165E-2</v>
          </cell>
          <cell r="AO985">
            <v>-2.9850746268656692E-2</v>
          </cell>
          <cell r="AP985">
            <v>-2.8985507246376829E-2</v>
          </cell>
          <cell r="AQ985">
            <v>-3.4482758620689502E-2</v>
          </cell>
          <cell r="AR985">
            <v>-3.8461538461538436E-2</v>
          </cell>
          <cell r="AS985">
            <v>-1.5772870662460581E-2</v>
          </cell>
          <cell r="AT985">
            <v>-1.8939393939393923E-2</v>
          </cell>
          <cell r="AU985">
            <v>-1.8248175182481785E-2</v>
          </cell>
          <cell r="AV985">
            <v>-0.11383928571428581</v>
          </cell>
          <cell r="AW985">
            <v>-0.12077294685990325</v>
          </cell>
        </row>
        <row r="986">
          <cell r="A986">
            <v>44165</v>
          </cell>
          <cell r="B986">
            <v>6099</v>
          </cell>
          <cell r="C986">
            <v>4262</v>
          </cell>
          <cell r="D986">
            <v>3.8800882293964278E-2</v>
          </cell>
          <cell r="E986">
            <v>4.1495901639344357E-2</v>
          </cell>
          <cell r="F986">
            <v>3.4968431277319079E-2</v>
          </cell>
          <cell r="G986">
            <v>0.43101830126701079</v>
          </cell>
          <cell r="I986">
            <v>7.1</v>
          </cell>
          <cell r="J986">
            <v>10.75</v>
          </cell>
          <cell r="L986">
            <v>7.85</v>
          </cell>
          <cell r="N986">
            <v>10.4</v>
          </cell>
          <cell r="P986">
            <v>0.03</v>
          </cell>
          <cell r="Q986">
            <v>2.58</v>
          </cell>
          <cell r="R986">
            <v>3.35</v>
          </cell>
          <cell r="S986">
            <v>6.7</v>
          </cell>
          <cell r="T986">
            <v>6.9</v>
          </cell>
          <cell r="U986">
            <v>8.75</v>
          </cell>
          <cell r="V986">
            <v>7.85</v>
          </cell>
          <cell r="X986">
            <v>15.95</v>
          </cell>
          <cell r="Y986">
            <v>13.3</v>
          </cell>
          <cell r="Z986">
            <v>13.8</v>
          </cell>
          <cell r="AA986">
            <v>4.3899999999999997</v>
          </cell>
          <cell r="AB986">
            <v>2.0499999999999998</v>
          </cell>
          <cell r="AD986">
            <v>5.5</v>
          </cell>
          <cell r="AE986">
            <v>2.1582733812949506E-2</v>
          </cell>
          <cell r="AF986">
            <v>9.3896713615022609E-3</v>
          </cell>
          <cell r="AH986">
            <v>3.289473684210531E-2</v>
          </cell>
          <cell r="AJ986">
            <v>2.9702970297029729E-2</v>
          </cell>
          <cell r="AL986">
            <v>-0.5</v>
          </cell>
          <cell r="AM986">
            <v>3.6144578313253017E-2</v>
          </cell>
          <cell r="AN986">
            <v>4.6875E-2</v>
          </cell>
          <cell r="AO986">
            <v>3.0769230769230882E-2</v>
          </cell>
          <cell r="AP986">
            <v>2.9850746268656803E-2</v>
          </cell>
          <cell r="AQ986">
            <v>4.1666666666666519E-2</v>
          </cell>
          <cell r="AR986">
            <v>4.6666666666666634E-2</v>
          </cell>
          <cell r="AS986">
            <v>2.2435897435897356E-2</v>
          </cell>
          <cell r="AT986">
            <v>2.7027027027027195E-2</v>
          </cell>
          <cell r="AU986">
            <v>2.6022304832713949E-2</v>
          </cell>
          <cell r="AV986">
            <v>0.10579345088161185</v>
          </cell>
          <cell r="AW986">
            <v>0.12637362637362615</v>
          </cell>
        </row>
        <row r="987">
          <cell r="A987">
            <v>44172</v>
          </cell>
          <cell r="B987">
            <v>5846</v>
          </cell>
          <cell r="C987">
            <v>4240</v>
          </cell>
          <cell r="D987">
            <v>-2.6541839590773053E-2</v>
          </cell>
          <cell r="E987">
            <v>-4.1482210198393155E-2</v>
          </cell>
          <cell r="F987">
            <v>-5.1618958235569723E-3</v>
          </cell>
          <cell r="G987">
            <v>0.37877358490566038</v>
          </cell>
          <cell r="I987">
            <v>7.8</v>
          </cell>
          <cell r="J987">
            <v>10</v>
          </cell>
          <cell r="L987">
            <v>7.55</v>
          </cell>
          <cell r="N987">
            <v>10.1</v>
          </cell>
          <cell r="P987">
            <v>-0.11</v>
          </cell>
          <cell r="Q987">
            <v>2.83</v>
          </cell>
          <cell r="R987">
            <v>3.4</v>
          </cell>
          <cell r="S987">
            <v>6.4</v>
          </cell>
          <cell r="T987">
            <v>6.6</v>
          </cell>
          <cell r="U987">
            <v>8.9</v>
          </cell>
          <cell r="V987">
            <v>8</v>
          </cell>
          <cell r="X987">
            <v>14.5</v>
          </cell>
          <cell r="Y987">
            <v>11.85</v>
          </cell>
          <cell r="Z987">
            <v>12.35</v>
          </cell>
          <cell r="AA987">
            <v>4.3499999999999996</v>
          </cell>
          <cell r="AB987">
            <v>2.15</v>
          </cell>
          <cell r="AD987">
            <v>5.2</v>
          </cell>
          <cell r="AE987">
            <v>9.8591549295774739E-2</v>
          </cell>
          <cell r="AF987">
            <v>-6.9767441860465129E-2</v>
          </cell>
          <cell r="AH987">
            <v>-3.8216560509554132E-2</v>
          </cell>
          <cell r="AJ987">
            <v>-2.8846153846153966E-2</v>
          </cell>
          <cell r="AL987">
            <v>-4.666666666666667</v>
          </cell>
          <cell r="AM987">
            <v>9.68992248062015E-2</v>
          </cell>
          <cell r="AN987">
            <v>1.4925373134328401E-2</v>
          </cell>
          <cell r="AO987">
            <v>-4.4776119402985093E-2</v>
          </cell>
          <cell r="AP987">
            <v>-4.3478260869565299E-2</v>
          </cell>
          <cell r="AQ987">
            <v>1.7142857142857126E-2</v>
          </cell>
          <cell r="AR987">
            <v>1.9108280254777066E-2</v>
          </cell>
          <cell r="AS987">
            <v>-9.0909090909090828E-2</v>
          </cell>
          <cell r="AT987">
            <v>-0.10902255639097747</v>
          </cell>
          <cell r="AU987">
            <v>-0.10507246376811596</v>
          </cell>
          <cell r="AV987">
            <v>-9.1116173120728838E-3</v>
          </cell>
          <cell r="AW987">
            <v>4.8780487804878092E-2</v>
          </cell>
        </row>
        <row r="988">
          <cell r="A988">
            <v>44179</v>
          </cell>
          <cell r="B988">
            <v>5861</v>
          </cell>
          <cell r="C988">
            <v>3991</v>
          </cell>
          <cell r="D988">
            <v>-2.3200475907198093E-2</v>
          </cell>
          <cell r="E988">
            <v>2.5658569962367928E-3</v>
          </cell>
          <cell r="F988">
            <v>-5.8726415094339623E-2</v>
          </cell>
          <cell r="G988">
            <v>0.46855424705587573</v>
          </cell>
          <cell r="I988">
            <v>7</v>
          </cell>
          <cell r="J988">
            <v>9.85</v>
          </cell>
          <cell r="L988">
            <v>7.35</v>
          </cell>
          <cell r="N988">
            <v>9.9</v>
          </cell>
          <cell r="P988">
            <v>-0.2</v>
          </cell>
          <cell r="Q988">
            <v>2.36</v>
          </cell>
          <cell r="R988">
            <v>3.55</v>
          </cell>
          <cell r="S988">
            <v>6.2</v>
          </cell>
          <cell r="T988">
            <v>6.4</v>
          </cell>
          <cell r="U988">
            <v>9.25</v>
          </cell>
          <cell r="V988">
            <v>8.35</v>
          </cell>
          <cell r="X988">
            <v>13.8</v>
          </cell>
          <cell r="Y988">
            <v>12.55</v>
          </cell>
          <cell r="Z988">
            <v>13.05</v>
          </cell>
          <cell r="AA988">
            <v>4.18</v>
          </cell>
          <cell r="AB988">
            <v>2.2799999999999998</v>
          </cell>
          <cell r="AD988">
            <v>6</v>
          </cell>
          <cell r="AE988">
            <v>-0.10256410256410253</v>
          </cell>
          <cell r="AF988">
            <v>-1.5000000000000013E-2</v>
          </cell>
          <cell r="AH988">
            <v>-2.6490066225165587E-2</v>
          </cell>
          <cell r="AJ988">
            <v>-1.9801980198019709E-2</v>
          </cell>
          <cell r="AL988">
            <v>0.81818181818181834</v>
          </cell>
          <cell r="AM988">
            <v>-0.16607773851590113</v>
          </cell>
          <cell r="AN988">
            <v>4.4117647058823595E-2</v>
          </cell>
          <cell r="AO988">
            <v>-3.125E-2</v>
          </cell>
          <cell r="AP988">
            <v>-3.0303030303030165E-2</v>
          </cell>
          <cell r="AQ988">
            <v>3.9325842696629199E-2</v>
          </cell>
          <cell r="AR988">
            <v>4.3749999999999956E-2</v>
          </cell>
          <cell r="AS988">
            <v>-4.8275862068965503E-2</v>
          </cell>
          <cell r="AT988">
            <v>5.9071729957806074E-2</v>
          </cell>
          <cell r="AU988">
            <v>5.6680161943319929E-2</v>
          </cell>
          <cell r="AV988">
            <v>-3.9080459770114984E-2</v>
          </cell>
          <cell r="AW988">
            <v>6.0465116279069697E-2</v>
          </cell>
        </row>
        <row r="989">
          <cell r="A989">
            <v>44186</v>
          </cell>
          <cell r="B989">
            <v>6939</v>
          </cell>
          <cell r="C989">
            <v>4446</v>
          </cell>
          <cell r="D989">
            <v>0.15560292326431191</v>
          </cell>
          <cell r="E989">
            <v>0.18392765739634864</v>
          </cell>
          <cell r="F989">
            <v>0.11400651465798051</v>
          </cell>
          <cell r="G989">
            <v>0.56072874493927127</v>
          </cell>
          <cell r="I989">
            <v>7.25</v>
          </cell>
          <cell r="J989">
            <v>11.45</v>
          </cell>
          <cell r="L989">
            <v>8.3000000000000007</v>
          </cell>
          <cell r="N989">
            <v>11.05</v>
          </cell>
          <cell r="P989">
            <v>0.14000000000000001</v>
          </cell>
          <cell r="Q989">
            <v>2.5099999999999998</v>
          </cell>
          <cell r="R989">
            <v>4.0999999999999996</v>
          </cell>
          <cell r="S989">
            <v>7.15</v>
          </cell>
          <cell r="T989">
            <v>7.4</v>
          </cell>
          <cell r="U989">
            <v>10.8</v>
          </cell>
          <cell r="V989">
            <v>9.9</v>
          </cell>
          <cell r="X989">
            <v>16.399999999999999</v>
          </cell>
          <cell r="Y989">
            <v>15.15</v>
          </cell>
          <cell r="Z989">
            <v>15.65</v>
          </cell>
          <cell r="AA989">
            <v>4.6399999999999997</v>
          </cell>
          <cell r="AB989">
            <v>3.08</v>
          </cell>
          <cell r="AD989">
            <v>6.95</v>
          </cell>
          <cell r="AE989">
            <v>3.5714285714285809E-2</v>
          </cell>
          <cell r="AF989">
            <v>0.1624365482233503</v>
          </cell>
          <cell r="AH989">
            <v>0.12925170068027225</v>
          </cell>
          <cell r="AJ989">
            <v>0.11616161616161613</v>
          </cell>
          <cell r="AL989">
            <v>-1.7000000000000002</v>
          </cell>
          <cell r="AM989">
            <v>6.3559322033898358E-2</v>
          </cell>
          <cell r="AN989">
            <v>0.15492957746478875</v>
          </cell>
          <cell r="AO989">
            <v>0.15322580645161299</v>
          </cell>
          <cell r="AP989">
            <v>0.15625</v>
          </cell>
          <cell r="AQ989">
            <v>0.16756756756756763</v>
          </cell>
          <cell r="AR989">
            <v>0.18562874251497008</v>
          </cell>
          <cell r="AS989">
            <v>0.188405797101449</v>
          </cell>
          <cell r="AT989">
            <v>0.20717131474103589</v>
          </cell>
          <cell r="AU989">
            <v>0.19923371647509569</v>
          </cell>
          <cell r="AV989">
            <v>0.11004784688995217</v>
          </cell>
          <cell r="AW989">
            <v>0.35087719298245634</v>
          </cell>
        </row>
        <row r="990">
          <cell r="A990">
            <v>44194</v>
          </cell>
          <cell r="B990">
            <v>7157</v>
          </cell>
          <cell r="C990">
            <v>4783</v>
          </cell>
          <cell r="D990">
            <v>4.8748353096179198E-2</v>
          </cell>
          <cell r="E990">
            <v>3.1416630638420484E-2</v>
          </cell>
          <cell r="F990">
            <v>7.5798470535312745E-2</v>
          </cell>
          <cell r="G990">
            <v>0.49634120844658164</v>
          </cell>
          <cell r="I990">
            <v>8.15</v>
          </cell>
          <cell r="J990">
            <v>11.8</v>
          </cell>
          <cell r="K990"/>
          <cell r="L990">
            <v>8.5500000000000007</v>
          </cell>
          <cell r="M990"/>
          <cell r="N990">
            <v>11.65</v>
          </cell>
          <cell r="O990"/>
          <cell r="P990">
            <v>0.21</v>
          </cell>
          <cell r="Q990">
            <v>3.08</v>
          </cell>
          <cell r="R990">
            <v>4.2</v>
          </cell>
          <cell r="S990">
            <v>7.4</v>
          </cell>
          <cell r="T990">
            <v>7.75</v>
          </cell>
          <cell r="U990">
            <v>11.1</v>
          </cell>
          <cell r="V990">
            <v>10.199999999999999</v>
          </cell>
          <cell r="X990">
            <v>16.850000000000001</v>
          </cell>
          <cell r="Y990">
            <v>15.7</v>
          </cell>
          <cell r="Z990">
            <v>16.100000000000001</v>
          </cell>
          <cell r="AA990">
            <v>4.7300000000000004</v>
          </cell>
          <cell r="AB990">
            <v>3.25</v>
          </cell>
          <cell r="AD990">
            <v>7.2</v>
          </cell>
          <cell r="AE990">
            <v>0.12413793103448278</v>
          </cell>
          <cell r="AF990">
            <v>3.0567685589519833E-2</v>
          </cell>
          <cell r="AH990">
            <v>3.0120481927710774E-2</v>
          </cell>
          <cell r="AJ990">
            <v>5.4298642533936681E-2</v>
          </cell>
          <cell r="AL990">
            <v>0.49999999999999978</v>
          </cell>
          <cell r="AM990">
            <v>0.2270916334661357</v>
          </cell>
          <cell r="AN990">
            <v>2.4390243902439046E-2</v>
          </cell>
          <cell r="AO990">
            <v>3.4965034965035002E-2</v>
          </cell>
          <cell r="AP990">
            <v>4.7297297297297147E-2</v>
          </cell>
          <cell r="AQ990">
            <v>2.7777777777777679E-2</v>
          </cell>
          <cell r="AR990">
            <v>3.0303030303030276E-2</v>
          </cell>
          <cell r="AS990">
            <v>2.7439024390244038E-2</v>
          </cell>
          <cell r="AT990">
            <v>3.6303630363036188E-2</v>
          </cell>
          <cell r="AU990">
            <v>2.8753993610223683E-2</v>
          </cell>
          <cell r="AV990">
            <v>1.9396551724138122E-2</v>
          </cell>
          <cell r="AW990">
            <v>5.5194805194805241E-2</v>
          </cell>
        </row>
        <row r="991">
          <cell r="A991">
            <v>44207</v>
          </cell>
          <cell r="B991">
            <v>8216</v>
          </cell>
          <cell r="C991">
            <v>5532</v>
          </cell>
          <cell r="D991">
            <v>0.15142378559463987</v>
          </cell>
          <cell r="E991">
            <v>0.14796702528992589</v>
          </cell>
          <cell r="F991">
            <v>0.15659627848630575</v>
          </cell>
          <cell r="G991">
            <v>0.48517715112075199</v>
          </cell>
          <cell r="I991">
            <v>9.35</v>
          </cell>
          <cell r="J991">
            <v>12.95</v>
          </cell>
          <cell r="K991"/>
          <cell r="L991">
            <v>10.15</v>
          </cell>
          <cell r="M991"/>
          <cell r="N991">
            <v>13.45</v>
          </cell>
          <cell r="O991"/>
          <cell r="P991">
            <v>0.72</v>
          </cell>
          <cell r="Q991">
            <v>3.88</v>
          </cell>
          <cell r="R991">
            <v>4.55</v>
          </cell>
          <cell r="S991">
            <v>9</v>
          </cell>
          <cell r="T991">
            <v>9.25</v>
          </cell>
          <cell r="U991">
            <v>12.25</v>
          </cell>
          <cell r="V991">
            <v>11.35</v>
          </cell>
          <cell r="X991">
            <v>18.100000000000001</v>
          </cell>
          <cell r="Y991">
            <v>16.95</v>
          </cell>
          <cell r="Z991">
            <v>17.350000000000001</v>
          </cell>
          <cell r="AA991">
            <v>7.18</v>
          </cell>
          <cell r="AB991">
            <v>4.1399999999999997</v>
          </cell>
          <cell r="AD991">
            <v>8.75</v>
          </cell>
          <cell r="AE991">
            <v>0.1472392638036808</v>
          </cell>
          <cell r="AF991">
            <v>9.745762711864403E-2</v>
          </cell>
          <cell r="AH991">
            <v>0.1871345029239766</v>
          </cell>
          <cell r="AJ991">
            <v>0.15450643776824036</v>
          </cell>
          <cell r="AL991">
            <v>2.4285714285714284</v>
          </cell>
          <cell r="AM991">
            <v>0.2597402597402596</v>
          </cell>
          <cell r="AN991">
            <v>8.3333333333333259E-2</v>
          </cell>
          <cell r="AO991">
            <v>0.21621621621621623</v>
          </cell>
          <cell r="AP991">
            <v>0.19354838709677424</v>
          </cell>
          <cell r="AQ991">
            <v>0.10360360360360366</v>
          </cell>
          <cell r="AR991">
            <v>0.11274509803921573</v>
          </cell>
          <cell r="AS991">
            <v>7.4183976261127604E-2</v>
          </cell>
          <cell r="AT991">
            <v>7.9617834394904552E-2</v>
          </cell>
          <cell r="AU991">
            <v>7.7639751552795122E-2</v>
          </cell>
          <cell r="AV991">
            <v>0.51797040169133179</v>
          </cell>
          <cell r="AW991">
            <v>0.27384615384615385</v>
          </cell>
        </row>
        <row r="992">
          <cell r="A992">
            <v>44214</v>
          </cell>
          <cell r="B992">
            <v>9277</v>
          </cell>
          <cell r="C992">
            <v>5940</v>
          </cell>
          <cell r="D992">
            <v>0.10685190573174275</v>
          </cell>
          <cell r="E992">
            <v>0.12913826679649465</v>
          </cell>
          <cell r="F992">
            <v>7.3752711496746226E-2</v>
          </cell>
          <cell r="G992">
            <v>0.56178451178451183</v>
          </cell>
          <cell r="I992">
            <v>8.8000000000000007</v>
          </cell>
          <cell r="J992">
            <v>15.15</v>
          </cell>
          <cell r="K992"/>
          <cell r="L992">
            <v>11.6</v>
          </cell>
          <cell r="M992"/>
          <cell r="N992">
            <v>13.95</v>
          </cell>
          <cell r="O992"/>
          <cell r="P992">
            <v>1.22</v>
          </cell>
          <cell r="Q992">
            <v>3.66</v>
          </cell>
          <cell r="R992">
            <v>5.25</v>
          </cell>
          <cell r="S992">
            <v>10.45</v>
          </cell>
          <cell r="T992">
            <v>10.65</v>
          </cell>
          <cell r="U992">
            <v>13.65</v>
          </cell>
          <cell r="V992">
            <v>12.75</v>
          </cell>
          <cell r="X992">
            <v>20.3</v>
          </cell>
          <cell r="Y992">
            <v>19.149999999999999</v>
          </cell>
          <cell r="Z992">
            <v>19.55</v>
          </cell>
          <cell r="AA992">
            <v>7.6</v>
          </cell>
          <cell r="AB992">
            <v>4.9800000000000004</v>
          </cell>
          <cell r="AD992">
            <v>9.75</v>
          </cell>
          <cell r="AE992">
            <v>-5.8823529411764608E-2</v>
          </cell>
          <cell r="AF992">
            <v>0.16988416988416999</v>
          </cell>
          <cell r="AH992">
            <v>0.14285714285714279</v>
          </cell>
          <cell r="AJ992">
            <v>3.7174721189590976E-2</v>
          </cell>
          <cell r="AL992">
            <v>0.69444444444444442</v>
          </cell>
          <cell r="AM992">
            <v>-5.6701030927834961E-2</v>
          </cell>
          <cell r="AN992">
            <v>0.15384615384615397</v>
          </cell>
          <cell r="AO992">
            <v>0.16111111111111098</v>
          </cell>
          <cell r="AP992">
            <v>0.15135135135135136</v>
          </cell>
          <cell r="AQ992">
            <v>0.11428571428571432</v>
          </cell>
          <cell r="AR992">
            <v>0.12334801762114544</v>
          </cell>
          <cell r="AS992">
            <v>0.12154696132596676</v>
          </cell>
          <cell r="AT992">
            <v>0.12979351032448383</v>
          </cell>
          <cell r="AU992">
            <v>0.12680115273775217</v>
          </cell>
          <cell r="AV992">
            <v>5.8495821727019504E-2</v>
          </cell>
          <cell r="AW992">
            <v>0.20289855072463792</v>
          </cell>
        </row>
        <row r="993">
          <cell r="A993">
            <v>44221</v>
          </cell>
          <cell r="B993">
            <v>9721</v>
          </cell>
          <cell r="C993">
            <v>5594</v>
          </cell>
          <cell r="D993">
            <v>6.4401656042583078E-3</v>
          </cell>
          <cell r="E993">
            <v>4.7860299665840156E-2</v>
          </cell>
          <cell r="F993">
            <v>-5.8249158249158217E-2</v>
          </cell>
          <cell r="G993">
            <v>0.73775473721844831</v>
          </cell>
          <cell r="I993">
            <v>7.9</v>
          </cell>
          <cell r="J993">
            <v>14.45</v>
          </cell>
          <cell r="L993">
            <v>11.75</v>
          </cell>
          <cell r="N993">
            <v>14.25</v>
          </cell>
          <cell r="P993">
            <v>1.31</v>
          </cell>
          <cell r="Q993">
            <v>2.91</v>
          </cell>
          <cell r="R993">
            <v>5.9</v>
          </cell>
          <cell r="S993">
            <v>10.6</v>
          </cell>
          <cell r="T993">
            <v>10.8</v>
          </cell>
          <cell r="U993">
            <v>15.05</v>
          </cell>
          <cell r="V993">
            <v>14.15</v>
          </cell>
          <cell r="X993">
            <v>20</v>
          </cell>
          <cell r="Y993">
            <v>18.850000000000001</v>
          </cell>
          <cell r="Z993">
            <v>19.25</v>
          </cell>
          <cell r="AA993">
            <v>7.81</v>
          </cell>
          <cell r="AB993">
            <v>6.16</v>
          </cell>
          <cell r="AD993">
            <v>9.9</v>
          </cell>
          <cell r="AE993">
            <v>-0.10227272727272729</v>
          </cell>
          <cell r="AF993">
            <v>-4.620462046204632E-2</v>
          </cell>
          <cell r="AH993">
            <v>1.2931034482758674E-2</v>
          </cell>
          <cell r="AJ993">
            <v>2.1505376344086002E-2</v>
          </cell>
          <cell r="AL993">
            <v>7.3770491803278659E-2</v>
          </cell>
          <cell r="AM993">
            <v>-0.20491803278688525</v>
          </cell>
          <cell r="AN993">
            <v>0.12380952380952381</v>
          </cell>
          <cell r="AO993">
            <v>1.4354066985645897E-2</v>
          </cell>
          <cell r="AP993">
            <v>1.4084507042253502E-2</v>
          </cell>
          <cell r="AQ993">
            <v>0.10256410256410264</v>
          </cell>
          <cell r="AR993">
            <v>0.1098039215686275</v>
          </cell>
          <cell r="AS993">
            <v>-1.4778325123152691E-2</v>
          </cell>
          <cell r="AT993">
            <v>-1.5665796344647376E-2</v>
          </cell>
          <cell r="AU993">
            <v>-1.5345268542199531E-2</v>
          </cell>
          <cell r="AV993">
            <v>2.7631578947368451E-2</v>
          </cell>
          <cell r="AW993">
            <v>0.23694779116465847</v>
          </cell>
        </row>
        <row r="994">
          <cell r="A994">
            <v>44228</v>
          </cell>
          <cell r="B994">
            <v>7949</v>
          </cell>
          <cell r="C994">
            <v>4420</v>
          </cell>
          <cell r="D994">
            <v>-0.19236043095004896</v>
          </cell>
          <cell r="E994">
            <v>-0.18228577306861438</v>
          </cell>
          <cell r="F994">
            <v>-0.20986771540936722</v>
          </cell>
          <cell r="G994">
            <v>0.79841628959276023</v>
          </cell>
          <cell r="I994">
            <v>6.15</v>
          </cell>
          <cell r="J994">
            <v>12.9</v>
          </cell>
          <cell r="L994">
            <v>9.3000000000000007</v>
          </cell>
          <cell r="N994">
            <v>11.9</v>
          </cell>
          <cell r="P994">
            <v>0.25</v>
          </cell>
          <cell r="Q994">
            <v>1.56</v>
          </cell>
          <cell r="R994">
            <v>4.6500000000000004</v>
          </cell>
          <cell r="S994">
            <v>8.35</v>
          </cell>
          <cell r="T994">
            <v>8.5500000000000007</v>
          </cell>
          <cell r="U994">
            <v>12.9</v>
          </cell>
          <cell r="V994">
            <v>11.5</v>
          </cell>
          <cell r="X994">
            <v>18</v>
          </cell>
          <cell r="Y994">
            <v>16.850000000000001</v>
          </cell>
          <cell r="Z994">
            <v>17.25</v>
          </cell>
          <cell r="AA994">
            <v>5.45</v>
          </cell>
          <cell r="AB994">
            <v>3.93</v>
          </cell>
          <cell r="AD994">
            <v>7.25</v>
          </cell>
          <cell r="AE994">
            <v>-0.22151898734177211</v>
          </cell>
          <cell r="AF994">
            <v>-0.10726643598615915</v>
          </cell>
          <cell r="AH994">
            <v>-0.20851063829787231</v>
          </cell>
          <cell r="AJ994">
            <v>-0.16491228070175434</v>
          </cell>
          <cell r="AL994">
            <v>-0.80916030534351147</v>
          </cell>
          <cell r="AM994">
            <v>-0.46391752577319589</v>
          </cell>
          <cell r="AN994">
            <v>-0.21186440677966101</v>
          </cell>
          <cell r="AO994">
            <v>-0.21226415094339623</v>
          </cell>
          <cell r="AP994">
            <v>-0.20833333333333337</v>
          </cell>
          <cell r="AQ994">
            <v>-0.1428571428571429</v>
          </cell>
          <cell r="AR994">
            <v>-0.1872791519434629</v>
          </cell>
          <cell r="AS994">
            <v>-9.9999999999999978E-2</v>
          </cell>
          <cell r="AT994">
            <v>-0.1061007957559682</v>
          </cell>
          <cell r="AU994">
            <v>-0.10389610389610393</v>
          </cell>
          <cell r="AV994">
            <v>-0.3021766965428937</v>
          </cell>
          <cell r="AW994">
            <v>-0.36201298701298701</v>
          </cell>
        </row>
        <row r="995">
          <cell r="A995">
            <v>44235</v>
          </cell>
          <cell r="B995">
            <v>7198</v>
          </cell>
          <cell r="C995">
            <v>3918</v>
          </cell>
          <cell r="D995">
            <v>-0.10130164119977358</v>
          </cell>
          <cell r="E995">
            <v>-9.4477292741225294E-2</v>
          </cell>
          <cell r="F995">
            <v>-0.1135746606334842</v>
          </cell>
          <cell r="G995">
            <v>0.83716181725370087</v>
          </cell>
          <cell r="I995">
            <v>6</v>
          </cell>
          <cell r="J995">
            <v>11.05</v>
          </cell>
          <cell r="L995">
            <v>8.65</v>
          </cell>
          <cell r="N995">
            <v>10.65</v>
          </cell>
          <cell r="P995">
            <v>-0.04</v>
          </cell>
          <cell r="Q995">
            <v>1.31</v>
          </cell>
          <cell r="R995">
            <v>4.0999999999999996</v>
          </cell>
          <cell r="S995">
            <v>7.7</v>
          </cell>
          <cell r="T995">
            <v>7.9</v>
          </cell>
          <cell r="U995">
            <v>11.25</v>
          </cell>
          <cell r="V995">
            <v>9.85</v>
          </cell>
          <cell r="X995">
            <v>17.25</v>
          </cell>
          <cell r="Y995">
            <v>16.100000000000001</v>
          </cell>
          <cell r="Z995">
            <v>16.5</v>
          </cell>
          <cell r="AA995">
            <v>4.8899999999999997</v>
          </cell>
          <cell r="AB995">
            <v>2.83</v>
          </cell>
          <cell r="AD995">
            <v>6.65</v>
          </cell>
          <cell r="AE995">
            <v>-2.4390243902439046E-2</v>
          </cell>
          <cell r="AF995">
            <v>-0.14341085271317822</v>
          </cell>
          <cell r="AH995">
            <v>-6.9892473118279619E-2</v>
          </cell>
          <cell r="AJ995">
            <v>-0.10504201680672265</v>
          </cell>
          <cell r="AL995">
            <v>-1.1599999999999999</v>
          </cell>
          <cell r="AM995">
            <v>-0.16025641025641024</v>
          </cell>
          <cell r="AN995">
            <v>-0.11827956989247324</v>
          </cell>
          <cell r="AO995">
            <v>-7.7844311377245456E-2</v>
          </cell>
          <cell r="AP995">
            <v>-7.6023391812865548E-2</v>
          </cell>
          <cell r="AQ995">
            <v>-0.12790697674418605</v>
          </cell>
          <cell r="AR995">
            <v>-0.14347826086956528</v>
          </cell>
          <cell r="AS995">
            <v>-4.166666666666663E-2</v>
          </cell>
          <cell r="AT995">
            <v>-4.451038575667654E-2</v>
          </cell>
          <cell r="AU995">
            <v>-4.3478260869565188E-2</v>
          </cell>
          <cell r="AV995">
            <v>-0.10275229357798177</v>
          </cell>
          <cell r="AW995">
            <v>-0.2798982188295166</v>
          </cell>
        </row>
        <row r="996">
          <cell r="A996">
            <v>44242</v>
          </cell>
          <cell r="B996">
            <v>6620</v>
          </cell>
          <cell r="C996">
            <v>3565</v>
          </cell>
          <cell r="D996">
            <v>-8.3753148614609585E-2</v>
          </cell>
          <cell r="E996">
            <v>-8.0300083356487861E-2</v>
          </cell>
          <cell r="F996">
            <v>-9.0096988259316002E-2</v>
          </cell>
          <cell r="G996">
            <v>0.85694249649368859</v>
          </cell>
          <cell r="I996">
            <v>5.8</v>
          </cell>
          <cell r="J996">
            <v>10.35</v>
          </cell>
          <cell r="L996">
            <v>8.0500000000000007</v>
          </cell>
          <cell r="N996">
            <v>9.9</v>
          </cell>
          <cell r="P996">
            <v>-0.46</v>
          </cell>
          <cell r="Q996">
            <v>1.06</v>
          </cell>
          <cell r="R996">
            <v>3.65</v>
          </cell>
          <cell r="S996">
            <v>7.1</v>
          </cell>
          <cell r="T996">
            <v>7.3</v>
          </cell>
          <cell r="U996">
            <v>10.55</v>
          </cell>
          <cell r="V996">
            <v>9.15</v>
          </cell>
          <cell r="X996">
            <v>16.2</v>
          </cell>
          <cell r="Y996">
            <v>14.5</v>
          </cell>
          <cell r="Z996">
            <v>14.9</v>
          </cell>
          <cell r="AA996">
            <v>4.5</v>
          </cell>
          <cell r="AB996">
            <v>2.5299999999999998</v>
          </cell>
          <cell r="AD996">
            <v>6.05</v>
          </cell>
          <cell r="AE996">
            <v>-3.3333333333333326E-2</v>
          </cell>
          <cell r="AF996">
            <v>-6.3348416289592868E-2</v>
          </cell>
          <cell r="AH996">
            <v>-6.9364161849710948E-2</v>
          </cell>
          <cell r="AJ996">
            <v>-7.0422535211267623E-2</v>
          </cell>
          <cell r="AL996">
            <v>10.5</v>
          </cell>
          <cell r="AM996">
            <v>-0.19083969465648853</v>
          </cell>
          <cell r="AN996">
            <v>-0.1097560975609756</v>
          </cell>
          <cell r="AO996">
            <v>-7.7922077922077948E-2</v>
          </cell>
          <cell r="AP996">
            <v>-7.5949367088607667E-2</v>
          </cell>
          <cell r="AQ996">
            <v>-6.2222222222222179E-2</v>
          </cell>
          <cell r="AR996">
            <v>-7.1065989847715616E-2</v>
          </cell>
          <cell r="AS996">
            <v>-6.0869565217391397E-2</v>
          </cell>
          <cell r="AT996">
            <v>-9.9378881987577716E-2</v>
          </cell>
          <cell r="AU996">
            <v>-9.6969696969696928E-2</v>
          </cell>
          <cell r="AV996">
            <v>-7.9754601226993849E-2</v>
          </cell>
          <cell r="AW996">
            <v>-0.10600706713780927</v>
          </cell>
        </row>
        <row r="997">
          <cell r="A997">
            <v>44249</v>
          </cell>
          <cell r="B997">
            <v>7617</v>
          </cell>
          <cell r="C997">
            <v>4533</v>
          </cell>
          <cell r="D997">
            <v>0.19293078055964652</v>
          </cell>
          <cell r="E997">
            <v>0.15060422960725073</v>
          </cell>
          <cell r="F997">
            <v>0.27152875175315572</v>
          </cell>
          <cell r="G997">
            <v>0.68034414295168766</v>
          </cell>
          <cell r="I997">
            <v>7.05</v>
          </cell>
          <cell r="J997">
            <v>12.95</v>
          </cell>
          <cell r="L997">
            <v>9.4499999999999993</v>
          </cell>
          <cell r="N997">
            <v>11.7</v>
          </cell>
          <cell r="P997">
            <v>0.11</v>
          </cell>
          <cell r="Q997">
            <v>2</v>
          </cell>
          <cell r="R997">
            <v>4.1500000000000004</v>
          </cell>
          <cell r="S997">
            <v>8.5</v>
          </cell>
          <cell r="T997">
            <v>9</v>
          </cell>
          <cell r="U997">
            <v>11.45</v>
          </cell>
          <cell r="V997">
            <v>10.050000000000001</v>
          </cell>
          <cell r="X997">
            <v>18.7</v>
          </cell>
          <cell r="Y997">
            <v>17</v>
          </cell>
          <cell r="Z997">
            <v>17.399999999999999</v>
          </cell>
          <cell r="AA997">
            <v>5.1100000000000003</v>
          </cell>
          <cell r="AB997">
            <v>2.96</v>
          </cell>
          <cell r="AD997">
            <v>7.45</v>
          </cell>
          <cell r="AE997">
            <v>0.21551724137931028</v>
          </cell>
          <cell r="AF997">
            <v>0.25120772946859904</v>
          </cell>
          <cell r="AH997">
            <v>0.17391304347826075</v>
          </cell>
          <cell r="AJ997">
            <v>0.18181818181818166</v>
          </cell>
          <cell r="AL997">
            <v>-1.2391304347826086</v>
          </cell>
          <cell r="AM997">
            <v>0.88679245283018848</v>
          </cell>
          <cell r="AN997">
            <v>0.13698630136986312</v>
          </cell>
          <cell r="AO997">
            <v>0.19718309859154926</v>
          </cell>
          <cell r="AP997">
            <v>0.23287671232876717</v>
          </cell>
          <cell r="AQ997">
            <v>8.5308056872037685E-2</v>
          </cell>
          <cell r="AR997">
            <v>9.8360655737705027E-2</v>
          </cell>
          <cell r="AS997">
            <v>0.15432098765432101</v>
          </cell>
          <cell r="AT997">
            <v>0.17241379310344818</v>
          </cell>
          <cell r="AU997">
            <v>0.16778523489932873</v>
          </cell>
          <cell r="AV997">
            <v>0.13555555555555565</v>
          </cell>
          <cell r="AW997">
            <v>0.16996047430830052</v>
          </cell>
        </row>
        <row r="998">
          <cell r="A998">
            <v>44256</v>
          </cell>
          <cell r="B998">
            <v>6934</v>
          </cell>
          <cell r="C998">
            <v>4239</v>
          </cell>
          <cell r="D998">
            <v>-8.0411522633744847E-2</v>
          </cell>
          <cell r="E998">
            <v>-8.9667848234212921E-2</v>
          </cell>
          <cell r="F998">
            <v>-6.4857710125744594E-2</v>
          </cell>
          <cell r="G998">
            <v>0.6357631516867186</v>
          </cell>
          <cell r="I998">
            <v>7.15</v>
          </cell>
          <cell r="J998">
            <v>11.7</v>
          </cell>
          <cell r="L998">
            <v>8.9</v>
          </cell>
          <cell r="N998">
            <v>11.4</v>
          </cell>
          <cell r="P998">
            <v>-0.36</v>
          </cell>
          <cell r="Q998">
            <v>1.94</v>
          </cell>
          <cell r="R998">
            <v>3.8</v>
          </cell>
          <cell r="S998">
            <v>7.95</v>
          </cell>
          <cell r="T998">
            <v>8.4499999999999993</v>
          </cell>
          <cell r="U998">
            <v>10.9</v>
          </cell>
          <cell r="V998">
            <v>9.5</v>
          </cell>
          <cell r="X998">
            <v>16.8</v>
          </cell>
          <cell r="Y998">
            <v>15.1</v>
          </cell>
          <cell r="Z998">
            <v>15.5</v>
          </cell>
          <cell r="AA998">
            <v>4.5999999999999996</v>
          </cell>
          <cell r="AB998">
            <v>2.5299999999999998</v>
          </cell>
          <cell r="AD998">
            <v>6.9</v>
          </cell>
          <cell r="AE998">
            <v>1.4184397163120588E-2</v>
          </cell>
          <cell r="AF998">
            <v>-9.6525096525096554E-2</v>
          </cell>
          <cell r="AH998">
            <v>-5.8201058201058142E-2</v>
          </cell>
          <cell r="AJ998">
            <v>-2.564102564102555E-2</v>
          </cell>
          <cell r="AL998">
            <v>-4.2727272727272725</v>
          </cell>
          <cell r="AM998">
            <v>-3.0000000000000027E-2</v>
          </cell>
          <cell r="AN998">
            <v>-8.4337349397590522E-2</v>
          </cell>
          <cell r="AO998">
            <v>-6.4705882352941169E-2</v>
          </cell>
          <cell r="AP998">
            <v>-6.1111111111111227E-2</v>
          </cell>
          <cell r="AQ998">
            <v>-4.8034934497816484E-2</v>
          </cell>
          <cell r="AR998">
            <v>-5.4726368159204064E-2</v>
          </cell>
          <cell r="AS998">
            <v>-0.10160427807486627</v>
          </cell>
          <cell r="AT998">
            <v>-0.11176470588235299</v>
          </cell>
          <cell r="AU998">
            <v>-0.1091954022988505</v>
          </cell>
          <cell r="AV998">
            <v>-9.98043052837575E-2</v>
          </cell>
          <cell r="AW998">
            <v>-0.14527027027027029</v>
          </cell>
        </row>
        <row r="999">
          <cell r="A999">
            <v>44263</v>
          </cell>
          <cell r="B999">
            <v>7340</v>
          </cell>
          <cell r="C999">
            <v>5109</v>
          </cell>
          <cell r="D999">
            <v>0.11420388436409201</v>
          </cell>
          <cell r="E999">
            <v>5.8552062301701735E-2</v>
          </cell>
          <cell r="F999">
            <v>0.20523708421797604</v>
          </cell>
          <cell r="G999">
            <v>0.43668036797807791</v>
          </cell>
          <cell r="I999">
            <v>8.9499999999999993</v>
          </cell>
          <cell r="J999">
            <v>13.6</v>
          </cell>
          <cell r="L999">
            <v>9.4499999999999993</v>
          </cell>
          <cell r="N999">
            <v>12.15</v>
          </cell>
          <cell r="P999">
            <v>-0.03</v>
          </cell>
          <cell r="Q999">
            <v>3.21</v>
          </cell>
          <cell r="R999">
            <v>3.9</v>
          </cell>
          <cell r="S999">
            <v>8.4499999999999993</v>
          </cell>
          <cell r="T999">
            <v>9.1</v>
          </cell>
          <cell r="U999">
            <v>11.1</v>
          </cell>
          <cell r="V999">
            <v>9.6999999999999993</v>
          </cell>
          <cell r="X999">
            <v>18.100000000000001</v>
          </cell>
          <cell r="Y999">
            <v>16.399999999999999</v>
          </cell>
          <cell r="Z999">
            <v>16.8</v>
          </cell>
          <cell r="AA999">
            <v>4.8600000000000003</v>
          </cell>
          <cell r="AB999">
            <v>2.58</v>
          </cell>
          <cell r="AD999">
            <v>7.4</v>
          </cell>
          <cell r="AE999">
            <v>0.25174825174825166</v>
          </cell>
          <cell r="AF999">
            <v>0.16239316239316248</v>
          </cell>
          <cell r="AH999">
            <v>6.1797752808988582E-2</v>
          </cell>
          <cell r="AJ999">
            <v>6.578947368421062E-2</v>
          </cell>
          <cell r="AL999">
            <v>-0.91666666666666663</v>
          </cell>
          <cell r="AM999">
            <v>0.65463917525773208</v>
          </cell>
          <cell r="AN999">
            <v>2.6315789473684292E-2</v>
          </cell>
          <cell r="AO999">
            <v>6.2893081761006275E-2</v>
          </cell>
          <cell r="AP999">
            <v>7.6923076923076872E-2</v>
          </cell>
          <cell r="AQ999">
            <v>1.8348623853210899E-2</v>
          </cell>
          <cell r="AR999">
            <v>2.1052631578947212E-2</v>
          </cell>
          <cell r="AS999">
            <v>7.7380952380952328E-2</v>
          </cell>
          <cell r="AT999">
            <v>8.6092715231788075E-2</v>
          </cell>
          <cell r="AU999">
            <v>8.3870967741935587E-2</v>
          </cell>
          <cell r="AV999">
            <v>5.65217391304349E-2</v>
          </cell>
          <cell r="AW999">
            <v>1.9762845849802479E-2</v>
          </cell>
        </row>
        <row r="1000">
          <cell r="A1000">
            <v>44270</v>
          </cell>
          <cell r="B1000">
            <v>8015</v>
          </cell>
          <cell r="C1000">
            <v>5484</v>
          </cell>
          <cell r="D1000">
            <v>8.434412402602609E-2</v>
          </cell>
          <cell r="E1000">
            <v>9.1961852861035531E-2</v>
          </cell>
          <cell r="F1000">
            <v>7.3399882560187812E-2</v>
          </cell>
          <cell r="G1000">
            <v>0.46152443471918309</v>
          </cell>
          <cell r="I1000">
            <v>9.15</v>
          </cell>
          <cell r="J1000">
            <v>14.45</v>
          </cell>
          <cell r="L1000">
            <v>10.55</v>
          </cell>
          <cell r="N1000">
            <v>13.25</v>
          </cell>
          <cell r="P1000">
            <v>0.42</v>
          </cell>
          <cell r="Q1000">
            <v>3.38</v>
          </cell>
          <cell r="R1000">
            <v>4.25</v>
          </cell>
          <cell r="S1000">
            <v>9.5500000000000007</v>
          </cell>
          <cell r="T1000">
            <v>10.199999999999999</v>
          </cell>
          <cell r="U1000">
            <v>11.6</v>
          </cell>
          <cell r="V1000">
            <v>10.199999999999999</v>
          </cell>
          <cell r="X1000">
            <v>19.850000000000001</v>
          </cell>
          <cell r="Y1000">
            <v>18.149999999999999</v>
          </cell>
          <cell r="Z1000">
            <v>18.55</v>
          </cell>
          <cell r="AA1000">
            <v>5.4</v>
          </cell>
          <cell r="AB1000">
            <v>2.74</v>
          </cell>
          <cell r="AD1000">
            <v>8.5500000000000007</v>
          </cell>
          <cell r="AE1000">
            <v>2.2346368715083997E-2</v>
          </cell>
          <cell r="AF1000">
            <v>6.25E-2</v>
          </cell>
          <cell r="AH1000">
            <v>0.11640211640211651</v>
          </cell>
          <cell r="AJ1000">
            <v>9.0534979423868345E-2</v>
          </cell>
          <cell r="AL1000">
            <v>-15</v>
          </cell>
          <cell r="AM1000">
            <v>5.2959501557632294E-2</v>
          </cell>
          <cell r="AN1000">
            <v>8.9743589743589869E-2</v>
          </cell>
          <cell r="AO1000">
            <v>0.13017751479289963</v>
          </cell>
          <cell r="AP1000">
            <v>0.12087912087912089</v>
          </cell>
          <cell r="AQ1000">
            <v>4.5045045045045029E-2</v>
          </cell>
          <cell r="AR1000">
            <v>5.1546391752577359E-2</v>
          </cell>
          <cell r="AS1000">
            <v>9.6685082872928207E-2</v>
          </cell>
          <cell r="AT1000">
            <v>0.10670731707317072</v>
          </cell>
          <cell r="AU1000">
            <v>0.10416666666666674</v>
          </cell>
          <cell r="AV1000">
            <v>0.11111111111111116</v>
          </cell>
          <cell r="AW1000">
            <v>6.2015503875969102E-2</v>
          </cell>
        </row>
        <row r="1001">
          <cell r="A1001">
            <v>44277</v>
          </cell>
          <cell r="B1001">
            <v>8871</v>
          </cell>
          <cell r="C1001">
            <v>6097</v>
          </cell>
          <cell r="D1001">
            <v>0.10882287576857541</v>
          </cell>
          <cell r="E1001">
            <v>0.10679975046787282</v>
          </cell>
          <cell r="F1001">
            <v>0.111779722830051</v>
          </cell>
          <cell r="G1001">
            <v>0.45497785796293261</v>
          </cell>
          <cell r="I1001">
            <v>9.35</v>
          </cell>
          <cell r="J1001">
            <v>16.649999999999999</v>
          </cell>
          <cell r="L1001">
            <v>11.3</v>
          </cell>
          <cell r="N1001">
            <v>14.75</v>
          </cell>
          <cell r="P1001">
            <v>0.8</v>
          </cell>
          <cell r="Q1001">
            <v>3.72</v>
          </cell>
          <cell r="R1001">
            <v>4.55</v>
          </cell>
          <cell r="S1001">
            <v>10.3</v>
          </cell>
          <cell r="T1001">
            <v>11.1</v>
          </cell>
          <cell r="U1001">
            <v>11.85</v>
          </cell>
          <cell r="V1001">
            <v>10.45</v>
          </cell>
          <cell r="X1001">
            <v>23.05</v>
          </cell>
          <cell r="Y1001">
            <v>21.35</v>
          </cell>
          <cell r="Z1001">
            <v>21.75</v>
          </cell>
          <cell r="AA1001">
            <v>5.72</v>
          </cell>
          <cell r="AB1001">
            <v>2.98</v>
          </cell>
          <cell r="AD1001">
            <v>9.35</v>
          </cell>
          <cell r="AE1001">
            <v>2.1857923497267784E-2</v>
          </cell>
          <cell r="AF1001">
            <v>0.15224913494809678</v>
          </cell>
          <cell r="AH1001">
            <v>7.1090047393364886E-2</v>
          </cell>
          <cell r="AJ1001">
            <v>0.1132075471698113</v>
          </cell>
          <cell r="AL1001">
            <v>0.90476190476190488</v>
          </cell>
          <cell r="AM1001">
            <v>0.10059171597633143</v>
          </cell>
          <cell r="AN1001">
            <v>7.0588235294117618E-2</v>
          </cell>
          <cell r="AO1001">
            <v>7.8534031413612482E-2</v>
          </cell>
          <cell r="AP1001">
            <v>8.8235294117647189E-2</v>
          </cell>
          <cell r="AQ1001">
            <v>2.155172413793105E-2</v>
          </cell>
          <cell r="AR1001">
            <v>2.450980392156854E-2</v>
          </cell>
          <cell r="AS1001">
            <v>0.16120906801007551</v>
          </cell>
          <cell r="AT1001">
            <v>0.17630853994490381</v>
          </cell>
          <cell r="AU1001">
            <v>0.17250673854447429</v>
          </cell>
          <cell r="AV1001">
            <v>5.9259259259259123E-2</v>
          </cell>
          <cell r="AW1001">
            <v>8.7591240875912302E-2</v>
          </cell>
        </row>
        <row r="1002">
          <cell r="A1002">
            <v>44284</v>
          </cell>
          <cell r="B1002">
            <v>8614</v>
          </cell>
          <cell r="C1002">
            <v>6001</v>
          </cell>
          <cell r="D1002">
            <v>-2.358364510956712E-2</v>
          </cell>
          <cell r="E1002">
            <v>-2.8970803742531803E-2</v>
          </cell>
          <cell r="F1002">
            <v>-1.5745448581269472E-2</v>
          </cell>
          <cell r="G1002">
            <v>0.43542742876187301</v>
          </cell>
          <cell r="I1002">
            <v>9.25</v>
          </cell>
          <cell r="J1002">
            <v>16.25</v>
          </cell>
          <cell r="L1002">
            <v>11.2</v>
          </cell>
          <cell r="N1002">
            <v>14.95</v>
          </cell>
          <cell r="P1002">
            <v>0.76</v>
          </cell>
          <cell r="Q1002">
            <v>3.63</v>
          </cell>
          <cell r="R1002">
            <v>4.4000000000000004</v>
          </cell>
          <cell r="S1002">
            <v>10.199999999999999</v>
          </cell>
          <cell r="T1002">
            <v>11</v>
          </cell>
          <cell r="U1002">
            <v>11.5</v>
          </cell>
          <cell r="V1002">
            <v>10.1</v>
          </cell>
          <cell r="X1002">
            <v>22.35</v>
          </cell>
          <cell r="Y1002">
            <v>20.65</v>
          </cell>
          <cell r="Z1002">
            <v>21.05</v>
          </cell>
          <cell r="AA1002">
            <v>5.49</v>
          </cell>
          <cell r="AB1002">
            <v>2.87</v>
          </cell>
          <cell r="AD1002">
            <v>9.25</v>
          </cell>
          <cell r="AE1002">
            <v>-1.0695187165775333E-2</v>
          </cell>
          <cell r="AF1002">
            <v>-2.4024024024023927E-2</v>
          </cell>
          <cell r="AH1002">
            <v>-8.8495575221240186E-3</v>
          </cell>
          <cell r="AJ1002">
            <v>1.3559322033898313E-2</v>
          </cell>
          <cell r="AL1002">
            <v>-5.0000000000000044E-2</v>
          </cell>
          <cell r="AM1002">
            <v>-2.4193548387096864E-2</v>
          </cell>
          <cell r="AN1002">
            <v>-3.296703296703285E-2</v>
          </cell>
          <cell r="AO1002">
            <v>-9.7087378640777766E-3</v>
          </cell>
          <cell r="AP1002">
            <v>-9.009009009009028E-3</v>
          </cell>
          <cell r="AQ1002">
            <v>-2.9535864978902926E-2</v>
          </cell>
          <cell r="AR1002">
            <v>-3.349282296650713E-2</v>
          </cell>
          <cell r="AS1002">
            <v>-3.0368763557483747E-2</v>
          </cell>
          <cell r="AT1002">
            <v>-3.2786885245901787E-2</v>
          </cell>
          <cell r="AU1002">
            <v>-3.2183908045976928E-2</v>
          </cell>
          <cell r="AV1002">
            <v>-4.0209790209790097E-2</v>
          </cell>
          <cell r="AW1002">
            <v>-3.6912751677852351E-2</v>
          </cell>
        </row>
        <row r="1003">
          <cell r="A1003">
            <v>44288</v>
          </cell>
          <cell r="B1003">
            <v>8576</v>
          </cell>
          <cell r="C1003">
            <v>6366</v>
          </cell>
          <cell r="D1003">
            <v>2.2374273007184309E-2</v>
          </cell>
          <cell r="E1003">
            <v>-4.411423264453207E-3</v>
          </cell>
          <cell r="F1003">
            <v>6.0823196133977575E-2</v>
          </cell>
          <cell r="G1003">
            <v>0.34715677034244424</v>
          </cell>
          <cell r="I1003">
            <v>9.9</v>
          </cell>
          <cell r="J1003">
            <v>17.2</v>
          </cell>
          <cell r="L1003">
            <v>11.15</v>
          </cell>
          <cell r="N1003">
            <v>15.9</v>
          </cell>
          <cell r="P1003">
            <v>0.76</v>
          </cell>
          <cell r="Q1003">
            <v>4.0999999999999996</v>
          </cell>
          <cell r="R1003">
            <v>4.05</v>
          </cell>
          <cell r="S1003">
            <v>10.15</v>
          </cell>
          <cell r="T1003">
            <v>10.95</v>
          </cell>
          <cell r="U1003">
            <v>11.2</v>
          </cell>
          <cell r="V1003">
            <v>9.8000000000000007</v>
          </cell>
          <cell r="X1003">
            <v>22.65</v>
          </cell>
          <cell r="Y1003">
            <v>20.95</v>
          </cell>
          <cell r="Z1003">
            <v>21.35</v>
          </cell>
          <cell r="AA1003">
            <v>5.74</v>
          </cell>
          <cell r="AB1003">
            <v>2.68</v>
          </cell>
          <cell r="AD1003">
            <v>9.1999999999999993</v>
          </cell>
          <cell r="AE1003">
            <v>7.0270270270270219E-2</v>
          </cell>
          <cell r="AF1003">
            <v>5.8461538461538343E-2</v>
          </cell>
          <cell r="AH1003">
            <v>-4.4642857142855874E-3</v>
          </cell>
          <cell r="AJ1003">
            <v>6.3545150501672421E-2</v>
          </cell>
          <cell r="AL1003">
            <v>0</v>
          </cell>
          <cell r="AM1003">
            <v>0.12947658402203843</v>
          </cell>
          <cell r="AN1003">
            <v>-7.9545454545454697E-2</v>
          </cell>
          <cell r="AO1003">
            <v>-4.9019607843135971E-3</v>
          </cell>
          <cell r="AP1003">
            <v>-4.5454545454546302E-3</v>
          </cell>
          <cell r="AQ1003">
            <v>-2.6086956521739202E-2</v>
          </cell>
          <cell r="AR1003">
            <v>-2.9702970297029618E-2</v>
          </cell>
          <cell r="AS1003">
            <v>1.3422818791946289E-2</v>
          </cell>
          <cell r="AT1003">
            <v>1.4527845036319542E-2</v>
          </cell>
          <cell r="AU1003">
            <v>1.4251781472684133E-2</v>
          </cell>
          <cell r="AV1003">
            <v>4.5537340619307809E-2</v>
          </cell>
          <cell r="AW1003">
            <v>-6.6202090592334506E-2</v>
          </cell>
        </row>
        <row r="1004">
          <cell r="A1004">
            <v>44295</v>
          </cell>
          <cell r="B1004">
            <v>9967</v>
          </cell>
          <cell r="C1004">
            <v>7017</v>
          </cell>
          <cell r="D1004">
            <v>0.13666175880069598</v>
          </cell>
          <cell r="E1004">
            <v>0.16219682835820892</v>
          </cell>
          <cell r="F1004">
            <v>0.10226201696512716</v>
          </cell>
          <cell r="G1004">
            <v>0.42040758158757302</v>
          </cell>
          <cell r="I1004">
            <v>10.35</v>
          </cell>
          <cell r="J1004">
            <v>17.850000000000001</v>
          </cell>
          <cell r="L1004">
            <v>12</v>
          </cell>
          <cell r="N1004">
            <v>17.95</v>
          </cell>
          <cell r="P1004">
            <v>1.44</v>
          </cell>
          <cell r="Q1004">
            <v>4.6399999999999997</v>
          </cell>
          <cell r="R1004">
            <v>4.8</v>
          </cell>
          <cell r="S1004">
            <v>11.15</v>
          </cell>
          <cell r="T1004">
            <v>11.95</v>
          </cell>
          <cell r="U1004">
            <v>13</v>
          </cell>
          <cell r="V1004">
            <v>11.5</v>
          </cell>
          <cell r="X1004">
            <v>26.65</v>
          </cell>
          <cell r="Y1004">
            <v>22.1</v>
          </cell>
          <cell r="Z1004">
            <v>22.5</v>
          </cell>
          <cell r="AA1004">
            <v>7.6</v>
          </cell>
          <cell r="AB1004">
            <v>4.5</v>
          </cell>
          <cell r="AD1004">
            <v>10</v>
          </cell>
          <cell r="AE1004">
            <v>4.5454545454545414E-2</v>
          </cell>
          <cell r="AF1004">
            <v>3.7790697674418672E-2</v>
          </cell>
          <cell r="AH1004">
            <v>7.623318385650224E-2</v>
          </cell>
          <cell r="AJ1004">
            <v>0.12893081761006275</v>
          </cell>
          <cell r="AL1004">
            <v>0.89473684210526305</v>
          </cell>
          <cell r="AM1004">
            <v>0.13170731707317085</v>
          </cell>
          <cell r="AN1004">
            <v>0.18518518518518512</v>
          </cell>
          <cell r="AO1004">
            <v>9.8522167487684831E-2</v>
          </cell>
          <cell r="AP1004">
            <v>9.1324200913242004E-2</v>
          </cell>
          <cell r="AQ1004">
            <v>0.16071428571428581</v>
          </cell>
          <cell r="AR1004">
            <v>0.1734693877551019</v>
          </cell>
          <cell r="AS1004">
            <v>0.17660044150110377</v>
          </cell>
          <cell r="AT1004">
            <v>5.4892601431981047E-2</v>
          </cell>
          <cell r="AU1004">
            <v>5.3864168618266817E-2</v>
          </cell>
          <cell r="AV1004">
            <v>0.32404181184668968</v>
          </cell>
          <cell r="AW1004">
            <v>0.67910447761194015</v>
          </cell>
        </row>
        <row r="1005">
          <cell r="A1005">
            <v>44302</v>
          </cell>
          <cell r="B1005">
            <v>10838</v>
          </cell>
          <cell r="C1005">
            <v>7743</v>
          </cell>
          <cell r="D1005">
            <v>9.4029674988224121E-2</v>
          </cell>
          <cell r="E1005">
            <v>8.7388381659476266E-2</v>
          </cell>
          <cell r="F1005">
            <v>0.10346301838392469</v>
          </cell>
          <cell r="G1005">
            <v>0.39971587240087819</v>
          </cell>
          <cell r="I1005">
            <v>11.4</v>
          </cell>
          <cell r="J1005">
            <v>19.05</v>
          </cell>
          <cell r="L1005">
            <v>13.3</v>
          </cell>
          <cell r="N1005">
            <v>19.5</v>
          </cell>
          <cell r="P1005">
            <v>2.42</v>
          </cell>
          <cell r="Q1005">
            <v>5.28</v>
          </cell>
          <cell r="R1005">
            <v>5.05</v>
          </cell>
          <cell r="S1005">
            <v>12.3</v>
          </cell>
          <cell r="T1005">
            <v>13.2</v>
          </cell>
          <cell r="U1005">
            <v>13.5</v>
          </cell>
          <cell r="V1005">
            <v>12</v>
          </cell>
          <cell r="X1005">
            <v>29.8</v>
          </cell>
          <cell r="Y1005">
            <v>23.8</v>
          </cell>
          <cell r="Z1005">
            <v>25.2</v>
          </cell>
          <cell r="AA1005">
            <v>8.32</v>
          </cell>
          <cell r="AB1005">
            <v>4.18</v>
          </cell>
          <cell r="AD1005">
            <v>11.35</v>
          </cell>
          <cell r="AE1005">
            <v>0.10144927536231885</v>
          </cell>
          <cell r="AF1005">
            <v>6.7226890756302504E-2</v>
          </cell>
          <cell r="AH1005">
            <v>0.10833333333333339</v>
          </cell>
          <cell r="AJ1005">
            <v>8.6350974930362145E-2</v>
          </cell>
          <cell r="AL1005">
            <v>0.68055555555555558</v>
          </cell>
          <cell r="AM1005">
            <v>0.13793103448275867</v>
          </cell>
          <cell r="AN1005">
            <v>5.2083333333333259E-2</v>
          </cell>
          <cell r="AO1005">
            <v>0.10313901345291487</v>
          </cell>
          <cell r="AP1005">
            <v>0.10460251046025104</v>
          </cell>
          <cell r="AQ1005">
            <v>3.8461538461538547E-2</v>
          </cell>
          <cell r="AR1005">
            <v>4.3478260869565188E-2</v>
          </cell>
          <cell r="AS1005">
            <v>0.11819887429643527</v>
          </cell>
          <cell r="AT1005">
            <v>7.6923076923076872E-2</v>
          </cell>
          <cell r="AU1005">
            <v>0.11999999999999988</v>
          </cell>
          <cell r="AV1005">
            <v>9.473684210526323E-2</v>
          </cell>
          <cell r="AW1005">
            <v>-7.1111111111111125E-2</v>
          </cell>
        </row>
        <row r="1006">
          <cell r="A1006">
            <v>44309</v>
          </cell>
          <cell r="B1006">
            <v>12652</v>
          </cell>
          <cell r="C1006">
            <v>8404</v>
          </cell>
          <cell r="D1006">
            <v>0.13320058123889988</v>
          </cell>
          <cell r="E1006">
            <v>0.16737405425355223</v>
          </cell>
          <cell r="F1006">
            <v>8.536742864522795E-2</v>
          </cell>
          <cell r="G1006">
            <v>0.50547358400761544</v>
          </cell>
          <cell r="I1006">
            <v>11.5</v>
          </cell>
          <cell r="J1006">
            <v>20.6</v>
          </cell>
          <cell r="L1006">
            <v>15.5</v>
          </cell>
          <cell r="N1006">
            <v>21.9</v>
          </cell>
          <cell r="P1006">
            <v>3.25</v>
          </cell>
          <cell r="Q1006">
            <v>5.53</v>
          </cell>
          <cell r="R1006">
            <v>6.4</v>
          </cell>
          <cell r="S1006">
            <v>14.6</v>
          </cell>
          <cell r="T1006">
            <v>15.45</v>
          </cell>
          <cell r="U1006">
            <v>16.350000000000001</v>
          </cell>
          <cell r="V1006">
            <v>14.75</v>
          </cell>
          <cell r="X1006">
            <v>32.450000000000003</v>
          </cell>
          <cell r="Y1006">
            <v>25.9</v>
          </cell>
          <cell r="Z1006">
            <v>27.3</v>
          </cell>
          <cell r="AA1006">
            <v>9.8800000000000008</v>
          </cell>
          <cell r="AB1006">
            <v>6.33</v>
          </cell>
          <cell r="AD1006">
            <v>12.75</v>
          </cell>
          <cell r="AE1006">
            <v>8.7719298245614308E-3</v>
          </cell>
          <cell r="AF1006">
            <v>8.1364829396325389E-2</v>
          </cell>
          <cell r="AH1006">
            <v>0.16541353383458635</v>
          </cell>
          <cell r="AJ1006">
            <v>0.12307692307692308</v>
          </cell>
          <cell r="AL1006">
            <v>0.34297520661157033</v>
          </cell>
          <cell r="AM1006">
            <v>4.7348484848484862E-2</v>
          </cell>
          <cell r="AN1006">
            <v>0.26732673267326734</v>
          </cell>
          <cell r="AO1006">
            <v>0.18699186991869898</v>
          </cell>
          <cell r="AP1006">
            <v>0.17045454545454541</v>
          </cell>
          <cell r="AQ1006">
            <v>0.21111111111111125</v>
          </cell>
          <cell r="AR1006">
            <v>0.22916666666666674</v>
          </cell>
          <cell r="AS1006">
            <v>8.8926174496644306E-2</v>
          </cell>
          <cell r="AT1006">
            <v>8.8235294117646967E-2</v>
          </cell>
          <cell r="AU1006">
            <v>8.3333333333333481E-2</v>
          </cell>
          <cell r="AV1006">
            <v>0.1875</v>
          </cell>
          <cell r="AW1006">
            <v>0.51435406698564612</v>
          </cell>
        </row>
        <row r="1007">
          <cell r="A1007">
            <v>44316</v>
          </cell>
          <cell r="B1007">
            <v>13864</v>
          </cell>
          <cell r="C1007">
            <v>9400</v>
          </cell>
          <cell r="D1007">
            <v>0.10486322188449848</v>
          </cell>
          <cell r="E1007">
            <v>9.579513120455263E-2</v>
          </cell>
          <cell r="F1007">
            <v>0.11851499286054268</v>
          </cell>
          <cell r="G1007">
            <v>0.47489361702127658</v>
          </cell>
          <cell r="I1007">
            <v>13.25</v>
          </cell>
          <cell r="J1007">
            <v>22.1</v>
          </cell>
          <cell r="L1007">
            <v>17.149999999999999</v>
          </cell>
          <cell r="N1007">
            <v>23.75</v>
          </cell>
          <cell r="P1007">
            <v>3.84</v>
          </cell>
          <cell r="Q1007">
            <v>6.88</v>
          </cell>
          <cell r="R1007">
            <v>6.75</v>
          </cell>
          <cell r="S1007">
            <v>16.25</v>
          </cell>
          <cell r="T1007">
            <v>17.100000000000001</v>
          </cell>
          <cell r="U1007">
            <v>17.95</v>
          </cell>
          <cell r="V1007">
            <v>16.25</v>
          </cell>
          <cell r="X1007">
            <v>35.15</v>
          </cell>
          <cell r="Y1007">
            <v>28.3</v>
          </cell>
          <cell r="Z1007">
            <v>29.7</v>
          </cell>
          <cell r="AA1007">
            <v>10.98</v>
          </cell>
          <cell r="AB1007">
            <v>7.18</v>
          </cell>
          <cell r="AD1007">
            <v>14.55</v>
          </cell>
          <cell r="AE1007">
            <v>0.15217391304347827</v>
          </cell>
          <cell r="AF1007">
            <v>7.2815533980582492E-2</v>
          </cell>
          <cell r="AH1007">
            <v>0.1064516129032258</v>
          </cell>
          <cell r="AJ1007">
            <v>8.4474885844748826E-2</v>
          </cell>
          <cell r="AL1007">
            <v>0.18153846153846143</v>
          </cell>
          <cell r="AM1007">
            <v>0.24412296564195302</v>
          </cell>
          <cell r="AN1007">
            <v>5.46875E-2</v>
          </cell>
          <cell r="AO1007">
            <v>0.1130136986301371</v>
          </cell>
          <cell r="AP1007">
            <v>0.10679611650485454</v>
          </cell>
          <cell r="AQ1007">
            <v>9.7859327217125314E-2</v>
          </cell>
          <cell r="AR1007">
            <v>0.10169491525423724</v>
          </cell>
          <cell r="AS1007">
            <v>8.3204930662557741E-2</v>
          </cell>
          <cell r="AT1007">
            <v>9.2664092664092701E-2</v>
          </cell>
          <cell r="AU1007">
            <v>8.7912087912087822E-2</v>
          </cell>
          <cell r="AV1007">
            <v>0.11133603238866385</v>
          </cell>
          <cell r="AW1007">
            <v>0.1342812006319114</v>
          </cell>
        </row>
        <row r="1008">
          <cell r="A1008">
            <v>44323</v>
          </cell>
          <cell r="B1008">
            <v>14007</v>
          </cell>
          <cell r="C1008">
            <v>9933</v>
          </cell>
          <cell r="D1008">
            <v>2.9057771664374066E-2</v>
          </cell>
          <cell r="E1008">
            <v>1.0314483554529685E-2</v>
          </cell>
          <cell r="F1008">
            <v>5.6702127659574497E-2</v>
          </cell>
          <cell r="G1008">
            <v>0.41014799154334036</v>
          </cell>
          <cell r="I1008">
            <v>14.45</v>
          </cell>
          <cell r="J1008">
            <v>23.1</v>
          </cell>
          <cell r="L1008">
            <v>17.75</v>
          </cell>
          <cell r="N1008">
            <v>24.5</v>
          </cell>
          <cell r="P1008">
            <v>3.93</v>
          </cell>
          <cell r="Q1008">
            <v>7.64</v>
          </cell>
          <cell r="R1008">
            <v>6.9</v>
          </cell>
          <cell r="S1008">
            <v>16.850000000000001</v>
          </cell>
          <cell r="T1008">
            <v>17.7</v>
          </cell>
          <cell r="U1008">
            <v>18.3</v>
          </cell>
          <cell r="V1008">
            <v>16.600000000000001</v>
          </cell>
          <cell r="X1008">
            <v>35.799999999999997</v>
          </cell>
          <cell r="Y1008">
            <v>28.95</v>
          </cell>
          <cell r="Z1008">
            <v>30.35</v>
          </cell>
          <cell r="AA1008">
            <v>10.7</v>
          </cell>
          <cell r="AB1008">
            <v>7.01</v>
          </cell>
          <cell r="AD1008">
            <v>15.15</v>
          </cell>
          <cell r="AE1008">
            <v>9.0566037735849036E-2</v>
          </cell>
          <cell r="AF1008">
            <v>4.5248868778280604E-2</v>
          </cell>
          <cell r="AH1008">
            <v>3.4985422740524852E-2</v>
          </cell>
          <cell r="AJ1008">
            <v>3.1578947368421151E-2</v>
          </cell>
          <cell r="AL1008">
            <v>2.34375E-2</v>
          </cell>
          <cell r="AM1008">
            <v>0.11046511627906974</v>
          </cell>
          <cell r="AN1008">
            <v>2.2222222222222365E-2</v>
          </cell>
          <cell r="AO1008">
            <v>3.6923076923077058E-2</v>
          </cell>
          <cell r="AP1008">
            <v>3.5087719298245501E-2</v>
          </cell>
          <cell r="AQ1008">
            <v>1.9498607242339983E-2</v>
          </cell>
          <cell r="AR1008">
            <v>2.1538461538461728E-2</v>
          </cell>
          <cell r="AS1008">
            <v>1.849217638691325E-2</v>
          </cell>
          <cell r="AT1008">
            <v>2.2968197879858598E-2</v>
          </cell>
          <cell r="AU1008">
            <v>2.1885521885522063E-2</v>
          </cell>
          <cell r="AV1008">
            <v>-2.5500910746812488E-2</v>
          </cell>
          <cell r="AW1008">
            <v>-2.3676880222841201E-2</v>
          </cell>
        </row>
        <row r="1009">
          <cell r="A1009">
            <v>44330</v>
          </cell>
          <cell r="B1009">
            <v>12614</v>
          </cell>
          <cell r="C1009">
            <v>8458</v>
          </cell>
          <cell r="D1009">
            <v>-0.11979949874686713</v>
          </cell>
          <cell r="E1009">
            <v>-9.9450274862568744E-2</v>
          </cell>
          <cell r="F1009">
            <v>-0.14849491593677644</v>
          </cell>
          <cell r="G1009">
            <v>0.49136911799479782</v>
          </cell>
          <cell r="I1009">
            <v>12.15</v>
          </cell>
          <cell r="J1009">
            <v>20</v>
          </cell>
          <cell r="L1009">
            <v>15.65</v>
          </cell>
          <cell r="N1009">
            <v>22</v>
          </cell>
          <cell r="P1009">
            <v>3.08</v>
          </cell>
          <cell r="Q1009">
            <v>6.05</v>
          </cell>
          <cell r="R1009">
            <v>6.45</v>
          </cell>
          <cell r="S1009">
            <v>14.75</v>
          </cell>
          <cell r="T1009">
            <v>15.6</v>
          </cell>
          <cell r="U1009">
            <v>16.649999999999999</v>
          </cell>
          <cell r="V1009">
            <v>15</v>
          </cell>
          <cell r="X1009">
            <v>32.35</v>
          </cell>
          <cell r="Y1009">
            <v>26.5</v>
          </cell>
          <cell r="Z1009">
            <v>26.9</v>
          </cell>
          <cell r="AA1009">
            <v>9.42</v>
          </cell>
          <cell r="AB1009">
            <v>6</v>
          </cell>
          <cell r="AD1009">
            <v>13.05</v>
          </cell>
          <cell r="AE1009">
            <v>-0.15916955017301027</v>
          </cell>
          <cell r="AF1009">
            <v>-0.13419913419913421</v>
          </cell>
          <cell r="AH1009">
            <v>-0.11830985915492953</v>
          </cell>
          <cell r="AJ1009">
            <v>-0.10204081632653061</v>
          </cell>
          <cell r="AL1009">
            <v>-0.21628498727735368</v>
          </cell>
          <cell r="AM1009">
            <v>-0.20811518324607325</v>
          </cell>
          <cell r="AN1009">
            <v>-6.5217391304347894E-2</v>
          </cell>
          <cell r="AO1009">
            <v>-0.12462908011869445</v>
          </cell>
          <cell r="AP1009">
            <v>-0.11864406779661019</v>
          </cell>
          <cell r="AQ1009">
            <v>-9.0163934426229608E-2</v>
          </cell>
          <cell r="AR1009">
            <v>-9.6385542168674787E-2</v>
          </cell>
          <cell r="AS1009">
            <v>-9.6368715083798739E-2</v>
          </cell>
          <cell r="AT1009">
            <v>-8.4628670120898031E-2</v>
          </cell>
          <cell r="AU1009">
            <v>-0.11367380560131801</v>
          </cell>
          <cell r="AV1009">
            <v>-0.11962616822429906</v>
          </cell>
          <cell r="AW1009">
            <v>-0.14407988587731813</v>
          </cell>
        </row>
        <row r="1010">
          <cell r="A1010">
            <v>44337</v>
          </cell>
          <cell r="B1010">
            <v>11823</v>
          </cell>
          <cell r="C1010">
            <v>8521</v>
          </cell>
          <cell r="D1010">
            <v>-3.4548215641609703E-2</v>
          </cell>
          <cell r="E1010">
            <v>-6.2708102108767982E-2</v>
          </cell>
          <cell r="F1010">
            <v>7.4485694017498716E-3</v>
          </cell>
          <cell r="G1010">
            <v>0.3875132026757423</v>
          </cell>
          <cell r="I1010">
            <v>13.4</v>
          </cell>
          <cell r="J1010">
            <v>19.2</v>
          </cell>
          <cell r="L1010">
            <v>14.9</v>
          </cell>
          <cell r="N1010">
            <v>21.25</v>
          </cell>
          <cell r="P1010">
            <v>2.7</v>
          </cell>
          <cell r="Q1010">
            <v>6.8</v>
          </cell>
          <cell r="R1010">
            <v>6.05</v>
          </cell>
          <cell r="S1010">
            <v>14</v>
          </cell>
          <cell r="T1010">
            <v>14.85</v>
          </cell>
          <cell r="U1010">
            <v>15.35</v>
          </cell>
          <cell r="V1010">
            <v>13.7</v>
          </cell>
          <cell r="X1010">
            <v>31.65</v>
          </cell>
          <cell r="Y1010">
            <v>25.8</v>
          </cell>
          <cell r="Z1010">
            <v>26.2</v>
          </cell>
          <cell r="AA1010">
            <v>7.85</v>
          </cell>
          <cell r="AB1010">
            <v>5.0199999999999996</v>
          </cell>
          <cell r="AD1010">
            <v>12.3</v>
          </cell>
          <cell r="AE1010">
            <v>0.10288065843621408</v>
          </cell>
          <cell r="AF1010">
            <v>-4.0000000000000036E-2</v>
          </cell>
          <cell r="AH1010">
            <v>-4.7923322683706027E-2</v>
          </cell>
          <cell r="AJ1010">
            <v>-3.4090909090909061E-2</v>
          </cell>
          <cell r="AL1010">
            <v>-0.12337662337662336</v>
          </cell>
          <cell r="AM1010">
            <v>0.12396694214876036</v>
          </cell>
          <cell r="AN1010">
            <v>-6.2015503875968991E-2</v>
          </cell>
          <cell r="AO1010">
            <v>-5.084745762711862E-2</v>
          </cell>
          <cell r="AP1010">
            <v>-4.8076923076923128E-2</v>
          </cell>
          <cell r="AQ1010">
            <v>-7.8078078078077984E-2</v>
          </cell>
          <cell r="AR1010">
            <v>-8.666666666666667E-2</v>
          </cell>
          <cell r="AS1010">
            <v>-2.1638330757341673E-2</v>
          </cell>
          <cell r="AT1010">
            <v>-2.6415094339622636E-2</v>
          </cell>
          <cell r="AU1010">
            <v>-2.6022304832713727E-2</v>
          </cell>
          <cell r="AV1010">
            <v>-0.16666666666666674</v>
          </cell>
          <cell r="AW1010">
            <v>-0.16333333333333344</v>
          </cell>
        </row>
        <row r="1011">
          <cell r="A1011">
            <v>44344</v>
          </cell>
          <cell r="B1011">
            <v>10430</v>
          </cell>
          <cell r="C1011">
            <v>7562</v>
          </cell>
          <cell r="D1011">
            <v>-0.11561148250098308</v>
          </cell>
          <cell r="E1011">
            <v>-0.11782119597394913</v>
          </cell>
          <cell r="F1011">
            <v>-0.11254547588311226</v>
          </cell>
          <cell r="G1011">
            <v>0.37926474477651417</v>
          </cell>
          <cell r="I1011">
            <v>11.15</v>
          </cell>
          <cell r="J1011">
            <v>18.25</v>
          </cell>
          <cell r="L1011">
            <v>13.5</v>
          </cell>
          <cell r="N1011">
            <v>20.45</v>
          </cell>
          <cell r="P1011">
            <v>2.0299999999999998</v>
          </cell>
          <cell r="Q1011">
            <v>5.24</v>
          </cell>
          <cell r="R1011">
            <v>4.75</v>
          </cell>
          <cell r="S1011">
            <v>12.6</v>
          </cell>
          <cell r="T1011">
            <v>13.45</v>
          </cell>
          <cell r="U1011">
            <v>13.1</v>
          </cell>
          <cell r="V1011">
            <v>11.45</v>
          </cell>
          <cell r="X1011">
            <v>29.7</v>
          </cell>
          <cell r="Y1011">
            <v>23.85</v>
          </cell>
          <cell r="Z1011">
            <v>24.25</v>
          </cell>
          <cell r="AA1011">
            <v>6.76</v>
          </cell>
          <cell r="AB1011">
            <v>3.46</v>
          </cell>
          <cell r="AD1011">
            <v>10.9</v>
          </cell>
          <cell r="AE1011">
            <v>-0.16791044776119401</v>
          </cell>
          <cell r="AF1011">
            <v>-4.947916666666663E-2</v>
          </cell>
          <cell r="AH1011">
            <v>-9.3959731543624136E-2</v>
          </cell>
          <cell r="AJ1011">
            <v>-3.7647058823529478E-2</v>
          </cell>
          <cell r="AL1011">
            <v>-0.24814814814814823</v>
          </cell>
          <cell r="AM1011">
            <v>-0.22941176470588232</v>
          </cell>
          <cell r="AN1011">
            <v>-0.21487603305785119</v>
          </cell>
          <cell r="AO1011">
            <v>-9.9999999999999978E-2</v>
          </cell>
          <cell r="AP1011">
            <v>-9.4276094276094291E-2</v>
          </cell>
          <cell r="AQ1011">
            <v>-0.14657980456026054</v>
          </cell>
          <cell r="AR1011">
            <v>-0.16423357664233573</v>
          </cell>
          <cell r="AS1011">
            <v>-6.1611374407582908E-2</v>
          </cell>
          <cell r="AT1011">
            <v>-7.5581395348837233E-2</v>
          </cell>
          <cell r="AU1011">
            <v>-7.4427480916030464E-2</v>
          </cell>
          <cell r="AV1011">
            <v>-0.13885350318471334</v>
          </cell>
          <cell r="AW1011">
            <v>-0.31075697211155373</v>
          </cell>
        </row>
        <row r="1012">
          <cell r="A1012">
            <v>44351</v>
          </cell>
          <cell r="B1012">
            <v>9547</v>
          </cell>
          <cell r="C1012">
            <v>6558</v>
          </cell>
          <cell r="D1012">
            <v>-0.10487994664295242</v>
          </cell>
          <cell r="E1012">
            <v>-8.4659635666347044E-2</v>
          </cell>
          <cell r="F1012">
            <v>-0.13276910870140179</v>
          </cell>
          <cell r="G1012">
            <v>0.45577920097590729</v>
          </cell>
          <cell r="I1012">
            <v>9.65</v>
          </cell>
          <cell r="J1012">
            <v>17.3</v>
          </cell>
          <cell r="L1012">
            <v>11.7</v>
          </cell>
          <cell r="N1012">
            <v>18.25</v>
          </cell>
          <cell r="P1012">
            <v>0.84</v>
          </cell>
          <cell r="Q1012">
            <v>3.7</v>
          </cell>
          <cell r="R1012">
            <v>4.2</v>
          </cell>
          <cell r="S1012">
            <v>11.25</v>
          </cell>
          <cell r="T1012">
            <v>12.45</v>
          </cell>
          <cell r="U1012">
            <v>12</v>
          </cell>
          <cell r="V1012">
            <v>10.050000000000001</v>
          </cell>
          <cell r="X1012">
            <v>28.5</v>
          </cell>
          <cell r="Y1012">
            <v>22.15</v>
          </cell>
          <cell r="Z1012">
            <v>22.55</v>
          </cell>
          <cell r="AA1012">
            <v>5.91</v>
          </cell>
          <cell r="AB1012">
            <v>2.7</v>
          </cell>
          <cell r="AD1012">
            <v>10.1</v>
          </cell>
          <cell r="AE1012">
            <v>-0.13452914798206272</v>
          </cell>
          <cell r="AF1012">
            <v>-5.2054794520547953E-2</v>
          </cell>
          <cell r="AH1012">
            <v>-0.13333333333333341</v>
          </cell>
          <cell r="AJ1012">
            <v>-0.10757946210268943</v>
          </cell>
          <cell r="AL1012">
            <v>-0.58620689655172409</v>
          </cell>
          <cell r="AM1012">
            <v>-0.29389312977099236</v>
          </cell>
          <cell r="AN1012">
            <v>-0.11578947368421044</v>
          </cell>
          <cell r="AO1012">
            <v>-0.1071428571428571</v>
          </cell>
          <cell r="AP1012">
            <v>-7.4349442379182173E-2</v>
          </cell>
          <cell r="AQ1012">
            <v>-8.3969465648854991E-2</v>
          </cell>
          <cell r="AR1012">
            <v>-0.12227074235807844</v>
          </cell>
          <cell r="AS1012">
            <v>-4.0404040404040331E-2</v>
          </cell>
          <cell r="AT1012">
            <v>-7.127882599580726E-2</v>
          </cell>
          <cell r="AU1012">
            <v>-7.0103092783505128E-2</v>
          </cell>
          <cell r="AV1012">
            <v>-0.12573964497041412</v>
          </cell>
          <cell r="AW1012">
            <v>-0.21965317919075134</v>
          </cell>
        </row>
        <row r="1013">
          <cell r="A1013">
            <v>44358</v>
          </cell>
          <cell r="B1013">
            <v>11193</v>
          </cell>
          <cell r="C1013">
            <v>7628</v>
          </cell>
          <cell r="D1013">
            <v>0.16864327848494254</v>
          </cell>
          <cell r="E1013">
            <v>0.17241018120875662</v>
          </cell>
          <cell r="F1013">
            <v>0.16315949984751454</v>
          </cell>
          <cell r="G1013">
            <v>0.46735710540115366</v>
          </cell>
          <cell r="I1013">
            <v>11.45</v>
          </cell>
          <cell r="J1013">
            <v>19.5</v>
          </cell>
          <cell r="L1013">
            <v>13.2</v>
          </cell>
          <cell r="N1013">
            <v>19.350000000000001</v>
          </cell>
          <cell r="P1013">
            <v>1.44</v>
          </cell>
          <cell r="Q1013">
            <v>5.07</v>
          </cell>
          <cell r="R1013">
            <v>5.25</v>
          </cell>
          <cell r="S1013">
            <v>11.35</v>
          </cell>
          <cell r="T1013">
            <v>12.95</v>
          </cell>
          <cell r="U1013">
            <v>14.25</v>
          </cell>
          <cell r="V1013">
            <v>12.55</v>
          </cell>
          <cell r="X1013">
            <v>32</v>
          </cell>
          <cell r="Y1013">
            <v>25.1</v>
          </cell>
          <cell r="Z1013">
            <v>25.55</v>
          </cell>
          <cell r="AA1013">
            <v>8.23</v>
          </cell>
          <cell r="AB1013">
            <v>4.43</v>
          </cell>
          <cell r="AD1013">
            <v>9.65</v>
          </cell>
          <cell r="AE1013">
            <v>0.1865284974093262</v>
          </cell>
          <cell r="AF1013">
            <v>0.12716763005780352</v>
          </cell>
          <cell r="AH1013">
            <v>0.12820512820512819</v>
          </cell>
          <cell r="AJ1013">
            <v>6.02739726027397E-2</v>
          </cell>
          <cell r="AL1013">
            <v>0.71428571428571419</v>
          </cell>
          <cell r="AM1013">
            <v>0.37027027027027026</v>
          </cell>
          <cell r="AN1013">
            <v>0.25</v>
          </cell>
          <cell r="AO1013">
            <v>8.8888888888889461E-3</v>
          </cell>
          <cell r="AP1013">
            <v>4.016064257028118E-2</v>
          </cell>
          <cell r="AQ1013">
            <v>0.1875</v>
          </cell>
          <cell r="AR1013">
            <v>0.24875621890547261</v>
          </cell>
          <cell r="AS1013">
            <v>0.12280701754385959</v>
          </cell>
          <cell r="AT1013">
            <v>0.13318284424379256</v>
          </cell>
          <cell r="AU1013">
            <v>0.13303769401330379</v>
          </cell>
          <cell r="AV1013">
            <v>0.39255499153976325</v>
          </cell>
          <cell r="AW1013">
            <v>0.64074074074074061</v>
          </cell>
        </row>
        <row r="1014">
          <cell r="A1014">
            <v>44365</v>
          </cell>
          <cell r="B1014">
            <v>12732</v>
          </cell>
          <cell r="C1014">
            <v>8378</v>
          </cell>
          <cell r="D1014">
            <v>0.12161946761596099</v>
          </cell>
          <cell r="E1014">
            <v>0.13749664969177156</v>
          </cell>
          <cell r="F1014">
            <v>9.8321971683272169E-2</v>
          </cell>
          <cell r="G1014">
            <v>0.51969443781332059</v>
          </cell>
          <cell r="I1014">
            <v>11.45</v>
          </cell>
          <cell r="J1014">
            <v>21.75</v>
          </cell>
          <cell r="L1014">
            <v>15.15</v>
          </cell>
          <cell r="N1014">
            <v>21.15</v>
          </cell>
          <cell r="P1014">
            <v>2.36</v>
          </cell>
          <cell r="Q1014">
            <v>5.36</v>
          </cell>
          <cell r="R1014">
            <v>6.65</v>
          </cell>
          <cell r="S1014">
            <v>13</v>
          </cell>
          <cell r="T1014">
            <v>14.75</v>
          </cell>
          <cell r="U1014">
            <v>16.3</v>
          </cell>
          <cell r="V1014">
            <v>14.6</v>
          </cell>
          <cell r="X1014">
            <v>34.6</v>
          </cell>
          <cell r="Y1014">
            <v>27.7</v>
          </cell>
          <cell r="Z1014">
            <v>28.15</v>
          </cell>
          <cell r="AA1014">
            <v>9.2899999999999991</v>
          </cell>
          <cell r="AB1014">
            <v>6</v>
          </cell>
          <cell r="AD1014">
            <v>11.3</v>
          </cell>
          <cell r="AE1014">
            <v>0</v>
          </cell>
          <cell r="AF1014">
            <v>0.11538461538461542</v>
          </cell>
          <cell r="AH1014">
            <v>0.14772727272727271</v>
          </cell>
          <cell r="AJ1014">
            <v>9.3023255813953432E-2</v>
          </cell>
          <cell r="AL1014">
            <v>0.63888888888888884</v>
          </cell>
          <cell r="AM1014">
            <v>5.7199211045364962E-2</v>
          </cell>
          <cell r="AN1014">
            <v>0.26666666666666683</v>
          </cell>
          <cell r="AO1014">
            <v>0.14537444933920707</v>
          </cell>
          <cell r="AP1014">
            <v>0.13899613899613916</v>
          </cell>
          <cell r="AQ1014">
            <v>0.14385964912280702</v>
          </cell>
          <cell r="AR1014">
            <v>0.16334661354581659</v>
          </cell>
          <cell r="AS1014">
            <v>8.1250000000000044E-2</v>
          </cell>
          <cell r="AT1014">
            <v>0.10358565737051784</v>
          </cell>
          <cell r="AU1014">
            <v>0.10176125244618395</v>
          </cell>
          <cell r="AV1014">
            <v>0.12879708383961108</v>
          </cell>
          <cell r="AW1014">
            <v>0.35440180586907455</v>
          </cell>
        </row>
        <row r="1015">
          <cell r="A1015">
            <v>44372</v>
          </cell>
          <cell r="B1015">
            <v>12887</v>
          </cell>
          <cell r="C1015">
            <v>8146</v>
          </cell>
          <cell r="D1015">
            <v>-3.6475603979156945E-3</v>
          </cell>
          <cell r="E1015">
            <v>1.217404963870572E-2</v>
          </cell>
          <cell r="F1015">
            <v>-2.7691573167820449E-2</v>
          </cell>
          <cell r="G1015">
            <v>0.58200343726982573</v>
          </cell>
          <cell r="I1015">
            <v>12</v>
          </cell>
          <cell r="J1015">
            <v>21</v>
          </cell>
          <cell r="L1015">
            <v>14.35</v>
          </cell>
          <cell r="N1015">
            <v>20.25</v>
          </cell>
          <cell r="P1015">
            <v>1.52</v>
          </cell>
          <cell r="Q1015">
            <v>5.49</v>
          </cell>
          <cell r="R1015">
            <v>7.45</v>
          </cell>
          <cell r="S1015">
            <v>12.2</v>
          </cell>
          <cell r="T1015">
            <v>13.95</v>
          </cell>
          <cell r="U1015">
            <v>17.350000000000001</v>
          </cell>
          <cell r="V1015">
            <v>15.6</v>
          </cell>
          <cell r="X1015">
            <v>34.15</v>
          </cell>
          <cell r="Y1015">
            <v>27.25</v>
          </cell>
          <cell r="Z1015">
            <v>27.7</v>
          </cell>
          <cell r="AA1015">
            <v>9.6300000000000008</v>
          </cell>
          <cell r="AB1015">
            <v>6.29</v>
          </cell>
          <cell r="AD1015">
            <v>10.5</v>
          </cell>
          <cell r="AE1015">
            <v>4.8034934497816595E-2</v>
          </cell>
          <cell r="AF1015">
            <v>-3.4482758620689613E-2</v>
          </cell>
          <cell r="AH1015">
            <v>-5.2805280528052889E-2</v>
          </cell>
          <cell r="AJ1015">
            <v>-4.2553191489361653E-2</v>
          </cell>
          <cell r="AL1015">
            <v>-0.35593220338983045</v>
          </cell>
          <cell r="AM1015">
            <v>2.4253731343283569E-2</v>
          </cell>
          <cell r="AN1015">
            <v>0.12030075187969924</v>
          </cell>
          <cell r="AO1015">
            <v>-6.1538461538461542E-2</v>
          </cell>
          <cell r="AP1015">
            <v>-5.4237288135593253E-2</v>
          </cell>
          <cell r="AQ1015">
            <v>6.4417177914110502E-2</v>
          </cell>
          <cell r="AR1015">
            <v>6.8493150684931559E-2</v>
          </cell>
          <cell r="AS1015">
            <v>-1.3005780346820872E-2</v>
          </cell>
          <cell r="AT1015">
            <v>-1.6245487364620947E-2</v>
          </cell>
          <cell r="AU1015">
            <v>-1.5985790408525768E-2</v>
          </cell>
          <cell r="AV1015">
            <v>3.6598493003229482E-2</v>
          </cell>
          <cell r="AW1015">
            <v>4.8333333333333339E-2</v>
          </cell>
        </row>
        <row r="1016">
          <cell r="A1016">
            <v>44379</v>
          </cell>
          <cell r="B1016">
            <v>12008</v>
          </cell>
          <cell r="C1016">
            <v>7567</v>
          </cell>
          <cell r="D1016">
            <v>-6.9319640564826646E-2</v>
          </cell>
          <cell r="E1016">
            <v>-6.8208271901916695E-2</v>
          </cell>
          <cell r="F1016">
            <v>-7.1077829609624388E-2</v>
          </cell>
          <cell r="G1016">
            <v>0.58689044535483015</v>
          </cell>
          <cell r="I1016">
            <v>11.05</v>
          </cell>
          <cell r="J1016">
            <v>19.75</v>
          </cell>
          <cell r="L1016">
            <v>13.65</v>
          </cell>
          <cell r="N1016">
            <v>19.399999999999999</v>
          </cell>
          <cell r="P1016">
            <v>1.1000000000000001</v>
          </cell>
          <cell r="Q1016">
            <v>4.8600000000000003</v>
          </cell>
          <cell r="R1016">
            <v>7.1</v>
          </cell>
          <cell r="S1016">
            <v>11.5</v>
          </cell>
          <cell r="T1016">
            <v>13.2</v>
          </cell>
          <cell r="U1016">
            <v>16.25</v>
          </cell>
          <cell r="V1016">
            <v>14.5</v>
          </cell>
          <cell r="X1016">
            <v>32.25</v>
          </cell>
          <cell r="Y1016">
            <v>25.35</v>
          </cell>
          <cell r="Z1016">
            <v>25.8</v>
          </cell>
          <cell r="AA1016">
            <v>8.82</v>
          </cell>
          <cell r="AB1016">
            <v>5.45</v>
          </cell>
          <cell r="AD1016">
            <v>9.8000000000000007</v>
          </cell>
          <cell r="AE1016">
            <v>-7.9166666666666607E-2</v>
          </cell>
          <cell r="AF1016">
            <v>-5.9523809523809534E-2</v>
          </cell>
          <cell r="AH1016">
            <v>-4.8780487804877981E-2</v>
          </cell>
          <cell r="AJ1016">
            <v>-4.1975308641975406E-2</v>
          </cell>
          <cell r="AL1016">
            <v>-0.27631578947368418</v>
          </cell>
          <cell r="AM1016">
            <v>-0.11475409836065575</v>
          </cell>
          <cell r="AN1016">
            <v>-4.6979865771812124E-2</v>
          </cell>
          <cell r="AO1016">
            <v>-5.7377049180327822E-2</v>
          </cell>
          <cell r="AP1016">
            <v>-5.3763440860215006E-2</v>
          </cell>
          <cell r="AQ1016">
            <v>-6.3400576368876194E-2</v>
          </cell>
          <cell r="AR1016">
            <v>-7.0512820512820484E-2</v>
          </cell>
          <cell r="AS1016">
            <v>-5.5636896046852069E-2</v>
          </cell>
          <cell r="AT1016">
            <v>-6.9724770642201728E-2</v>
          </cell>
          <cell r="AU1016">
            <v>-6.8592057761732828E-2</v>
          </cell>
          <cell r="AV1016">
            <v>-8.411214953271029E-2</v>
          </cell>
          <cell r="AW1016">
            <v>-0.1335453100158982</v>
          </cell>
        </row>
        <row r="1017">
          <cell r="A1017">
            <v>44386</v>
          </cell>
          <cell r="B1017">
            <v>12400</v>
          </cell>
          <cell r="C1017">
            <v>7794</v>
          </cell>
          <cell r="D1017">
            <v>3.1621966794380674E-2</v>
          </cell>
          <cell r="E1017">
            <v>3.2644903397734737E-2</v>
          </cell>
          <cell r="F1017">
            <v>2.9998678472314078E-2</v>
          </cell>
          <cell r="G1017">
            <v>0.59096741082884274</v>
          </cell>
          <cell r="I1017">
            <v>11.35</v>
          </cell>
          <cell r="J1017">
            <v>20.6</v>
          </cell>
          <cell r="L1017">
            <v>13.75</v>
          </cell>
          <cell r="N1017">
            <v>19.5</v>
          </cell>
          <cell r="P1017">
            <v>1.01</v>
          </cell>
          <cell r="Q1017">
            <v>5.13</v>
          </cell>
          <cell r="R1017">
            <v>6.95</v>
          </cell>
          <cell r="S1017">
            <v>11.6</v>
          </cell>
          <cell r="T1017">
            <v>13.3</v>
          </cell>
          <cell r="U1017">
            <v>16.7</v>
          </cell>
          <cell r="V1017">
            <v>14.95</v>
          </cell>
          <cell r="X1017">
            <v>33.35</v>
          </cell>
          <cell r="Y1017">
            <v>26.45</v>
          </cell>
          <cell r="Z1017">
            <v>26.9</v>
          </cell>
          <cell r="AA1017">
            <v>9.52</v>
          </cell>
          <cell r="AB1017">
            <v>5.78</v>
          </cell>
          <cell r="AD1017">
            <v>9.9</v>
          </cell>
          <cell r="AE1017">
            <v>2.7149321266968229E-2</v>
          </cell>
          <cell r="AF1017">
            <v>4.3037974683544311E-2</v>
          </cell>
          <cell r="AH1017">
            <v>7.3260073260073E-3</v>
          </cell>
          <cell r="AJ1017">
            <v>5.1546391752577136E-3</v>
          </cell>
          <cell r="AL1017">
            <v>-8.1818181818181901E-2</v>
          </cell>
          <cell r="AM1017">
            <v>5.5555555555555358E-2</v>
          </cell>
          <cell r="AN1017">
            <v>-2.1126760563380254E-2</v>
          </cell>
          <cell r="AO1017">
            <v>8.6956521739129933E-3</v>
          </cell>
          <cell r="AP1017">
            <v>7.5757575757577911E-3</v>
          </cell>
          <cell r="AQ1017">
            <v>2.7692307692307683E-2</v>
          </cell>
          <cell r="AR1017">
            <v>3.1034482758620641E-2</v>
          </cell>
          <cell r="AS1017">
            <v>3.4108527131782918E-2</v>
          </cell>
          <cell r="AT1017">
            <v>4.3392504930966469E-2</v>
          </cell>
          <cell r="AU1017">
            <v>4.2635658914728536E-2</v>
          </cell>
          <cell r="AV1017">
            <v>7.9365079365079305E-2</v>
          </cell>
          <cell r="AW1017">
            <v>6.0550458715596278E-2</v>
          </cell>
        </row>
        <row r="1018">
          <cell r="A1018">
            <v>44393</v>
          </cell>
          <cell r="B1018">
            <v>11842</v>
          </cell>
          <cell r="C1018">
            <v>7417</v>
          </cell>
          <cell r="D1018">
            <v>-4.6300881449935605E-2</v>
          </cell>
          <cell r="E1018">
            <v>-4.500000000000004E-2</v>
          </cell>
          <cell r="F1018">
            <v>-4.8370541442134929E-2</v>
          </cell>
          <cell r="G1018">
            <v>0.5966023998921397</v>
          </cell>
          <cell r="I1018">
            <v>10.85</v>
          </cell>
          <cell r="J1018">
            <v>19.399999999999999</v>
          </cell>
          <cell r="L1018">
            <v>13.5</v>
          </cell>
          <cell r="N1018">
            <v>19.25</v>
          </cell>
          <cell r="P1018">
            <v>1.04</v>
          </cell>
          <cell r="Q1018">
            <v>4.6399999999999997</v>
          </cell>
          <cell r="R1018">
            <v>6.85</v>
          </cell>
          <cell r="S1018">
            <v>11.35</v>
          </cell>
          <cell r="T1018">
            <v>13.05</v>
          </cell>
          <cell r="U1018">
            <v>16.3</v>
          </cell>
          <cell r="V1018">
            <v>14.55</v>
          </cell>
          <cell r="X1018">
            <v>31.45</v>
          </cell>
          <cell r="Y1018">
            <v>24.55</v>
          </cell>
          <cell r="Z1018">
            <v>25</v>
          </cell>
          <cell r="AA1018">
            <v>9.08</v>
          </cell>
          <cell r="AB1018">
            <v>5.45</v>
          </cell>
          <cell r="AD1018">
            <v>9.65</v>
          </cell>
          <cell r="AE1018">
            <v>-4.4052863436123357E-2</v>
          </cell>
          <cell r="AF1018">
            <v>-5.8252427184466105E-2</v>
          </cell>
          <cell r="AH1018">
            <v>-1.8181818181818188E-2</v>
          </cell>
          <cell r="AJ1018">
            <v>-1.2820512820512775E-2</v>
          </cell>
          <cell r="AL1018">
            <v>2.9702970297029729E-2</v>
          </cell>
          <cell r="AM1018">
            <v>-9.5516569200779777E-2</v>
          </cell>
          <cell r="AN1018">
            <v>-1.4388489208633115E-2</v>
          </cell>
          <cell r="AO1018">
            <v>-2.155172413793105E-2</v>
          </cell>
          <cell r="AP1018">
            <v>-1.8796992481203034E-2</v>
          </cell>
          <cell r="AQ1018">
            <v>-2.39520958083832E-2</v>
          </cell>
          <cell r="AR1018">
            <v>-2.6755852842809236E-2</v>
          </cell>
          <cell r="AS1018">
            <v>-5.6971514242878607E-2</v>
          </cell>
          <cell r="AT1018">
            <v>-7.1833648393194616E-2</v>
          </cell>
          <cell r="AU1018">
            <v>-7.0631970260223054E-2</v>
          </cell>
          <cell r="AV1018">
            <v>-4.621848739495793E-2</v>
          </cell>
          <cell r="AW1018">
            <v>-5.7093425605536319E-2</v>
          </cell>
        </row>
        <row r="1019">
          <cell r="A1019">
            <v>44400</v>
          </cell>
          <cell r="B1019">
            <v>12281</v>
          </cell>
          <cell r="C1019">
            <v>7987</v>
          </cell>
          <cell r="D1019">
            <v>5.2391089880056141E-2</v>
          </cell>
          <cell r="E1019">
            <v>3.7071440635027875E-2</v>
          </cell>
          <cell r="F1019">
            <v>7.6850478630174024E-2</v>
          </cell>
          <cell r="G1019">
            <v>0.53762363841242022</v>
          </cell>
          <cell r="I1019">
            <v>13.4</v>
          </cell>
          <cell r="J1019">
            <v>20.75</v>
          </cell>
          <cell r="L1019">
            <v>13.75</v>
          </cell>
          <cell r="N1019">
            <v>19.600000000000001</v>
          </cell>
          <cell r="P1019">
            <v>1.1000000000000001</v>
          </cell>
          <cell r="Q1019">
            <v>5.01</v>
          </cell>
          <cell r="R1019">
            <v>6.7</v>
          </cell>
          <cell r="S1019">
            <v>11.6</v>
          </cell>
          <cell r="T1019">
            <v>13.3</v>
          </cell>
          <cell r="U1019">
            <v>15.9</v>
          </cell>
          <cell r="V1019">
            <v>14.15</v>
          </cell>
          <cell r="X1019">
            <v>34.1</v>
          </cell>
          <cell r="Y1019">
            <v>27.2</v>
          </cell>
          <cell r="Z1019">
            <v>27.65</v>
          </cell>
          <cell r="AA1019">
            <v>9.25</v>
          </cell>
          <cell r="AB1019">
            <v>5.21</v>
          </cell>
          <cell r="AD1019">
            <v>9.9</v>
          </cell>
          <cell r="AE1019">
            <v>0.23502304147465436</v>
          </cell>
          <cell r="AF1019">
            <v>6.9587628865979356E-2</v>
          </cell>
          <cell r="AH1019">
            <v>1.8518518518518601E-2</v>
          </cell>
          <cell r="AJ1019">
            <v>1.8181818181818299E-2</v>
          </cell>
          <cell r="AL1019">
            <v>5.7692307692307709E-2</v>
          </cell>
          <cell r="AM1019">
            <v>7.9741379310344751E-2</v>
          </cell>
          <cell r="AN1019">
            <v>-2.1897810218978075E-2</v>
          </cell>
          <cell r="AO1019">
            <v>2.2026431718061623E-2</v>
          </cell>
          <cell r="AP1019">
            <v>1.9157088122605304E-2</v>
          </cell>
          <cell r="AQ1019">
            <v>-2.4539877300613466E-2</v>
          </cell>
          <cell r="AR1019">
            <v>-2.7491408934707917E-2</v>
          </cell>
          <cell r="AS1019">
            <v>8.4260731319554916E-2</v>
          </cell>
          <cell r="AT1019">
            <v>0.10794297352342164</v>
          </cell>
          <cell r="AU1019">
            <v>0.10599999999999987</v>
          </cell>
          <cell r="AV1019">
            <v>1.8722466960352513E-2</v>
          </cell>
          <cell r="AW1019">
            <v>-4.4036697247706424E-2</v>
          </cell>
        </row>
        <row r="1020">
          <cell r="A1020">
            <v>44407</v>
          </cell>
          <cell r="B1020">
            <v>12807</v>
          </cell>
          <cell r="C1020">
            <v>9177</v>
          </cell>
          <cell r="D1020">
            <v>8.4665482534043823E-2</v>
          </cell>
          <cell r="E1020">
            <v>4.2830388404853093E-2</v>
          </cell>
          <cell r="F1020">
            <v>0.14899211218229613</v>
          </cell>
          <cell r="G1020">
            <v>0.39555410264792418</v>
          </cell>
          <cell r="I1020">
            <v>15.1</v>
          </cell>
          <cell r="J1020">
            <v>21.9</v>
          </cell>
          <cell r="L1020">
            <v>15.45</v>
          </cell>
          <cell r="N1020">
            <v>21.5</v>
          </cell>
          <cell r="P1020">
            <v>2.0299999999999998</v>
          </cell>
          <cell r="Q1020">
            <v>7.68</v>
          </cell>
          <cell r="R1020">
            <v>6.75</v>
          </cell>
          <cell r="S1020">
            <v>13.1</v>
          </cell>
          <cell r="T1020">
            <v>15.5</v>
          </cell>
          <cell r="U1020">
            <v>16.05</v>
          </cell>
          <cell r="V1020">
            <v>14.43</v>
          </cell>
          <cell r="X1020">
            <v>35.35</v>
          </cell>
          <cell r="Y1020">
            <v>28.45</v>
          </cell>
          <cell r="Z1020">
            <v>28.9</v>
          </cell>
          <cell r="AA1020">
            <v>9.2899999999999991</v>
          </cell>
          <cell r="AB1020">
            <v>5.36</v>
          </cell>
          <cell r="AD1020">
            <v>13.9</v>
          </cell>
          <cell r="AE1020">
            <v>0.12686567164179108</v>
          </cell>
          <cell r="AF1020">
            <v>5.5421686746987886E-2</v>
          </cell>
          <cell r="AH1020">
            <v>0.12363636363636354</v>
          </cell>
          <cell r="AJ1020">
            <v>9.6938775510204023E-2</v>
          </cell>
          <cell r="AL1020">
            <v>0.84545454545454524</v>
          </cell>
          <cell r="AM1020">
            <v>0.53293413173652704</v>
          </cell>
          <cell r="AN1020">
            <v>7.4626865671640896E-3</v>
          </cell>
          <cell r="AO1020">
            <v>0.1293103448275863</v>
          </cell>
          <cell r="AP1020">
            <v>0.16541353383458635</v>
          </cell>
          <cell r="AQ1020">
            <v>9.4339622641510523E-3</v>
          </cell>
          <cell r="AR1020">
            <v>1.9787985865724389E-2</v>
          </cell>
          <cell r="AS1020">
            <v>3.665689149560114E-2</v>
          </cell>
          <cell r="AT1020">
            <v>4.5955882352941124E-2</v>
          </cell>
          <cell r="AU1020">
            <v>4.5207956600361587E-2</v>
          </cell>
          <cell r="AV1020">
            <v>4.3243243243242802E-3</v>
          </cell>
          <cell r="AW1020">
            <v>2.8790786948176716E-2</v>
          </cell>
        </row>
        <row r="1021">
          <cell r="A1021">
            <v>44414</v>
          </cell>
          <cell r="B1021">
            <v>13110</v>
          </cell>
          <cell r="C1021">
            <v>9379</v>
          </cell>
          <cell r="D1021">
            <v>2.2971251819505101E-2</v>
          </cell>
          <cell r="E1021">
            <v>2.3658936519091123E-2</v>
          </cell>
          <cell r="F1021">
            <v>2.2011550615669506E-2</v>
          </cell>
          <cell r="G1021">
            <v>0.39780360379571383</v>
          </cell>
          <cell r="I1021">
            <v>14.55</v>
          </cell>
          <cell r="J1021">
            <v>22.8</v>
          </cell>
          <cell r="L1021">
            <v>16.100000000000001</v>
          </cell>
          <cell r="N1021">
            <v>22.35</v>
          </cell>
          <cell r="P1021">
            <v>2.41</v>
          </cell>
          <cell r="Q1021">
            <v>7.6</v>
          </cell>
          <cell r="R1021">
            <v>6.8</v>
          </cell>
          <cell r="S1021">
            <v>13.75</v>
          </cell>
          <cell r="T1021">
            <v>16.25</v>
          </cell>
          <cell r="U1021">
            <v>16.100000000000001</v>
          </cell>
          <cell r="V1021">
            <v>14.3</v>
          </cell>
          <cell r="X1021">
            <v>36.700000000000003</v>
          </cell>
          <cell r="Y1021">
            <v>29.8</v>
          </cell>
          <cell r="Z1021">
            <v>30.25</v>
          </cell>
          <cell r="AA1021">
            <v>8.99</v>
          </cell>
          <cell r="AB1021">
            <v>5.24</v>
          </cell>
          <cell r="AD1021">
            <v>14.55</v>
          </cell>
          <cell r="AE1021">
            <v>-3.6423841059602613E-2</v>
          </cell>
          <cell r="AF1021">
            <v>4.1095890410959068E-2</v>
          </cell>
          <cell r="AH1021">
            <v>4.2071197411003292E-2</v>
          </cell>
          <cell r="AJ1021">
            <v>3.9534883720930392E-2</v>
          </cell>
          <cell r="AL1021">
            <v>0.1871921182266012</v>
          </cell>
          <cell r="AM1021">
            <v>-1.041666666666663E-2</v>
          </cell>
          <cell r="AN1021">
            <v>7.4074074074073071E-3</v>
          </cell>
          <cell r="AO1021">
            <v>4.961832061068705E-2</v>
          </cell>
          <cell r="AP1021">
            <v>4.8387096774193505E-2</v>
          </cell>
          <cell r="AQ1021">
            <v>3.1152647975078995E-3</v>
          </cell>
          <cell r="AR1021">
            <v>-9.009009009008917E-3</v>
          </cell>
          <cell r="AS1021">
            <v>3.8189533239038287E-2</v>
          </cell>
          <cell r="AT1021">
            <v>4.7451669595782064E-2</v>
          </cell>
          <cell r="AU1021">
            <v>4.6712802768166251E-2</v>
          </cell>
          <cell r="AV1021">
            <v>-3.229278794402568E-2</v>
          </cell>
          <cell r="AW1021">
            <v>-2.2388059701492602E-2</v>
          </cell>
        </row>
        <row r="1022">
          <cell r="A1022">
            <v>44421</v>
          </cell>
          <cell r="B1022">
            <v>14430</v>
          </cell>
          <cell r="C1022">
            <v>10085</v>
          </cell>
          <cell r="D1022">
            <v>9.0088487705100251E-2</v>
          </cell>
          <cell r="E1022">
            <v>0.10068649885583514</v>
          </cell>
          <cell r="F1022">
            <v>7.5274549525535805E-2</v>
          </cell>
          <cell r="G1022">
            <v>0.43083787803668816</v>
          </cell>
          <cell r="I1022">
            <v>14.7</v>
          </cell>
          <cell r="J1022">
            <v>24</v>
          </cell>
          <cell r="L1022">
            <v>17.7</v>
          </cell>
          <cell r="N1022">
            <v>23.55</v>
          </cell>
          <cell r="P1022">
            <v>3.66</v>
          </cell>
          <cell r="Q1022">
            <v>7.6</v>
          </cell>
          <cell r="R1022">
            <v>6.8</v>
          </cell>
          <cell r="S1022">
            <v>15.5</v>
          </cell>
          <cell r="T1022">
            <v>17.45</v>
          </cell>
          <cell r="U1022">
            <v>17.75</v>
          </cell>
          <cell r="V1022">
            <v>15.75</v>
          </cell>
          <cell r="X1022">
            <v>40.4</v>
          </cell>
          <cell r="Y1022">
            <v>31.7</v>
          </cell>
          <cell r="Z1022">
            <v>32</v>
          </cell>
          <cell r="AA1022">
            <v>10.78</v>
          </cell>
          <cell r="AB1022">
            <v>6.42</v>
          </cell>
          <cell r="AD1022">
            <v>15.2</v>
          </cell>
          <cell r="AE1022">
            <v>1.0309278350515427E-2</v>
          </cell>
          <cell r="AF1022">
            <v>5.2631578947368363E-2</v>
          </cell>
          <cell r="AH1022">
            <v>9.9378881987577605E-2</v>
          </cell>
          <cell r="AJ1022">
            <v>5.3691275167785157E-2</v>
          </cell>
          <cell r="AL1022">
            <v>0.51867219917012441</v>
          </cell>
          <cell r="AM1022">
            <v>0</v>
          </cell>
          <cell r="AN1022">
            <v>0</v>
          </cell>
          <cell r="AO1022">
            <v>0.1272727272727272</v>
          </cell>
          <cell r="AP1022">
            <v>7.3846153846153895E-2</v>
          </cell>
          <cell r="AQ1022">
            <v>0.10248447204968936</v>
          </cell>
          <cell r="AR1022">
            <v>0.10139860139860124</v>
          </cell>
          <cell r="AS1022">
            <v>0.10081743869209792</v>
          </cell>
          <cell r="AT1022">
            <v>6.3758389261744819E-2</v>
          </cell>
          <cell r="AU1022">
            <v>5.7851239669421517E-2</v>
          </cell>
          <cell r="AV1022">
            <v>0.19911012235817571</v>
          </cell>
          <cell r="AW1022">
            <v>0.22519083969465647</v>
          </cell>
        </row>
        <row r="1023">
          <cell r="A1023">
            <v>44428</v>
          </cell>
          <cell r="B1023">
            <v>16688</v>
          </cell>
          <cell r="C1023">
            <v>11937</v>
          </cell>
          <cell r="D1023">
            <v>0.16765245767897197</v>
          </cell>
          <cell r="E1023">
            <v>0.15647955647955647</v>
          </cell>
          <cell r="F1023">
            <v>0.18363906792265738</v>
          </cell>
          <cell r="G1023">
            <v>0.39800619921253244</v>
          </cell>
          <cell r="I1023">
            <v>16</v>
          </cell>
          <cell r="J1023">
            <v>28.1</v>
          </cell>
          <cell r="L1023">
            <v>20.7</v>
          </cell>
          <cell r="N1023">
            <v>28.3</v>
          </cell>
          <cell r="P1023">
            <v>4.9000000000000004</v>
          </cell>
          <cell r="Q1023">
            <v>8.9499999999999993</v>
          </cell>
          <cell r="R1023">
            <v>7.1</v>
          </cell>
          <cell r="S1023">
            <v>18.100000000000001</v>
          </cell>
          <cell r="T1023">
            <v>20.05</v>
          </cell>
          <cell r="U1023">
            <v>21.8</v>
          </cell>
          <cell r="V1023">
            <v>18</v>
          </cell>
          <cell r="X1023">
            <v>45.65</v>
          </cell>
          <cell r="Y1023">
            <v>36.25</v>
          </cell>
          <cell r="Z1023">
            <v>36.5</v>
          </cell>
          <cell r="AA1023">
            <v>12.67</v>
          </cell>
          <cell r="AB1023">
            <v>8.44</v>
          </cell>
          <cell r="AD1023">
            <v>17.75</v>
          </cell>
          <cell r="AE1023">
            <v>8.8435374149659962E-2</v>
          </cell>
          <cell r="AF1023">
            <v>0.17083333333333339</v>
          </cell>
          <cell r="AH1023">
            <v>0.16949152542372881</v>
          </cell>
          <cell r="AJ1023">
            <v>0.20169851380042458</v>
          </cell>
          <cell r="AL1023">
            <v>0.33879781420765043</v>
          </cell>
          <cell r="AM1023">
            <v>0.17763157894736836</v>
          </cell>
          <cell r="AN1023">
            <v>4.4117647058823595E-2</v>
          </cell>
          <cell r="AO1023">
            <v>0.16774193548387095</v>
          </cell>
          <cell r="AP1023">
            <v>0.14899713467048725</v>
          </cell>
          <cell r="AQ1023">
            <v>0.22816901408450718</v>
          </cell>
          <cell r="AR1023">
            <v>0.14285714285714279</v>
          </cell>
          <cell r="AS1023">
            <v>0.12995049504950495</v>
          </cell>
          <cell r="AT1023">
            <v>0.14353312302839116</v>
          </cell>
          <cell r="AU1023">
            <v>0.140625</v>
          </cell>
          <cell r="AV1023">
            <v>0.17532467532467533</v>
          </cell>
          <cell r="AW1023">
            <v>0.31464174454828653</v>
          </cell>
        </row>
        <row r="1024">
          <cell r="A1024">
            <v>44435</v>
          </cell>
          <cell r="B1024">
            <v>17221</v>
          </cell>
          <cell r="C1024">
            <v>11503</v>
          </cell>
          <cell r="D1024">
            <v>3.458515283842889E-3</v>
          </cell>
          <cell r="E1024">
            <v>3.1939117929050909E-2</v>
          </cell>
          <cell r="F1024">
            <v>-3.6357543771466827E-2</v>
          </cell>
          <cell r="G1024">
            <v>0.4970877162479353</v>
          </cell>
          <cell r="I1024">
            <v>15</v>
          </cell>
          <cell r="J1024">
            <v>27.5</v>
          </cell>
          <cell r="L1024">
            <v>20.25</v>
          </cell>
          <cell r="N1024">
            <v>26.85</v>
          </cell>
          <cell r="P1024">
            <v>5.07</v>
          </cell>
          <cell r="Q1024">
            <v>8.11</v>
          </cell>
          <cell r="R1024">
            <v>7.6</v>
          </cell>
          <cell r="S1024">
            <v>19.75</v>
          </cell>
          <cell r="T1024">
            <v>20.100000000000001</v>
          </cell>
          <cell r="U1024">
            <v>22.85</v>
          </cell>
          <cell r="V1024">
            <v>19.75</v>
          </cell>
          <cell r="X1024">
            <v>45</v>
          </cell>
          <cell r="Y1024">
            <v>35.75</v>
          </cell>
          <cell r="Z1024">
            <v>36</v>
          </cell>
          <cell r="AA1024">
            <v>13.85</v>
          </cell>
          <cell r="AB1024">
            <v>9.2899999999999991</v>
          </cell>
          <cell r="AD1024">
            <v>18.649999999999999</v>
          </cell>
          <cell r="AE1024">
            <v>-6.25E-2</v>
          </cell>
          <cell r="AF1024">
            <v>-2.1352313167259829E-2</v>
          </cell>
          <cell r="AH1024">
            <v>-2.1739130434782594E-2</v>
          </cell>
          <cell r="AJ1024">
            <v>-5.1236749116607694E-2</v>
          </cell>
          <cell r="AL1024">
            <v>3.469387755102038E-2</v>
          </cell>
          <cell r="AM1024">
            <v>-9.3854748603351967E-2</v>
          </cell>
          <cell r="AN1024">
            <v>7.0422535211267512E-2</v>
          </cell>
          <cell r="AO1024">
            <v>9.1160220994475072E-2</v>
          </cell>
          <cell r="AP1024">
            <v>2.4937655860348684E-3</v>
          </cell>
          <cell r="AQ1024">
            <v>4.8165137614678999E-2</v>
          </cell>
          <cell r="AR1024">
            <v>9.7222222222222321E-2</v>
          </cell>
          <cell r="AS1024">
            <v>-1.4238773274917849E-2</v>
          </cell>
          <cell r="AT1024">
            <v>-1.379310344827589E-2</v>
          </cell>
          <cell r="AU1024">
            <v>-1.3698630136986356E-2</v>
          </cell>
          <cell r="AV1024">
            <v>9.3133385951065462E-2</v>
          </cell>
          <cell r="AW1024">
            <v>0.10071090047393372</v>
          </cell>
        </row>
        <row r="1025">
          <cell r="A1025">
            <v>44442</v>
          </cell>
          <cell r="B1025">
            <v>16063</v>
          </cell>
          <cell r="C1025">
            <v>10661</v>
          </cell>
          <cell r="D1025">
            <v>-6.9628185489486127E-2</v>
          </cell>
          <cell r="E1025">
            <v>-6.7243481795482229E-2</v>
          </cell>
          <cell r="F1025">
            <v>-7.319829609667039E-2</v>
          </cell>
          <cell r="G1025">
            <v>0.5067066879279617</v>
          </cell>
          <cell r="I1025">
            <v>13.85</v>
          </cell>
          <cell r="J1025">
            <v>25.85</v>
          </cell>
          <cell r="L1025">
            <v>19.149999999999999</v>
          </cell>
          <cell r="N1025">
            <v>26.25</v>
          </cell>
          <cell r="P1025">
            <v>4.0999999999999996</v>
          </cell>
          <cell r="Q1025">
            <v>7.14</v>
          </cell>
          <cell r="R1025">
            <v>7.55</v>
          </cell>
          <cell r="S1025">
            <v>17.7</v>
          </cell>
          <cell r="T1025">
            <v>18.25</v>
          </cell>
          <cell r="U1025">
            <v>22.45</v>
          </cell>
          <cell r="V1025">
            <v>19.2</v>
          </cell>
          <cell r="X1025">
            <v>39.85</v>
          </cell>
          <cell r="Y1025">
            <v>33.15</v>
          </cell>
          <cell r="Z1025">
            <v>33.65</v>
          </cell>
          <cell r="AA1025">
            <v>13.51</v>
          </cell>
          <cell r="AB1025">
            <v>8.8699999999999992</v>
          </cell>
          <cell r="AD1025">
            <v>16.600000000000001</v>
          </cell>
          <cell r="AE1025">
            <v>-7.6666666666666661E-2</v>
          </cell>
          <cell r="AF1025">
            <v>-5.9999999999999942E-2</v>
          </cell>
          <cell r="AH1025">
            <v>-5.4320987654321029E-2</v>
          </cell>
          <cell r="AJ1025">
            <v>-2.2346368715083886E-2</v>
          </cell>
          <cell r="AL1025">
            <v>-0.1913214990138068</v>
          </cell>
          <cell r="AM1025">
            <v>-0.11960542540073982</v>
          </cell>
          <cell r="AN1025">
            <v>-6.5789473684210176E-3</v>
          </cell>
          <cell r="AO1025">
            <v>-0.10379746835443038</v>
          </cell>
          <cell r="AP1025">
            <v>-9.2039800995024956E-2</v>
          </cell>
          <cell r="AQ1025">
            <v>-1.7505470459518668E-2</v>
          </cell>
          <cell r="AR1025">
            <v>-2.7848101265822822E-2</v>
          </cell>
          <cell r="AS1025">
            <v>-0.11444444444444446</v>
          </cell>
          <cell r="AT1025">
            <v>-7.2727272727272751E-2</v>
          </cell>
          <cell r="AU1025">
            <v>-6.5277777777777768E-2</v>
          </cell>
          <cell r="AV1025">
            <v>-2.4548736462093879E-2</v>
          </cell>
          <cell r="AW1025">
            <v>-4.5209903121636197E-2</v>
          </cell>
        </row>
        <row r="1026">
          <cell r="A1026">
            <v>44449</v>
          </cell>
          <cell r="B1026">
            <v>15621</v>
          </cell>
          <cell r="C1026">
            <v>10168</v>
          </cell>
          <cell r="D1026">
            <v>-3.4987277353689561E-2</v>
          </cell>
          <cell r="E1026">
            <v>-2.7516653178111139E-2</v>
          </cell>
          <cell r="F1026">
            <v>-4.6243316762029862E-2</v>
          </cell>
          <cell r="G1026">
            <v>0.53629032258064513</v>
          </cell>
          <cell r="I1026">
            <v>14.15</v>
          </cell>
          <cell r="J1026">
            <v>23.75</v>
          </cell>
          <cell r="L1026">
            <v>18.25</v>
          </cell>
          <cell r="N1026">
            <v>25.6</v>
          </cell>
          <cell r="P1026">
            <v>3.46</v>
          </cell>
          <cell r="Q1026">
            <v>7.09</v>
          </cell>
          <cell r="R1026">
            <v>7.65</v>
          </cell>
          <cell r="S1026">
            <v>16.8</v>
          </cell>
          <cell r="T1026">
            <v>16.100000000000001</v>
          </cell>
          <cell r="U1026">
            <v>22.95</v>
          </cell>
          <cell r="V1026">
            <v>19.649999999999999</v>
          </cell>
          <cell r="X1026">
            <v>38.049999999999997</v>
          </cell>
          <cell r="Y1026">
            <v>31.45</v>
          </cell>
          <cell r="Z1026">
            <v>31.85</v>
          </cell>
          <cell r="AA1026">
            <v>12.5</v>
          </cell>
          <cell r="AB1026">
            <v>9.7100000000000009</v>
          </cell>
          <cell r="AD1026">
            <v>15.75</v>
          </cell>
          <cell r="AE1026">
            <v>2.1660649819494671E-2</v>
          </cell>
          <cell r="AF1026">
            <v>-8.1237911025145104E-2</v>
          </cell>
          <cell r="AH1026">
            <v>-4.699738903394246E-2</v>
          </cell>
          <cell r="AJ1026">
            <v>-2.4761904761904763E-2</v>
          </cell>
          <cell r="AL1026">
            <v>-0.15609756097560967</v>
          </cell>
          <cell r="AM1026">
            <v>-7.0028011204481544E-3</v>
          </cell>
          <cell r="AN1026">
            <v>1.3245033112582849E-2</v>
          </cell>
          <cell r="AO1026">
            <v>-5.084745762711862E-2</v>
          </cell>
          <cell r="AP1026">
            <v>-0.11780821917808215</v>
          </cell>
          <cell r="AQ1026">
            <v>2.2271714922049046E-2</v>
          </cell>
          <cell r="AR1026">
            <v>2.34375E-2</v>
          </cell>
          <cell r="AS1026">
            <v>-4.5169385194479439E-2</v>
          </cell>
          <cell r="AT1026">
            <v>-5.1282051282051211E-2</v>
          </cell>
          <cell r="AU1026">
            <v>-5.34918276374442E-2</v>
          </cell>
          <cell r="AV1026">
            <v>-7.475943745373792E-2</v>
          </cell>
          <cell r="AW1026">
            <v>9.4701240135287579E-2</v>
          </cell>
        </row>
        <row r="1027">
          <cell r="A1027">
            <v>44456</v>
          </cell>
          <cell r="B1027">
            <v>17150</v>
          </cell>
          <cell r="C1027">
            <v>11624</v>
          </cell>
          <cell r="D1027">
            <v>0.11574702392492919</v>
          </cell>
          <cell r="E1027">
            <v>9.7881057550732953E-2</v>
          </cell>
          <cell r="F1027">
            <v>0.14319433516915825</v>
          </cell>
          <cell r="G1027">
            <v>0.47539573296627669</v>
          </cell>
          <cell r="I1027">
            <v>16.399999999999999</v>
          </cell>
          <cell r="J1027">
            <v>26.75</v>
          </cell>
          <cell r="L1027">
            <v>20.05</v>
          </cell>
          <cell r="N1027">
            <v>27.9</v>
          </cell>
          <cell r="P1027">
            <v>4.18</v>
          </cell>
          <cell r="Q1027">
            <v>8.9499999999999993</v>
          </cell>
          <cell r="R1027">
            <v>8.3000000000000007</v>
          </cell>
          <cell r="S1027">
            <v>18.600000000000001</v>
          </cell>
          <cell r="T1027">
            <v>17.899999999999999</v>
          </cell>
          <cell r="U1027">
            <v>25.2</v>
          </cell>
          <cell r="V1027">
            <v>21.85</v>
          </cell>
          <cell r="X1027">
            <v>41.4</v>
          </cell>
          <cell r="Y1027">
            <v>34.799999999999997</v>
          </cell>
          <cell r="Z1027">
            <v>35.200000000000003</v>
          </cell>
          <cell r="AA1027">
            <v>13.3</v>
          </cell>
          <cell r="AB1027">
            <v>10.89</v>
          </cell>
          <cell r="AD1027">
            <v>17.55</v>
          </cell>
          <cell r="AE1027">
            <v>0.15901060070671358</v>
          </cell>
          <cell r="AF1027">
            <v>0.12631578947368416</v>
          </cell>
          <cell r="AH1027">
            <v>9.8630136986301409E-2</v>
          </cell>
          <cell r="AJ1027">
            <v>8.9843749999999778E-2</v>
          </cell>
          <cell r="AL1027">
            <v>0.20809248554913284</v>
          </cell>
          <cell r="AM1027">
            <v>0.26234132581100122</v>
          </cell>
          <cell r="AN1027">
            <v>8.4967320261438051E-2</v>
          </cell>
          <cell r="AO1027">
            <v>0.10714285714285721</v>
          </cell>
          <cell r="AP1027">
            <v>0.11180124223602461</v>
          </cell>
          <cell r="AQ1027">
            <v>9.8039215686274606E-2</v>
          </cell>
          <cell r="AR1027">
            <v>0.11195928753180673</v>
          </cell>
          <cell r="AS1027">
            <v>8.8042049934297095E-2</v>
          </cell>
          <cell r="AT1027">
            <v>0.10651828298887112</v>
          </cell>
          <cell r="AU1027">
            <v>0.10518053375196246</v>
          </cell>
          <cell r="AV1027">
            <v>6.4000000000000057E-2</v>
          </cell>
          <cell r="AW1027">
            <v>0.12152420185375901</v>
          </cell>
        </row>
        <row r="1028">
          <cell r="A1028">
            <v>44463</v>
          </cell>
          <cell r="B1028">
            <v>18758</v>
          </cell>
          <cell r="C1028">
            <v>13288</v>
          </cell>
          <cell r="D1028">
            <v>0.11371376937513022</v>
          </cell>
          <cell r="E1028">
            <v>9.3760932944606523E-2</v>
          </cell>
          <cell r="F1028">
            <v>0.14315209910529947</v>
          </cell>
          <cell r="G1028">
            <v>0.4116496086694762</v>
          </cell>
          <cell r="I1028">
            <v>19.100000000000001</v>
          </cell>
          <cell r="J1028">
            <v>29</v>
          </cell>
          <cell r="L1028">
            <v>23.05</v>
          </cell>
          <cell r="N1028">
            <v>29.5</v>
          </cell>
          <cell r="P1028">
            <v>5.74</v>
          </cell>
          <cell r="Q1028">
            <v>11.32</v>
          </cell>
          <cell r="R1028">
            <v>8.9</v>
          </cell>
          <cell r="S1028">
            <v>21.6</v>
          </cell>
          <cell r="T1028">
            <v>20.9</v>
          </cell>
          <cell r="U1028">
            <v>27.15</v>
          </cell>
          <cell r="V1028">
            <v>23.75</v>
          </cell>
          <cell r="X1028">
            <v>44.7</v>
          </cell>
          <cell r="Y1028">
            <v>38.1</v>
          </cell>
          <cell r="Z1028">
            <v>38.5</v>
          </cell>
          <cell r="AA1028">
            <v>14.4</v>
          </cell>
          <cell r="AB1028">
            <v>11.7</v>
          </cell>
          <cell r="AD1028">
            <v>20.55</v>
          </cell>
          <cell r="AE1028">
            <v>0.16463414634146356</v>
          </cell>
          <cell r="AF1028">
            <v>8.4112149532710179E-2</v>
          </cell>
          <cell r="AH1028">
            <v>0.14962593516209477</v>
          </cell>
          <cell r="AJ1028">
            <v>5.7347670250896154E-2</v>
          </cell>
          <cell r="AL1028">
            <v>0.37320574162679443</v>
          </cell>
          <cell r="AM1028">
            <v>0.26480446927374324</v>
          </cell>
          <cell r="AN1028">
            <v>7.2289156626506035E-2</v>
          </cell>
          <cell r="AO1028">
            <v>0.16129032258064524</v>
          </cell>
          <cell r="AP1028">
            <v>0.16759776536312843</v>
          </cell>
          <cell r="AQ1028">
            <v>7.7380952380952328E-2</v>
          </cell>
          <cell r="AR1028">
            <v>8.6956521739130377E-2</v>
          </cell>
          <cell r="AS1028">
            <v>7.9710144927536364E-2</v>
          </cell>
          <cell r="AT1028">
            <v>9.4827586206896575E-2</v>
          </cell>
          <cell r="AU1028">
            <v>9.375E-2</v>
          </cell>
          <cell r="AV1028">
            <v>8.2706766917293173E-2</v>
          </cell>
          <cell r="AW1028">
            <v>7.4380165289256173E-2</v>
          </cell>
        </row>
        <row r="1029">
          <cell r="A1029">
            <v>44473</v>
          </cell>
          <cell r="B1029">
            <v>22198</v>
          </cell>
          <cell r="C1029">
            <v>15841</v>
          </cell>
          <cell r="D1029">
            <v>0.18701241964675774</v>
          </cell>
          <cell r="E1029">
            <v>0.18338842094039887</v>
          </cell>
          <cell r="F1029">
            <v>0.19212823600240814</v>
          </cell>
          <cell r="G1029">
            <v>0.40130042295309637</v>
          </cell>
          <cell r="I1029">
            <v>21.2</v>
          </cell>
          <cell r="J1029">
            <v>36</v>
          </cell>
          <cell r="L1029">
            <v>27.75</v>
          </cell>
          <cell r="N1029">
            <v>35.5</v>
          </cell>
          <cell r="P1029">
            <v>7.85</v>
          </cell>
          <cell r="Q1029">
            <v>12.89</v>
          </cell>
          <cell r="R1029">
            <v>11.15</v>
          </cell>
          <cell r="S1029">
            <v>26.3</v>
          </cell>
          <cell r="T1029">
            <v>25.6</v>
          </cell>
          <cell r="U1029">
            <v>30.65</v>
          </cell>
          <cell r="V1029">
            <v>27.05</v>
          </cell>
          <cell r="X1029">
            <v>51.45</v>
          </cell>
          <cell r="Y1029">
            <v>44.85</v>
          </cell>
          <cell r="Z1029">
            <v>45.25</v>
          </cell>
          <cell r="AA1029">
            <v>17.86</v>
          </cell>
          <cell r="AB1029">
            <v>14.31</v>
          </cell>
          <cell r="AD1029">
            <v>25.25</v>
          </cell>
          <cell r="AE1029">
            <v>0.10994764397905743</v>
          </cell>
          <cell r="AF1029">
            <v>0.24137931034482762</v>
          </cell>
          <cell r="AH1029">
            <v>0.20390455531453355</v>
          </cell>
          <cell r="AJ1029">
            <v>0.20338983050847448</v>
          </cell>
          <cell r="AL1029">
            <v>0.36759581881533099</v>
          </cell>
          <cell r="AM1029">
            <v>0.13869257950530045</v>
          </cell>
          <cell r="AN1029">
            <v>0.25280898876404501</v>
          </cell>
          <cell r="AO1029">
            <v>0.21759259259259256</v>
          </cell>
          <cell r="AP1029">
            <v>0.22488038277511979</v>
          </cell>
          <cell r="AQ1029">
            <v>0.12891344383057102</v>
          </cell>
          <cell r="AR1029">
            <v>0.13894736842105271</v>
          </cell>
          <cell r="AS1029">
            <v>0.15100671140939603</v>
          </cell>
          <cell r="AT1029">
            <v>0.17716535433070857</v>
          </cell>
          <cell r="AU1029">
            <v>0.17532467532467533</v>
          </cell>
          <cell r="AV1029">
            <v>0.24027777777777781</v>
          </cell>
          <cell r="AW1029">
            <v>0.22307692307692317</v>
          </cell>
        </row>
        <row r="1030">
          <cell r="A1030">
            <v>44480</v>
          </cell>
          <cell r="B1030">
            <v>24328</v>
          </cell>
          <cell r="C1030">
            <v>17037</v>
          </cell>
          <cell r="D1030">
            <v>8.7436578248639485E-2</v>
          </cell>
          <cell r="E1030">
            <v>9.5954590503648962E-2</v>
          </cell>
          <cell r="F1030">
            <v>7.5500284072975266E-2</v>
          </cell>
          <cell r="G1030">
            <v>0.42795093032810944</v>
          </cell>
          <cell r="I1030">
            <v>21.35</v>
          </cell>
          <cell r="J1030">
            <v>37.9</v>
          </cell>
          <cell r="L1030">
            <v>31.75</v>
          </cell>
          <cell r="N1030">
            <v>40.25</v>
          </cell>
          <cell r="P1030">
            <v>10.6</v>
          </cell>
          <cell r="Q1030">
            <v>13.13</v>
          </cell>
          <cell r="R1030">
            <v>11.4</v>
          </cell>
          <cell r="S1030">
            <v>30.3</v>
          </cell>
          <cell r="T1030">
            <v>29.6</v>
          </cell>
          <cell r="U1030">
            <v>33.25</v>
          </cell>
          <cell r="V1030">
            <v>29.65</v>
          </cell>
          <cell r="X1030">
            <v>55.1</v>
          </cell>
          <cell r="Y1030">
            <v>48.5</v>
          </cell>
          <cell r="Z1030">
            <v>48.9</v>
          </cell>
          <cell r="AA1030">
            <v>20.100000000000001</v>
          </cell>
          <cell r="AB1030">
            <v>16.13</v>
          </cell>
          <cell r="AD1030">
            <v>29.25</v>
          </cell>
          <cell r="AE1030">
            <v>7.0754716981134003E-3</v>
          </cell>
          <cell r="AF1030">
            <v>5.2777777777777812E-2</v>
          </cell>
          <cell r="AH1030">
            <v>0.14414414414414423</v>
          </cell>
          <cell r="AJ1030">
            <v>0.13380281690140849</v>
          </cell>
          <cell r="AL1030">
            <v>0.35031847133757954</v>
          </cell>
          <cell r="AM1030">
            <v>1.8619084561675825E-2</v>
          </cell>
          <cell r="AN1030">
            <v>2.2421524663677195E-2</v>
          </cell>
          <cell r="AO1030">
            <v>0.15209125475285168</v>
          </cell>
          <cell r="AP1030">
            <v>0.15625</v>
          </cell>
          <cell r="AQ1030">
            <v>8.4828711256117462E-2</v>
          </cell>
          <cell r="AR1030">
            <v>9.6118299445471234E-2</v>
          </cell>
          <cell r="AS1030">
            <v>7.0942662779397425E-2</v>
          </cell>
          <cell r="AT1030">
            <v>8.1382385730211837E-2</v>
          </cell>
          <cell r="AU1030">
            <v>8.0662983425414225E-2</v>
          </cell>
          <cell r="AV1030">
            <v>0.12541993281075037</v>
          </cell>
          <cell r="AW1030">
            <v>0.1271837875611459</v>
          </cell>
        </row>
        <row r="1031">
          <cell r="A1031">
            <v>44487</v>
          </cell>
          <cell r="B1031">
            <v>20679</v>
          </cell>
          <cell r="C1031">
            <v>13716</v>
          </cell>
          <cell r="D1031">
            <v>-0.16849993956243203</v>
          </cell>
          <cell r="E1031">
            <v>-0.14999177902005922</v>
          </cell>
          <cell r="F1031">
            <v>-0.19492868462757529</v>
          </cell>
          <cell r="G1031">
            <v>0.50765529308836399</v>
          </cell>
          <cell r="I1031">
            <v>16.75</v>
          </cell>
          <cell r="J1031">
            <v>31.4</v>
          </cell>
          <cell r="L1031">
            <v>27.75</v>
          </cell>
          <cell r="N1031">
            <v>33.75</v>
          </cell>
          <cell r="P1031">
            <v>7.9</v>
          </cell>
          <cell r="Q1031">
            <v>9.26</v>
          </cell>
          <cell r="R1031">
            <v>10.75</v>
          </cell>
          <cell r="S1031">
            <v>26.3</v>
          </cell>
          <cell r="T1031">
            <v>25.6</v>
          </cell>
          <cell r="U1031">
            <v>29.75</v>
          </cell>
          <cell r="V1031">
            <v>26.2</v>
          </cell>
          <cell r="X1031">
            <v>46.2</v>
          </cell>
          <cell r="Y1031">
            <v>39.6</v>
          </cell>
          <cell r="Z1031">
            <v>40</v>
          </cell>
          <cell r="AA1031">
            <v>16.02</v>
          </cell>
          <cell r="AB1031">
            <v>13.34</v>
          </cell>
          <cell r="AD1031">
            <v>25.25</v>
          </cell>
          <cell r="AE1031">
            <v>-0.21545667447306793</v>
          </cell>
          <cell r="AF1031">
            <v>-0.17150395778364114</v>
          </cell>
          <cell r="AH1031">
            <v>-0.12598425196850394</v>
          </cell>
          <cell r="AJ1031">
            <v>-0.16149068322981364</v>
          </cell>
          <cell r="AL1031">
            <v>-0.25471698113207542</v>
          </cell>
          <cell r="AM1031">
            <v>-0.29474485910129478</v>
          </cell>
          <cell r="AN1031">
            <v>-5.7017543859649189E-2</v>
          </cell>
          <cell r="AO1031">
            <v>-0.13201320132013206</v>
          </cell>
          <cell r="AP1031">
            <v>-0.13513513513513509</v>
          </cell>
          <cell r="AQ1031">
            <v>-0.10526315789473684</v>
          </cell>
          <cell r="AR1031">
            <v>-0.11635750421585156</v>
          </cell>
          <cell r="AS1031">
            <v>-0.16152450090744097</v>
          </cell>
          <cell r="AT1031">
            <v>-0.18350515463917527</v>
          </cell>
          <cell r="AU1031">
            <v>-0.18200408997955009</v>
          </cell>
          <cell r="AV1031">
            <v>-0.20298507462686577</v>
          </cell>
          <cell r="AW1031">
            <v>-0.1729696218226906</v>
          </cell>
        </row>
        <row r="1032">
          <cell r="A1032">
            <v>44494</v>
          </cell>
          <cell r="B1032">
            <v>18210</v>
          </cell>
          <cell r="C1032">
            <v>11341</v>
          </cell>
          <cell r="D1032">
            <v>-0.14083442360808252</v>
          </cell>
          <cell r="E1032">
            <v>-0.1193964891919338</v>
          </cell>
          <cell r="F1032">
            <v>-0.1731554389034704</v>
          </cell>
          <cell r="G1032">
            <v>0.60567851159509745</v>
          </cell>
          <cell r="I1032">
            <v>14.25</v>
          </cell>
          <cell r="J1032">
            <v>27.05</v>
          </cell>
          <cell r="L1032">
            <v>23.2</v>
          </cell>
          <cell r="N1032">
            <v>29.2</v>
          </cell>
          <cell r="P1032">
            <v>4.9000000000000004</v>
          </cell>
          <cell r="Q1032">
            <v>7.01</v>
          </cell>
          <cell r="R1032">
            <v>9.65</v>
          </cell>
          <cell r="S1032">
            <v>21.75</v>
          </cell>
          <cell r="T1032">
            <v>21.05</v>
          </cell>
          <cell r="U1032">
            <v>26.65</v>
          </cell>
          <cell r="V1032">
            <v>23.4</v>
          </cell>
          <cell r="X1032">
            <v>42.2</v>
          </cell>
          <cell r="Y1032">
            <v>35.6</v>
          </cell>
          <cell r="Z1032">
            <v>36</v>
          </cell>
          <cell r="AA1032">
            <v>14.02</v>
          </cell>
          <cell r="AB1032">
            <v>11.06</v>
          </cell>
          <cell r="AD1032">
            <v>19.45</v>
          </cell>
          <cell r="AE1032">
            <v>-0.14925373134328357</v>
          </cell>
          <cell r="AF1032">
            <v>-0.13853503184713367</v>
          </cell>
          <cell r="AH1032">
            <v>-0.16396396396396395</v>
          </cell>
          <cell r="AJ1032">
            <v>-0.13481481481481483</v>
          </cell>
          <cell r="AL1032">
            <v>-0.379746835443038</v>
          </cell>
          <cell r="AM1032">
            <v>-0.24298056155507564</v>
          </cell>
          <cell r="AN1032">
            <v>-0.10232558139534875</v>
          </cell>
          <cell r="AO1032">
            <v>-0.1730038022813688</v>
          </cell>
          <cell r="AP1032">
            <v>-0.177734375</v>
          </cell>
          <cell r="AQ1032">
            <v>-0.10420168067226898</v>
          </cell>
          <cell r="AR1032">
            <v>-0.10687022900763365</v>
          </cell>
          <cell r="AS1032">
            <v>-8.6580086580086535E-2</v>
          </cell>
          <cell r="AT1032">
            <v>-0.10101010101010099</v>
          </cell>
          <cell r="AU1032">
            <v>-9.9999999999999978E-2</v>
          </cell>
          <cell r="AV1032">
            <v>-0.12484394506866414</v>
          </cell>
          <cell r="AW1032">
            <v>-0.1709145427286356</v>
          </cell>
        </row>
        <row r="1033">
          <cell r="A1033">
            <v>44501</v>
          </cell>
          <cell r="B1033">
            <v>14267</v>
          </cell>
          <cell r="C1033">
            <v>9365</v>
          </cell>
          <cell r="D1033">
            <v>-0.20029779026090488</v>
          </cell>
          <cell r="E1033">
            <v>-0.21652937946183415</v>
          </cell>
          <cell r="F1033">
            <v>-0.17423507627193369</v>
          </cell>
          <cell r="G1033">
            <v>0.52343833422317143</v>
          </cell>
          <cell r="I1033">
            <v>12.5</v>
          </cell>
          <cell r="J1033">
            <v>21.85</v>
          </cell>
          <cell r="L1033">
            <v>19.7</v>
          </cell>
          <cell r="N1033">
            <v>24.5</v>
          </cell>
          <cell r="P1033">
            <v>3.34</v>
          </cell>
          <cell r="Q1033">
            <v>5.57</v>
          </cell>
          <cell r="R1033">
            <v>7.5</v>
          </cell>
          <cell r="S1033">
            <v>18.3</v>
          </cell>
          <cell r="T1033">
            <v>17.600000000000001</v>
          </cell>
          <cell r="U1033">
            <v>21.4</v>
          </cell>
          <cell r="V1033">
            <v>18.149999999999999</v>
          </cell>
          <cell r="X1033">
            <v>34.299999999999997</v>
          </cell>
          <cell r="Y1033">
            <v>27.7</v>
          </cell>
          <cell r="Z1033">
            <v>28.1</v>
          </cell>
          <cell r="AA1033">
            <v>10.64</v>
          </cell>
          <cell r="AB1033">
            <v>7.01</v>
          </cell>
          <cell r="AD1033">
            <v>16</v>
          </cell>
          <cell r="AE1033">
            <v>-0.1228070175438597</v>
          </cell>
          <cell r="AF1033">
            <v>-0.19223659889094269</v>
          </cell>
          <cell r="AH1033">
            <v>-0.15086206896551724</v>
          </cell>
          <cell r="AJ1033">
            <v>-0.16095890410958902</v>
          </cell>
          <cell r="AL1033">
            <v>-0.31836734693877555</v>
          </cell>
          <cell r="AM1033">
            <v>-0.20542082738944356</v>
          </cell>
          <cell r="AN1033">
            <v>-0.22279792746113991</v>
          </cell>
          <cell r="AO1033">
            <v>-0.1586206896551724</v>
          </cell>
          <cell r="AP1033">
            <v>-0.16389548693586697</v>
          </cell>
          <cell r="AQ1033">
            <v>-0.19699812382739212</v>
          </cell>
          <cell r="AR1033">
            <v>-0.22435897435897434</v>
          </cell>
          <cell r="AS1033">
            <v>-0.18720379146919441</v>
          </cell>
          <cell r="AT1033">
            <v>-0.2219101123595506</v>
          </cell>
          <cell r="AU1033">
            <v>-0.21944444444444444</v>
          </cell>
          <cell r="AV1033">
            <v>-0.24108416547788869</v>
          </cell>
          <cell r="AW1033">
            <v>-0.36618444846292952</v>
          </cell>
        </row>
        <row r="1034">
          <cell r="A1034">
            <v>44508</v>
          </cell>
          <cell r="B1034">
            <v>12467</v>
          </cell>
          <cell r="C1034">
            <v>7975</v>
          </cell>
          <cell r="D1034">
            <v>-0.13498645903859174</v>
          </cell>
          <cell r="E1034">
            <v>-0.12616527651223097</v>
          </cell>
          <cell r="F1034">
            <v>-0.1484249866524292</v>
          </cell>
          <cell r="G1034">
            <v>0.56326018808777434</v>
          </cell>
          <cell r="I1034">
            <v>10.85</v>
          </cell>
          <cell r="J1034">
            <v>19.3</v>
          </cell>
          <cell r="L1034">
            <v>17</v>
          </cell>
          <cell r="N1034">
            <v>21.6</v>
          </cell>
          <cell r="P1034">
            <v>2.11</v>
          </cell>
          <cell r="Q1034">
            <v>4.05</v>
          </cell>
          <cell r="R1034">
            <v>8.5</v>
          </cell>
          <cell r="S1034">
            <v>15.6</v>
          </cell>
          <cell r="T1034">
            <v>15</v>
          </cell>
          <cell r="U1034">
            <v>18.45</v>
          </cell>
          <cell r="V1034">
            <v>15.3</v>
          </cell>
          <cell r="X1034">
            <v>30.85</v>
          </cell>
          <cell r="Y1034">
            <v>24.25</v>
          </cell>
          <cell r="Z1034">
            <v>24.65</v>
          </cell>
          <cell r="AA1034">
            <v>8.25</v>
          </cell>
          <cell r="AB1034">
            <v>5.51</v>
          </cell>
          <cell r="AD1034">
            <v>13.3</v>
          </cell>
          <cell r="AE1034">
            <v>-0.13200000000000001</v>
          </cell>
          <cell r="AF1034">
            <v>-0.11670480549199092</v>
          </cell>
          <cell r="AH1034">
            <v>-0.13705583756345174</v>
          </cell>
          <cell r="AJ1034">
            <v>-0.11836734693877549</v>
          </cell>
          <cell r="AL1034">
            <v>-0.36826347305389218</v>
          </cell>
          <cell r="AM1034">
            <v>-0.27289048473967692</v>
          </cell>
          <cell r="AN1034">
            <v>0.1333333333333333</v>
          </cell>
          <cell r="AO1034">
            <v>-0.14754098360655743</v>
          </cell>
          <cell r="AP1034">
            <v>-0.14772727272727282</v>
          </cell>
          <cell r="AQ1034">
            <v>-0.13785046728971961</v>
          </cell>
          <cell r="AR1034">
            <v>-0.15702479338842967</v>
          </cell>
          <cell r="AS1034">
            <v>-0.10058309037900859</v>
          </cell>
          <cell r="AT1034">
            <v>-0.12454873646209386</v>
          </cell>
          <cell r="AU1034">
            <v>-0.12277580071174388</v>
          </cell>
          <cell r="AV1034">
            <v>-0.22462406015037595</v>
          </cell>
          <cell r="AW1034">
            <v>-0.21398002853067044</v>
          </cell>
        </row>
        <row r="1035">
          <cell r="A1035">
            <v>44515</v>
          </cell>
          <cell r="B1035">
            <v>13182</v>
          </cell>
          <cell r="C1035">
            <v>8761</v>
          </cell>
          <cell r="D1035">
            <v>7.342725760688773E-2</v>
          </cell>
          <cell r="E1035">
            <v>5.7351407716371261E-2</v>
          </cell>
          <cell r="F1035">
            <v>9.8557993730407523E-2</v>
          </cell>
          <cell r="G1035">
            <v>0.50462275995890882</v>
          </cell>
          <cell r="I1035">
            <v>12.95</v>
          </cell>
          <cell r="J1035">
            <v>20.05</v>
          </cell>
          <cell r="L1035">
            <v>17.149999999999999</v>
          </cell>
          <cell r="N1035">
            <v>21.9</v>
          </cell>
          <cell r="P1035">
            <v>2.2400000000000002</v>
          </cell>
          <cell r="Q1035">
            <v>5.66</v>
          </cell>
          <cell r="R1035">
            <v>8.8000000000000007</v>
          </cell>
          <cell r="S1035">
            <v>15.7</v>
          </cell>
          <cell r="T1035">
            <v>15.25</v>
          </cell>
          <cell r="U1035">
            <v>19.45</v>
          </cell>
          <cell r="V1035">
            <v>16.3</v>
          </cell>
          <cell r="X1035">
            <v>32.75</v>
          </cell>
          <cell r="Y1035">
            <v>26.15</v>
          </cell>
          <cell r="Z1035">
            <v>26.55</v>
          </cell>
          <cell r="AA1035">
            <v>8.36</v>
          </cell>
          <cell r="AB1035">
            <v>6.25</v>
          </cell>
          <cell r="AD1035">
            <v>13.4</v>
          </cell>
          <cell r="AE1035">
            <v>0.19354838709677424</v>
          </cell>
          <cell r="AF1035">
            <v>3.8860103626942921E-2</v>
          </cell>
          <cell r="AH1035">
            <v>8.8235294117646745E-3</v>
          </cell>
          <cell r="AJ1035">
            <v>1.388888888888884E-2</v>
          </cell>
          <cell r="AL1035">
            <v>6.1611374407583019E-2</v>
          </cell>
          <cell r="AM1035">
            <v>0.39753086419753103</v>
          </cell>
          <cell r="AN1035">
            <v>3.529411764705892E-2</v>
          </cell>
          <cell r="AO1035">
            <v>6.4102564102563875E-3</v>
          </cell>
          <cell r="AP1035">
            <v>1.6666666666666607E-2</v>
          </cell>
          <cell r="AQ1035">
            <v>5.4200542005420127E-2</v>
          </cell>
          <cell r="AR1035">
            <v>6.5359477124182996E-2</v>
          </cell>
          <cell r="AS1035">
            <v>6.1588330632090793E-2</v>
          </cell>
          <cell r="AT1035">
            <v>7.8350515463917469E-2</v>
          </cell>
          <cell r="AU1035">
            <v>7.7079107505071187E-2</v>
          </cell>
          <cell r="AV1035">
            <v>1.3333333333333197E-2</v>
          </cell>
          <cell r="AW1035">
            <v>0.1343012704174229</v>
          </cell>
        </row>
        <row r="1036">
          <cell r="A1036">
            <v>44522</v>
          </cell>
          <cell r="B1036">
            <v>12713</v>
          </cell>
          <cell r="C1036">
            <v>8477</v>
          </cell>
          <cell r="D1036">
            <v>-3.4316182837351272E-2</v>
          </cell>
          <cell r="E1036">
            <v>-3.557881960248821E-2</v>
          </cell>
          <cell r="F1036">
            <v>-3.2416390822965435E-2</v>
          </cell>
          <cell r="G1036">
            <v>0.49970508434587707</v>
          </cell>
          <cell r="I1036">
            <v>12.55</v>
          </cell>
          <cell r="J1036">
            <v>19.8</v>
          </cell>
          <cell r="L1036">
            <v>16.55</v>
          </cell>
          <cell r="N1036">
            <v>20.8</v>
          </cell>
          <cell r="P1036">
            <v>1.97</v>
          </cell>
          <cell r="Q1036">
            <v>5.32</v>
          </cell>
          <cell r="R1036">
            <v>8.3000000000000007</v>
          </cell>
          <cell r="S1036">
            <v>15.1</v>
          </cell>
          <cell r="T1036">
            <v>14.65</v>
          </cell>
          <cell r="U1036">
            <v>18.5</v>
          </cell>
          <cell r="V1036">
            <v>15.35</v>
          </cell>
          <cell r="X1036">
            <v>32.299999999999997</v>
          </cell>
          <cell r="Y1036">
            <v>25.7</v>
          </cell>
          <cell r="Z1036">
            <v>26.1</v>
          </cell>
          <cell r="AA1036">
            <v>8.19</v>
          </cell>
          <cell r="AB1036">
            <v>5.66</v>
          </cell>
          <cell r="AD1036">
            <v>12.8</v>
          </cell>
          <cell r="AE1036">
            <v>-3.0888030888030826E-2</v>
          </cell>
          <cell r="AF1036">
            <v>-1.2468827930174564E-2</v>
          </cell>
          <cell r="AH1036">
            <v>-3.498542274052463E-2</v>
          </cell>
          <cell r="AJ1036">
            <v>-5.0228310502283047E-2</v>
          </cell>
          <cell r="AL1036">
            <v>-0.12053571428571441</v>
          </cell>
          <cell r="AM1036">
            <v>-6.0070671378091856E-2</v>
          </cell>
          <cell r="AN1036">
            <v>-5.6818181818181768E-2</v>
          </cell>
          <cell r="AO1036">
            <v>-3.8216560509554132E-2</v>
          </cell>
          <cell r="AP1036">
            <v>-3.9344262295081922E-2</v>
          </cell>
          <cell r="AQ1036">
            <v>-4.8843187660668308E-2</v>
          </cell>
          <cell r="AR1036">
            <v>-5.8282208588957163E-2</v>
          </cell>
          <cell r="AS1036">
            <v>-1.3740458015267243E-2</v>
          </cell>
          <cell r="AT1036">
            <v>-1.7208413001912004E-2</v>
          </cell>
          <cell r="AU1036">
            <v>-1.6949152542372836E-2</v>
          </cell>
          <cell r="AV1036">
            <v>-2.0334928229665095E-2</v>
          </cell>
          <cell r="AW1036">
            <v>-9.4399999999999928E-2</v>
          </cell>
        </row>
        <row r="1037">
          <cell r="A1037">
            <v>44529</v>
          </cell>
          <cell r="B1037">
            <v>13582</v>
          </cell>
          <cell r="C1037">
            <v>8738</v>
          </cell>
          <cell r="D1037">
            <v>5.3327041057102509E-2</v>
          </cell>
          <cell r="E1037">
            <v>6.8355226933060731E-2</v>
          </cell>
          <cell r="F1037">
            <v>3.0789194290433031E-2</v>
          </cell>
          <cell r="G1037">
            <v>0.55436026550698103</v>
          </cell>
          <cell r="I1037">
            <v>12.15</v>
          </cell>
          <cell r="J1037">
            <v>20.8</v>
          </cell>
          <cell r="L1037">
            <v>17.45</v>
          </cell>
          <cell r="N1037">
            <v>21.75</v>
          </cell>
          <cell r="P1037">
            <v>2.2400000000000002</v>
          </cell>
          <cell r="Q1037">
            <v>5.35</v>
          </cell>
          <cell r="R1037">
            <v>8.9</v>
          </cell>
          <cell r="S1037">
            <v>16</v>
          </cell>
          <cell r="T1037">
            <v>15.55</v>
          </cell>
          <cell r="U1037">
            <v>19.649999999999999</v>
          </cell>
          <cell r="V1037">
            <v>16.45</v>
          </cell>
          <cell r="X1037">
            <v>34</v>
          </cell>
          <cell r="Y1037">
            <v>27.4</v>
          </cell>
          <cell r="Z1037">
            <v>27.8</v>
          </cell>
          <cell r="AA1037">
            <v>8.91</v>
          </cell>
          <cell r="AB1037">
            <v>6.42</v>
          </cell>
          <cell r="AD1037">
            <v>13.7</v>
          </cell>
          <cell r="AE1037">
            <v>-3.1872509960159334E-2</v>
          </cell>
          <cell r="AF1037">
            <v>5.0505050505050608E-2</v>
          </cell>
          <cell r="AH1037">
            <v>5.4380664652567967E-2</v>
          </cell>
          <cell r="AJ1037">
            <v>4.5673076923076872E-2</v>
          </cell>
          <cell r="AL1037">
            <v>0.13705583756345185</v>
          </cell>
          <cell r="AM1037">
            <v>5.639097744360777E-3</v>
          </cell>
          <cell r="AN1037">
            <v>7.2289156626506035E-2</v>
          </cell>
          <cell r="AO1037">
            <v>5.9602649006622599E-2</v>
          </cell>
          <cell r="AP1037">
            <v>6.1433447098976135E-2</v>
          </cell>
          <cell r="AQ1037">
            <v>6.2162162162162193E-2</v>
          </cell>
          <cell r="AR1037">
            <v>7.1661237785016318E-2</v>
          </cell>
          <cell r="AS1037">
            <v>5.2631578947368585E-2</v>
          </cell>
          <cell r="AT1037">
            <v>6.6147859922178975E-2</v>
          </cell>
          <cell r="AU1037">
            <v>6.5134099616858121E-2</v>
          </cell>
          <cell r="AV1037">
            <v>8.7912087912088044E-2</v>
          </cell>
          <cell r="AW1037">
            <v>0.13427561837455837</v>
          </cell>
        </row>
        <row r="1038">
          <cell r="A1038">
            <v>44536</v>
          </cell>
          <cell r="B1038">
            <v>14680</v>
          </cell>
          <cell r="C1038">
            <v>9336</v>
          </cell>
          <cell r="D1038">
            <v>7.5985663082437371E-2</v>
          </cell>
          <cell r="E1038">
            <v>8.0842291267854582E-2</v>
          </cell>
          <cell r="F1038">
            <v>6.843671320668343E-2</v>
          </cell>
          <cell r="G1038">
            <v>0.57240788346186799</v>
          </cell>
          <cell r="I1038">
            <v>13.05</v>
          </cell>
          <cell r="J1038">
            <v>21.75</v>
          </cell>
          <cell r="L1038">
            <v>18.25</v>
          </cell>
          <cell r="N1038">
            <v>22.9</v>
          </cell>
          <cell r="P1038">
            <v>2.66</v>
          </cell>
          <cell r="Q1038">
            <v>6.12</v>
          </cell>
          <cell r="R1038">
            <v>9.6</v>
          </cell>
          <cell r="S1038">
            <v>16.8</v>
          </cell>
          <cell r="T1038">
            <v>16.399999999999999</v>
          </cell>
          <cell r="U1038">
            <v>21.25</v>
          </cell>
          <cell r="V1038">
            <v>18.05</v>
          </cell>
          <cell r="X1038">
            <v>35.35</v>
          </cell>
          <cell r="Y1038">
            <v>28.75</v>
          </cell>
          <cell r="Z1038">
            <v>29.15</v>
          </cell>
          <cell r="AA1038">
            <v>10.68</v>
          </cell>
          <cell r="AB1038">
            <v>7.88</v>
          </cell>
          <cell r="AD1038">
            <v>14.5</v>
          </cell>
          <cell r="AE1038">
            <v>7.4074074074074181E-2</v>
          </cell>
          <cell r="AF1038">
            <v>4.5673076923076872E-2</v>
          </cell>
          <cell r="AH1038">
            <v>4.5845272206303855E-2</v>
          </cell>
          <cell r="AJ1038">
            <v>5.2873563218390762E-2</v>
          </cell>
          <cell r="AL1038">
            <v>0.1875</v>
          </cell>
          <cell r="AM1038">
            <v>0.14392523364485998</v>
          </cell>
          <cell r="AN1038">
            <v>7.8651685393258397E-2</v>
          </cell>
          <cell r="AO1038">
            <v>5.0000000000000044E-2</v>
          </cell>
          <cell r="AP1038">
            <v>5.4662379421221763E-2</v>
          </cell>
          <cell r="AQ1038">
            <v>8.1424936386768509E-2</v>
          </cell>
          <cell r="AR1038">
            <v>9.7264437689969618E-2</v>
          </cell>
          <cell r="AS1038">
            <v>3.9705882352941257E-2</v>
          </cell>
          <cell r="AT1038">
            <v>4.9270072992700698E-2</v>
          </cell>
          <cell r="AU1038">
            <v>4.8561151079136611E-2</v>
          </cell>
          <cell r="AV1038">
            <v>0.19865319865319853</v>
          </cell>
          <cell r="AW1038">
            <v>0.22741433021806845</v>
          </cell>
        </row>
        <row r="1039">
          <cell r="A1039">
            <v>44543</v>
          </cell>
          <cell r="B1039">
            <v>14984</v>
          </cell>
          <cell r="C1039">
            <v>9311</v>
          </cell>
          <cell r="D1039">
            <v>1.1617255163224538E-2</v>
          </cell>
          <cell r="E1039">
            <v>2.0708446866485097E-2</v>
          </cell>
          <cell r="F1039">
            <v>-2.6778063410454189E-3</v>
          </cell>
          <cell r="G1039">
            <v>0.60927934700891417</v>
          </cell>
          <cell r="I1039">
            <v>13.75</v>
          </cell>
          <cell r="J1039">
            <v>21.1</v>
          </cell>
          <cell r="L1039">
            <v>17.25</v>
          </cell>
          <cell r="N1039">
            <v>21.45</v>
          </cell>
          <cell r="P1039">
            <v>2.5299999999999998</v>
          </cell>
          <cell r="Q1039">
            <v>6.65</v>
          </cell>
          <cell r="R1039">
            <v>9.9</v>
          </cell>
          <cell r="S1039">
            <v>15.8</v>
          </cell>
          <cell r="T1039">
            <v>15.4</v>
          </cell>
          <cell r="U1039">
            <v>22.7</v>
          </cell>
          <cell r="V1039">
            <v>19.5</v>
          </cell>
          <cell r="X1039">
            <v>36.799999999999997</v>
          </cell>
          <cell r="Y1039">
            <v>26.85</v>
          </cell>
          <cell r="Z1039">
            <v>27.25</v>
          </cell>
          <cell r="AA1039">
            <v>11.23</v>
          </cell>
          <cell r="AB1039">
            <v>8.91</v>
          </cell>
          <cell r="AD1039">
            <v>13.5</v>
          </cell>
          <cell r="AE1039">
            <v>5.3639846743295028E-2</v>
          </cell>
          <cell r="AF1039">
            <v>-2.9885057471264354E-2</v>
          </cell>
          <cell r="AH1039">
            <v>-5.4794520547945202E-2</v>
          </cell>
          <cell r="AJ1039">
            <v>-6.33187772925764E-2</v>
          </cell>
          <cell r="AL1039">
            <v>-4.8872180451127956E-2</v>
          </cell>
          <cell r="AM1039">
            <v>8.660130718954262E-2</v>
          </cell>
          <cell r="AN1039">
            <v>3.125E-2</v>
          </cell>
          <cell r="AO1039">
            <v>-5.9523809523809534E-2</v>
          </cell>
          <cell r="AP1039">
            <v>-6.0975609756097504E-2</v>
          </cell>
          <cell r="AQ1039">
            <v>6.823529411764695E-2</v>
          </cell>
          <cell r="AR1039">
            <v>8.0332409972299068E-2</v>
          </cell>
          <cell r="AS1039">
            <v>4.1018387553040991E-2</v>
          </cell>
          <cell r="AT1039">
            <v>-6.6086956521739126E-2</v>
          </cell>
          <cell r="AU1039">
            <v>-6.5180102915951887E-2</v>
          </cell>
          <cell r="AV1039">
            <v>5.1498127340823929E-2</v>
          </cell>
          <cell r="AW1039">
            <v>0.1307106598984773</v>
          </cell>
        </row>
        <row r="1040">
          <cell r="A1040">
            <v>44550</v>
          </cell>
          <cell r="B1040">
            <v>11174</v>
          </cell>
          <cell r="C1040">
            <v>6691</v>
          </cell>
          <cell r="D1040">
            <v>-0.26466351101049601</v>
          </cell>
          <cell r="E1040">
            <v>-0.25427122263748003</v>
          </cell>
          <cell r="F1040">
            <v>-0.28138760605735147</v>
          </cell>
          <cell r="G1040">
            <v>0.67000448363473319</v>
          </cell>
          <cell r="I1040">
            <v>9</v>
          </cell>
          <cell r="J1040">
            <v>16.75</v>
          </cell>
          <cell r="L1040">
            <v>13.95</v>
          </cell>
          <cell r="N1040">
            <v>17.95</v>
          </cell>
          <cell r="P1040">
            <v>1.18</v>
          </cell>
          <cell r="Q1040">
            <v>2.83</v>
          </cell>
          <cell r="R1040">
            <v>7.55</v>
          </cell>
          <cell r="S1040">
            <v>12.5</v>
          </cell>
          <cell r="T1040">
            <v>11.1</v>
          </cell>
          <cell r="U1040">
            <v>17.55</v>
          </cell>
          <cell r="V1040">
            <v>15.35</v>
          </cell>
          <cell r="X1040">
            <v>28.15</v>
          </cell>
          <cell r="Y1040">
            <v>21.6</v>
          </cell>
          <cell r="Z1040">
            <v>22</v>
          </cell>
          <cell r="AA1040">
            <v>7.82</v>
          </cell>
          <cell r="AB1040">
            <v>5.07</v>
          </cell>
          <cell r="AD1040">
            <v>10.199999999999999</v>
          </cell>
          <cell r="AE1040">
            <v>-0.34545454545454546</v>
          </cell>
          <cell r="AF1040">
            <v>-0.20616113744075837</v>
          </cell>
          <cell r="AH1040">
            <v>-0.19130434782608696</v>
          </cell>
          <cell r="AJ1040">
            <v>-0.1631701631701632</v>
          </cell>
          <cell r="AL1040">
            <v>-0.53359683794466406</v>
          </cell>
          <cell r="AM1040">
            <v>-0.57443609022556386</v>
          </cell>
          <cell r="AN1040">
            <v>-0.23737373737373746</v>
          </cell>
          <cell r="AO1040">
            <v>-0.20886075949367089</v>
          </cell>
          <cell r="AP1040">
            <v>-0.27922077922077926</v>
          </cell>
          <cell r="AQ1040">
            <v>-0.22687224669603523</v>
          </cell>
          <cell r="AR1040">
            <v>-0.21282051282051284</v>
          </cell>
          <cell r="AS1040">
            <v>-0.23505434782608692</v>
          </cell>
          <cell r="AT1040">
            <v>-0.1955307262569832</v>
          </cell>
          <cell r="AU1040">
            <v>-0.19266055045871555</v>
          </cell>
          <cell r="AV1040">
            <v>-0.30365093499554763</v>
          </cell>
          <cell r="AW1040">
            <v>-0.4309764309764309</v>
          </cell>
        </row>
        <row r="1041">
          <cell r="A1041">
            <v>44571</v>
          </cell>
          <cell r="B1041">
            <v>10487</v>
          </cell>
          <cell r="C1041">
            <v>6638</v>
          </cell>
          <cell r="D1041">
            <v>-4.1421774419255541E-2</v>
          </cell>
          <cell r="E1041">
            <v>-6.1482011813137616E-2</v>
          </cell>
          <cell r="F1041">
            <v>-7.9210880286952889E-3</v>
          </cell>
          <cell r="G1041">
            <v>0.57984332630310331</v>
          </cell>
          <cell r="I1041">
            <v>9.65</v>
          </cell>
          <cell r="J1041">
            <v>16.45</v>
          </cell>
          <cell r="L1041">
            <v>13.35</v>
          </cell>
          <cell r="N1041">
            <v>17.350000000000001</v>
          </cell>
          <cell r="P1041">
            <v>0.8</v>
          </cell>
          <cell r="Q1041">
            <v>3.07</v>
          </cell>
          <cell r="R1041">
            <v>6.6</v>
          </cell>
          <cell r="S1041">
            <v>11.9</v>
          </cell>
          <cell r="T1041">
            <v>10.55</v>
          </cell>
          <cell r="U1041">
            <v>16.05</v>
          </cell>
          <cell r="V1041">
            <v>12.85</v>
          </cell>
          <cell r="X1041">
            <v>28.15</v>
          </cell>
          <cell r="Y1041">
            <v>21.6</v>
          </cell>
          <cell r="Z1041">
            <v>22</v>
          </cell>
          <cell r="AA1041">
            <v>6.73</v>
          </cell>
          <cell r="AB1041">
            <v>4.05</v>
          </cell>
          <cell r="AD1041">
            <v>9.6</v>
          </cell>
          <cell r="AE1041">
            <v>7.2222222222222188E-2</v>
          </cell>
          <cell r="AF1041">
            <v>-1.7910447761194104E-2</v>
          </cell>
          <cell r="AH1041">
            <v>-4.3010752688172005E-2</v>
          </cell>
          <cell r="AJ1041">
            <v>-3.342618384401097E-2</v>
          </cell>
          <cell r="AL1041">
            <v>-0.32203389830508466</v>
          </cell>
          <cell r="AM1041">
            <v>8.4805653710247286E-2</v>
          </cell>
          <cell r="AN1041">
            <v>-0.1258278145695364</v>
          </cell>
          <cell r="AO1041">
            <v>-4.7999999999999932E-2</v>
          </cell>
          <cell r="AP1041">
            <v>-4.9549549549549488E-2</v>
          </cell>
          <cell r="AQ1041">
            <v>-8.54700854700855E-2</v>
          </cell>
          <cell r="AR1041">
            <v>-0.16286644951140061</v>
          </cell>
          <cell r="AS1041">
            <v>0</v>
          </cell>
          <cell r="AT1041">
            <v>0</v>
          </cell>
          <cell r="AU1041">
            <v>0</v>
          </cell>
          <cell r="AV1041">
            <v>-0.13938618925831203</v>
          </cell>
          <cell r="AW1041">
            <v>-0.20118343195266275</v>
          </cell>
        </row>
        <row r="1042">
          <cell r="A1042">
            <v>44578</v>
          </cell>
          <cell r="B1042">
            <v>9129</v>
          </cell>
          <cell r="C1042">
            <v>4635</v>
          </cell>
          <cell r="D1042">
            <v>-0.19626277372262779</v>
          </cell>
          <cell r="E1042">
            <v>-0.12949365881567654</v>
          </cell>
          <cell r="F1042">
            <v>-0.30174751431153957</v>
          </cell>
          <cell r="G1042">
            <v>0.96957928802589</v>
          </cell>
          <cell r="I1042">
            <v>7</v>
          </cell>
          <cell r="J1042">
            <v>14.25</v>
          </cell>
          <cell r="L1042">
            <v>10.050000000000001</v>
          </cell>
          <cell r="N1042">
            <v>12.35</v>
          </cell>
          <cell r="P1042">
            <v>-0.89</v>
          </cell>
          <cell r="Q1042">
            <v>1.06</v>
          </cell>
          <cell r="R1042">
            <v>5.95</v>
          </cell>
          <cell r="S1042">
            <v>9.0500000000000007</v>
          </cell>
          <cell r="T1042">
            <v>7.7</v>
          </cell>
          <cell r="U1042">
            <v>14.8</v>
          </cell>
          <cell r="V1042">
            <v>11.7</v>
          </cell>
          <cell r="X1042">
            <v>25.3</v>
          </cell>
          <cell r="Y1042">
            <v>18.75</v>
          </cell>
          <cell r="Z1042">
            <v>19.149999999999999</v>
          </cell>
          <cell r="AA1042">
            <v>6.04</v>
          </cell>
          <cell r="AB1042">
            <v>3.25</v>
          </cell>
          <cell r="AD1042">
            <v>6.25</v>
          </cell>
          <cell r="AE1042">
            <v>-0.27461139896373055</v>
          </cell>
          <cell r="AF1042">
            <v>-0.13373860182370811</v>
          </cell>
          <cell r="AH1042">
            <v>-0.24719101123595499</v>
          </cell>
          <cell r="AJ1042">
            <v>-0.28818443804034588</v>
          </cell>
          <cell r="AL1042">
            <v>-2.1124999999999998</v>
          </cell>
          <cell r="AM1042">
            <v>-0.65472312703583058</v>
          </cell>
          <cell r="AN1042">
            <v>-9.8484848484848397E-2</v>
          </cell>
          <cell r="AO1042">
            <v>-0.23949579831932766</v>
          </cell>
          <cell r="AP1042">
            <v>-0.27014218009478674</v>
          </cell>
          <cell r="AQ1042">
            <v>-7.7881619937694713E-2</v>
          </cell>
          <cell r="AR1042">
            <v>-8.9494163424124529E-2</v>
          </cell>
          <cell r="AS1042">
            <v>-0.10124333925399642</v>
          </cell>
          <cell r="AT1042">
            <v>-0.13194444444444453</v>
          </cell>
          <cell r="AU1042">
            <v>-0.12954545454545463</v>
          </cell>
          <cell r="AV1042">
            <v>-0.10252600297176828</v>
          </cell>
          <cell r="AW1042">
            <v>-0.19753086419753085</v>
          </cell>
        </row>
        <row r="1043">
          <cell r="A1043">
            <v>44585</v>
          </cell>
          <cell r="B1043">
            <v>7404</v>
          </cell>
          <cell r="C1043">
            <v>4117</v>
          </cell>
          <cell r="D1043">
            <v>-0.16296134844521937</v>
          </cell>
          <cell r="E1043">
            <v>-0.18895826487019385</v>
          </cell>
          <cell r="F1043">
            <v>-0.11175836030204966</v>
          </cell>
          <cell r="G1043">
            <v>0.79839689094000488</v>
          </cell>
          <cell r="I1043">
            <v>6.8</v>
          </cell>
          <cell r="J1043">
            <v>12.85</v>
          </cell>
          <cell r="L1043">
            <v>9.5</v>
          </cell>
          <cell r="N1043">
            <v>11.25</v>
          </cell>
          <cell r="P1043">
            <v>-1.52</v>
          </cell>
          <cell r="Q1043">
            <v>0.72</v>
          </cell>
          <cell r="R1043">
            <v>4.75</v>
          </cell>
          <cell r="S1043">
            <v>8.0500000000000007</v>
          </cell>
          <cell r="T1043">
            <v>6.7</v>
          </cell>
          <cell r="U1043">
            <v>13.25</v>
          </cell>
          <cell r="V1043">
            <v>10.15</v>
          </cell>
          <cell r="X1043">
            <v>18.2</v>
          </cell>
          <cell r="Y1043">
            <v>16.899999999999999</v>
          </cell>
          <cell r="Z1043">
            <v>17.3</v>
          </cell>
          <cell r="AA1043">
            <v>4.7300000000000004</v>
          </cell>
          <cell r="AB1043">
            <v>1.9</v>
          </cell>
          <cell r="AD1043">
            <v>5.25</v>
          </cell>
          <cell r="AE1043">
            <v>-2.8571428571428581E-2</v>
          </cell>
          <cell r="AF1043">
            <v>-9.8245614035087692E-2</v>
          </cell>
          <cell r="AH1043">
            <v>-5.4726368159204064E-2</v>
          </cell>
          <cell r="AJ1043">
            <v>-8.9068825910931126E-2</v>
          </cell>
          <cell r="AL1043">
            <v>0.7078651685393258</v>
          </cell>
          <cell r="AM1043">
            <v>-0.32075471698113212</v>
          </cell>
          <cell r="AN1043">
            <v>-0.20168067226890762</v>
          </cell>
          <cell r="AO1043">
            <v>-0.11049723756906071</v>
          </cell>
          <cell r="AP1043">
            <v>-0.12987012987012991</v>
          </cell>
          <cell r="AQ1043">
            <v>-0.10472972972972983</v>
          </cell>
          <cell r="AR1043">
            <v>-0.13247863247863234</v>
          </cell>
          <cell r="AS1043">
            <v>-0.28063241106719372</v>
          </cell>
          <cell r="AT1043">
            <v>-9.8666666666666791E-2</v>
          </cell>
          <cell r="AU1043">
            <v>-9.6605744125326298E-2</v>
          </cell>
          <cell r="AV1043">
            <v>-0.21688741721854299</v>
          </cell>
          <cell r="AW1043">
            <v>-0.41538461538461546</v>
          </cell>
        </row>
        <row r="1044">
          <cell r="A1044">
            <v>44592</v>
          </cell>
          <cell r="B1044">
            <v>7854</v>
          </cell>
          <cell r="C1044">
            <v>4522</v>
          </cell>
          <cell r="D1044">
            <v>7.4212307959378609E-2</v>
          </cell>
          <cell r="E1044">
            <v>6.0777957860615794E-2</v>
          </cell>
          <cell r="F1044">
            <v>9.8372601408792892E-2</v>
          </cell>
          <cell r="G1044">
            <v>0.73684210526315785</v>
          </cell>
          <cell r="I1044">
            <v>7.55</v>
          </cell>
          <cell r="J1044">
            <v>13.65</v>
          </cell>
          <cell r="L1044">
            <v>10</v>
          </cell>
          <cell r="N1044">
            <v>12.05</v>
          </cell>
          <cell r="P1044">
            <v>-1.33</v>
          </cell>
          <cell r="Q1044">
            <v>1.18</v>
          </cell>
          <cell r="R1044">
            <v>4.8</v>
          </cell>
          <cell r="S1044">
            <v>8.5500000000000007</v>
          </cell>
          <cell r="T1044">
            <v>7.2</v>
          </cell>
          <cell r="U1044">
            <v>13.3</v>
          </cell>
          <cell r="V1044">
            <v>10.199999999999999</v>
          </cell>
          <cell r="X1044">
            <v>20.3</v>
          </cell>
          <cell r="Y1044">
            <v>19</v>
          </cell>
          <cell r="Z1044">
            <v>19.399999999999999</v>
          </cell>
          <cell r="AA1044">
            <v>4.5</v>
          </cell>
          <cell r="AB1044">
            <v>1.92</v>
          </cell>
          <cell r="AD1044">
            <v>5.75</v>
          </cell>
          <cell r="AE1044">
            <v>0.11029411764705888</v>
          </cell>
          <cell r="AF1044">
            <v>6.2256809338521402E-2</v>
          </cell>
          <cell r="AH1044">
            <v>5.2631578947368363E-2</v>
          </cell>
          <cell r="AJ1044">
            <v>7.1111111111111125E-2</v>
          </cell>
          <cell r="AL1044">
            <v>-0.125</v>
          </cell>
          <cell r="AM1044">
            <v>0.63888888888888884</v>
          </cell>
          <cell r="AN1044">
            <v>1.0526315789473717E-2</v>
          </cell>
          <cell r="AO1044">
            <v>6.211180124223592E-2</v>
          </cell>
          <cell r="AP1044">
            <v>7.4626865671641784E-2</v>
          </cell>
          <cell r="AQ1044">
            <v>3.7735849056603765E-3</v>
          </cell>
          <cell r="AR1044">
            <v>4.9261083743841194E-3</v>
          </cell>
          <cell r="AS1044">
            <v>0.11538461538461542</v>
          </cell>
          <cell r="AT1044">
            <v>0.12426035502958599</v>
          </cell>
          <cell r="AU1044">
            <v>0.12138728323699399</v>
          </cell>
          <cell r="AV1044">
            <v>-4.862579281183943E-2</v>
          </cell>
          <cell r="AW1044">
            <v>1.0526315789473717E-2</v>
          </cell>
        </row>
        <row r="1045">
          <cell r="A1045">
            <v>44599</v>
          </cell>
          <cell r="B1045">
            <v>8240</v>
          </cell>
          <cell r="C1045">
            <v>4742</v>
          </cell>
          <cell r="D1045">
            <v>4.8965740142210779E-2</v>
          </cell>
          <cell r="E1045">
            <v>4.9146931499872704E-2</v>
          </cell>
          <cell r="F1045">
            <v>4.8651039363113657E-2</v>
          </cell>
          <cell r="G1045">
            <v>0.73766343315056937</v>
          </cell>
          <cell r="I1045">
            <v>7.15</v>
          </cell>
          <cell r="J1045">
            <v>14.5</v>
          </cell>
          <cell r="L1045">
            <v>10.85</v>
          </cell>
          <cell r="N1045">
            <v>13</v>
          </cell>
          <cell r="P1045">
            <v>-0.97</v>
          </cell>
          <cell r="Q1045">
            <v>1.1599999999999999</v>
          </cell>
          <cell r="R1045">
            <v>4.6500000000000004</v>
          </cell>
          <cell r="S1045">
            <v>9.4</v>
          </cell>
          <cell r="T1045">
            <v>8.15</v>
          </cell>
          <cell r="U1045">
            <v>13.9</v>
          </cell>
          <cell r="V1045">
            <v>10.8</v>
          </cell>
          <cell r="X1045">
            <v>21.15</v>
          </cell>
          <cell r="Y1045">
            <v>18.850000000000001</v>
          </cell>
          <cell r="Z1045">
            <v>20.25</v>
          </cell>
          <cell r="AA1045">
            <v>4.9400000000000004</v>
          </cell>
          <cell r="AB1045">
            <v>2.17</v>
          </cell>
          <cell r="AD1045">
            <v>6.6</v>
          </cell>
          <cell r="AE1045">
            <v>-5.2980132450331063E-2</v>
          </cell>
          <cell r="AF1045">
            <v>6.2271062271062272E-2</v>
          </cell>
          <cell r="AH1045">
            <v>8.4999999999999964E-2</v>
          </cell>
          <cell r="AJ1045">
            <v>7.8838174273858863E-2</v>
          </cell>
          <cell r="AL1045">
            <v>-0.2706766917293234</v>
          </cell>
          <cell r="AM1045">
            <v>-1.6949152542372947E-2</v>
          </cell>
          <cell r="AN1045">
            <v>-3.1249999999999889E-2</v>
          </cell>
          <cell r="AO1045">
            <v>9.9415204678362512E-2</v>
          </cell>
          <cell r="AP1045">
            <v>0.13194444444444442</v>
          </cell>
          <cell r="AQ1045">
            <v>4.5112781954887105E-2</v>
          </cell>
          <cell r="AR1045">
            <v>5.8823529411764941E-2</v>
          </cell>
          <cell r="AS1045">
            <v>4.1871921182266014E-2</v>
          </cell>
          <cell r="AT1045">
            <v>-7.8947368421051767E-3</v>
          </cell>
          <cell r="AU1045">
            <v>4.3814432989690788E-2</v>
          </cell>
          <cell r="AV1045">
            <v>9.7777777777777963E-2</v>
          </cell>
          <cell r="AW1045">
            <v>0.13020833333333326</v>
          </cell>
        </row>
        <row r="1046">
          <cell r="A1046">
            <v>44606</v>
          </cell>
          <cell r="B1046">
            <v>9709</v>
          </cell>
          <cell r="C1046">
            <v>5719</v>
          </cell>
          <cell r="D1046">
            <v>0.18841472808504078</v>
          </cell>
          <cell r="E1046">
            <v>0.17827669902912624</v>
          </cell>
          <cell r="F1046">
            <v>0.20603121045972173</v>
          </cell>
          <cell r="G1046">
            <v>0.69767441860465118</v>
          </cell>
          <cell r="I1046">
            <v>8.5500000000000007</v>
          </cell>
          <cell r="J1046">
            <v>16.2</v>
          </cell>
          <cell r="L1046">
            <v>12.95</v>
          </cell>
          <cell r="N1046">
            <v>16.149999999999999</v>
          </cell>
          <cell r="P1046">
            <v>-0.17</v>
          </cell>
          <cell r="Q1046">
            <v>1.88</v>
          </cell>
          <cell r="R1046">
            <v>5.45</v>
          </cell>
          <cell r="S1046">
            <v>11.5</v>
          </cell>
          <cell r="T1046">
            <v>10.25</v>
          </cell>
          <cell r="U1046">
            <v>15.55</v>
          </cell>
          <cell r="V1046">
            <v>12.45</v>
          </cell>
          <cell r="X1046">
            <v>24.4</v>
          </cell>
          <cell r="Y1046">
            <v>22.1</v>
          </cell>
          <cell r="Z1046">
            <v>23.5</v>
          </cell>
          <cell r="AA1046">
            <v>5.78</v>
          </cell>
          <cell r="AB1046">
            <v>3.19</v>
          </cell>
          <cell r="AD1046">
            <v>8.6999999999999993</v>
          </cell>
          <cell r="AE1046">
            <v>0.19580419580419584</v>
          </cell>
          <cell r="AF1046">
            <v>0.11724137931034484</v>
          </cell>
          <cell r="AH1046">
            <v>0.19354838709677424</v>
          </cell>
          <cell r="AJ1046">
            <v>0.24230769230769211</v>
          </cell>
          <cell r="AL1046">
            <v>-0.82474226804123707</v>
          </cell>
          <cell r="AM1046">
            <v>0.62068965517241392</v>
          </cell>
          <cell r="AN1046">
            <v>0.17204301075268802</v>
          </cell>
          <cell r="AO1046">
            <v>0.22340425531914887</v>
          </cell>
          <cell r="AP1046">
            <v>0.25766871165644156</v>
          </cell>
          <cell r="AQ1046">
            <v>0.11870503597122295</v>
          </cell>
          <cell r="AR1046">
            <v>0.15277777777777768</v>
          </cell>
          <cell r="AS1046">
            <v>0.15366430260047292</v>
          </cell>
          <cell r="AT1046">
            <v>0.17241379310344818</v>
          </cell>
          <cell r="AU1046">
            <v>0.16049382716049387</v>
          </cell>
          <cell r="AV1046">
            <v>0.17004048582995956</v>
          </cell>
          <cell r="AW1046">
            <v>0.47004608294930872</v>
          </cell>
        </row>
        <row r="1047">
          <cell r="A1047">
            <v>44613</v>
          </cell>
          <cell r="B1047">
            <v>9479</v>
          </cell>
          <cell r="C1047">
            <v>5683</v>
          </cell>
          <cell r="D1047">
            <v>-1.7241379310344862E-2</v>
          </cell>
          <cell r="E1047">
            <v>-2.3689360387269542E-2</v>
          </cell>
          <cell r="F1047">
            <v>-6.2948067844028621E-3</v>
          </cell>
          <cell r="G1047">
            <v>0.66795706493049445</v>
          </cell>
          <cell r="I1047">
            <v>8.15</v>
          </cell>
          <cell r="J1047">
            <v>16.45</v>
          </cell>
          <cell r="L1047">
            <v>13.3</v>
          </cell>
          <cell r="N1047">
            <v>16.75</v>
          </cell>
          <cell r="P1047">
            <v>-0.01</v>
          </cell>
          <cell r="Q1047">
            <v>1.55</v>
          </cell>
          <cell r="R1047">
            <v>6.25</v>
          </cell>
          <cell r="S1047">
            <v>11.8</v>
          </cell>
          <cell r="T1047">
            <v>10.55</v>
          </cell>
          <cell r="U1047">
            <v>15.05</v>
          </cell>
          <cell r="V1047">
            <v>11.95</v>
          </cell>
          <cell r="X1047">
            <v>22.5</v>
          </cell>
          <cell r="Y1047">
            <v>21.2</v>
          </cell>
          <cell r="Z1047">
            <v>21.6</v>
          </cell>
          <cell r="AA1047">
            <v>6.29</v>
          </cell>
          <cell r="AB1047">
            <v>2.85</v>
          </cell>
          <cell r="AD1047">
            <v>9</v>
          </cell>
          <cell r="AE1047">
            <v>-4.6783625730994149E-2</v>
          </cell>
          <cell r="AF1047">
            <v>1.5432098765432167E-2</v>
          </cell>
          <cell r="AH1047">
            <v>2.7027027027027195E-2</v>
          </cell>
          <cell r="AJ1047">
            <v>3.7151702786377694E-2</v>
          </cell>
          <cell r="AL1047">
            <v>-0.94117647058823528</v>
          </cell>
          <cell r="AM1047">
            <v>-0.17553191489361697</v>
          </cell>
          <cell r="AN1047">
            <v>0.14678899082568808</v>
          </cell>
          <cell r="AO1047">
            <v>2.6086956521739202E-2</v>
          </cell>
          <cell r="AP1047">
            <v>2.9268292682926855E-2</v>
          </cell>
          <cell r="AQ1047">
            <v>-3.2154340836012874E-2</v>
          </cell>
          <cell r="AR1047">
            <v>-4.016064257028118E-2</v>
          </cell>
          <cell r="AS1047">
            <v>-7.7868852459016313E-2</v>
          </cell>
          <cell r="AT1047">
            <v>-4.0723981900452566E-2</v>
          </cell>
          <cell r="AU1047">
            <v>-8.0851063829787129E-2</v>
          </cell>
          <cell r="AV1047">
            <v>8.8235294117646967E-2</v>
          </cell>
          <cell r="AW1047">
            <v>-0.10658307210031348</v>
          </cell>
        </row>
        <row r="1048">
          <cell r="A1048">
            <v>44620</v>
          </cell>
          <cell r="B1048">
            <v>9556</v>
          </cell>
          <cell r="C1048">
            <v>5856</v>
          </cell>
          <cell r="D1048">
            <v>1.648858989579205E-2</v>
          </cell>
          <cell r="E1048">
            <v>8.1232197489187197E-3</v>
          </cell>
          <cell r="F1048">
            <v>3.0441668133028399E-2</v>
          </cell>
          <cell r="G1048">
            <v>0.63183060109289613</v>
          </cell>
          <cell r="I1048">
            <v>8.8000000000000007</v>
          </cell>
          <cell r="J1048">
            <v>16.55</v>
          </cell>
          <cell r="L1048">
            <v>13.45</v>
          </cell>
          <cell r="N1048">
            <v>16.95</v>
          </cell>
          <cell r="P1048">
            <v>-0.01</v>
          </cell>
          <cell r="Q1048">
            <v>1.88</v>
          </cell>
          <cell r="R1048">
            <v>6.35</v>
          </cell>
          <cell r="S1048">
            <v>11.95</v>
          </cell>
          <cell r="T1048">
            <v>10.7</v>
          </cell>
          <cell r="U1048">
            <v>15.25</v>
          </cell>
          <cell r="V1048">
            <v>12.15</v>
          </cell>
          <cell r="X1048">
            <v>22.6</v>
          </cell>
          <cell r="Y1048">
            <v>21.3</v>
          </cell>
          <cell r="Z1048">
            <v>21.7</v>
          </cell>
          <cell r="AA1048">
            <v>6.38</v>
          </cell>
          <cell r="AB1048">
            <v>2.76</v>
          </cell>
          <cell r="AD1048">
            <v>9.15</v>
          </cell>
          <cell r="AE1048">
            <v>7.9754601226993849E-2</v>
          </cell>
          <cell r="AF1048">
            <v>6.0790273556232677E-3</v>
          </cell>
          <cell r="AH1048">
            <v>1.1278195488721776E-2</v>
          </cell>
          <cell r="AJ1048">
            <v>1.1940298507462588E-2</v>
          </cell>
          <cell r="AL1048">
            <v>0</v>
          </cell>
          <cell r="AM1048">
            <v>0.2129032258064516</v>
          </cell>
          <cell r="AN1048">
            <v>1.6000000000000014E-2</v>
          </cell>
          <cell r="AO1048">
            <v>1.2711864406779627E-2</v>
          </cell>
          <cell r="AP1048">
            <v>1.42180094786728E-2</v>
          </cell>
          <cell r="AQ1048">
            <v>1.3289036544850363E-2</v>
          </cell>
          <cell r="AR1048">
            <v>1.6736401673640211E-2</v>
          </cell>
          <cell r="AS1048">
            <v>4.4444444444444731E-3</v>
          </cell>
          <cell r="AT1048">
            <v>4.7169811320755262E-3</v>
          </cell>
          <cell r="AU1048">
            <v>4.6296296296295392E-3</v>
          </cell>
          <cell r="AV1048">
            <v>1.4308426073131875E-2</v>
          </cell>
          <cell r="AW1048">
            <v>-3.1578947368421151E-2</v>
          </cell>
        </row>
        <row r="1049">
          <cell r="A1049">
            <v>44627</v>
          </cell>
          <cell r="B1049">
            <v>10059</v>
          </cell>
          <cell r="C1049">
            <v>6455</v>
          </cell>
          <cell r="D1049">
            <v>7.1502725149234392E-2</v>
          </cell>
          <cell r="E1049">
            <v>5.2637086647132625E-2</v>
          </cell>
          <cell r="F1049">
            <v>0.1022882513661203</v>
          </cell>
          <cell r="G1049">
            <v>0.55832687838884587</v>
          </cell>
          <cell r="I1049">
            <v>10.15</v>
          </cell>
          <cell r="J1049">
            <v>17.5</v>
          </cell>
          <cell r="L1049">
            <v>14.45</v>
          </cell>
          <cell r="N1049">
            <v>18.45</v>
          </cell>
          <cell r="P1049">
            <v>7.0000000000000007E-2</v>
          </cell>
          <cell r="Q1049">
            <v>2.2000000000000002</v>
          </cell>
          <cell r="R1049">
            <v>6.6</v>
          </cell>
          <cell r="S1049">
            <v>12.95</v>
          </cell>
          <cell r="T1049">
            <v>12.25</v>
          </cell>
          <cell r="U1049">
            <v>15.45</v>
          </cell>
          <cell r="V1049">
            <v>12.35</v>
          </cell>
          <cell r="X1049">
            <v>24.55</v>
          </cell>
          <cell r="Y1049">
            <v>23.25</v>
          </cell>
          <cell r="Z1049">
            <v>23.65</v>
          </cell>
          <cell r="AA1049">
            <v>6</v>
          </cell>
          <cell r="AB1049">
            <v>2.4500000000000002</v>
          </cell>
          <cell r="AD1049">
            <v>10.15</v>
          </cell>
          <cell r="AE1049">
            <v>0.15340909090909083</v>
          </cell>
          <cell r="AF1049">
            <v>5.7401812688821607E-2</v>
          </cell>
          <cell r="AH1049">
            <v>7.4349442379182173E-2</v>
          </cell>
          <cell r="AJ1049">
            <v>8.8495575221238854E-2</v>
          </cell>
          <cell r="AL1049">
            <v>-8</v>
          </cell>
          <cell r="AM1049">
            <v>0.17021276595744705</v>
          </cell>
          <cell r="AN1049">
            <v>3.937007874015741E-2</v>
          </cell>
          <cell r="AO1049">
            <v>8.3682008368200833E-2</v>
          </cell>
          <cell r="AP1049">
            <v>0.14485981308411233</v>
          </cell>
          <cell r="AQ1049">
            <v>1.3114754098360715E-2</v>
          </cell>
          <cell r="AR1049">
            <v>1.6460905349794164E-2</v>
          </cell>
          <cell r="AS1049">
            <v>8.6283185840707821E-2</v>
          </cell>
          <cell r="AT1049">
            <v>9.1549295774647765E-2</v>
          </cell>
          <cell r="AU1049">
            <v>8.9861751152073621E-2</v>
          </cell>
          <cell r="AV1049">
            <v>-5.9561128526645746E-2</v>
          </cell>
          <cell r="AW1049">
            <v>-0.11231884057970998</v>
          </cell>
        </row>
        <row r="1050">
          <cell r="A1050">
            <v>44634</v>
          </cell>
          <cell r="B1050">
            <v>13031</v>
          </cell>
          <cell r="C1050">
            <v>8823</v>
          </cell>
          <cell r="D1050">
            <v>0.32336199588228176</v>
          </cell>
          <cell r="E1050">
            <v>0.29545680485137682</v>
          </cell>
          <cell r="F1050">
            <v>0.36684740511231606</v>
          </cell>
          <cell r="G1050">
            <v>0.47693528278363367</v>
          </cell>
          <cell r="I1050">
            <v>11.9</v>
          </cell>
          <cell r="J1050">
            <v>22.85</v>
          </cell>
          <cell r="L1050">
            <v>20.25</v>
          </cell>
          <cell r="N1050">
            <v>26.5</v>
          </cell>
          <cell r="P1050">
            <v>2.4500000000000002</v>
          </cell>
          <cell r="Q1050">
            <v>3.32</v>
          </cell>
          <cell r="R1050">
            <v>7.8</v>
          </cell>
          <cell r="S1050">
            <v>18.75</v>
          </cell>
          <cell r="T1050">
            <v>15.9</v>
          </cell>
          <cell r="U1050">
            <v>19.2</v>
          </cell>
          <cell r="V1050">
            <v>16.100000000000001</v>
          </cell>
          <cell r="X1050">
            <v>31.7</v>
          </cell>
          <cell r="Y1050">
            <v>30.4</v>
          </cell>
          <cell r="Z1050">
            <v>30.8</v>
          </cell>
          <cell r="AA1050">
            <v>6.92</v>
          </cell>
          <cell r="AB1050">
            <v>3.88</v>
          </cell>
          <cell r="AD1050">
            <v>15.95</v>
          </cell>
          <cell r="AE1050">
            <v>0.17241379310344818</v>
          </cell>
          <cell r="AF1050">
            <v>0.30571428571428583</v>
          </cell>
          <cell r="AH1050">
            <v>0.40138408304498285</v>
          </cell>
          <cell r="AJ1050">
            <v>0.43631436314363148</v>
          </cell>
          <cell r="AL1050">
            <v>34</v>
          </cell>
          <cell r="AM1050">
            <v>0.50909090909090882</v>
          </cell>
          <cell r="AN1050">
            <v>0.18181818181818188</v>
          </cell>
          <cell r="AO1050">
            <v>0.44787644787644787</v>
          </cell>
          <cell r="AP1050">
            <v>0.29795918367346941</v>
          </cell>
          <cell r="AQ1050">
            <v>0.24271844660194186</v>
          </cell>
          <cell r="AR1050">
            <v>0.30364372469635637</v>
          </cell>
          <cell r="AS1050">
            <v>0.2912423625254581</v>
          </cell>
          <cell r="AT1050">
            <v>0.30752688172042997</v>
          </cell>
          <cell r="AU1050">
            <v>0.30232558139534893</v>
          </cell>
          <cell r="AV1050">
            <v>0.15333333333333332</v>
          </cell>
          <cell r="AW1050">
            <v>0.583673469387755</v>
          </cell>
        </row>
        <row r="1051">
          <cell r="A1051">
            <v>44641</v>
          </cell>
          <cell r="B1051">
            <v>11738</v>
          </cell>
          <cell r="C1051">
            <v>8352</v>
          </cell>
          <cell r="D1051">
            <v>-8.0717488789237679E-2</v>
          </cell>
          <cell r="E1051">
            <v>-9.9224925178420742E-2</v>
          </cell>
          <cell r="F1051">
            <v>-5.3383202992179579E-2</v>
          </cell>
          <cell r="G1051">
            <v>0.40541187739463602</v>
          </cell>
          <cell r="I1051">
            <v>12.25</v>
          </cell>
          <cell r="J1051">
            <v>20.3</v>
          </cell>
          <cell r="L1051">
            <v>17.899999999999999</v>
          </cell>
          <cell r="N1051">
            <v>25.95</v>
          </cell>
          <cell r="P1051">
            <v>1.73</v>
          </cell>
          <cell r="Q1051">
            <v>4.08</v>
          </cell>
          <cell r="R1051">
            <v>7.2</v>
          </cell>
          <cell r="S1051">
            <v>16.399999999999999</v>
          </cell>
          <cell r="T1051">
            <v>13.55</v>
          </cell>
          <cell r="U1051">
            <v>17.45</v>
          </cell>
          <cell r="V1051">
            <v>14.35</v>
          </cell>
          <cell r="X1051">
            <v>29.05</v>
          </cell>
          <cell r="Y1051">
            <v>27.75</v>
          </cell>
          <cell r="Z1051">
            <v>28.15</v>
          </cell>
          <cell r="AA1051">
            <v>6.12</v>
          </cell>
          <cell r="AB1051">
            <v>3.41</v>
          </cell>
          <cell r="AD1051">
            <v>13.6</v>
          </cell>
          <cell r="AE1051">
            <v>2.9411764705882248E-2</v>
          </cell>
          <cell r="AF1051">
            <v>-0.11159737417943105</v>
          </cell>
          <cell r="AH1051">
            <v>-0.11604938271604948</v>
          </cell>
          <cell r="AJ1051">
            <v>-2.0754716981132071E-2</v>
          </cell>
          <cell r="AL1051">
            <v>-0.29387755102040825</v>
          </cell>
          <cell r="AM1051">
            <v>0.22891566265060259</v>
          </cell>
          <cell r="AN1051">
            <v>-7.6923076923076872E-2</v>
          </cell>
          <cell r="AO1051">
            <v>-0.12533333333333341</v>
          </cell>
          <cell r="AP1051">
            <v>-0.14779874213836475</v>
          </cell>
          <cell r="AQ1051">
            <v>-9.114583333333337E-2</v>
          </cell>
          <cell r="AR1051">
            <v>-0.10869565217391319</v>
          </cell>
          <cell r="AS1051">
            <v>-8.3596214511040934E-2</v>
          </cell>
          <cell r="AT1051">
            <v>-8.7171052631578871E-2</v>
          </cell>
          <cell r="AU1051">
            <v>-8.6038961038961137E-2</v>
          </cell>
          <cell r="AV1051">
            <v>-0.11560693641618491</v>
          </cell>
          <cell r="AW1051">
            <v>-0.1211340206185566</v>
          </cell>
        </row>
        <row r="1052">
          <cell r="A1052">
            <v>44648</v>
          </cell>
          <cell r="B1052">
            <v>10652</v>
          </cell>
          <cell r="C1052">
            <v>7770</v>
          </cell>
          <cell r="D1052">
            <v>-8.3026381284221018E-2</v>
          </cell>
          <cell r="E1052">
            <v>-9.2520020446413387E-2</v>
          </cell>
          <cell r="F1052">
            <v>-6.9683908045977017E-2</v>
          </cell>
          <cell r="G1052">
            <v>0.37091377091377092</v>
          </cell>
          <cell r="I1052">
            <v>11.65</v>
          </cell>
          <cell r="J1052">
            <v>19.649999999999999</v>
          </cell>
          <cell r="L1052">
            <v>16.2</v>
          </cell>
          <cell r="N1052">
            <v>25.2</v>
          </cell>
          <cell r="P1052">
            <v>1.04</v>
          </cell>
          <cell r="Q1052">
            <v>3.29</v>
          </cell>
          <cell r="R1052">
            <v>6.7</v>
          </cell>
          <cell r="S1052">
            <v>14.7</v>
          </cell>
          <cell r="T1052">
            <v>12.6</v>
          </cell>
          <cell r="U1052">
            <v>16.05</v>
          </cell>
          <cell r="V1052">
            <v>12.9</v>
          </cell>
          <cell r="X1052">
            <v>27.25</v>
          </cell>
          <cell r="Y1052">
            <v>25.95</v>
          </cell>
          <cell r="Z1052">
            <v>26.35</v>
          </cell>
          <cell r="AA1052">
            <v>5.25</v>
          </cell>
          <cell r="AB1052">
            <v>2.0099999999999998</v>
          </cell>
          <cell r="AD1052">
            <v>13.8</v>
          </cell>
          <cell r="AE1052">
            <v>-4.8979591836734615E-2</v>
          </cell>
          <cell r="AF1052">
            <v>-3.2019704433497664E-2</v>
          </cell>
          <cell r="AH1052">
            <v>-9.4972067039106101E-2</v>
          </cell>
          <cell r="AJ1052">
            <v>-2.8901734104046284E-2</v>
          </cell>
          <cell r="AL1052">
            <v>-0.39884393063583812</v>
          </cell>
          <cell r="AM1052">
            <v>-0.19362745098039214</v>
          </cell>
          <cell r="AN1052">
            <v>-6.944444444444442E-2</v>
          </cell>
          <cell r="AO1052">
            <v>-0.10365853658536583</v>
          </cell>
          <cell r="AP1052">
            <v>-7.011070110701112E-2</v>
          </cell>
          <cell r="AQ1052">
            <v>-8.0229226361031469E-2</v>
          </cell>
          <cell r="AR1052">
            <v>-0.10104529616724733</v>
          </cell>
          <cell r="AS1052">
            <v>-6.1962134251290935E-2</v>
          </cell>
          <cell r="AT1052">
            <v>-6.4864864864864868E-2</v>
          </cell>
          <cell r="AU1052">
            <v>-6.3943161634102963E-2</v>
          </cell>
          <cell r="AV1052">
            <v>-0.14215686274509809</v>
          </cell>
          <cell r="AW1052">
            <v>-0.41055718475073322</v>
          </cell>
        </row>
        <row r="1053">
          <cell r="A1053">
            <v>44655</v>
          </cell>
          <cell r="B1053">
            <v>10580</v>
          </cell>
          <cell r="C1053">
            <v>7444</v>
          </cell>
          <cell r="D1053">
            <v>-2.1604603191835881E-2</v>
          </cell>
          <cell r="E1053">
            <v>-6.7592940292903192E-3</v>
          </cell>
          <cell r="F1053">
            <v>-4.1956241956241924E-2</v>
          </cell>
          <cell r="G1053">
            <v>0.42127888232133259</v>
          </cell>
          <cell r="I1053">
            <v>10.65</v>
          </cell>
          <cell r="J1053">
            <v>19.2</v>
          </cell>
          <cell r="L1053">
            <v>15.75</v>
          </cell>
          <cell r="N1053">
            <v>24.75</v>
          </cell>
          <cell r="P1053">
            <v>1.1399999999999999</v>
          </cell>
          <cell r="Q1053">
            <v>2.74</v>
          </cell>
          <cell r="R1053">
            <v>6.65</v>
          </cell>
          <cell r="S1053">
            <v>14.25</v>
          </cell>
          <cell r="T1053">
            <v>12.15</v>
          </cell>
          <cell r="U1053">
            <v>15.8</v>
          </cell>
          <cell r="V1053">
            <v>12.65</v>
          </cell>
          <cell r="X1053">
            <v>27.1</v>
          </cell>
          <cell r="Y1053">
            <v>25.8</v>
          </cell>
          <cell r="Z1053">
            <v>26.2</v>
          </cell>
          <cell r="AA1053">
            <v>5.66</v>
          </cell>
          <cell r="AB1053">
            <v>2.0699999999999998</v>
          </cell>
          <cell r="AD1053">
            <v>13.6</v>
          </cell>
          <cell r="AE1053">
            <v>-8.5836909871244593E-2</v>
          </cell>
          <cell r="AF1053">
            <v>-2.2900763358778553E-2</v>
          </cell>
          <cell r="AH1053">
            <v>-2.777777777777779E-2</v>
          </cell>
          <cell r="AJ1053">
            <v>-1.7857142857142794E-2</v>
          </cell>
          <cell r="AL1053">
            <v>9.6153846153846034E-2</v>
          </cell>
          <cell r="AM1053">
            <v>-0.1671732522796352</v>
          </cell>
          <cell r="AN1053">
            <v>-7.4626865671642006E-3</v>
          </cell>
          <cell r="AO1053">
            <v>-3.0612244897959107E-2</v>
          </cell>
          <cell r="AP1053">
            <v>-3.5714285714285698E-2</v>
          </cell>
          <cell r="AQ1053">
            <v>-1.5576323987538943E-2</v>
          </cell>
          <cell r="AR1053">
            <v>-1.9379844961240345E-2</v>
          </cell>
          <cell r="AS1053">
            <v>-5.5045871559632475E-3</v>
          </cell>
          <cell r="AT1053">
            <v>-5.7803468208091902E-3</v>
          </cell>
          <cell r="AU1053">
            <v>-5.6925996204933993E-3</v>
          </cell>
          <cell r="AV1053">
            <v>7.8095238095238217E-2</v>
          </cell>
          <cell r="AW1053">
            <v>2.9850746268656803E-2</v>
          </cell>
        </row>
        <row r="1054">
          <cell r="A1054">
            <v>44662</v>
          </cell>
          <cell r="B1054">
            <v>9878</v>
          </cell>
          <cell r="C1054">
            <v>6703</v>
          </cell>
          <cell r="D1054">
            <v>-8.0059920106524629E-2</v>
          </cell>
          <cell r="E1054">
            <v>-6.6351606805292951E-2</v>
          </cell>
          <cell r="F1054">
            <v>-9.954325631380978E-2</v>
          </cell>
          <cell r="G1054">
            <v>0.47366850663881843</v>
          </cell>
          <cell r="I1054">
            <v>9.25</v>
          </cell>
          <cell r="J1054">
            <v>18.45</v>
          </cell>
          <cell r="L1054">
            <v>14.25</v>
          </cell>
          <cell r="N1054">
            <v>23.65</v>
          </cell>
          <cell r="P1054">
            <v>0.42</v>
          </cell>
          <cell r="Q1054">
            <v>1.73</v>
          </cell>
          <cell r="R1054">
            <v>6.3</v>
          </cell>
          <cell r="S1054">
            <v>12.75</v>
          </cell>
          <cell r="T1054">
            <v>11.8</v>
          </cell>
          <cell r="U1054">
            <v>14.95</v>
          </cell>
          <cell r="V1054">
            <v>11.8</v>
          </cell>
          <cell r="X1054">
            <v>25.65</v>
          </cell>
          <cell r="Y1054">
            <v>24.35</v>
          </cell>
          <cell r="Z1054">
            <v>24.75</v>
          </cell>
          <cell r="AA1054">
            <v>5.1100000000000003</v>
          </cell>
          <cell r="AB1054">
            <v>1.56</v>
          </cell>
          <cell r="AD1054">
            <v>12.1</v>
          </cell>
          <cell r="AE1054">
            <v>-0.13145539906103287</v>
          </cell>
          <cell r="AF1054">
            <v>-3.90625E-2</v>
          </cell>
          <cell r="AH1054">
            <v>-9.5238095238095233E-2</v>
          </cell>
          <cell r="AJ1054">
            <v>-4.4444444444444509E-2</v>
          </cell>
          <cell r="AL1054">
            <v>-0.63157894736842102</v>
          </cell>
          <cell r="AM1054">
            <v>-0.36861313868613144</v>
          </cell>
          <cell r="AN1054">
            <v>-5.2631578947368474E-2</v>
          </cell>
          <cell r="AO1054">
            <v>-0.10526315789473684</v>
          </cell>
          <cell r="AP1054">
            <v>-2.8806584362139898E-2</v>
          </cell>
          <cell r="AQ1054">
            <v>-5.3797468354430444E-2</v>
          </cell>
          <cell r="AR1054">
            <v>-6.7193675889328008E-2</v>
          </cell>
          <cell r="AS1054">
            <v>-5.3505535055350606E-2</v>
          </cell>
          <cell r="AT1054">
            <v>-5.6201550387596888E-2</v>
          </cell>
          <cell r="AU1054">
            <v>-5.5343511450381633E-2</v>
          </cell>
          <cell r="AV1054">
            <v>-9.7173144876325002E-2</v>
          </cell>
          <cell r="AW1054">
            <v>-0.24637681159420277</v>
          </cell>
        </row>
        <row r="1055">
          <cell r="A1055">
            <v>44670</v>
          </cell>
          <cell r="B1055">
            <v>10005</v>
          </cell>
          <cell r="C1055">
            <v>7017</v>
          </cell>
          <cell r="D1055">
            <v>2.6596707074362236E-2</v>
          </cell>
          <cell r="E1055">
            <v>1.2856853614091834E-2</v>
          </cell>
          <cell r="F1055">
            <v>4.6844696404594988E-2</v>
          </cell>
          <cell r="G1055">
            <v>0.42582300128259942</v>
          </cell>
          <cell r="I1055">
            <v>9.75</v>
          </cell>
          <cell r="J1055">
            <v>18.149999999999999</v>
          </cell>
          <cell r="L1055">
            <v>15.5</v>
          </cell>
          <cell r="N1055">
            <v>24.25</v>
          </cell>
          <cell r="P1055">
            <v>0.51</v>
          </cell>
          <cell r="Q1055">
            <v>2.5299999999999998</v>
          </cell>
          <cell r="R1055">
            <v>5.95</v>
          </cell>
          <cell r="S1055">
            <v>12.4</v>
          </cell>
          <cell r="T1055">
            <v>12.25</v>
          </cell>
          <cell r="U1055">
            <v>14.8</v>
          </cell>
          <cell r="V1055">
            <v>12</v>
          </cell>
          <cell r="X1055">
            <v>26</v>
          </cell>
          <cell r="Y1055">
            <v>24.35</v>
          </cell>
          <cell r="Z1055">
            <v>24.75</v>
          </cell>
          <cell r="AA1055">
            <v>5.24</v>
          </cell>
          <cell r="AB1055">
            <v>2.36</v>
          </cell>
          <cell r="AD1055">
            <v>13</v>
          </cell>
          <cell r="AE1055">
            <v>5.4054054054053946E-2</v>
          </cell>
          <cell r="AF1055">
            <v>-1.6260162601626105E-2</v>
          </cell>
          <cell r="AH1055">
            <v>8.7719298245614086E-2</v>
          </cell>
          <cell r="AJ1055">
            <v>2.5369978858351017E-2</v>
          </cell>
          <cell r="AL1055">
            <v>0.21428571428571441</v>
          </cell>
          <cell r="AM1055">
            <v>0.46242774566473988</v>
          </cell>
          <cell r="AN1055">
            <v>-5.5555555555555469E-2</v>
          </cell>
          <cell r="AO1055">
            <v>-2.7450980392156876E-2</v>
          </cell>
          <cell r="AP1055">
            <v>3.8135593220338881E-2</v>
          </cell>
          <cell r="AQ1055">
            <v>-1.0033444816053394E-2</v>
          </cell>
          <cell r="AR1055">
            <v>1.6949152542372836E-2</v>
          </cell>
          <cell r="AS1055">
            <v>1.3645224171540127E-2</v>
          </cell>
          <cell r="AT1055">
            <v>0</v>
          </cell>
          <cell r="AU1055">
            <v>0</v>
          </cell>
          <cell r="AV1055">
            <v>2.5440313111545931E-2</v>
          </cell>
          <cell r="AW1055">
            <v>0.51282051282051277</v>
          </cell>
        </row>
        <row r="1056">
          <cell r="A1056">
            <v>44676</v>
          </cell>
          <cell r="B1056">
            <v>10466</v>
          </cell>
          <cell r="C1056">
            <v>7545</v>
          </cell>
          <cell r="D1056">
            <v>5.8101280695570523E-2</v>
          </cell>
          <cell r="E1056">
            <v>4.6076961519240456E-2</v>
          </cell>
          <cell r="F1056">
            <v>7.5245831551945308E-2</v>
          </cell>
          <cell r="G1056">
            <v>0.38714380384360503</v>
          </cell>
          <cell r="I1056">
            <v>10.75</v>
          </cell>
          <cell r="J1056">
            <v>19.149999999999999</v>
          </cell>
          <cell r="L1056">
            <v>16.45</v>
          </cell>
          <cell r="N1056">
            <v>24.8</v>
          </cell>
          <cell r="P1056">
            <v>0.89</v>
          </cell>
          <cell r="Q1056">
            <v>2.83</v>
          </cell>
          <cell r="R1056">
            <v>6.25</v>
          </cell>
          <cell r="S1056">
            <v>13.35</v>
          </cell>
          <cell r="T1056">
            <v>13.2</v>
          </cell>
          <cell r="U1056">
            <v>15.35</v>
          </cell>
          <cell r="V1056">
            <v>12.45</v>
          </cell>
          <cell r="X1056">
            <v>27.25</v>
          </cell>
          <cell r="Y1056">
            <v>25.65</v>
          </cell>
          <cell r="Z1056">
            <v>26.05</v>
          </cell>
          <cell r="AB1056">
            <v>1.97</v>
          </cell>
          <cell r="AD1056">
            <v>13.95</v>
          </cell>
          <cell r="AE1056">
            <v>0.10256410256410264</v>
          </cell>
          <cell r="AF1056">
            <v>5.5096418732782482E-2</v>
          </cell>
          <cell r="AH1056">
            <v>6.1290322580645151E-2</v>
          </cell>
          <cell r="AJ1056">
            <v>2.268041237113394E-2</v>
          </cell>
          <cell r="AL1056">
            <v>0.74509803921568629</v>
          </cell>
          <cell r="AM1056">
            <v>0.11857707509881443</v>
          </cell>
          <cell r="AN1056">
            <v>5.0420168067226934E-2</v>
          </cell>
          <cell r="AO1056">
            <v>7.6612903225806495E-2</v>
          </cell>
          <cell r="AP1056">
            <v>7.7551020408163307E-2</v>
          </cell>
          <cell r="AQ1056">
            <v>3.716216216216206E-2</v>
          </cell>
          <cell r="AR1056">
            <v>3.7499999999999867E-2</v>
          </cell>
          <cell r="AS1056">
            <v>4.8076923076923128E-2</v>
          </cell>
          <cell r="AT1056">
            <v>5.3388090349075767E-2</v>
          </cell>
          <cell r="AU1056">
            <v>5.2525252525252641E-2</v>
          </cell>
          <cell r="AV1056" t="str">
            <v/>
          </cell>
          <cell r="AW1056">
            <v>-0.1652542372881356</v>
          </cell>
        </row>
        <row r="1057">
          <cell r="A1057">
            <v>44684</v>
          </cell>
          <cell r="B1057">
            <v>10540</v>
          </cell>
          <cell r="C1057">
            <v>8073</v>
          </cell>
          <cell r="D1057">
            <v>3.3424018655266119E-2</v>
          </cell>
          <cell r="E1057">
            <v>7.070514045480536E-3</v>
          </cell>
          <cell r="F1057">
            <v>6.9980119284294151E-2</v>
          </cell>
          <cell r="G1057">
            <v>0.30558652297782735</v>
          </cell>
          <cell r="I1057">
            <v>11.95</v>
          </cell>
          <cell r="J1057">
            <v>19.100000000000001</v>
          </cell>
          <cell r="L1057">
            <v>16.850000000000001</v>
          </cell>
          <cell r="N1057">
            <v>25.95</v>
          </cell>
          <cell r="P1057">
            <v>1.6</v>
          </cell>
          <cell r="Q1057">
            <v>3.8</v>
          </cell>
          <cell r="R1057">
            <v>6.35</v>
          </cell>
          <cell r="S1057">
            <v>13.75</v>
          </cell>
          <cell r="T1057">
            <v>13.75</v>
          </cell>
          <cell r="U1057">
            <v>15.6</v>
          </cell>
          <cell r="V1057">
            <v>12.7</v>
          </cell>
          <cell r="X1057">
            <v>26.8</v>
          </cell>
          <cell r="Y1057">
            <v>25.1</v>
          </cell>
          <cell r="Z1057">
            <v>25.5</v>
          </cell>
          <cell r="AA1057">
            <v>5.83</v>
          </cell>
          <cell r="AB1057">
            <v>2.2000000000000002</v>
          </cell>
          <cell r="AD1057">
            <v>14.35</v>
          </cell>
          <cell r="AE1057">
            <v>0.11162790697674407</v>
          </cell>
          <cell r="AF1057">
            <v>-2.6109660574411553E-3</v>
          </cell>
          <cell r="AH1057">
            <v>2.4316109422492627E-2</v>
          </cell>
          <cell r="AJ1057">
            <v>4.6370967741935498E-2</v>
          </cell>
          <cell r="AL1057">
            <v>0.79775280898876422</v>
          </cell>
          <cell r="AM1057">
            <v>0.34275618374558303</v>
          </cell>
          <cell r="AN1057">
            <v>1.6000000000000014E-2</v>
          </cell>
          <cell r="AO1057">
            <v>2.9962546816479474E-2</v>
          </cell>
          <cell r="AP1057">
            <v>4.1666666666666741E-2</v>
          </cell>
          <cell r="AQ1057">
            <v>1.6286644951140072E-2</v>
          </cell>
          <cell r="AR1057">
            <v>2.008032128514059E-2</v>
          </cell>
          <cell r="AS1057">
            <v>-1.6513761467889854E-2</v>
          </cell>
          <cell r="AT1057">
            <v>-2.1442495126705596E-2</v>
          </cell>
          <cell r="AU1057">
            <v>-2.1113243761996192E-2</v>
          </cell>
          <cell r="AV1057" t="e">
            <v>#DIV/0!</v>
          </cell>
          <cell r="AW1057">
            <v>0.11675126903553301</v>
          </cell>
        </row>
        <row r="1058">
          <cell r="A1058">
            <v>44690</v>
          </cell>
          <cell r="B1058">
            <v>11920</v>
          </cell>
          <cell r="C1058">
            <v>9337</v>
          </cell>
          <cell r="D1058">
            <v>0.14205125449954337</v>
          </cell>
          <cell r="E1058">
            <v>0.13092979127134718</v>
          </cell>
          <cell r="F1058">
            <v>0.15657128700606959</v>
          </cell>
          <cell r="G1058">
            <v>0.27664131948163223</v>
          </cell>
          <cell r="I1058">
            <v>13.2</v>
          </cell>
          <cell r="J1058">
            <v>21.75</v>
          </cell>
          <cell r="L1058">
            <v>19.05</v>
          </cell>
          <cell r="N1058">
            <v>29.25</v>
          </cell>
          <cell r="P1058">
            <v>3.12</v>
          </cell>
          <cell r="Q1058">
            <v>4.6900000000000004</v>
          </cell>
          <cell r="R1058">
            <v>6.65</v>
          </cell>
          <cell r="S1058">
            <v>16</v>
          </cell>
          <cell r="T1058">
            <v>16</v>
          </cell>
          <cell r="U1058">
            <v>16.899999999999999</v>
          </cell>
          <cell r="V1058">
            <v>14</v>
          </cell>
          <cell r="X1058">
            <v>29.05</v>
          </cell>
          <cell r="Y1058">
            <v>30.05</v>
          </cell>
          <cell r="Z1058">
            <v>30.45</v>
          </cell>
          <cell r="AA1058">
            <v>6.67</v>
          </cell>
          <cell r="AB1058">
            <v>2.91</v>
          </cell>
          <cell r="AD1058">
            <v>16.600000000000001</v>
          </cell>
          <cell r="AE1058">
            <v>0.10460251046025104</v>
          </cell>
          <cell r="AF1058">
            <v>0.1387434554973821</v>
          </cell>
          <cell r="AH1058">
            <v>0.13056379821958441</v>
          </cell>
          <cell r="AJ1058">
            <v>0.12716763005780352</v>
          </cell>
          <cell r="AL1058">
            <v>0.95</v>
          </cell>
          <cell r="AM1058">
            <v>0.23421052631578965</v>
          </cell>
          <cell r="AN1058">
            <v>4.7244094488189115E-2</v>
          </cell>
          <cell r="AO1058">
            <v>0.16363636363636358</v>
          </cell>
          <cell r="AP1058">
            <v>0.16363636363636358</v>
          </cell>
          <cell r="AQ1058">
            <v>8.3333333333333259E-2</v>
          </cell>
          <cell r="AR1058">
            <v>0.10236220472440949</v>
          </cell>
          <cell r="AS1058">
            <v>8.3955223880596952E-2</v>
          </cell>
          <cell r="AT1058">
            <v>0.1972111553784861</v>
          </cell>
          <cell r="AU1058">
            <v>0.19411764705882351</v>
          </cell>
          <cell r="AV1058">
            <v>0.14408233276157811</v>
          </cell>
          <cell r="AW1058">
            <v>0.32272727272727275</v>
          </cell>
        </row>
        <row r="1059">
          <cell r="A1059">
            <v>44697</v>
          </cell>
          <cell r="B1059">
            <v>13710</v>
          </cell>
          <cell r="C1059">
            <v>11136</v>
          </cell>
          <cell r="D1059">
            <v>0.16883850025873826</v>
          </cell>
          <cell r="E1059">
            <v>0.15016778523489926</v>
          </cell>
          <cell r="F1059">
            <v>0.19267430652243767</v>
          </cell>
          <cell r="G1059">
            <v>0.23114224137931033</v>
          </cell>
          <cell r="I1059">
            <v>15.1</v>
          </cell>
          <cell r="J1059">
            <v>25.75</v>
          </cell>
          <cell r="L1059">
            <v>21.15</v>
          </cell>
          <cell r="N1059">
            <v>32.65</v>
          </cell>
          <cell r="P1059">
            <v>4.8099999999999996</v>
          </cell>
          <cell r="Q1059">
            <v>6.38</v>
          </cell>
          <cell r="R1059">
            <v>8.25</v>
          </cell>
          <cell r="S1059">
            <v>18.05</v>
          </cell>
          <cell r="T1059">
            <v>18.149999999999999</v>
          </cell>
          <cell r="U1059">
            <v>18.3</v>
          </cell>
          <cell r="V1059">
            <v>15.1</v>
          </cell>
          <cell r="X1059">
            <v>33.25</v>
          </cell>
          <cell r="Y1059">
            <v>34.25</v>
          </cell>
          <cell r="Z1059">
            <v>34.65</v>
          </cell>
          <cell r="AA1059">
            <v>8.32</v>
          </cell>
          <cell r="AB1059">
            <v>3.93</v>
          </cell>
          <cell r="AD1059">
            <v>18.649999999999999</v>
          </cell>
          <cell r="AE1059">
            <v>0.14393939393939403</v>
          </cell>
          <cell r="AF1059">
            <v>0.18390804597701149</v>
          </cell>
          <cell r="AH1059">
            <v>0.11023622047244075</v>
          </cell>
          <cell r="AJ1059">
            <v>0.11623931623931627</v>
          </cell>
          <cell r="AL1059">
            <v>0.54166666666666652</v>
          </cell>
          <cell r="AM1059">
            <v>0.36034115138592737</v>
          </cell>
          <cell r="AN1059">
            <v>0.24060150375939848</v>
          </cell>
          <cell r="AO1059">
            <v>0.12812500000000004</v>
          </cell>
          <cell r="AP1059">
            <v>0.13437499999999991</v>
          </cell>
          <cell r="AQ1059">
            <v>8.2840236686390734E-2</v>
          </cell>
          <cell r="AR1059">
            <v>7.8571428571428514E-2</v>
          </cell>
          <cell r="AS1059">
            <v>0.14457831325301207</v>
          </cell>
          <cell r="AT1059">
            <v>0.13976705490848573</v>
          </cell>
          <cell r="AU1059">
            <v>0.13793103448275867</v>
          </cell>
          <cell r="AV1059">
            <v>0.24737631184407793</v>
          </cell>
          <cell r="AW1059">
            <v>0.35051546391752586</v>
          </cell>
        </row>
        <row r="1060">
          <cell r="A1060">
            <v>44704</v>
          </cell>
          <cell r="B1060">
            <v>15376</v>
          </cell>
          <cell r="C1060">
            <v>11768</v>
          </cell>
          <cell r="D1060">
            <v>9.2489736778555987E-2</v>
          </cell>
          <cell r="E1060">
            <v>0.12151714077315834</v>
          </cell>
          <cell r="F1060">
            <v>5.6752873563218342E-2</v>
          </cell>
          <cell r="G1060">
            <v>0.30659415363698167</v>
          </cell>
          <cell r="I1060">
            <v>15</v>
          </cell>
          <cell r="J1060">
            <v>29.15</v>
          </cell>
          <cell r="L1060">
            <v>22.1</v>
          </cell>
          <cell r="N1060">
            <v>33.75</v>
          </cell>
          <cell r="P1060">
            <v>5.21</v>
          </cell>
          <cell r="Q1060">
            <v>6.21</v>
          </cell>
          <cell r="R1060">
            <v>9.1999999999999993</v>
          </cell>
          <cell r="S1060">
            <v>19</v>
          </cell>
          <cell r="T1060">
            <v>19.149999999999999</v>
          </cell>
          <cell r="U1060">
            <v>20.350000000000001</v>
          </cell>
          <cell r="V1060">
            <v>17</v>
          </cell>
          <cell r="X1060">
            <v>36.799999999999997</v>
          </cell>
          <cell r="Y1060">
            <v>37.799999999999997</v>
          </cell>
          <cell r="Z1060">
            <v>38.200000000000003</v>
          </cell>
          <cell r="AA1060">
            <v>10.43</v>
          </cell>
          <cell r="AB1060">
            <v>5.45</v>
          </cell>
          <cell r="AD1060">
            <v>19.600000000000001</v>
          </cell>
          <cell r="AE1060">
            <v>-6.6225165562913135E-3</v>
          </cell>
          <cell r="AF1060">
            <v>0.1320388349514563</v>
          </cell>
          <cell r="AH1060">
            <v>4.4917257683215306E-2</v>
          </cell>
          <cell r="AJ1060">
            <v>3.3690658499234249E-2</v>
          </cell>
          <cell r="AL1060">
            <v>8.3160083160083165E-2</v>
          </cell>
          <cell r="AM1060">
            <v>-2.6645768025078342E-2</v>
          </cell>
          <cell r="AN1060">
            <v>0.115151515151515</v>
          </cell>
          <cell r="AO1060">
            <v>5.2631578947368363E-2</v>
          </cell>
          <cell r="AP1060">
            <v>5.5096418732782482E-2</v>
          </cell>
          <cell r="AQ1060">
            <v>0.11202185792349728</v>
          </cell>
          <cell r="AR1060">
            <v>0.1258278145695364</v>
          </cell>
          <cell r="AS1060">
            <v>0.10676691729323307</v>
          </cell>
          <cell r="AT1060">
            <v>0.10364963503649616</v>
          </cell>
          <cell r="AU1060">
            <v>0.10245310245310257</v>
          </cell>
          <cell r="AV1060">
            <v>0.25360576923076916</v>
          </cell>
          <cell r="AW1060">
            <v>0.38676844783715003</v>
          </cell>
        </row>
        <row r="1061">
          <cell r="A1061">
            <v>44711</v>
          </cell>
          <cell r="B1061">
            <v>12633</v>
          </cell>
          <cell r="C1061">
            <v>9414</v>
          </cell>
          <cell r="D1061">
            <v>-0.18777630415561453</v>
          </cell>
          <cell r="E1061">
            <v>-0.17839490114464096</v>
          </cell>
          <cell r="F1061">
            <v>-0.2000339904826649</v>
          </cell>
          <cell r="G1061">
            <v>0.34193753983428937</v>
          </cell>
          <cell r="I1061">
            <v>11.75</v>
          </cell>
          <cell r="J1061">
            <v>25.15</v>
          </cell>
          <cell r="L1061">
            <v>18.8</v>
          </cell>
          <cell r="N1061">
            <v>29.75</v>
          </cell>
          <cell r="P1061">
            <v>2.93</v>
          </cell>
          <cell r="Q1061">
            <v>3.25</v>
          </cell>
          <cell r="R1061">
            <v>7.7</v>
          </cell>
          <cell r="S1061">
            <v>15.7</v>
          </cell>
          <cell r="T1061">
            <v>15.85</v>
          </cell>
          <cell r="U1061">
            <v>18.2</v>
          </cell>
          <cell r="V1061">
            <v>14.85</v>
          </cell>
          <cell r="X1061">
            <v>30.25</v>
          </cell>
          <cell r="Y1061">
            <v>31.25</v>
          </cell>
          <cell r="Z1061">
            <v>31.65</v>
          </cell>
          <cell r="AA1061">
            <v>7.6</v>
          </cell>
          <cell r="AB1061">
            <v>3.72</v>
          </cell>
          <cell r="AD1061">
            <v>16.3</v>
          </cell>
          <cell r="AE1061">
            <v>-0.21666666666666667</v>
          </cell>
          <cell r="AF1061">
            <v>-0.13722126929674106</v>
          </cell>
          <cell r="AH1061">
            <v>-0.14932126696832582</v>
          </cell>
          <cell r="AJ1061">
            <v>-0.11851851851851847</v>
          </cell>
          <cell r="AL1061">
            <v>-0.437619961612284</v>
          </cell>
          <cell r="AM1061">
            <v>-0.47665056360708535</v>
          </cell>
          <cell r="AN1061">
            <v>-0.16304347826086951</v>
          </cell>
          <cell r="AO1061">
            <v>-0.17368421052631577</v>
          </cell>
          <cell r="AP1061">
            <v>-0.17232375979112269</v>
          </cell>
          <cell r="AQ1061">
            <v>-0.1056511056511058</v>
          </cell>
          <cell r="AR1061">
            <v>-0.12647058823529411</v>
          </cell>
          <cell r="AS1061">
            <v>-0.17798913043478259</v>
          </cell>
          <cell r="AT1061">
            <v>-0.17328042328042326</v>
          </cell>
          <cell r="AU1061">
            <v>-0.17146596858638752</v>
          </cell>
          <cell r="AV1061">
            <v>-0.27133269415148609</v>
          </cell>
          <cell r="AW1061">
            <v>-0.31743119266055042</v>
          </cell>
        </row>
        <row r="1062">
          <cell r="A1062">
            <v>44718</v>
          </cell>
          <cell r="B1062">
            <v>12978</v>
          </cell>
          <cell r="C1062">
            <v>9857</v>
          </cell>
          <cell r="D1062">
            <v>3.5741824284483137E-2</v>
          </cell>
          <cell r="E1062">
            <v>2.7309427689385046E-2</v>
          </cell>
          <cell r="F1062">
            <v>4.7057573826216226E-2</v>
          </cell>
          <cell r="G1062">
            <v>0.31662777721416252</v>
          </cell>
          <cell r="I1062">
            <v>13.65</v>
          </cell>
          <cell r="J1062">
            <v>25.5</v>
          </cell>
          <cell r="L1062">
            <v>18.600000000000001</v>
          </cell>
          <cell r="N1062">
            <v>29.5</v>
          </cell>
          <cell r="P1062">
            <v>2.83</v>
          </cell>
          <cell r="Q1062">
            <v>4.1399999999999997</v>
          </cell>
          <cell r="R1062">
            <v>8.25</v>
          </cell>
          <cell r="S1062">
            <v>15.5</v>
          </cell>
          <cell r="T1062">
            <v>15.65</v>
          </cell>
          <cell r="U1062">
            <v>18.8</v>
          </cell>
          <cell r="V1062">
            <v>15.4</v>
          </cell>
          <cell r="X1062">
            <v>31.25</v>
          </cell>
          <cell r="Y1062">
            <v>32.65</v>
          </cell>
          <cell r="Z1062">
            <v>32.65</v>
          </cell>
          <cell r="AA1062">
            <v>7.52</v>
          </cell>
          <cell r="AB1062">
            <v>3.86</v>
          </cell>
          <cell r="AD1062">
            <v>16.100000000000001</v>
          </cell>
          <cell r="AE1062">
            <v>0.16170212765957448</v>
          </cell>
          <cell r="AF1062">
            <v>1.3916500994035852E-2</v>
          </cell>
          <cell r="AH1062">
            <v>-1.0638297872340385E-2</v>
          </cell>
          <cell r="AJ1062">
            <v>-8.4033613445377853E-3</v>
          </cell>
          <cell r="AL1062">
            <v>-3.4129692832764569E-2</v>
          </cell>
          <cell r="AM1062">
            <v>0.27384615384615385</v>
          </cell>
          <cell r="AN1062">
            <v>7.1428571428571397E-2</v>
          </cell>
          <cell r="AO1062">
            <v>-1.2738853503184711E-2</v>
          </cell>
          <cell r="AP1062">
            <v>-1.2618296529968376E-2</v>
          </cell>
          <cell r="AQ1062">
            <v>3.2967032967033072E-2</v>
          </cell>
          <cell r="AR1062">
            <v>3.7037037037036979E-2</v>
          </cell>
          <cell r="AS1062">
            <v>3.3057851239669311E-2</v>
          </cell>
          <cell r="AT1062">
            <v>4.4799999999999951E-2</v>
          </cell>
          <cell r="AU1062">
            <v>3.1595576619273258E-2</v>
          </cell>
          <cell r="AV1062">
            <v>-1.0526315789473717E-2</v>
          </cell>
          <cell r="AW1062">
            <v>3.7634408602150504E-2</v>
          </cell>
        </row>
        <row r="1063">
          <cell r="A1063">
            <v>44725</v>
          </cell>
          <cell r="B1063">
            <v>12434</v>
          </cell>
          <cell r="C1063">
            <v>8998</v>
          </cell>
          <cell r="D1063">
            <v>-6.1440770746660878E-2</v>
          </cell>
          <cell r="E1063">
            <v>-4.1917090460779738E-2</v>
          </cell>
          <cell r="F1063">
            <v>-8.7146190524500344E-2</v>
          </cell>
          <cell r="G1063">
            <v>0.38186263614136473</v>
          </cell>
          <cell r="I1063">
            <v>12.5</v>
          </cell>
          <cell r="J1063">
            <v>23.65</v>
          </cell>
          <cell r="L1063">
            <v>18.100000000000001</v>
          </cell>
          <cell r="N1063">
            <v>28.75</v>
          </cell>
          <cell r="P1063">
            <v>2.2000000000000002</v>
          </cell>
          <cell r="Q1063">
            <v>2.96</v>
          </cell>
          <cell r="R1063">
            <v>8.1</v>
          </cell>
          <cell r="S1063">
            <v>15</v>
          </cell>
          <cell r="T1063">
            <v>15.15</v>
          </cell>
          <cell r="U1063">
            <v>18.2</v>
          </cell>
          <cell r="V1063">
            <v>14.9</v>
          </cell>
          <cell r="X1063">
            <v>30</v>
          </cell>
          <cell r="Y1063">
            <v>31</v>
          </cell>
          <cell r="Z1063">
            <v>31.4</v>
          </cell>
          <cell r="AA1063">
            <v>7.22</v>
          </cell>
          <cell r="AB1063">
            <v>3.21</v>
          </cell>
          <cell r="AD1063">
            <v>15.6</v>
          </cell>
          <cell r="AE1063">
            <v>-8.4249084249084283E-2</v>
          </cell>
          <cell r="AF1063">
            <v>-7.2549019607843213E-2</v>
          </cell>
          <cell r="AH1063">
            <v>-2.6881720430107503E-2</v>
          </cell>
          <cell r="AJ1063">
            <v>-2.5423728813559365E-2</v>
          </cell>
          <cell r="AL1063">
            <v>-0.22261484098939921</v>
          </cell>
          <cell r="AM1063">
            <v>-0.28502415458937191</v>
          </cell>
          <cell r="AN1063">
            <v>-1.8181818181818188E-2</v>
          </cell>
          <cell r="AO1063">
            <v>-3.2258064516129004E-2</v>
          </cell>
          <cell r="AP1063">
            <v>-3.1948881789137351E-2</v>
          </cell>
          <cell r="AQ1063">
            <v>-3.1914893617021378E-2</v>
          </cell>
          <cell r="AR1063">
            <v>-3.2467532467532423E-2</v>
          </cell>
          <cell r="AS1063">
            <v>-4.0000000000000036E-2</v>
          </cell>
          <cell r="AT1063">
            <v>-5.0535987748851374E-2</v>
          </cell>
          <cell r="AU1063">
            <v>-3.8284839203675314E-2</v>
          </cell>
          <cell r="AV1063">
            <v>-3.9893617021276584E-2</v>
          </cell>
          <cell r="AW1063">
            <v>-0.16839378238341962</v>
          </cell>
        </row>
        <row r="1064">
          <cell r="A1064">
            <v>44732</v>
          </cell>
          <cell r="B1064">
            <v>13847</v>
          </cell>
          <cell r="C1064">
            <v>9492</v>
          </cell>
          <cell r="D1064">
            <v>8.8979096677864966E-2</v>
          </cell>
          <cell r="E1064">
            <v>0.11364001930191403</v>
          </cell>
          <cell r="F1064">
            <v>5.4901089130918068E-2</v>
          </cell>
          <cell r="G1064">
            <v>0.45880741677201853</v>
          </cell>
          <cell r="I1064">
            <v>13.5</v>
          </cell>
          <cell r="J1064">
            <v>24.45</v>
          </cell>
          <cell r="L1064">
            <v>19.350000000000001</v>
          </cell>
          <cell r="N1064">
            <v>29.95</v>
          </cell>
          <cell r="P1064">
            <v>1.83</v>
          </cell>
          <cell r="Q1064">
            <v>3.8</v>
          </cell>
          <cell r="R1064">
            <v>9.5500000000000007</v>
          </cell>
          <cell r="S1064">
            <v>16.3</v>
          </cell>
          <cell r="T1064">
            <v>16.25</v>
          </cell>
          <cell r="U1064">
            <v>20.8</v>
          </cell>
          <cell r="V1064">
            <v>17.5</v>
          </cell>
          <cell r="X1064">
            <v>31.75</v>
          </cell>
          <cell r="Y1064">
            <v>32.75</v>
          </cell>
          <cell r="Z1064">
            <v>33.15</v>
          </cell>
          <cell r="AA1064">
            <v>8.0500000000000007</v>
          </cell>
          <cell r="AB1064">
            <v>5.07</v>
          </cell>
          <cell r="AD1064">
            <v>16.100000000000001</v>
          </cell>
          <cell r="AE1064">
            <v>8.0000000000000071E-2</v>
          </cell>
          <cell r="AF1064">
            <v>3.3826638477801207E-2</v>
          </cell>
          <cell r="AH1064">
            <v>6.9060773480662974E-2</v>
          </cell>
          <cell r="AJ1064">
            <v>4.1739130434782501E-2</v>
          </cell>
          <cell r="AL1064">
            <v>-0.16818181818181821</v>
          </cell>
          <cell r="AM1064">
            <v>0.28378378378378377</v>
          </cell>
          <cell r="AN1064">
            <v>0.17901234567901247</v>
          </cell>
          <cell r="AO1064">
            <v>8.666666666666667E-2</v>
          </cell>
          <cell r="AP1064">
            <v>7.2607260726072598E-2</v>
          </cell>
          <cell r="AQ1064">
            <v>0.14285714285714302</v>
          </cell>
          <cell r="AR1064">
            <v>0.17449664429530198</v>
          </cell>
          <cell r="AS1064">
            <v>5.8333333333333348E-2</v>
          </cell>
          <cell r="AT1064">
            <v>5.6451612903225756E-2</v>
          </cell>
          <cell r="AU1064">
            <v>5.5732484076433053E-2</v>
          </cell>
          <cell r="AV1064">
            <v>0.11495844875346273</v>
          </cell>
          <cell r="AW1064">
            <v>0.57943925233644866</v>
          </cell>
        </row>
        <row r="1065">
          <cell r="A1065">
            <v>44739</v>
          </cell>
          <cell r="B1065">
            <v>12674</v>
          </cell>
          <cell r="C1065">
            <v>8410</v>
          </cell>
          <cell r="D1065">
            <v>-9.6619392433266227E-2</v>
          </cell>
          <cell r="E1065">
            <v>-8.4711489853397826E-2</v>
          </cell>
          <cell r="F1065">
            <v>-0.11399072903497687</v>
          </cell>
          <cell r="G1065">
            <v>0.50701545778834722</v>
          </cell>
          <cell r="I1065">
            <v>11.8</v>
          </cell>
          <cell r="J1065">
            <v>21.95</v>
          </cell>
          <cell r="L1065">
            <v>18.649999999999999</v>
          </cell>
          <cell r="N1065">
            <v>29.1</v>
          </cell>
          <cell r="P1065">
            <v>1.18</v>
          </cell>
          <cell r="Q1065">
            <v>2.7</v>
          </cell>
          <cell r="R1065">
            <v>8.9</v>
          </cell>
          <cell r="S1065">
            <v>15.6</v>
          </cell>
          <cell r="T1065">
            <v>15.75</v>
          </cell>
          <cell r="U1065">
            <v>19.25</v>
          </cell>
          <cell r="V1065">
            <v>15.95</v>
          </cell>
          <cell r="X1065">
            <v>28.8</v>
          </cell>
          <cell r="Y1065">
            <v>29.5</v>
          </cell>
          <cell r="Z1065">
            <v>29.9</v>
          </cell>
          <cell r="AA1065">
            <v>7.43</v>
          </cell>
          <cell r="AB1065">
            <v>4.1399999999999997</v>
          </cell>
          <cell r="AD1065">
            <v>15.4</v>
          </cell>
          <cell r="AE1065">
            <v>-0.12592592592592589</v>
          </cell>
          <cell r="AF1065">
            <v>-0.10224948875255624</v>
          </cell>
          <cell r="AH1065">
            <v>-3.6175710594315347E-2</v>
          </cell>
          <cell r="AJ1065">
            <v>-2.8380634390650972E-2</v>
          </cell>
          <cell r="AL1065">
            <v>-0.35519125683060115</v>
          </cell>
          <cell r="AM1065">
            <v>-0.28947368421052622</v>
          </cell>
          <cell r="AN1065">
            <v>-6.8062827225130906E-2</v>
          </cell>
          <cell r="AO1065">
            <v>-4.2944785276073705E-2</v>
          </cell>
          <cell r="AP1065">
            <v>-3.0769230769230771E-2</v>
          </cell>
          <cell r="AQ1065">
            <v>-7.4519230769230838E-2</v>
          </cell>
          <cell r="AR1065">
            <v>-8.8571428571428634E-2</v>
          </cell>
          <cell r="AS1065">
            <v>-9.2913385826771666E-2</v>
          </cell>
          <cell r="AT1065">
            <v>-9.92366412213741E-2</v>
          </cell>
          <cell r="AU1065">
            <v>-9.8039215686274495E-2</v>
          </cell>
          <cell r="AV1065">
            <v>-7.701863354037275E-2</v>
          </cell>
          <cell r="AW1065">
            <v>-0.18343195266272205</v>
          </cell>
        </row>
        <row r="1066">
          <cell r="A1066">
            <v>44746</v>
          </cell>
          <cell r="B1066">
            <v>12889</v>
          </cell>
          <cell r="C1066">
            <v>8226</v>
          </cell>
          <cell r="D1066">
            <v>1.4703092392336359E-3</v>
          </cell>
          <cell r="E1066">
            <v>1.6963863026668857E-2</v>
          </cell>
          <cell r="F1066">
            <v>-2.1878715814506511E-2</v>
          </cell>
          <cell r="G1066">
            <v>0.56686117189399465</v>
          </cell>
          <cell r="I1066">
            <v>11.55</v>
          </cell>
          <cell r="J1066">
            <v>21.7</v>
          </cell>
          <cell r="L1066">
            <v>18.55</v>
          </cell>
          <cell r="N1066">
            <v>28.9</v>
          </cell>
          <cell r="P1066">
            <v>0.8</v>
          </cell>
          <cell r="Q1066">
            <v>2.5099999999999998</v>
          </cell>
          <cell r="R1066">
            <v>9.1</v>
          </cell>
          <cell r="S1066">
            <v>15.5</v>
          </cell>
          <cell r="T1066">
            <v>15.65</v>
          </cell>
          <cell r="U1066">
            <v>19.5</v>
          </cell>
          <cell r="V1066">
            <v>16.350000000000001</v>
          </cell>
          <cell r="X1066">
            <v>29.3</v>
          </cell>
          <cell r="Y1066">
            <v>30</v>
          </cell>
          <cell r="Z1066">
            <v>30.4</v>
          </cell>
          <cell r="AA1066">
            <v>7.52</v>
          </cell>
          <cell r="AB1066">
            <v>4.42</v>
          </cell>
          <cell r="AD1066">
            <v>15.3</v>
          </cell>
          <cell r="AE1066">
            <v>-2.1186440677966045E-2</v>
          </cell>
          <cell r="AF1066">
            <v>-1.1389521640091105E-2</v>
          </cell>
          <cell r="AH1066">
            <v>-5.3619302949060588E-3</v>
          </cell>
          <cell r="AJ1066">
            <v>-6.8728522336770626E-3</v>
          </cell>
          <cell r="AL1066">
            <v>-0.32203389830508466</v>
          </cell>
          <cell r="AM1066">
            <v>-7.0370370370370527E-2</v>
          </cell>
          <cell r="AN1066">
            <v>2.2471910112359383E-2</v>
          </cell>
          <cell r="AO1066">
            <v>-6.4102564102563875E-3</v>
          </cell>
          <cell r="AP1066">
            <v>-6.3492063492063266E-3</v>
          </cell>
          <cell r="AQ1066">
            <v>1.298701298701288E-2</v>
          </cell>
          <cell r="AR1066">
            <v>2.5078369905956244E-2</v>
          </cell>
          <cell r="AS1066">
            <v>1.736111111111116E-2</v>
          </cell>
          <cell r="AT1066">
            <v>1.6949152542372836E-2</v>
          </cell>
          <cell r="AU1066">
            <v>1.6722408026755842E-2</v>
          </cell>
          <cell r="AV1066">
            <v>1.211305518169592E-2</v>
          </cell>
          <cell r="AW1066">
            <v>6.7632850241545972E-2</v>
          </cell>
        </row>
        <row r="1067">
          <cell r="A1067">
            <v>44753</v>
          </cell>
          <cell r="B1067">
            <v>12580</v>
          </cell>
          <cell r="C1067">
            <v>7912</v>
          </cell>
          <cell r="D1067">
            <v>-2.9505091167416508E-2</v>
          </cell>
          <cell r="E1067">
            <v>-2.3973931259213321E-2</v>
          </cell>
          <cell r="F1067">
            <v>-3.8171650863116913E-2</v>
          </cell>
          <cell r="G1067">
            <v>0.58998988877654202</v>
          </cell>
          <cell r="I1067">
            <v>11.4</v>
          </cell>
          <cell r="J1067">
            <v>22.1</v>
          </cell>
          <cell r="L1067">
            <v>17.899999999999999</v>
          </cell>
          <cell r="N1067">
            <v>22.25</v>
          </cell>
          <cell r="P1067">
            <v>0.62</v>
          </cell>
          <cell r="Q1067">
            <v>2.41</v>
          </cell>
          <cell r="R1067">
            <v>8.75</v>
          </cell>
          <cell r="S1067">
            <v>15.3</v>
          </cell>
          <cell r="T1067">
            <v>15.45</v>
          </cell>
          <cell r="U1067">
            <v>18.8</v>
          </cell>
          <cell r="V1067">
            <v>15.5</v>
          </cell>
          <cell r="X1067">
            <v>29.05</v>
          </cell>
          <cell r="Y1067">
            <v>29.75</v>
          </cell>
          <cell r="Z1067">
            <v>30.15</v>
          </cell>
          <cell r="AA1067">
            <v>7.39</v>
          </cell>
          <cell r="AB1067">
            <v>4.05</v>
          </cell>
          <cell r="AD1067">
            <v>14.25</v>
          </cell>
          <cell r="AE1067">
            <v>-1.2987012987012991E-2</v>
          </cell>
          <cell r="AF1067">
            <v>1.8433179723502446E-2</v>
          </cell>
          <cell r="AH1067">
            <v>-3.5040431266846528E-2</v>
          </cell>
          <cell r="AJ1067">
            <v>-0.23010380622837368</v>
          </cell>
          <cell r="AL1067">
            <v>-0.22500000000000009</v>
          </cell>
          <cell r="AM1067">
            <v>-3.9840637450199057E-2</v>
          </cell>
          <cell r="AN1067">
            <v>-3.8461538461538436E-2</v>
          </cell>
          <cell r="AO1067">
            <v>-1.2903225806451535E-2</v>
          </cell>
          <cell r="AP1067">
            <v>-1.2779552715655007E-2</v>
          </cell>
          <cell r="AQ1067">
            <v>-3.5897435897435881E-2</v>
          </cell>
          <cell r="AR1067">
            <v>-5.1987767584097955E-2</v>
          </cell>
          <cell r="AS1067">
            <v>-8.5324232081911422E-3</v>
          </cell>
          <cell r="AT1067">
            <v>-8.3333333333333037E-3</v>
          </cell>
          <cell r="AU1067">
            <v>-8.2236842105263275E-3</v>
          </cell>
          <cell r="AV1067">
            <v>-1.7287234042553168E-2</v>
          </cell>
          <cell r="AW1067">
            <v>-8.371040723981904E-2</v>
          </cell>
        </row>
        <row r="1068">
          <cell r="A1068">
            <v>44760</v>
          </cell>
          <cell r="B1068">
            <v>13797</v>
          </cell>
          <cell r="C1068">
            <v>8039</v>
          </cell>
          <cell r="D1068">
            <v>6.5586570368924457E-2</v>
          </cell>
          <cell r="E1068">
            <v>9.6740858505564464E-2</v>
          </cell>
          <cell r="F1068">
            <v>1.6051567239635967E-2</v>
          </cell>
          <cell r="G1068">
            <v>0.71625824107476055</v>
          </cell>
          <cell r="I1068">
            <v>10.9</v>
          </cell>
          <cell r="J1068">
            <v>22.7</v>
          </cell>
          <cell r="L1068">
            <v>18.7</v>
          </cell>
          <cell r="N1068">
            <v>23.15</v>
          </cell>
          <cell r="P1068">
            <v>0.7</v>
          </cell>
          <cell r="Q1068">
            <v>2.36</v>
          </cell>
          <cell r="R1068">
            <v>9.35</v>
          </cell>
          <cell r="S1068">
            <v>16.100000000000001</v>
          </cell>
          <cell r="T1068">
            <v>16.25</v>
          </cell>
          <cell r="U1068">
            <v>20.350000000000001</v>
          </cell>
          <cell r="V1068">
            <v>17.05</v>
          </cell>
          <cell r="X1068">
            <v>31</v>
          </cell>
          <cell r="Y1068">
            <v>31.7</v>
          </cell>
          <cell r="Z1068">
            <v>32.1</v>
          </cell>
          <cell r="AA1068">
            <v>9.06</v>
          </cell>
          <cell r="AB1068">
            <v>5.8</v>
          </cell>
          <cell r="AD1068">
            <v>15.05</v>
          </cell>
          <cell r="AE1068">
            <v>-4.3859649122807043E-2</v>
          </cell>
          <cell r="AF1068">
            <v>2.7149321266968229E-2</v>
          </cell>
          <cell r="AH1068">
            <v>4.4692737430167551E-2</v>
          </cell>
          <cell r="AJ1068">
            <v>4.0449438202247112E-2</v>
          </cell>
          <cell r="AL1068">
            <v>0.12903225806451601</v>
          </cell>
          <cell r="AM1068">
            <v>-2.0746887966805128E-2</v>
          </cell>
          <cell r="AN1068">
            <v>6.8571428571428505E-2</v>
          </cell>
          <cell r="AO1068">
            <v>5.2287581699346442E-2</v>
          </cell>
          <cell r="AP1068">
            <v>5.1779935275080957E-2</v>
          </cell>
          <cell r="AQ1068">
            <v>8.2446808510638236E-2</v>
          </cell>
          <cell r="AR1068">
            <v>0.10000000000000009</v>
          </cell>
          <cell r="AS1068">
            <v>6.7125645438898429E-2</v>
          </cell>
          <cell r="AT1068">
            <v>6.5546218487394947E-2</v>
          </cell>
          <cell r="AU1068">
            <v>6.4676616915422924E-2</v>
          </cell>
          <cell r="AV1068">
            <v>0.22598105548037895</v>
          </cell>
          <cell r="AW1068">
            <v>0.43209876543209869</v>
          </cell>
        </row>
        <row r="1069">
          <cell r="A1069">
            <v>44767</v>
          </cell>
          <cell r="B1069">
            <v>13050</v>
          </cell>
          <cell r="C1069">
            <v>7806</v>
          </cell>
          <cell r="D1069">
            <v>-4.4880014654698708E-2</v>
          </cell>
          <cell r="E1069">
            <v>-5.4142204827136386E-2</v>
          </cell>
          <cell r="F1069">
            <v>-2.8983704440850855E-2</v>
          </cell>
          <cell r="G1069">
            <v>0.67179093005380475</v>
          </cell>
          <cell r="I1069">
            <v>11.15</v>
          </cell>
          <cell r="J1069">
            <v>21.25</v>
          </cell>
          <cell r="L1069">
            <v>17.899999999999999</v>
          </cell>
          <cell r="N1069">
            <v>22.25</v>
          </cell>
          <cell r="P1069">
            <v>0.55000000000000004</v>
          </cell>
          <cell r="Q1069">
            <v>2.62</v>
          </cell>
          <cell r="R1069">
            <v>8.75</v>
          </cell>
          <cell r="S1069">
            <v>15.5</v>
          </cell>
          <cell r="T1069">
            <v>15.65</v>
          </cell>
          <cell r="U1069">
            <v>19.600000000000001</v>
          </cell>
          <cell r="V1069">
            <v>16.3</v>
          </cell>
          <cell r="X1069">
            <v>29.65</v>
          </cell>
          <cell r="Y1069">
            <v>30.35</v>
          </cell>
          <cell r="Z1069">
            <v>30.75</v>
          </cell>
          <cell r="AA1069">
            <v>7.94</v>
          </cell>
          <cell r="AB1069">
            <v>5.1100000000000003</v>
          </cell>
          <cell r="AD1069">
            <v>14.45</v>
          </cell>
          <cell r="AE1069">
            <v>2.2935779816513735E-2</v>
          </cell>
          <cell r="AF1069">
            <v>-6.3876651982378796E-2</v>
          </cell>
          <cell r="AH1069">
            <v>-4.2780748663101664E-2</v>
          </cell>
          <cell r="AJ1069">
            <v>-3.8876889848811991E-2</v>
          </cell>
          <cell r="AL1069">
            <v>-0.21428571428571419</v>
          </cell>
          <cell r="AM1069">
            <v>0.11016949152542388</v>
          </cell>
          <cell r="AN1069">
            <v>-6.417112299465233E-2</v>
          </cell>
          <cell r="AO1069">
            <v>-3.7267080745341685E-2</v>
          </cell>
          <cell r="AP1069">
            <v>-3.6923076923076947E-2</v>
          </cell>
          <cell r="AQ1069">
            <v>-3.6855036855036882E-2</v>
          </cell>
          <cell r="AR1069">
            <v>-4.3988269794721369E-2</v>
          </cell>
          <cell r="AS1069">
            <v>-4.3548387096774221E-2</v>
          </cell>
          <cell r="AT1069">
            <v>-4.258675078864349E-2</v>
          </cell>
          <cell r="AU1069">
            <v>-4.20560747663552E-2</v>
          </cell>
          <cell r="AV1069">
            <v>-0.12362030905077259</v>
          </cell>
          <cell r="AW1069">
            <v>-0.11896551724137927</v>
          </cell>
        </row>
        <row r="1070">
          <cell r="A1070">
            <v>44774</v>
          </cell>
          <cell r="B1070">
            <v>11473</v>
          </cell>
          <cell r="C1070">
            <v>6356</v>
          </cell>
          <cell r="D1070">
            <v>-0.14513808975834297</v>
          </cell>
          <cell r="E1070">
            <v>-0.1208429118773946</v>
          </cell>
          <cell r="F1070">
            <v>-0.18575454778375611</v>
          </cell>
          <cell r="G1070">
            <v>0.80506607929515417</v>
          </cell>
          <cell r="I1070">
            <v>9.75</v>
          </cell>
          <cell r="J1070">
            <v>17.25</v>
          </cell>
          <cell r="L1070">
            <v>15.15</v>
          </cell>
          <cell r="N1070">
            <v>18.899999999999999</v>
          </cell>
          <cell r="P1070">
            <v>-0.08</v>
          </cell>
          <cell r="Q1070">
            <v>1.97</v>
          </cell>
          <cell r="R1070">
            <v>8.4499999999999993</v>
          </cell>
          <cell r="S1070">
            <v>13.65</v>
          </cell>
          <cell r="T1070">
            <v>12.75</v>
          </cell>
          <cell r="U1070">
            <v>18.25</v>
          </cell>
          <cell r="V1070">
            <v>14.95</v>
          </cell>
          <cell r="X1070">
            <v>26.25</v>
          </cell>
          <cell r="Y1070">
            <v>25.55</v>
          </cell>
          <cell r="Z1070">
            <v>25.95</v>
          </cell>
          <cell r="AA1070">
            <v>6.81</v>
          </cell>
          <cell r="AB1070">
            <v>4.0999999999999996</v>
          </cell>
          <cell r="AD1070">
            <v>11.25</v>
          </cell>
          <cell r="AE1070">
            <v>-0.12556053811659196</v>
          </cell>
          <cell r="AF1070">
            <v>-0.18823529411764706</v>
          </cell>
          <cell r="AH1070">
            <v>-0.15363128491620104</v>
          </cell>
          <cell r="AJ1070">
            <v>-0.15056179775280909</v>
          </cell>
          <cell r="AL1070">
            <v>-1.1454545454545455</v>
          </cell>
          <cell r="AM1070">
            <v>-0.24809160305343514</v>
          </cell>
          <cell r="AN1070">
            <v>-3.4285714285714364E-2</v>
          </cell>
          <cell r="AO1070">
            <v>-0.11935483870967745</v>
          </cell>
          <cell r="AP1070">
            <v>-0.18530351437699677</v>
          </cell>
          <cell r="AQ1070">
            <v>-6.8877551020408267E-2</v>
          </cell>
          <cell r="AR1070">
            <v>-8.2822085889570629E-2</v>
          </cell>
          <cell r="AS1070">
            <v>-0.11467116357504215</v>
          </cell>
          <cell r="AT1070">
            <v>-0.15815485996705114</v>
          </cell>
          <cell r="AU1070">
            <v>-0.15609756097560978</v>
          </cell>
          <cell r="AV1070">
            <v>-0.14231738035264496</v>
          </cell>
          <cell r="AW1070">
            <v>-0.19765166340508822</v>
          </cell>
        </row>
        <row r="1071">
          <cell r="A1071">
            <v>44781</v>
          </cell>
          <cell r="B1071">
            <v>9709</v>
          </cell>
          <cell r="C1071">
            <v>5189</v>
          </cell>
          <cell r="D1071">
            <v>-0.16439508665657077</v>
          </cell>
          <cell r="E1071">
            <v>-0.15375228798047591</v>
          </cell>
          <cell r="F1071">
            <v>-0.18360604153555693</v>
          </cell>
          <cell r="G1071">
            <v>0.87107342455193681</v>
          </cell>
          <cell r="I1071">
            <v>7.85</v>
          </cell>
          <cell r="J1071">
            <v>15.25</v>
          </cell>
          <cell r="L1071">
            <v>12.5</v>
          </cell>
          <cell r="N1071">
            <v>15.55</v>
          </cell>
          <cell r="P1071">
            <v>-0.23</v>
          </cell>
          <cell r="Q1071">
            <v>0.99</v>
          </cell>
          <cell r="R1071">
            <v>7.6</v>
          </cell>
          <cell r="S1071">
            <v>11</v>
          </cell>
          <cell r="T1071">
            <v>7.1</v>
          </cell>
          <cell r="U1071">
            <v>16.649999999999999</v>
          </cell>
          <cell r="V1071">
            <v>13.35</v>
          </cell>
          <cell r="X1071">
            <v>23.4</v>
          </cell>
          <cell r="Y1071">
            <v>21.7</v>
          </cell>
          <cell r="Z1071">
            <v>22.1</v>
          </cell>
          <cell r="AA1071">
            <v>5.74</v>
          </cell>
          <cell r="AB1071">
            <v>3.08</v>
          </cell>
          <cell r="AD1071">
            <v>7.95</v>
          </cell>
          <cell r="AE1071">
            <v>-0.19487179487179496</v>
          </cell>
          <cell r="AF1071">
            <v>-0.11594202898550721</v>
          </cell>
          <cell r="AH1071">
            <v>-0.17491749174917492</v>
          </cell>
          <cell r="AJ1071">
            <v>-0.1772486772486771</v>
          </cell>
          <cell r="AL1071">
            <v>1.875</v>
          </cell>
          <cell r="AM1071">
            <v>-0.4974619289340102</v>
          </cell>
          <cell r="AN1071">
            <v>-0.10059171597633132</v>
          </cell>
          <cell r="AO1071">
            <v>-0.19413919413919412</v>
          </cell>
          <cell r="AP1071">
            <v>-0.44313725490196076</v>
          </cell>
          <cell r="AQ1071">
            <v>-8.7671232876712413E-2</v>
          </cell>
          <cell r="AR1071">
            <v>-0.10702341137123739</v>
          </cell>
          <cell r="AS1071">
            <v>-0.10857142857142865</v>
          </cell>
          <cell r="AT1071">
            <v>-0.15068493150684936</v>
          </cell>
          <cell r="AU1071">
            <v>-0.14836223506743729</v>
          </cell>
          <cell r="AV1071">
            <v>-0.15712187958883983</v>
          </cell>
          <cell r="AW1071">
            <v>-0.24878048780487794</v>
          </cell>
        </row>
        <row r="1072">
          <cell r="A1072">
            <v>44788</v>
          </cell>
          <cell r="B1072">
            <v>9183</v>
          </cell>
          <cell r="C1072">
            <v>4967</v>
          </cell>
          <cell r="D1072">
            <v>-5.0208081621694212E-2</v>
          </cell>
          <cell r="E1072">
            <v>-5.4176537233494693E-2</v>
          </cell>
          <cell r="F1072">
            <v>-4.2782809789940313E-2</v>
          </cell>
          <cell r="G1072">
            <v>0.84880209381920679</v>
          </cell>
          <cell r="I1072">
            <v>7.75</v>
          </cell>
          <cell r="J1072">
            <v>14.95</v>
          </cell>
          <cell r="L1072">
            <v>12.2</v>
          </cell>
          <cell r="N1072">
            <v>15.4</v>
          </cell>
          <cell r="P1072">
            <v>-1.22</v>
          </cell>
          <cell r="Q1072">
            <v>1.22</v>
          </cell>
          <cell r="R1072">
            <v>7.25</v>
          </cell>
          <cell r="S1072">
            <v>10.7</v>
          </cell>
          <cell r="T1072">
            <v>6.9</v>
          </cell>
          <cell r="U1072">
            <v>15.9</v>
          </cell>
          <cell r="V1072">
            <v>12.65</v>
          </cell>
          <cell r="X1072">
            <v>22.05</v>
          </cell>
          <cell r="Y1072">
            <v>20.350000000000001</v>
          </cell>
          <cell r="Z1072">
            <v>20.75</v>
          </cell>
          <cell r="AA1072">
            <v>5.49</v>
          </cell>
          <cell r="AB1072">
            <v>2.66</v>
          </cell>
          <cell r="AD1072">
            <v>7.65</v>
          </cell>
          <cell r="AE1072">
            <v>-1.2738853503184711E-2</v>
          </cell>
          <cell r="AF1072">
            <v>-1.9672131147541072E-2</v>
          </cell>
          <cell r="AH1072">
            <v>-2.4000000000000021E-2</v>
          </cell>
          <cell r="AJ1072">
            <v>-9.6463022508038732E-3</v>
          </cell>
          <cell r="AL1072">
            <v>4.3043478260869561</v>
          </cell>
          <cell r="AM1072">
            <v>0.23232323232323226</v>
          </cell>
          <cell r="AN1072">
            <v>-4.6052631578947345E-2</v>
          </cell>
          <cell r="AO1072">
            <v>-2.7272727272727337E-2</v>
          </cell>
          <cell r="AP1072">
            <v>-2.8169014084506894E-2</v>
          </cell>
          <cell r="AQ1072">
            <v>-4.5045045045044918E-2</v>
          </cell>
          <cell r="AR1072">
            <v>-5.2434456928838857E-2</v>
          </cell>
          <cell r="AS1072">
            <v>-5.7692307692307598E-2</v>
          </cell>
          <cell r="AT1072">
            <v>-6.2211981566820174E-2</v>
          </cell>
          <cell r="AU1072">
            <v>-6.1085972850678738E-2</v>
          </cell>
          <cell r="AV1072">
            <v>-4.355400696864109E-2</v>
          </cell>
          <cell r="AW1072">
            <v>-0.13636363636363635</v>
          </cell>
        </row>
        <row r="1073">
          <cell r="A1073">
            <v>44795</v>
          </cell>
          <cell r="B1073">
            <v>7613</v>
          </cell>
          <cell r="C1073">
            <v>4470</v>
          </cell>
          <cell r="D1073">
            <v>-0.14607773851590111</v>
          </cell>
          <cell r="E1073">
            <v>-0.1709680932157247</v>
          </cell>
          <cell r="F1073">
            <v>-0.10006039863096439</v>
          </cell>
          <cell r="G1073">
            <v>0.70313199105145419</v>
          </cell>
          <cell r="I1073">
            <v>7.6</v>
          </cell>
          <cell r="J1073">
            <v>13.5</v>
          </cell>
          <cell r="L1073">
            <v>11.3</v>
          </cell>
          <cell r="N1073">
            <v>14.1</v>
          </cell>
          <cell r="P1073">
            <v>-1.98</v>
          </cell>
          <cell r="Q1073">
            <v>0.9</v>
          </cell>
          <cell r="R1073">
            <v>4.5</v>
          </cell>
          <cell r="S1073">
            <v>8.8000000000000007</v>
          </cell>
          <cell r="T1073">
            <v>6</v>
          </cell>
          <cell r="U1073">
            <v>14.1</v>
          </cell>
          <cell r="V1073">
            <v>10.35</v>
          </cell>
          <cell r="X1073">
            <v>20</v>
          </cell>
          <cell r="Y1073">
            <v>18.399999999999999</v>
          </cell>
          <cell r="Z1073">
            <v>18.8</v>
          </cell>
          <cell r="AA1073">
            <v>4.1399999999999997</v>
          </cell>
          <cell r="AB1073">
            <v>1.31</v>
          </cell>
          <cell r="AD1073">
            <v>5.5</v>
          </cell>
          <cell r="AE1073">
            <v>-1.9354838709677469E-2</v>
          </cell>
          <cell r="AF1073">
            <v>-9.6989966555183882E-2</v>
          </cell>
          <cell r="AH1073">
            <v>-7.3770491803278548E-2</v>
          </cell>
          <cell r="AJ1073">
            <v>-8.4415584415584499E-2</v>
          </cell>
          <cell r="AL1073">
            <v>0.62295081967213117</v>
          </cell>
          <cell r="AM1073">
            <v>-0.26229508196721307</v>
          </cell>
          <cell r="AN1073">
            <v>-0.37931034482758619</v>
          </cell>
          <cell r="AO1073">
            <v>-0.17757009345794383</v>
          </cell>
          <cell r="AP1073">
            <v>-0.13043478260869568</v>
          </cell>
          <cell r="AQ1073">
            <v>-0.11320754716981141</v>
          </cell>
          <cell r="AR1073">
            <v>-0.18181818181818188</v>
          </cell>
          <cell r="AS1073">
            <v>-9.297052154195018E-2</v>
          </cell>
          <cell r="AT1073">
            <v>-9.5823095823096005E-2</v>
          </cell>
          <cell r="AU1073">
            <v>-9.3975903614457845E-2</v>
          </cell>
          <cell r="AV1073">
            <v>-0.24590163934426235</v>
          </cell>
          <cell r="AW1073">
            <v>-0.50751879699248126</v>
          </cell>
        </row>
        <row r="1074">
          <cell r="A1074">
            <v>44802</v>
          </cell>
          <cell r="B1074">
            <v>7022</v>
          </cell>
          <cell r="C1074">
            <v>4446</v>
          </cell>
          <cell r="D1074">
            <v>-5.0897955805677353E-2</v>
          </cell>
          <cell r="E1074">
            <v>-7.7630369105477492E-2</v>
          </cell>
          <cell r="F1074">
            <v>-5.3691275167785379E-3</v>
          </cell>
          <cell r="G1074">
            <v>0.57939721097615837</v>
          </cell>
          <cell r="I1074">
            <v>7.6</v>
          </cell>
          <cell r="J1074">
            <v>13.3</v>
          </cell>
          <cell r="L1074">
            <v>11.3</v>
          </cell>
          <cell r="N1074">
            <v>13.55</v>
          </cell>
          <cell r="P1074">
            <v>-2.11</v>
          </cell>
          <cell r="Q1074">
            <v>0.68</v>
          </cell>
          <cell r="R1074">
            <v>4.6500000000000004</v>
          </cell>
          <cell r="S1074">
            <v>8.4</v>
          </cell>
          <cell r="T1074">
            <v>6.75</v>
          </cell>
          <cell r="U1074">
            <v>12.25</v>
          </cell>
          <cell r="V1074">
            <v>9.35</v>
          </cell>
          <cell r="X1074">
            <v>18.600000000000001</v>
          </cell>
          <cell r="Y1074">
            <v>17.350000000000001</v>
          </cell>
          <cell r="Z1074">
            <v>17.850000000000001</v>
          </cell>
          <cell r="AA1074">
            <v>3.21</v>
          </cell>
          <cell r="AB1074">
            <v>0.68</v>
          </cell>
          <cell r="AD1074">
            <v>5.75</v>
          </cell>
          <cell r="AE1074">
            <v>0</v>
          </cell>
          <cell r="AF1074">
            <v>-1.4814814814814725E-2</v>
          </cell>
          <cell r="AH1074">
            <v>0</v>
          </cell>
          <cell r="AJ1074">
            <v>-3.900709219858145E-2</v>
          </cell>
          <cell r="AL1074">
            <v>6.5656565656565524E-2</v>
          </cell>
          <cell r="AM1074">
            <v>-0.24444444444444446</v>
          </cell>
          <cell r="AN1074">
            <v>3.3333333333333437E-2</v>
          </cell>
          <cell r="AO1074">
            <v>-4.5454545454545525E-2</v>
          </cell>
          <cell r="AP1074">
            <v>0.125</v>
          </cell>
          <cell r="AQ1074">
            <v>-0.13120567375886527</v>
          </cell>
          <cell r="AR1074">
            <v>-9.661835748792269E-2</v>
          </cell>
          <cell r="AS1074">
            <v>-6.9999999999999951E-2</v>
          </cell>
          <cell r="AT1074">
            <v>-5.7065217391304213E-2</v>
          </cell>
          <cell r="AU1074">
            <v>-5.0531914893616969E-2</v>
          </cell>
          <cell r="AV1074">
            <v>-0.22463768115942029</v>
          </cell>
          <cell r="AW1074">
            <v>-0.48091603053435117</v>
          </cell>
        </row>
        <row r="1075">
          <cell r="A1075">
            <v>44809</v>
          </cell>
          <cell r="B1075">
            <v>7275</v>
          </cell>
          <cell r="C1075">
            <v>4998</v>
          </cell>
          <cell r="D1075">
            <v>7.0195326124869117E-2</v>
          </cell>
          <cell r="E1075">
            <v>3.6029621190543981E-2</v>
          </cell>
          <cell r="F1075">
            <v>0.12415654520917685</v>
          </cell>
          <cell r="G1075">
            <v>0.45558223289315725</v>
          </cell>
          <cell r="I1075">
            <v>8.9</v>
          </cell>
          <cell r="J1075">
            <v>14</v>
          </cell>
          <cell r="L1075">
            <v>11.5</v>
          </cell>
          <cell r="N1075">
            <v>13.9</v>
          </cell>
          <cell r="P1075">
            <v>-1.94</v>
          </cell>
          <cell r="Q1075">
            <v>1.77</v>
          </cell>
          <cell r="R1075">
            <v>4.5999999999999996</v>
          </cell>
          <cell r="S1075">
            <v>8.5500000000000007</v>
          </cell>
          <cell r="T1075">
            <v>6.9</v>
          </cell>
          <cell r="U1075">
            <v>11.9</v>
          </cell>
          <cell r="V1075">
            <v>8.9</v>
          </cell>
          <cell r="X1075">
            <v>20.45</v>
          </cell>
          <cell r="Y1075">
            <v>19.25</v>
          </cell>
          <cell r="Z1075">
            <v>19.649999999999999</v>
          </cell>
          <cell r="AA1075">
            <v>3.1</v>
          </cell>
          <cell r="AB1075">
            <v>0.42</v>
          </cell>
          <cell r="AD1075">
            <v>6.05</v>
          </cell>
          <cell r="AE1075">
            <v>0.17105263157894757</v>
          </cell>
          <cell r="AF1075">
            <v>5.2631578947368363E-2</v>
          </cell>
          <cell r="AH1075">
            <v>1.7699115044247815E-2</v>
          </cell>
          <cell r="AJ1075">
            <v>2.5830258302582898E-2</v>
          </cell>
          <cell r="AL1075">
            <v>-8.0568720379146863E-2</v>
          </cell>
          <cell r="AM1075">
            <v>1.6029411764705879</v>
          </cell>
          <cell r="AN1075">
            <v>-1.0752688172043112E-2</v>
          </cell>
          <cell r="AO1075">
            <v>1.7857142857142794E-2</v>
          </cell>
          <cell r="AP1075">
            <v>2.2222222222222365E-2</v>
          </cell>
          <cell r="AQ1075">
            <v>-2.8571428571428581E-2</v>
          </cell>
          <cell r="AR1075">
            <v>-4.8128342245989275E-2</v>
          </cell>
          <cell r="AS1075">
            <v>9.9462365591397761E-2</v>
          </cell>
          <cell r="AT1075">
            <v>0.10951008645533133</v>
          </cell>
          <cell r="AU1075">
            <v>0.10084033613445365</v>
          </cell>
          <cell r="AV1075">
            <v>-3.4267912772585674E-2</v>
          </cell>
          <cell r="AW1075">
            <v>-0.38235294117647067</v>
          </cell>
        </row>
        <row r="1076">
          <cell r="A1076">
            <v>44816</v>
          </cell>
          <cell r="B1076">
            <v>7220</v>
          </cell>
          <cell r="C1076">
            <v>4742</v>
          </cell>
          <cell r="D1076">
            <v>-2.5340177625682414E-2</v>
          </cell>
          <cell r="E1076">
            <v>-7.5601374570446467E-3</v>
          </cell>
          <cell r="F1076">
            <v>-5.1220488195278135E-2</v>
          </cell>
          <cell r="G1076">
            <v>0.52256431885280474</v>
          </cell>
          <cell r="I1076">
            <v>7.75</v>
          </cell>
          <cell r="J1076">
            <v>13.95</v>
          </cell>
          <cell r="L1076">
            <v>11.4</v>
          </cell>
          <cell r="N1076">
            <v>13.5</v>
          </cell>
          <cell r="P1076">
            <v>-1.77</v>
          </cell>
          <cell r="Q1076">
            <v>1.22</v>
          </cell>
          <cell r="R1076">
            <v>4.55</v>
          </cell>
          <cell r="S1076">
            <v>8.4499999999999993</v>
          </cell>
          <cell r="T1076">
            <v>8.0500000000000007</v>
          </cell>
          <cell r="U1076">
            <v>11.8</v>
          </cell>
          <cell r="V1076">
            <v>8.8000000000000007</v>
          </cell>
          <cell r="X1076">
            <v>19.649999999999999</v>
          </cell>
          <cell r="Y1076">
            <v>18.399999999999999</v>
          </cell>
          <cell r="Z1076">
            <v>18.8</v>
          </cell>
          <cell r="AA1076">
            <v>3.38</v>
          </cell>
          <cell r="AB1076">
            <v>0.59</v>
          </cell>
          <cell r="AD1076">
            <v>5.95</v>
          </cell>
          <cell r="AE1076">
            <v>-0.1292134831460674</v>
          </cell>
          <cell r="AF1076">
            <v>-3.5714285714286698E-3</v>
          </cell>
          <cell r="AH1076">
            <v>-8.6956521739129933E-3</v>
          </cell>
          <cell r="AJ1076">
            <v>-2.877697841726623E-2</v>
          </cell>
          <cell r="AL1076">
            <v>-8.7628865979381354E-2</v>
          </cell>
          <cell r="AM1076">
            <v>-0.31073446327683618</v>
          </cell>
          <cell r="AN1076">
            <v>-1.0869565217391242E-2</v>
          </cell>
          <cell r="AO1076">
            <v>-1.1695906432748648E-2</v>
          </cell>
          <cell r="AP1076">
            <v>0.16666666666666674</v>
          </cell>
          <cell r="AQ1076">
            <v>-8.4033613445377853E-3</v>
          </cell>
          <cell r="AR1076">
            <v>-1.1235955056179692E-2</v>
          </cell>
          <cell r="AS1076">
            <v>-3.9119804400978064E-2</v>
          </cell>
          <cell r="AT1076">
            <v>-4.4155844155844282E-2</v>
          </cell>
          <cell r="AU1076">
            <v>-4.3256997455470625E-2</v>
          </cell>
          <cell r="AV1076">
            <v>9.0322580645161299E-2</v>
          </cell>
          <cell r="AW1076">
            <v>0.40476190476190466</v>
          </cell>
        </row>
        <row r="1077">
          <cell r="A1077">
            <v>44823</v>
          </cell>
          <cell r="B1077">
            <v>8976</v>
          </cell>
          <cell r="C1077">
            <v>5910</v>
          </cell>
          <cell r="D1077">
            <v>0.24444072897508784</v>
          </cell>
          <cell r="E1077">
            <v>0.243213296398892</v>
          </cell>
          <cell r="F1077">
            <v>0.24630957401940101</v>
          </cell>
          <cell r="G1077">
            <v>0.51878172588832483</v>
          </cell>
          <cell r="I1077">
            <v>8.85</v>
          </cell>
          <cell r="J1077">
            <v>16.5</v>
          </cell>
          <cell r="L1077">
            <v>13.4</v>
          </cell>
          <cell r="N1077">
            <v>16.75</v>
          </cell>
          <cell r="P1077">
            <v>-0.65</v>
          </cell>
          <cell r="Q1077">
            <v>2.11</v>
          </cell>
          <cell r="R1077">
            <v>6.15</v>
          </cell>
          <cell r="S1077">
            <v>10.45</v>
          </cell>
          <cell r="T1077">
            <v>10.050000000000001</v>
          </cell>
          <cell r="U1077">
            <v>13.95</v>
          </cell>
          <cell r="V1077">
            <v>10.95</v>
          </cell>
          <cell r="X1077">
            <v>22.75</v>
          </cell>
          <cell r="Y1077">
            <v>21.5</v>
          </cell>
          <cell r="Z1077">
            <v>21.9</v>
          </cell>
          <cell r="AA1077">
            <v>4.9000000000000004</v>
          </cell>
          <cell r="AB1077">
            <v>2.11</v>
          </cell>
          <cell r="AD1077">
            <v>7.95</v>
          </cell>
          <cell r="AE1077">
            <v>0.14193548387096766</v>
          </cell>
          <cell r="AF1077">
            <v>0.18279569892473124</v>
          </cell>
          <cell r="AH1077">
            <v>0.17543859649122817</v>
          </cell>
          <cell r="AJ1077">
            <v>0.2407407407407407</v>
          </cell>
          <cell r="AL1077">
            <v>-0.63276836158192085</v>
          </cell>
          <cell r="AM1077">
            <v>0.72950819672131151</v>
          </cell>
          <cell r="AN1077">
            <v>0.35164835164835173</v>
          </cell>
          <cell r="AO1077">
            <v>0.23668639053254448</v>
          </cell>
          <cell r="AP1077">
            <v>0.24844720496894412</v>
          </cell>
          <cell r="AQ1077">
            <v>0.18220338983050843</v>
          </cell>
          <cell r="AR1077">
            <v>0.24431818181818166</v>
          </cell>
          <cell r="AS1077">
            <v>0.15776081424936406</v>
          </cell>
          <cell r="AT1077">
            <v>0.16847826086956541</v>
          </cell>
          <cell r="AU1077">
            <v>0.16489361702127647</v>
          </cell>
          <cell r="AV1077">
            <v>0.4497041420118344</v>
          </cell>
          <cell r="AW1077">
            <v>2.5762711864406778</v>
          </cell>
        </row>
        <row r="1078">
          <cell r="A1078">
            <v>44830</v>
          </cell>
          <cell r="B1078">
            <v>10084</v>
          </cell>
          <cell r="C1078">
            <v>6750</v>
          </cell>
          <cell r="D1078">
            <v>0.13086121187693145</v>
          </cell>
          <cell r="E1078">
            <v>0.12344028520499117</v>
          </cell>
          <cell r="F1078">
            <v>0.14213197969543145</v>
          </cell>
          <cell r="G1078">
            <v>0.49392592592592593</v>
          </cell>
          <cell r="I1078">
            <v>10.25</v>
          </cell>
          <cell r="J1078">
            <v>17.600000000000001</v>
          </cell>
          <cell r="L1078">
            <v>14.4</v>
          </cell>
          <cell r="N1078">
            <v>18.2</v>
          </cell>
          <cell r="P1078">
            <v>0.08</v>
          </cell>
          <cell r="Q1078">
            <v>3.27</v>
          </cell>
          <cell r="R1078">
            <v>7.05</v>
          </cell>
          <cell r="S1078">
            <v>11.45</v>
          </cell>
          <cell r="T1078">
            <v>11.15</v>
          </cell>
          <cell r="U1078">
            <v>15.35</v>
          </cell>
          <cell r="V1078">
            <v>12.35</v>
          </cell>
          <cell r="X1078">
            <v>24.6</v>
          </cell>
          <cell r="Y1078">
            <v>23.35</v>
          </cell>
          <cell r="Z1078">
            <v>23.75</v>
          </cell>
          <cell r="AA1078">
            <v>6.16</v>
          </cell>
          <cell r="AB1078">
            <v>3.21</v>
          </cell>
          <cell r="AD1078">
            <v>8.9499999999999993</v>
          </cell>
          <cell r="AE1078">
            <v>0.15819209039548032</v>
          </cell>
          <cell r="AF1078">
            <v>6.6666666666666652E-2</v>
          </cell>
          <cell r="AH1078">
            <v>7.4626865671641784E-2</v>
          </cell>
          <cell r="AJ1078">
            <v>8.6567164179104372E-2</v>
          </cell>
          <cell r="AL1078">
            <v>-1.1230769230769231</v>
          </cell>
          <cell r="AM1078">
            <v>0.54976303317535558</v>
          </cell>
          <cell r="AN1078">
            <v>0.14634146341463405</v>
          </cell>
          <cell r="AO1078">
            <v>9.5693779904306275E-2</v>
          </cell>
          <cell r="AP1078">
            <v>0.10945273631840791</v>
          </cell>
          <cell r="AQ1078">
            <v>0.10035842293906816</v>
          </cell>
          <cell r="AR1078">
            <v>0.12785388127853881</v>
          </cell>
          <cell r="AS1078">
            <v>8.1318681318681474E-2</v>
          </cell>
          <cell r="AT1078">
            <v>8.6046511627906996E-2</v>
          </cell>
          <cell r="AU1078">
            <v>8.4474885844748826E-2</v>
          </cell>
          <cell r="AV1078">
            <v>0.25714285714285712</v>
          </cell>
          <cell r="AW1078">
            <v>0.52132701421800953</v>
          </cell>
        </row>
        <row r="1079">
          <cell r="A1079">
            <v>44837</v>
          </cell>
          <cell r="B1079">
            <v>10075</v>
          </cell>
          <cell r="C1079">
            <v>5998</v>
          </cell>
          <cell r="D1079">
            <v>-4.5206130450279214E-2</v>
          </cell>
          <cell r="E1079">
            <v>-8.9250297500986786E-4</v>
          </cell>
          <cell r="F1079">
            <v>-0.1114074074074074</v>
          </cell>
          <cell r="G1079">
            <v>0.67972657552517501</v>
          </cell>
          <cell r="I1079">
            <v>8.0500000000000007</v>
          </cell>
          <cell r="J1079">
            <v>17.05</v>
          </cell>
          <cell r="L1079">
            <v>14.4</v>
          </cell>
          <cell r="N1079">
            <v>18.2</v>
          </cell>
          <cell r="P1079">
            <v>0.15</v>
          </cell>
          <cell r="Q1079">
            <v>1.55</v>
          </cell>
          <cell r="R1079">
            <v>7.25</v>
          </cell>
          <cell r="S1079">
            <v>11.45</v>
          </cell>
          <cell r="T1079">
            <v>11.15</v>
          </cell>
          <cell r="U1079">
            <v>15.7</v>
          </cell>
          <cell r="V1079">
            <v>12.7</v>
          </cell>
          <cell r="X1079">
            <v>23.65</v>
          </cell>
          <cell r="Y1079">
            <v>22.4</v>
          </cell>
          <cell r="Z1079">
            <v>22.8</v>
          </cell>
          <cell r="AA1079">
            <v>6.73</v>
          </cell>
          <cell r="AB1079">
            <v>3.4</v>
          </cell>
          <cell r="AD1079">
            <v>8.9499999999999993</v>
          </cell>
          <cell r="AE1079">
            <v>-0.21463414634146338</v>
          </cell>
          <cell r="AF1079">
            <v>-3.125E-2</v>
          </cell>
          <cell r="AH1079">
            <v>0</v>
          </cell>
          <cell r="AJ1079">
            <v>0</v>
          </cell>
          <cell r="AL1079">
            <v>0.875</v>
          </cell>
          <cell r="AM1079">
            <v>-0.52599388379204892</v>
          </cell>
          <cell r="AN1079">
            <v>2.8368794326241176E-2</v>
          </cell>
          <cell r="AO1079">
            <v>0</v>
          </cell>
          <cell r="AP1079">
            <v>0</v>
          </cell>
          <cell r="AQ1079">
            <v>2.2801302931596101E-2</v>
          </cell>
          <cell r="AR1079">
            <v>2.8340080971659853E-2</v>
          </cell>
          <cell r="AS1079">
            <v>-3.861788617886186E-2</v>
          </cell>
          <cell r="AT1079">
            <v>-4.0685224839400513E-2</v>
          </cell>
          <cell r="AU1079">
            <v>-3.9999999999999925E-2</v>
          </cell>
          <cell r="AV1079">
            <v>9.2532467532467466E-2</v>
          </cell>
          <cell r="AW1079">
            <v>5.9190031152647871E-2</v>
          </cell>
        </row>
        <row r="1080">
          <cell r="A1080">
            <v>44844</v>
          </cell>
          <cell r="B1080">
            <v>11149</v>
          </cell>
          <cell r="C1080">
            <v>6601</v>
          </cell>
          <cell r="D1080">
            <v>0.10433646487898951</v>
          </cell>
          <cell r="E1080">
            <v>0.10660049627791568</v>
          </cell>
          <cell r="F1080">
            <v>0.10053351117039022</v>
          </cell>
          <cell r="G1080">
            <v>0.68898651719436454</v>
          </cell>
          <cell r="I1080">
            <v>9.0500000000000007</v>
          </cell>
          <cell r="J1080">
            <v>17.75</v>
          </cell>
          <cell r="L1080">
            <v>15.75</v>
          </cell>
          <cell r="N1080">
            <v>19.8</v>
          </cell>
          <cell r="P1080">
            <v>1.1200000000000001</v>
          </cell>
          <cell r="Q1080">
            <v>2.14</v>
          </cell>
          <cell r="R1080">
            <v>8.25</v>
          </cell>
          <cell r="S1080">
            <v>12.8</v>
          </cell>
          <cell r="T1080">
            <v>12.55</v>
          </cell>
          <cell r="U1080">
            <v>17.5</v>
          </cell>
          <cell r="V1080">
            <v>14.5</v>
          </cell>
          <cell r="X1080">
            <v>25.5</v>
          </cell>
          <cell r="Y1080">
            <v>24.25</v>
          </cell>
          <cell r="Z1080">
            <v>24.65</v>
          </cell>
          <cell r="AA1080">
            <v>6.73</v>
          </cell>
          <cell r="AB1080">
            <v>4.5</v>
          </cell>
          <cell r="AD1080">
            <v>10.3</v>
          </cell>
          <cell r="AE1080">
            <v>0.12422360248447206</v>
          </cell>
          <cell r="AF1080">
            <v>4.1055718475073277E-2</v>
          </cell>
          <cell r="AH1080">
            <v>9.375E-2</v>
          </cell>
          <cell r="AJ1080">
            <v>8.7912087912088044E-2</v>
          </cell>
          <cell r="AL1080">
            <v>6.4666666666666677</v>
          </cell>
          <cell r="AM1080">
            <v>0.38064516129032255</v>
          </cell>
          <cell r="AN1080">
            <v>0.13793103448275867</v>
          </cell>
          <cell r="AO1080">
            <v>0.11790393013100453</v>
          </cell>
          <cell r="AP1080">
            <v>0.12556053811659185</v>
          </cell>
          <cell r="AQ1080">
            <v>0.11464968152866239</v>
          </cell>
          <cell r="AR1080">
            <v>0.1417322834645669</v>
          </cell>
          <cell r="AS1080">
            <v>7.8224101479915431E-2</v>
          </cell>
          <cell r="AT1080">
            <v>8.2589285714285809E-2</v>
          </cell>
          <cell r="AU1080">
            <v>8.1140350877192846E-2</v>
          </cell>
          <cell r="AV1080">
            <v>0</v>
          </cell>
          <cell r="AW1080">
            <v>0.32352941176470584</v>
          </cell>
        </row>
        <row r="1081">
          <cell r="A1081">
            <v>44851</v>
          </cell>
          <cell r="B1081">
            <v>10625</v>
          </cell>
          <cell r="C1081">
            <v>6354</v>
          </cell>
          <cell r="D1081">
            <v>-4.343661971830981E-2</v>
          </cell>
          <cell r="E1081">
            <v>-4.6999730917571036E-2</v>
          </cell>
          <cell r="F1081">
            <v>-3.7418572943493378E-2</v>
          </cell>
          <cell r="G1081">
            <v>0.67217500786905882</v>
          </cell>
          <cell r="I1081">
            <v>9.25</v>
          </cell>
          <cell r="J1081">
            <v>16.7</v>
          </cell>
          <cell r="L1081">
            <v>15.2</v>
          </cell>
          <cell r="N1081">
            <v>19.25</v>
          </cell>
          <cell r="P1081">
            <v>0.51</v>
          </cell>
          <cell r="Q1081">
            <v>2.2799999999999998</v>
          </cell>
          <cell r="R1081">
            <v>7.95</v>
          </cell>
          <cell r="S1081">
            <v>12.25</v>
          </cell>
          <cell r="T1081">
            <v>12</v>
          </cell>
          <cell r="U1081">
            <v>17.05</v>
          </cell>
          <cell r="V1081">
            <v>14.5</v>
          </cell>
          <cell r="X1081">
            <v>24.1</v>
          </cell>
          <cell r="Y1081">
            <v>22.85</v>
          </cell>
          <cell r="Z1081">
            <v>23.25</v>
          </cell>
          <cell r="AA1081">
            <v>6.29</v>
          </cell>
          <cell r="AB1081">
            <v>4.26</v>
          </cell>
          <cell r="AD1081">
            <v>9.75</v>
          </cell>
          <cell r="AE1081">
            <v>2.2099447513812098E-2</v>
          </cell>
          <cell r="AF1081">
            <v>-5.9154929577464821E-2</v>
          </cell>
          <cell r="AH1081">
            <v>-3.4920634920635019E-2</v>
          </cell>
          <cell r="AJ1081">
            <v>-2.777777777777779E-2</v>
          </cell>
          <cell r="AL1081">
            <v>-0.54464285714285721</v>
          </cell>
          <cell r="AM1081">
            <v>6.5420560747663448E-2</v>
          </cell>
          <cell r="AN1081">
            <v>-3.6363636363636376E-2</v>
          </cell>
          <cell r="AO1081">
            <v>-4.296875E-2</v>
          </cell>
          <cell r="AP1081">
            <v>-4.3824701195219196E-2</v>
          </cell>
          <cell r="AQ1081">
            <v>-2.571428571428569E-2</v>
          </cell>
          <cell r="AR1081">
            <v>0</v>
          </cell>
          <cell r="AS1081">
            <v>-5.4901960784313641E-2</v>
          </cell>
          <cell r="AT1081">
            <v>-5.7731958762886504E-2</v>
          </cell>
          <cell r="AU1081">
            <v>-5.6795131845841729E-2</v>
          </cell>
          <cell r="AV1081">
            <v>-6.5378900445765331E-2</v>
          </cell>
          <cell r="AW1081">
            <v>-5.3333333333333344E-2</v>
          </cell>
        </row>
        <row r="1082">
          <cell r="A1082">
            <v>44858</v>
          </cell>
          <cell r="B1082">
            <v>10183</v>
          </cell>
          <cell r="C1082">
            <v>6335</v>
          </cell>
          <cell r="D1082">
            <v>-2.7151186760115409E-2</v>
          </cell>
          <cell r="E1082">
            <v>-4.159999999999997E-2</v>
          </cell>
          <cell r="F1082">
            <v>-2.9902423670129519E-3</v>
          </cell>
          <cell r="G1082">
            <v>0.60741910023677981</v>
          </cell>
          <cell r="I1082">
            <v>9.4499999999999993</v>
          </cell>
          <cell r="J1082">
            <v>16.25</v>
          </cell>
          <cell r="L1082">
            <v>15.3</v>
          </cell>
          <cell r="N1082">
            <v>19.350000000000001</v>
          </cell>
          <cell r="P1082">
            <v>0.42</v>
          </cell>
          <cell r="Q1082">
            <v>2.39</v>
          </cell>
          <cell r="R1082">
            <v>7.9</v>
          </cell>
          <cell r="S1082">
            <v>12.35</v>
          </cell>
          <cell r="T1082">
            <v>12.1</v>
          </cell>
          <cell r="U1082">
            <v>16.899999999999999</v>
          </cell>
          <cell r="V1082">
            <v>13.9</v>
          </cell>
          <cell r="X1082">
            <v>22</v>
          </cell>
          <cell r="Y1082">
            <v>20.75</v>
          </cell>
          <cell r="Z1082">
            <v>21.15</v>
          </cell>
          <cell r="AA1082">
            <v>6.22</v>
          </cell>
          <cell r="AB1082">
            <v>4.0999999999999996</v>
          </cell>
          <cell r="AD1082">
            <v>9.85</v>
          </cell>
          <cell r="AE1082">
            <v>2.1621621621621623E-2</v>
          </cell>
          <cell r="AF1082">
            <v>-2.6946107784431073E-2</v>
          </cell>
          <cell r="AH1082">
            <v>6.5789473684212396E-3</v>
          </cell>
          <cell r="AJ1082">
            <v>5.1948051948051965E-3</v>
          </cell>
          <cell r="AL1082">
            <v>-0.17647058823529416</v>
          </cell>
          <cell r="AM1082">
            <v>4.8245614035087758E-2</v>
          </cell>
          <cell r="AN1082">
            <v>-6.2893081761006275E-3</v>
          </cell>
          <cell r="AO1082">
            <v>8.1632653061223248E-3</v>
          </cell>
          <cell r="AP1082">
            <v>8.3333333333333037E-3</v>
          </cell>
          <cell r="AQ1082">
            <v>-8.7976539589443847E-3</v>
          </cell>
          <cell r="AR1082">
            <v>-4.1379310344827558E-2</v>
          </cell>
          <cell r="AS1082">
            <v>-8.7136929460580936E-2</v>
          </cell>
          <cell r="AT1082">
            <v>-9.1903719912472703E-2</v>
          </cell>
          <cell r="AU1082">
            <v>-9.0322580645161299E-2</v>
          </cell>
          <cell r="AV1082">
            <v>-1.1128775834658211E-2</v>
          </cell>
          <cell r="AW1082">
            <v>-3.7558685446009377E-2</v>
          </cell>
        </row>
        <row r="1083">
          <cell r="A1083">
            <v>44865</v>
          </cell>
          <cell r="B1083">
            <v>9114</v>
          </cell>
          <cell r="C1083">
            <v>5663</v>
          </cell>
          <cell r="D1083">
            <v>-0.10540016951204745</v>
          </cell>
          <cell r="E1083">
            <v>-0.10497888637925956</v>
          </cell>
          <cell r="F1083">
            <v>-0.10607734806629832</v>
          </cell>
          <cell r="G1083">
            <v>0.60939431396786159</v>
          </cell>
          <cell r="I1083">
            <v>8.5</v>
          </cell>
          <cell r="J1083">
            <v>14.7</v>
          </cell>
          <cell r="L1083">
            <v>14.25</v>
          </cell>
          <cell r="N1083">
            <v>16.649999999999999</v>
          </cell>
          <cell r="P1083">
            <v>0.34</v>
          </cell>
          <cell r="Q1083">
            <v>1.86</v>
          </cell>
          <cell r="R1083">
            <v>5.8</v>
          </cell>
          <cell r="S1083">
            <v>11.25</v>
          </cell>
          <cell r="T1083">
            <v>11.85</v>
          </cell>
          <cell r="U1083">
            <v>15.25</v>
          </cell>
          <cell r="V1083">
            <v>12.55</v>
          </cell>
          <cell r="X1083">
            <v>21.5</v>
          </cell>
          <cell r="Y1083">
            <v>19.5</v>
          </cell>
          <cell r="Z1083">
            <v>19.899999999999999</v>
          </cell>
          <cell r="AA1083">
            <v>4.7300000000000004</v>
          </cell>
          <cell r="AB1083">
            <v>3.04</v>
          </cell>
          <cell r="AD1083">
            <v>9.6999999999999993</v>
          </cell>
          <cell r="AE1083">
            <v>-0.10052910052910047</v>
          </cell>
          <cell r="AF1083">
            <v>-9.5384615384615401E-2</v>
          </cell>
          <cell r="AH1083">
            <v>-6.8627450980392246E-2</v>
          </cell>
          <cell r="AJ1083">
            <v>-0.13953488372093037</v>
          </cell>
          <cell r="AL1083">
            <v>-0.19047619047619035</v>
          </cell>
          <cell r="AM1083">
            <v>-0.22175732217573219</v>
          </cell>
          <cell r="AN1083">
            <v>-0.26582278481012667</v>
          </cell>
          <cell r="AO1083">
            <v>-8.9068825910931126E-2</v>
          </cell>
          <cell r="AP1083">
            <v>-2.0661157024793431E-2</v>
          </cell>
          <cell r="AQ1083">
            <v>-9.76331360946745E-2</v>
          </cell>
          <cell r="AR1083">
            <v>-9.7122302158273333E-2</v>
          </cell>
          <cell r="AS1083">
            <v>-2.2727272727272707E-2</v>
          </cell>
          <cell r="AT1083">
            <v>-6.0240963855421659E-2</v>
          </cell>
          <cell r="AU1083">
            <v>-5.9101654846335672E-2</v>
          </cell>
          <cell r="AV1083">
            <v>-0.23954983922829576</v>
          </cell>
          <cell r="AW1083">
            <v>-0.25853658536585356</v>
          </cell>
        </row>
        <row r="1084">
          <cell r="A1084">
            <v>44872</v>
          </cell>
          <cell r="B1084">
            <v>8657</v>
          </cell>
          <cell r="C1084">
            <v>5021</v>
          </cell>
          <cell r="D1084">
            <v>-7.4372335386072908E-2</v>
          </cell>
          <cell r="E1084">
            <v>-5.014263770024141E-2</v>
          </cell>
          <cell r="F1084">
            <v>-0.11336747307081052</v>
          </cell>
          <cell r="G1084">
            <v>0.72415853415654252</v>
          </cell>
          <cell r="I1084">
            <v>8.0500000000000007</v>
          </cell>
          <cell r="J1084">
            <v>14.3</v>
          </cell>
          <cell r="L1084">
            <v>13.5</v>
          </cell>
          <cell r="N1084">
            <v>13.95</v>
          </cell>
          <cell r="P1084">
            <v>-0.8</v>
          </cell>
          <cell r="Q1084">
            <v>1.4</v>
          </cell>
          <cell r="R1084">
            <v>5.6</v>
          </cell>
          <cell r="S1084">
            <v>10.55</v>
          </cell>
          <cell r="T1084">
            <v>11.15</v>
          </cell>
          <cell r="U1084">
            <v>13.1</v>
          </cell>
          <cell r="V1084">
            <v>12.1</v>
          </cell>
          <cell r="X1084">
            <v>20.45</v>
          </cell>
          <cell r="Y1084">
            <v>19.2</v>
          </cell>
          <cell r="Z1084">
            <v>19.600000000000001</v>
          </cell>
          <cell r="AA1084">
            <v>4.7699999999999996</v>
          </cell>
          <cell r="AB1084">
            <v>2.83</v>
          </cell>
          <cell r="AD1084">
            <v>7.1</v>
          </cell>
          <cell r="AE1084">
            <v>-5.2941176470588158E-2</v>
          </cell>
          <cell r="AF1084">
            <v>-2.7210884353741416E-2</v>
          </cell>
          <cell r="AH1084">
            <v>-5.2631578947368474E-2</v>
          </cell>
          <cell r="AJ1084">
            <v>-0.16216216216216217</v>
          </cell>
          <cell r="AL1084">
            <v>-3.3529411764705883</v>
          </cell>
          <cell r="AM1084">
            <v>-0.24731182795698936</v>
          </cell>
          <cell r="AN1084">
            <v>-3.4482758620689724E-2</v>
          </cell>
          <cell r="AO1084">
            <v>-6.2222222222222179E-2</v>
          </cell>
          <cell r="AP1084">
            <v>-5.9071729957805852E-2</v>
          </cell>
          <cell r="AQ1084">
            <v>-0.14098360655737707</v>
          </cell>
          <cell r="AR1084">
            <v>-3.5856573705179362E-2</v>
          </cell>
          <cell r="AS1084">
            <v>-4.8837209302325602E-2</v>
          </cell>
          <cell r="AT1084">
            <v>-1.5384615384615441E-2</v>
          </cell>
          <cell r="AU1084">
            <v>-1.5075376884421954E-2</v>
          </cell>
          <cell r="AV1084">
            <v>8.4566596194501908E-3</v>
          </cell>
          <cell r="AW1084">
            <v>-6.9078947368421018E-2</v>
          </cell>
        </row>
        <row r="1085">
          <cell r="A1085">
            <v>44879</v>
          </cell>
          <cell r="B1085">
            <v>8671</v>
          </cell>
          <cell r="C1085">
            <v>5385</v>
          </cell>
          <cell r="D1085">
            <v>2.763561924257929E-2</v>
          </cell>
          <cell r="E1085">
            <v>1.6171884024489547E-3</v>
          </cell>
          <cell r="F1085">
            <v>7.2495518820951954E-2</v>
          </cell>
          <cell r="G1085">
            <v>0.61021355617455897</v>
          </cell>
          <cell r="I1085">
            <v>8.85</v>
          </cell>
          <cell r="J1085">
            <v>14.55</v>
          </cell>
          <cell r="L1085">
            <v>13.7</v>
          </cell>
          <cell r="N1085">
            <v>14.4</v>
          </cell>
          <cell r="P1085">
            <v>-0.51</v>
          </cell>
          <cell r="Q1085">
            <v>2.14</v>
          </cell>
          <cell r="R1085">
            <v>5.55</v>
          </cell>
          <cell r="S1085">
            <v>10.75</v>
          </cell>
          <cell r="T1085">
            <v>11.35</v>
          </cell>
          <cell r="U1085">
            <v>13.05</v>
          </cell>
          <cell r="V1085">
            <v>12.05</v>
          </cell>
          <cell r="X1085">
            <v>20.55</v>
          </cell>
          <cell r="Y1085">
            <v>19.350000000000001</v>
          </cell>
          <cell r="Z1085">
            <v>19.75</v>
          </cell>
          <cell r="AA1085">
            <v>4.5599999999999996</v>
          </cell>
          <cell r="AB1085">
            <v>2.85</v>
          </cell>
          <cell r="AD1085">
            <v>7.3</v>
          </cell>
          <cell r="AE1085">
            <v>9.9378881987577605E-2</v>
          </cell>
          <cell r="AF1085">
            <v>1.7482517482517501E-2</v>
          </cell>
          <cell r="AH1085">
            <v>1.4814814814814836E-2</v>
          </cell>
          <cell r="AJ1085">
            <v>3.2258064516129004E-2</v>
          </cell>
          <cell r="AL1085">
            <v>-0.36250000000000004</v>
          </cell>
          <cell r="AM1085">
            <v>0.52857142857142869</v>
          </cell>
          <cell r="AN1085">
            <v>-8.9285714285713969E-3</v>
          </cell>
          <cell r="AO1085">
            <v>1.8957345971563955E-2</v>
          </cell>
          <cell r="AP1085">
            <v>1.7937219730941534E-2</v>
          </cell>
          <cell r="AQ1085">
            <v>-3.8167938931297218E-3</v>
          </cell>
          <cell r="AR1085">
            <v>-4.1322314049585529E-3</v>
          </cell>
          <cell r="AS1085">
            <v>4.8899755501223829E-3</v>
          </cell>
          <cell r="AT1085">
            <v>7.812500000000222E-3</v>
          </cell>
          <cell r="AU1085">
            <v>7.6530612244898322E-3</v>
          </cell>
          <cell r="AV1085">
            <v>-4.4025157232704393E-2</v>
          </cell>
          <cell r="AW1085">
            <v>7.0671378091873294E-3</v>
          </cell>
        </row>
        <row r="1086">
          <cell r="A1086">
            <v>44886</v>
          </cell>
          <cell r="B1086">
            <v>7825</v>
          </cell>
          <cell r="C1086">
            <v>4845</v>
          </cell>
          <cell r="D1086">
            <v>-9.8605577689243051E-2</v>
          </cell>
          <cell r="E1086">
            <v>-9.7566601314727275E-2</v>
          </cell>
          <cell r="F1086">
            <v>-0.10027855153203347</v>
          </cell>
          <cell r="G1086">
            <v>0.61506707946336425</v>
          </cell>
          <cell r="I1086">
            <v>7.85</v>
          </cell>
          <cell r="J1086">
            <v>13.6</v>
          </cell>
          <cell r="L1086">
            <v>13.15</v>
          </cell>
          <cell r="N1086">
            <v>13.75</v>
          </cell>
          <cell r="P1086">
            <v>-0.7</v>
          </cell>
          <cell r="Q1086">
            <v>1.35</v>
          </cell>
          <cell r="R1086">
            <v>4.95</v>
          </cell>
          <cell r="S1086">
            <v>10.199999999999999</v>
          </cell>
          <cell r="T1086">
            <v>10.8</v>
          </cell>
          <cell r="U1086">
            <v>11.75</v>
          </cell>
          <cell r="V1086">
            <v>10.75</v>
          </cell>
          <cell r="X1086">
            <v>18.600000000000001</v>
          </cell>
          <cell r="Y1086">
            <v>17.399999999999999</v>
          </cell>
          <cell r="Z1086">
            <v>17.8</v>
          </cell>
          <cell r="AA1086">
            <v>4.1399999999999997</v>
          </cell>
          <cell r="AB1086">
            <v>2.2000000000000002</v>
          </cell>
          <cell r="AD1086">
            <v>6.75</v>
          </cell>
          <cell r="AE1086">
            <v>-0.11299435028248583</v>
          </cell>
          <cell r="AF1086">
            <v>-6.5292096219931373E-2</v>
          </cell>
          <cell r="AH1086">
            <v>-4.0145985401459749E-2</v>
          </cell>
          <cell r="AJ1086">
            <v>-4.5138888888888951E-2</v>
          </cell>
          <cell r="AL1086">
            <v>0.37254901960784292</v>
          </cell>
          <cell r="AM1086">
            <v>-0.36915887850467288</v>
          </cell>
          <cell r="AN1086">
            <v>-0.108108108108108</v>
          </cell>
          <cell r="AO1086">
            <v>-5.1162790697674487E-2</v>
          </cell>
          <cell r="AP1086">
            <v>-4.8458149779735615E-2</v>
          </cell>
          <cell r="AQ1086">
            <v>-9.9616858237547956E-2</v>
          </cell>
          <cell r="AR1086">
            <v>-0.10788381742738595</v>
          </cell>
          <cell r="AS1086">
            <v>-9.4890510948905105E-2</v>
          </cell>
          <cell r="AT1086">
            <v>-0.10077519379844979</v>
          </cell>
          <cell r="AU1086">
            <v>-9.8734177215189844E-2</v>
          </cell>
          <cell r="AV1086">
            <v>-9.210526315789469E-2</v>
          </cell>
          <cell r="AW1086">
            <v>-0.22807017543859642</v>
          </cell>
        </row>
        <row r="1087">
          <cell r="A1087">
            <v>44893</v>
          </cell>
          <cell r="B1087">
            <v>8493</v>
          </cell>
          <cell r="C1087">
            <v>5316</v>
          </cell>
          <cell r="D1087">
            <v>8.9897395422257276E-2</v>
          </cell>
          <cell r="E1087">
            <v>8.5367412140574972E-2</v>
          </cell>
          <cell r="F1087">
            <v>9.7213622291021595E-2</v>
          </cell>
          <cell r="G1087">
            <v>0.59762979683972917</v>
          </cell>
          <cell r="I1087">
            <v>9</v>
          </cell>
          <cell r="J1087">
            <v>14.1</v>
          </cell>
          <cell r="L1087">
            <v>13.45</v>
          </cell>
          <cell r="N1087">
            <v>14</v>
          </cell>
          <cell r="P1087">
            <v>-0.51</v>
          </cell>
          <cell r="Q1087">
            <v>2.2799999999999998</v>
          </cell>
          <cell r="R1087">
            <v>5.45</v>
          </cell>
          <cell r="S1087">
            <v>10.45</v>
          </cell>
          <cell r="T1087">
            <v>10.9</v>
          </cell>
          <cell r="U1087">
            <v>12.8</v>
          </cell>
          <cell r="V1087">
            <v>11.8</v>
          </cell>
          <cell r="X1087">
            <v>19.8</v>
          </cell>
          <cell r="Y1087">
            <v>18.600000000000001</v>
          </cell>
          <cell r="Z1087">
            <v>19</v>
          </cell>
          <cell r="AA1087">
            <v>4.8099999999999996</v>
          </cell>
          <cell r="AB1087">
            <v>3.07</v>
          </cell>
          <cell r="AD1087">
            <v>7</v>
          </cell>
          <cell r="AE1087">
            <v>0.14649681528662417</v>
          </cell>
          <cell r="AF1087">
            <v>3.6764705882353033E-2</v>
          </cell>
          <cell r="AH1087">
            <v>2.281368821292773E-2</v>
          </cell>
          <cell r="AJ1087">
            <v>1.8181818181818077E-2</v>
          </cell>
          <cell r="AL1087">
            <v>-0.27142857142857135</v>
          </cell>
          <cell r="AM1087">
            <v>0.68888888888888866</v>
          </cell>
          <cell r="AN1087">
            <v>0.10101010101010099</v>
          </cell>
          <cell r="AO1087">
            <v>2.450980392156854E-2</v>
          </cell>
          <cell r="AP1087">
            <v>9.2592592592593004E-3</v>
          </cell>
          <cell r="AQ1087">
            <v>8.9361702127659592E-2</v>
          </cell>
          <cell r="AR1087">
            <v>9.7674418604651203E-2</v>
          </cell>
          <cell r="AS1087">
            <v>6.4516129032258007E-2</v>
          </cell>
          <cell r="AT1087">
            <v>6.8965517241379448E-2</v>
          </cell>
          <cell r="AU1087">
            <v>6.7415730337078594E-2</v>
          </cell>
          <cell r="AV1087">
            <v>0.16183574879227058</v>
          </cell>
          <cell r="AW1087">
            <v>0.39545454545454528</v>
          </cell>
        </row>
        <row r="1088">
          <cell r="A1088">
            <v>44900</v>
          </cell>
          <cell r="B1088">
            <v>8534</v>
          </cell>
          <cell r="C1088">
            <v>5118</v>
          </cell>
          <cell r="D1088">
            <v>-1.1369396770222306E-2</v>
          </cell>
          <cell r="E1088">
            <v>4.8275050041211021E-3</v>
          </cell>
          <cell r="F1088">
            <v>-3.724604966139955E-2</v>
          </cell>
          <cell r="G1088">
            <v>0.66744822196170384</v>
          </cell>
          <cell r="I1088">
            <v>8.15</v>
          </cell>
          <cell r="J1088">
            <v>14.35</v>
          </cell>
          <cell r="L1088">
            <v>13.4</v>
          </cell>
          <cell r="N1088">
            <v>13.8</v>
          </cell>
          <cell r="P1088">
            <v>-0.59</v>
          </cell>
          <cell r="Q1088">
            <v>1.77</v>
          </cell>
          <cell r="R1088">
            <v>5.4</v>
          </cell>
          <cell r="S1088">
            <v>10.4</v>
          </cell>
          <cell r="T1088">
            <v>10.45</v>
          </cell>
          <cell r="U1088">
            <v>12.7</v>
          </cell>
          <cell r="V1088">
            <v>11.7</v>
          </cell>
          <cell r="X1088">
            <v>20.350000000000001</v>
          </cell>
          <cell r="Y1088">
            <v>19.149999999999999</v>
          </cell>
          <cell r="Z1088">
            <v>19.55</v>
          </cell>
          <cell r="AA1088">
            <v>4.79</v>
          </cell>
          <cell r="AB1088">
            <v>3.01</v>
          </cell>
          <cell r="AD1088">
            <v>6.95</v>
          </cell>
          <cell r="AE1088">
            <v>-9.4444444444444442E-2</v>
          </cell>
          <cell r="AF1088">
            <v>1.7730496453900679E-2</v>
          </cell>
          <cell r="AH1088">
            <v>-3.7174721189590088E-3</v>
          </cell>
          <cell r="AJ1088">
            <v>-1.4285714285714235E-2</v>
          </cell>
          <cell r="AL1088">
            <v>0.1568627450980391</v>
          </cell>
          <cell r="AM1088">
            <v>-0.22368421052631571</v>
          </cell>
          <cell r="AN1088">
            <v>-9.1743119266054496E-3</v>
          </cell>
          <cell r="AO1088">
            <v>-4.7846889952152249E-3</v>
          </cell>
          <cell r="AP1088">
            <v>-4.1284403669724856E-2</v>
          </cell>
          <cell r="AQ1088">
            <v>-7.812500000000111E-3</v>
          </cell>
          <cell r="AR1088">
            <v>-8.4745762711865291E-3</v>
          </cell>
          <cell r="AS1088">
            <v>2.7777777777777901E-2</v>
          </cell>
          <cell r="AT1088">
            <v>2.9569892473118031E-2</v>
          </cell>
          <cell r="AU1088">
            <v>2.8947368421052611E-2</v>
          </cell>
          <cell r="AV1088">
            <v>-4.1580041580040472E-3</v>
          </cell>
          <cell r="AW1088">
            <v>-1.9543973941368087E-2</v>
          </cell>
        </row>
        <row r="1089">
          <cell r="A1089">
            <v>44907</v>
          </cell>
          <cell r="B1089">
            <v>8436</v>
          </cell>
          <cell r="C1089">
            <v>5392</v>
          </cell>
          <cell r="D1089">
            <v>1.2891883973044305E-2</v>
          </cell>
          <cell r="E1089">
            <v>-1.1483477853292734E-2</v>
          </cell>
          <cell r="F1089">
            <v>5.3536537710042964E-2</v>
          </cell>
          <cell r="G1089">
            <v>0.56454005934718099</v>
          </cell>
          <cell r="I1089">
            <v>8.85</v>
          </cell>
          <cell r="J1089">
            <v>14.55</v>
          </cell>
          <cell r="L1089">
            <v>13.4</v>
          </cell>
          <cell r="N1089">
            <v>13.75</v>
          </cell>
          <cell r="P1089">
            <v>-0.51</v>
          </cell>
          <cell r="Q1089">
            <v>2.4700000000000002</v>
          </cell>
          <cell r="R1089">
            <v>5.35</v>
          </cell>
          <cell r="S1089">
            <v>10.4</v>
          </cell>
          <cell r="T1089">
            <v>10.35</v>
          </cell>
          <cell r="U1089">
            <v>12.55</v>
          </cell>
          <cell r="V1089">
            <v>11.55</v>
          </cell>
          <cell r="X1089">
            <v>19.899999999999999</v>
          </cell>
          <cell r="Y1089">
            <v>18.8</v>
          </cell>
          <cell r="Z1089">
            <v>19.100000000000001</v>
          </cell>
          <cell r="AA1089">
            <v>4.79</v>
          </cell>
          <cell r="AB1089">
            <v>3.12</v>
          </cell>
          <cell r="AD1089">
            <v>6.95</v>
          </cell>
          <cell r="AE1089">
            <v>8.5889570552147187E-2</v>
          </cell>
          <cell r="AF1089">
            <v>1.3937282229965264E-2</v>
          </cell>
          <cell r="AH1089">
            <v>0</v>
          </cell>
          <cell r="AJ1089">
            <v>-3.6231884057971175E-3</v>
          </cell>
          <cell r="AL1089">
            <v>-0.13559322033898302</v>
          </cell>
          <cell r="AM1089">
            <v>0.3954802259887007</v>
          </cell>
          <cell r="AN1089">
            <v>-9.2592592592594114E-3</v>
          </cell>
          <cell r="AO1089">
            <v>0</v>
          </cell>
          <cell r="AP1089">
            <v>-9.5693779904305609E-3</v>
          </cell>
          <cell r="AQ1089">
            <v>-1.1811023622047112E-2</v>
          </cell>
          <cell r="AR1089">
            <v>-1.2820512820512664E-2</v>
          </cell>
          <cell r="AS1089">
            <v>-2.211302211302224E-2</v>
          </cell>
          <cell r="AT1089">
            <v>-1.8276762402088642E-2</v>
          </cell>
          <cell r="AU1089">
            <v>-2.3017902813299185E-2</v>
          </cell>
          <cell r="AV1089">
            <v>0</v>
          </cell>
          <cell r="AW1089">
            <v>3.6544850498338999E-2</v>
          </cell>
        </row>
        <row r="1090">
          <cell r="A1090">
            <v>44914</v>
          </cell>
          <cell r="B1090">
            <v>10411</v>
          </cell>
          <cell r="C1090">
            <v>5748</v>
          </cell>
          <cell r="D1090">
            <v>0.1685710153312121</v>
          </cell>
          <cell r="E1090">
            <v>0.23411569464201043</v>
          </cell>
          <cell r="F1090">
            <v>6.6023738872403648E-2</v>
          </cell>
          <cell r="G1090">
            <v>0.81123869171885876</v>
          </cell>
          <cell r="I1090">
            <v>8.4</v>
          </cell>
          <cell r="J1090">
            <v>15.25</v>
          </cell>
          <cell r="L1090">
            <v>14</v>
          </cell>
          <cell r="N1090">
            <v>13.75</v>
          </cell>
          <cell r="P1090">
            <v>0</v>
          </cell>
          <cell r="Q1090">
            <v>2.5299999999999998</v>
          </cell>
          <cell r="R1090">
            <v>7.2</v>
          </cell>
          <cell r="S1090">
            <v>11.45</v>
          </cell>
          <cell r="T1090">
            <v>10.9</v>
          </cell>
          <cell r="U1090">
            <v>17.55</v>
          </cell>
          <cell r="V1090">
            <v>13.6</v>
          </cell>
          <cell r="X1090">
            <v>23.5</v>
          </cell>
          <cell r="Y1090">
            <v>21.7</v>
          </cell>
          <cell r="Z1090">
            <v>22</v>
          </cell>
          <cell r="AA1090">
            <v>6.76</v>
          </cell>
          <cell r="AB1090">
            <v>5.07</v>
          </cell>
          <cell r="AD1090">
            <v>9.0500000000000007</v>
          </cell>
          <cell r="AE1090">
            <v>-5.084745762711862E-2</v>
          </cell>
          <cell r="AF1090">
            <v>4.8109965635738883E-2</v>
          </cell>
          <cell r="AH1090">
            <v>4.4776119402984982E-2</v>
          </cell>
          <cell r="AJ1090">
            <v>0</v>
          </cell>
          <cell r="AL1090">
            <v>-1</v>
          </cell>
          <cell r="AM1090">
            <v>2.4291497975708287E-2</v>
          </cell>
          <cell r="AN1090">
            <v>0.34579439252336464</v>
          </cell>
          <cell r="AO1090">
            <v>0.10096153846153832</v>
          </cell>
          <cell r="AP1090">
            <v>5.3140096618357502E-2</v>
          </cell>
          <cell r="AQ1090">
            <v>0.3984063745019919</v>
          </cell>
          <cell r="AR1090">
            <v>0.17748917748917736</v>
          </cell>
          <cell r="AS1090">
            <v>0.18090452261306544</v>
          </cell>
          <cell r="AT1090">
            <v>0.1542553191489362</v>
          </cell>
          <cell r="AU1090">
            <v>0.15183246073298418</v>
          </cell>
          <cell r="AV1090">
            <v>0.41127348643006267</v>
          </cell>
          <cell r="AW1090">
            <v>0.625</v>
          </cell>
        </row>
        <row r="1091">
          <cell r="A1091">
            <v>44935</v>
          </cell>
          <cell r="B1091">
            <v>8644</v>
          </cell>
          <cell r="C1091">
            <v>4814</v>
          </cell>
          <cell r="D1091">
            <v>-0.16715143263815835</v>
          </cell>
          <cell r="E1091">
            <v>-0.16972433003553933</v>
          </cell>
          <cell r="F1091">
            <v>-0.16249130132219902</v>
          </cell>
          <cell r="G1091">
            <v>0.79559617781470715</v>
          </cell>
          <cell r="I1091">
            <v>7.15</v>
          </cell>
          <cell r="J1091">
            <v>13.8</v>
          </cell>
          <cell r="L1091">
            <v>11.5</v>
          </cell>
          <cell r="N1091">
            <v>11.8</v>
          </cell>
          <cell r="P1091">
            <v>-0.25</v>
          </cell>
          <cell r="Q1091">
            <v>1.27</v>
          </cell>
          <cell r="R1091">
            <v>5.4</v>
          </cell>
          <cell r="S1091">
            <v>10.050000000000001</v>
          </cell>
          <cell r="T1091">
            <v>9.15</v>
          </cell>
          <cell r="U1091">
            <v>14.75</v>
          </cell>
          <cell r="V1091">
            <v>11.5</v>
          </cell>
          <cell r="X1091">
            <v>21.6</v>
          </cell>
          <cell r="Y1091">
            <v>18.05</v>
          </cell>
          <cell r="Z1091">
            <v>18.350000000000001</v>
          </cell>
          <cell r="AA1091">
            <v>5.29</v>
          </cell>
          <cell r="AB1091">
            <v>3.04</v>
          </cell>
          <cell r="AD1091">
            <v>7.8</v>
          </cell>
          <cell r="AE1091">
            <v>-0.14880952380952384</v>
          </cell>
          <cell r="AF1091">
            <v>-9.5081967213114682E-2</v>
          </cell>
          <cell r="AH1091">
            <v>-0.1785714285714286</v>
          </cell>
          <cell r="AJ1091">
            <v>-0.14181818181818173</v>
          </cell>
          <cell r="AL1091" t="e">
            <v>#DIV/0!</v>
          </cell>
          <cell r="AM1091">
            <v>-0.49802371541501966</v>
          </cell>
          <cell r="AN1091">
            <v>-0.25</v>
          </cell>
          <cell r="AO1091">
            <v>-0.12227074235807844</v>
          </cell>
          <cell r="AP1091">
            <v>-0.16055045871559637</v>
          </cell>
          <cell r="AQ1091">
            <v>-0.15954415954415957</v>
          </cell>
          <cell r="AR1091">
            <v>-0.15441176470588236</v>
          </cell>
          <cell r="AS1091">
            <v>-8.0851063829787129E-2</v>
          </cell>
          <cell r="AT1091">
            <v>-0.16820276497695852</v>
          </cell>
          <cell r="AU1091">
            <v>-0.16590909090909089</v>
          </cell>
          <cell r="AV1091">
            <v>-0.21745562130177509</v>
          </cell>
          <cell r="AW1091">
            <v>-0.40039447731755429</v>
          </cell>
        </row>
        <row r="1092">
          <cell r="A1092">
            <v>44942</v>
          </cell>
          <cell r="B1092">
            <v>8036</v>
          </cell>
          <cell r="C1092">
            <v>4409</v>
          </cell>
          <cell r="D1092">
            <v>-7.5271214147718868E-2</v>
          </cell>
          <cell r="E1092">
            <v>-7.0337806571031947E-2</v>
          </cell>
          <cell r="F1092">
            <v>-8.4129621936019916E-2</v>
          </cell>
          <cell r="G1092">
            <v>0.82263551825810843</v>
          </cell>
          <cell r="I1092">
            <v>7.95</v>
          </cell>
          <cell r="J1092">
            <v>12.65</v>
          </cell>
          <cell r="L1092">
            <v>10.4</v>
          </cell>
          <cell r="N1092">
            <v>10.9</v>
          </cell>
          <cell r="P1092">
            <v>-0.84</v>
          </cell>
          <cell r="Q1092">
            <v>1.27</v>
          </cell>
          <cell r="R1092">
            <v>5.05</v>
          </cell>
          <cell r="S1092">
            <v>8.9499999999999993</v>
          </cell>
          <cell r="T1092">
            <v>8.1</v>
          </cell>
          <cell r="U1092">
            <v>14.05</v>
          </cell>
          <cell r="V1092">
            <v>10.75</v>
          </cell>
          <cell r="X1092">
            <v>19.95</v>
          </cell>
          <cell r="Y1092">
            <v>17.399999999999999</v>
          </cell>
          <cell r="Z1092">
            <v>17.7</v>
          </cell>
          <cell r="AA1092">
            <v>5.1100000000000003</v>
          </cell>
          <cell r="AB1092">
            <v>2.5099999999999998</v>
          </cell>
          <cell r="AD1092">
            <v>6.6</v>
          </cell>
          <cell r="AE1092">
            <v>0.11188811188811187</v>
          </cell>
          <cell r="AF1092">
            <v>-8.333333333333337E-2</v>
          </cell>
          <cell r="AH1092">
            <v>-9.5652173913043481E-2</v>
          </cell>
          <cell r="AJ1092">
            <v>-7.6271186440677985E-2</v>
          </cell>
          <cell r="AL1092">
            <v>2.36</v>
          </cell>
          <cell r="AM1092">
            <v>0</v>
          </cell>
          <cell r="AN1092">
            <v>-6.4814814814814881E-2</v>
          </cell>
          <cell r="AO1092">
            <v>-0.10945273631840813</v>
          </cell>
          <cell r="AP1092">
            <v>-0.11475409836065587</v>
          </cell>
          <cell r="AQ1092">
            <v>-4.7457627118643986E-2</v>
          </cell>
          <cell r="AR1092">
            <v>-6.5217391304347783E-2</v>
          </cell>
          <cell r="AS1092">
            <v>-7.6388888888888951E-2</v>
          </cell>
          <cell r="AT1092">
            <v>-3.6011080332410073E-2</v>
          </cell>
          <cell r="AU1092">
            <v>-3.542234332425076E-2</v>
          </cell>
          <cell r="AV1092">
            <v>-3.4026465028355379E-2</v>
          </cell>
          <cell r="AW1092">
            <v>-0.17434210526315796</v>
          </cell>
        </row>
        <row r="1093">
          <cell r="A1093">
            <v>44949</v>
          </cell>
          <cell r="B1093">
            <v>7127</v>
          </cell>
          <cell r="C1093">
            <v>4028</v>
          </cell>
          <cell r="D1093">
            <v>-0.10365608678184013</v>
          </cell>
          <cell r="E1093">
            <v>-0.11311597809855645</v>
          </cell>
          <cell r="F1093">
            <v>-8.6414152869131344E-2</v>
          </cell>
          <cell r="G1093">
            <v>0.76936444885799404</v>
          </cell>
          <cell r="I1093">
            <v>6.65</v>
          </cell>
          <cell r="J1093">
            <v>12.25</v>
          </cell>
          <cell r="L1093">
            <v>9.65</v>
          </cell>
          <cell r="N1093">
            <v>10.15</v>
          </cell>
          <cell r="P1093">
            <v>-1.24</v>
          </cell>
          <cell r="Q1093">
            <v>0.73</v>
          </cell>
          <cell r="R1093">
            <v>4.45</v>
          </cell>
          <cell r="S1093">
            <v>8.1999999999999993</v>
          </cell>
          <cell r="T1093">
            <v>7.35</v>
          </cell>
          <cell r="U1093">
            <v>12.85</v>
          </cell>
          <cell r="V1093">
            <v>9.5500000000000007</v>
          </cell>
          <cell r="X1093">
            <v>18.25</v>
          </cell>
          <cell r="Y1093">
            <v>16.7</v>
          </cell>
          <cell r="Z1093">
            <v>17</v>
          </cell>
          <cell r="AA1093">
            <v>3.88</v>
          </cell>
          <cell r="AB1093">
            <v>1.52</v>
          </cell>
          <cell r="AD1093">
            <v>5.95</v>
          </cell>
          <cell r="AE1093">
            <v>-0.16352201257861632</v>
          </cell>
          <cell r="AF1093">
            <v>-3.1620553359683834E-2</v>
          </cell>
          <cell r="AH1093">
            <v>-7.2115384615384581E-2</v>
          </cell>
          <cell r="AJ1093">
            <v>-6.8807339449541316E-2</v>
          </cell>
          <cell r="AL1093">
            <v>0.47619047619047628</v>
          </cell>
          <cell r="AM1093">
            <v>-0.42519685039370081</v>
          </cell>
          <cell r="AN1093">
            <v>-0.1188118811881187</v>
          </cell>
          <cell r="AO1093">
            <v>-8.3798882681564213E-2</v>
          </cell>
          <cell r="AP1093">
            <v>-9.259259259259256E-2</v>
          </cell>
          <cell r="AQ1093">
            <v>-8.5409252669039204E-2</v>
          </cell>
          <cell r="AR1093">
            <v>-0.11162790697674407</v>
          </cell>
          <cell r="AS1093">
            <v>-8.5213032581453629E-2</v>
          </cell>
          <cell r="AT1093">
            <v>-4.0229885057471271E-2</v>
          </cell>
          <cell r="AU1093">
            <v>-3.9548022598870025E-2</v>
          </cell>
          <cell r="AV1093">
            <v>-0.24070450097847362</v>
          </cell>
          <cell r="AW1093">
            <v>-0.39442231075697209</v>
          </cell>
        </row>
        <row r="1094">
          <cell r="A1094">
            <v>44956</v>
          </cell>
          <cell r="B1094">
            <v>6739</v>
          </cell>
          <cell r="C1094">
            <v>3818</v>
          </cell>
          <cell r="D1094">
            <v>-5.3608247422680444E-2</v>
          </cell>
          <cell r="E1094">
            <v>-5.4440858706328088E-2</v>
          </cell>
          <cell r="F1094">
            <v>-5.2135054617676313E-2</v>
          </cell>
          <cell r="G1094">
            <v>0.76506024096385539</v>
          </cell>
          <cell r="I1094">
            <v>6.3</v>
          </cell>
          <cell r="J1094">
            <v>11.95</v>
          </cell>
          <cell r="L1094">
            <v>9.3000000000000007</v>
          </cell>
          <cell r="N1094">
            <v>9.85</v>
          </cell>
          <cell r="P1094">
            <v>-1.46</v>
          </cell>
          <cell r="Q1094">
            <v>0.45</v>
          </cell>
          <cell r="R1094">
            <v>3.95</v>
          </cell>
          <cell r="S1094">
            <v>7.85</v>
          </cell>
          <cell r="T1094">
            <v>7</v>
          </cell>
          <cell r="U1094">
            <v>11.85</v>
          </cell>
          <cell r="V1094">
            <v>8.5500000000000007</v>
          </cell>
          <cell r="X1094">
            <v>17.95</v>
          </cell>
          <cell r="Y1094">
            <v>16.600000000000001</v>
          </cell>
          <cell r="Z1094">
            <v>16.899999999999999</v>
          </cell>
          <cell r="AA1094">
            <v>3.35</v>
          </cell>
          <cell r="AB1094">
            <v>0.97</v>
          </cell>
          <cell r="AD1094">
            <v>5.6</v>
          </cell>
          <cell r="AE1094">
            <v>-5.2631578947368474E-2</v>
          </cell>
          <cell r="AF1094">
            <v>-2.4489795918367419E-2</v>
          </cell>
          <cell r="AH1094">
            <v>-3.6269430051813378E-2</v>
          </cell>
          <cell r="AJ1094">
            <v>-2.9556650246305494E-2</v>
          </cell>
          <cell r="AL1094">
            <v>0.17741935483870974</v>
          </cell>
          <cell r="AM1094">
            <v>-0.38356164383561642</v>
          </cell>
          <cell r="AN1094">
            <v>-0.11235955056179769</v>
          </cell>
          <cell r="AO1094">
            <v>-4.268292682926822E-2</v>
          </cell>
          <cell r="AP1094">
            <v>-4.7619047619047561E-2</v>
          </cell>
          <cell r="AQ1094">
            <v>-7.7821011673151808E-2</v>
          </cell>
          <cell r="AR1094">
            <v>-0.10471204188481675</v>
          </cell>
          <cell r="AS1094">
            <v>-1.6438356164383605E-2</v>
          </cell>
          <cell r="AT1094">
            <v>-5.9880239520956335E-3</v>
          </cell>
          <cell r="AU1094">
            <v>-5.8823529411765607E-3</v>
          </cell>
          <cell r="AV1094">
            <v>-0.13659793814432986</v>
          </cell>
          <cell r="AW1094">
            <v>-0.36184210526315796</v>
          </cell>
        </row>
        <row r="1095">
          <cell r="A1095">
            <v>44963</v>
          </cell>
          <cell r="B1095">
            <v>6361</v>
          </cell>
          <cell r="C1095">
            <v>3649</v>
          </cell>
          <cell r="D1095">
            <v>-5.1813962299895766E-2</v>
          </cell>
          <cell r="E1095">
            <v>-5.6091408220804273E-2</v>
          </cell>
          <cell r="F1095">
            <v>-4.4264012572027278E-2</v>
          </cell>
          <cell r="G1095">
            <v>0.74321731981364758</v>
          </cell>
          <cell r="I1095">
            <v>6.4</v>
          </cell>
          <cell r="J1095">
            <v>11.6</v>
          </cell>
          <cell r="L1095">
            <v>8.4</v>
          </cell>
          <cell r="N1095">
            <v>9.65</v>
          </cell>
          <cell r="P1095">
            <v>-1.94</v>
          </cell>
          <cell r="Q1095">
            <v>0.45</v>
          </cell>
          <cell r="R1095">
            <v>3.75</v>
          </cell>
          <cell r="S1095">
            <v>6.95</v>
          </cell>
          <cell r="T1095">
            <v>6.1</v>
          </cell>
          <cell r="U1095">
            <v>11.55</v>
          </cell>
          <cell r="V1095">
            <v>8.3000000000000007</v>
          </cell>
          <cell r="X1095">
            <v>17.100000000000001</v>
          </cell>
          <cell r="Y1095">
            <v>15.75</v>
          </cell>
          <cell r="Z1095">
            <v>16.05</v>
          </cell>
          <cell r="AA1095">
            <v>3.21</v>
          </cell>
          <cell r="AB1095">
            <v>0.84</v>
          </cell>
          <cell r="AD1095">
            <v>4.7</v>
          </cell>
          <cell r="AE1095">
            <v>1.5873015873016039E-2</v>
          </cell>
          <cell r="AF1095">
            <v>-2.9288702928870314E-2</v>
          </cell>
          <cell r="AH1095">
            <v>-9.6774193548387122E-2</v>
          </cell>
          <cell r="AJ1095">
            <v>-2.0304568527918732E-2</v>
          </cell>
          <cell r="AL1095">
            <v>0.32876712328767121</v>
          </cell>
          <cell r="AM1095">
            <v>0</v>
          </cell>
          <cell r="AN1095">
            <v>-5.0632911392405111E-2</v>
          </cell>
          <cell r="AO1095">
            <v>-0.11464968152866239</v>
          </cell>
          <cell r="AP1095">
            <v>-0.12857142857142867</v>
          </cell>
          <cell r="AQ1095">
            <v>-2.5316455696202445E-2</v>
          </cell>
          <cell r="AR1095">
            <v>-2.9239766081871288E-2</v>
          </cell>
          <cell r="AS1095">
            <v>-4.7353760445682291E-2</v>
          </cell>
          <cell r="AT1095">
            <v>-5.1204819277108515E-2</v>
          </cell>
          <cell r="AU1095">
            <v>-5.0295857988165604E-2</v>
          </cell>
          <cell r="AV1095">
            <v>-4.179104477611939E-2</v>
          </cell>
          <cell r="AW1095">
            <v>-0.134020618556701</v>
          </cell>
        </row>
        <row r="1096">
          <cell r="A1096">
            <v>44970</v>
          </cell>
          <cell r="B1096">
            <v>6481</v>
          </cell>
          <cell r="C1096">
            <v>3663</v>
          </cell>
          <cell r="D1096">
            <v>1.33866133866134E-2</v>
          </cell>
          <cell r="E1096">
            <v>1.8864958339883664E-2</v>
          </cell>
          <cell r="F1096">
            <v>3.8366675801588812E-3</v>
          </cell>
          <cell r="G1096">
            <v>0.76931476931476928</v>
          </cell>
          <cell r="I1096">
            <v>6.2</v>
          </cell>
          <cell r="J1096">
            <v>11.9</v>
          </cell>
          <cell r="L1096">
            <v>8.25</v>
          </cell>
          <cell r="N1096">
            <v>9.5</v>
          </cell>
          <cell r="P1096">
            <v>-1.1627906976744186E-2</v>
          </cell>
          <cell r="Q1096">
            <v>0.42</v>
          </cell>
          <cell r="R1096">
            <v>3.75</v>
          </cell>
          <cell r="S1096">
            <v>6.8</v>
          </cell>
          <cell r="T1096">
            <v>5.95</v>
          </cell>
          <cell r="U1096">
            <v>11.55</v>
          </cell>
          <cell r="V1096">
            <v>8.3000000000000007</v>
          </cell>
          <cell r="X1096">
            <v>17.75</v>
          </cell>
          <cell r="Y1096">
            <v>16.399999999999999</v>
          </cell>
          <cell r="Z1096">
            <v>16.7</v>
          </cell>
          <cell r="AA1096">
            <v>3.32</v>
          </cell>
          <cell r="AB1096">
            <v>0.87</v>
          </cell>
          <cell r="AD1096">
            <v>4.55</v>
          </cell>
          <cell r="AE1096">
            <v>-3.125E-2</v>
          </cell>
          <cell r="AF1096">
            <v>2.5862068965517349E-2</v>
          </cell>
          <cell r="AH1096">
            <v>-1.7857142857142905E-2</v>
          </cell>
          <cell r="AJ1096">
            <v>-1.5544041450777257E-2</v>
          </cell>
          <cell r="AL1096">
            <v>-0.99400623351714212</v>
          </cell>
          <cell r="AM1096">
            <v>-6.6666666666666763E-2</v>
          </cell>
          <cell r="AN1096">
            <v>0</v>
          </cell>
          <cell r="AO1096">
            <v>-2.1582733812949728E-2</v>
          </cell>
          <cell r="AP1096">
            <v>-2.4590163934426146E-2</v>
          </cell>
          <cell r="AQ1096">
            <v>0</v>
          </cell>
          <cell r="AR1096">
            <v>0</v>
          </cell>
          <cell r="AS1096">
            <v>3.8011695906432719E-2</v>
          </cell>
          <cell r="AT1096">
            <v>4.1269841269841123E-2</v>
          </cell>
          <cell r="AU1096">
            <v>4.049844236760114E-2</v>
          </cell>
          <cell r="AV1096">
            <v>3.4267912772585563E-2</v>
          </cell>
          <cell r="AW1096">
            <v>3.5714285714285809E-2</v>
          </cell>
        </row>
        <row r="1097">
          <cell r="A1097">
            <v>44977</v>
          </cell>
          <cell r="B1097">
            <v>5938</v>
          </cell>
          <cell r="C1097">
            <v>3636</v>
          </cell>
          <cell r="D1097">
            <v>-5.6190851735015812E-2</v>
          </cell>
          <cell r="E1097">
            <v>-8.3783366764388245E-2</v>
          </cell>
          <cell r="F1097">
            <v>-7.3710073710073765E-3</v>
          </cell>
          <cell r="G1097">
            <v>0.63311331133113313</v>
          </cell>
          <cell r="I1097">
            <v>6.05</v>
          </cell>
          <cell r="J1097">
            <v>11.65</v>
          </cell>
          <cell r="L1097">
            <v>7.95</v>
          </cell>
          <cell r="N1097">
            <v>11.35</v>
          </cell>
          <cell r="P1097">
            <v>-1.94</v>
          </cell>
          <cell r="Q1097">
            <v>0.36</v>
          </cell>
          <cell r="R1097">
            <v>3.15</v>
          </cell>
          <cell r="S1097">
            <v>6.5</v>
          </cell>
          <cell r="T1097">
            <v>5.65</v>
          </cell>
          <cell r="U1097">
            <v>10.6</v>
          </cell>
          <cell r="V1097">
            <v>7.35</v>
          </cell>
          <cell r="X1097">
            <v>17.149999999999999</v>
          </cell>
          <cell r="Y1097">
            <v>15.8</v>
          </cell>
          <cell r="Z1097">
            <v>16.100000000000001</v>
          </cell>
          <cell r="AA1097">
            <v>2.4900000000000002</v>
          </cell>
          <cell r="AB1097">
            <v>0.31</v>
          </cell>
          <cell r="AD1097">
            <v>4.25</v>
          </cell>
          <cell r="AE1097">
            <v>-2.4193548387096864E-2</v>
          </cell>
          <cell r="AF1097">
            <v>-2.1008403361344574E-2</v>
          </cell>
          <cell r="AH1097">
            <v>-3.6363636363636376E-2</v>
          </cell>
          <cell r="AJ1097">
            <v>0.1947368421052631</v>
          </cell>
          <cell r="AL1097">
            <v>165.84</v>
          </cell>
          <cell r="AM1097">
            <v>-0.1428571428571429</v>
          </cell>
          <cell r="AN1097">
            <v>-0.16000000000000003</v>
          </cell>
          <cell r="AO1097">
            <v>-4.4117647058823484E-2</v>
          </cell>
          <cell r="AP1097">
            <v>-5.0420168067226823E-2</v>
          </cell>
          <cell r="AQ1097">
            <v>-8.2251082251082352E-2</v>
          </cell>
          <cell r="AR1097">
            <v>-0.1144578313253013</v>
          </cell>
          <cell r="AS1097">
            <v>-3.3802816901408517E-2</v>
          </cell>
          <cell r="AT1097">
            <v>-3.6585365853658458E-2</v>
          </cell>
          <cell r="AU1097">
            <v>-3.5928143712574689E-2</v>
          </cell>
          <cell r="AV1097">
            <v>-0.24999999999999989</v>
          </cell>
          <cell r="AW1097">
            <v>-0.64367816091954022</v>
          </cell>
        </row>
        <row r="1098">
          <cell r="A1098">
            <v>44984</v>
          </cell>
          <cell r="B1098">
            <v>6424</v>
          </cell>
          <cell r="C1098">
            <v>4031</v>
          </cell>
          <cell r="D1098">
            <v>9.2020054313766364E-2</v>
          </cell>
          <cell r="E1098">
            <v>8.1845739306163789E-2</v>
          </cell>
          <cell r="F1098">
            <v>0.10863586358635868</v>
          </cell>
          <cell r="G1098">
            <v>0.59364921855618957</v>
          </cell>
          <cell r="I1098">
            <v>6.85</v>
          </cell>
          <cell r="J1098">
            <v>12.05</v>
          </cell>
          <cell r="L1098">
            <v>8.25</v>
          </cell>
          <cell r="N1098">
            <v>11.8</v>
          </cell>
          <cell r="P1098">
            <v>-1.69</v>
          </cell>
          <cell r="Q1098">
            <v>1.06</v>
          </cell>
          <cell r="R1098">
            <v>3.55</v>
          </cell>
          <cell r="S1098">
            <v>6.8</v>
          </cell>
          <cell r="T1098">
            <v>5.95</v>
          </cell>
          <cell r="U1098">
            <v>11.4</v>
          </cell>
          <cell r="V1098">
            <v>8.15</v>
          </cell>
          <cell r="X1098">
            <v>18.100000000000001</v>
          </cell>
          <cell r="Y1098">
            <v>16.75</v>
          </cell>
          <cell r="Z1098">
            <v>17.05</v>
          </cell>
          <cell r="AA1098">
            <v>2.81</v>
          </cell>
          <cell r="AB1098">
            <v>0.76</v>
          </cell>
          <cell r="AD1098">
            <v>4.55</v>
          </cell>
          <cell r="AE1098">
            <v>0.13223140495867769</v>
          </cell>
          <cell r="AF1098">
            <v>3.4334763948497882E-2</v>
          </cell>
          <cell r="AH1098">
            <v>3.7735849056603765E-2</v>
          </cell>
          <cell r="AJ1098">
            <v>3.9647577092511099E-2</v>
          </cell>
          <cell r="AL1098">
            <v>-0.12886597938144329</v>
          </cell>
          <cell r="AM1098">
            <v>1.9444444444444446</v>
          </cell>
          <cell r="AN1098">
            <v>0.12698412698412698</v>
          </cell>
          <cell r="AO1098">
            <v>4.6153846153846212E-2</v>
          </cell>
          <cell r="AP1098">
            <v>5.3097345132743223E-2</v>
          </cell>
          <cell r="AQ1098">
            <v>7.547169811320753E-2</v>
          </cell>
          <cell r="AR1098">
            <v>0.10884353741496611</v>
          </cell>
          <cell r="AS1098">
            <v>5.5393586005830997E-2</v>
          </cell>
          <cell r="AT1098">
            <v>6.0126582278480889E-2</v>
          </cell>
          <cell r="AU1098">
            <v>5.9006211180124168E-2</v>
          </cell>
          <cell r="AV1098">
            <v>0.12851405622489942</v>
          </cell>
          <cell r="AW1098">
            <v>1.4516129032258065</v>
          </cell>
        </row>
        <row r="1099">
          <cell r="A1099">
            <v>44991</v>
          </cell>
          <cell r="B1099">
            <v>7469</v>
          </cell>
          <cell r="C1099">
            <v>4792</v>
          </cell>
          <cell r="D1099">
            <v>0.1727403156384506</v>
          </cell>
          <cell r="E1099">
            <v>0.16267123287671237</v>
          </cell>
          <cell r="F1099">
            <v>0.18878690151327215</v>
          </cell>
          <cell r="G1099">
            <v>0.55863939899833059</v>
          </cell>
          <cell r="I1099">
            <v>7.75</v>
          </cell>
          <cell r="J1099">
            <v>13.15</v>
          </cell>
          <cell r="L1099">
            <v>9.9499999999999993</v>
          </cell>
          <cell r="N1099">
            <v>13.5</v>
          </cell>
          <cell r="P1099">
            <v>-0.75</v>
          </cell>
          <cell r="Q1099">
            <v>1.77</v>
          </cell>
          <cell r="R1099">
            <v>4.1500000000000004</v>
          </cell>
          <cell r="S1099">
            <v>8.5</v>
          </cell>
          <cell r="T1099">
            <v>7.65</v>
          </cell>
          <cell r="U1099">
            <v>12.65</v>
          </cell>
          <cell r="V1099">
            <v>9.4</v>
          </cell>
          <cell r="X1099">
            <v>19.8</v>
          </cell>
          <cell r="Y1099">
            <v>18.45</v>
          </cell>
          <cell r="Z1099">
            <v>18.75</v>
          </cell>
          <cell r="AA1099">
            <v>3.94</v>
          </cell>
          <cell r="AB1099">
            <v>1.56</v>
          </cell>
          <cell r="AD1099">
            <v>6.25</v>
          </cell>
          <cell r="AE1099">
            <v>0.13138686131386867</v>
          </cell>
          <cell r="AF1099">
            <v>9.1286307053941806E-2</v>
          </cell>
          <cell r="AH1099">
            <v>0.20606060606060606</v>
          </cell>
          <cell r="AJ1099">
            <v>0.14406779661016933</v>
          </cell>
          <cell r="AL1099">
            <v>-0.55621301775147924</v>
          </cell>
          <cell r="AM1099">
            <v>0.66981132075471694</v>
          </cell>
          <cell r="AN1099">
            <v>0.16901408450704247</v>
          </cell>
          <cell r="AO1099">
            <v>0.25</v>
          </cell>
          <cell r="AP1099">
            <v>0.28571428571428581</v>
          </cell>
          <cell r="AQ1099">
            <v>0.10964912280701755</v>
          </cell>
          <cell r="AR1099">
            <v>0.15337423312883436</v>
          </cell>
          <cell r="AS1099">
            <v>9.3922651933701529E-2</v>
          </cell>
          <cell r="AT1099">
            <v>0.10149253731343277</v>
          </cell>
          <cell r="AU1099">
            <v>9.9706744868035102E-2</v>
          </cell>
          <cell r="AV1099">
            <v>0.40213523131672591</v>
          </cell>
          <cell r="AW1099">
            <v>1.0526315789473686</v>
          </cell>
        </row>
      </sheetData>
      <sheetData sheetId="4"/>
      <sheetData sheetId="5">
        <row r="1">
          <cell r="C1" t="str">
            <v>BDI</v>
          </cell>
          <cell r="D1" t="str">
            <v>BCI</v>
          </cell>
          <cell r="E1" t="str">
            <v>BPI</v>
          </cell>
          <cell r="F1" t="str">
            <v>BSI</v>
          </cell>
          <cell r="G1" t="str">
            <v>BHI</v>
          </cell>
        </row>
        <row r="2">
          <cell r="B2">
            <v>39556</v>
          </cell>
          <cell r="C2">
            <v>8203</v>
          </cell>
          <cell r="D2">
            <v>11610</v>
          </cell>
          <cell r="E2">
            <v>782</v>
          </cell>
          <cell r="F2">
            <v>4866</v>
          </cell>
          <cell r="G2"/>
          <cell r="X2">
            <v>39556</v>
          </cell>
          <cell r="Z2">
            <v>11610</v>
          </cell>
          <cell r="AA2">
            <v>8601</v>
          </cell>
          <cell r="AB2">
            <v>4866</v>
          </cell>
          <cell r="AC2">
            <v>2436</v>
          </cell>
        </row>
        <row r="3">
          <cell r="B3">
            <v>39563</v>
          </cell>
          <cell r="C3">
            <v>9329</v>
          </cell>
          <cell r="D3">
            <v>13890</v>
          </cell>
          <cell r="E3">
            <v>778</v>
          </cell>
          <cell r="F3">
            <v>5400</v>
          </cell>
          <cell r="G3"/>
          <cell r="X3">
            <v>39563</v>
          </cell>
          <cell r="Z3">
            <v>13890</v>
          </cell>
          <cell r="AA3">
            <v>9287</v>
          </cell>
          <cell r="AB3">
            <v>5400</v>
          </cell>
          <cell r="AC3">
            <v>2713</v>
          </cell>
        </row>
        <row r="4">
          <cell r="B4">
            <v>39570</v>
          </cell>
          <cell r="C4">
            <v>9581</v>
          </cell>
          <cell r="D4">
            <v>14711</v>
          </cell>
          <cell r="E4">
            <v>777</v>
          </cell>
          <cell r="F4">
            <v>5476</v>
          </cell>
          <cell r="G4"/>
          <cell r="X4">
            <v>39570</v>
          </cell>
          <cell r="Z4">
            <v>14711</v>
          </cell>
          <cell r="AA4">
            <v>9121</v>
          </cell>
          <cell r="AB4">
            <v>5476</v>
          </cell>
          <cell r="AC4">
            <v>2827</v>
          </cell>
        </row>
        <row r="5">
          <cell r="B5">
            <v>39577</v>
          </cell>
          <cell r="C5">
            <v>10237</v>
          </cell>
          <cell r="D5">
            <v>15537</v>
          </cell>
          <cell r="E5">
            <v>792</v>
          </cell>
          <cell r="F5">
            <v>5848</v>
          </cell>
          <cell r="G5"/>
          <cell r="X5">
            <v>39577</v>
          </cell>
          <cell r="Z5">
            <v>15537</v>
          </cell>
          <cell r="AA5">
            <v>9802</v>
          </cell>
          <cell r="AB5">
            <v>5848</v>
          </cell>
          <cell r="AC5">
            <v>3148</v>
          </cell>
        </row>
        <row r="6">
          <cell r="B6">
            <v>39584</v>
          </cell>
          <cell r="C6">
            <v>11459</v>
          </cell>
          <cell r="D6">
            <v>17685</v>
          </cell>
          <cell r="E6">
            <v>812</v>
          </cell>
          <cell r="F6">
            <v>6393</v>
          </cell>
          <cell r="G6"/>
          <cell r="X6">
            <v>39584</v>
          </cell>
          <cell r="Z6">
            <v>17685</v>
          </cell>
          <cell r="AA6">
            <v>11018</v>
          </cell>
          <cell r="AB6">
            <v>6393</v>
          </cell>
          <cell r="AC6">
            <v>3337</v>
          </cell>
        </row>
        <row r="7">
          <cell r="B7">
            <v>39591</v>
          </cell>
          <cell r="C7">
            <v>11465</v>
          </cell>
          <cell r="D7">
            <v>17911</v>
          </cell>
          <cell r="E7">
            <v>828</v>
          </cell>
          <cell r="F7">
            <v>6741</v>
          </cell>
          <cell r="G7"/>
          <cell r="X7">
            <v>39591</v>
          </cell>
          <cell r="Z7">
            <v>17911</v>
          </cell>
          <cell r="AA7">
            <v>10398</v>
          </cell>
          <cell r="AB7">
            <v>6741</v>
          </cell>
          <cell r="AC7">
            <v>3402</v>
          </cell>
        </row>
        <row r="8">
          <cell r="B8">
            <v>39598</v>
          </cell>
          <cell r="C8">
            <v>11440</v>
          </cell>
          <cell r="D8">
            <v>18749</v>
          </cell>
          <cell r="E8">
            <v>840</v>
          </cell>
          <cell r="F8">
            <v>6405</v>
          </cell>
          <cell r="G8"/>
          <cell r="X8">
            <v>39598</v>
          </cell>
          <cell r="Z8">
            <v>18749</v>
          </cell>
          <cell r="AA8">
            <v>9912</v>
          </cell>
          <cell r="AB8">
            <v>6405</v>
          </cell>
          <cell r="AC8">
            <v>3304</v>
          </cell>
        </row>
        <row r="9">
          <cell r="B9">
            <v>39605</v>
          </cell>
          <cell r="C9">
            <v>11612</v>
          </cell>
          <cell r="D9">
            <v>19451</v>
          </cell>
          <cell r="E9">
            <v>852</v>
          </cell>
          <cell r="F9">
            <v>6340</v>
          </cell>
          <cell r="G9"/>
          <cell r="X9">
            <v>39605</v>
          </cell>
          <cell r="Z9">
            <v>19451</v>
          </cell>
          <cell r="AA9">
            <v>9950</v>
          </cell>
          <cell r="AB9">
            <v>6340</v>
          </cell>
          <cell r="AC9">
            <v>3204</v>
          </cell>
        </row>
        <row r="10">
          <cell r="B10">
            <v>39612</v>
          </cell>
          <cell r="C10">
            <v>9646</v>
          </cell>
          <cell r="D10">
            <v>13960</v>
          </cell>
          <cell r="E10">
            <v>864</v>
          </cell>
          <cell r="F10">
            <v>6368</v>
          </cell>
          <cell r="G10"/>
          <cell r="X10">
            <v>39612</v>
          </cell>
          <cell r="Z10">
            <v>13960</v>
          </cell>
          <cell r="AA10">
            <v>8942</v>
          </cell>
          <cell r="AB10">
            <v>6368</v>
          </cell>
          <cell r="AC10">
            <v>3082</v>
          </cell>
        </row>
        <row r="11">
          <cell r="B11">
            <v>39619</v>
          </cell>
          <cell r="C11">
            <v>9428</v>
          </cell>
          <cell r="D11">
            <v>13858</v>
          </cell>
          <cell r="E11">
            <v>868</v>
          </cell>
          <cell r="F11">
            <v>6236</v>
          </cell>
          <cell r="G11"/>
          <cell r="X11">
            <v>39619</v>
          </cell>
          <cell r="Z11">
            <v>13858</v>
          </cell>
          <cell r="AA11">
            <v>8699</v>
          </cell>
          <cell r="AB11">
            <v>6236</v>
          </cell>
          <cell r="AC11">
            <v>2826</v>
          </cell>
        </row>
        <row r="12">
          <cell r="B12">
            <v>39626</v>
          </cell>
          <cell r="C12">
            <v>9599</v>
          </cell>
          <cell r="D12">
            <v>13936</v>
          </cell>
          <cell r="E12">
            <v>872</v>
          </cell>
          <cell r="F12">
            <v>5878</v>
          </cell>
          <cell r="G12"/>
          <cell r="X12">
            <v>39626</v>
          </cell>
          <cell r="Z12">
            <v>13936</v>
          </cell>
          <cell r="AA12">
            <v>9656</v>
          </cell>
          <cell r="AB12">
            <v>5878</v>
          </cell>
          <cell r="AC12">
            <v>2723</v>
          </cell>
        </row>
        <row r="13">
          <cell r="B13">
            <v>39633</v>
          </cell>
          <cell r="C13">
            <v>8854</v>
          </cell>
          <cell r="D13">
            <v>12488</v>
          </cell>
          <cell r="E13">
            <v>871</v>
          </cell>
          <cell r="F13">
            <v>5648</v>
          </cell>
          <cell r="G13"/>
          <cell r="X13">
            <v>39633</v>
          </cell>
          <cell r="Z13">
            <v>12488</v>
          </cell>
          <cell r="AA13">
            <v>8909</v>
          </cell>
          <cell r="AB13">
            <v>5648</v>
          </cell>
          <cell r="AC13">
            <v>2652</v>
          </cell>
        </row>
        <row r="14">
          <cell r="B14">
            <v>39640</v>
          </cell>
          <cell r="C14">
            <v>9230</v>
          </cell>
          <cell r="D14">
            <v>13246</v>
          </cell>
          <cell r="E14">
            <v>871</v>
          </cell>
          <cell r="F14">
            <v>5517</v>
          </cell>
          <cell r="G14"/>
          <cell r="X14">
            <v>39640</v>
          </cell>
          <cell r="Z14">
            <v>13246</v>
          </cell>
          <cell r="AA14">
            <v>9574</v>
          </cell>
          <cell r="AB14">
            <v>5517</v>
          </cell>
          <cell r="AC14">
            <v>2620</v>
          </cell>
        </row>
        <row r="15">
          <cell r="B15">
            <v>39647</v>
          </cell>
          <cell r="C15">
            <v>9012</v>
          </cell>
          <cell r="D15">
            <v>13411</v>
          </cell>
          <cell r="E15">
            <v>865</v>
          </cell>
          <cell r="F15">
            <v>5392</v>
          </cell>
          <cell r="G15"/>
          <cell r="X15">
            <v>39647</v>
          </cell>
          <cell r="Z15">
            <v>13411</v>
          </cell>
          <cell r="AA15">
            <v>8788</v>
          </cell>
          <cell r="AB15">
            <v>5392</v>
          </cell>
          <cell r="AC15">
            <v>2636</v>
          </cell>
        </row>
        <row r="16">
          <cell r="B16">
            <v>39654</v>
          </cell>
          <cell r="C16">
            <v>8637</v>
          </cell>
          <cell r="D16">
            <v>13417</v>
          </cell>
          <cell r="E16">
            <v>866</v>
          </cell>
          <cell r="F16">
            <v>5155</v>
          </cell>
          <cell r="G16"/>
          <cell r="X16">
            <v>39654</v>
          </cell>
          <cell r="Z16">
            <v>13417</v>
          </cell>
          <cell r="AA16">
            <v>7754</v>
          </cell>
          <cell r="AB16">
            <v>5155</v>
          </cell>
          <cell r="AC16">
            <v>2642</v>
          </cell>
        </row>
        <row r="17">
          <cell r="B17">
            <v>39661</v>
          </cell>
          <cell r="C17">
            <v>8280</v>
          </cell>
          <cell r="D17">
            <v>12944</v>
          </cell>
          <cell r="E17">
            <v>869</v>
          </cell>
          <cell r="F17">
            <v>4827</v>
          </cell>
          <cell r="G17"/>
          <cell r="X17">
            <v>39661</v>
          </cell>
          <cell r="Z17">
            <v>12944</v>
          </cell>
          <cell r="AA17">
            <v>7468</v>
          </cell>
          <cell r="AB17">
            <v>4827</v>
          </cell>
          <cell r="AC17">
            <v>2532</v>
          </cell>
        </row>
        <row r="18">
          <cell r="B18">
            <v>39668</v>
          </cell>
          <cell r="C18">
            <v>7201</v>
          </cell>
          <cell r="D18">
            <v>10720</v>
          </cell>
          <cell r="E18">
            <v>879</v>
          </cell>
          <cell r="F18">
            <v>4450</v>
          </cell>
          <cell r="G18"/>
          <cell r="X18">
            <v>39668</v>
          </cell>
          <cell r="Z18">
            <v>10720</v>
          </cell>
          <cell r="AA18">
            <v>6612</v>
          </cell>
          <cell r="AB18">
            <v>4450</v>
          </cell>
          <cell r="AC18">
            <v>2369</v>
          </cell>
        </row>
        <row r="19">
          <cell r="B19">
            <v>39675</v>
          </cell>
          <cell r="C19">
            <v>7557</v>
          </cell>
          <cell r="D19">
            <v>12581</v>
          </cell>
          <cell r="E19">
            <v>898</v>
          </cell>
          <cell r="F19">
            <v>4198</v>
          </cell>
          <cell r="G19"/>
          <cell r="X19">
            <v>39675</v>
          </cell>
          <cell r="Z19">
            <v>12581</v>
          </cell>
          <cell r="AA19">
            <v>6379</v>
          </cell>
          <cell r="AB19">
            <v>4198</v>
          </cell>
          <cell r="AC19">
            <v>2189</v>
          </cell>
        </row>
        <row r="20">
          <cell r="B20">
            <v>39682</v>
          </cell>
          <cell r="C20">
            <v>7147</v>
          </cell>
          <cell r="D20">
            <v>11291</v>
          </cell>
          <cell r="E20">
            <v>699</v>
          </cell>
          <cell r="F20">
            <v>4387</v>
          </cell>
          <cell r="G20"/>
          <cell r="X20">
            <v>39682</v>
          </cell>
          <cell r="Z20">
            <v>11291</v>
          </cell>
          <cell r="AA20">
            <v>6080</v>
          </cell>
          <cell r="AB20">
            <v>4387</v>
          </cell>
          <cell r="AC20">
            <v>2214</v>
          </cell>
        </row>
        <row r="21">
          <cell r="B21">
            <v>39689</v>
          </cell>
          <cell r="C21">
            <v>6809</v>
          </cell>
          <cell r="D21">
            <v>10506</v>
          </cell>
          <cell r="E21">
            <v>678</v>
          </cell>
          <cell r="F21">
            <v>4189</v>
          </cell>
          <cell r="G21"/>
          <cell r="X21">
            <v>39689</v>
          </cell>
          <cell r="Z21">
            <v>10506</v>
          </cell>
          <cell r="AA21">
            <v>5993</v>
          </cell>
          <cell r="AB21">
            <v>4189</v>
          </cell>
          <cell r="AC21">
            <v>2151</v>
          </cell>
        </row>
        <row r="22">
          <cell r="B22">
            <v>39696</v>
          </cell>
          <cell r="C22">
            <v>5663</v>
          </cell>
          <cell r="D22">
            <v>7708</v>
          </cell>
          <cell r="E22">
            <v>635</v>
          </cell>
          <cell r="F22">
            <v>3475</v>
          </cell>
          <cell r="G22"/>
          <cell r="X22">
            <v>39696</v>
          </cell>
          <cell r="Z22">
            <v>7708</v>
          </cell>
          <cell r="AA22">
            <v>5844</v>
          </cell>
          <cell r="AB22">
            <v>3475</v>
          </cell>
          <cell r="AC22">
            <v>1964</v>
          </cell>
        </row>
        <row r="23">
          <cell r="B23">
            <v>39703</v>
          </cell>
          <cell r="C23">
            <v>4800</v>
          </cell>
          <cell r="D23">
            <v>6438</v>
          </cell>
          <cell r="E23">
            <v>582</v>
          </cell>
          <cell r="F23">
            <v>3126</v>
          </cell>
          <cell r="G23"/>
          <cell r="X23">
            <v>39703</v>
          </cell>
          <cell r="Z23">
            <v>6438</v>
          </cell>
          <cell r="AA23">
            <v>4785</v>
          </cell>
          <cell r="AB23">
            <v>3126</v>
          </cell>
          <cell r="AC23">
            <v>1748</v>
          </cell>
        </row>
        <row r="24">
          <cell r="B24">
            <v>39710</v>
          </cell>
          <cell r="C24">
            <v>4975</v>
          </cell>
          <cell r="D24">
            <v>6528</v>
          </cell>
          <cell r="E24">
            <v>542</v>
          </cell>
          <cell r="F24">
            <v>3102</v>
          </cell>
          <cell r="G24"/>
          <cell r="X24">
            <v>39710</v>
          </cell>
          <cell r="Z24">
            <v>6528</v>
          </cell>
          <cell r="AA24">
            <v>5368</v>
          </cell>
          <cell r="AB24">
            <v>3102</v>
          </cell>
          <cell r="AC24">
            <v>1688</v>
          </cell>
        </row>
        <row r="25">
          <cell r="B25">
            <v>39717</v>
          </cell>
          <cell r="C25">
            <v>3746</v>
          </cell>
          <cell r="D25">
            <v>4652</v>
          </cell>
          <cell r="E25">
            <v>514</v>
          </cell>
          <cell r="F25">
            <v>2925</v>
          </cell>
          <cell r="G25"/>
          <cell r="X25">
            <v>39717</v>
          </cell>
          <cell r="Z25">
            <v>4652</v>
          </cell>
          <cell r="AA25">
            <v>3458</v>
          </cell>
          <cell r="AB25">
            <v>2925</v>
          </cell>
          <cell r="AC25">
            <v>1527</v>
          </cell>
        </row>
        <row r="26">
          <cell r="B26">
            <v>39724</v>
          </cell>
          <cell r="C26">
            <v>3002</v>
          </cell>
          <cell r="D26">
            <v>4254</v>
          </cell>
          <cell r="E26">
            <v>492</v>
          </cell>
          <cell r="F26">
            <v>2364</v>
          </cell>
          <cell r="G26"/>
          <cell r="X26">
            <v>39724</v>
          </cell>
          <cell r="Z26">
            <v>4254</v>
          </cell>
          <cell r="AA26">
            <v>2281</v>
          </cell>
          <cell r="AB26">
            <v>2364</v>
          </cell>
          <cell r="AC26">
            <v>1169</v>
          </cell>
        </row>
        <row r="27">
          <cell r="B27">
            <v>39731</v>
          </cell>
          <cell r="C27">
            <v>2221</v>
          </cell>
          <cell r="D27">
            <v>3087</v>
          </cell>
          <cell r="E27">
            <v>474</v>
          </cell>
          <cell r="F27">
            <v>1641</v>
          </cell>
          <cell r="G27"/>
          <cell r="X27">
            <v>39731</v>
          </cell>
          <cell r="Z27">
            <v>3087</v>
          </cell>
          <cell r="AA27">
            <v>1805</v>
          </cell>
          <cell r="AB27">
            <v>1641</v>
          </cell>
          <cell r="AC27">
            <v>914</v>
          </cell>
        </row>
        <row r="28">
          <cell r="B28">
            <v>39738</v>
          </cell>
          <cell r="C28">
            <v>1438</v>
          </cell>
          <cell r="D28">
            <v>1776</v>
          </cell>
          <cell r="E28">
            <v>461</v>
          </cell>
          <cell r="F28">
            <v>1206</v>
          </cell>
          <cell r="G28"/>
          <cell r="X28">
            <v>39738</v>
          </cell>
          <cell r="Z28">
            <v>1776</v>
          </cell>
          <cell r="AA28">
            <v>1110</v>
          </cell>
          <cell r="AB28">
            <v>1206</v>
          </cell>
          <cell r="AC28">
            <v>732</v>
          </cell>
        </row>
        <row r="29">
          <cell r="B29">
            <v>39745</v>
          </cell>
          <cell r="C29">
            <v>1102</v>
          </cell>
          <cell r="D29">
            <v>1504</v>
          </cell>
          <cell r="E29">
            <v>452</v>
          </cell>
          <cell r="F29">
            <v>817</v>
          </cell>
          <cell r="G29"/>
          <cell r="X29">
            <v>39745</v>
          </cell>
          <cell r="Z29">
            <v>1504</v>
          </cell>
          <cell r="AA29">
            <v>921</v>
          </cell>
          <cell r="AB29">
            <v>817</v>
          </cell>
          <cell r="AC29">
            <v>455</v>
          </cell>
        </row>
        <row r="30">
          <cell r="B30">
            <v>39752</v>
          </cell>
          <cell r="C30">
            <v>851</v>
          </cell>
          <cell r="D30">
            <v>1265</v>
          </cell>
          <cell r="E30">
            <v>446</v>
          </cell>
          <cell r="F30">
            <v>583</v>
          </cell>
          <cell r="G30"/>
          <cell r="X30">
            <v>39752</v>
          </cell>
          <cell r="Z30">
            <v>1265</v>
          </cell>
          <cell r="AA30">
            <v>677</v>
          </cell>
          <cell r="AB30">
            <v>583</v>
          </cell>
          <cell r="AC30">
            <v>329</v>
          </cell>
        </row>
        <row r="31">
          <cell r="B31">
            <v>39759</v>
          </cell>
          <cell r="C31">
            <v>829</v>
          </cell>
          <cell r="D31">
            <v>1120</v>
          </cell>
          <cell r="E31">
            <v>433</v>
          </cell>
          <cell r="F31">
            <v>530</v>
          </cell>
          <cell r="G31"/>
          <cell r="X31">
            <v>39759</v>
          </cell>
          <cell r="Z31">
            <v>1120</v>
          </cell>
          <cell r="AA31">
            <v>836</v>
          </cell>
          <cell r="AB31">
            <v>530</v>
          </cell>
          <cell r="AC31">
            <v>296</v>
          </cell>
        </row>
        <row r="32">
          <cell r="B32">
            <v>39766</v>
          </cell>
          <cell r="C32">
            <v>841</v>
          </cell>
          <cell r="D32">
            <v>1016</v>
          </cell>
          <cell r="E32">
            <v>423</v>
          </cell>
          <cell r="F32">
            <v>556</v>
          </cell>
          <cell r="G32"/>
          <cell r="X32">
            <v>39766</v>
          </cell>
          <cell r="Z32">
            <v>1016</v>
          </cell>
          <cell r="AA32">
            <v>953</v>
          </cell>
          <cell r="AB32">
            <v>556</v>
          </cell>
          <cell r="AC32">
            <v>297</v>
          </cell>
        </row>
        <row r="33">
          <cell r="B33">
            <v>39773</v>
          </cell>
          <cell r="C33">
            <v>836</v>
          </cell>
          <cell r="D33">
            <v>967</v>
          </cell>
          <cell r="E33">
            <v>419</v>
          </cell>
          <cell r="F33">
            <v>634</v>
          </cell>
          <cell r="G33"/>
          <cell r="X33">
            <v>39773</v>
          </cell>
          <cell r="Z33">
            <v>967</v>
          </cell>
          <cell r="AA33">
            <v>886</v>
          </cell>
          <cell r="AB33">
            <v>634</v>
          </cell>
          <cell r="AC33">
            <v>316</v>
          </cell>
        </row>
        <row r="34">
          <cell r="B34">
            <v>39780</v>
          </cell>
          <cell r="C34">
            <v>715</v>
          </cell>
          <cell r="D34">
            <v>838</v>
          </cell>
          <cell r="E34">
            <v>423</v>
          </cell>
          <cell r="F34">
            <v>622</v>
          </cell>
          <cell r="G34"/>
          <cell r="X34">
            <v>39780</v>
          </cell>
          <cell r="Z34">
            <v>838</v>
          </cell>
          <cell r="AA34">
            <v>622</v>
          </cell>
          <cell r="AB34">
            <v>622</v>
          </cell>
          <cell r="AC34">
            <v>315</v>
          </cell>
        </row>
        <row r="35">
          <cell r="B35">
            <v>39787</v>
          </cell>
          <cell r="C35">
            <v>663</v>
          </cell>
          <cell r="D35">
            <v>871</v>
          </cell>
          <cell r="E35">
            <v>446</v>
          </cell>
          <cell r="F35">
            <v>548</v>
          </cell>
          <cell r="G35"/>
          <cell r="X35">
            <v>39787</v>
          </cell>
          <cell r="Z35">
            <v>871</v>
          </cell>
          <cell r="AA35">
            <v>504</v>
          </cell>
          <cell r="AB35">
            <v>548</v>
          </cell>
          <cell r="AC35">
            <v>300</v>
          </cell>
        </row>
        <row r="36">
          <cell r="B36">
            <v>39794</v>
          </cell>
          <cell r="C36">
            <v>764</v>
          </cell>
          <cell r="D36">
            <v>1331</v>
          </cell>
          <cell r="E36">
            <v>485</v>
          </cell>
          <cell r="F36">
            <v>490</v>
          </cell>
          <cell r="G36"/>
          <cell r="X36">
            <v>39794</v>
          </cell>
          <cell r="Z36">
            <v>1331</v>
          </cell>
          <cell r="AA36">
            <v>440</v>
          </cell>
          <cell r="AB36">
            <v>490</v>
          </cell>
          <cell r="AC36">
            <v>303</v>
          </cell>
        </row>
        <row r="37">
          <cell r="B37">
            <v>39801</v>
          </cell>
          <cell r="C37">
            <v>818</v>
          </cell>
          <cell r="D37">
            <v>1423</v>
          </cell>
          <cell r="E37">
            <v>557</v>
          </cell>
          <cell r="F37">
            <v>454</v>
          </cell>
          <cell r="G37"/>
          <cell r="X37">
            <v>39801</v>
          </cell>
          <cell r="Z37">
            <v>1423</v>
          </cell>
          <cell r="AA37">
            <v>575</v>
          </cell>
          <cell r="AB37">
            <v>454</v>
          </cell>
          <cell r="AC37">
            <v>292</v>
          </cell>
        </row>
        <row r="38">
          <cell r="B38">
            <v>39822</v>
          </cell>
          <cell r="C38">
            <v>872</v>
          </cell>
          <cell r="D38">
            <v>1728</v>
          </cell>
          <cell r="E38">
            <v>640</v>
          </cell>
          <cell r="F38">
            <v>394</v>
          </cell>
          <cell r="G38"/>
          <cell r="X38">
            <v>39815</v>
          </cell>
          <cell r="Z38">
            <v>1361</v>
          </cell>
          <cell r="AA38">
            <v>540</v>
          </cell>
          <cell r="AB38">
            <v>411</v>
          </cell>
          <cell r="AC38">
            <v>279</v>
          </cell>
        </row>
        <row r="39">
          <cell r="B39">
            <v>39829</v>
          </cell>
          <cell r="C39">
            <v>881</v>
          </cell>
          <cell r="D39">
            <v>1760</v>
          </cell>
          <cell r="E39">
            <v>680</v>
          </cell>
          <cell r="F39">
            <v>418</v>
          </cell>
          <cell r="G39"/>
          <cell r="X39">
            <v>39822</v>
          </cell>
          <cell r="Z39">
            <v>1728</v>
          </cell>
          <cell r="AA39">
            <v>534</v>
          </cell>
          <cell r="AB39">
            <v>394</v>
          </cell>
          <cell r="AC39">
            <v>269</v>
          </cell>
        </row>
        <row r="40">
          <cell r="B40">
            <v>39836</v>
          </cell>
          <cell r="C40">
            <v>980</v>
          </cell>
          <cell r="D40">
            <v>2032</v>
          </cell>
          <cell r="E40">
            <v>704</v>
          </cell>
          <cell r="F40">
            <v>443</v>
          </cell>
          <cell r="G40"/>
          <cell r="X40">
            <v>39829</v>
          </cell>
          <cell r="Z40">
            <v>1760</v>
          </cell>
          <cell r="AA40">
            <v>496</v>
          </cell>
          <cell r="AB40">
            <v>418</v>
          </cell>
          <cell r="AC40">
            <v>282</v>
          </cell>
        </row>
        <row r="41">
          <cell r="B41">
            <v>39843</v>
          </cell>
          <cell r="C41">
            <v>1070</v>
          </cell>
          <cell r="D41">
            <v>1981</v>
          </cell>
          <cell r="E41">
            <v>710</v>
          </cell>
          <cell r="F41">
            <v>512</v>
          </cell>
          <cell r="G41"/>
          <cell r="X41">
            <v>39836</v>
          </cell>
          <cell r="Z41">
            <v>2032</v>
          </cell>
          <cell r="AA41">
            <v>531</v>
          </cell>
          <cell r="AB41">
            <v>443</v>
          </cell>
          <cell r="AC41">
            <v>281</v>
          </cell>
        </row>
        <row r="42">
          <cell r="B42">
            <v>39850</v>
          </cell>
          <cell r="C42">
            <v>1642</v>
          </cell>
          <cell r="D42">
            <v>2999</v>
          </cell>
          <cell r="E42">
            <v>702</v>
          </cell>
          <cell r="F42">
            <v>854</v>
          </cell>
          <cell r="G42"/>
          <cell r="X42">
            <v>39843</v>
          </cell>
          <cell r="Z42">
            <v>1981</v>
          </cell>
          <cell r="AA42">
            <v>795</v>
          </cell>
          <cell r="AB42">
            <v>512</v>
          </cell>
          <cell r="AC42">
            <v>300</v>
          </cell>
        </row>
        <row r="43">
          <cell r="B43">
            <v>39857</v>
          </cell>
          <cell r="C43">
            <v>1908</v>
          </cell>
          <cell r="D43">
            <v>3335</v>
          </cell>
          <cell r="E43">
            <v>679</v>
          </cell>
          <cell r="F43">
            <v>1190</v>
          </cell>
          <cell r="G43"/>
          <cell r="X43">
            <v>39850</v>
          </cell>
          <cell r="Z43">
            <v>2999</v>
          </cell>
          <cell r="AA43">
            <v>1251</v>
          </cell>
          <cell r="AB43">
            <v>854</v>
          </cell>
          <cell r="AC43">
            <v>404</v>
          </cell>
        </row>
        <row r="44">
          <cell r="B44">
            <v>39864</v>
          </cell>
          <cell r="C44">
            <v>2099</v>
          </cell>
          <cell r="D44">
            <v>3768</v>
          </cell>
          <cell r="E44">
            <v>666</v>
          </cell>
          <cell r="F44">
            <v>1300</v>
          </cell>
          <cell r="G44"/>
          <cell r="X44">
            <v>39857</v>
          </cell>
          <cell r="Z44">
            <v>3335</v>
          </cell>
          <cell r="AA44">
            <v>1399</v>
          </cell>
          <cell r="AB44">
            <v>1190</v>
          </cell>
          <cell r="AC44">
            <v>475</v>
          </cell>
        </row>
        <row r="45">
          <cell r="B45">
            <v>39871</v>
          </cell>
          <cell r="C45">
            <v>1986</v>
          </cell>
          <cell r="D45">
            <v>2963</v>
          </cell>
          <cell r="E45">
            <v>644</v>
          </cell>
          <cell r="F45">
            <v>1529</v>
          </cell>
          <cell r="G45"/>
          <cell r="X45">
            <v>39864</v>
          </cell>
          <cell r="Z45">
            <v>3768</v>
          </cell>
          <cell r="AA45">
            <v>1439</v>
          </cell>
          <cell r="AB45">
            <v>1300</v>
          </cell>
          <cell r="AC45">
            <v>532</v>
          </cell>
        </row>
        <row r="46">
          <cell r="B46">
            <v>39878</v>
          </cell>
          <cell r="C46">
            <v>2225</v>
          </cell>
          <cell r="D46">
            <v>2839</v>
          </cell>
          <cell r="E46">
            <v>621</v>
          </cell>
          <cell r="F46">
            <v>1688</v>
          </cell>
          <cell r="G46"/>
          <cell r="X46">
            <v>39871</v>
          </cell>
          <cell r="Z46">
            <v>2963</v>
          </cell>
          <cell r="AA46">
            <v>1542</v>
          </cell>
          <cell r="AB46">
            <v>1529</v>
          </cell>
          <cell r="AC46">
            <v>628</v>
          </cell>
        </row>
        <row r="47">
          <cell r="B47">
            <v>39885</v>
          </cell>
          <cell r="C47">
            <v>2122</v>
          </cell>
          <cell r="D47">
            <v>2454</v>
          </cell>
          <cell r="E47">
            <v>603</v>
          </cell>
          <cell r="F47">
            <v>1710</v>
          </cell>
          <cell r="G47"/>
          <cell r="X47">
            <v>39878</v>
          </cell>
          <cell r="Z47">
            <v>2839</v>
          </cell>
          <cell r="AA47">
            <v>2230</v>
          </cell>
          <cell r="AB47">
            <v>1688</v>
          </cell>
          <cell r="AC47">
            <v>704</v>
          </cell>
        </row>
        <row r="48">
          <cell r="B48">
            <v>39892</v>
          </cell>
          <cell r="C48">
            <v>1782</v>
          </cell>
          <cell r="D48">
            <v>2197</v>
          </cell>
          <cell r="E48">
            <v>586</v>
          </cell>
          <cell r="F48">
            <v>1541</v>
          </cell>
          <cell r="G48"/>
          <cell r="X48">
            <v>39885</v>
          </cell>
          <cell r="Z48">
            <v>2454</v>
          </cell>
          <cell r="AA48">
            <v>2158</v>
          </cell>
          <cell r="AB48">
            <v>1710</v>
          </cell>
          <cell r="AC48">
            <v>796</v>
          </cell>
        </row>
        <row r="49">
          <cell r="B49">
            <v>39899</v>
          </cell>
          <cell r="C49">
            <v>1678</v>
          </cell>
          <cell r="D49">
            <v>2092</v>
          </cell>
          <cell r="E49">
            <v>576</v>
          </cell>
          <cell r="F49">
            <v>1338</v>
          </cell>
          <cell r="G49"/>
          <cell r="X49">
            <v>39892</v>
          </cell>
          <cell r="Z49">
            <v>2197</v>
          </cell>
          <cell r="AA49">
            <v>1475</v>
          </cell>
          <cell r="AB49">
            <v>1541</v>
          </cell>
          <cell r="AC49">
            <v>764</v>
          </cell>
        </row>
        <row r="50">
          <cell r="B50">
            <v>39906</v>
          </cell>
          <cell r="C50">
            <v>1506</v>
          </cell>
          <cell r="D50">
            <v>1962</v>
          </cell>
          <cell r="E50">
            <v>576</v>
          </cell>
          <cell r="F50">
            <v>1236</v>
          </cell>
          <cell r="G50"/>
          <cell r="X50">
            <v>39899</v>
          </cell>
          <cell r="Z50">
            <v>2092</v>
          </cell>
          <cell r="AA50">
            <v>1492</v>
          </cell>
          <cell r="AB50">
            <v>1338</v>
          </cell>
          <cell r="AC50">
            <v>707</v>
          </cell>
        </row>
        <row r="51">
          <cell r="B51">
            <v>39913</v>
          </cell>
          <cell r="C51">
            <v>1478</v>
          </cell>
          <cell r="D51">
            <v>2024</v>
          </cell>
          <cell r="E51">
            <v>584</v>
          </cell>
          <cell r="F51">
            <v>1153</v>
          </cell>
          <cell r="G51"/>
          <cell r="X51">
            <v>39906</v>
          </cell>
          <cell r="Z51">
            <v>1962</v>
          </cell>
          <cell r="AA51">
            <v>1186</v>
          </cell>
          <cell r="AB51">
            <v>1236</v>
          </cell>
          <cell r="AC51">
            <v>666</v>
          </cell>
        </row>
        <row r="52">
          <cell r="B52">
            <v>39920</v>
          </cell>
          <cell r="C52">
            <v>1682</v>
          </cell>
          <cell r="D52">
            <v>2209</v>
          </cell>
          <cell r="E52">
            <v>596</v>
          </cell>
          <cell r="F52">
            <v>1241</v>
          </cell>
          <cell r="G52"/>
          <cell r="X52">
            <v>39913</v>
          </cell>
          <cell r="Z52">
            <v>2033</v>
          </cell>
          <cell r="AA52">
            <v>1185</v>
          </cell>
          <cell r="AB52">
            <v>1158</v>
          </cell>
          <cell r="AC52">
            <v>628</v>
          </cell>
        </row>
        <row r="53">
          <cell r="B53">
            <v>39927</v>
          </cell>
          <cell r="C53">
            <v>1873</v>
          </cell>
          <cell r="D53">
            <v>2494</v>
          </cell>
          <cell r="E53">
            <v>606</v>
          </cell>
          <cell r="F53">
            <v>1435</v>
          </cell>
          <cell r="G53"/>
          <cell r="X53">
            <v>39920</v>
          </cell>
          <cell r="Z53">
            <v>2209</v>
          </cell>
          <cell r="AA53">
            <v>1555</v>
          </cell>
          <cell r="AB53">
            <v>1241</v>
          </cell>
          <cell r="AC53">
            <v>637</v>
          </cell>
        </row>
        <row r="54">
          <cell r="B54">
            <v>39934</v>
          </cell>
          <cell r="C54">
            <v>1806</v>
          </cell>
          <cell r="D54">
            <v>2376</v>
          </cell>
          <cell r="E54">
            <v>616</v>
          </cell>
          <cell r="F54">
            <v>1430</v>
          </cell>
          <cell r="G54"/>
          <cell r="X54">
            <v>39927</v>
          </cell>
          <cell r="Z54">
            <v>2494</v>
          </cell>
          <cell r="AA54">
            <v>1662</v>
          </cell>
          <cell r="AB54">
            <v>1435</v>
          </cell>
          <cell r="AC54">
            <v>692</v>
          </cell>
        </row>
        <row r="55">
          <cell r="B55">
            <v>39941</v>
          </cell>
          <cell r="C55">
            <v>2214</v>
          </cell>
          <cell r="D55">
            <v>2963</v>
          </cell>
          <cell r="E55">
            <v>624</v>
          </cell>
          <cell r="F55">
            <v>1569</v>
          </cell>
          <cell r="G55"/>
          <cell r="X55">
            <v>39934</v>
          </cell>
          <cell r="Z55">
            <v>2376</v>
          </cell>
          <cell r="AA55">
            <v>1556</v>
          </cell>
          <cell r="AB55">
            <v>1430</v>
          </cell>
          <cell r="AC55">
            <v>694</v>
          </cell>
        </row>
        <row r="56">
          <cell r="B56">
            <v>39948</v>
          </cell>
          <cell r="C56">
            <v>2544</v>
          </cell>
          <cell r="D56">
            <v>3481</v>
          </cell>
          <cell r="E56">
            <v>625</v>
          </cell>
          <cell r="F56">
            <v>1754</v>
          </cell>
          <cell r="G56"/>
          <cell r="X56">
            <v>39941</v>
          </cell>
          <cell r="Z56">
            <v>2963</v>
          </cell>
          <cell r="AA56">
            <v>2144</v>
          </cell>
          <cell r="AB56">
            <v>1569</v>
          </cell>
          <cell r="AC56">
            <v>747</v>
          </cell>
        </row>
        <row r="57">
          <cell r="B57">
            <v>39955</v>
          </cell>
          <cell r="C57">
            <v>2786</v>
          </cell>
          <cell r="D57">
            <v>4343</v>
          </cell>
          <cell r="E57">
            <v>619</v>
          </cell>
          <cell r="F57">
            <v>1837</v>
          </cell>
          <cell r="G57"/>
          <cell r="X57">
            <v>39948</v>
          </cell>
          <cell r="Z57">
            <v>3481</v>
          </cell>
          <cell r="AA57">
            <v>2474</v>
          </cell>
          <cell r="AB57">
            <v>1754</v>
          </cell>
          <cell r="AC57">
            <v>823</v>
          </cell>
        </row>
        <row r="58">
          <cell r="B58">
            <v>39962</v>
          </cell>
          <cell r="C58">
            <v>3494</v>
          </cell>
          <cell r="D58">
            <v>6125</v>
          </cell>
          <cell r="E58">
            <v>611</v>
          </cell>
          <cell r="F58">
            <v>1831</v>
          </cell>
          <cell r="G58"/>
          <cell r="X58">
            <v>39955</v>
          </cell>
          <cell r="Z58">
            <v>4343</v>
          </cell>
          <cell r="AA58">
            <v>2293</v>
          </cell>
          <cell r="AB58">
            <v>1837</v>
          </cell>
          <cell r="AC58">
            <v>869</v>
          </cell>
        </row>
        <row r="59">
          <cell r="B59">
            <v>39969</v>
          </cell>
          <cell r="C59">
            <v>3809</v>
          </cell>
          <cell r="D59">
            <v>6812</v>
          </cell>
          <cell r="E59">
            <v>610</v>
          </cell>
          <cell r="F59">
            <v>1832</v>
          </cell>
          <cell r="G59"/>
          <cell r="X59">
            <v>39962</v>
          </cell>
          <cell r="Z59">
            <v>6125</v>
          </cell>
          <cell r="AA59">
            <v>2900</v>
          </cell>
          <cell r="AB59">
            <v>1831</v>
          </cell>
          <cell r="AC59">
            <v>864</v>
          </cell>
        </row>
        <row r="60">
          <cell r="B60">
            <v>39976</v>
          </cell>
          <cell r="C60">
            <v>3583</v>
          </cell>
          <cell r="D60">
            <v>6715</v>
          </cell>
          <cell r="E60">
            <v>609</v>
          </cell>
          <cell r="F60">
            <v>1722</v>
          </cell>
          <cell r="G60"/>
          <cell r="X60">
            <v>39969</v>
          </cell>
          <cell r="Z60">
            <v>6812</v>
          </cell>
          <cell r="AA60">
            <v>3252</v>
          </cell>
          <cell r="AB60">
            <v>1832</v>
          </cell>
          <cell r="AC60">
            <v>880</v>
          </cell>
        </row>
        <row r="61">
          <cell r="B61">
            <v>39983</v>
          </cell>
          <cell r="C61">
            <v>4070</v>
          </cell>
          <cell r="D61">
            <v>7996</v>
          </cell>
          <cell r="E61">
            <v>609</v>
          </cell>
          <cell r="F61">
            <v>1749</v>
          </cell>
          <cell r="G61"/>
          <cell r="X61">
            <v>39976</v>
          </cell>
          <cell r="Z61">
            <v>6715</v>
          </cell>
          <cell r="AA61">
            <v>2754</v>
          </cell>
          <cell r="AB61">
            <v>1722</v>
          </cell>
          <cell r="AC61">
            <v>827</v>
          </cell>
        </row>
        <row r="62">
          <cell r="B62">
            <v>39990</v>
          </cell>
          <cell r="C62">
            <v>3703</v>
          </cell>
          <cell r="D62">
            <v>7106</v>
          </cell>
          <cell r="E62">
            <v>616</v>
          </cell>
          <cell r="F62">
            <v>1734</v>
          </cell>
          <cell r="G62"/>
          <cell r="X62">
            <v>39983</v>
          </cell>
          <cell r="Z62">
            <v>7996</v>
          </cell>
          <cell r="AA62">
            <v>3125</v>
          </cell>
          <cell r="AB62">
            <v>1749</v>
          </cell>
          <cell r="AC62">
            <v>780</v>
          </cell>
        </row>
        <row r="63">
          <cell r="B63">
            <v>39997</v>
          </cell>
          <cell r="C63">
            <v>3520</v>
          </cell>
          <cell r="D63">
            <v>6438</v>
          </cell>
          <cell r="E63">
            <v>624</v>
          </cell>
          <cell r="F63">
            <v>1718</v>
          </cell>
          <cell r="G63"/>
          <cell r="X63">
            <v>39990</v>
          </cell>
          <cell r="Z63">
            <v>7106</v>
          </cell>
          <cell r="AA63">
            <v>2817</v>
          </cell>
          <cell r="AB63">
            <v>1734</v>
          </cell>
          <cell r="AC63">
            <v>764</v>
          </cell>
        </row>
        <row r="64">
          <cell r="B64">
            <v>40004</v>
          </cell>
          <cell r="C64">
            <v>2985</v>
          </cell>
          <cell r="D64">
            <v>4844</v>
          </cell>
          <cell r="E64">
            <v>634</v>
          </cell>
          <cell r="F64">
            <v>1817</v>
          </cell>
          <cell r="G64"/>
          <cell r="X64">
            <v>39997</v>
          </cell>
          <cell r="Z64">
            <v>6438</v>
          </cell>
          <cell r="AA64">
            <v>3027</v>
          </cell>
          <cell r="AB64">
            <v>1718</v>
          </cell>
          <cell r="AC64">
            <v>749</v>
          </cell>
        </row>
        <row r="65">
          <cell r="B65">
            <v>40011</v>
          </cell>
          <cell r="C65">
            <v>3542</v>
          </cell>
          <cell r="D65">
            <v>5957</v>
          </cell>
          <cell r="E65">
            <v>651</v>
          </cell>
          <cell r="F65">
            <v>2051</v>
          </cell>
          <cell r="G65"/>
          <cell r="X65">
            <v>40004</v>
          </cell>
          <cell r="Z65">
            <v>4844</v>
          </cell>
          <cell r="AA65">
            <v>2952</v>
          </cell>
          <cell r="AB65">
            <v>1817</v>
          </cell>
          <cell r="AC65">
            <v>794</v>
          </cell>
        </row>
        <row r="66">
          <cell r="B66">
            <v>40018</v>
          </cell>
          <cell r="C66">
            <v>3345</v>
          </cell>
          <cell r="D66">
            <v>5170</v>
          </cell>
          <cell r="E66">
            <v>674</v>
          </cell>
          <cell r="F66">
            <v>2091</v>
          </cell>
          <cell r="G66"/>
          <cell r="X66">
            <v>40011</v>
          </cell>
          <cell r="Z66">
            <v>5957</v>
          </cell>
          <cell r="AA66">
            <v>3324</v>
          </cell>
          <cell r="AB66">
            <v>2051</v>
          </cell>
          <cell r="AC66">
            <v>843</v>
          </cell>
        </row>
        <row r="67">
          <cell r="B67">
            <v>40025</v>
          </cell>
          <cell r="C67">
            <v>3350</v>
          </cell>
          <cell r="D67">
            <v>5385</v>
          </cell>
          <cell r="E67">
            <v>739</v>
          </cell>
          <cell r="F67">
            <v>2081</v>
          </cell>
          <cell r="G67"/>
          <cell r="X67">
            <v>40018</v>
          </cell>
          <cell r="Z67">
            <v>5170</v>
          </cell>
          <cell r="AA67">
            <v>3524</v>
          </cell>
          <cell r="AB67">
            <v>2091</v>
          </cell>
          <cell r="AC67">
            <v>879</v>
          </cell>
        </row>
        <row r="68">
          <cell r="B68">
            <v>40032</v>
          </cell>
          <cell r="C68">
            <v>2772</v>
          </cell>
          <cell r="D68">
            <v>4444</v>
          </cell>
          <cell r="E68">
            <v>803</v>
          </cell>
          <cell r="F68">
            <v>1840</v>
          </cell>
          <cell r="G68"/>
          <cell r="X68">
            <v>40025</v>
          </cell>
          <cell r="Z68">
            <v>5385</v>
          </cell>
          <cell r="AA68">
            <v>3183</v>
          </cell>
          <cell r="AB68">
            <v>2081</v>
          </cell>
          <cell r="AC68">
            <v>887</v>
          </cell>
        </row>
        <row r="69">
          <cell r="B69">
            <v>40039</v>
          </cell>
          <cell r="C69">
            <v>2752</v>
          </cell>
          <cell r="D69">
            <v>4708</v>
          </cell>
          <cell r="E69">
            <v>836</v>
          </cell>
          <cell r="F69">
            <v>1709</v>
          </cell>
          <cell r="G69"/>
          <cell r="X69">
            <v>40032</v>
          </cell>
          <cell r="Z69">
            <v>4444</v>
          </cell>
          <cell r="AA69">
            <v>2599</v>
          </cell>
          <cell r="AB69">
            <v>1840</v>
          </cell>
          <cell r="AC69">
            <v>833</v>
          </cell>
        </row>
        <row r="70">
          <cell r="B70">
            <v>40046</v>
          </cell>
          <cell r="C70">
            <v>2468</v>
          </cell>
          <cell r="D70">
            <v>4030</v>
          </cell>
          <cell r="E70">
            <v>2244</v>
          </cell>
          <cell r="F70">
            <v>1733</v>
          </cell>
          <cell r="G70">
            <v>823</v>
          </cell>
          <cell r="X70">
            <v>40039</v>
          </cell>
          <cell r="Z70">
            <v>4708</v>
          </cell>
          <cell r="AA70">
            <v>2391</v>
          </cell>
          <cell r="AB70">
            <v>1709</v>
          </cell>
          <cell r="AC70">
            <v>829</v>
          </cell>
        </row>
        <row r="71">
          <cell r="B71">
            <v>40053</v>
          </cell>
          <cell r="C71">
            <v>2437</v>
          </cell>
          <cell r="D71">
            <v>3965</v>
          </cell>
          <cell r="E71">
            <v>2157</v>
          </cell>
          <cell r="F71">
            <v>1740</v>
          </cell>
          <cell r="G71">
            <v>833</v>
          </cell>
          <cell r="X71">
            <v>40046</v>
          </cell>
          <cell r="Z71">
            <v>4030</v>
          </cell>
          <cell r="AA71">
            <v>2244</v>
          </cell>
          <cell r="AB71">
            <v>1733</v>
          </cell>
          <cell r="AC71">
            <v>823</v>
          </cell>
        </row>
        <row r="72">
          <cell r="B72">
            <v>40060</v>
          </cell>
          <cell r="C72">
            <v>2415</v>
          </cell>
          <cell r="D72">
            <v>3651</v>
          </cell>
          <cell r="E72">
            <v>2486</v>
          </cell>
          <cell r="F72">
            <v>1742</v>
          </cell>
          <cell r="G72">
            <v>867</v>
          </cell>
          <cell r="X72">
            <v>40053</v>
          </cell>
          <cell r="Z72">
            <v>3946</v>
          </cell>
          <cell r="AA72">
            <v>2157</v>
          </cell>
          <cell r="AB72">
            <v>1740</v>
          </cell>
          <cell r="AC72">
            <v>833</v>
          </cell>
        </row>
        <row r="73">
          <cell r="B73">
            <v>40067</v>
          </cell>
          <cell r="C73">
            <v>2468</v>
          </cell>
          <cell r="D73">
            <v>3539</v>
          </cell>
          <cell r="E73">
            <v>2550</v>
          </cell>
          <cell r="F73">
            <v>1917</v>
          </cell>
          <cell r="G73">
            <v>916</v>
          </cell>
          <cell r="X73">
            <v>40060</v>
          </cell>
          <cell r="Z73">
            <v>3651</v>
          </cell>
          <cell r="AA73">
            <v>2486</v>
          </cell>
          <cell r="AB73">
            <v>1742</v>
          </cell>
          <cell r="AC73">
            <v>867</v>
          </cell>
        </row>
        <row r="74">
          <cell r="B74">
            <v>40074</v>
          </cell>
          <cell r="C74">
            <v>2356</v>
          </cell>
          <cell r="D74">
            <v>3008</v>
          </cell>
          <cell r="E74">
            <v>2572</v>
          </cell>
          <cell r="F74">
            <v>2063</v>
          </cell>
          <cell r="G74">
            <v>948</v>
          </cell>
          <cell r="X74">
            <v>40067</v>
          </cell>
          <cell r="Z74">
            <v>3539</v>
          </cell>
          <cell r="AA74">
            <v>2550</v>
          </cell>
          <cell r="AB74">
            <v>1917</v>
          </cell>
          <cell r="AC74">
            <v>916</v>
          </cell>
        </row>
        <row r="75">
          <cell r="B75">
            <v>40081</v>
          </cell>
          <cell r="C75">
            <v>2183</v>
          </cell>
          <cell r="D75">
            <v>2677</v>
          </cell>
          <cell r="E75">
            <v>2317</v>
          </cell>
          <cell r="F75">
            <v>2058</v>
          </cell>
          <cell r="G75">
            <v>960</v>
          </cell>
          <cell r="X75">
            <v>40074</v>
          </cell>
          <cell r="Z75">
            <v>3008</v>
          </cell>
          <cell r="AA75">
            <v>2572</v>
          </cell>
          <cell r="AB75">
            <v>2063</v>
          </cell>
          <cell r="AC75">
            <v>948</v>
          </cell>
        </row>
        <row r="76">
          <cell r="B76">
            <v>40088</v>
          </cell>
          <cell r="C76">
            <v>2357</v>
          </cell>
          <cell r="D76">
            <v>3282</v>
          </cell>
          <cell r="E76">
            <v>2361</v>
          </cell>
          <cell r="F76">
            <v>1868</v>
          </cell>
          <cell r="G76">
            <v>977</v>
          </cell>
          <cell r="X76">
            <v>40081</v>
          </cell>
          <cell r="Z76">
            <v>2677</v>
          </cell>
          <cell r="AA76">
            <v>2317</v>
          </cell>
          <cell r="AB76">
            <v>2058</v>
          </cell>
          <cell r="AC76">
            <v>960</v>
          </cell>
        </row>
        <row r="77">
          <cell r="B77">
            <v>40095</v>
          </cell>
          <cell r="C77">
            <v>2695</v>
          </cell>
          <cell r="D77">
            <v>4107</v>
          </cell>
          <cell r="E77">
            <v>2705</v>
          </cell>
          <cell r="F77">
            <v>1800</v>
          </cell>
          <cell r="G77">
            <v>972</v>
          </cell>
          <cell r="X77">
            <v>40088</v>
          </cell>
          <cell r="Z77">
            <v>3282</v>
          </cell>
          <cell r="AA77">
            <v>2361</v>
          </cell>
          <cell r="AB77">
            <v>1868</v>
          </cell>
          <cell r="AC77">
            <v>977</v>
          </cell>
        </row>
        <row r="78">
          <cell r="B78">
            <v>40102</v>
          </cell>
          <cell r="C78">
            <v>2728</v>
          </cell>
          <cell r="D78">
            <v>4061</v>
          </cell>
          <cell r="E78">
            <v>2734</v>
          </cell>
          <cell r="F78">
            <v>1903</v>
          </cell>
          <cell r="G78">
            <v>961</v>
          </cell>
          <cell r="X78">
            <v>40095</v>
          </cell>
          <cell r="Z78">
            <v>4107</v>
          </cell>
          <cell r="AA78">
            <v>2705</v>
          </cell>
          <cell r="AB78">
            <v>1800</v>
          </cell>
          <cell r="AC78">
            <v>972</v>
          </cell>
        </row>
        <row r="79">
          <cell r="B79">
            <v>40109</v>
          </cell>
          <cell r="C79">
            <v>3043</v>
          </cell>
          <cell r="D79">
            <v>4842</v>
          </cell>
          <cell r="E79">
            <v>3048</v>
          </cell>
          <cell r="F79">
            <v>1852</v>
          </cell>
          <cell r="G79">
            <v>895</v>
          </cell>
          <cell r="X79">
            <v>40102</v>
          </cell>
          <cell r="Z79">
            <v>4061</v>
          </cell>
          <cell r="AA79">
            <v>2734</v>
          </cell>
          <cell r="AB79">
            <v>1903</v>
          </cell>
          <cell r="AC79">
            <v>961</v>
          </cell>
        </row>
        <row r="80">
          <cell r="B80">
            <v>40116</v>
          </cell>
          <cell r="C80">
            <v>3103</v>
          </cell>
          <cell r="D80">
            <v>5047</v>
          </cell>
          <cell r="E80">
            <v>3150</v>
          </cell>
          <cell r="F80">
            <v>1820</v>
          </cell>
          <cell r="G80">
            <v>867</v>
          </cell>
          <cell r="X80">
            <v>40109</v>
          </cell>
          <cell r="Z80">
            <v>4842</v>
          </cell>
          <cell r="AA80">
            <v>3048</v>
          </cell>
          <cell r="AB80">
            <v>1852</v>
          </cell>
          <cell r="AC80">
            <v>895</v>
          </cell>
        </row>
        <row r="81">
          <cell r="B81">
            <v>40123</v>
          </cell>
          <cell r="C81">
            <v>3393</v>
          </cell>
          <cell r="D81">
            <v>5583</v>
          </cell>
          <cell r="E81">
            <v>3556</v>
          </cell>
          <cell r="F81">
            <v>1888</v>
          </cell>
          <cell r="G81">
            <v>885</v>
          </cell>
          <cell r="X81">
            <v>40116</v>
          </cell>
          <cell r="Z81">
            <v>5047</v>
          </cell>
          <cell r="AA81">
            <v>3150</v>
          </cell>
          <cell r="AB81">
            <v>1820</v>
          </cell>
          <cell r="AC81">
            <v>867</v>
          </cell>
        </row>
        <row r="82">
          <cell r="B82">
            <v>40130</v>
          </cell>
          <cell r="C82">
            <v>4111</v>
          </cell>
          <cell r="D82">
            <v>7183</v>
          </cell>
          <cell r="E82">
            <v>3978</v>
          </cell>
          <cell r="F82">
            <v>2147</v>
          </cell>
          <cell r="G82">
            <v>970</v>
          </cell>
          <cell r="X82">
            <v>40123</v>
          </cell>
          <cell r="Z82">
            <v>5583</v>
          </cell>
          <cell r="AA82">
            <v>3556</v>
          </cell>
          <cell r="AB82">
            <v>1888</v>
          </cell>
          <cell r="AC82">
            <v>885</v>
          </cell>
        </row>
        <row r="83">
          <cell r="B83">
            <v>40137</v>
          </cell>
          <cell r="C83">
            <v>4507</v>
          </cell>
          <cell r="D83">
            <v>7542</v>
          </cell>
          <cell r="E83">
            <v>4424</v>
          </cell>
          <cell r="F83">
            <v>2487</v>
          </cell>
          <cell r="G83">
            <v>1088</v>
          </cell>
          <cell r="X83">
            <v>40130</v>
          </cell>
          <cell r="Z83">
            <v>7183</v>
          </cell>
          <cell r="AA83">
            <v>3978</v>
          </cell>
          <cell r="AB83">
            <v>2147</v>
          </cell>
          <cell r="AC83">
            <v>970</v>
          </cell>
        </row>
        <row r="84">
          <cell r="B84">
            <v>40144</v>
          </cell>
          <cell r="C84">
            <v>3974</v>
          </cell>
          <cell r="D84">
            <v>6353</v>
          </cell>
          <cell r="E84">
            <v>3868</v>
          </cell>
          <cell r="F84">
            <v>2446</v>
          </cell>
          <cell r="G84">
            <v>1137</v>
          </cell>
          <cell r="X84">
            <v>40137</v>
          </cell>
          <cell r="Z84">
            <v>7542</v>
          </cell>
          <cell r="AA84">
            <v>4424</v>
          </cell>
          <cell r="AB84">
            <v>2487</v>
          </cell>
          <cell r="AC84">
            <v>1088</v>
          </cell>
        </row>
        <row r="85">
          <cell r="B85">
            <v>40151</v>
          </cell>
          <cell r="C85">
            <v>4107</v>
          </cell>
          <cell r="D85">
            <v>6655</v>
          </cell>
          <cell r="E85">
            <v>3928</v>
          </cell>
          <cell r="F85">
            <v>2382</v>
          </cell>
          <cell r="G85">
            <v>1182</v>
          </cell>
          <cell r="X85">
            <v>40144</v>
          </cell>
          <cell r="Z85">
            <v>6353</v>
          </cell>
          <cell r="AA85">
            <v>3868</v>
          </cell>
          <cell r="AB85">
            <v>2446</v>
          </cell>
          <cell r="AC85">
            <v>1137</v>
          </cell>
        </row>
        <row r="86">
          <cell r="B86">
            <v>40158</v>
          </cell>
          <cell r="C86">
            <v>3579</v>
          </cell>
          <cell r="D86">
            <v>5193</v>
          </cell>
          <cell r="E86">
            <v>3673</v>
          </cell>
          <cell r="F86">
            <v>2429</v>
          </cell>
          <cell r="G86">
            <v>1240</v>
          </cell>
          <cell r="X86">
            <v>40151</v>
          </cell>
          <cell r="Z86">
            <v>6655</v>
          </cell>
          <cell r="AA86">
            <v>3928</v>
          </cell>
          <cell r="AB86">
            <v>2382</v>
          </cell>
          <cell r="AC86">
            <v>1182</v>
          </cell>
        </row>
        <row r="87">
          <cell r="B87">
            <v>40165</v>
          </cell>
          <cell r="C87">
            <v>3376</v>
          </cell>
          <cell r="D87">
            <v>4875</v>
          </cell>
          <cell r="E87">
            <v>3448</v>
          </cell>
          <cell r="F87">
            <v>2340</v>
          </cell>
          <cell r="G87">
            <v>1240</v>
          </cell>
          <cell r="X87">
            <v>40158</v>
          </cell>
          <cell r="Z87">
            <v>5193</v>
          </cell>
          <cell r="AA87">
            <v>3673</v>
          </cell>
          <cell r="AB87">
            <v>2429</v>
          </cell>
          <cell r="AC87">
            <v>1240</v>
          </cell>
        </row>
        <row r="88">
          <cell r="B88">
            <v>40172</v>
          </cell>
          <cell r="C88">
            <v>3005</v>
          </cell>
          <cell r="D88">
            <v>3887</v>
          </cell>
          <cell r="E88">
            <v>3823</v>
          </cell>
          <cell r="F88">
            <v>2224</v>
          </cell>
          <cell r="G88">
            <v>1159</v>
          </cell>
          <cell r="X88">
            <v>40165</v>
          </cell>
          <cell r="Z88">
            <v>4566</v>
          </cell>
          <cell r="AA88">
            <v>3448</v>
          </cell>
          <cell r="AB88">
            <v>2322</v>
          </cell>
          <cell r="AC88">
            <v>1199</v>
          </cell>
        </row>
        <row r="89">
          <cell r="B89">
            <v>40186</v>
          </cell>
          <cell r="C89">
            <v>3140</v>
          </cell>
          <cell r="D89">
            <v>3733</v>
          </cell>
          <cell r="E89">
            <v>4218</v>
          </cell>
          <cell r="F89">
            <v>2418</v>
          </cell>
          <cell r="G89">
            <v>1177</v>
          </cell>
          <cell r="X89">
            <v>40179</v>
          </cell>
          <cell r="Z89">
            <v>4197</v>
          </cell>
          <cell r="AA89">
            <v>3823</v>
          </cell>
          <cell r="AB89">
            <v>2224</v>
          </cell>
          <cell r="AC89">
            <v>1151</v>
          </cell>
        </row>
        <row r="90">
          <cell r="B90">
            <v>40193</v>
          </cell>
          <cell r="C90">
            <v>3299</v>
          </cell>
          <cell r="D90">
            <v>4375</v>
          </cell>
          <cell r="E90">
            <v>3745</v>
          </cell>
          <cell r="F90">
            <v>2535</v>
          </cell>
          <cell r="G90">
            <v>1200</v>
          </cell>
          <cell r="X90">
            <v>40186</v>
          </cell>
          <cell r="Z90">
            <v>3733</v>
          </cell>
          <cell r="AA90">
            <v>4218</v>
          </cell>
          <cell r="AB90">
            <v>2418</v>
          </cell>
          <cell r="AC90">
            <v>1177</v>
          </cell>
        </row>
        <row r="91">
          <cell r="B91">
            <v>40200</v>
          </cell>
          <cell r="C91">
            <v>3204</v>
          </cell>
          <cell r="D91">
            <v>4161</v>
          </cell>
          <cell r="E91">
            <v>3661</v>
          </cell>
          <cell r="F91">
            <v>2449</v>
          </cell>
          <cell r="G91">
            <v>1210</v>
          </cell>
          <cell r="X91">
            <v>40193</v>
          </cell>
          <cell r="Z91">
            <v>4375</v>
          </cell>
          <cell r="AA91">
            <v>3745</v>
          </cell>
          <cell r="AB91">
            <v>2535</v>
          </cell>
          <cell r="AC91">
            <v>1200</v>
          </cell>
        </row>
        <row r="92">
          <cell r="B92">
            <v>40207</v>
          </cell>
          <cell r="C92">
            <v>2848</v>
          </cell>
          <cell r="D92">
            <v>3494</v>
          </cell>
          <cell r="E92">
            <v>3420</v>
          </cell>
          <cell r="F92">
            <v>2271</v>
          </cell>
          <cell r="G92">
            <v>1163</v>
          </cell>
          <cell r="X92">
            <v>40200</v>
          </cell>
          <cell r="Z92">
            <v>4161</v>
          </cell>
          <cell r="AA92">
            <v>3661</v>
          </cell>
          <cell r="AB92">
            <v>2449</v>
          </cell>
          <cell r="AC92">
            <v>1210</v>
          </cell>
        </row>
        <row r="93">
          <cell r="B93">
            <v>40214</v>
          </cell>
          <cell r="C93">
            <v>2715</v>
          </cell>
          <cell r="D93">
            <v>3474</v>
          </cell>
          <cell r="E93">
            <v>3141</v>
          </cell>
          <cell r="F93">
            <v>2156</v>
          </cell>
          <cell r="G93">
            <v>1095</v>
          </cell>
          <cell r="X93">
            <v>40207</v>
          </cell>
          <cell r="Z93">
            <v>3494</v>
          </cell>
          <cell r="AA93">
            <v>3420</v>
          </cell>
          <cell r="AB93">
            <v>2271</v>
          </cell>
          <cell r="AC93">
            <v>1163</v>
          </cell>
        </row>
        <row r="94">
          <cell r="B94">
            <v>40221</v>
          </cell>
          <cell r="C94">
            <v>2571</v>
          </cell>
          <cell r="D94">
            <v>3259</v>
          </cell>
          <cell r="E94">
            <v>3028</v>
          </cell>
          <cell r="F94">
            <v>2048</v>
          </cell>
          <cell r="G94">
            <v>1038</v>
          </cell>
          <cell r="X94">
            <v>40214</v>
          </cell>
          <cell r="Z94">
            <v>3474</v>
          </cell>
          <cell r="AA94">
            <v>3141</v>
          </cell>
          <cell r="AB94">
            <v>2156</v>
          </cell>
          <cell r="AC94">
            <v>1095</v>
          </cell>
        </row>
        <row r="95">
          <cell r="B95">
            <v>40228</v>
          </cell>
          <cell r="C95">
            <v>2661</v>
          </cell>
          <cell r="D95">
            <v>3523</v>
          </cell>
          <cell r="E95">
            <v>3179</v>
          </cell>
          <cell r="F95">
            <v>2029</v>
          </cell>
          <cell r="G95">
            <v>1055</v>
          </cell>
          <cell r="X95">
            <v>40221</v>
          </cell>
          <cell r="Z95">
            <v>3259</v>
          </cell>
          <cell r="AA95">
            <v>3028</v>
          </cell>
          <cell r="AB95">
            <v>2048</v>
          </cell>
          <cell r="AC95">
            <v>1038</v>
          </cell>
        </row>
        <row r="96">
          <cell r="B96">
            <v>40235</v>
          </cell>
          <cell r="C96">
            <v>2738</v>
          </cell>
          <cell r="D96">
            <v>3174</v>
          </cell>
          <cell r="E96">
            <v>3399</v>
          </cell>
          <cell r="F96">
            <v>2288</v>
          </cell>
          <cell r="G96">
            <v>1153</v>
          </cell>
          <cell r="X96">
            <v>40228</v>
          </cell>
          <cell r="Z96">
            <v>3517</v>
          </cell>
          <cell r="AA96">
            <v>3179</v>
          </cell>
          <cell r="AB96">
            <v>2077</v>
          </cell>
          <cell r="AC96">
            <v>1055</v>
          </cell>
        </row>
        <row r="97">
          <cell r="B97">
            <v>40242</v>
          </cell>
          <cell r="C97">
            <v>3242</v>
          </cell>
          <cell r="D97">
            <v>3923</v>
          </cell>
          <cell r="E97">
            <v>4003</v>
          </cell>
          <cell r="F97">
            <v>2472</v>
          </cell>
          <cell r="G97">
            <v>1258</v>
          </cell>
          <cell r="X97">
            <v>40235</v>
          </cell>
          <cell r="Z97">
            <v>3174</v>
          </cell>
          <cell r="AA97">
            <v>3399</v>
          </cell>
          <cell r="AB97">
            <v>2288</v>
          </cell>
          <cell r="AC97">
            <v>1153</v>
          </cell>
        </row>
        <row r="98">
          <cell r="B98">
            <v>40249</v>
          </cell>
          <cell r="C98">
            <v>3506</v>
          </cell>
          <cell r="D98">
            <v>4328</v>
          </cell>
          <cell r="E98">
            <v>4177</v>
          </cell>
          <cell r="F98">
            <v>2731</v>
          </cell>
          <cell r="G98">
            <v>1338</v>
          </cell>
          <cell r="X98">
            <v>40242</v>
          </cell>
          <cell r="Z98">
            <v>3923</v>
          </cell>
          <cell r="AA98">
            <v>4003</v>
          </cell>
          <cell r="AB98">
            <v>2472</v>
          </cell>
          <cell r="AC98">
            <v>1258</v>
          </cell>
        </row>
        <row r="99">
          <cell r="B99">
            <v>40256</v>
          </cell>
          <cell r="C99">
            <v>3379</v>
          </cell>
          <cell r="D99">
            <v>3522</v>
          </cell>
          <cell r="E99">
            <v>4344</v>
          </cell>
          <cell r="F99">
            <v>2929</v>
          </cell>
          <cell r="G99">
            <v>1468</v>
          </cell>
          <cell r="X99">
            <v>40249</v>
          </cell>
          <cell r="Z99">
            <v>4328</v>
          </cell>
          <cell r="AA99">
            <v>4177</v>
          </cell>
          <cell r="AB99">
            <v>2731</v>
          </cell>
          <cell r="AC99">
            <v>1338</v>
          </cell>
        </row>
        <row r="100">
          <cell r="B100">
            <v>40263</v>
          </cell>
          <cell r="C100">
            <v>3098</v>
          </cell>
          <cell r="D100">
            <v>3244</v>
          </cell>
          <cell r="E100">
            <v>3965</v>
          </cell>
          <cell r="F100">
            <v>2647</v>
          </cell>
          <cell r="G100">
            <v>1449</v>
          </cell>
          <cell r="X100">
            <v>40256</v>
          </cell>
          <cell r="Z100">
            <v>3522</v>
          </cell>
          <cell r="AA100">
            <v>4344</v>
          </cell>
          <cell r="AB100">
            <v>2929</v>
          </cell>
          <cell r="AC100">
            <v>1468</v>
          </cell>
        </row>
        <row r="101">
          <cell r="B101">
            <v>40270</v>
          </cell>
          <cell r="C101">
            <v>2991</v>
          </cell>
          <cell r="D101">
            <v>3429</v>
          </cell>
          <cell r="E101">
            <v>3736</v>
          </cell>
          <cell r="F101">
            <v>2409</v>
          </cell>
          <cell r="G101">
            <v>1360</v>
          </cell>
          <cell r="X101">
            <v>40263</v>
          </cell>
          <cell r="Z101">
            <v>3244</v>
          </cell>
          <cell r="AA101">
            <v>3965</v>
          </cell>
          <cell r="AB101">
            <v>2647</v>
          </cell>
          <cell r="AC101">
            <v>1449</v>
          </cell>
        </row>
        <row r="102">
          <cell r="B102">
            <v>40277</v>
          </cell>
          <cell r="C102">
            <v>2913</v>
          </cell>
          <cell r="D102">
            <v>2984</v>
          </cell>
          <cell r="E102">
            <v>3952</v>
          </cell>
          <cell r="F102">
            <v>2490</v>
          </cell>
          <cell r="G102">
            <v>1355</v>
          </cell>
          <cell r="X102">
            <v>40270</v>
          </cell>
          <cell r="Z102">
            <v>3377</v>
          </cell>
          <cell r="AA102">
            <v>3736</v>
          </cell>
          <cell r="AB102">
            <v>2435</v>
          </cell>
          <cell r="AC102">
            <v>1349</v>
          </cell>
        </row>
        <row r="103">
          <cell r="B103">
            <v>40284</v>
          </cell>
          <cell r="C103">
            <v>3009</v>
          </cell>
          <cell r="D103">
            <v>3071</v>
          </cell>
          <cell r="E103">
            <v>4034</v>
          </cell>
          <cell r="F103">
            <v>2594</v>
          </cell>
          <cell r="G103">
            <v>1373</v>
          </cell>
          <cell r="X103">
            <v>40277</v>
          </cell>
          <cell r="Z103">
            <v>2984</v>
          </cell>
          <cell r="AA103">
            <v>3952</v>
          </cell>
          <cell r="AB103">
            <v>2490</v>
          </cell>
          <cell r="AC103">
            <v>1355</v>
          </cell>
        </row>
        <row r="104">
          <cell r="B104">
            <v>40291</v>
          </cell>
          <cell r="C104">
            <v>3013</v>
          </cell>
          <cell r="D104">
            <v>3238</v>
          </cell>
          <cell r="E104">
            <v>3757</v>
          </cell>
          <cell r="F104">
            <v>2656</v>
          </cell>
          <cell r="G104">
            <v>1351</v>
          </cell>
          <cell r="X104">
            <v>40284</v>
          </cell>
          <cell r="Z104">
            <v>3071</v>
          </cell>
          <cell r="AA104">
            <v>4034</v>
          </cell>
          <cell r="AB104">
            <v>2594</v>
          </cell>
          <cell r="AC104">
            <v>1373</v>
          </cell>
        </row>
        <row r="105">
          <cell r="B105">
            <v>40298</v>
          </cell>
          <cell r="C105">
            <v>3354</v>
          </cell>
          <cell r="D105">
            <v>3936</v>
          </cell>
          <cell r="E105">
            <v>3900</v>
          </cell>
          <cell r="F105">
            <v>2715</v>
          </cell>
          <cell r="G105">
            <v>1356</v>
          </cell>
          <cell r="X105">
            <v>40291</v>
          </cell>
          <cell r="Z105">
            <v>3238</v>
          </cell>
          <cell r="AA105">
            <v>3757</v>
          </cell>
          <cell r="AB105">
            <v>2656</v>
          </cell>
          <cell r="AC105">
            <v>1351</v>
          </cell>
        </row>
        <row r="106">
          <cell r="B106">
            <v>40305</v>
          </cell>
          <cell r="C106">
            <v>3608</v>
          </cell>
          <cell r="D106">
            <v>4348</v>
          </cell>
          <cell r="E106">
            <v>4062</v>
          </cell>
          <cell r="F106">
            <v>2888</v>
          </cell>
          <cell r="G106">
            <v>1412</v>
          </cell>
          <cell r="X106">
            <v>40298</v>
          </cell>
          <cell r="Z106">
            <v>3936</v>
          </cell>
          <cell r="AA106">
            <v>3900</v>
          </cell>
          <cell r="AB106">
            <v>2715</v>
          </cell>
          <cell r="AC106">
            <v>1356</v>
          </cell>
        </row>
        <row r="107">
          <cell r="B107">
            <v>40312</v>
          </cell>
          <cell r="C107">
            <v>3929</v>
          </cell>
          <cell r="D107">
            <v>4804</v>
          </cell>
          <cell r="E107">
            <v>4340</v>
          </cell>
          <cell r="F107">
            <v>3076</v>
          </cell>
          <cell r="G107">
            <v>1481</v>
          </cell>
          <cell r="X107">
            <v>40305</v>
          </cell>
          <cell r="Z107">
            <v>4348</v>
          </cell>
          <cell r="AA107">
            <v>4062</v>
          </cell>
          <cell r="AB107">
            <v>2888</v>
          </cell>
          <cell r="AC107">
            <v>1412</v>
          </cell>
        </row>
        <row r="108">
          <cell r="B108">
            <v>40319</v>
          </cell>
          <cell r="C108">
            <v>3844</v>
          </cell>
          <cell r="D108">
            <v>4317</v>
          </cell>
          <cell r="E108">
            <v>4576</v>
          </cell>
          <cell r="F108">
            <v>3095</v>
          </cell>
          <cell r="G108">
            <v>1516</v>
          </cell>
          <cell r="X108">
            <v>40312</v>
          </cell>
          <cell r="Z108">
            <v>4804</v>
          </cell>
          <cell r="AA108">
            <v>4340</v>
          </cell>
          <cell r="AB108">
            <v>3076</v>
          </cell>
          <cell r="AC108">
            <v>1481</v>
          </cell>
        </row>
        <row r="109">
          <cell r="B109">
            <v>40326</v>
          </cell>
          <cell r="C109">
            <v>4078</v>
          </cell>
          <cell r="D109">
            <v>5217</v>
          </cell>
          <cell r="E109">
            <v>4247</v>
          </cell>
          <cell r="F109">
            <v>2982</v>
          </cell>
          <cell r="G109">
            <v>1477</v>
          </cell>
          <cell r="X109">
            <v>40319</v>
          </cell>
          <cell r="Z109">
            <v>4317</v>
          </cell>
          <cell r="AA109">
            <v>4576</v>
          </cell>
          <cell r="AB109">
            <v>3095</v>
          </cell>
          <cell r="AC109">
            <v>1516</v>
          </cell>
        </row>
        <row r="110">
          <cell r="B110">
            <v>40333</v>
          </cell>
          <cell r="C110">
            <v>3844</v>
          </cell>
          <cell r="D110">
            <v>5110</v>
          </cell>
          <cell r="E110">
            <v>3878</v>
          </cell>
          <cell r="F110">
            <v>2741</v>
          </cell>
          <cell r="G110">
            <v>1426</v>
          </cell>
          <cell r="X110">
            <v>40326</v>
          </cell>
          <cell r="Z110">
            <v>5217</v>
          </cell>
          <cell r="AA110">
            <v>4247</v>
          </cell>
          <cell r="AB110">
            <v>2982</v>
          </cell>
          <cell r="AC110">
            <v>1477</v>
          </cell>
        </row>
        <row r="111">
          <cell r="B111">
            <v>40340</v>
          </cell>
          <cell r="C111">
            <v>3288</v>
          </cell>
          <cell r="D111">
            <v>4276</v>
          </cell>
          <cell r="E111">
            <v>3361</v>
          </cell>
          <cell r="F111">
            <v>2410</v>
          </cell>
          <cell r="G111">
            <v>1333</v>
          </cell>
          <cell r="X111">
            <v>40333</v>
          </cell>
          <cell r="Z111">
            <v>5110</v>
          </cell>
          <cell r="AA111">
            <v>3878</v>
          </cell>
          <cell r="AB111">
            <v>2741</v>
          </cell>
          <cell r="AC111">
            <v>1426</v>
          </cell>
        </row>
        <row r="112">
          <cell r="B112">
            <v>40347</v>
          </cell>
          <cell r="C112">
            <v>2694</v>
          </cell>
          <cell r="D112">
            <v>3134</v>
          </cell>
          <cell r="E112">
            <v>2980</v>
          </cell>
          <cell r="F112">
            <v>2232</v>
          </cell>
          <cell r="G112">
            <v>1247</v>
          </cell>
          <cell r="X112">
            <v>40340</v>
          </cell>
          <cell r="Z112">
            <v>4276</v>
          </cell>
          <cell r="AA112">
            <v>3361</v>
          </cell>
          <cell r="AB112">
            <v>2410</v>
          </cell>
          <cell r="AC112">
            <v>1333</v>
          </cell>
        </row>
        <row r="113">
          <cell r="B113">
            <v>40354</v>
          </cell>
          <cell r="C113">
            <v>2501</v>
          </cell>
          <cell r="D113">
            <v>2717</v>
          </cell>
          <cell r="E113">
            <v>3045</v>
          </cell>
          <cell r="F113">
            <v>2122</v>
          </cell>
          <cell r="G113">
            <v>1182</v>
          </cell>
          <cell r="X113">
            <v>40347</v>
          </cell>
          <cell r="Z113">
            <v>3134</v>
          </cell>
          <cell r="AA113">
            <v>2980</v>
          </cell>
          <cell r="AB113">
            <v>2232</v>
          </cell>
          <cell r="AC113">
            <v>1247</v>
          </cell>
        </row>
        <row r="114">
          <cell r="B114">
            <v>40361</v>
          </cell>
          <cell r="C114">
            <v>2280</v>
          </cell>
          <cell r="D114">
            <v>2627</v>
          </cell>
          <cell r="E114">
            <v>2447</v>
          </cell>
          <cell r="F114">
            <v>1995</v>
          </cell>
          <cell r="G114">
            <v>1118</v>
          </cell>
          <cell r="X114">
            <v>40354</v>
          </cell>
          <cell r="Z114">
            <v>2717</v>
          </cell>
          <cell r="AA114">
            <v>3045</v>
          </cell>
          <cell r="AB114">
            <v>2122</v>
          </cell>
          <cell r="AC114">
            <v>1182</v>
          </cell>
        </row>
        <row r="115">
          <cell r="B115">
            <v>40368</v>
          </cell>
          <cell r="C115">
            <v>1902</v>
          </cell>
          <cell r="D115">
            <v>2102</v>
          </cell>
          <cell r="E115">
            <v>1944</v>
          </cell>
          <cell r="F115">
            <v>1817</v>
          </cell>
          <cell r="G115">
            <v>1003</v>
          </cell>
          <cell r="X115">
            <v>40361</v>
          </cell>
          <cell r="Z115">
            <v>2627</v>
          </cell>
          <cell r="AA115">
            <v>2447</v>
          </cell>
          <cell r="AB115">
            <v>1995</v>
          </cell>
          <cell r="AC115">
            <v>1118</v>
          </cell>
        </row>
        <row r="116">
          <cell r="B116">
            <v>40375</v>
          </cell>
          <cell r="C116">
            <v>1720</v>
          </cell>
          <cell r="D116">
            <v>1676</v>
          </cell>
          <cell r="E116">
            <v>2092</v>
          </cell>
          <cell r="F116">
            <v>1669</v>
          </cell>
          <cell r="G116">
            <v>944</v>
          </cell>
          <cell r="X116">
            <v>40368</v>
          </cell>
          <cell r="Z116">
            <v>2102</v>
          </cell>
          <cell r="AA116">
            <v>1944</v>
          </cell>
          <cell r="AB116">
            <v>1817</v>
          </cell>
          <cell r="AC116">
            <v>1003</v>
          </cell>
        </row>
        <row r="117">
          <cell r="B117">
            <v>40382</v>
          </cell>
          <cell r="C117">
            <v>1826</v>
          </cell>
          <cell r="D117">
            <v>1708</v>
          </cell>
          <cell r="E117">
            <v>2362</v>
          </cell>
          <cell r="F117">
            <v>1745</v>
          </cell>
          <cell r="G117">
            <v>978</v>
          </cell>
          <cell r="X117">
            <v>40375</v>
          </cell>
          <cell r="Z117">
            <v>1676</v>
          </cell>
          <cell r="AA117">
            <v>2092</v>
          </cell>
          <cell r="AB117">
            <v>1669</v>
          </cell>
          <cell r="AC117">
            <v>944</v>
          </cell>
        </row>
        <row r="118">
          <cell r="B118">
            <v>40389</v>
          </cell>
          <cell r="C118">
            <v>1967</v>
          </cell>
          <cell r="D118">
            <v>1922</v>
          </cell>
          <cell r="E118">
            <v>2632</v>
          </cell>
          <cell r="F118">
            <v>1760</v>
          </cell>
          <cell r="G118">
            <v>1010</v>
          </cell>
          <cell r="X118">
            <v>40382</v>
          </cell>
          <cell r="Z118">
            <v>1708</v>
          </cell>
          <cell r="AA118">
            <v>2362</v>
          </cell>
          <cell r="AB118">
            <v>1745</v>
          </cell>
          <cell r="AC118">
            <v>978</v>
          </cell>
        </row>
        <row r="119">
          <cell r="B119">
            <v>40396</v>
          </cell>
          <cell r="C119">
            <v>2030</v>
          </cell>
          <cell r="D119">
            <v>2194</v>
          </cell>
          <cell r="E119">
            <v>2581</v>
          </cell>
          <cell r="F119">
            <v>1731</v>
          </cell>
          <cell r="G119">
            <v>974</v>
          </cell>
          <cell r="X119">
            <v>40389</v>
          </cell>
          <cell r="Z119">
            <v>1922</v>
          </cell>
          <cell r="AA119">
            <v>2632</v>
          </cell>
          <cell r="AB119">
            <v>1760</v>
          </cell>
          <cell r="AC119">
            <v>1010</v>
          </cell>
        </row>
        <row r="120">
          <cell r="B120">
            <v>40403</v>
          </cell>
          <cell r="C120">
            <v>2468</v>
          </cell>
          <cell r="D120">
            <v>3210</v>
          </cell>
          <cell r="E120">
            <v>2864</v>
          </cell>
          <cell r="F120">
            <v>1831</v>
          </cell>
          <cell r="G120">
            <v>1014</v>
          </cell>
          <cell r="X120">
            <v>40396</v>
          </cell>
          <cell r="Z120">
            <v>2194</v>
          </cell>
          <cell r="AA120">
            <v>2581</v>
          </cell>
          <cell r="AB120">
            <v>1731</v>
          </cell>
          <cell r="AC120">
            <v>974</v>
          </cell>
        </row>
        <row r="121">
          <cell r="B121">
            <v>40410</v>
          </cell>
          <cell r="C121">
            <v>2756</v>
          </cell>
          <cell r="D121">
            <v>3578</v>
          </cell>
          <cell r="E121">
            <v>3089</v>
          </cell>
          <cell r="F121">
            <v>2076</v>
          </cell>
          <cell r="G121">
            <v>1068</v>
          </cell>
          <cell r="X121">
            <v>40403</v>
          </cell>
          <cell r="Z121">
            <v>3210</v>
          </cell>
          <cell r="AA121">
            <v>2864</v>
          </cell>
          <cell r="AB121">
            <v>1831</v>
          </cell>
          <cell r="AC121">
            <v>1014</v>
          </cell>
        </row>
        <row r="122">
          <cell r="B122">
            <v>40417</v>
          </cell>
          <cell r="C122">
            <v>2712</v>
          </cell>
          <cell r="D122">
            <v>3499</v>
          </cell>
          <cell r="E122">
            <v>2978</v>
          </cell>
          <cell r="F122">
            <v>2109</v>
          </cell>
          <cell r="G122">
            <v>1079</v>
          </cell>
          <cell r="X122">
            <v>40410</v>
          </cell>
          <cell r="Z122">
            <v>3578</v>
          </cell>
          <cell r="AA122">
            <v>3089</v>
          </cell>
          <cell r="AB122">
            <v>2076</v>
          </cell>
          <cell r="AC122">
            <v>1068</v>
          </cell>
        </row>
        <row r="123">
          <cell r="B123">
            <v>40424</v>
          </cell>
          <cell r="C123">
            <v>2876</v>
          </cell>
          <cell r="D123">
            <v>3937</v>
          </cell>
          <cell r="E123">
            <v>3121</v>
          </cell>
          <cell r="F123">
            <v>1992</v>
          </cell>
          <cell r="G123">
            <v>1066</v>
          </cell>
          <cell r="X123">
            <v>40417</v>
          </cell>
          <cell r="Z123">
            <v>3449</v>
          </cell>
          <cell r="AA123">
            <v>2978</v>
          </cell>
          <cell r="AB123">
            <v>2109</v>
          </cell>
          <cell r="AC123">
            <v>1079</v>
          </cell>
        </row>
        <row r="124">
          <cell r="B124">
            <v>40431</v>
          </cell>
          <cell r="C124">
            <v>2995</v>
          </cell>
          <cell r="D124">
            <v>4019</v>
          </cell>
          <cell r="E124">
            <v>3394</v>
          </cell>
          <cell r="F124">
            <v>2046</v>
          </cell>
          <cell r="G124">
            <v>1078</v>
          </cell>
          <cell r="X124">
            <v>40424</v>
          </cell>
          <cell r="Z124">
            <v>3937</v>
          </cell>
          <cell r="AA124">
            <v>3121</v>
          </cell>
          <cell r="AB124">
            <v>1992</v>
          </cell>
          <cell r="AC124">
            <v>1066</v>
          </cell>
        </row>
        <row r="125">
          <cell r="B125">
            <v>40438</v>
          </cell>
          <cell r="C125">
            <v>2676</v>
          </cell>
          <cell r="D125">
            <v>3481</v>
          </cell>
          <cell r="E125">
            <v>2928</v>
          </cell>
          <cell r="F125">
            <v>2012</v>
          </cell>
          <cell r="G125">
            <v>1085</v>
          </cell>
          <cell r="X125">
            <v>40431</v>
          </cell>
          <cell r="Z125">
            <v>4019</v>
          </cell>
          <cell r="AA125">
            <v>3394</v>
          </cell>
          <cell r="AB125">
            <v>2046</v>
          </cell>
          <cell r="AC125">
            <v>1078</v>
          </cell>
        </row>
        <row r="126">
          <cell r="B126">
            <v>40445</v>
          </cell>
          <cell r="C126">
            <v>2444</v>
          </cell>
          <cell r="D126">
            <v>3121</v>
          </cell>
          <cell r="E126">
            <v>2719</v>
          </cell>
          <cell r="F126">
            <v>1879</v>
          </cell>
          <cell r="G126">
            <v>1069</v>
          </cell>
          <cell r="X126">
            <v>40438</v>
          </cell>
          <cell r="Z126">
            <v>3481</v>
          </cell>
          <cell r="AA126">
            <v>2928</v>
          </cell>
          <cell r="AB126">
            <v>2012</v>
          </cell>
          <cell r="AC126">
            <v>1085</v>
          </cell>
        </row>
        <row r="127">
          <cell r="B127">
            <v>40452</v>
          </cell>
          <cell r="C127">
            <v>2446</v>
          </cell>
          <cell r="D127">
            <v>3370</v>
          </cell>
          <cell r="E127">
            <v>2412</v>
          </cell>
          <cell r="F127">
            <v>1847</v>
          </cell>
          <cell r="G127">
            <v>1038</v>
          </cell>
          <cell r="X127">
            <v>40445</v>
          </cell>
          <cell r="Z127">
            <v>3121</v>
          </cell>
          <cell r="AA127">
            <v>2719</v>
          </cell>
          <cell r="AB127">
            <v>1879</v>
          </cell>
          <cell r="AC127">
            <v>1069</v>
          </cell>
        </row>
        <row r="128">
          <cell r="B128">
            <v>40459</v>
          </cell>
          <cell r="C128">
            <v>2639</v>
          </cell>
          <cell r="D128">
            <v>3976</v>
          </cell>
          <cell r="E128">
            <v>2403</v>
          </cell>
          <cell r="F128">
            <v>1873</v>
          </cell>
          <cell r="G128">
            <v>1033</v>
          </cell>
          <cell r="X128">
            <v>40452</v>
          </cell>
          <cell r="Z128">
            <v>3419</v>
          </cell>
          <cell r="AA128">
            <v>2412</v>
          </cell>
          <cell r="AB128">
            <v>1843</v>
          </cell>
          <cell r="AC128">
            <v>1038</v>
          </cell>
        </row>
        <row r="129">
          <cell r="B129">
            <v>40466</v>
          </cell>
          <cell r="C129">
            <v>2762</v>
          </cell>
          <cell r="D129">
            <v>4345</v>
          </cell>
          <cell r="E129">
            <v>2254</v>
          </cell>
          <cell r="F129">
            <v>1858</v>
          </cell>
          <cell r="G129">
            <v>994</v>
          </cell>
          <cell r="X129">
            <v>40459</v>
          </cell>
          <cell r="Z129">
            <v>4076</v>
          </cell>
          <cell r="AA129">
            <v>2403</v>
          </cell>
          <cell r="AB129">
            <v>1894</v>
          </cell>
          <cell r="AC129">
            <v>1033</v>
          </cell>
        </row>
        <row r="130">
          <cell r="B130">
            <v>40473</v>
          </cell>
          <cell r="C130">
            <v>2727</v>
          </cell>
          <cell r="D130">
            <v>4373</v>
          </cell>
          <cell r="E130">
            <v>2219</v>
          </cell>
          <cell r="F130">
            <v>1791</v>
          </cell>
          <cell r="G130">
            <v>950</v>
          </cell>
          <cell r="X130">
            <v>40466</v>
          </cell>
          <cell r="Z130">
            <v>4345</v>
          </cell>
          <cell r="AA130">
            <v>2254</v>
          </cell>
          <cell r="AB130">
            <v>1858</v>
          </cell>
          <cell r="AC130">
            <v>994</v>
          </cell>
        </row>
        <row r="131">
          <cell r="B131">
            <v>40480</v>
          </cell>
          <cell r="C131">
            <v>2678</v>
          </cell>
          <cell r="D131">
            <v>4262</v>
          </cell>
          <cell r="E131">
            <v>2410</v>
          </cell>
          <cell r="F131">
            <v>1750</v>
          </cell>
          <cell r="G131">
            <v>897</v>
          </cell>
          <cell r="X131">
            <v>40473</v>
          </cell>
          <cell r="Z131">
            <v>4373</v>
          </cell>
          <cell r="AA131">
            <v>2219</v>
          </cell>
          <cell r="AB131">
            <v>1791</v>
          </cell>
          <cell r="AC131">
            <v>950</v>
          </cell>
        </row>
        <row r="132">
          <cell r="B132">
            <v>40487</v>
          </cell>
          <cell r="C132">
            <v>2495</v>
          </cell>
          <cell r="D132">
            <v>3994</v>
          </cell>
          <cell r="E132">
            <v>2304</v>
          </cell>
          <cell r="F132">
            <v>1628</v>
          </cell>
          <cell r="G132">
            <v>856</v>
          </cell>
          <cell r="X132">
            <v>40480</v>
          </cell>
          <cell r="Z132">
            <v>4262</v>
          </cell>
          <cell r="AA132">
            <v>2410</v>
          </cell>
          <cell r="AB132">
            <v>1750</v>
          </cell>
          <cell r="AC132">
            <v>897</v>
          </cell>
        </row>
        <row r="133">
          <cell r="B133">
            <v>40494</v>
          </cell>
          <cell r="C133">
            <v>2313</v>
          </cell>
          <cell r="D133">
            <v>3612</v>
          </cell>
          <cell r="E133">
            <v>2365</v>
          </cell>
          <cell r="F133">
            <v>1516</v>
          </cell>
          <cell r="G133">
            <v>833</v>
          </cell>
          <cell r="X133">
            <v>40487</v>
          </cell>
          <cell r="Z133">
            <v>3994</v>
          </cell>
          <cell r="AA133">
            <v>2304</v>
          </cell>
          <cell r="AB133">
            <v>1628</v>
          </cell>
          <cell r="AC133">
            <v>856</v>
          </cell>
        </row>
        <row r="134">
          <cell r="B134">
            <v>40501</v>
          </cell>
          <cell r="C134">
            <v>2155</v>
          </cell>
          <cell r="D134">
            <v>3526</v>
          </cell>
          <cell r="E134">
            <v>2038</v>
          </cell>
          <cell r="F134">
            <v>1389</v>
          </cell>
          <cell r="G134">
            <v>788</v>
          </cell>
          <cell r="X134">
            <v>40494</v>
          </cell>
          <cell r="Z134">
            <v>3612</v>
          </cell>
          <cell r="AA134">
            <v>2365</v>
          </cell>
          <cell r="AB134">
            <v>1516</v>
          </cell>
          <cell r="AC134">
            <v>833</v>
          </cell>
        </row>
        <row r="135">
          <cell r="B135">
            <v>40508</v>
          </cell>
          <cell r="C135">
            <v>2170</v>
          </cell>
          <cell r="D135">
            <v>3233</v>
          </cell>
          <cell r="E135">
            <v>2330</v>
          </cell>
          <cell r="F135">
            <v>1486</v>
          </cell>
          <cell r="G135">
            <v>788</v>
          </cell>
          <cell r="X135">
            <v>40501</v>
          </cell>
          <cell r="Z135">
            <v>3526</v>
          </cell>
          <cell r="AA135">
            <v>2038</v>
          </cell>
          <cell r="AB135">
            <v>1389</v>
          </cell>
          <cell r="AC135">
            <v>788</v>
          </cell>
        </row>
        <row r="136">
          <cell r="B136">
            <v>40515</v>
          </cell>
          <cell r="C136">
            <v>2168</v>
          </cell>
          <cell r="D136">
            <v>2983</v>
          </cell>
          <cell r="E136">
            <v>2382</v>
          </cell>
          <cell r="F136">
            <v>1593</v>
          </cell>
          <cell r="G136">
            <v>816</v>
          </cell>
          <cell r="X136">
            <v>40508</v>
          </cell>
          <cell r="Z136">
            <v>3233</v>
          </cell>
          <cell r="AA136">
            <v>2330</v>
          </cell>
          <cell r="AB136">
            <v>1486</v>
          </cell>
          <cell r="AC136">
            <v>788</v>
          </cell>
        </row>
        <row r="137">
          <cell r="B137">
            <v>40522</v>
          </cell>
          <cell r="C137">
            <v>2095</v>
          </cell>
          <cell r="D137">
            <v>2694</v>
          </cell>
          <cell r="E137">
            <v>2357</v>
          </cell>
          <cell r="F137">
            <v>1670</v>
          </cell>
          <cell r="G137">
            <v>830</v>
          </cell>
          <cell r="X137">
            <v>40515</v>
          </cell>
          <cell r="Z137">
            <v>2983</v>
          </cell>
          <cell r="AA137">
            <v>2382</v>
          </cell>
          <cell r="AB137">
            <v>1593</v>
          </cell>
          <cell r="AC137">
            <v>816</v>
          </cell>
        </row>
        <row r="138">
          <cell r="B138">
            <v>40529</v>
          </cell>
          <cell r="C138">
            <v>1999</v>
          </cell>
          <cell r="D138">
            <v>2723</v>
          </cell>
          <cell r="E138">
            <v>2037</v>
          </cell>
          <cell r="F138">
            <v>1613</v>
          </cell>
          <cell r="G138">
            <v>839</v>
          </cell>
          <cell r="X138">
            <v>40522</v>
          </cell>
          <cell r="Z138">
            <v>2694</v>
          </cell>
          <cell r="AA138">
            <v>2357</v>
          </cell>
          <cell r="AB138">
            <v>1670</v>
          </cell>
          <cell r="AC138">
            <v>830</v>
          </cell>
        </row>
        <row r="139">
          <cell r="B139">
            <v>40536</v>
          </cell>
          <cell r="C139">
            <v>1773</v>
          </cell>
          <cell r="D139">
            <v>2346</v>
          </cell>
          <cell r="E139">
            <v>1845</v>
          </cell>
          <cell r="F139">
            <v>1493</v>
          </cell>
          <cell r="G139">
            <v>829</v>
          </cell>
          <cell r="X139">
            <v>40529</v>
          </cell>
          <cell r="Z139">
            <v>2723</v>
          </cell>
          <cell r="AA139">
            <v>2037</v>
          </cell>
          <cell r="AB139">
            <v>1613</v>
          </cell>
          <cell r="AC139">
            <v>839</v>
          </cell>
        </row>
        <row r="140">
          <cell r="B140">
            <v>40543</v>
          </cell>
          <cell r="C140">
            <v>1773</v>
          </cell>
          <cell r="D140">
            <v>2346</v>
          </cell>
          <cell r="E140">
            <v>1798</v>
          </cell>
          <cell r="F140">
            <v>1493</v>
          </cell>
          <cell r="G140">
            <v>829</v>
          </cell>
          <cell r="X140">
            <v>40536</v>
          </cell>
          <cell r="Z140">
            <v>2346</v>
          </cell>
          <cell r="AA140">
            <v>1845</v>
          </cell>
          <cell r="AB140">
            <v>1493</v>
          </cell>
          <cell r="AC140">
            <v>829</v>
          </cell>
        </row>
        <row r="141">
          <cell r="B141">
            <v>40550</v>
          </cell>
          <cell r="C141">
            <v>1519</v>
          </cell>
          <cell r="D141">
            <v>1865</v>
          </cell>
          <cell r="E141">
            <v>1936</v>
          </cell>
          <cell r="F141">
            <v>1341</v>
          </cell>
          <cell r="G141">
            <v>770</v>
          </cell>
          <cell r="X141">
            <v>40543</v>
          </cell>
          <cell r="Z141">
            <v>2285</v>
          </cell>
          <cell r="AA141">
            <v>1798</v>
          </cell>
          <cell r="AB141">
            <v>1421</v>
          </cell>
          <cell r="AC141">
            <v>807</v>
          </cell>
        </row>
        <row r="142">
          <cell r="B142">
            <v>40557</v>
          </cell>
          <cell r="C142">
            <v>1439</v>
          </cell>
          <cell r="D142">
            <v>1595</v>
          </cell>
          <cell r="E142">
            <v>1923</v>
          </cell>
          <cell r="F142">
            <v>1393</v>
          </cell>
          <cell r="G142">
            <v>765</v>
          </cell>
          <cell r="X142">
            <v>40550</v>
          </cell>
          <cell r="Z142">
            <v>1865</v>
          </cell>
          <cell r="AA142">
            <v>1936</v>
          </cell>
          <cell r="AB142">
            <v>1341</v>
          </cell>
          <cell r="AC142">
            <v>770</v>
          </cell>
        </row>
        <row r="143">
          <cell r="B143">
            <v>40564</v>
          </cell>
          <cell r="C143">
            <v>1370</v>
          </cell>
          <cell r="D143">
            <v>1556</v>
          </cell>
          <cell r="E143">
            <v>1650</v>
          </cell>
          <cell r="F143">
            <v>1427</v>
          </cell>
          <cell r="G143">
            <v>777</v>
          </cell>
          <cell r="X143">
            <v>40557</v>
          </cell>
          <cell r="Z143">
            <v>1594</v>
          </cell>
          <cell r="AA143">
            <v>1923</v>
          </cell>
          <cell r="AB143">
            <v>1393</v>
          </cell>
          <cell r="AC143">
            <v>765</v>
          </cell>
        </row>
        <row r="144">
          <cell r="B144">
            <v>40571</v>
          </cell>
          <cell r="C144">
            <v>1137</v>
          </cell>
          <cell r="D144">
            <v>1368</v>
          </cell>
          <cell r="E144">
            <v>1337</v>
          </cell>
          <cell r="F144">
            <v>1209</v>
          </cell>
          <cell r="G144">
            <v>722</v>
          </cell>
          <cell r="X144">
            <v>40564</v>
          </cell>
          <cell r="Z144">
            <v>1556</v>
          </cell>
          <cell r="AA144">
            <v>1650</v>
          </cell>
          <cell r="AB144">
            <v>1427</v>
          </cell>
          <cell r="AC144">
            <v>777</v>
          </cell>
        </row>
        <row r="145">
          <cell r="B145">
            <v>40578</v>
          </cell>
          <cell r="C145">
            <v>1043</v>
          </cell>
          <cell r="D145">
            <v>1299</v>
          </cell>
          <cell r="E145">
            <v>1348</v>
          </cell>
          <cell r="F145">
            <v>1090</v>
          </cell>
          <cell r="G145">
            <v>643</v>
          </cell>
          <cell r="X145">
            <v>40571</v>
          </cell>
          <cell r="Z145">
            <v>1368</v>
          </cell>
          <cell r="AA145">
            <v>1337</v>
          </cell>
          <cell r="AB145">
            <v>1209</v>
          </cell>
          <cell r="AC145">
            <v>722</v>
          </cell>
        </row>
        <row r="146">
          <cell r="B146">
            <v>40585</v>
          </cell>
          <cell r="C146">
            <v>1178</v>
          </cell>
          <cell r="D146">
            <v>1475</v>
          </cell>
          <cell r="E146">
            <v>1620</v>
          </cell>
          <cell r="F146">
            <v>1132</v>
          </cell>
          <cell r="G146">
            <v>649</v>
          </cell>
          <cell r="X146">
            <v>40578</v>
          </cell>
          <cell r="Z146">
            <v>1299</v>
          </cell>
          <cell r="AA146">
            <v>1348</v>
          </cell>
          <cell r="AB146">
            <v>1090</v>
          </cell>
          <cell r="AC146">
            <v>643</v>
          </cell>
        </row>
        <row r="147">
          <cell r="B147">
            <v>40592</v>
          </cell>
          <cell r="C147">
            <v>1301</v>
          </cell>
          <cell r="D147">
            <v>1442</v>
          </cell>
          <cell r="E147">
            <v>2004</v>
          </cell>
          <cell r="F147">
            <v>1267</v>
          </cell>
          <cell r="G147">
            <v>670</v>
          </cell>
          <cell r="X147">
            <v>40585</v>
          </cell>
          <cell r="Z147">
            <v>1475</v>
          </cell>
          <cell r="AA147">
            <v>1620</v>
          </cell>
          <cell r="AB147">
            <v>1132</v>
          </cell>
          <cell r="AC147">
            <v>649</v>
          </cell>
        </row>
        <row r="148">
          <cell r="B148">
            <v>40599</v>
          </cell>
          <cell r="C148">
            <v>1245</v>
          </cell>
          <cell r="D148">
            <v>1315</v>
          </cell>
          <cell r="E148">
            <v>1812</v>
          </cell>
          <cell r="F148">
            <v>1385</v>
          </cell>
          <cell r="G148">
            <v>688</v>
          </cell>
          <cell r="X148">
            <v>40592</v>
          </cell>
          <cell r="Z148">
            <v>1442</v>
          </cell>
          <cell r="AA148">
            <v>2004</v>
          </cell>
          <cell r="AB148">
            <v>1267</v>
          </cell>
          <cell r="AC148">
            <v>670</v>
          </cell>
        </row>
        <row r="149">
          <cell r="B149">
            <v>40606</v>
          </cell>
          <cell r="C149">
            <v>1346</v>
          </cell>
          <cell r="D149">
            <v>1427</v>
          </cell>
          <cell r="E149">
            <v>1983</v>
          </cell>
          <cell r="F149">
            <v>1467</v>
          </cell>
          <cell r="G149">
            <v>704</v>
          </cell>
          <cell r="X149">
            <v>40599</v>
          </cell>
          <cell r="Z149">
            <v>1315</v>
          </cell>
          <cell r="AA149">
            <v>1812</v>
          </cell>
          <cell r="AB149">
            <v>1385</v>
          </cell>
          <cell r="AC149">
            <v>688</v>
          </cell>
        </row>
        <row r="150">
          <cell r="B150">
            <v>40613</v>
          </cell>
          <cell r="C150">
            <v>1562</v>
          </cell>
          <cell r="D150">
            <v>1891</v>
          </cell>
          <cell r="E150">
            <v>2132</v>
          </cell>
          <cell r="F150">
            <v>1529</v>
          </cell>
          <cell r="G150">
            <v>730</v>
          </cell>
          <cell r="X150">
            <v>40606</v>
          </cell>
          <cell r="Z150">
            <v>1427</v>
          </cell>
          <cell r="AA150">
            <v>1983</v>
          </cell>
          <cell r="AB150">
            <v>1467</v>
          </cell>
          <cell r="AC150">
            <v>704</v>
          </cell>
        </row>
        <row r="151">
          <cell r="B151">
            <v>40620</v>
          </cell>
          <cell r="C151">
            <v>1531</v>
          </cell>
          <cell r="D151">
            <v>1687</v>
          </cell>
          <cell r="E151">
            <v>2094</v>
          </cell>
          <cell r="F151">
            <v>1574</v>
          </cell>
          <cell r="G151">
            <v>755</v>
          </cell>
          <cell r="X151">
            <v>40613</v>
          </cell>
          <cell r="Z151">
            <v>1891</v>
          </cell>
          <cell r="AA151">
            <v>2132</v>
          </cell>
          <cell r="AB151">
            <v>1529</v>
          </cell>
          <cell r="AC151">
            <v>730</v>
          </cell>
        </row>
        <row r="152">
          <cell r="B152">
            <v>40627</v>
          </cell>
          <cell r="C152">
            <v>1585</v>
          </cell>
          <cell r="D152">
            <v>1805</v>
          </cell>
          <cell r="E152">
            <v>2078</v>
          </cell>
          <cell r="F152">
            <v>1603</v>
          </cell>
          <cell r="G152">
            <v>780</v>
          </cell>
          <cell r="X152">
            <v>40620</v>
          </cell>
          <cell r="Z152">
            <v>1687</v>
          </cell>
          <cell r="AA152">
            <v>2094</v>
          </cell>
          <cell r="AB152">
            <v>1574</v>
          </cell>
          <cell r="AC152">
            <v>755</v>
          </cell>
        </row>
        <row r="153">
          <cell r="B153">
            <v>40634</v>
          </cell>
          <cell r="C153">
            <v>1520</v>
          </cell>
          <cell r="D153">
            <v>1792</v>
          </cell>
          <cell r="E153">
            <v>1925</v>
          </cell>
          <cell r="F153">
            <v>1511</v>
          </cell>
          <cell r="G153">
            <v>786</v>
          </cell>
          <cell r="X153">
            <v>40627</v>
          </cell>
          <cell r="Z153">
            <v>1805</v>
          </cell>
          <cell r="AA153">
            <v>2078</v>
          </cell>
          <cell r="AB153">
            <v>1603</v>
          </cell>
          <cell r="AC153">
            <v>780</v>
          </cell>
        </row>
        <row r="154">
          <cell r="B154">
            <v>40641</v>
          </cell>
          <cell r="C154">
            <v>1376</v>
          </cell>
          <cell r="D154">
            <v>1612</v>
          </cell>
          <cell r="E154">
            <v>1696</v>
          </cell>
          <cell r="F154">
            <v>1457</v>
          </cell>
          <cell r="G154">
            <v>786</v>
          </cell>
          <cell r="X154">
            <v>40634</v>
          </cell>
          <cell r="Z154">
            <v>1792</v>
          </cell>
          <cell r="AA154">
            <v>1925</v>
          </cell>
          <cell r="AB154">
            <v>1511</v>
          </cell>
          <cell r="AC154">
            <v>786</v>
          </cell>
        </row>
        <row r="155">
          <cell r="B155">
            <v>40648</v>
          </cell>
          <cell r="C155">
            <v>1296</v>
          </cell>
          <cell r="D155">
            <v>1564</v>
          </cell>
          <cell r="E155">
            <v>1514</v>
          </cell>
          <cell r="F155">
            <v>1414</v>
          </cell>
          <cell r="G155">
            <v>796</v>
          </cell>
          <cell r="X155">
            <v>40641</v>
          </cell>
          <cell r="Z155">
            <v>1612</v>
          </cell>
          <cell r="AA155">
            <v>1696</v>
          </cell>
          <cell r="AB155">
            <v>1457</v>
          </cell>
          <cell r="AC155">
            <v>786</v>
          </cell>
        </row>
        <row r="156">
          <cell r="B156">
            <v>40655</v>
          </cell>
          <cell r="C156">
            <v>1254</v>
          </cell>
          <cell r="D156">
            <v>1540</v>
          </cell>
          <cell r="E156">
            <v>1364</v>
          </cell>
          <cell r="F156">
            <v>1401</v>
          </cell>
          <cell r="G156">
            <v>802</v>
          </cell>
          <cell r="X156">
            <v>40648</v>
          </cell>
          <cell r="Z156">
            <v>1564</v>
          </cell>
          <cell r="AA156">
            <v>1514</v>
          </cell>
          <cell r="AB156">
            <v>1414</v>
          </cell>
          <cell r="AC156">
            <v>796</v>
          </cell>
        </row>
        <row r="157">
          <cell r="B157">
            <v>40662</v>
          </cell>
          <cell r="C157">
            <v>1269</v>
          </cell>
          <cell r="D157">
            <v>1564</v>
          </cell>
          <cell r="E157">
            <v>1558</v>
          </cell>
          <cell r="F157">
            <v>1390</v>
          </cell>
          <cell r="G157">
            <v>797</v>
          </cell>
          <cell r="X157">
            <v>40655</v>
          </cell>
          <cell r="Z157">
            <v>1546</v>
          </cell>
          <cell r="AA157">
            <v>1364</v>
          </cell>
          <cell r="AB157">
            <v>1392</v>
          </cell>
          <cell r="AC157">
            <v>803</v>
          </cell>
        </row>
        <row r="158">
          <cell r="B158">
            <v>40669</v>
          </cell>
          <cell r="C158">
            <v>1340</v>
          </cell>
          <cell r="D158">
            <v>1566</v>
          </cell>
          <cell r="E158">
            <v>1769</v>
          </cell>
          <cell r="F158">
            <v>1386</v>
          </cell>
          <cell r="G158">
            <v>792</v>
          </cell>
          <cell r="X158">
            <v>40662</v>
          </cell>
          <cell r="Z158">
            <v>1572</v>
          </cell>
          <cell r="AA158">
            <v>1558</v>
          </cell>
          <cell r="AB158">
            <v>1375</v>
          </cell>
          <cell r="AC158">
            <v>795</v>
          </cell>
        </row>
        <row r="159">
          <cell r="B159">
            <v>40676</v>
          </cell>
          <cell r="C159">
            <v>1306</v>
          </cell>
          <cell r="D159">
            <v>1494</v>
          </cell>
          <cell r="E159">
            <v>1720</v>
          </cell>
          <cell r="F159">
            <v>1392</v>
          </cell>
          <cell r="G159">
            <v>788</v>
          </cell>
          <cell r="X159">
            <v>40669</v>
          </cell>
          <cell r="Z159">
            <v>1566</v>
          </cell>
          <cell r="AA159">
            <v>1769</v>
          </cell>
          <cell r="AB159">
            <v>1386</v>
          </cell>
          <cell r="AC159">
            <v>792</v>
          </cell>
        </row>
        <row r="160">
          <cell r="B160">
            <v>40683</v>
          </cell>
          <cell r="C160">
            <v>1349</v>
          </cell>
          <cell r="D160">
            <v>1633</v>
          </cell>
          <cell r="E160">
            <v>1666</v>
          </cell>
          <cell r="F160">
            <v>1413</v>
          </cell>
          <cell r="G160">
            <v>786</v>
          </cell>
          <cell r="X160">
            <v>40676</v>
          </cell>
          <cell r="Z160">
            <v>1494</v>
          </cell>
          <cell r="AA160">
            <v>1720</v>
          </cell>
          <cell r="AB160">
            <v>1392</v>
          </cell>
          <cell r="AC160">
            <v>788</v>
          </cell>
        </row>
        <row r="161">
          <cell r="B161">
            <v>40690</v>
          </cell>
          <cell r="C161">
            <v>1474</v>
          </cell>
          <cell r="D161">
            <v>1821</v>
          </cell>
          <cell r="E161">
            <v>1865</v>
          </cell>
          <cell r="F161">
            <v>1451</v>
          </cell>
          <cell r="G161">
            <v>778</v>
          </cell>
          <cell r="X161">
            <v>40683</v>
          </cell>
          <cell r="Z161">
            <v>1633</v>
          </cell>
          <cell r="AA161">
            <v>1666</v>
          </cell>
          <cell r="AB161">
            <v>1413</v>
          </cell>
          <cell r="AC161">
            <v>786</v>
          </cell>
        </row>
        <row r="162">
          <cell r="B162">
            <v>40697</v>
          </cell>
          <cell r="C162">
            <v>1489</v>
          </cell>
          <cell r="D162">
            <v>1939</v>
          </cell>
          <cell r="E162">
            <v>1791</v>
          </cell>
          <cell r="F162">
            <v>1435</v>
          </cell>
          <cell r="G162">
            <v>765</v>
          </cell>
          <cell r="X162">
            <v>40690</v>
          </cell>
          <cell r="Z162">
            <v>1821</v>
          </cell>
          <cell r="AA162">
            <v>1865</v>
          </cell>
          <cell r="AB162">
            <v>1451</v>
          </cell>
          <cell r="AC162">
            <v>778</v>
          </cell>
        </row>
        <row r="163">
          <cell r="B163">
            <v>40704</v>
          </cell>
          <cell r="C163">
            <v>1418</v>
          </cell>
          <cell r="D163">
            <v>1735</v>
          </cell>
          <cell r="E163">
            <v>1927</v>
          </cell>
          <cell r="F163">
            <v>1348</v>
          </cell>
          <cell r="G163">
            <v>749</v>
          </cell>
          <cell r="X163">
            <v>40697</v>
          </cell>
          <cell r="Z163">
            <v>1939</v>
          </cell>
          <cell r="AA163">
            <v>1791</v>
          </cell>
          <cell r="AB163">
            <v>1435</v>
          </cell>
          <cell r="AC163">
            <v>765</v>
          </cell>
        </row>
        <row r="164">
          <cell r="B164">
            <v>40711</v>
          </cell>
          <cell r="C164">
            <v>1423</v>
          </cell>
          <cell r="D164">
            <v>1824</v>
          </cell>
          <cell r="E164">
            <v>1914</v>
          </cell>
          <cell r="F164">
            <v>1319</v>
          </cell>
          <cell r="G164">
            <v>734</v>
          </cell>
          <cell r="X164">
            <v>40704</v>
          </cell>
          <cell r="Z164">
            <v>1735</v>
          </cell>
          <cell r="AA164">
            <v>1927</v>
          </cell>
          <cell r="AB164">
            <v>1348</v>
          </cell>
          <cell r="AC164">
            <v>749</v>
          </cell>
        </row>
        <row r="165">
          <cell r="B165">
            <v>40718</v>
          </cell>
          <cell r="C165">
            <v>1424</v>
          </cell>
          <cell r="D165">
            <v>1974</v>
          </cell>
          <cell r="E165">
            <v>1764</v>
          </cell>
          <cell r="F165">
            <v>1322</v>
          </cell>
          <cell r="G165">
            <v>721</v>
          </cell>
          <cell r="X165">
            <v>40711</v>
          </cell>
          <cell r="Z165">
            <v>1824</v>
          </cell>
          <cell r="AA165">
            <v>1914</v>
          </cell>
          <cell r="AB165">
            <v>1319</v>
          </cell>
          <cell r="AC165">
            <v>734</v>
          </cell>
        </row>
        <row r="166">
          <cell r="B166">
            <v>40725</v>
          </cell>
          <cell r="C166">
            <v>1422</v>
          </cell>
          <cell r="D166">
            <v>2045</v>
          </cell>
          <cell r="E166">
            <v>1590</v>
          </cell>
          <cell r="F166">
            <v>1306</v>
          </cell>
          <cell r="G166">
            <v>712</v>
          </cell>
          <cell r="X166">
            <v>40718</v>
          </cell>
          <cell r="Z166">
            <v>1974</v>
          </cell>
          <cell r="AA166">
            <v>1764</v>
          </cell>
          <cell r="AB166">
            <v>1322</v>
          </cell>
          <cell r="AC166">
            <v>721</v>
          </cell>
        </row>
        <row r="167">
          <cell r="B167">
            <v>40732</v>
          </cell>
          <cell r="C167">
            <v>1449</v>
          </cell>
          <cell r="D167">
            <v>2115</v>
          </cell>
          <cell r="E167">
            <v>1684</v>
          </cell>
          <cell r="F167">
            <v>1277</v>
          </cell>
          <cell r="G167">
            <v>699</v>
          </cell>
          <cell r="X167">
            <v>40725</v>
          </cell>
          <cell r="Z167">
            <v>2045</v>
          </cell>
          <cell r="AA167">
            <v>1590</v>
          </cell>
          <cell r="AB167">
            <v>1306</v>
          </cell>
          <cell r="AC167">
            <v>712</v>
          </cell>
        </row>
        <row r="168">
          <cell r="B168">
            <v>40739</v>
          </cell>
          <cell r="C168">
            <v>1353</v>
          </cell>
          <cell r="D168">
            <v>1918</v>
          </cell>
          <cell r="E168">
            <v>1578</v>
          </cell>
          <cell r="F168">
            <v>1271</v>
          </cell>
          <cell r="G168">
            <v>696</v>
          </cell>
          <cell r="X168">
            <v>40732</v>
          </cell>
          <cell r="Z168">
            <v>2115</v>
          </cell>
          <cell r="AA168">
            <v>1684</v>
          </cell>
          <cell r="AB168">
            <v>1277</v>
          </cell>
          <cell r="AC168">
            <v>699</v>
          </cell>
        </row>
        <row r="169">
          <cell r="B169">
            <v>40746</v>
          </cell>
          <cell r="C169">
            <v>1323</v>
          </cell>
          <cell r="D169">
            <v>1841</v>
          </cell>
          <cell r="E169">
            <v>1535</v>
          </cell>
          <cell r="F169">
            <v>1271</v>
          </cell>
          <cell r="G169">
            <v>697</v>
          </cell>
          <cell r="X169">
            <v>40739</v>
          </cell>
          <cell r="Z169">
            <v>1918</v>
          </cell>
          <cell r="AA169">
            <v>1578</v>
          </cell>
          <cell r="AB169">
            <v>1271</v>
          </cell>
          <cell r="AC169">
            <v>696</v>
          </cell>
        </row>
        <row r="170">
          <cell r="B170">
            <v>40753</v>
          </cell>
          <cell r="C170">
            <v>1264</v>
          </cell>
          <cell r="D170">
            <v>1749</v>
          </cell>
          <cell r="E170">
            <v>1511</v>
          </cell>
          <cell r="F170">
            <v>1259</v>
          </cell>
          <cell r="G170">
            <v>676</v>
          </cell>
          <cell r="X170">
            <v>40746</v>
          </cell>
          <cell r="Z170">
            <v>1841</v>
          </cell>
          <cell r="AA170">
            <v>1535</v>
          </cell>
          <cell r="AB170">
            <v>1271</v>
          </cell>
          <cell r="AC170">
            <v>697</v>
          </cell>
        </row>
        <row r="171">
          <cell r="B171">
            <v>40760</v>
          </cell>
          <cell r="C171">
            <v>1268</v>
          </cell>
          <cell r="D171">
            <v>1804</v>
          </cell>
          <cell r="E171">
            <v>1478</v>
          </cell>
          <cell r="F171">
            <v>1250</v>
          </cell>
          <cell r="G171">
            <v>660</v>
          </cell>
          <cell r="X171">
            <v>40753</v>
          </cell>
          <cell r="Z171">
            <v>1749</v>
          </cell>
          <cell r="AA171">
            <v>1511</v>
          </cell>
          <cell r="AB171">
            <v>1259</v>
          </cell>
          <cell r="AC171">
            <v>676</v>
          </cell>
        </row>
        <row r="172">
          <cell r="B172">
            <v>40767</v>
          </cell>
          <cell r="C172">
            <v>1287</v>
          </cell>
          <cell r="D172">
            <v>1851</v>
          </cell>
          <cell r="E172">
            <v>1520</v>
          </cell>
          <cell r="F172">
            <v>1255</v>
          </cell>
          <cell r="G172">
            <v>642</v>
          </cell>
          <cell r="X172">
            <v>40760</v>
          </cell>
          <cell r="Z172">
            <v>1804</v>
          </cell>
          <cell r="AA172">
            <v>1478</v>
          </cell>
          <cell r="AB172">
            <v>1250</v>
          </cell>
          <cell r="AC172">
            <v>660</v>
          </cell>
        </row>
        <row r="173">
          <cell r="B173">
            <v>40774</v>
          </cell>
          <cell r="C173">
            <v>1462</v>
          </cell>
          <cell r="D173">
            <v>2220</v>
          </cell>
          <cell r="E173">
            <v>1609</v>
          </cell>
          <cell r="F173">
            <v>1338</v>
          </cell>
          <cell r="G173">
            <v>648</v>
          </cell>
          <cell r="X173">
            <v>40767</v>
          </cell>
          <cell r="Z173">
            <v>1851</v>
          </cell>
          <cell r="AA173">
            <v>1520</v>
          </cell>
          <cell r="AB173">
            <v>1255</v>
          </cell>
          <cell r="AC173">
            <v>642</v>
          </cell>
        </row>
        <row r="174">
          <cell r="B174">
            <v>40781</v>
          </cell>
          <cell r="C174">
            <v>1541</v>
          </cell>
          <cell r="D174">
            <v>2346</v>
          </cell>
          <cell r="E174">
            <v>1651</v>
          </cell>
          <cell r="F174">
            <v>1387</v>
          </cell>
          <cell r="G174">
            <v>667</v>
          </cell>
          <cell r="X174">
            <v>40774</v>
          </cell>
          <cell r="Z174">
            <v>2220</v>
          </cell>
          <cell r="AA174">
            <v>1609</v>
          </cell>
          <cell r="AB174">
            <v>1338</v>
          </cell>
          <cell r="AC174">
            <v>648</v>
          </cell>
        </row>
        <row r="175">
          <cell r="B175">
            <v>40788</v>
          </cell>
          <cell r="C175">
            <v>1740</v>
          </cell>
          <cell r="D175">
            <v>2975</v>
          </cell>
          <cell r="E175">
            <v>1630</v>
          </cell>
          <cell r="F175">
            <v>1379</v>
          </cell>
          <cell r="G175">
            <v>670</v>
          </cell>
          <cell r="X175">
            <v>40781</v>
          </cell>
          <cell r="Z175">
            <v>2346</v>
          </cell>
          <cell r="AA175">
            <v>1651</v>
          </cell>
          <cell r="AB175">
            <v>1387</v>
          </cell>
          <cell r="AC175">
            <v>667</v>
          </cell>
        </row>
        <row r="176">
          <cell r="B176">
            <v>40795</v>
          </cell>
          <cell r="C176">
            <v>1838</v>
          </cell>
          <cell r="D176">
            <v>3185</v>
          </cell>
          <cell r="E176">
            <v>1685</v>
          </cell>
          <cell r="F176">
            <v>1401</v>
          </cell>
          <cell r="G176">
            <v>683</v>
          </cell>
          <cell r="X176">
            <v>40788</v>
          </cell>
          <cell r="Z176">
            <v>2975</v>
          </cell>
          <cell r="AA176">
            <v>1630</v>
          </cell>
          <cell r="AB176">
            <v>1379</v>
          </cell>
          <cell r="AC176">
            <v>670</v>
          </cell>
        </row>
        <row r="177">
          <cell r="B177">
            <v>40802</v>
          </cell>
          <cell r="C177">
            <v>1814</v>
          </cell>
          <cell r="D177">
            <v>3008</v>
          </cell>
          <cell r="E177">
            <v>1746</v>
          </cell>
          <cell r="F177">
            <v>1446</v>
          </cell>
          <cell r="G177">
            <v>677</v>
          </cell>
          <cell r="X177">
            <v>40795</v>
          </cell>
          <cell r="Z177">
            <v>3185</v>
          </cell>
          <cell r="AA177">
            <v>1685</v>
          </cell>
          <cell r="AB177">
            <v>1401</v>
          </cell>
          <cell r="AC177">
            <v>683</v>
          </cell>
        </row>
        <row r="178">
          <cell r="B178">
            <v>40809</v>
          </cell>
          <cell r="C178">
            <v>1920</v>
          </cell>
          <cell r="D178">
            <v>3335</v>
          </cell>
          <cell r="E178">
            <v>1641</v>
          </cell>
          <cell r="F178">
            <v>1479</v>
          </cell>
          <cell r="G178">
            <v>687</v>
          </cell>
          <cell r="X178">
            <v>40802</v>
          </cell>
          <cell r="Z178">
            <v>3008</v>
          </cell>
          <cell r="AA178">
            <v>1746</v>
          </cell>
          <cell r="AB178">
            <v>1446</v>
          </cell>
          <cell r="AC178">
            <v>677</v>
          </cell>
        </row>
        <row r="179">
          <cell r="B179">
            <v>40816</v>
          </cell>
          <cell r="C179">
            <v>1899</v>
          </cell>
          <cell r="D179">
            <v>3136</v>
          </cell>
          <cell r="E179">
            <v>1726</v>
          </cell>
          <cell r="F179">
            <v>1499</v>
          </cell>
          <cell r="G179">
            <v>740</v>
          </cell>
          <cell r="X179">
            <v>40809</v>
          </cell>
          <cell r="Z179">
            <v>3335</v>
          </cell>
          <cell r="AA179">
            <v>1641</v>
          </cell>
          <cell r="AB179">
            <v>1479</v>
          </cell>
          <cell r="AC179">
            <v>687</v>
          </cell>
        </row>
        <row r="180">
          <cell r="B180">
            <v>40823</v>
          </cell>
          <cell r="C180">
            <v>2000</v>
          </cell>
          <cell r="D180">
            <v>3218</v>
          </cell>
          <cell r="E180">
            <v>1913</v>
          </cell>
          <cell r="F180">
            <v>1533</v>
          </cell>
          <cell r="G180">
            <v>774</v>
          </cell>
          <cell r="X180">
            <v>40816</v>
          </cell>
          <cell r="Z180">
            <v>3136</v>
          </cell>
          <cell r="AA180">
            <v>1726</v>
          </cell>
          <cell r="AB180">
            <v>1499</v>
          </cell>
          <cell r="AC180">
            <v>740</v>
          </cell>
        </row>
        <row r="181">
          <cell r="B181">
            <v>40830</v>
          </cell>
          <cell r="C181">
            <v>2173</v>
          </cell>
          <cell r="D181">
            <v>3587</v>
          </cell>
          <cell r="E181">
            <v>2084</v>
          </cell>
          <cell r="F181">
            <v>1594</v>
          </cell>
          <cell r="G181">
            <v>822</v>
          </cell>
          <cell r="X181">
            <v>40823</v>
          </cell>
          <cell r="Z181">
            <v>3218</v>
          </cell>
          <cell r="AA181">
            <v>1913</v>
          </cell>
          <cell r="AB181">
            <v>1533</v>
          </cell>
          <cell r="AC181">
            <v>774</v>
          </cell>
        </row>
        <row r="182">
          <cell r="B182">
            <v>40837</v>
          </cell>
          <cell r="C182">
            <v>2153</v>
          </cell>
          <cell r="D182">
            <v>3566</v>
          </cell>
          <cell r="E182">
            <v>2026</v>
          </cell>
          <cell r="F182">
            <v>1607</v>
          </cell>
          <cell r="G182">
            <v>826</v>
          </cell>
          <cell r="X182">
            <v>40830</v>
          </cell>
          <cell r="Z182">
            <v>3587</v>
          </cell>
          <cell r="AA182">
            <v>2084</v>
          </cell>
          <cell r="AB182">
            <v>1594</v>
          </cell>
          <cell r="AC182">
            <v>822</v>
          </cell>
        </row>
        <row r="183">
          <cell r="B183">
            <v>40844</v>
          </cell>
          <cell r="C183">
            <v>2018</v>
          </cell>
          <cell r="D183">
            <v>3274</v>
          </cell>
          <cell r="E183">
            <v>1939</v>
          </cell>
          <cell r="F183">
            <v>1545</v>
          </cell>
          <cell r="G183">
            <v>786</v>
          </cell>
          <cell r="X183">
            <v>40837</v>
          </cell>
          <cell r="Z183">
            <v>3566</v>
          </cell>
          <cell r="AA183">
            <v>2026</v>
          </cell>
          <cell r="AB183">
            <v>1607</v>
          </cell>
          <cell r="AC183">
            <v>826</v>
          </cell>
        </row>
        <row r="184">
          <cell r="B184">
            <v>40851</v>
          </cell>
          <cell r="C184">
            <v>1784</v>
          </cell>
          <cell r="D184">
            <v>2788</v>
          </cell>
          <cell r="E184">
            <v>1836</v>
          </cell>
          <cell r="F184">
            <v>1425</v>
          </cell>
          <cell r="G184">
            <v>728</v>
          </cell>
          <cell r="X184">
            <v>40844</v>
          </cell>
          <cell r="Z184">
            <v>3274</v>
          </cell>
          <cell r="AA184">
            <v>1939</v>
          </cell>
          <cell r="AB184">
            <v>1545</v>
          </cell>
          <cell r="AC184">
            <v>786</v>
          </cell>
        </row>
        <row r="185">
          <cell r="B185">
            <v>40858</v>
          </cell>
          <cell r="C185">
            <v>1835</v>
          </cell>
          <cell r="D185">
            <v>3150</v>
          </cell>
          <cell r="E185">
            <v>1761</v>
          </cell>
          <cell r="F185">
            <v>1324</v>
          </cell>
          <cell r="G185">
            <v>675</v>
          </cell>
          <cell r="X185">
            <v>40851</v>
          </cell>
          <cell r="Z185">
            <v>2788</v>
          </cell>
          <cell r="AA185">
            <v>1836</v>
          </cell>
          <cell r="AB185">
            <v>1425</v>
          </cell>
          <cell r="AC185">
            <v>728</v>
          </cell>
        </row>
        <row r="186">
          <cell r="B186">
            <v>40865</v>
          </cell>
          <cell r="C186">
            <v>1895</v>
          </cell>
          <cell r="D186">
            <v>3235</v>
          </cell>
          <cell r="E186">
            <v>1831</v>
          </cell>
          <cell r="F186">
            <v>1381</v>
          </cell>
          <cell r="G186">
            <v>661</v>
          </cell>
          <cell r="X186">
            <v>40858</v>
          </cell>
          <cell r="Z186">
            <v>3150</v>
          </cell>
          <cell r="AA186">
            <v>1761</v>
          </cell>
          <cell r="AB186">
            <v>1324</v>
          </cell>
          <cell r="AC186">
            <v>675</v>
          </cell>
        </row>
        <row r="187">
          <cell r="B187">
            <v>40872</v>
          </cell>
          <cell r="C187">
            <v>1807</v>
          </cell>
          <cell r="D187">
            <v>3049</v>
          </cell>
          <cell r="E187">
            <v>1794</v>
          </cell>
          <cell r="F187">
            <v>1380</v>
          </cell>
          <cell r="G187">
            <v>639</v>
          </cell>
          <cell r="X187">
            <v>40865</v>
          </cell>
          <cell r="Z187">
            <v>3235</v>
          </cell>
          <cell r="AA187">
            <v>1831</v>
          </cell>
          <cell r="AB187">
            <v>1381</v>
          </cell>
          <cell r="AC187">
            <v>661</v>
          </cell>
        </row>
        <row r="188">
          <cell r="B188">
            <v>40879</v>
          </cell>
          <cell r="C188">
            <v>1866</v>
          </cell>
          <cell r="D188">
            <v>3409</v>
          </cell>
          <cell r="E188">
            <v>1701</v>
          </cell>
          <cell r="F188">
            <v>1335</v>
          </cell>
          <cell r="G188">
            <v>623</v>
          </cell>
          <cell r="X188">
            <v>40872</v>
          </cell>
          <cell r="Z188">
            <v>3049</v>
          </cell>
          <cell r="AA188">
            <v>1794</v>
          </cell>
          <cell r="AB188">
            <v>1380</v>
          </cell>
          <cell r="AC188">
            <v>639</v>
          </cell>
        </row>
        <row r="189">
          <cell r="B189">
            <v>40886</v>
          </cell>
          <cell r="C189">
            <v>1922</v>
          </cell>
          <cell r="D189">
            <v>3697</v>
          </cell>
          <cell r="E189">
            <v>1713</v>
          </cell>
          <cell r="F189">
            <v>1230</v>
          </cell>
          <cell r="G189">
            <v>602</v>
          </cell>
          <cell r="X189">
            <v>40879</v>
          </cell>
          <cell r="Z189">
            <v>3409</v>
          </cell>
          <cell r="AA189">
            <v>1701</v>
          </cell>
          <cell r="AB189">
            <v>1335</v>
          </cell>
          <cell r="AC189">
            <v>623</v>
          </cell>
        </row>
        <row r="190">
          <cell r="B190">
            <v>40893</v>
          </cell>
          <cell r="C190">
            <v>1888</v>
          </cell>
          <cell r="D190">
            <v>3572</v>
          </cell>
          <cell r="E190">
            <v>1775</v>
          </cell>
          <cell r="F190">
            <v>1193</v>
          </cell>
          <cell r="G190">
            <v>588</v>
          </cell>
          <cell r="X190">
            <v>40886</v>
          </cell>
          <cell r="Z190">
            <v>3697</v>
          </cell>
          <cell r="AA190">
            <v>1713</v>
          </cell>
          <cell r="AB190">
            <v>1230</v>
          </cell>
          <cell r="AC190">
            <v>602</v>
          </cell>
        </row>
        <row r="191">
          <cell r="B191">
            <v>40900</v>
          </cell>
          <cell r="C191">
            <v>1738</v>
          </cell>
          <cell r="D191">
            <v>3287</v>
          </cell>
          <cell r="E191">
            <v>1645</v>
          </cell>
          <cell r="F191">
            <v>1176</v>
          </cell>
          <cell r="G191">
            <v>577</v>
          </cell>
          <cell r="X191">
            <v>40893</v>
          </cell>
          <cell r="Z191">
            <v>3572</v>
          </cell>
          <cell r="AA191">
            <v>1775</v>
          </cell>
          <cell r="AB191">
            <v>1193</v>
          </cell>
          <cell r="AC191">
            <v>588</v>
          </cell>
        </row>
        <row r="192">
          <cell r="B192">
            <v>40907</v>
          </cell>
          <cell r="C192">
            <v>1624</v>
          </cell>
          <cell r="D192">
            <v>2955</v>
          </cell>
          <cell r="E192">
            <v>1619</v>
          </cell>
          <cell r="F192">
            <v>1158</v>
          </cell>
          <cell r="G192">
            <v>570</v>
          </cell>
          <cell r="X192">
            <v>40900</v>
          </cell>
          <cell r="Z192">
            <v>3287</v>
          </cell>
          <cell r="AA192">
            <v>1645</v>
          </cell>
          <cell r="AB192">
            <v>1176</v>
          </cell>
          <cell r="AC192">
            <v>577</v>
          </cell>
        </row>
        <row r="193">
          <cell r="B193">
            <v>40914</v>
          </cell>
          <cell r="C193">
            <v>1347</v>
          </cell>
          <cell r="D193">
            <v>2304</v>
          </cell>
          <cell r="E193">
            <v>1537</v>
          </cell>
          <cell r="F193">
            <v>1112</v>
          </cell>
          <cell r="G193">
            <v>559</v>
          </cell>
          <cell r="X193">
            <v>40907</v>
          </cell>
          <cell r="Z193">
            <v>2955</v>
          </cell>
          <cell r="AA193">
            <v>1619</v>
          </cell>
          <cell r="AB193">
            <v>1158</v>
          </cell>
          <cell r="AC193">
            <v>570</v>
          </cell>
        </row>
        <row r="194">
          <cell r="B194">
            <v>40921</v>
          </cell>
          <cell r="C194">
            <v>1053</v>
          </cell>
          <cell r="D194">
            <v>1723</v>
          </cell>
          <cell r="E194">
            <v>1264</v>
          </cell>
          <cell r="F194">
            <v>971</v>
          </cell>
          <cell r="G194">
            <v>533</v>
          </cell>
          <cell r="X194">
            <v>40914</v>
          </cell>
          <cell r="Z194">
            <v>2304</v>
          </cell>
          <cell r="AA194">
            <v>1537</v>
          </cell>
          <cell r="AB194">
            <v>1112</v>
          </cell>
          <cell r="AC194">
            <v>559</v>
          </cell>
        </row>
        <row r="195">
          <cell r="B195">
            <v>40928</v>
          </cell>
          <cell r="C195">
            <v>862</v>
          </cell>
          <cell r="D195">
            <v>1554</v>
          </cell>
          <cell r="E195">
            <v>1020</v>
          </cell>
          <cell r="F195">
            <v>807</v>
          </cell>
          <cell r="G195">
            <v>485</v>
          </cell>
          <cell r="X195">
            <v>40921</v>
          </cell>
          <cell r="Z195">
            <v>1723</v>
          </cell>
          <cell r="AA195">
            <v>1264</v>
          </cell>
          <cell r="AB195">
            <v>971</v>
          </cell>
          <cell r="AC195">
            <v>533</v>
          </cell>
        </row>
        <row r="196">
          <cell r="B196">
            <v>40935</v>
          </cell>
          <cell r="C196">
            <v>726</v>
          </cell>
          <cell r="D196">
            <v>1465</v>
          </cell>
          <cell r="E196">
            <v>815</v>
          </cell>
          <cell r="F196">
            <v>695</v>
          </cell>
          <cell r="G196">
            <v>426</v>
          </cell>
          <cell r="X196">
            <v>40928</v>
          </cell>
          <cell r="Z196">
            <v>1554</v>
          </cell>
          <cell r="AA196">
            <v>1020</v>
          </cell>
          <cell r="AB196">
            <v>807</v>
          </cell>
          <cell r="AC196">
            <v>485</v>
          </cell>
        </row>
        <row r="197">
          <cell r="B197">
            <v>40942</v>
          </cell>
          <cell r="C197">
            <v>647</v>
          </cell>
          <cell r="D197">
            <v>1436</v>
          </cell>
          <cell r="E197">
            <v>693</v>
          </cell>
          <cell r="F197">
            <v>608</v>
          </cell>
          <cell r="G197">
            <v>382</v>
          </cell>
          <cell r="X197">
            <v>40935</v>
          </cell>
          <cell r="Z197">
            <v>1465</v>
          </cell>
          <cell r="AA197">
            <v>815</v>
          </cell>
          <cell r="AB197">
            <v>695</v>
          </cell>
          <cell r="AC197">
            <v>426</v>
          </cell>
        </row>
        <row r="198">
          <cell r="B198">
            <v>40949</v>
          </cell>
          <cell r="C198">
            <v>715</v>
          </cell>
          <cell r="D198">
            <v>1457</v>
          </cell>
          <cell r="E198">
            <v>967</v>
          </cell>
          <cell r="F198">
            <v>645</v>
          </cell>
          <cell r="G198">
            <v>366</v>
          </cell>
          <cell r="X198">
            <v>40942</v>
          </cell>
          <cell r="Z198">
            <v>1436</v>
          </cell>
          <cell r="AA198">
            <v>693</v>
          </cell>
          <cell r="AB198">
            <v>608</v>
          </cell>
          <cell r="AC198">
            <v>382</v>
          </cell>
        </row>
        <row r="199">
          <cell r="B199">
            <v>40956</v>
          </cell>
          <cell r="C199">
            <v>717</v>
          </cell>
          <cell r="D199">
            <v>1461</v>
          </cell>
          <cell r="E199">
            <v>949</v>
          </cell>
          <cell r="F199">
            <v>641</v>
          </cell>
          <cell r="G199">
            <v>379</v>
          </cell>
          <cell r="X199">
            <v>40949</v>
          </cell>
          <cell r="Z199">
            <v>1457</v>
          </cell>
          <cell r="AA199">
            <v>967</v>
          </cell>
          <cell r="AB199">
            <v>645</v>
          </cell>
          <cell r="AC199">
            <v>366</v>
          </cell>
        </row>
        <row r="200">
          <cell r="B200">
            <v>40963</v>
          </cell>
          <cell r="C200">
            <v>718</v>
          </cell>
          <cell r="D200">
            <v>1504</v>
          </cell>
          <cell r="E200">
            <v>836</v>
          </cell>
          <cell r="F200">
            <v>662</v>
          </cell>
          <cell r="G200">
            <v>395</v>
          </cell>
          <cell r="X200">
            <v>40956</v>
          </cell>
          <cell r="Z200">
            <v>1461</v>
          </cell>
          <cell r="AA200">
            <v>949</v>
          </cell>
          <cell r="AB200">
            <v>641</v>
          </cell>
          <cell r="AC200">
            <v>379</v>
          </cell>
        </row>
        <row r="201">
          <cell r="B201">
            <v>40970</v>
          </cell>
          <cell r="C201">
            <v>771</v>
          </cell>
          <cell r="D201">
            <v>1525</v>
          </cell>
          <cell r="E201">
            <v>844</v>
          </cell>
          <cell r="F201">
            <v>745</v>
          </cell>
          <cell r="G201">
            <v>437</v>
          </cell>
          <cell r="X201">
            <v>40963</v>
          </cell>
          <cell r="Z201">
            <v>1504</v>
          </cell>
          <cell r="AA201">
            <v>836</v>
          </cell>
          <cell r="AB201">
            <v>662</v>
          </cell>
          <cell r="AC201">
            <v>395</v>
          </cell>
        </row>
        <row r="202">
          <cell r="B202">
            <v>40977</v>
          </cell>
          <cell r="C202">
            <v>824</v>
          </cell>
          <cell r="D202">
            <v>1503</v>
          </cell>
          <cell r="E202">
            <v>889</v>
          </cell>
          <cell r="F202">
            <v>864</v>
          </cell>
          <cell r="G202">
            <v>469</v>
          </cell>
          <cell r="X202">
            <v>40970</v>
          </cell>
          <cell r="Z202">
            <v>1525</v>
          </cell>
          <cell r="AA202">
            <v>844</v>
          </cell>
          <cell r="AB202">
            <v>745</v>
          </cell>
          <cell r="AC202">
            <v>437</v>
          </cell>
        </row>
        <row r="203">
          <cell r="B203">
            <v>40984</v>
          </cell>
          <cell r="C203">
            <v>874</v>
          </cell>
          <cell r="D203">
            <v>1466</v>
          </cell>
          <cell r="E203">
            <v>971</v>
          </cell>
          <cell r="F203">
            <v>951</v>
          </cell>
          <cell r="G203">
            <v>507</v>
          </cell>
          <cell r="X203">
            <v>40977</v>
          </cell>
          <cell r="Z203">
            <v>1503</v>
          </cell>
          <cell r="AA203">
            <v>889</v>
          </cell>
          <cell r="AB203">
            <v>864</v>
          </cell>
          <cell r="AC203">
            <v>469</v>
          </cell>
        </row>
        <row r="204">
          <cell r="B204">
            <v>40991</v>
          </cell>
          <cell r="C204">
            <v>908</v>
          </cell>
          <cell r="D204">
            <v>1369</v>
          </cell>
          <cell r="E204">
            <v>1036</v>
          </cell>
          <cell r="F204">
            <v>1035</v>
          </cell>
          <cell r="G204">
            <v>551</v>
          </cell>
          <cell r="X204">
            <v>40984</v>
          </cell>
          <cell r="Z204">
            <v>1466</v>
          </cell>
          <cell r="AA204">
            <v>971</v>
          </cell>
          <cell r="AB204">
            <v>951</v>
          </cell>
          <cell r="AC204">
            <v>507</v>
          </cell>
        </row>
        <row r="205">
          <cell r="B205">
            <v>40998</v>
          </cell>
          <cell r="C205">
            <v>934</v>
          </cell>
          <cell r="D205">
            <v>1412</v>
          </cell>
          <cell r="E205">
            <v>1051</v>
          </cell>
          <cell r="F205">
            <v>1030</v>
          </cell>
          <cell r="G205">
            <v>565</v>
          </cell>
          <cell r="X205">
            <v>40991</v>
          </cell>
          <cell r="Z205">
            <v>1369</v>
          </cell>
          <cell r="AA205">
            <v>1036</v>
          </cell>
          <cell r="AB205">
            <v>1035</v>
          </cell>
          <cell r="AC205">
            <v>551</v>
          </cell>
        </row>
        <row r="206">
          <cell r="B206">
            <v>41005</v>
          </cell>
          <cell r="C206">
            <v>928</v>
          </cell>
          <cell r="D206">
            <v>1531</v>
          </cell>
          <cell r="E206">
            <v>1040</v>
          </cell>
          <cell r="F206">
            <v>936</v>
          </cell>
          <cell r="G206">
            <v>540</v>
          </cell>
          <cell r="X206">
            <v>40998</v>
          </cell>
          <cell r="Z206">
            <v>1412</v>
          </cell>
          <cell r="AA206">
            <v>1051</v>
          </cell>
          <cell r="AB206">
            <v>1030</v>
          </cell>
          <cell r="AC206">
            <v>565</v>
          </cell>
        </row>
        <row r="207">
          <cell r="B207">
            <v>41012</v>
          </cell>
          <cell r="C207">
            <v>972</v>
          </cell>
          <cell r="D207">
            <v>1572</v>
          </cell>
          <cell r="E207">
            <v>1158</v>
          </cell>
          <cell r="F207">
            <v>936</v>
          </cell>
          <cell r="G207">
            <v>540</v>
          </cell>
          <cell r="X207">
            <v>41005</v>
          </cell>
          <cell r="Z207">
            <v>1531</v>
          </cell>
          <cell r="AA207">
            <v>1040</v>
          </cell>
          <cell r="AB207">
            <v>936</v>
          </cell>
          <cell r="AC207">
            <v>540</v>
          </cell>
        </row>
        <row r="208">
          <cell r="B208">
            <v>41019</v>
          </cell>
          <cell r="C208">
            <v>1067</v>
          </cell>
          <cell r="D208">
            <v>1533</v>
          </cell>
          <cell r="E208">
            <v>1487</v>
          </cell>
          <cell r="F208">
            <v>1020</v>
          </cell>
          <cell r="G208">
            <v>562</v>
          </cell>
          <cell r="X208">
            <v>41012</v>
          </cell>
          <cell r="Z208">
            <v>1572</v>
          </cell>
          <cell r="AA208">
            <v>1158</v>
          </cell>
          <cell r="AB208">
            <v>936</v>
          </cell>
          <cell r="AC208">
            <v>540</v>
          </cell>
        </row>
        <row r="209">
          <cell r="B209">
            <v>41026</v>
          </cell>
          <cell r="C209">
            <v>1156</v>
          </cell>
          <cell r="D209">
            <v>1499</v>
          </cell>
          <cell r="E209">
            <v>1738</v>
          </cell>
          <cell r="F209">
            <v>1102</v>
          </cell>
          <cell r="G209">
            <v>589</v>
          </cell>
          <cell r="X209">
            <v>41019</v>
          </cell>
          <cell r="Z209">
            <v>1533</v>
          </cell>
          <cell r="AA209">
            <v>1487</v>
          </cell>
          <cell r="AB209">
            <v>1020</v>
          </cell>
          <cell r="AC209">
            <v>562</v>
          </cell>
        </row>
        <row r="210">
          <cell r="B210">
            <v>41033</v>
          </cell>
          <cell r="C210">
            <v>1157</v>
          </cell>
          <cell r="D210">
            <v>1576</v>
          </cell>
          <cell r="E210">
            <v>1527</v>
          </cell>
          <cell r="F210">
            <v>1118</v>
          </cell>
          <cell r="G210">
            <v>602</v>
          </cell>
          <cell r="X210">
            <v>41026</v>
          </cell>
          <cell r="Z210">
            <v>1499</v>
          </cell>
          <cell r="AA210">
            <v>1738</v>
          </cell>
          <cell r="AB210">
            <v>1102</v>
          </cell>
          <cell r="AC210">
            <v>589</v>
          </cell>
        </row>
        <row r="211">
          <cell r="B211">
            <v>41040</v>
          </cell>
          <cell r="C211">
            <v>1138</v>
          </cell>
          <cell r="D211">
            <v>1614</v>
          </cell>
          <cell r="E211">
            <v>1322</v>
          </cell>
          <cell r="F211">
            <v>1112</v>
          </cell>
          <cell r="G211">
            <v>616</v>
          </cell>
          <cell r="X211">
            <v>41033</v>
          </cell>
          <cell r="Z211">
            <v>1576</v>
          </cell>
          <cell r="AA211">
            <v>1527</v>
          </cell>
          <cell r="AB211">
            <v>1118</v>
          </cell>
          <cell r="AC211">
            <v>602</v>
          </cell>
        </row>
        <row r="212">
          <cell r="B212">
            <v>41047</v>
          </cell>
          <cell r="C212">
            <v>1141</v>
          </cell>
          <cell r="D212">
            <v>1633</v>
          </cell>
          <cell r="E212">
            <v>1274</v>
          </cell>
          <cell r="F212">
            <v>1108</v>
          </cell>
          <cell r="G212">
            <v>639</v>
          </cell>
          <cell r="X212">
            <v>41040</v>
          </cell>
          <cell r="Z212">
            <v>1614</v>
          </cell>
          <cell r="AA212">
            <v>1322</v>
          </cell>
          <cell r="AB212">
            <v>1112</v>
          </cell>
          <cell r="AC212">
            <v>616</v>
          </cell>
        </row>
        <row r="213">
          <cell r="B213">
            <v>41054</v>
          </cell>
          <cell r="C213">
            <v>1034</v>
          </cell>
          <cell r="D213">
            <v>1424</v>
          </cell>
          <cell r="E213">
            <v>1083</v>
          </cell>
          <cell r="F213">
            <v>1118</v>
          </cell>
          <cell r="G213">
            <v>651</v>
          </cell>
          <cell r="X213">
            <v>41047</v>
          </cell>
          <cell r="Z213">
            <v>1633</v>
          </cell>
          <cell r="AA213">
            <v>1274</v>
          </cell>
          <cell r="AB213">
            <v>1108</v>
          </cell>
          <cell r="AC213">
            <v>639</v>
          </cell>
        </row>
        <row r="214">
          <cell r="B214">
            <v>41061</v>
          </cell>
          <cell r="C214">
            <v>904</v>
          </cell>
          <cell r="D214">
            <v>1298</v>
          </cell>
          <cell r="E214">
            <v>897</v>
          </cell>
          <cell r="F214">
            <v>1023</v>
          </cell>
          <cell r="G214">
            <v>621</v>
          </cell>
          <cell r="X214">
            <v>41054</v>
          </cell>
          <cell r="Z214">
            <v>1424</v>
          </cell>
          <cell r="AA214">
            <v>1083</v>
          </cell>
          <cell r="AB214">
            <v>1118</v>
          </cell>
          <cell r="AC214">
            <v>651</v>
          </cell>
        </row>
        <row r="215">
          <cell r="B215">
            <v>41068</v>
          </cell>
          <cell r="C215">
            <v>877</v>
          </cell>
          <cell r="D215">
            <v>1223</v>
          </cell>
          <cell r="E215">
            <v>914</v>
          </cell>
          <cell r="F215">
            <v>1000</v>
          </cell>
          <cell r="G215">
            <v>607</v>
          </cell>
          <cell r="X215">
            <v>41061</v>
          </cell>
          <cell r="Z215">
            <v>1298</v>
          </cell>
          <cell r="AA215">
            <v>897</v>
          </cell>
          <cell r="AB215">
            <v>1023</v>
          </cell>
          <cell r="AC215">
            <v>621</v>
          </cell>
        </row>
        <row r="216">
          <cell r="B216">
            <v>41075</v>
          </cell>
          <cell r="C216">
            <v>924</v>
          </cell>
          <cell r="D216">
            <v>1148</v>
          </cell>
          <cell r="E216">
            <v>1065</v>
          </cell>
          <cell r="F216">
            <v>1061</v>
          </cell>
          <cell r="G216">
            <v>653</v>
          </cell>
          <cell r="X216">
            <v>41068</v>
          </cell>
          <cell r="Z216">
            <v>1223</v>
          </cell>
          <cell r="AA216">
            <v>914</v>
          </cell>
          <cell r="AB216">
            <v>1000</v>
          </cell>
          <cell r="AC216">
            <v>607</v>
          </cell>
        </row>
        <row r="217">
          <cell r="B217">
            <v>41082</v>
          </cell>
          <cell r="C217">
            <v>978</v>
          </cell>
          <cell r="D217">
            <v>1155</v>
          </cell>
          <cell r="E217">
            <v>1048</v>
          </cell>
          <cell r="F217">
            <v>1179</v>
          </cell>
          <cell r="G217">
            <v>705</v>
          </cell>
          <cell r="X217">
            <v>41075</v>
          </cell>
          <cell r="Z217">
            <v>1148</v>
          </cell>
          <cell r="AA217">
            <v>1065</v>
          </cell>
          <cell r="AB217">
            <v>1061</v>
          </cell>
          <cell r="AC217">
            <v>653</v>
          </cell>
        </row>
        <row r="218">
          <cell r="B218">
            <v>41089</v>
          </cell>
          <cell r="C218">
            <v>1004</v>
          </cell>
          <cell r="D218">
            <v>1190</v>
          </cell>
          <cell r="E218">
            <v>984</v>
          </cell>
          <cell r="F218">
            <v>1257</v>
          </cell>
          <cell r="G218">
            <v>719</v>
          </cell>
          <cell r="X218">
            <v>41082</v>
          </cell>
          <cell r="Z218">
            <v>1155</v>
          </cell>
          <cell r="AA218">
            <v>1048</v>
          </cell>
          <cell r="AB218">
            <v>1179</v>
          </cell>
          <cell r="AC218">
            <v>705</v>
          </cell>
        </row>
        <row r="219">
          <cell r="B219">
            <v>41096</v>
          </cell>
          <cell r="C219">
            <v>1157</v>
          </cell>
          <cell r="D219">
            <v>1493</v>
          </cell>
          <cell r="E219">
            <v>1129</v>
          </cell>
          <cell r="F219">
            <v>1296</v>
          </cell>
          <cell r="G219">
            <v>713</v>
          </cell>
          <cell r="X219">
            <v>41089</v>
          </cell>
          <cell r="Z219">
            <v>1190</v>
          </cell>
          <cell r="AA219">
            <v>984</v>
          </cell>
          <cell r="AB219">
            <v>1257</v>
          </cell>
          <cell r="AC219">
            <v>719</v>
          </cell>
        </row>
        <row r="220">
          <cell r="B220">
            <v>41103</v>
          </cell>
          <cell r="C220">
            <v>1110</v>
          </cell>
          <cell r="D220">
            <v>1320</v>
          </cell>
          <cell r="E220">
            <v>1202</v>
          </cell>
          <cell r="F220">
            <v>1287</v>
          </cell>
          <cell r="G220">
            <v>692</v>
          </cell>
          <cell r="X220">
            <v>41096</v>
          </cell>
          <cell r="Z220">
            <v>1493</v>
          </cell>
          <cell r="AA220">
            <v>1129</v>
          </cell>
          <cell r="AB220">
            <v>1296</v>
          </cell>
          <cell r="AC220">
            <v>713</v>
          </cell>
        </row>
        <row r="221">
          <cell r="B221">
            <v>41110</v>
          </cell>
          <cell r="C221">
            <v>1037</v>
          </cell>
          <cell r="D221">
            <v>1276</v>
          </cell>
          <cell r="E221">
            <v>1156</v>
          </cell>
          <cell r="F221">
            <v>1192</v>
          </cell>
          <cell r="G221">
            <v>657</v>
          </cell>
          <cell r="X221">
            <v>41103</v>
          </cell>
          <cell r="Z221">
            <v>1320</v>
          </cell>
          <cell r="AA221">
            <v>1202</v>
          </cell>
          <cell r="AB221">
            <v>1287</v>
          </cell>
          <cell r="AC221">
            <v>692</v>
          </cell>
        </row>
        <row r="222">
          <cell r="B222">
            <v>41117</v>
          </cell>
          <cell r="C222">
            <v>933</v>
          </cell>
          <cell r="D222">
            <v>1209</v>
          </cell>
          <cell r="E222">
            <v>1031</v>
          </cell>
          <cell r="F222">
            <v>1069</v>
          </cell>
          <cell r="G222">
            <v>602</v>
          </cell>
          <cell r="X222">
            <v>41110</v>
          </cell>
          <cell r="Z222">
            <v>1276</v>
          </cell>
          <cell r="AA222">
            <v>1156</v>
          </cell>
          <cell r="AB222">
            <v>1192</v>
          </cell>
          <cell r="AC222">
            <v>657</v>
          </cell>
        </row>
        <row r="223">
          <cell r="B223">
            <v>41124</v>
          </cell>
          <cell r="C223">
            <v>852</v>
          </cell>
          <cell r="D223">
            <v>1200</v>
          </cell>
          <cell r="E223">
            <v>910</v>
          </cell>
          <cell r="F223">
            <v>995</v>
          </cell>
          <cell r="G223">
            <v>552</v>
          </cell>
          <cell r="X223">
            <v>41117</v>
          </cell>
          <cell r="Z223">
            <v>1209</v>
          </cell>
          <cell r="AA223">
            <v>1031</v>
          </cell>
          <cell r="AB223">
            <v>1069</v>
          </cell>
          <cell r="AC223">
            <v>602</v>
          </cell>
        </row>
        <row r="224">
          <cell r="B224">
            <v>41131</v>
          </cell>
          <cell r="C224">
            <v>774</v>
          </cell>
          <cell r="D224">
            <v>1169</v>
          </cell>
          <cell r="E224">
            <v>814</v>
          </cell>
          <cell r="F224">
            <v>886</v>
          </cell>
          <cell r="G224">
            <v>531</v>
          </cell>
          <cell r="X224">
            <v>41124</v>
          </cell>
          <cell r="Z224">
            <v>1200</v>
          </cell>
          <cell r="AA224">
            <v>910</v>
          </cell>
          <cell r="AB224">
            <v>995</v>
          </cell>
          <cell r="AC224">
            <v>552</v>
          </cell>
        </row>
        <row r="225">
          <cell r="B225">
            <v>41138</v>
          </cell>
          <cell r="C225">
            <v>714</v>
          </cell>
          <cell r="D225">
            <v>1095</v>
          </cell>
          <cell r="E225">
            <v>806</v>
          </cell>
          <cell r="F225">
            <v>841</v>
          </cell>
          <cell r="G225">
            <v>496</v>
          </cell>
          <cell r="X225">
            <v>41131</v>
          </cell>
          <cell r="Z225">
            <v>1169</v>
          </cell>
          <cell r="AA225">
            <v>814</v>
          </cell>
          <cell r="AB225">
            <v>886</v>
          </cell>
          <cell r="AC225">
            <v>531</v>
          </cell>
        </row>
        <row r="226">
          <cell r="B226">
            <v>41145</v>
          </cell>
          <cell r="C226">
            <v>717</v>
          </cell>
          <cell r="D226">
            <v>1124</v>
          </cell>
          <cell r="E226">
            <v>828</v>
          </cell>
          <cell r="F226">
            <v>853</v>
          </cell>
          <cell r="G226">
            <v>474</v>
          </cell>
          <cell r="X226">
            <v>41138</v>
          </cell>
          <cell r="Z226">
            <v>1095</v>
          </cell>
          <cell r="AA226">
            <v>806</v>
          </cell>
          <cell r="AB226">
            <v>841</v>
          </cell>
          <cell r="AC226">
            <v>496</v>
          </cell>
        </row>
        <row r="227">
          <cell r="B227">
            <v>41152</v>
          </cell>
          <cell r="C227">
            <v>703</v>
          </cell>
          <cell r="D227">
            <v>1172</v>
          </cell>
          <cell r="E227">
            <v>735</v>
          </cell>
          <cell r="F227">
            <v>857</v>
          </cell>
          <cell r="G227">
            <v>459</v>
          </cell>
          <cell r="X227">
            <v>41145</v>
          </cell>
          <cell r="Z227">
            <v>1124</v>
          </cell>
          <cell r="AA227">
            <v>828</v>
          </cell>
          <cell r="AB227">
            <v>853</v>
          </cell>
          <cell r="AC227">
            <v>474</v>
          </cell>
        </row>
        <row r="228">
          <cell r="B228">
            <v>41159</v>
          </cell>
          <cell r="C228">
            <v>669</v>
          </cell>
          <cell r="D228">
            <v>1186</v>
          </cell>
          <cell r="E228">
            <v>599</v>
          </cell>
          <cell r="F228">
            <v>832</v>
          </cell>
          <cell r="G228">
            <v>458</v>
          </cell>
          <cell r="X228">
            <v>41152</v>
          </cell>
          <cell r="Z228">
            <v>1172</v>
          </cell>
          <cell r="AA228">
            <v>735</v>
          </cell>
          <cell r="AB228">
            <v>857</v>
          </cell>
          <cell r="AC228">
            <v>459</v>
          </cell>
        </row>
        <row r="229">
          <cell r="B229">
            <v>41166</v>
          </cell>
          <cell r="C229">
            <v>662</v>
          </cell>
          <cell r="D229">
            <v>1204</v>
          </cell>
          <cell r="E229">
            <v>502</v>
          </cell>
          <cell r="F229">
            <v>834</v>
          </cell>
          <cell r="G229">
            <v>477</v>
          </cell>
          <cell r="X229">
            <v>41159</v>
          </cell>
          <cell r="Z229">
            <v>1186</v>
          </cell>
          <cell r="AA229">
            <v>599</v>
          </cell>
          <cell r="AB229">
            <v>832</v>
          </cell>
          <cell r="AC229">
            <v>458</v>
          </cell>
        </row>
        <row r="230">
          <cell r="B230">
            <v>41173</v>
          </cell>
          <cell r="C230">
            <v>774</v>
          </cell>
          <cell r="D230">
            <v>1584</v>
          </cell>
          <cell r="E230">
            <v>467</v>
          </cell>
          <cell r="F230">
            <v>847</v>
          </cell>
          <cell r="G230">
            <v>484</v>
          </cell>
          <cell r="X230">
            <v>41166</v>
          </cell>
          <cell r="Z230">
            <v>1204</v>
          </cell>
          <cell r="AA230">
            <v>502</v>
          </cell>
          <cell r="AB230">
            <v>834</v>
          </cell>
          <cell r="AC230">
            <v>477</v>
          </cell>
        </row>
        <row r="231">
          <cell r="B231">
            <v>41180</v>
          </cell>
          <cell r="C231">
            <v>766</v>
          </cell>
          <cell r="D231">
            <v>1621</v>
          </cell>
          <cell r="E231">
            <v>425</v>
          </cell>
          <cell r="F231">
            <v>830</v>
          </cell>
          <cell r="G231">
            <v>472</v>
          </cell>
          <cell r="X231">
            <v>41173</v>
          </cell>
          <cell r="Z231">
            <v>1584</v>
          </cell>
          <cell r="AA231">
            <v>467</v>
          </cell>
          <cell r="AB231">
            <v>847</v>
          </cell>
          <cell r="AC231">
            <v>484</v>
          </cell>
        </row>
        <row r="232">
          <cell r="B232">
            <v>41187</v>
          </cell>
          <cell r="C232">
            <v>875</v>
          </cell>
          <cell r="D232">
            <v>1932</v>
          </cell>
          <cell r="E232">
            <v>598</v>
          </cell>
          <cell r="F232">
            <v>795</v>
          </cell>
          <cell r="G232">
            <v>444</v>
          </cell>
          <cell r="X232">
            <v>41180</v>
          </cell>
          <cell r="Z232">
            <v>1621</v>
          </cell>
          <cell r="AA232">
            <v>425</v>
          </cell>
          <cell r="AB232">
            <v>830</v>
          </cell>
          <cell r="AC232">
            <v>472</v>
          </cell>
        </row>
        <row r="233">
          <cell r="B233">
            <v>41194</v>
          </cell>
          <cell r="C233">
            <v>926</v>
          </cell>
          <cell r="D233">
            <v>1914</v>
          </cell>
          <cell r="E233">
            <v>871</v>
          </cell>
          <cell r="F233">
            <v>776</v>
          </cell>
          <cell r="G233">
            <v>444</v>
          </cell>
          <cell r="X233">
            <v>41187</v>
          </cell>
          <cell r="Z233">
            <v>1932</v>
          </cell>
          <cell r="AA233">
            <v>598</v>
          </cell>
          <cell r="AB233">
            <v>795</v>
          </cell>
          <cell r="AC233">
            <v>444</v>
          </cell>
        </row>
        <row r="234">
          <cell r="B234">
            <v>41201</v>
          </cell>
          <cell r="C234">
            <v>1010</v>
          </cell>
          <cell r="D234">
            <v>2217</v>
          </cell>
          <cell r="E234">
            <v>879</v>
          </cell>
          <cell r="F234">
            <v>732</v>
          </cell>
          <cell r="G234">
            <v>445</v>
          </cell>
          <cell r="X234">
            <v>41194</v>
          </cell>
          <cell r="Z234">
            <v>1914</v>
          </cell>
          <cell r="AA234">
            <v>871</v>
          </cell>
          <cell r="AB234">
            <v>776</v>
          </cell>
          <cell r="AC234">
            <v>444</v>
          </cell>
        </row>
        <row r="235">
          <cell r="B235">
            <v>41208</v>
          </cell>
          <cell r="C235">
            <v>1049</v>
          </cell>
          <cell r="D235">
            <v>2451</v>
          </cell>
          <cell r="E235">
            <v>804</v>
          </cell>
          <cell r="F235">
            <v>699</v>
          </cell>
          <cell r="G235">
            <v>434</v>
          </cell>
          <cell r="X235">
            <v>41201</v>
          </cell>
          <cell r="Z235">
            <v>2217</v>
          </cell>
          <cell r="AA235">
            <v>879</v>
          </cell>
          <cell r="AB235">
            <v>732</v>
          </cell>
          <cell r="AC235">
            <v>445</v>
          </cell>
        </row>
        <row r="236">
          <cell r="B236">
            <v>41215</v>
          </cell>
          <cell r="C236">
            <v>986</v>
          </cell>
          <cell r="D236">
            <v>2304</v>
          </cell>
          <cell r="E236">
            <v>766</v>
          </cell>
          <cell r="F236">
            <v>669</v>
          </cell>
          <cell r="G236">
            <v>422</v>
          </cell>
          <cell r="X236">
            <v>41208</v>
          </cell>
          <cell r="Z236">
            <v>2451</v>
          </cell>
          <cell r="AA236">
            <v>804</v>
          </cell>
          <cell r="AB236">
            <v>699</v>
          </cell>
          <cell r="AC236">
            <v>434</v>
          </cell>
        </row>
        <row r="237">
          <cell r="B237">
            <v>41222</v>
          </cell>
          <cell r="C237">
            <v>940</v>
          </cell>
          <cell r="D237">
            <v>2203</v>
          </cell>
          <cell r="E237">
            <v>722</v>
          </cell>
          <cell r="F237">
            <v>649</v>
          </cell>
          <cell r="G237">
            <v>407</v>
          </cell>
          <cell r="X237">
            <v>41215</v>
          </cell>
          <cell r="Z237">
            <v>2304</v>
          </cell>
          <cell r="AA237">
            <v>766</v>
          </cell>
          <cell r="AB237">
            <v>669</v>
          </cell>
          <cell r="AC237">
            <v>422</v>
          </cell>
        </row>
        <row r="238">
          <cell r="B238">
            <v>41229</v>
          </cell>
          <cell r="C238">
            <v>1036</v>
          </cell>
          <cell r="D238">
            <v>2347</v>
          </cell>
          <cell r="E238">
            <v>886</v>
          </cell>
          <cell r="F238">
            <v>674</v>
          </cell>
          <cell r="G238">
            <v>405</v>
          </cell>
          <cell r="X238">
            <v>41222</v>
          </cell>
          <cell r="Z238">
            <v>2203</v>
          </cell>
          <cell r="AA238">
            <v>722</v>
          </cell>
          <cell r="AB238">
            <v>649</v>
          </cell>
          <cell r="AC238">
            <v>407</v>
          </cell>
        </row>
        <row r="239">
          <cell r="B239">
            <v>41236</v>
          </cell>
          <cell r="C239">
            <v>1090</v>
          </cell>
          <cell r="D239">
            <v>2288</v>
          </cell>
          <cell r="E239">
            <v>1013</v>
          </cell>
          <cell r="F239">
            <v>724</v>
          </cell>
          <cell r="G239">
            <v>431</v>
          </cell>
          <cell r="X239">
            <v>41229</v>
          </cell>
          <cell r="Z239">
            <v>2347</v>
          </cell>
          <cell r="AA239">
            <v>886</v>
          </cell>
          <cell r="AB239">
            <v>674</v>
          </cell>
          <cell r="AC239">
            <v>405</v>
          </cell>
        </row>
        <row r="240">
          <cell r="B240">
            <v>41243</v>
          </cell>
          <cell r="C240">
            <v>1086</v>
          </cell>
          <cell r="D240">
            <v>2199</v>
          </cell>
          <cell r="E240">
            <v>980</v>
          </cell>
          <cell r="F240">
            <v>766</v>
          </cell>
          <cell r="G240">
            <v>448</v>
          </cell>
          <cell r="X240">
            <v>41236</v>
          </cell>
          <cell r="Z240">
            <v>2288</v>
          </cell>
          <cell r="AA240">
            <v>1013</v>
          </cell>
          <cell r="AB240">
            <v>724</v>
          </cell>
          <cell r="AC240">
            <v>431</v>
          </cell>
        </row>
        <row r="241">
          <cell r="B241">
            <v>41250</v>
          </cell>
          <cell r="C241">
            <v>966</v>
          </cell>
          <cell r="D241">
            <v>1832</v>
          </cell>
          <cell r="E241">
            <v>936</v>
          </cell>
          <cell r="F241">
            <v>760</v>
          </cell>
          <cell r="G241">
            <v>447</v>
          </cell>
          <cell r="X241">
            <v>41243</v>
          </cell>
          <cell r="Z241">
            <v>2199</v>
          </cell>
          <cell r="AA241">
            <v>980</v>
          </cell>
          <cell r="AB241">
            <v>766</v>
          </cell>
          <cell r="AC241">
            <v>448</v>
          </cell>
        </row>
        <row r="242">
          <cell r="B242">
            <v>41257</v>
          </cell>
          <cell r="C242">
            <v>784</v>
          </cell>
          <cell r="D242">
            <v>1440</v>
          </cell>
          <cell r="E242">
            <v>839</v>
          </cell>
          <cell r="F242">
            <v>745</v>
          </cell>
          <cell r="G242">
            <v>443</v>
          </cell>
          <cell r="X242">
            <v>41250</v>
          </cell>
          <cell r="Z242">
            <v>1832</v>
          </cell>
          <cell r="AA242">
            <v>936</v>
          </cell>
          <cell r="AB242">
            <v>760</v>
          </cell>
          <cell r="AC242">
            <v>447</v>
          </cell>
        </row>
        <row r="243">
          <cell r="B243">
            <v>41264</v>
          </cell>
          <cell r="C243">
            <v>700</v>
          </cell>
          <cell r="D243">
            <v>1228</v>
          </cell>
          <cell r="E243">
            <v>710</v>
          </cell>
          <cell r="F243">
            <v>732</v>
          </cell>
          <cell r="G243">
            <v>446</v>
          </cell>
          <cell r="X243">
            <v>41257</v>
          </cell>
          <cell r="Z243">
            <v>1440</v>
          </cell>
          <cell r="AA243">
            <v>839</v>
          </cell>
          <cell r="AB243">
            <v>745</v>
          </cell>
          <cell r="AC243">
            <v>443</v>
          </cell>
        </row>
        <row r="244">
          <cell r="B244">
            <v>41271</v>
          </cell>
          <cell r="C244">
            <v>698</v>
          </cell>
          <cell r="D244">
            <v>1237</v>
          </cell>
          <cell r="E244">
            <v>685</v>
          </cell>
          <cell r="F244">
            <v>737</v>
          </cell>
          <cell r="G244">
            <v>446</v>
          </cell>
          <cell r="X244">
            <v>41264</v>
          </cell>
          <cell r="Z244">
            <v>1228</v>
          </cell>
          <cell r="AA244">
            <v>710</v>
          </cell>
          <cell r="AB244">
            <v>732</v>
          </cell>
          <cell r="AC244">
            <v>446</v>
          </cell>
        </row>
        <row r="245">
          <cell r="B245">
            <v>41278</v>
          </cell>
          <cell r="C245">
            <v>706</v>
          </cell>
          <cell r="D245">
            <v>1285</v>
          </cell>
          <cell r="E245">
            <v>670</v>
          </cell>
          <cell r="F245">
            <v>739</v>
          </cell>
          <cell r="G245">
            <v>446</v>
          </cell>
          <cell r="X245">
            <v>41271</v>
          </cell>
          <cell r="Z245">
            <v>1237</v>
          </cell>
          <cell r="AA245">
            <v>685</v>
          </cell>
          <cell r="AB245">
            <v>737</v>
          </cell>
          <cell r="AC245">
            <v>446</v>
          </cell>
        </row>
        <row r="246">
          <cell r="B246">
            <v>41285</v>
          </cell>
          <cell r="C246">
            <v>760</v>
          </cell>
          <cell r="D246">
            <v>1367</v>
          </cell>
          <cell r="E246">
            <v>772</v>
          </cell>
          <cell r="F246">
            <v>745</v>
          </cell>
          <cell r="G246">
            <v>448</v>
          </cell>
          <cell r="X246">
            <v>41278</v>
          </cell>
          <cell r="Z246">
            <v>1285</v>
          </cell>
          <cell r="AA246">
            <v>670</v>
          </cell>
          <cell r="AB246">
            <v>739</v>
          </cell>
          <cell r="AC246">
            <v>446</v>
          </cell>
        </row>
        <row r="247">
          <cell r="B247">
            <v>41292</v>
          </cell>
          <cell r="C247">
            <v>837</v>
          </cell>
          <cell r="D247">
            <v>1605</v>
          </cell>
          <cell r="E247">
            <v>740</v>
          </cell>
          <cell r="F247">
            <v>730</v>
          </cell>
          <cell r="G247">
            <v>470</v>
          </cell>
          <cell r="X247">
            <v>41285</v>
          </cell>
          <cell r="Z247">
            <v>1367</v>
          </cell>
          <cell r="AA247">
            <v>772</v>
          </cell>
          <cell r="AB247">
            <v>745</v>
          </cell>
          <cell r="AC247">
            <v>448</v>
          </cell>
        </row>
        <row r="248">
          <cell r="B248">
            <v>41299</v>
          </cell>
          <cell r="C248">
            <v>798</v>
          </cell>
          <cell r="D248">
            <v>1520</v>
          </cell>
          <cell r="E248">
            <v>718</v>
          </cell>
          <cell r="F248">
            <v>711</v>
          </cell>
          <cell r="G248">
            <v>475</v>
          </cell>
          <cell r="X248">
            <v>41292</v>
          </cell>
          <cell r="Z248">
            <v>1605</v>
          </cell>
          <cell r="AA248">
            <v>740</v>
          </cell>
          <cell r="AB248">
            <v>730</v>
          </cell>
          <cell r="AC248">
            <v>470</v>
          </cell>
        </row>
        <row r="249">
          <cell r="B249">
            <v>41306</v>
          </cell>
          <cell r="C249">
            <v>750</v>
          </cell>
          <cell r="D249">
            <v>1454</v>
          </cell>
          <cell r="E249">
            <v>664</v>
          </cell>
          <cell r="F249">
            <v>682</v>
          </cell>
          <cell r="G249">
            <v>449</v>
          </cell>
          <cell r="X249">
            <v>41299</v>
          </cell>
          <cell r="Z249">
            <v>1520</v>
          </cell>
          <cell r="AA249">
            <v>718</v>
          </cell>
          <cell r="AB249">
            <v>711</v>
          </cell>
          <cell r="AC249">
            <v>475</v>
          </cell>
        </row>
        <row r="250">
          <cell r="B250">
            <v>41313</v>
          </cell>
          <cell r="C250">
            <v>748</v>
          </cell>
          <cell r="D250">
            <v>1461</v>
          </cell>
          <cell r="E250">
            <v>723</v>
          </cell>
          <cell r="F250">
            <v>669</v>
          </cell>
          <cell r="G250">
            <v>421</v>
          </cell>
          <cell r="X250">
            <v>41306</v>
          </cell>
          <cell r="Z250">
            <v>1454</v>
          </cell>
          <cell r="AA250">
            <v>664</v>
          </cell>
          <cell r="AB250">
            <v>682</v>
          </cell>
          <cell r="AC250">
            <v>449</v>
          </cell>
        </row>
        <row r="251">
          <cell r="B251">
            <v>41320</v>
          </cell>
          <cell r="C251">
            <v>753</v>
          </cell>
          <cell r="D251">
            <v>1434</v>
          </cell>
          <cell r="E251">
            <v>832</v>
          </cell>
          <cell r="F251">
            <v>672</v>
          </cell>
          <cell r="G251">
            <v>412</v>
          </cell>
          <cell r="X251">
            <v>41313</v>
          </cell>
          <cell r="Z251">
            <v>1461</v>
          </cell>
          <cell r="AA251">
            <v>723</v>
          </cell>
          <cell r="AB251">
            <v>669</v>
          </cell>
          <cell r="AC251">
            <v>421</v>
          </cell>
        </row>
        <row r="252">
          <cell r="B252">
            <v>41327</v>
          </cell>
          <cell r="C252">
            <v>740</v>
          </cell>
          <cell r="D252">
            <v>1335</v>
          </cell>
          <cell r="E252">
            <v>909</v>
          </cell>
          <cell r="F252">
            <v>717</v>
          </cell>
          <cell r="G252">
            <v>412</v>
          </cell>
          <cell r="X252">
            <v>41320</v>
          </cell>
          <cell r="Z252">
            <v>1434</v>
          </cell>
          <cell r="AA252">
            <v>832</v>
          </cell>
          <cell r="AB252">
            <v>672</v>
          </cell>
          <cell r="AC252">
            <v>412</v>
          </cell>
        </row>
        <row r="253">
          <cell r="B253">
            <v>41334</v>
          </cell>
          <cell r="C253">
            <v>776</v>
          </cell>
          <cell r="D253">
            <v>1243</v>
          </cell>
          <cell r="E253">
            <v>1036</v>
          </cell>
          <cell r="F253">
            <v>781</v>
          </cell>
          <cell r="G253">
            <v>447</v>
          </cell>
          <cell r="X253">
            <v>41327</v>
          </cell>
          <cell r="Z253">
            <v>1335</v>
          </cell>
          <cell r="AA253">
            <v>909</v>
          </cell>
          <cell r="AB253">
            <v>717</v>
          </cell>
          <cell r="AC253">
            <v>412</v>
          </cell>
        </row>
        <row r="254">
          <cell r="B254">
            <v>41341</v>
          </cell>
          <cell r="C254">
            <v>843</v>
          </cell>
          <cell r="D254">
            <v>1262</v>
          </cell>
          <cell r="E254">
            <v>1124</v>
          </cell>
          <cell r="F254">
            <v>864</v>
          </cell>
          <cell r="G254">
            <v>483</v>
          </cell>
          <cell r="X254">
            <v>41334</v>
          </cell>
          <cell r="Z254">
            <v>1243</v>
          </cell>
          <cell r="AA254">
            <v>1036</v>
          </cell>
          <cell r="AB254">
            <v>781</v>
          </cell>
          <cell r="AC254">
            <v>447</v>
          </cell>
        </row>
        <row r="255">
          <cell r="B255">
            <v>41348</v>
          </cell>
          <cell r="C255">
            <v>892</v>
          </cell>
          <cell r="D255">
            <v>1299</v>
          </cell>
          <cell r="E255">
            <v>1162</v>
          </cell>
          <cell r="F255">
            <v>925</v>
          </cell>
          <cell r="G255">
            <v>506</v>
          </cell>
          <cell r="X255">
            <v>41341</v>
          </cell>
          <cell r="Z255">
            <v>1262</v>
          </cell>
          <cell r="AA255">
            <v>1124</v>
          </cell>
          <cell r="AB255">
            <v>864</v>
          </cell>
          <cell r="AC255">
            <v>483</v>
          </cell>
        </row>
        <row r="256">
          <cell r="B256">
            <v>41355</v>
          </cell>
          <cell r="C256">
            <v>933</v>
          </cell>
          <cell r="D256">
            <v>1284</v>
          </cell>
          <cell r="E256">
            <v>1208</v>
          </cell>
          <cell r="F256">
            <v>978</v>
          </cell>
          <cell r="G256">
            <v>542</v>
          </cell>
          <cell r="X256">
            <v>41348</v>
          </cell>
          <cell r="Z256">
            <v>1299</v>
          </cell>
          <cell r="AA256">
            <v>1162</v>
          </cell>
          <cell r="AB256">
            <v>925</v>
          </cell>
          <cell r="AC256">
            <v>506</v>
          </cell>
        </row>
        <row r="257">
          <cell r="B257">
            <v>41362</v>
          </cell>
          <cell r="C257">
            <v>896</v>
          </cell>
          <cell r="D257">
            <v>1229</v>
          </cell>
          <cell r="E257">
            <v>1155</v>
          </cell>
          <cell r="F257">
            <v>933</v>
          </cell>
          <cell r="G257">
            <v>543</v>
          </cell>
          <cell r="X257">
            <v>41355</v>
          </cell>
          <cell r="Z257">
            <v>1284</v>
          </cell>
          <cell r="AA257">
            <v>1208</v>
          </cell>
          <cell r="AB257">
            <v>978</v>
          </cell>
          <cell r="AC257">
            <v>542</v>
          </cell>
        </row>
        <row r="258">
          <cell r="B258">
            <v>41369</v>
          </cell>
          <cell r="C258">
            <v>861</v>
          </cell>
          <cell r="D258">
            <v>1215</v>
          </cell>
          <cell r="E258">
            <v>1094</v>
          </cell>
          <cell r="F258">
            <v>912</v>
          </cell>
          <cell r="G258">
            <v>525</v>
          </cell>
          <cell r="X258">
            <v>41362</v>
          </cell>
          <cell r="Z258">
            <v>1229</v>
          </cell>
          <cell r="AA258">
            <v>1155</v>
          </cell>
          <cell r="AB258">
            <v>933</v>
          </cell>
          <cell r="AC258">
            <v>543</v>
          </cell>
        </row>
        <row r="259">
          <cell r="B259">
            <v>41376</v>
          </cell>
          <cell r="C259">
            <v>875</v>
          </cell>
          <cell r="D259">
            <v>1265</v>
          </cell>
          <cell r="E259">
            <v>1112</v>
          </cell>
          <cell r="F259">
            <v>902</v>
          </cell>
          <cell r="G259">
            <v>526</v>
          </cell>
          <cell r="X259">
            <v>41369</v>
          </cell>
          <cell r="Z259">
            <v>1215</v>
          </cell>
          <cell r="AA259">
            <v>1094</v>
          </cell>
          <cell r="AB259">
            <v>912</v>
          </cell>
          <cell r="AC259">
            <v>525</v>
          </cell>
        </row>
        <row r="260">
          <cell r="B260">
            <v>41383</v>
          </cell>
          <cell r="C260">
            <v>888</v>
          </cell>
          <cell r="D260">
            <v>1234</v>
          </cell>
          <cell r="E260">
            <v>1196</v>
          </cell>
          <cell r="F260">
            <v>902</v>
          </cell>
          <cell r="G260">
            <v>539</v>
          </cell>
          <cell r="X260">
            <v>41376</v>
          </cell>
          <cell r="Z260">
            <v>1265</v>
          </cell>
          <cell r="AA260">
            <v>1112</v>
          </cell>
          <cell r="AB260">
            <v>902</v>
          </cell>
          <cell r="AC260">
            <v>526</v>
          </cell>
        </row>
        <row r="261">
          <cell r="B261">
            <v>41390</v>
          </cell>
          <cell r="C261">
            <v>871</v>
          </cell>
          <cell r="D261">
            <v>1246</v>
          </cell>
          <cell r="E261">
            <v>1082</v>
          </cell>
          <cell r="F261">
            <v>900</v>
          </cell>
          <cell r="G261">
            <v>545</v>
          </cell>
          <cell r="X261">
            <v>41383</v>
          </cell>
          <cell r="Z261">
            <v>1234</v>
          </cell>
          <cell r="AA261">
            <v>1196</v>
          </cell>
          <cell r="AB261">
            <v>902</v>
          </cell>
          <cell r="AC261">
            <v>539</v>
          </cell>
        </row>
        <row r="262">
          <cell r="B262">
            <v>41397</v>
          </cell>
          <cell r="C262">
            <v>878</v>
          </cell>
          <cell r="D262">
            <v>1344</v>
          </cell>
          <cell r="E262">
            <v>1006</v>
          </cell>
          <cell r="F262">
            <v>876</v>
          </cell>
          <cell r="G262">
            <v>546</v>
          </cell>
          <cell r="X262">
            <v>41390</v>
          </cell>
          <cell r="Z262">
            <v>1246</v>
          </cell>
          <cell r="AA262">
            <v>1082</v>
          </cell>
          <cell r="AB262">
            <v>900</v>
          </cell>
          <cell r="AC262">
            <v>545</v>
          </cell>
        </row>
        <row r="263">
          <cell r="B263">
            <v>41404</v>
          </cell>
          <cell r="C263">
            <v>884</v>
          </cell>
          <cell r="D263">
            <v>1382</v>
          </cell>
          <cell r="E263">
            <v>994</v>
          </cell>
          <cell r="F263">
            <v>866</v>
          </cell>
          <cell r="G263">
            <v>551</v>
          </cell>
          <cell r="X263">
            <v>41397</v>
          </cell>
          <cell r="Z263">
            <v>1344</v>
          </cell>
          <cell r="AA263">
            <v>1006</v>
          </cell>
          <cell r="AB263">
            <v>876</v>
          </cell>
          <cell r="AC263">
            <v>546</v>
          </cell>
        </row>
        <row r="264">
          <cell r="B264">
            <v>41411</v>
          </cell>
          <cell r="C264">
            <v>841</v>
          </cell>
          <cell r="D264">
            <v>1326</v>
          </cell>
          <cell r="E264">
            <v>930</v>
          </cell>
          <cell r="F264">
            <v>851</v>
          </cell>
          <cell r="G264">
            <v>553</v>
          </cell>
          <cell r="X264">
            <v>41404</v>
          </cell>
          <cell r="Z264">
            <v>1382</v>
          </cell>
          <cell r="AA264">
            <v>994</v>
          </cell>
          <cell r="AB264">
            <v>866</v>
          </cell>
          <cell r="AC264">
            <v>551</v>
          </cell>
        </row>
        <row r="265">
          <cell r="B265">
            <v>41418</v>
          </cell>
          <cell r="C265">
            <v>826</v>
          </cell>
          <cell r="D265">
            <v>1350</v>
          </cell>
          <cell r="E265">
            <v>854</v>
          </cell>
          <cell r="F265">
            <v>857</v>
          </cell>
          <cell r="G265">
            <v>546</v>
          </cell>
          <cell r="X265">
            <v>41411</v>
          </cell>
          <cell r="Z265">
            <v>1326</v>
          </cell>
          <cell r="AA265">
            <v>930</v>
          </cell>
          <cell r="AB265">
            <v>851</v>
          </cell>
          <cell r="AC265">
            <v>553</v>
          </cell>
        </row>
        <row r="266">
          <cell r="B266">
            <v>41425</v>
          </cell>
          <cell r="C266">
            <v>809</v>
          </cell>
          <cell r="D266">
            <v>1336</v>
          </cell>
          <cell r="E266">
            <v>795</v>
          </cell>
          <cell r="F266">
            <v>871</v>
          </cell>
          <cell r="G266">
            <v>533</v>
          </cell>
          <cell r="X266">
            <v>41418</v>
          </cell>
          <cell r="Z266">
            <v>1350</v>
          </cell>
          <cell r="AA266">
            <v>854</v>
          </cell>
          <cell r="AB266">
            <v>857</v>
          </cell>
          <cell r="AC266">
            <v>546</v>
          </cell>
        </row>
        <row r="267">
          <cell r="B267">
            <v>41432</v>
          </cell>
          <cell r="C267">
            <v>812</v>
          </cell>
          <cell r="D267">
            <v>1352</v>
          </cell>
          <cell r="E267">
            <v>764</v>
          </cell>
          <cell r="F267">
            <v>889</v>
          </cell>
          <cell r="G267">
            <v>524</v>
          </cell>
          <cell r="X267">
            <v>41425</v>
          </cell>
          <cell r="Z267">
            <v>1336</v>
          </cell>
          <cell r="AA267">
            <v>795</v>
          </cell>
          <cell r="AB267">
            <v>871</v>
          </cell>
          <cell r="AC267">
            <v>533</v>
          </cell>
        </row>
        <row r="268">
          <cell r="B268">
            <v>41439</v>
          </cell>
          <cell r="C268">
            <v>900</v>
          </cell>
          <cell r="D268">
            <v>1537</v>
          </cell>
          <cell r="E268">
            <v>859</v>
          </cell>
          <cell r="F268">
            <v>900</v>
          </cell>
          <cell r="G268">
            <v>533</v>
          </cell>
          <cell r="X268">
            <v>41432</v>
          </cell>
          <cell r="Z268">
            <v>1352</v>
          </cell>
          <cell r="AA268">
            <v>764</v>
          </cell>
          <cell r="AB268">
            <v>889</v>
          </cell>
          <cell r="AC268">
            <v>524</v>
          </cell>
        </row>
        <row r="269">
          <cell r="B269">
            <v>41446</v>
          </cell>
          <cell r="C269">
            <v>1027</v>
          </cell>
          <cell r="D269">
            <v>1822</v>
          </cell>
          <cell r="E269">
            <v>927</v>
          </cell>
          <cell r="F269">
            <v>923</v>
          </cell>
          <cell r="G269">
            <v>552</v>
          </cell>
          <cell r="X269">
            <v>41439</v>
          </cell>
          <cell r="Z269">
            <v>1537</v>
          </cell>
          <cell r="AA269">
            <v>859</v>
          </cell>
          <cell r="AB269">
            <v>900</v>
          </cell>
          <cell r="AC269">
            <v>533</v>
          </cell>
        </row>
        <row r="270">
          <cell r="B270">
            <v>41453</v>
          </cell>
          <cell r="C270">
            <v>1171</v>
          </cell>
          <cell r="D270">
            <v>2165</v>
          </cell>
          <cell r="E270">
            <v>1007</v>
          </cell>
          <cell r="F270">
            <v>954</v>
          </cell>
          <cell r="G270">
            <v>564</v>
          </cell>
          <cell r="X270">
            <v>41446</v>
          </cell>
          <cell r="Z270">
            <v>1822</v>
          </cell>
          <cell r="AA270">
            <v>927</v>
          </cell>
          <cell r="AB270">
            <v>923</v>
          </cell>
          <cell r="AC270">
            <v>552</v>
          </cell>
        </row>
        <row r="271">
          <cell r="B271">
            <v>41460</v>
          </cell>
          <cell r="C271">
            <v>1099</v>
          </cell>
          <cell r="D271">
            <v>1929</v>
          </cell>
          <cell r="E271">
            <v>1008</v>
          </cell>
          <cell r="F271">
            <v>924</v>
          </cell>
          <cell r="G271">
            <v>568</v>
          </cell>
          <cell r="X271">
            <v>41453</v>
          </cell>
          <cell r="Z271">
            <v>2165</v>
          </cell>
          <cell r="AA271">
            <v>1007</v>
          </cell>
          <cell r="AB271">
            <v>954</v>
          </cell>
          <cell r="AC271">
            <v>564</v>
          </cell>
        </row>
        <row r="272">
          <cell r="B272">
            <v>41467</v>
          </cell>
          <cell r="C272">
            <v>1149</v>
          </cell>
          <cell r="D272">
            <v>2058</v>
          </cell>
          <cell r="E272">
            <v>1097</v>
          </cell>
          <cell r="F272">
            <v>897</v>
          </cell>
          <cell r="G272">
            <v>561</v>
          </cell>
          <cell r="X272">
            <v>41460</v>
          </cell>
          <cell r="Z272">
            <v>1929</v>
          </cell>
          <cell r="AA272">
            <v>1008</v>
          </cell>
          <cell r="AB272">
            <v>924</v>
          </cell>
          <cell r="AC272">
            <v>568</v>
          </cell>
        </row>
        <row r="273">
          <cell r="B273">
            <v>41474</v>
          </cell>
          <cell r="C273">
            <v>1138</v>
          </cell>
          <cell r="D273">
            <v>1987</v>
          </cell>
          <cell r="E273">
            <v>1172</v>
          </cell>
          <cell r="F273">
            <v>898</v>
          </cell>
          <cell r="G273">
            <v>544</v>
          </cell>
          <cell r="X273">
            <v>41467</v>
          </cell>
          <cell r="Z273">
            <v>2058</v>
          </cell>
          <cell r="AA273">
            <v>1097</v>
          </cell>
          <cell r="AB273">
            <v>897</v>
          </cell>
          <cell r="AC273">
            <v>561</v>
          </cell>
        </row>
        <row r="274">
          <cell r="B274">
            <v>41481</v>
          </cell>
          <cell r="C274">
            <v>1082</v>
          </cell>
          <cell r="D274">
            <v>1873</v>
          </cell>
          <cell r="E274">
            <v>1104</v>
          </cell>
          <cell r="F274">
            <v>917</v>
          </cell>
          <cell r="G274">
            <v>534</v>
          </cell>
          <cell r="X274">
            <v>41474</v>
          </cell>
          <cell r="Z274">
            <v>1987</v>
          </cell>
          <cell r="AA274">
            <v>1172</v>
          </cell>
          <cell r="AB274">
            <v>898</v>
          </cell>
          <cell r="AC274">
            <v>544</v>
          </cell>
        </row>
        <row r="275">
          <cell r="B275">
            <v>41488</v>
          </cell>
          <cell r="C275">
            <v>1065</v>
          </cell>
          <cell r="D275">
            <v>1950</v>
          </cell>
          <cell r="E275">
            <v>1021</v>
          </cell>
          <cell r="F275">
            <v>908</v>
          </cell>
          <cell r="G275">
            <v>529</v>
          </cell>
          <cell r="X275">
            <v>41481</v>
          </cell>
          <cell r="Z275">
            <v>1873</v>
          </cell>
          <cell r="AA275">
            <v>1104</v>
          </cell>
          <cell r="AB275">
            <v>917</v>
          </cell>
          <cell r="AC275">
            <v>534</v>
          </cell>
        </row>
        <row r="276">
          <cell r="B276">
            <v>41495</v>
          </cell>
          <cell r="C276">
            <v>1001</v>
          </cell>
          <cell r="D276">
            <v>1813</v>
          </cell>
          <cell r="E276">
            <v>948</v>
          </cell>
          <cell r="F276">
            <v>911</v>
          </cell>
          <cell r="G276">
            <v>521</v>
          </cell>
          <cell r="X276">
            <v>41488</v>
          </cell>
          <cell r="Z276">
            <v>1950</v>
          </cell>
          <cell r="AA276">
            <v>1021</v>
          </cell>
          <cell r="AB276">
            <v>908</v>
          </cell>
          <cell r="AC276">
            <v>529</v>
          </cell>
        </row>
        <row r="277">
          <cell r="B277">
            <v>41502</v>
          </cell>
          <cell r="C277">
            <v>1102</v>
          </cell>
          <cell r="D277">
            <v>2112</v>
          </cell>
          <cell r="E277">
            <v>923</v>
          </cell>
          <cell r="F277">
            <v>916</v>
          </cell>
          <cell r="G277">
            <v>517</v>
          </cell>
          <cell r="X277">
            <v>41495</v>
          </cell>
          <cell r="Z277">
            <v>1813</v>
          </cell>
          <cell r="AA277">
            <v>948</v>
          </cell>
          <cell r="AB277">
            <v>911</v>
          </cell>
          <cell r="AC277">
            <v>521</v>
          </cell>
        </row>
        <row r="278">
          <cell r="B278">
            <v>41509</v>
          </cell>
          <cell r="C278">
            <v>1165</v>
          </cell>
          <cell r="D278">
            <v>2312</v>
          </cell>
          <cell r="E278">
            <v>903</v>
          </cell>
          <cell r="F278">
            <v>927</v>
          </cell>
          <cell r="G278">
            <v>528</v>
          </cell>
          <cell r="X278">
            <v>41502</v>
          </cell>
          <cell r="Z278">
            <v>2112</v>
          </cell>
          <cell r="AA278">
            <v>923</v>
          </cell>
          <cell r="AB278">
            <v>916</v>
          </cell>
          <cell r="AC278">
            <v>517</v>
          </cell>
        </row>
        <row r="279">
          <cell r="B279">
            <v>41516</v>
          </cell>
          <cell r="C279">
            <v>1132</v>
          </cell>
          <cell r="D279">
            <v>2243</v>
          </cell>
          <cell r="E279">
            <v>907</v>
          </cell>
          <cell r="F279">
            <v>939</v>
          </cell>
          <cell r="G279">
            <v>531</v>
          </cell>
          <cell r="X279">
            <v>41509</v>
          </cell>
          <cell r="Z279">
            <v>2312</v>
          </cell>
          <cell r="AA279">
            <v>903</v>
          </cell>
          <cell r="AB279">
            <v>927</v>
          </cell>
          <cell r="AC279">
            <v>528</v>
          </cell>
        </row>
        <row r="280">
          <cell r="B280">
            <v>41523</v>
          </cell>
          <cell r="C280">
            <v>1352</v>
          </cell>
          <cell r="D280">
            <v>2799</v>
          </cell>
          <cell r="E280">
            <v>1020</v>
          </cell>
          <cell r="F280">
            <v>959</v>
          </cell>
          <cell r="G280">
            <v>537</v>
          </cell>
          <cell r="X280">
            <v>41516</v>
          </cell>
          <cell r="Z280">
            <v>2243</v>
          </cell>
          <cell r="AA280">
            <v>907</v>
          </cell>
          <cell r="AB280">
            <v>939</v>
          </cell>
          <cell r="AC280">
            <v>531</v>
          </cell>
        </row>
        <row r="281">
          <cell r="B281">
            <v>41530</v>
          </cell>
          <cell r="C281">
            <v>1636</v>
          </cell>
          <cell r="D281">
            <v>3446</v>
          </cell>
          <cell r="E281">
            <v>1306</v>
          </cell>
          <cell r="F281">
            <v>940</v>
          </cell>
          <cell r="G281">
            <v>544</v>
          </cell>
          <cell r="X281">
            <v>41523</v>
          </cell>
          <cell r="Z281">
            <v>2799</v>
          </cell>
          <cell r="AA281">
            <v>1020</v>
          </cell>
          <cell r="AB281">
            <v>959</v>
          </cell>
          <cell r="AC281">
            <v>537</v>
          </cell>
        </row>
        <row r="282">
          <cell r="B282">
            <v>41537</v>
          </cell>
          <cell r="C282">
            <v>1904</v>
          </cell>
          <cell r="D282">
            <v>4018</v>
          </cell>
          <cell r="E282">
            <v>1453</v>
          </cell>
          <cell r="F282">
            <v>964</v>
          </cell>
          <cell r="G282">
            <v>558</v>
          </cell>
          <cell r="X282">
            <v>41530</v>
          </cell>
          <cell r="Z282">
            <v>3446</v>
          </cell>
          <cell r="AA282">
            <v>1306</v>
          </cell>
          <cell r="AB282">
            <v>940</v>
          </cell>
          <cell r="AC282">
            <v>544</v>
          </cell>
        </row>
        <row r="283">
          <cell r="B283">
            <v>41544</v>
          </cell>
          <cell r="C283">
            <v>2046</v>
          </cell>
          <cell r="D283">
            <v>3967</v>
          </cell>
          <cell r="E283">
            <v>1800</v>
          </cell>
          <cell r="F283">
            <v>1069</v>
          </cell>
          <cell r="G283">
            <v>594</v>
          </cell>
          <cell r="X283">
            <v>41537</v>
          </cell>
          <cell r="Z283">
            <v>4018</v>
          </cell>
          <cell r="AA283">
            <v>1453</v>
          </cell>
          <cell r="AB283">
            <v>964</v>
          </cell>
          <cell r="AC283">
            <v>558</v>
          </cell>
        </row>
        <row r="284">
          <cell r="B284">
            <v>41551</v>
          </cell>
          <cell r="C284">
            <v>2084</v>
          </cell>
          <cell r="D284">
            <v>3943</v>
          </cell>
          <cell r="E284">
            <v>1914</v>
          </cell>
          <cell r="F284">
            <v>1113</v>
          </cell>
          <cell r="G284">
            <v>609</v>
          </cell>
          <cell r="X284">
            <v>41544</v>
          </cell>
          <cell r="Z284">
            <v>3967</v>
          </cell>
          <cell r="AA284">
            <v>1800</v>
          </cell>
          <cell r="AB284">
            <v>1069</v>
          </cell>
          <cell r="AC284">
            <v>594</v>
          </cell>
        </row>
        <row r="285">
          <cell r="B285">
            <v>41558</v>
          </cell>
          <cell r="C285">
            <v>1985</v>
          </cell>
          <cell r="D285">
            <v>3527</v>
          </cell>
          <cell r="E285">
            <v>2024</v>
          </cell>
          <cell r="F285">
            <v>1182</v>
          </cell>
          <cell r="G285">
            <v>632</v>
          </cell>
          <cell r="X285">
            <v>41551</v>
          </cell>
          <cell r="Z285">
            <v>3943</v>
          </cell>
          <cell r="AA285">
            <v>1914</v>
          </cell>
          <cell r="AB285">
            <v>1113</v>
          </cell>
          <cell r="AC285">
            <v>609</v>
          </cell>
        </row>
        <row r="286">
          <cell r="B286">
            <v>41565</v>
          </cell>
          <cell r="C286">
            <v>1901</v>
          </cell>
          <cell r="D286">
            <v>3264</v>
          </cell>
          <cell r="E286">
            <v>2060</v>
          </cell>
          <cell r="F286">
            <v>1213</v>
          </cell>
          <cell r="G286">
            <v>634</v>
          </cell>
          <cell r="X286">
            <v>41558</v>
          </cell>
          <cell r="Z286">
            <v>3527</v>
          </cell>
          <cell r="AA286">
            <v>2024</v>
          </cell>
          <cell r="AB286">
            <v>1182</v>
          </cell>
          <cell r="AC286">
            <v>632</v>
          </cell>
        </row>
        <row r="287">
          <cell r="B287">
            <v>41572</v>
          </cell>
          <cell r="C287">
            <v>1671</v>
          </cell>
          <cell r="D287">
            <v>2681</v>
          </cell>
          <cell r="E287">
            <v>1904</v>
          </cell>
          <cell r="F287">
            <v>1258</v>
          </cell>
          <cell r="G287">
            <v>649</v>
          </cell>
          <cell r="X287">
            <v>41565</v>
          </cell>
          <cell r="Z287">
            <v>3264</v>
          </cell>
          <cell r="AA287">
            <v>2060</v>
          </cell>
          <cell r="AB287">
            <v>1213</v>
          </cell>
          <cell r="AC287">
            <v>634</v>
          </cell>
        </row>
        <row r="288">
          <cell r="B288">
            <v>41579</v>
          </cell>
          <cell r="C288">
            <v>1525</v>
          </cell>
          <cell r="D288">
            <v>2316</v>
          </cell>
          <cell r="E288">
            <v>1631</v>
          </cell>
          <cell r="F288">
            <v>1273</v>
          </cell>
          <cell r="G288">
            <v>669</v>
          </cell>
          <cell r="X288">
            <v>41572</v>
          </cell>
          <cell r="Z288">
            <v>2681</v>
          </cell>
          <cell r="AA288">
            <v>1904</v>
          </cell>
          <cell r="AB288">
            <v>1258</v>
          </cell>
          <cell r="AC288">
            <v>649</v>
          </cell>
        </row>
        <row r="289">
          <cell r="B289">
            <v>41586</v>
          </cell>
          <cell r="C289">
            <v>1581</v>
          </cell>
          <cell r="D289">
            <v>2514</v>
          </cell>
          <cell r="E289">
            <v>1565</v>
          </cell>
          <cell r="F289">
            <v>1315</v>
          </cell>
          <cell r="G289">
            <v>690</v>
          </cell>
          <cell r="X289">
            <v>41579</v>
          </cell>
          <cell r="Z289">
            <v>2316</v>
          </cell>
          <cell r="AA289">
            <v>1631</v>
          </cell>
          <cell r="AB289">
            <v>1273</v>
          </cell>
          <cell r="AC289">
            <v>669</v>
          </cell>
        </row>
        <row r="290">
          <cell r="B290">
            <v>41593</v>
          </cell>
          <cell r="C290">
            <v>1507</v>
          </cell>
          <cell r="D290">
            <v>2377</v>
          </cell>
          <cell r="E290">
            <v>1409</v>
          </cell>
          <cell r="F290">
            <v>1354</v>
          </cell>
          <cell r="G290">
            <v>703</v>
          </cell>
          <cell r="X290">
            <v>41586</v>
          </cell>
          <cell r="Z290">
            <v>2514</v>
          </cell>
          <cell r="AA290">
            <v>1565</v>
          </cell>
          <cell r="AB290">
            <v>1315</v>
          </cell>
          <cell r="AC290">
            <v>690</v>
          </cell>
        </row>
        <row r="291">
          <cell r="B291">
            <v>41600</v>
          </cell>
          <cell r="C291">
            <v>1483</v>
          </cell>
          <cell r="D291">
            <v>2390</v>
          </cell>
          <cell r="E291">
            <v>1362</v>
          </cell>
          <cell r="F291">
            <v>1393</v>
          </cell>
          <cell r="G291">
            <v>728</v>
          </cell>
          <cell r="X291">
            <v>41593</v>
          </cell>
          <cell r="Z291">
            <v>2377</v>
          </cell>
          <cell r="AA291">
            <v>1409</v>
          </cell>
          <cell r="AB291">
            <v>1354</v>
          </cell>
          <cell r="AC291">
            <v>703</v>
          </cell>
        </row>
        <row r="292">
          <cell r="B292">
            <v>41607</v>
          </cell>
          <cell r="C292">
            <v>1821</v>
          </cell>
          <cell r="D292">
            <v>3089</v>
          </cell>
          <cell r="E292">
            <v>1665</v>
          </cell>
          <cell r="F292">
            <v>1475</v>
          </cell>
          <cell r="G292">
            <v>764</v>
          </cell>
          <cell r="X292">
            <v>41600</v>
          </cell>
          <cell r="Z292">
            <v>2390</v>
          </cell>
          <cell r="AA292">
            <v>1362</v>
          </cell>
          <cell r="AB292">
            <v>1393</v>
          </cell>
          <cell r="AC292">
            <v>728</v>
          </cell>
        </row>
        <row r="293">
          <cell r="B293">
            <v>41614</v>
          </cell>
          <cell r="C293">
            <v>2176</v>
          </cell>
          <cell r="D293">
            <v>3842</v>
          </cell>
          <cell r="E293">
            <v>1923</v>
          </cell>
          <cell r="F293">
            <v>1552</v>
          </cell>
          <cell r="G293">
            <v>789</v>
          </cell>
          <cell r="X293">
            <v>41607</v>
          </cell>
          <cell r="Z293">
            <v>3089</v>
          </cell>
          <cell r="AA293">
            <v>1665</v>
          </cell>
          <cell r="AB293">
            <v>1475</v>
          </cell>
          <cell r="AC293">
            <v>764</v>
          </cell>
        </row>
        <row r="294">
          <cell r="B294">
            <v>41621</v>
          </cell>
          <cell r="C294">
            <v>2330</v>
          </cell>
          <cell r="D294">
            <v>4246</v>
          </cell>
          <cell r="E294">
            <v>2096</v>
          </cell>
          <cell r="F294">
            <v>1553</v>
          </cell>
          <cell r="G294">
            <v>814</v>
          </cell>
          <cell r="X294">
            <v>41614</v>
          </cell>
          <cell r="Z294">
            <v>3842</v>
          </cell>
          <cell r="AA294">
            <v>1923</v>
          </cell>
          <cell r="AB294">
            <v>1552</v>
          </cell>
          <cell r="AC294">
            <v>789</v>
          </cell>
        </row>
        <row r="295">
          <cell r="B295">
            <v>41628</v>
          </cell>
          <cell r="C295">
            <v>2208</v>
          </cell>
          <cell r="D295">
            <v>3875</v>
          </cell>
          <cell r="E295">
            <v>1858</v>
          </cell>
          <cell r="F295">
            <v>1482</v>
          </cell>
          <cell r="G295">
            <v>811</v>
          </cell>
          <cell r="X295">
            <v>41621</v>
          </cell>
          <cell r="Z295">
            <v>4246</v>
          </cell>
          <cell r="AA295">
            <v>2096</v>
          </cell>
          <cell r="AB295">
            <v>1553</v>
          </cell>
          <cell r="AC295">
            <v>814</v>
          </cell>
        </row>
        <row r="296">
          <cell r="B296">
            <v>41635</v>
          </cell>
          <cell r="C296">
            <v>2113</v>
          </cell>
          <cell r="D296">
            <v>3733</v>
          </cell>
          <cell r="E296">
            <v>1780</v>
          </cell>
          <cell r="F296">
            <v>1330</v>
          </cell>
          <cell r="G296">
            <v>773</v>
          </cell>
          <cell r="X296">
            <v>41628</v>
          </cell>
          <cell r="Z296">
            <v>3875</v>
          </cell>
          <cell r="AA296">
            <v>1858</v>
          </cell>
          <cell r="AB296">
            <v>1482</v>
          </cell>
          <cell r="AC296">
            <v>811</v>
          </cell>
        </row>
        <row r="297">
          <cell r="B297">
            <v>41642</v>
          </cell>
          <cell r="C297">
            <v>2036</v>
          </cell>
          <cell r="D297">
            <v>3531</v>
          </cell>
          <cell r="E297">
            <v>1750</v>
          </cell>
          <cell r="F297">
            <v>1276</v>
          </cell>
          <cell r="G297">
            <v>763</v>
          </cell>
          <cell r="X297">
            <v>41635</v>
          </cell>
          <cell r="Z297">
            <v>3733</v>
          </cell>
          <cell r="AA297">
            <v>1780</v>
          </cell>
          <cell r="AB297">
            <v>1330</v>
          </cell>
          <cell r="AC297">
            <v>773</v>
          </cell>
        </row>
        <row r="298">
          <cell r="B298">
            <v>41649</v>
          </cell>
          <cell r="C298">
            <v>1512</v>
          </cell>
          <cell r="D298">
            <v>2101</v>
          </cell>
          <cell r="E298">
            <v>1621</v>
          </cell>
          <cell r="F298">
            <v>1190</v>
          </cell>
          <cell r="G298">
            <v>730</v>
          </cell>
          <cell r="X298">
            <v>41642</v>
          </cell>
          <cell r="Z298">
            <v>3531</v>
          </cell>
          <cell r="AA298">
            <v>1750</v>
          </cell>
          <cell r="AB298">
            <v>1276</v>
          </cell>
          <cell r="AC298">
            <v>763</v>
          </cell>
        </row>
        <row r="299">
          <cell r="B299">
            <v>41656</v>
          </cell>
          <cell r="C299">
            <v>1421</v>
          </cell>
          <cell r="D299">
            <v>2026</v>
          </cell>
          <cell r="E299">
            <v>1564</v>
          </cell>
          <cell r="F299">
            <v>1165</v>
          </cell>
          <cell r="G299">
            <v>719</v>
          </cell>
          <cell r="X299">
            <v>41649</v>
          </cell>
          <cell r="Z299">
            <v>2101</v>
          </cell>
          <cell r="AA299">
            <v>1621</v>
          </cell>
          <cell r="AB299">
            <v>1190</v>
          </cell>
          <cell r="AC299">
            <v>730</v>
          </cell>
        </row>
        <row r="300">
          <cell r="B300">
            <v>41663</v>
          </cell>
          <cell r="C300">
            <v>1246</v>
          </cell>
          <cell r="D300">
            <v>1723</v>
          </cell>
          <cell r="E300">
            <v>1437</v>
          </cell>
          <cell r="F300">
            <v>1112</v>
          </cell>
          <cell r="G300">
            <v>712</v>
          </cell>
          <cell r="X300">
            <v>41656</v>
          </cell>
          <cell r="Z300">
            <v>2026</v>
          </cell>
          <cell r="AA300">
            <v>1564</v>
          </cell>
          <cell r="AB300">
            <v>1165</v>
          </cell>
          <cell r="AC300">
            <v>719</v>
          </cell>
        </row>
        <row r="301">
          <cell r="B301">
            <v>41670</v>
          </cell>
          <cell r="C301">
            <v>1110</v>
          </cell>
          <cell r="D301">
            <v>1524</v>
          </cell>
          <cell r="E301">
            <v>1337</v>
          </cell>
          <cell r="F301">
            <v>996</v>
          </cell>
          <cell r="G301">
            <v>684</v>
          </cell>
          <cell r="X301">
            <v>41663</v>
          </cell>
          <cell r="Z301">
            <v>1723</v>
          </cell>
          <cell r="AA301">
            <v>1437</v>
          </cell>
          <cell r="AB301">
            <v>1112</v>
          </cell>
          <cell r="AC301">
            <v>712</v>
          </cell>
        </row>
        <row r="302">
          <cell r="B302">
            <v>41677</v>
          </cell>
          <cell r="C302">
            <v>1091</v>
          </cell>
          <cell r="D302">
            <v>1588</v>
          </cell>
          <cell r="E302">
            <v>1304</v>
          </cell>
          <cell r="F302">
            <v>929</v>
          </cell>
          <cell r="G302">
            <v>674</v>
          </cell>
          <cell r="X302">
            <v>41670</v>
          </cell>
          <cell r="Z302">
            <v>1524</v>
          </cell>
          <cell r="AA302">
            <v>1337</v>
          </cell>
          <cell r="AB302">
            <v>996</v>
          </cell>
          <cell r="AC302">
            <v>684</v>
          </cell>
        </row>
        <row r="303">
          <cell r="B303">
            <v>41684</v>
          </cell>
          <cell r="C303">
            <v>1106</v>
          </cell>
          <cell r="D303">
            <v>1554</v>
          </cell>
          <cell r="E303">
            <v>1311</v>
          </cell>
          <cell r="F303">
            <v>998</v>
          </cell>
          <cell r="G303">
            <v>671</v>
          </cell>
          <cell r="X303">
            <v>41677</v>
          </cell>
          <cell r="Z303">
            <v>1588</v>
          </cell>
          <cell r="AA303">
            <v>1304</v>
          </cell>
          <cell r="AB303">
            <v>929</v>
          </cell>
          <cell r="AC303">
            <v>674</v>
          </cell>
        </row>
        <row r="304">
          <cell r="B304">
            <v>41691</v>
          </cell>
          <cell r="C304">
            <v>1175</v>
          </cell>
          <cell r="D304">
            <v>1701</v>
          </cell>
          <cell r="E304">
            <v>1244</v>
          </cell>
          <cell r="F304">
            <v>1098</v>
          </cell>
          <cell r="G304">
            <v>677</v>
          </cell>
          <cell r="X304">
            <v>41684</v>
          </cell>
          <cell r="Z304">
            <v>1554</v>
          </cell>
          <cell r="AA304">
            <v>1311</v>
          </cell>
          <cell r="AB304">
            <v>998</v>
          </cell>
          <cell r="AC304">
            <v>671</v>
          </cell>
        </row>
        <row r="305">
          <cell r="B305">
            <v>41698</v>
          </cell>
          <cell r="C305">
            <v>1258</v>
          </cell>
          <cell r="D305">
            <v>2084</v>
          </cell>
          <cell r="E305">
            <v>1099</v>
          </cell>
          <cell r="F305">
            <v>1103</v>
          </cell>
          <cell r="G305">
            <v>669</v>
          </cell>
          <cell r="X305">
            <v>41691</v>
          </cell>
          <cell r="Z305">
            <v>1701</v>
          </cell>
          <cell r="AA305">
            <v>1244</v>
          </cell>
          <cell r="AB305">
            <v>1098</v>
          </cell>
          <cell r="AC305">
            <v>677</v>
          </cell>
        </row>
        <row r="306">
          <cell r="B306">
            <v>41705</v>
          </cell>
          <cell r="C306">
            <v>1543</v>
          </cell>
          <cell r="D306">
            <v>2980</v>
          </cell>
          <cell r="E306">
            <v>1075</v>
          </cell>
          <cell r="F306">
            <v>1131</v>
          </cell>
          <cell r="G306">
            <v>663</v>
          </cell>
          <cell r="X306">
            <v>41698</v>
          </cell>
          <cell r="Z306">
            <v>2084</v>
          </cell>
          <cell r="AA306">
            <v>1099</v>
          </cell>
          <cell r="AB306">
            <v>1103</v>
          </cell>
          <cell r="AC306">
            <v>669</v>
          </cell>
        </row>
        <row r="307">
          <cell r="B307">
            <v>41712</v>
          </cell>
          <cell r="C307">
            <v>1477</v>
          </cell>
          <cell r="D307">
            <v>2677</v>
          </cell>
          <cell r="E307">
            <v>1113</v>
          </cell>
          <cell r="F307">
            <v>1183</v>
          </cell>
          <cell r="G307">
            <v>671</v>
          </cell>
          <cell r="X307">
            <v>41705</v>
          </cell>
          <cell r="Z307">
            <v>2980</v>
          </cell>
          <cell r="AA307">
            <v>1075</v>
          </cell>
          <cell r="AB307">
            <v>1131</v>
          </cell>
          <cell r="AC307">
            <v>663</v>
          </cell>
        </row>
        <row r="308">
          <cell r="B308">
            <v>41719</v>
          </cell>
          <cell r="C308">
            <v>1599</v>
          </cell>
          <cell r="D308">
            <v>3036</v>
          </cell>
          <cell r="E308">
            <v>1112</v>
          </cell>
          <cell r="F308">
            <v>1209</v>
          </cell>
          <cell r="G308">
            <v>674</v>
          </cell>
          <cell r="X308">
            <v>41712</v>
          </cell>
          <cell r="Z308">
            <v>2677</v>
          </cell>
          <cell r="AA308">
            <v>1113</v>
          </cell>
          <cell r="AB308">
            <v>1183</v>
          </cell>
          <cell r="AC308">
            <v>671</v>
          </cell>
        </row>
        <row r="309">
          <cell r="B309">
            <v>41726</v>
          </cell>
          <cell r="C309">
            <v>1373</v>
          </cell>
          <cell r="D309">
            <v>2557</v>
          </cell>
          <cell r="E309">
            <v>978</v>
          </cell>
          <cell r="F309">
            <v>1115</v>
          </cell>
          <cell r="G309">
            <v>649</v>
          </cell>
          <cell r="X309">
            <v>41719</v>
          </cell>
          <cell r="Z309">
            <v>3036</v>
          </cell>
          <cell r="AA309">
            <v>1112</v>
          </cell>
          <cell r="AB309">
            <v>1209</v>
          </cell>
          <cell r="AC309">
            <v>674</v>
          </cell>
        </row>
        <row r="310">
          <cell r="B310">
            <v>41733</v>
          </cell>
          <cell r="C310">
            <v>1205</v>
          </cell>
          <cell r="D310">
            <v>2306</v>
          </cell>
          <cell r="E310">
            <v>822</v>
          </cell>
          <cell r="F310">
            <v>1003</v>
          </cell>
          <cell r="G310">
            <v>598</v>
          </cell>
          <cell r="X310">
            <v>41726</v>
          </cell>
          <cell r="Z310">
            <v>2557</v>
          </cell>
          <cell r="AA310">
            <v>978</v>
          </cell>
          <cell r="AB310">
            <v>1115</v>
          </cell>
          <cell r="AC310">
            <v>649</v>
          </cell>
        </row>
        <row r="311">
          <cell r="B311">
            <v>41740</v>
          </cell>
          <cell r="C311">
            <v>1002</v>
          </cell>
          <cell r="D311">
            <v>1789</v>
          </cell>
          <cell r="E311">
            <v>782</v>
          </cell>
          <cell r="F311">
            <v>927</v>
          </cell>
          <cell r="G311">
            <v>556</v>
          </cell>
          <cell r="X311">
            <v>41733</v>
          </cell>
          <cell r="Z311">
            <v>2306</v>
          </cell>
          <cell r="AA311">
            <v>822</v>
          </cell>
          <cell r="AB311">
            <v>1003</v>
          </cell>
          <cell r="AC311">
            <v>598</v>
          </cell>
        </row>
        <row r="312">
          <cell r="B312">
            <v>41747</v>
          </cell>
          <cell r="C312">
            <v>939</v>
          </cell>
          <cell r="D312">
            <v>1616</v>
          </cell>
          <cell r="E312">
            <v>828</v>
          </cell>
          <cell r="F312">
            <v>909</v>
          </cell>
          <cell r="G312">
            <v>528</v>
          </cell>
          <cell r="X312">
            <v>41740</v>
          </cell>
          <cell r="Z312">
            <v>1789</v>
          </cell>
          <cell r="AA312">
            <v>782</v>
          </cell>
          <cell r="AB312">
            <v>927</v>
          </cell>
          <cell r="AC312">
            <v>556</v>
          </cell>
        </row>
        <row r="313">
          <cell r="B313">
            <v>41754</v>
          </cell>
          <cell r="C313">
            <v>967</v>
          </cell>
          <cell r="D313">
            <v>1696</v>
          </cell>
          <cell r="E313">
            <v>864</v>
          </cell>
          <cell r="F313">
            <v>912</v>
          </cell>
          <cell r="G313">
            <v>517</v>
          </cell>
          <cell r="X313">
            <v>41747</v>
          </cell>
          <cell r="Z313">
            <v>1616</v>
          </cell>
          <cell r="AA313">
            <v>828</v>
          </cell>
          <cell r="AB313">
            <v>909</v>
          </cell>
          <cell r="AC313">
            <v>528</v>
          </cell>
        </row>
        <row r="314">
          <cell r="B314">
            <v>41761</v>
          </cell>
          <cell r="C314">
            <v>1017</v>
          </cell>
          <cell r="D314">
            <v>1829</v>
          </cell>
          <cell r="E314">
            <v>865</v>
          </cell>
          <cell r="F314">
            <v>915</v>
          </cell>
          <cell r="G314">
            <v>510</v>
          </cell>
          <cell r="X314">
            <v>41754</v>
          </cell>
          <cell r="Z314">
            <v>1696</v>
          </cell>
          <cell r="AA314">
            <v>864</v>
          </cell>
          <cell r="AB314">
            <v>912</v>
          </cell>
          <cell r="AC314">
            <v>517</v>
          </cell>
        </row>
        <row r="315">
          <cell r="B315">
            <v>41768</v>
          </cell>
          <cell r="C315">
            <v>997</v>
          </cell>
          <cell r="D315">
            <v>1541</v>
          </cell>
          <cell r="E315">
            <v>898</v>
          </cell>
          <cell r="F315">
            <v>909</v>
          </cell>
          <cell r="G315">
            <v>506</v>
          </cell>
          <cell r="X315">
            <v>41761</v>
          </cell>
          <cell r="Z315">
            <v>1829</v>
          </cell>
          <cell r="AA315">
            <v>865</v>
          </cell>
          <cell r="AB315">
            <v>915</v>
          </cell>
          <cell r="AC315">
            <v>510</v>
          </cell>
        </row>
        <row r="316">
          <cell r="B316">
            <v>41775</v>
          </cell>
          <cell r="C316">
            <v>1027</v>
          </cell>
          <cell r="D316">
            <v>1530</v>
          </cell>
          <cell r="E316">
            <v>1041</v>
          </cell>
          <cell r="F316">
            <v>899</v>
          </cell>
          <cell r="G316">
            <v>485</v>
          </cell>
          <cell r="X316">
            <v>41768</v>
          </cell>
          <cell r="Z316"/>
          <cell r="AA316">
            <v>898</v>
          </cell>
          <cell r="AB316">
            <v>909</v>
          </cell>
          <cell r="AC316">
            <v>506</v>
          </cell>
        </row>
        <row r="317">
          <cell r="B317">
            <v>41782</v>
          </cell>
          <cell r="C317">
            <v>964</v>
          </cell>
          <cell r="D317">
            <v>1358</v>
          </cell>
          <cell r="E317">
            <v>1001</v>
          </cell>
          <cell r="F317">
            <v>866</v>
          </cell>
          <cell r="G317">
            <v>480</v>
          </cell>
          <cell r="X317">
            <v>41775</v>
          </cell>
          <cell r="Z317"/>
          <cell r="AA317">
            <v>1041</v>
          </cell>
          <cell r="AB317">
            <v>899</v>
          </cell>
          <cell r="AC317">
            <v>485</v>
          </cell>
        </row>
        <row r="318">
          <cell r="B318">
            <v>41789</v>
          </cell>
          <cell r="C318">
            <v>934</v>
          </cell>
          <cell r="D318">
            <v>1395</v>
          </cell>
          <cell r="E318">
            <v>872</v>
          </cell>
          <cell r="F318">
            <v>830</v>
          </cell>
          <cell r="G318">
            <v>485</v>
          </cell>
          <cell r="X318">
            <v>41782</v>
          </cell>
          <cell r="Z318"/>
          <cell r="AA318">
            <v>1001</v>
          </cell>
          <cell r="AB318">
            <v>866</v>
          </cell>
          <cell r="AC318">
            <v>480</v>
          </cell>
        </row>
        <row r="319">
          <cell r="B319">
            <v>41796</v>
          </cell>
          <cell r="C319">
            <v>989</v>
          </cell>
          <cell r="D319">
            <v>1793</v>
          </cell>
          <cell r="E319">
            <v>727</v>
          </cell>
          <cell r="F319">
            <v>802</v>
          </cell>
          <cell r="G319">
            <v>481</v>
          </cell>
          <cell r="X319">
            <v>41789</v>
          </cell>
          <cell r="Z319"/>
          <cell r="AA319">
            <v>872</v>
          </cell>
          <cell r="AB319">
            <v>830</v>
          </cell>
          <cell r="AC319">
            <v>485</v>
          </cell>
        </row>
        <row r="320">
          <cell r="B320">
            <v>41803</v>
          </cell>
          <cell r="C320">
            <v>906</v>
          </cell>
          <cell r="D320">
            <v>1730</v>
          </cell>
          <cell r="E320">
            <v>582</v>
          </cell>
          <cell r="F320">
            <v>748</v>
          </cell>
          <cell r="G320">
            <v>459</v>
          </cell>
          <cell r="X320">
            <v>41796</v>
          </cell>
          <cell r="Z320"/>
          <cell r="AA320">
            <v>727</v>
          </cell>
          <cell r="AB320">
            <v>802</v>
          </cell>
          <cell r="AC320">
            <v>481</v>
          </cell>
        </row>
        <row r="321">
          <cell r="B321">
            <v>41810</v>
          </cell>
          <cell r="C321">
            <v>904</v>
          </cell>
          <cell r="D321">
            <v>1950</v>
          </cell>
          <cell r="E321">
            <v>461</v>
          </cell>
          <cell r="F321">
            <v>704</v>
          </cell>
          <cell r="G321">
            <v>441</v>
          </cell>
          <cell r="X321">
            <v>41803</v>
          </cell>
          <cell r="Z321"/>
          <cell r="AA321">
            <v>582</v>
          </cell>
          <cell r="AB321">
            <v>748</v>
          </cell>
          <cell r="AC321">
            <v>459</v>
          </cell>
        </row>
        <row r="322">
          <cell r="B322">
            <v>41817</v>
          </cell>
          <cell r="C322">
            <v>831</v>
          </cell>
          <cell r="D322">
            <v>1773</v>
          </cell>
          <cell r="E322">
            <v>419</v>
          </cell>
          <cell r="F322">
            <v>678</v>
          </cell>
          <cell r="G322">
            <v>420</v>
          </cell>
          <cell r="X322">
            <v>41810</v>
          </cell>
          <cell r="Z322"/>
          <cell r="AA322">
            <v>461</v>
          </cell>
          <cell r="AB322">
            <v>704</v>
          </cell>
          <cell r="AC322">
            <v>441</v>
          </cell>
        </row>
        <row r="323">
          <cell r="B323">
            <v>41824</v>
          </cell>
          <cell r="C323">
            <v>893</v>
          </cell>
          <cell r="D323">
            <v>1864</v>
          </cell>
          <cell r="E323">
            <v>640</v>
          </cell>
          <cell r="F323">
            <v>680</v>
          </cell>
          <cell r="G323">
            <v>404</v>
          </cell>
          <cell r="X323">
            <v>41817</v>
          </cell>
          <cell r="Z323"/>
          <cell r="AA323">
            <v>419</v>
          </cell>
          <cell r="AB323">
            <v>678</v>
          </cell>
          <cell r="AC323">
            <v>420</v>
          </cell>
        </row>
        <row r="324">
          <cell r="B324">
            <v>41831</v>
          </cell>
          <cell r="C324">
            <v>814</v>
          </cell>
          <cell r="D324">
            <v>1465</v>
          </cell>
          <cell r="E324">
            <v>679</v>
          </cell>
          <cell r="F324">
            <v>679</v>
          </cell>
          <cell r="G324">
            <v>390</v>
          </cell>
          <cell r="X324">
            <v>41824</v>
          </cell>
          <cell r="Z324"/>
          <cell r="AA324">
            <v>640</v>
          </cell>
          <cell r="AB324">
            <v>682</v>
          </cell>
          <cell r="AC324">
            <v>403</v>
          </cell>
        </row>
        <row r="325">
          <cell r="B325">
            <v>41838</v>
          </cell>
          <cell r="C325">
            <v>732</v>
          </cell>
          <cell r="D325">
            <v>1235</v>
          </cell>
          <cell r="E325">
            <v>586</v>
          </cell>
          <cell r="F325">
            <v>659</v>
          </cell>
          <cell r="G325">
            <v>372</v>
          </cell>
          <cell r="X325">
            <v>41831</v>
          </cell>
          <cell r="Z325"/>
          <cell r="AA325">
            <v>679</v>
          </cell>
          <cell r="AB325">
            <v>679</v>
          </cell>
          <cell r="AC325">
            <v>390</v>
          </cell>
        </row>
        <row r="326">
          <cell r="B326">
            <v>41845</v>
          </cell>
          <cell r="C326">
            <v>739</v>
          </cell>
          <cell r="D326">
            <v>1193</v>
          </cell>
          <cell r="E326">
            <v>606</v>
          </cell>
          <cell r="F326">
            <v>679</v>
          </cell>
          <cell r="G326">
            <v>357</v>
          </cell>
          <cell r="X326">
            <v>41838</v>
          </cell>
          <cell r="Z326"/>
          <cell r="AA326">
            <v>586</v>
          </cell>
          <cell r="AB326">
            <v>659</v>
          </cell>
          <cell r="AC326">
            <v>372</v>
          </cell>
        </row>
        <row r="327">
          <cell r="B327">
            <v>41852</v>
          </cell>
          <cell r="C327">
            <v>751</v>
          </cell>
          <cell r="D327">
            <v>1176</v>
          </cell>
          <cell r="E327">
            <v>611</v>
          </cell>
          <cell r="F327">
            <v>728</v>
          </cell>
          <cell r="G327">
            <v>357</v>
          </cell>
          <cell r="X327">
            <v>41845</v>
          </cell>
          <cell r="Z327"/>
          <cell r="AA327">
            <v>606</v>
          </cell>
          <cell r="AB327">
            <v>679</v>
          </cell>
          <cell r="AC327">
            <v>357</v>
          </cell>
        </row>
        <row r="328">
          <cell r="B328">
            <v>41859</v>
          </cell>
          <cell r="C328">
            <v>777</v>
          </cell>
          <cell r="D328">
            <v>1166</v>
          </cell>
          <cell r="E328">
            <v>624</v>
          </cell>
          <cell r="F328">
            <v>804</v>
          </cell>
          <cell r="G328">
            <v>363</v>
          </cell>
          <cell r="X328">
            <v>41852</v>
          </cell>
          <cell r="Z328"/>
          <cell r="AA328">
            <v>611</v>
          </cell>
          <cell r="AB328">
            <v>728</v>
          </cell>
          <cell r="AC328">
            <v>357</v>
          </cell>
        </row>
        <row r="329">
          <cell r="B329">
            <v>41866</v>
          </cell>
          <cell r="C329">
            <v>1015</v>
          </cell>
          <cell r="D329">
            <v>2151</v>
          </cell>
          <cell r="E329">
            <v>803</v>
          </cell>
          <cell r="F329">
            <v>877</v>
          </cell>
          <cell r="G329">
            <v>382</v>
          </cell>
          <cell r="X329">
            <v>41859</v>
          </cell>
          <cell r="Z329"/>
          <cell r="AA329">
            <v>624</v>
          </cell>
          <cell r="AB329">
            <v>804</v>
          </cell>
          <cell r="AC329">
            <v>363</v>
          </cell>
        </row>
        <row r="330">
          <cell r="B330">
            <v>41873</v>
          </cell>
          <cell r="C330">
            <v>1088</v>
          </cell>
          <cell r="D330">
            <v>2535</v>
          </cell>
          <cell r="E330">
            <v>812</v>
          </cell>
          <cell r="F330">
            <v>937</v>
          </cell>
          <cell r="G330">
            <v>413</v>
          </cell>
          <cell r="X330">
            <v>41866</v>
          </cell>
          <cell r="Z330"/>
          <cell r="AA330">
            <v>803</v>
          </cell>
          <cell r="AB330">
            <v>877</v>
          </cell>
          <cell r="AC330">
            <v>382</v>
          </cell>
        </row>
        <row r="331">
          <cell r="B331">
            <v>41880</v>
          </cell>
          <cell r="C331">
            <v>1147</v>
          </cell>
          <cell r="D331">
            <v>2627</v>
          </cell>
          <cell r="E331">
            <v>871</v>
          </cell>
          <cell r="F331">
            <v>970</v>
          </cell>
          <cell r="G331">
            <v>442</v>
          </cell>
          <cell r="X331">
            <v>41873</v>
          </cell>
          <cell r="Z331"/>
          <cell r="AA331">
            <v>812</v>
          </cell>
          <cell r="AB331">
            <v>937</v>
          </cell>
          <cell r="AC331">
            <v>413</v>
          </cell>
        </row>
        <row r="332">
          <cell r="B332">
            <v>41887</v>
          </cell>
          <cell r="C332">
            <v>1155</v>
          </cell>
          <cell r="D332">
            <v>2483</v>
          </cell>
          <cell r="E332">
            <v>931</v>
          </cell>
          <cell r="F332">
            <v>997</v>
          </cell>
          <cell r="G332">
            <v>469</v>
          </cell>
          <cell r="X332">
            <v>41880</v>
          </cell>
          <cell r="Z332"/>
          <cell r="AA332">
            <v>871</v>
          </cell>
          <cell r="AB332">
            <v>970</v>
          </cell>
          <cell r="AC332">
            <v>442</v>
          </cell>
        </row>
        <row r="333">
          <cell r="B333">
            <v>41894</v>
          </cell>
          <cell r="C333">
            <v>1181</v>
          </cell>
          <cell r="D333">
            <v>2546</v>
          </cell>
          <cell r="E333">
            <v>875</v>
          </cell>
          <cell r="F333">
            <v>1006</v>
          </cell>
          <cell r="G333">
            <v>477</v>
          </cell>
          <cell r="X333">
            <v>41887</v>
          </cell>
          <cell r="Z333"/>
          <cell r="AA333">
            <v>931</v>
          </cell>
          <cell r="AB333">
            <v>997</v>
          </cell>
          <cell r="AC333">
            <v>469</v>
          </cell>
        </row>
        <row r="334">
          <cell r="B334">
            <v>41901</v>
          </cell>
          <cell r="C334">
            <v>1075</v>
          </cell>
          <cell r="D334">
            <v>2112</v>
          </cell>
          <cell r="E334">
            <v>814</v>
          </cell>
          <cell r="F334">
            <v>1029</v>
          </cell>
          <cell r="G334">
            <v>498</v>
          </cell>
          <cell r="X334">
            <v>41894</v>
          </cell>
          <cell r="Z334"/>
          <cell r="AA334">
            <v>875</v>
          </cell>
          <cell r="AB334">
            <v>1006</v>
          </cell>
          <cell r="AC334">
            <v>477</v>
          </cell>
        </row>
        <row r="335">
          <cell r="B335">
            <v>41908</v>
          </cell>
          <cell r="C335">
            <v>1049</v>
          </cell>
          <cell r="D335">
            <v>1852</v>
          </cell>
          <cell r="E335">
            <v>807</v>
          </cell>
          <cell r="F335">
            <v>1053</v>
          </cell>
          <cell r="G335">
            <v>526</v>
          </cell>
          <cell r="X335">
            <v>41901</v>
          </cell>
          <cell r="Z335"/>
          <cell r="AA335">
            <v>814</v>
          </cell>
          <cell r="AB335">
            <v>1029</v>
          </cell>
          <cell r="AC335">
            <v>498</v>
          </cell>
        </row>
        <row r="336">
          <cell r="B336">
            <v>41915</v>
          </cell>
          <cell r="C336">
            <v>1037</v>
          </cell>
          <cell r="D336">
            <v>1758</v>
          </cell>
          <cell r="E336">
            <v>887</v>
          </cell>
          <cell r="F336">
            <v>1028</v>
          </cell>
          <cell r="G336">
            <v>530</v>
          </cell>
          <cell r="X336">
            <v>41908</v>
          </cell>
          <cell r="Z336"/>
          <cell r="AA336">
            <v>807</v>
          </cell>
          <cell r="AB336">
            <v>1053</v>
          </cell>
          <cell r="AC336">
            <v>526</v>
          </cell>
        </row>
        <row r="337">
          <cell r="B337">
            <v>41922</v>
          </cell>
          <cell r="C337">
            <v>963</v>
          </cell>
          <cell r="D337">
            <v>1544</v>
          </cell>
          <cell r="E337">
            <v>865</v>
          </cell>
          <cell r="F337">
            <v>970</v>
          </cell>
          <cell r="G337">
            <v>516</v>
          </cell>
          <cell r="X337">
            <v>41915</v>
          </cell>
          <cell r="Z337"/>
          <cell r="AA337">
            <v>887</v>
          </cell>
          <cell r="AB337">
            <v>1028</v>
          </cell>
          <cell r="AC337">
            <v>530</v>
          </cell>
        </row>
        <row r="338">
          <cell r="B338">
            <v>41929</v>
          </cell>
          <cell r="C338">
            <v>944</v>
          </cell>
          <cell r="D338">
            <v>1362</v>
          </cell>
          <cell r="E338">
            <v>966</v>
          </cell>
          <cell r="F338">
            <v>923</v>
          </cell>
          <cell r="G338">
            <v>501</v>
          </cell>
          <cell r="X338">
            <v>41922</v>
          </cell>
          <cell r="Z338"/>
          <cell r="AA338">
            <v>865</v>
          </cell>
          <cell r="AB338">
            <v>970</v>
          </cell>
          <cell r="AC338">
            <v>516</v>
          </cell>
        </row>
        <row r="339">
          <cell r="B339">
            <v>41936</v>
          </cell>
          <cell r="C339">
            <v>1192</v>
          </cell>
          <cell r="D339">
            <v>2422</v>
          </cell>
          <cell r="E339">
            <v>1121</v>
          </cell>
          <cell r="F339">
            <v>900</v>
          </cell>
          <cell r="G339">
            <v>489</v>
          </cell>
          <cell r="X339">
            <v>41929</v>
          </cell>
          <cell r="Z339"/>
          <cell r="AA339">
            <v>966</v>
          </cell>
          <cell r="AB339">
            <v>923</v>
          </cell>
          <cell r="AC339">
            <v>501</v>
          </cell>
        </row>
        <row r="340">
          <cell r="B340">
            <v>41943</v>
          </cell>
          <cell r="C340">
            <v>1428</v>
          </cell>
          <cell r="D340">
            <v>3552</v>
          </cell>
          <cell r="E340">
            <v>1233</v>
          </cell>
          <cell r="F340">
            <v>892</v>
          </cell>
          <cell r="G340">
            <v>467</v>
          </cell>
          <cell r="X340">
            <v>41936</v>
          </cell>
          <cell r="Z340"/>
          <cell r="AA340">
            <v>1121</v>
          </cell>
          <cell r="AB340">
            <v>900</v>
          </cell>
          <cell r="AC340">
            <v>489</v>
          </cell>
        </row>
        <row r="341">
          <cell r="B341">
            <v>41950</v>
          </cell>
          <cell r="C341">
            <v>1437</v>
          </cell>
          <cell r="D341">
            <v>3661</v>
          </cell>
          <cell r="E341">
            <v>1183</v>
          </cell>
          <cell r="F341">
            <v>881</v>
          </cell>
          <cell r="G341">
            <v>454</v>
          </cell>
          <cell r="X341">
            <v>41943</v>
          </cell>
          <cell r="Z341"/>
          <cell r="AA341">
            <v>1233</v>
          </cell>
          <cell r="AB341">
            <v>892</v>
          </cell>
          <cell r="AC341">
            <v>467</v>
          </cell>
        </row>
        <row r="342">
          <cell r="B342">
            <v>41957</v>
          </cell>
          <cell r="C342">
            <v>1256</v>
          </cell>
          <cell r="D342">
            <v>2931</v>
          </cell>
          <cell r="E342">
            <v>1089</v>
          </cell>
          <cell r="F342">
            <v>875</v>
          </cell>
          <cell r="G342">
            <v>450</v>
          </cell>
          <cell r="X342">
            <v>41950</v>
          </cell>
          <cell r="Z342"/>
          <cell r="AA342">
            <v>1183</v>
          </cell>
          <cell r="AB342">
            <v>881</v>
          </cell>
          <cell r="AC342">
            <v>454</v>
          </cell>
        </row>
        <row r="343">
          <cell r="B343">
            <v>41964</v>
          </cell>
          <cell r="C343">
            <v>1324</v>
          </cell>
          <cell r="D343">
            <v>3038</v>
          </cell>
          <cell r="E343">
            <v>1055</v>
          </cell>
          <cell r="F343">
            <v>942</v>
          </cell>
          <cell r="G343">
            <v>462</v>
          </cell>
          <cell r="X343">
            <v>41957</v>
          </cell>
          <cell r="Z343"/>
          <cell r="AA343">
            <v>1089</v>
          </cell>
          <cell r="AB343">
            <v>875</v>
          </cell>
          <cell r="AC343">
            <v>450</v>
          </cell>
        </row>
        <row r="344">
          <cell r="B344">
            <v>41971</v>
          </cell>
          <cell r="C344">
            <v>1153</v>
          </cell>
          <cell r="D344">
            <v>2151</v>
          </cell>
          <cell r="E344">
            <v>1120</v>
          </cell>
          <cell r="F344">
            <v>986</v>
          </cell>
          <cell r="G344">
            <v>491</v>
          </cell>
          <cell r="X344">
            <v>41964</v>
          </cell>
          <cell r="Z344"/>
          <cell r="AA344">
            <v>1055</v>
          </cell>
          <cell r="AB344">
            <v>942</v>
          </cell>
          <cell r="AC344">
            <v>462</v>
          </cell>
        </row>
        <row r="345">
          <cell r="B345">
            <v>41978</v>
          </cell>
          <cell r="C345">
            <v>982</v>
          </cell>
          <cell r="D345">
            <v>1282</v>
          </cell>
          <cell r="E345">
            <v>1088</v>
          </cell>
          <cell r="F345">
            <v>971</v>
          </cell>
          <cell r="G345">
            <v>499</v>
          </cell>
          <cell r="X345">
            <v>41971</v>
          </cell>
          <cell r="Z345"/>
          <cell r="AA345">
            <v>1120</v>
          </cell>
          <cell r="AB345">
            <v>986</v>
          </cell>
          <cell r="AC345">
            <v>491</v>
          </cell>
        </row>
        <row r="346">
          <cell r="B346">
            <v>41985</v>
          </cell>
          <cell r="C346">
            <v>863</v>
          </cell>
          <cell r="D346">
            <v>763</v>
          </cell>
          <cell r="E346">
            <v>1001</v>
          </cell>
          <cell r="F346">
            <v>950</v>
          </cell>
          <cell r="G346">
            <v>493</v>
          </cell>
          <cell r="X346">
            <v>41978</v>
          </cell>
          <cell r="Z346"/>
          <cell r="AA346">
            <v>1088</v>
          </cell>
          <cell r="AB346">
            <v>971</v>
          </cell>
          <cell r="AC346">
            <v>499</v>
          </cell>
        </row>
        <row r="347">
          <cell r="B347">
            <v>41992</v>
          </cell>
          <cell r="C347">
            <v>803</v>
          </cell>
          <cell r="D347">
            <v>488</v>
          </cell>
          <cell r="E347">
            <v>907</v>
          </cell>
          <cell r="F347">
            <v>917</v>
          </cell>
          <cell r="G347">
            <v>497</v>
          </cell>
          <cell r="X347">
            <v>41985</v>
          </cell>
          <cell r="Z347"/>
          <cell r="AA347">
            <v>1001</v>
          </cell>
          <cell r="AB347">
            <v>950</v>
          </cell>
          <cell r="AC347">
            <v>493</v>
          </cell>
        </row>
        <row r="348">
          <cell r="B348">
            <v>42006</v>
          </cell>
          <cell r="C348">
            <v>771</v>
          </cell>
          <cell r="D348">
            <v>442</v>
          </cell>
          <cell r="E348">
            <v>827</v>
          </cell>
          <cell r="F348">
            <v>884</v>
          </cell>
          <cell r="G348">
            <v>488</v>
          </cell>
          <cell r="X348">
            <v>41992</v>
          </cell>
          <cell r="Z348"/>
          <cell r="AA348">
            <v>907</v>
          </cell>
          <cell r="AB348">
            <v>917</v>
          </cell>
          <cell r="AC348">
            <v>497</v>
          </cell>
        </row>
        <row r="349">
          <cell r="B349">
            <v>42013</v>
          </cell>
          <cell r="C349">
            <v>709</v>
          </cell>
          <cell r="D349">
            <v>373</v>
          </cell>
          <cell r="E349">
            <v>764</v>
          </cell>
          <cell r="F349">
            <v>800</v>
          </cell>
          <cell r="G349">
            <v>446</v>
          </cell>
          <cell r="X349">
            <v>42006</v>
          </cell>
          <cell r="Z349"/>
          <cell r="AA349">
            <v>827</v>
          </cell>
          <cell r="AB349">
            <v>884</v>
          </cell>
          <cell r="AC349">
            <v>488</v>
          </cell>
        </row>
        <row r="350">
          <cell r="B350">
            <v>42020</v>
          </cell>
          <cell r="C350">
            <v>741</v>
          </cell>
          <cell r="D350">
            <v>662</v>
          </cell>
          <cell r="E350">
            <v>759</v>
          </cell>
          <cell r="F350">
            <v>716</v>
          </cell>
          <cell r="G350">
            <v>418</v>
          </cell>
          <cell r="X350">
            <v>42013</v>
          </cell>
          <cell r="Z350"/>
          <cell r="AA350">
            <v>764</v>
          </cell>
          <cell r="AB350">
            <v>800</v>
          </cell>
          <cell r="AC350">
            <v>446</v>
          </cell>
        </row>
        <row r="351">
          <cell r="B351">
            <v>42027</v>
          </cell>
          <cell r="C351">
            <v>720</v>
          </cell>
          <cell r="D351">
            <v>887</v>
          </cell>
          <cell r="E351">
            <v>685</v>
          </cell>
          <cell r="F351">
            <v>650</v>
          </cell>
          <cell r="G351">
            <v>380</v>
          </cell>
          <cell r="X351">
            <v>42020</v>
          </cell>
          <cell r="Z351"/>
          <cell r="AA351">
            <v>759</v>
          </cell>
          <cell r="AB351">
            <v>716</v>
          </cell>
          <cell r="AC351">
            <v>418</v>
          </cell>
        </row>
        <row r="352">
          <cell r="B352">
            <v>42034</v>
          </cell>
          <cell r="C352">
            <v>608</v>
          </cell>
          <cell r="D352">
            <v>679</v>
          </cell>
          <cell r="E352">
            <v>508</v>
          </cell>
          <cell r="F352">
            <v>585</v>
          </cell>
          <cell r="G352">
            <v>340</v>
          </cell>
          <cell r="X352">
            <v>42027</v>
          </cell>
          <cell r="Z352"/>
          <cell r="AA352">
            <v>685</v>
          </cell>
          <cell r="AB352">
            <v>650</v>
          </cell>
          <cell r="AC352">
            <v>380</v>
          </cell>
        </row>
        <row r="353">
          <cell r="B353">
            <v>42041</v>
          </cell>
          <cell r="C353">
            <v>559</v>
          </cell>
          <cell r="D353">
            <v>689</v>
          </cell>
          <cell r="E353">
            <v>430</v>
          </cell>
          <cell r="F353">
            <v>530</v>
          </cell>
          <cell r="G353">
            <v>301</v>
          </cell>
          <cell r="X353">
            <v>42034</v>
          </cell>
          <cell r="Z353"/>
          <cell r="AA353">
            <v>508</v>
          </cell>
          <cell r="AB353">
            <v>585</v>
          </cell>
          <cell r="AC353">
            <v>340</v>
          </cell>
        </row>
        <row r="354">
          <cell r="B354">
            <v>42048</v>
          </cell>
          <cell r="C354">
            <v>530</v>
          </cell>
          <cell r="D354">
            <v>630</v>
          </cell>
          <cell r="E354">
            <v>499</v>
          </cell>
          <cell r="F354">
            <v>486</v>
          </cell>
          <cell r="G354">
            <v>268</v>
          </cell>
          <cell r="X354">
            <v>42041</v>
          </cell>
          <cell r="Z354"/>
          <cell r="AA354">
            <v>430</v>
          </cell>
          <cell r="AB354">
            <v>530</v>
          </cell>
          <cell r="AC354">
            <v>301</v>
          </cell>
        </row>
        <row r="355">
          <cell r="B355">
            <v>42055</v>
          </cell>
          <cell r="C355">
            <v>513</v>
          </cell>
          <cell r="D355">
            <v>542</v>
          </cell>
          <cell r="E355">
            <v>514</v>
          </cell>
          <cell r="F355">
            <v>490</v>
          </cell>
          <cell r="G355">
            <v>270</v>
          </cell>
          <cell r="X355">
            <v>42048</v>
          </cell>
          <cell r="Z355"/>
          <cell r="AA355">
            <v>499</v>
          </cell>
          <cell r="AB355">
            <v>486</v>
          </cell>
          <cell r="AC355">
            <v>268</v>
          </cell>
        </row>
        <row r="356">
          <cell r="B356">
            <v>42062</v>
          </cell>
          <cell r="C356">
            <v>540</v>
          </cell>
          <cell r="D356">
            <v>521</v>
          </cell>
          <cell r="E356">
            <v>540</v>
          </cell>
          <cell r="F356">
            <v>515</v>
          </cell>
          <cell r="G356">
            <v>308</v>
          </cell>
          <cell r="X356">
            <v>42055</v>
          </cell>
          <cell r="Z356"/>
          <cell r="AA356">
            <v>514</v>
          </cell>
          <cell r="AB356">
            <v>490</v>
          </cell>
          <cell r="AC356">
            <v>270</v>
          </cell>
        </row>
        <row r="357">
          <cell r="B357">
            <v>42069</v>
          </cell>
          <cell r="C357">
            <v>565</v>
          </cell>
          <cell r="D357">
            <v>470</v>
          </cell>
          <cell r="E357">
            <v>587</v>
          </cell>
          <cell r="F357">
            <v>566</v>
          </cell>
          <cell r="G357">
            <v>352</v>
          </cell>
          <cell r="X357">
            <v>42062</v>
          </cell>
          <cell r="Z357"/>
          <cell r="AA357">
            <v>540</v>
          </cell>
          <cell r="AB357">
            <v>515</v>
          </cell>
          <cell r="AC357">
            <v>308</v>
          </cell>
        </row>
        <row r="358">
          <cell r="B358">
            <v>42076</v>
          </cell>
          <cell r="C358">
            <v>562</v>
          </cell>
          <cell r="D358">
            <v>378</v>
          </cell>
          <cell r="E358">
            <v>585</v>
          </cell>
          <cell r="F358">
            <v>606</v>
          </cell>
          <cell r="G358">
            <v>368</v>
          </cell>
          <cell r="X358">
            <v>42069</v>
          </cell>
          <cell r="Z358"/>
          <cell r="AA358">
            <v>587</v>
          </cell>
          <cell r="AB358">
            <v>566</v>
          </cell>
          <cell r="AC358">
            <v>352</v>
          </cell>
        </row>
        <row r="359">
          <cell r="B359">
            <v>42083</v>
          </cell>
          <cell r="C359">
            <v>591</v>
          </cell>
          <cell r="D359">
            <v>423</v>
          </cell>
          <cell r="E359">
            <v>617</v>
          </cell>
          <cell r="F359">
            <v>635</v>
          </cell>
          <cell r="G359">
            <v>384</v>
          </cell>
          <cell r="X359">
            <v>42076</v>
          </cell>
          <cell r="Z359"/>
          <cell r="AA359">
            <v>585</v>
          </cell>
          <cell r="AB359">
            <v>606</v>
          </cell>
          <cell r="AC359">
            <v>368</v>
          </cell>
        </row>
        <row r="360">
          <cell r="B360">
            <v>42090</v>
          </cell>
          <cell r="C360">
            <v>596</v>
          </cell>
          <cell r="D360">
            <v>456</v>
          </cell>
          <cell r="E360">
            <v>597</v>
          </cell>
          <cell r="F360">
            <v>647</v>
          </cell>
          <cell r="G360">
            <v>390</v>
          </cell>
          <cell r="X360">
            <v>42083</v>
          </cell>
          <cell r="Z360"/>
          <cell r="AA360">
            <v>617</v>
          </cell>
          <cell r="AB360">
            <v>635</v>
          </cell>
          <cell r="AC360">
            <v>384</v>
          </cell>
        </row>
        <row r="361">
          <cell r="B361">
            <v>42097</v>
          </cell>
          <cell r="C361">
            <v>583</v>
          </cell>
          <cell r="D361">
            <v>454</v>
          </cell>
          <cell r="E361">
            <v>584</v>
          </cell>
          <cell r="F361">
            <v>631</v>
          </cell>
          <cell r="G361">
            <v>385</v>
          </cell>
          <cell r="X361">
            <v>42090</v>
          </cell>
          <cell r="Z361"/>
          <cell r="AA361">
            <v>597</v>
          </cell>
          <cell r="AB361">
            <v>647</v>
          </cell>
          <cell r="AC361">
            <v>390</v>
          </cell>
        </row>
        <row r="362">
          <cell r="B362">
            <v>42104</v>
          </cell>
          <cell r="C362">
            <v>580</v>
          </cell>
          <cell r="D362">
            <v>466</v>
          </cell>
          <cell r="E362">
            <v>600</v>
          </cell>
          <cell r="F362">
            <v>613</v>
          </cell>
          <cell r="G362">
            <v>373</v>
          </cell>
          <cell r="X362">
            <v>42097</v>
          </cell>
          <cell r="Z362"/>
          <cell r="AA362">
            <v>584</v>
          </cell>
          <cell r="AB362">
            <v>631</v>
          </cell>
          <cell r="AC362">
            <v>385</v>
          </cell>
        </row>
        <row r="363">
          <cell r="B363">
            <v>42111</v>
          </cell>
          <cell r="C363">
            <v>597</v>
          </cell>
          <cell r="D363">
            <v>532</v>
          </cell>
          <cell r="E363">
            <v>642</v>
          </cell>
          <cell r="F363">
            <v>619</v>
          </cell>
          <cell r="G363">
            <v>358</v>
          </cell>
          <cell r="X363">
            <v>42104</v>
          </cell>
          <cell r="Z363"/>
          <cell r="AA363">
            <v>600</v>
          </cell>
          <cell r="AB363">
            <v>613</v>
          </cell>
          <cell r="AC363">
            <v>373</v>
          </cell>
        </row>
        <row r="364">
          <cell r="B364">
            <v>42118</v>
          </cell>
          <cell r="C364">
            <v>600</v>
          </cell>
          <cell r="D364">
            <v>545</v>
          </cell>
          <cell r="E364">
            <v>685</v>
          </cell>
          <cell r="F364">
            <v>624</v>
          </cell>
          <cell r="G364">
            <v>348</v>
          </cell>
          <cell r="X364">
            <v>42111</v>
          </cell>
          <cell r="Z364"/>
          <cell r="AA364">
            <v>642</v>
          </cell>
          <cell r="AB364">
            <v>619</v>
          </cell>
          <cell r="AC364">
            <v>358</v>
          </cell>
        </row>
        <row r="365">
          <cell r="B365">
            <v>42125</v>
          </cell>
          <cell r="C365">
            <v>587</v>
          </cell>
          <cell r="D365">
            <v>574</v>
          </cell>
          <cell r="E365">
            <v>647</v>
          </cell>
          <cell r="F365">
            <v>621</v>
          </cell>
          <cell r="G365">
            <v>340</v>
          </cell>
          <cell r="X365">
            <v>42118</v>
          </cell>
          <cell r="Z365"/>
          <cell r="AA365">
            <v>685</v>
          </cell>
          <cell r="AB365">
            <v>624</v>
          </cell>
          <cell r="AC365">
            <v>348</v>
          </cell>
        </row>
        <row r="366">
          <cell r="B366">
            <v>42132</v>
          </cell>
          <cell r="C366">
            <v>574</v>
          </cell>
          <cell r="D366">
            <v>616</v>
          </cell>
          <cell r="E366">
            <v>594</v>
          </cell>
          <cell r="F366">
            <v>618</v>
          </cell>
          <cell r="G366">
            <v>329</v>
          </cell>
          <cell r="X366">
            <v>42125</v>
          </cell>
          <cell r="Z366"/>
          <cell r="AA366">
            <v>647</v>
          </cell>
          <cell r="AB366">
            <v>621</v>
          </cell>
          <cell r="AC366">
            <v>340</v>
          </cell>
        </row>
        <row r="367">
          <cell r="B367">
            <v>42139</v>
          </cell>
          <cell r="C367">
            <v>634</v>
          </cell>
          <cell r="D367">
            <v>954</v>
          </cell>
          <cell r="E367">
            <v>579</v>
          </cell>
          <cell r="F367">
            <v>628</v>
          </cell>
          <cell r="G367">
            <v>327</v>
          </cell>
          <cell r="X367">
            <v>42132</v>
          </cell>
          <cell r="Z367"/>
          <cell r="AA367">
            <v>594</v>
          </cell>
          <cell r="AB367">
            <v>618</v>
          </cell>
          <cell r="AC367">
            <v>329</v>
          </cell>
        </row>
        <row r="368">
          <cell r="B368">
            <v>42146</v>
          </cell>
          <cell r="C368">
            <v>586</v>
          </cell>
          <cell r="D368">
            <v>816</v>
          </cell>
          <cell r="E368">
            <v>549</v>
          </cell>
          <cell r="F368">
            <v>627</v>
          </cell>
          <cell r="G368">
            <v>327</v>
          </cell>
          <cell r="X368">
            <v>42139</v>
          </cell>
          <cell r="Z368"/>
          <cell r="AA368">
            <v>579</v>
          </cell>
          <cell r="AB368">
            <v>628</v>
          </cell>
          <cell r="AC368">
            <v>327</v>
          </cell>
        </row>
        <row r="369">
          <cell r="B369">
            <v>42153</v>
          </cell>
          <cell r="C369">
            <v>589</v>
          </cell>
          <cell r="D369">
            <v>810</v>
          </cell>
          <cell r="E369">
            <v>524</v>
          </cell>
          <cell r="F369">
            <v>647</v>
          </cell>
          <cell r="G369">
            <v>331</v>
          </cell>
          <cell r="X369">
            <v>42146</v>
          </cell>
          <cell r="Z369"/>
          <cell r="AA369">
            <v>549</v>
          </cell>
          <cell r="AB369">
            <v>627</v>
          </cell>
          <cell r="AC369">
            <v>327</v>
          </cell>
        </row>
        <row r="370">
          <cell r="B370">
            <v>42160</v>
          </cell>
          <cell r="C370">
            <v>610</v>
          </cell>
          <cell r="D370">
            <v>865</v>
          </cell>
          <cell r="E370">
            <v>596</v>
          </cell>
          <cell r="F370">
            <v>656</v>
          </cell>
          <cell r="G370">
            <v>332</v>
          </cell>
          <cell r="X370">
            <v>42153</v>
          </cell>
          <cell r="Z370"/>
          <cell r="AA370">
            <v>524</v>
          </cell>
          <cell r="AB370">
            <v>647</v>
          </cell>
          <cell r="AC370">
            <v>331</v>
          </cell>
        </row>
        <row r="371">
          <cell r="B371">
            <v>42167</v>
          </cell>
          <cell r="C371">
            <v>642</v>
          </cell>
          <cell r="D371">
            <v>820</v>
          </cell>
          <cell r="E371">
            <v>719</v>
          </cell>
          <cell r="F371">
            <v>678</v>
          </cell>
          <cell r="G371">
            <v>338</v>
          </cell>
          <cell r="X371">
            <v>42160</v>
          </cell>
          <cell r="Z371"/>
          <cell r="AA371">
            <v>596</v>
          </cell>
          <cell r="AB371">
            <v>656</v>
          </cell>
          <cell r="AC371">
            <v>332</v>
          </cell>
        </row>
        <row r="372">
          <cell r="B372">
            <v>42174</v>
          </cell>
          <cell r="C372">
            <v>779</v>
          </cell>
          <cell r="D372">
            <v>1241</v>
          </cell>
          <cell r="E372">
            <v>851</v>
          </cell>
          <cell r="F372">
            <v>721</v>
          </cell>
          <cell r="G372">
            <v>355</v>
          </cell>
          <cell r="X372">
            <v>42167</v>
          </cell>
          <cell r="Z372"/>
          <cell r="AA372">
            <v>719</v>
          </cell>
          <cell r="AB372">
            <v>678</v>
          </cell>
          <cell r="AC372">
            <v>338</v>
          </cell>
        </row>
        <row r="373">
          <cell r="B373">
            <v>42181</v>
          </cell>
          <cell r="C373">
            <v>823</v>
          </cell>
          <cell r="D373">
            <v>1393</v>
          </cell>
          <cell r="E373">
            <v>833</v>
          </cell>
          <cell r="F373">
            <v>723</v>
          </cell>
          <cell r="G373">
            <v>362</v>
          </cell>
          <cell r="X373">
            <v>42174</v>
          </cell>
          <cell r="Z373"/>
          <cell r="AA373">
            <v>851</v>
          </cell>
          <cell r="AB373">
            <v>721</v>
          </cell>
          <cell r="AC373">
            <v>355</v>
          </cell>
        </row>
        <row r="374">
          <cell r="B374">
            <v>42188</v>
          </cell>
          <cell r="C374">
            <v>805</v>
          </cell>
          <cell r="D374">
            <v>1249</v>
          </cell>
          <cell r="E374">
            <v>908</v>
          </cell>
          <cell r="F374">
            <v>716</v>
          </cell>
          <cell r="G374">
            <v>361</v>
          </cell>
          <cell r="X374">
            <v>42181</v>
          </cell>
          <cell r="Z374"/>
          <cell r="AA374">
            <v>833</v>
          </cell>
          <cell r="AB374">
            <v>723</v>
          </cell>
          <cell r="AC374">
            <v>362</v>
          </cell>
        </row>
        <row r="375">
          <cell r="B375">
            <v>42195</v>
          </cell>
          <cell r="C375">
            <v>874</v>
          </cell>
          <cell r="D375">
            <v>1318</v>
          </cell>
          <cell r="E375">
            <v>1052</v>
          </cell>
          <cell r="F375">
            <v>767</v>
          </cell>
          <cell r="G375">
            <v>384</v>
          </cell>
          <cell r="X375">
            <v>42188</v>
          </cell>
          <cell r="Z375"/>
          <cell r="AA375">
            <v>908</v>
          </cell>
          <cell r="AB375">
            <v>716</v>
          </cell>
          <cell r="AC375">
            <v>361</v>
          </cell>
        </row>
        <row r="376">
          <cell r="B376">
            <v>42202</v>
          </cell>
          <cell r="C376">
            <v>1048</v>
          </cell>
          <cell r="D376">
            <v>1712</v>
          </cell>
          <cell r="E376">
            <v>1162</v>
          </cell>
          <cell r="F376">
            <v>846</v>
          </cell>
          <cell r="G376">
            <v>427</v>
          </cell>
          <cell r="X376">
            <v>42195</v>
          </cell>
          <cell r="Z376"/>
          <cell r="AA376">
            <v>1052</v>
          </cell>
          <cell r="AB376">
            <v>767</v>
          </cell>
          <cell r="AC376">
            <v>384</v>
          </cell>
        </row>
        <row r="377">
          <cell r="B377">
            <v>42209</v>
          </cell>
          <cell r="C377">
            <v>1086</v>
          </cell>
          <cell r="D377">
            <v>1896</v>
          </cell>
          <cell r="E377">
            <v>1137</v>
          </cell>
          <cell r="F377">
            <v>899</v>
          </cell>
          <cell r="G377">
            <v>428</v>
          </cell>
          <cell r="X377">
            <v>42202</v>
          </cell>
          <cell r="Z377"/>
          <cell r="AA377">
            <v>1162</v>
          </cell>
          <cell r="AB377">
            <v>846</v>
          </cell>
          <cell r="AC377">
            <v>427</v>
          </cell>
        </row>
        <row r="378">
          <cell r="B378">
            <v>42216</v>
          </cell>
          <cell r="C378">
            <v>1131</v>
          </cell>
          <cell r="D378">
            <v>2209</v>
          </cell>
          <cell r="E378">
            <v>1023</v>
          </cell>
          <cell r="F378">
            <v>899</v>
          </cell>
          <cell r="G378">
            <v>423</v>
          </cell>
          <cell r="X378">
            <v>42209</v>
          </cell>
          <cell r="Z378"/>
          <cell r="AA378">
            <v>1137</v>
          </cell>
          <cell r="AB378">
            <v>899</v>
          </cell>
          <cell r="AC378">
            <v>428</v>
          </cell>
        </row>
        <row r="379">
          <cell r="B379">
            <v>42223</v>
          </cell>
          <cell r="C379">
            <v>1200</v>
          </cell>
          <cell r="D379">
            <v>2512</v>
          </cell>
          <cell r="E379">
            <v>1021</v>
          </cell>
          <cell r="F379">
            <v>904</v>
          </cell>
          <cell r="G379">
            <v>438</v>
          </cell>
          <cell r="X379">
            <v>42216</v>
          </cell>
          <cell r="Z379"/>
          <cell r="AA379">
            <v>1023</v>
          </cell>
          <cell r="AB379">
            <v>899</v>
          </cell>
          <cell r="AC379">
            <v>423</v>
          </cell>
        </row>
        <row r="380">
          <cell r="B380">
            <v>42230</v>
          </cell>
          <cell r="C380">
            <v>1055</v>
          </cell>
          <cell r="D380">
            <v>1884</v>
          </cell>
          <cell r="E380">
            <v>1057</v>
          </cell>
          <cell r="F380">
            <v>905</v>
          </cell>
          <cell r="G380">
            <v>449</v>
          </cell>
          <cell r="X380">
            <v>42223</v>
          </cell>
          <cell r="Z380"/>
          <cell r="AA380">
            <v>1021</v>
          </cell>
          <cell r="AB380">
            <v>904</v>
          </cell>
          <cell r="AC380">
            <v>438</v>
          </cell>
        </row>
        <row r="381">
          <cell r="B381">
            <v>42237</v>
          </cell>
          <cell r="C381">
            <v>994</v>
          </cell>
          <cell r="D381">
            <v>1559</v>
          </cell>
          <cell r="E381">
            <v>1054</v>
          </cell>
          <cell r="F381">
            <v>930</v>
          </cell>
          <cell r="G381">
            <v>464</v>
          </cell>
          <cell r="X381">
            <v>42230</v>
          </cell>
          <cell r="Z381"/>
          <cell r="AA381">
            <v>1057</v>
          </cell>
          <cell r="AB381">
            <v>905</v>
          </cell>
          <cell r="AC381">
            <v>449</v>
          </cell>
        </row>
        <row r="382">
          <cell r="B382">
            <v>42244</v>
          </cell>
          <cell r="C382">
            <v>903</v>
          </cell>
          <cell r="D382">
            <v>1071</v>
          </cell>
          <cell r="E382">
            <v>974</v>
          </cell>
          <cell r="F382">
            <v>925</v>
          </cell>
          <cell r="G382">
            <v>480</v>
          </cell>
          <cell r="X382">
            <v>42237</v>
          </cell>
          <cell r="Z382"/>
          <cell r="AA382">
            <v>1054</v>
          </cell>
          <cell r="AB382">
            <v>930</v>
          </cell>
          <cell r="AC382">
            <v>464</v>
          </cell>
        </row>
        <row r="383">
          <cell r="B383">
            <v>42251</v>
          </cell>
          <cell r="C383">
            <v>875</v>
          </cell>
          <cell r="D383">
            <v>1243</v>
          </cell>
          <cell r="E383">
            <v>837</v>
          </cell>
          <cell r="F383">
            <v>870</v>
          </cell>
          <cell r="G383">
            <v>485</v>
          </cell>
          <cell r="X383">
            <v>42244</v>
          </cell>
          <cell r="Z383"/>
          <cell r="AA383">
            <v>974</v>
          </cell>
          <cell r="AB383">
            <v>925</v>
          </cell>
          <cell r="AC383">
            <v>480</v>
          </cell>
        </row>
        <row r="384">
          <cell r="B384">
            <v>42258</v>
          </cell>
          <cell r="C384">
            <v>818</v>
          </cell>
          <cell r="D384">
            <v>1198</v>
          </cell>
          <cell r="E384">
            <v>735</v>
          </cell>
          <cell r="F384">
            <v>810</v>
          </cell>
          <cell r="G384">
            <v>460</v>
          </cell>
          <cell r="X384">
            <v>42251</v>
          </cell>
          <cell r="Z384"/>
          <cell r="AA384">
            <v>837</v>
          </cell>
          <cell r="AB384">
            <v>870</v>
          </cell>
          <cell r="AC384">
            <v>485</v>
          </cell>
        </row>
        <row r="385">
          <cell r="B385">
            <v>42265</v>
          </cell>
          <cell r="C385">
            <v>960</v>
          </cell>
          <cell r="D385">
            <v>1995</v>
          </cell>
          <cell r="E385">
            <v>753</v>
          </cell>
          <cell r="F385">
            <v>762</v>
          </cell>
          <cell r="G385">
            <v>426</v>
          </cell>
          <cell r="X385">
            <v>42258</v>
          </cell>
          <cell r="Z385"/>
          <cell r="AA385">
            <v>735</v>
          </cell>
          <cell r="AB385">
            <v>810</v>
          </cell>
          <cell r="AC385">
            <v>460</v>
          </cell>
        </row>
        <row r="386">
          <cell r="B386">
            <v>42272</v>
          </cell>
          <cell r="C386">
            <v>943</v>
          </cell>
          <cell r="D386">
            <v>2024</v>
          </cell>
          <cell r="E386">
            <v>744</v>
          </cell>
          <cell r="F386">
            <v>733</v>
          </cell>
          <cell r="G386">
            <v>408</v>
          </cell>
          <cell r="X386">
            <v>42265</v>
          </cell>
          <cell r="Z386"/>
          <cell r="AA386">
            <v>753</v>
          </cell>
          <cell r="AB386">
            <v>762</v>
          </cell>
          <cell r="AC386">
            <v>426</v>
          </cell>
        </row>
        <row r="387">
          <cell r="B387">
            <v>42279</v>
          </cell>
          <cell r="C387">
            <v>889</v>
          </cell>
          <cell r="D387">
            <v>1931</v>
          </cell>
          <cell r="E387">
            <v>701</v>
          </cell>
          <cell r="F387">
            <v>691</v>
          </cell>
          <cell r="G387">
            <v>392</v>
          </cell>
          <cell r="X387">
            <v>42272</v>
          </cell>
          <cell r="Z387"/>
          <cell r="AA387">
            <v>744</v>
          </cell>
          <cell r="AB387">
            <v>733</v>
          </cell>
          <cell r="AC387">
            <v>408</v>
          </cell>
        </row>
        <row r="388">
          <cell r="B388">
            <v>42286</v>
          </cell>
          <cell r="C388">
            <v>809</v>
          </cell>
          <cell r="D388">
            <v>1549</v>
          </cell>
          <cell r="E388">
            <v>761</v>
          </cell>
          <cell r="F388">
            <v>669</v>
          </cell>
          <cell r="G388">
            <v>380</v>
          </cell>
          <cell r="X388">
            <v>42279</v>
          </cell>
          <cell r="Z388"/>
          <cell r="AA388">
            <v>701</v>
          </cell>
          <cell r="AB388">
            <v>691</v>
          </cell>
          <cell r="AC388">
            <v>392</v>
          </cell>
        </row>
        <row r="389">
          <cell r="B389">
            <v>42293</v>
          </cell>
          <cell r="C389">
            <v>754</v>
          </cell>
          <cell r="D389">
            <v>1318</v>
          </cell>
          <cell r="E389">
            <v>722</v>
          </cell>
          <cell r="F389">
            <v>658</v>
          </cell>
          <cell r="G389">
            <v>376</v>
          </cell>
          <cell r="X389">
            <v>42286</v>
          </cell>
          <cell r="Z389"/>
          <cell r="AA389">
            <v>761</v>
          </cell>
          <cell r="AB389">
            <v>669</v>
          </cell>
          <cell r="AC389">
            <v>380</v>
          </cell>
        </row>
        <row r="390">
          <cell r="B390">
            <v>42300</v>
          </cell>
          <cell r="C390">
            <v>774</v>
          </cell>
          <cell r="D390">
            <v>1461</v>
          </cell>
          <cell r="E390">
            <v>683</v>
          </cell>
          <cell r="F390">
            <v>648</v>
          </cell>
          <cell r="G390">
            <v>362</v>
          </cell>
          <cell r="X390">
            <v>42293</v>
          </cell>
          <cell r="Z390"/>
          <cell r="AA390">
            <v>722</v>
          </cell>
          <cell r="AB390">
            <v>658</v>
          </cell>
          <cell r="AC390">
            <v>376</v>
          </cell>
        </row>
        <row r="391">
          <cell r="B391">
            <v>42307</v>
          </cell>
          <cell r="C391">
            <v>721</v>
          </cell>
          <cell r="D391">
            <v>1229</v>
          </cell>
          <cell r="E391">
            <v>675</v>
          </cell>
          <cell r="F391">
            <v>629</v>
          </cell>
          <cell r="G391">
            <v>349</v>
          </cell>
          <cell r="X391">
            <v>42300</v>
          </cell>
          <cell r="Z391"/>
          <cell r="AA391">
            <v>683</v>
          </cell>
          <cell r="AB391">
            <v>648</v>
          </cell>
          <cell r="AC391">
            <v>362</v>
          </cell>
        </row>
        <row r="392">
          <cell r="B392">
            <v>42314</v>
          </cell>
          <cell r="C392">
            <v>631</v>
          </cell>
          <cell r="D392">
            <v>1003</v>
          </cell>
          <cell r="E392">
            <v>603</v>
          </cell>
          <cell r="F392">
            <v>571</v>
          </cell>
          <cell r="G392">
            <v>323</v>
          </cell>
          <cell r="X392">
            <v>42307</v>
          </cell>
          <cell r="Z392"/>
          <cell r="AA392">
            <v>675</v>
          </cell>
          <cell r="AB392">
            <v>629</v>
          </cell>
          <cell r="AC392">
            <v>349</v>
          </cell>
        </row>
        <row r="393">
          <cell r="B393">
            <v>42321</v>
          </cell>
          <cell r="C393">
            <v>560</v>
          </cell>
          <cell r="D393">
            <v>809</v>
          </cell>
          <cell r="E393">
            <v>514</v>
          </cell>
          <cell r="F393">
            <v>523</v>
          </cell>
          <cell r="G393">
            <v>304</v>
          </cell>
          <cell r="X393">
            <v>42314</v>
          </cell>
          <cell r="Z393"/>
          <cell r="AA393">
            <v>603</v>
          </cell>
          <cell r="AB393">
            <v>571</v>
          </cell>
          <cell r="AC393">
            <v>323</v>
          </cell>
        </row>
        <row r="394">
          <cell r="B394">
            <v>42328</v>
          </cell>
          <cell r="C394">
            <v>498</v>
          </cell>
          <cell r="D394">
            <v>606</v>
          </cell>
          <cell r="E394">
            <v>463</v>
          </cell>
          <cell r="F394">
            <v>472</v>
          </cell>
          <cell r="G394">
            <v>288</v>
          </cell>
          <cell r="X394">
            <v>42321</v>
          </cell>
          <cell r="Z394"/>
          <cell r="AA394">
            <v>514</v>
          </cell>
          <cell r="AB394">
            <v>523</v>
          </cell>
          <cell r="AC394">
            <v>304</v>
          </cell>
        </row>
        <row r="395">
          <cell r="B395">
            <v>42335</v>
          </cell>
          <cell r="C395">
            <v>581</v>
          </cell>
          <cell r="D395">
            <v>989</v>
          </cell>
          <cell r="E395">
            <v>456</v>
          </cell>
          <cell r="F395">
            <v>467</v>
          </cell>
          <cell r="G395">
            <v>283</v>
          </cell>
          <cell r="X395">
            <v>42328</v>
          </cell>
          <cell r="Z395"/>
          <cell r="AA395">
            <v>463</v>
          </cell>
          <cell r="AB395">
            <v>472</v>
          </cell>
          <cell r="AC395">
            <v>288</v>
          </cell>
        </row>
        <row r="396">
          <cell r="B396">
            <v>42342</v>
          </cell>
          <cell r="C396">
            <v>563</v>
          </cell>
          <cell r="D396">
            <v>890</v>
          </cell>
          <cell r="E396">
            <v>433</v>
          </cell>
          <cell r="F396">
            <v>469</v>
          </cell>
          <cell r="G396">
            <v>286</v>
          </cell>
          <cell r="X396">
            <v>42335</v>
          </cell>
          <cell r="Z396"/>
          <cell r="AA396">
            <v>456</v>
          </cell>
          <cell r="AB396">
            <v>467</v>
          </cell>
          <cell r="AC396">
            <v>283</v>
          </cell>
        </row>
        <row r="397">
          <cell r="B397">
            <v>42349</v>
          </cell>
          <cell r="C397">
            <v>522</v>
          </cell>
          <cell r="D397">
            <v>779</v>
          </cell>
          <cell r="E397">
            <v>410</v>
          </cell>
          <cell r="F397">
            <v>451</v>
          </cell>
          <cell r="G397">
            <v>282</v>
          </cell>
          <cell r="X397">
            <v>42342</v>
          </cell>
          <cell r="Z397"/>
          <cell r="AA397">
            <v>433</v>
          </cell>
          <cell r="AB397">
            <v>469</v>
          </cell>
          <cell r="AC397">
            <v>286</v>
          </cell>
        </row>
        <row r="398">
          <cell r="B398">
            <v>42356</v>
          </cell>
          <cell r="C398">
            <v>477</v>
          </cell>
          <cell r="D398">
            <v>524</v>
          </cell>
          <cell r="E398">
            <v>426</v>
          </cell>
          <cell r="F398">
            <v>449</v>
          </cell>
          <cell r="G398">
            <v>273</v>
          </cell>
          <cell r="X398">
            <v>42349</v>
          </cell>
          <cell r="Z398"/>
          <cell r="AA398">
            <v>410</v>
          </cell>
          <cell r="AB398">
            <v>451</v>
          </cell>
          <cell r="AC398">
            <v>282</v>
          </cell>
        </row>
        <row r="399">
          <cell r="B399">
            <v>42370</v>
          </cell>
          <cell r="C399">
            <v>473</v>
          </cell>
          <cell r="D399">
            <v>470</v>
          </cell>
          <cell r="E399">
            <v>464</v>
          </cell>
          <cell r="F399">
            <v>449</v>
          </cell>
          <cell r="G399">
            <v>267</v>
          </cell>
          <cell r="X399">
            <v>42356</v>
          </cell>
          <cell r="Z399"/>
          <cell r="AA399">
            <v>426</v>
          </cell>
          <cell r="AB399">
            <v>449</v>
          </cell>
          <cell r="AC399">
            <v>273</v>
          </cell>
        </row>
        <row r="400">
          <cell r="B400">
            <v>42377</v>
          </cell>
          <cell r="C400">
            <v>429</v>
          </cell>
          <cell r="D400">
            <v>343</v>
          </cell>
          <cell r="E400">
            <v>434</v>
          </cell>
          <cell r="F400">
            <v>430</v>
          </cell>
          <cell r="G400">
            <v>256</v>
          </cell>
          <cell r="X400">
            <v>42370</v>
          </cell>
          <cell r="Z400"/>
          <cell r="AA400">
            <v>464</v>
          </cell>
          <cell r="AB400">
            <v>449</v>
          </cell>
          <cell r="AC400">
            <v>267</v>
          </cell>
        </row>
        <row r="401">
          <cell r="B401">
            <v>42384</v>
          </cell>
          <cell r="C401">
            <v>373</v>
          </cell>
          <cell r="D401">
            <v>198</v>
          </cell>
          <cell r="E401">
            <v>381</v>
          </cell>
          <cell r="F401">
            <v>394</v>
          </cell>
          <cell r="G401">
            <v>245</v>
          </cell>
          <cell r="X401">
            <v>42377</v>
          </cell>
          <cell r="Z401"/>
          <cell r="AA401">
            <v>434</v>
          </cell>
          <cell r="AB401">
            <v>430</v>
          </cell>
          <cell r="AC401">
            <v>256</v>
          </cell>
        </row>
        <row r="402">
          <cell r="B402">
            <v>42391</v>
          </cell>
          <cell r="C402">
            <v>354</v>
          </cell>
          <cell r="D402">
            <v>229</v>
          </cell>
          <cell r="E402">
            <v>334</v>
          </cell>
          <cell r="F402">
            <v>358</v>
          </cell>
          <cell r="G402">
            <v>233</v>
          </cell>
          <cell r="X402">
            <v>42384</v>
          </cell>
          <cell r="Z402"/>
          <cell r="AA402">
            <v>381</v>
          </cell>
          <cell r="AB402">
            <v>394</v>
          </cell>
          <cell r="AC402">
            <v>245</v>
          </cell>
        </row>
        <row r="403">
          <cell r="B403">
            <v>42398</v>
          </cell>
          <cell r="C403">
            <v>317</v>
          </cell>
          <cell r="D403">
            <v>211</v>
          </cell>
          <cell r="E403">
            <v>287</v>
          </cell>
          <cell r="F403">
            <v>304</v>
          </cell>
          <cell r="G403">
            <v>219</v>
          </cell>
          <cell r="X403">
            <v>42391</v>
          </cell>
          <cell r="Z403"/>
          <cell r="AA403">
            <v>334</v>
          </cell>
          <cell r="AB403">
            <v>358</v>
          </cell>
          <cell r="AC403">
            <v>233</v>
          </cell>
        </row>
        <row r="404">
          <cell r="B404">
            <v>42405</v>
          </cell>
          <cell r="C404">
            <v>297</v>
          </cell>
          <cell r="D404">
            <v>212</v>
          </cell>
          <cell r="E404">
            <v>295</v>
          </cell>
          <cell r="F404">
            <v>262</v>
          </cell>
          <cell r="G404">
            <v>194</v>
          </cell>
          <cell r="X404">
            <v>42398</v>
          </cell>
          <cell r="Z404"/>
          <cell r="AA404">
            <v>287</v>
          </cell>
          <cell r="AB404">
            <v>304</v>
          </cell>
          <cell r="AC404">
            <v>219</v>
          </cell>
        </row>
        <row r="405">
          <cell r="B405">
            <v>42412</v>
          </cell>
          <cell r="C405">
            <v>291</v>
          </cell>
          <cell r="D405">
            <v>199</v>
          </cell>
          <cell r="E405">
            <v>324</v>
          </cell>
          <cell r="F405">
            <v>243</v>
          </cell>
          <cell r="G405">
            <v>183</v>
          </cell>
          <cell r="X405">
            <v>42405</v>
          </cell>
          <cell r="Z405"/>
          <cell r="AA405">
            <v>295</v>
          </cell>
          <cell r="AB405">
            <v>262</v>
          </cell>
          <cell r="AC405">
            <v>194</v>
          </cell>
        </row>
        <row r="406">
          <cell r="B406">
            <v>42419</v>
          </cell>
          <cell r="C406">
            <v>315</v>
          </cell>
          <cell r="D406">
            <v>207</v>
          </cell>
          <cell r="E406">
            <v>355</v>
          </cell>
          <cell r="F406">
            <v>286</v>
          </cell>
          <cell r="G406">
            <v>198</v>
          </cell>
          <cell r="X406">
            <v>42412</v>
          </cell>
          <cell r="Z406"/>
          <cell r="AA406">
            <v>324</v>
          </cell>
          <cell r="AB406">
            <v>243</v>
          </cell>
          <cell r="AC406">
            <v>183</v>
          </cell>
        </row>
        <row r="407">
          <cell r="B407">
            <v>42426</v>
          </cell>
          <cell r="C407">
            <v>327</v>
          </cell>
          <cell r="D407">
            <v>177</v>
          </cell>
          <cell r="E407">
            <v>352</v>
          </cell>
          <cell r="F407">
            <v>333</v>
          </cell>
          <cell r="G407">
            <v>212</v>
          </cell>
          <cell r="X407">
            <v>42419</v>
          </cell>
          <cell r="Z407"/>
          <cell r="AA407">
            <v>355</v>
          </cell>
          <cell r="AB407">
            <v>286</v>
          </cell>
          <cell r="AC407">
            <v>198</v>
          </cell>
        </row>
        <row r="408">
          <cell r="B408">
            <v>42433</v>
          </cell>
          <cell r="C408">
            <v>349</v>
          </cell>
          <cell r="D408">
            <v>164</v>
          </cell>
          <cell r="E408">
            <v>386</v>
          </cell>
          <cell r="F408">
            <v>371</v>
          </cell>
          <cell r="G408">
            <v>232</v>
          </cell>
          <cell r="X408">
            <v>42426</v>
          </cell>
          <cell r="Z408"/>
          <cell r="AA408">
            <v>352</v>
          </cell>
          <cell r="AB408">
            <v>333</v>
          </cell>
          <cell r="AC408">
            <v>212</v>
          </cell>
        </row>
        <row r="409">
          <cell r="B409">
            <v>42440</v>
          </cell>
          <cell r="C409">
            <v>388</v>
          </cell>
          <cell r="D409">
            <v>176</v>
          </cell>
          <cell r="E409">
            <v>477</v>
          </cell>
          <cell r="F409">
            <v>420</v>
          </cell>
          <cell r="G409">
            <v>249</v>
          </cell>
          <cell r="X409">
            <v>42433</v>
          </cell>
          <cell r="Z409"/>
          <cell r="AA409">
            <v>386</v>
          </cell>
          <cell r="AB409">
            <v>371</v>
          </cell>
          <cell r="AC409">
            <v>232</v>
          </cell>
        </row>
        <row r="410">
          <cell r="B410">
            <v>42447</v>
          </cell>
          <cell r="C410">
            <v>395</v>
          </cell>
          <cell r="D410">
            <v>197</v>
          </cell>
          <cell r="E410">
            <v>463</v>
          </cell>
          <cell r="F410">
            <v>449</v>
          </cell>
          <cell r="G410">
            <v>260</v>
          </cell>
          <cell r="X410">
            <v>42440</v>
          </cell>
          <cell r="Z410"/>
          <cell r="AA410">
            <v>477</v>
          </cell>
          <cell r="AB410">
            <v>420</v>
          </cell>
          <cell r="AC410">
            <v>249</v>
          </cell>
        </row>
        <row r="411">
          <cell r="B411">
            <v>42454</v>
          </cell>
          <cell r="C411">
            <v>409</v>
          </cell>
          <cell r="D411">
            <v>203</v>
          </cell>
          <cell r="E411">
            <v>471</v>
          </cell>
          <cell r="F411">
            <v>474</v>
          </cell>
          <cell r="G411">
            <v>270</v>
          </cell>
          <cell r="X411">
            <v>42447</v>
          </cell>
          <cell r="Z411"/>
          <cell r="AA411">
            <v>463</v>
          </cell>
          <cell r="AB411">
            <v>449</v>
          </cell>
          <cell r="AC411">
            <v>260</v>
          </cell>
        </row>
        <row r="412">
          <cell r="B412">
            <v>42461</v>
          </cell>
          <cell r="C412">
            <v>450</v>
          </cell>
          <cell r="D412">
            <v>345</v>
          </cell>
          <cell r="E412">
            <v>535</v>
          </cell>
          <cell r="F412">
            <v>476</v>
          </cell>
          <cell r="G412">
            <v>272</v>
          </cell>
          <cell r="X412">
            <v>42454</v>
          </cell>
          <cell r="Z412"/>
          <cell r="AA412">
            <v>471</v>
          </cell>
          <cell r="AB412">
            <v>474</v>
          </cell>
          <cell r="AC412">
            <v>270</v>
          </cell>
        </row>
        <row r="413">
          <cell r="B413">
            <v>42468</v>
          </cell>
          <cell r="C413">
            <v>539</v>
          </cell>
          <cell r="D413">
            <v>656</v>
          </cell>
          <cell r="E413">
            <v>643</v>
          </cell>
          <cell r="F413">
            <v>488</v>
          </cell>
          <cell r="G413">
            <v>286</v>
          </cell>
          <cell r="X413">
            <v>42461</v>
          </cell>
          <cell r="Z413"/>
          <cell r="AA413">
            <v>535</v>
          </cell>
          <cell r="AB413">
            <v>476</v>
          </cell>
          <cell r="AC413">
            <v>272</v>
          </cell>
        </row>
        <row r="414">
          <cell r="B414">
            <v>42475</v>
          </cell>
          <cell r="C414">
            <v>635</v>
          </cell>
          <cell r="D414">
            <v>949</v>
          </cell>
          <cell r="E414">
            <v>727</v>
          </cell>
          <cell r="F414">
            <v>525</v>
          </cell>
          <cell r="G414">
            <v>321</v>
          </cell>
          <cell r="X414">
            <v>42468</v>
          </cell>
          <cell r="Z414"/>
          <cell r="AA414">
            <v>643</v>
          </cell>
          <cell r="AB414">
            <v>488</v>
          </cell>
          <cell r="AC414">
            <v>286</v>
          </cell>
        </row>
        <row r="415">
          <cell r="B415">
            <v>42482</v>
          </cell>
          <cell r="C415">
            <v>688</v>
          </cell>
          <cell r="D415">
            <v>1085</v>
          </cell>
          <cell r="E415">
            <v>736</v>
          </cell>
          <cell r="F415">
            <v>558</v>
          </cell>
          <cell r="G415">
            <v>354</v>
          </cell>
          <cell r="X415">
            <v>42475</v>
          </cell>
          <cell r="Z415"/>
          <cell r="AA415">
            <v>727</v>
          </cell>
          <cell r="AB415">
            <v>525</v>
          </cell>
          <cell r="AC415">
            <v>321</v>
          </cell>
        </row>
        <row r="416">
          <cell r="B416">
            <v>42489</v>
          </cell>
          <cell r="C416">
            <v>703</v>
          </cell>
          <cell r="D416">
            <v>1117</v>
          </cell>
          <cell r="E416">
            <v>667</v>
          </cell>
          <cell r="F416">
            <v>582</v>
          </cell>
          <cell r="G416">
            <v>367</v>
          </cell>
          <cell r="X416">
            <v>42482</v>
          </cell>
          <cell r="Z416"/>
          <cell r="AA416">
            <v>736</v>
          </cell>
          <cell r="AB416">
            <v>558</v>
          </cell>
          <cell r="AC416">
            <v>354</v>
          </cell>
        </row>
        <row r="417">
          <cell r="B417">
            <v>42496</v>
          </cell>
          <cell r="C417">
            <v>631</v>
          </cell>
          <cell r="D417">
            <v>892</v>
          </cell>
          <cell r="E417">
            <v>591</v>
          </cell>
          <cell r="F417">
            <v>578</v>
          </cell>
          <cell r="G417">
            <v>359</v>
          </cell>
          <cell r="X417">
            <v>42489</v>
          </cell>
          <cell r="Z417"/>
          <cell r="AA417">
            <v>667</v>
          </cell>
          <cell r="AB417">
            <v>582</v>
          </cell>
          <cell r="AC417">
            <v>367</v>
          </cell>
        </row>
        <row r="418">
          <cell r="B418">
            <v>42503</v>
          </cell>
          <cell r="C418">
            <v>600</v>
          </cell>
          <cell r="D418">
            <v>798</v>
          </cell>
          <cell r="E418">
            <v>597</v>
          </cell>
          <cell r="F418">
            <v>553</v>
          </cell>
          <cell r="G418">
            <v>347</v>
          </cell>
          <cell r="X418">
            <v>42496</v>
          </cell>
          <cell r="Z418"/>
          <cell r="AA418">
            <v>591</v>
          </cell>
          <cell r="AB418">
            <v>578</v>
          </cell>
          <cell r="AC418">
            <v>359</v>
          </cell>
        </row>
        <row r="419">
          <cell r="B419">
            <v>42510</v>
          </cell>
          <cell r="C419">
            <v>625</v>
          </cell>
          <cell r="D419">
            <v>870</v>
          </cell>
          <cell r="E419">
            <v>614</v>
          </cell>
          <cell r="F419">
            <v>562</v>
          </cell>
          <cell r="G419">
            <v>343</v>
          </cell>
          <cell r="X419">
            <v>42503</v>
          </cell>
          <cell r="Z419"/>
          <cell r="AA419">
            <v>597</v>
          </cell>
          <cell r="AB419">
            <v>553</v>
          </cell>
          <cell r="AC419">
            <v>347</v>
          </cell>
        </row>
        <row r="420">
          <cell r="B420">
            <v>42517</v>
          </cell>
          <cell r="C420">
            <v>606</v>
          </cell>
          <cell r="D420">
            <v>830</v>
          </cell>
          <cell r="E420">
            <v>582</v>
          </cell>
          <cell r="F420">
            <v>579</v>
          </cell>
          <cell r="G420">
            <v>347</v>
          </cell>
          <cell r="X420">
            <v>42510</v>
          </cell>
          <cell r="Z420"/>
          <cell r="AA420">
            <v>614</v>
          </cell>
          <cell r="AB420">
            <v>562</v>
          </cell>
          <cell r="AC420">
            <v>343</v>
          </cell>
        </row>
        <row r="421">
          <cell r="B421">
            <v>42524</v>
          </cell>
          <cell r="C421">
            <v>610</v>
          </cell>
          <cell r="D421">
            <v>913</v>
          </cell>
          <cell r="E421">
            <v>550</v>
          </cell>
          <cell r="F421">
            <v>574</v>
          </cell>
          <cell r="G421">
            <v>349</v>
          </cell>
          <cell r="X421">
            <v>42517</v>
          </cell>
          <cell r="Z421"/>
          <cell r="AA421">
            <v>582</v>
          </cell>
          <cell r="AB421">
            <v>579</v>
          </cell>
          <cell r="AC421">
            <v>347</v>
          </cell>
        </row>
        <row r="422">
          <cell r="B422">
            <v>42531</v>
          </cell>
          <cell r="C422">
            <v>610</v>
          </cell>
          <cell r="D422">
            <v>1006</v>
          </cell>
          <cell r="E422">
            <v>543</v>
          </cell>
          <cell r="F422">
            <v>557</v>
          </cell>
          <cell r="G422">
            <v>327</v>
          </cell>
          <cell r="X422">
            <v>42524</v>
          </cell>
          <cell r="Z422"/>
          <cell r="AA422">
            <v>550</v>
          </cell>
          <cell r="AB422">
            <v>574</v>
          </cell>
          <cell r="AC422">
            <v>349</v>
          </cell>
        </row>
        <row r="423">
          <cell r="B423">
            <v>42538</v>
          </cell>
          <cell r="C423">
            <v>587</v>
          </cell>
          <cell r="D423">
            <v>927</v>
          </cell>
          <cell r="E423">
            <v>546</v>
          </cell>
          <cell r="F423">
            <v>555</v>
          </cell>
          <cell r="G423">
            <v>311</v>
          </cell>
          <cell r="X423">
            <v>42531</v>
          </cell>
          <cell r="Z423"/>
          <cell r="AA423">
            <v>543</v>
          </cell>
          <cell r="AB423">
            <v>557</v>
          </cell>
          <cell r="AC423">
            <v>327</v>
          </cell>
        </row>
        <row r="424">
          <cell r="B424">
            <v>42545</v>
          </cell>
          <cell r="C424">
            <v>609</v>
          </cell>
          <cell r="D424">
            <v>913</v>
          </cell>
          <cell r="E424">
            <v>585</v>
          </cell>
          <cell r="F424">
            <v>583</v>
          </cell>
          <cell r="G424">
            <v>329</v>
          </cell>
          <cell r="X424">
            <v>42538</v>
          </cell>
          <cell r="Z424"/>
          <cell r="AA424">
            <v>546</v>
          </cell>
          <cell r="AB424">
            <v>555</v>
          </cell>
          <cell r="AC424">
            <v>311</v>
          </cell>
        </row>
        <row r="425">
          <cell r="B425">
            <v>42552</v>
          </cell>
          <cell r="C425">
            <v>677</v>
          </cell>
          <cell r="D425">
            <v>1030</v>
          </cell>
          <cell r="E425">
            <v>691</v>
          </cell>
          <cell r="F425">
            <v>627</v>
          </cell>
          <cell r="G425">
            <v>344</v>
          </cell>
          <cell r="X425">
            <v>42545</v>
          </cell>
          <cell r="Z425"/>
          <cell r="AA425">
            <v>585</v>
          </cell>
          <cell r="AB425">
            <v>583</v>
          </cell>
          <cell r="AC425">
            <v>329</v>
          </cell>
        </row>
        <row r="426">
          <cell r="B426">
            <v>42559</v>
          </cell>
          <cell r="C426">
            <v>703</v>
          </cell>
          <cell r="D426">
            <v>1002</v>
          </cell>
          <cell r="E426">
            <v>792</v>
          </cell>
          <cell r="F426">
            <v>647</v>
          </cell>
          <cell r="G426">
            <v>354</v>
          </cell>
          <cell r="X426">
            <v>42552</v>
          </cell>
          <cell r="Z426"/>
          <cell r="AA426">
            <v>691</v>
          </cell>
          <cell r="AB426">
            <v>627</v>
          </cell>
          <cell r="AC426">
            <v>344</v>
          </cell>
        </row>
        <row r="427">
          <cell r="B427">
            <v>42566</v>
          </cell>
          <cell r="C427">
            <v>745</v>
          </cell>
          <cell r="D427">
            <v>1023</v>
          </cell>
          <cell r="E427">
            <v>863</v>
          </cell>
          <cell r="F427">
            <v>693</v>
          </cell>
          <cell r="G427">
            <v>363</v>
          </cell>
          <cell r="X427">
            <v>42559</v>
          </cell>
          <cell r="Z427"/>
          <cell r="AA427">
            <v>792</v>
          </cell>
          <cell r="AB427">
            <v>647</v>
          </cell>
          <cell r="AC427">
            <v>354</v>
          </cell>
        </row>
        <row r="428">
          <cell r="B428">
            <v>42573</v>
          </cell>
          <cell r="C428">
            <v>718</v>
          </cell>
          <cell r="D428">
            <v>895</v>
          </cell>
          <cell r="E428">
            <v>827</v>
          </cell>
          <cell r="F428">
            <v>698</v>
          </cell>
          <cell r="G428">
            <v>383</v>
          </cell>
          <cell r="X428">
            <v>42566</v>
          </cell>
          <cell r="Z428"/>
          <cell r="AA428">
            <v>863</v>
          </cell>
          <cell r="AB428">
            <v>693</v>
          </cell>
          <cell r="AC428">
            <v>363</v>
          </cell>
        </row>
        <row r="429">
          <cell r="B429">
            <v>42580</v>
          </cell>
          <cell r="C429">
            <v>656</v>
          </cell>
          <cell r="D429">
            <v>768</v>
          </cell>
          <cell r="E429">
            <v>692</v>
          </cell>
          <cell r="F429">
            <v>671</v>
          </cell>
          <cell r="G429">
            <v>399</v>
          </cell>
          <cell r="X429">
            <v>42573</v>
          </cell>
          <cell r="Z429"/>
          <cell r="AA429">
            <v>827</v>
          </cell>
          <cell r="AB429">
            <v>698</v>
          </cell>
          <cell r="AC429">
            <v>383</v>
          </cell>
        </row>
        <row r="430">
          <cell r="B430">
            <v>42587</v>
          </cell>
          <cell r="C430">
            <v>636</v>
          </cell>
          <cell r="D430">
            <v>770</v>
          </cell>
          <cell r="E430">
            <v>640</v>
          </cell>
          <cell r="F430">
            <v>647</v>
          </cell>
          <cell r="G430">
            <v>394</v>
          </cell>
          <cell r="X430">
            <v>42580</v>
          </cell>
          <cell r="Z430"/>
          <cell r="AA430">
            <v>692</v>
          </cell>
          <cell r="AB430">
            <v>671</v>
          </cell>
          <cell r="AC430">
            <v>399</v>
          </cell>
        </row>
        <row r="431">
          <cell r="B431">
            <v>42594</v>
          </cell>
          <cell r="C431">
            <v>671</v>
          </cell>
          <cell r="D431">
            <v>891</v>
          </cell>
          <cell r="E431">
            <v>703</v>
          </cell>
          <cell r="F431">
            <v>643</v>
          </cell>
          <cell r="G431">
            <v>396</v>
          </cell>
          <cell r="X431">
            <v>42587</v>
          </cell>
          <cell r="Z431"/>
          <cell r="AA431">
            <v>640</v>
          </cell>
          <cell r="AB431">
            <v>647</v>
          </cell>
          <cell r="AC431">
            <v>394</v>
          </cell>
        </row>
        <row r="432">
          <cell r="B432">
            <v>42601</v>
          </cell>
          <cell r="C432">
            <v>683</v>
          </cell>
          <cell r="D432">
            <v>843</v>
          </cell>
          <cell r="E432">
            <v>727</v>
          </cell>
          <cell r="F432">
            <v>686</v>
          </cell>
          <cell r="G432">
            <v>412</v>
          </cell>
          <cell r="X432">
            <v>42594</v>
          </cell>
          <cell r="Z432"/>
          <cell r="AA432">
            <v>703</v>
          </cell>
          <cell r="AB432">
            <v>643</v>
          </cell>
          <cell r="AC432">
            <v>396</v>
          </cell>
        </row>
        <row r="433">
          <cell r="B433">
            <v>42608</v>
          </cell>
          <cell r="C433">
            <v>720</v>
          </cell>
          <cell r="D433">
            <v>1001</v>
          </cell>
          <cell r="E433">
            <v>687</v>
          </cell>
          <cell r="F433">
            <v>715</v>
          </cell>
          <cell r="G433">
            <v>431</v>
          </cell>
          <cell r="X433">
            <v>42601</v>
          </cell>
          <cell r="Z433"/>
          <cell r="AA433">
            <v>727</v>
          </cell>
          <cell r="AB433">
            <v>686</v>
          </cell>
          <cell r="AC433">
            <v>412</v>
          </cell>
        </row>
        <row r="434">
          <cell r="B434">
            <v>42615</v>
          </cell>
          <cell r="C434">
            <v>720</v>
          </cell>
          <cell r="D434">
            <v>1054</v>
          </cell>
          <cell r="E434">
            <v>644</v>
          </cell>
          <cell r="F434">
            <v>721</v>
          </cell>
          <cell r="G434">
            <v>432</v>
          </cell>
          <cell r="X434">
            <v>42608</v>
          </cell>
          <cell r="Z434"/>
          <cell r="AA434">
            <v>687</v>
          </cell>
          <cell r="AB434">
            <v>715</v>
          </cell>
          <cell r="AC434">
            <v>431</v>
          </cell>
        </row>
        <row r="435">
          <cell r="B435">
            <v>42622</v>
          </cell>
          <cell r="C435">
            <v>804</v>
          </cell>
          <cell r="D435">
            <v>1566</v>
          </cell>
          <cell r="E435">
            <v>658</v>
          </cell>
          <cell r="F435">
            <v>688</v>
          </cell>
          <cell r="G435">
            <v>419</v>
          </cell>
          <cell r="X435">
            <v>42615</v>
          </cell>
          <cell r="Z435"/>
          <cell r="AA435">
            <v>644</v>
          </cell>
          <cell r="AB435">
            <v>721</v>
          </cell>
          <cell r="AC435">
            <v>432</v>
          </cell>
        </row>
        <row r="436">
          <cell r="B436">
            <v>42629</v>
          </cell>
          <cell r="C436">
            <v>800</v>
          </cell>
          <cell r="D436">
            <v>1680</v>
          </cell>
          <cell r="E436">
            <v>646</v>
          </cell>
          <cell r="F436">
            <v>660</v>
          </cell>
          <cell r="G436">
            <v>415</v>
          </cell>
          <cell r="X436">
            <v>42622</v>
          </cell>
          <cell r="Z436"/>
          <cell r="AA436">
            <v>658</v>
          </cell>
          <cell r="AB436">
            <v>688</v>
          </cell>
          <cell r="AC436">
            <v>419</v>
          </cell>
        </row>
        <row r="437">
          <cell r="B437">
            <v>42636</v>
          </cell>
          <cell r="C437">
            <v>941</v>
          </cell>
          <cell r="D437">
            <v>2383</v>
          </cell>
          <cell r="E437">
            <v>722</v>
          </cell>
          <cell r="F437">
            <v>671</v>
          </cell>
          <cell r="G437">
            <v>421</v>
          </cell>
          <cell r="X437">
            <v>42629</v>
          </cell>
          <cell r="Z437"/>
          <cell r="AA437">
            <v>646</v>
          </cell>
          <cell r="AB437">
            <v>660</v>
          </cell>
          <cell r="AC437">
            <v>415</v>
          </cell>
        </row>
        <row r="438">
          <cell r="B438">
            <v>42643</v>
          </cell>
          <cell r="C438">
            <v>875</v>
          </cell>
          <cell r="D438">
            <v>2008</v>
          </cell>
          <cell r="E438">
            <v>726</v>
          </cell>
          <cell r="F438">
            <v>679</v>
          </cell>
          <cell r="G438">
            <v>421</v>
          </cell>
          <cell r="X438">
            <v>42636</v>
          </cell>
          <cell r="Z438"/>
          <cell r="AA438">
            <v>722</v>
          </cell>
          <cell r="AB438">
            <v>671</v>
          </cell>
          <cell r="AC438">
            <v>421</v>
          </cell>
        </row>
        <row r="439">
          <cell r="B439">
            <v>42650</v>
          </cell>
          <cell r="C439">
            <v>921</v>
          </cell>
          <cell r="D439">
            <v>2245</v>
          </cell>
          <cell r="E439">
            <v>717</v>
          </cell>
          <cell r="F439">
            <v>677</v>
          </cell>
          <cell r="G439">
            <v>411</v>
          </cell>
          <cell r="X439">
            <v>42643</v>
          </cell>
          <cell r="Z439"/>
          <cell r="AA439">
            <v>726</v>
          </cell>
          <cell r="AB439">
            <v>679</v>
          </cell>
          <cell r="AC439">
            <v>421</v>
          </cell>
        </row>
        <row r="440">
          <cell r="B440">
            <v>42657</v>
          </cell>
          <cell r="C440">
            <v>892</v>
          </cell>
          <cell r="D440">
            <v>2018</v>
          </cell>
          <cell r="E440">
            <v>819</v>
          </cell>
          <cell r="F440">
            <v>674</v>
          </cell>
          <cell r="G440">
            <v>411</v>
          </cell>
          <cell r="X440">
            <v>42650</v>
          </cell>
          <cell r="Z440"/>
          <cell r="AA440">
            <v>717</v>
          </cell>
          <cell r="AB440">
            <v>677</v>
          </cell>
          <cell r="AC440">
            <v>411</v>
          </cell>
        </row>
        <row r="441">
          <cell r="B441">
            <v>42664</v>
          </cell>
          <cell r="C441">
            <v>842</v>
          </cell>
          <cell r="D441">
            <v>1575</v>
          </cell>
          <cell r="E441">
            <v>915</v>
          </cell>
          <cell r="F441">
            <v>700</v>
          </cell>
          <cell r="G441">
            <v>427</v>
          </cell>
          <cell r="X441">
            <v>42657</v>
          </cell>
          <cell r="Z441"/>
          <cell r="AA441">
            <v>819</v>
          </cell>
          <cell r="AB441">
            <v>674</v>
          </cell>
          <cell r="AC441">
            <v>411</v>
          </cell>
        </row>
        <row r="442">
          <cell r="B442">
            <v>42671</v>
          </cell>
          <cell r="C442">
            <v>834</v>
          </cell>
          <cell r="D442">
            <v>1417</v>
          </cell>
          <cell r="E442">
            <v>913</v>
          </cell>
          <cell r="F442">
            <v>722</v>
          </cell>
          <cell r="G442">
            <v>433</v>
          </cell>
          <cell r="X442">
            <v>42664</v>
          </cell>
          <cell r="Z442"/>
          <cell r="AA442">
            <v>915</v>
          </cell>
          <cell r="AB442">
            <v>700</v>
          </cell>
          <cell r="AC442">
            <v>427</v>
          </cell>
        </row>
        <row r="443">
          <cell r="B443">
            <v>42678</v>
          </cell>
          <cell r="C443">
            <v>855</v>
          </cell>
          <cell r="D443">
            <v>1593</v>
          </cell>
          <cell r="E443">
            <v>885</v>
          </cell>
          <cell r="F443">
            <v>716</v>
          </cell>
          <cell r="G443">
            <v>433</v>
          </cell>
          <cell r="X443">
            <v>42671</v>
          </cell>
          <cell r="Z443"/>
          <cell r="AA443">
            <v>913</v>
          </cell>
          <cell r="AB443">
            <v>722</v>
          </cell>
          <cell r="AC443">
            <v>433</v>
          </cell>
        </row>
        <row r="444">
          <cell r="B444">
            <v>42685</v>
          </cell>
          <cell r="C444">
            <v>1045</v>
          </cell>
          <cell r="D444">
            <v>2303</v>
          </cell>
          <cell r="E444">
            <v>1011</v>
          </cell>
          <cell r="F444">
            <v>705</v>
          </cell>
          <cell r="G444">
            <v>428</v>
          </cell>
          <cell r="X444">
            <v>42678</v>
          </cell>
          <cell r="Z444"/>
          <cell r="AA444">
            <v>885</v>
          </cell>
          <cell r="AB444">
            <v>716</v>
          </cell>
          <cell r="AC444">
            <v>433</v>
          </cell>
        </row>
        <row r="445">
          <cell r="B445">
            <v>42692</v>
          </cell>
          <cell r="C445">
            <v>1257</v>
          </cell>
          <cell r="D445">
            <v>2752</v>
          </cell>
          <cell r="E445">
            <v>1388</v>
          </cell>
          <cell r="F445">
            <v>809</v>
          </cell>
          <cell r="G445">
            <v>466</v>
          </cell>
          <cell r="X445">
            <v>42685</v>
          </cell>
          <cell r="Z445"/>
          <cell r="AA445">
            <v>1011</v>
          </cell>
          <cell r="AB445">
            <v>705</v>
          </cell>
          <cell r="AC445">
            <v>428</v>
          </cell>
        </row>
        <row r="446">
          <cell r="B446">
            <v>42699</v>
          </cell>
          <cell r="C446">
            <v>1181</v>
          </cell>
          <cell r="D446">
            <v>2263</v>
          </cell>
          <cell r="E446">
            <v>1389</v>
          </cell>
          <cell r="F446">
            <v>908</v>
          </cell>
          <cell r="G446">
            <v>520</v>
          </cell>
          <cell r="X446">
            <v>42692</v>
          </cell>
          <cell r="Z446"/>
          <cell r="AA446">
            <v>1388</v>
          </cell>
          <cell r="AB446">
            <v>809</v>
          </cell>
          <cell r="AC446">
            <v>466</v>
          </cell>
        </row>
        <row r="447">
          <cell r="B447">
            <v>42706</v>
          </cell>
          <cell r="C447">
            <v>1198</v>
          </cell>
          <cell r="D447">
            <v>2193</v>
          </cell>
          <cell r="E447">
            <v>1508</v>
          </cell>
          <cell r="F447">
            <v>921</v>
          </cell>
          <cell r="G447">
            <v>543</v>
          </cell>
          <cell r="X447">
            <v>42699</v>
          </cell>
          <cell r="Z447"/>
          <cell r="AA447">
            <v>1389</v>
          </cell>
          <cell r="AB447">
            <v>908</v>
          </cell>
          <cell r="AC447">
            <v>520</v>
          </cell>
        </row>
        <row r="448">
          <cell r="B448">
            <v>42713</v>
          </cell>
          <cell r="C448">
            <v>1090</v>
          </cell>
          <cell r="D448">
            <v>1575</v>
          </cell>
          <cell r="E448">
            <v>1508</v>
          </cell>
          <cell r="F448">
            <v>966</v>
          </cell>
          <cell r="G448">
            <v>567</v>
          </cell>
          <cell r="X448">
            <v>42706</v>
          </cell>
          <cell r="Z448"/>
          <cell r="AA448">
            <v>1508</v>
          </cell>
          <cell r="AB448">
            <v>921</v>
          </cell>
          <cell r="AC448">
            <v>543</v>
          </cell>
        </row>
        <row r="449">
          <cell r="B449">
            <v>42720</v>
          </cell>
          <cell r="C449">
            <v>946</v>
          </cell>
          <cell r="D449">
            <v>1048</v>
          </cell>
          <cell r="E449">
            <v>1126</v>
          </cell>
          <cell r="F449">
            <v>960</v>
          </cell>
          <cell r="G449">
            <v>600</v>
          </cell>
          <cell r="X449">
            <v>42713</v>
          </cell>
          <cell r="Z449"/>
          <cell r="AA449">
            <v>1508</v>
          </cell>
          <cell r="AB449">
            <v>966</v>
          </cell>
          <cell r="AC449">
            <v>567</v>
          </cell>
        </row>
        <row r="450">
          <cell r="B450">
            <v>42727</v>
          </cell>
          <cell r="C450">
            <v>961</v>
          </cell>
          <cell r="D450">
            <v>1039</v>
          </cell>
          <cell r="E450">
            <v>852</v>
          </cell>
          <cell r="F450">
            <v>903</v>
          </cell>
          <cell r="G450">
            <v>597</v>
          </cell>
          <cell r="X450">
            <v>42720</v>
          </cell>
          <cell r="Z450"/>
          <cell r="AA450">
            <v>1126</v>
          </cell>
          <cell r="AB450">
            <v>960</v>
          </cell>
          <cell r="AC450">
            <v>600</v>
          </cell>
        </row>
        <row r="451">
          <cell r="B451">
            <v>42734</v>
          </cell>
          <cell r="C451">
            <v>953</v>
          </cell>
          <cell r="D451">
            <v>1538</v>
          </cell>
          <cell r="E451">
            <v>811</v>
          </cell>
          <cell r="F451">
            <v>843</v>
          </cell>
          <cell r="G451">
            <v>559</v>
          </cell>
          <cell r="X451">
            <v>42727</v>
          </cell>
          <cell r="Z451"/>
          <cell r="AA451">
            <v>852</v>
          </cell>
          <cell r="AB451">
            <v>903</v>
          </cell>
          <cell r="AC451">
            <v>597</v>
          </cell>
        </row>
        <row r="452">
          <cell r="B452">
            <v>42741</v>
          </cell>
          <cell r="C452">
            <v>963</v>
          </cell>
          <cell r="D452">
            <v>1658</v>
          </cell>
          <cell r="E452">
            <v>892</v>
          </cell>
          <cell r="F452">
            <v>783</v>
          </cell>
          <cell r="G452">
            <v>508</v>
          </cell>
          <cell r="X452">
            <v>42734</v>
          </cell>
          <cell r="Z452"/>
          <cell r="AA452">
            <v>811</v>
          </cell>
          <cell r="AB452">
            <v>843</v>
          </cell>
          <cell r="AC452">
            <v>559</v>
          </cell>
        </row>
        <row r="453">
          <cell r="B453">
            <v>42748</v>
          </cell>
          <cell r="C453">
            <v>910</v>
          </cell>
          <cell r="D453">
            <v>1383</v>
          </cell>
          <cell r="E453">
            <v>1042</v>
          </cell>
          <cell r="F453">
            <v>739</v>
          </cell>
          <cell r="G453">
            <v>459</v>
          </cell>
          <cell r="X453">
            <v>42741</v>
          </cell>
          <cell r="Z453"/>
          <cell r="AA453">
            <v>892</v>
          </cell>
          <cell r="AB453">
            <v>783</v>
          </cell>
          <cell r="AC453">
            <v>508</v>
          </cell>
        </row>
        <row r="454">
          <cell r="B454">
            <v>42755</v>
          </cell>
          <cell r="C454">
            <v>925</v>
          </cell>
          <cell r="D454">
            <v>1610</v>
          </cell>
          <cell r="E454">
            <v>970</v>
          </cell>
          <cell r="F454">
            <v>718</v>
          </cell>
          <cell r="G454">
            <v>441</v>
          </cell>
          <cell r="X454">
            <v>42748</v>
          </cell>
          <cell r="Z454"/>
          <cell r="AA454">
            <v>1042</v>
          </cell>
          <cell r="AB454">
            <v>739</v>
          </cell>
          <cell r="AC454">
            <v>459</v>
          </cell>
        </row>
        <row r="455">
          <cell r="B455">
            <v>42762</v>
          </cell>
          <cell r="C455">
            <v>827</v>
          </cell>
          <cell r="D455">
            <v>1239</v>
          </cell>
          <cell r="E455">
            <v>968</v>
          </cell>
          <cell r="F455">
            <v>692</v>
          </cell>
          <cell r="G455">
            <v>419</v>
          </cell>
          <cell r="X455">
            <v>42755</v>
          </cell>
          <cell r="Z455"/>
          <cell r="AA455">
            <v>970</v>
          </cell>
          <cell r="AB455">
            <v>718</v>
          </cell>
          <cell r="AC455">
            <v>441</v>
          </cell>
        </row>
        <row r="456">
          <cell r="B456">
            <v>42769</v>
          </cell>
          <cell r="C456">
            <v>752</v>
          </cell>
          <cell r="D456">
            <v>981</v>
          </cell>
          <cell r="E456">
            <v>922</v>
          </cell>
          <cell r="F456">
            <v>667</v>
          </cell>
          <cell r="G456">
            <v>382</v>
          </cell>
          <cell r="X456">
            <v>42762</v>
          </cell>
          <cell r="Z456"/>
          <cell r="AA456">
            <v>968</v>
          </cell>
          <cell r="AB456">
            <v>692</v>
          </cell>
          <cell r="AC456">
            <v>419</v>
          </cell>
        </row>
        <row r="457">
          <cell r="B457">
            <v>42776</v>
          </cell>
          <cell r="C457">
            <v>702</v>
          </cell>
          <cell r="D457">
            <v>687</v>
          </cell>
          <cell r="E457">
            <v>943</v>
          </cell>
          <cell r="F457">
            <v>672</v>
          </cell>
          <cell r="G457">
            <v>377</v>
          </cell>
          <cell r="X457">
            <v>42769</v>
          </cell>
          <cell r="Z457"/>
          <cell r="AA457">
            <v>922</v>
          </cell>
          <cell r="AB457">
            <v>667</v>
          </cell>
          <cell r="AC457">
            <v>382</v>
          </cell>
        </row>
        <row r="458">
          <cell r="B458">
            <v>42783</v>
          </cell>
          <cell r="C458">
            <v>741</v>
          </cell>
          <cell r="D458">
            <v>739</v>
          </cell>
          <cell r="E458">
            <v>917</v>
          </cell>
          <cell r="F458">
            <v>729</v>
          </cell>
          <cell r="G458">
            <v>391</v>
          </cell>
          <cell r="X458">
            <v>42776</v>
          </cell>
          <cell r="Z458"/>
          <cell r="AA458">
            <v>943</v>
          </cell>
          <cell r="AB458">
            <v>672</v>
          </cell>
          <cell r="AC458">
            <v>377</v>
          </cell>
        </row>
        <row r="459">
          <cell r="B459">
            <v>42790</v>
          </cell>
          <cell r="C459">
            <v>875</v>
          </cell>
          <cell r="D459">
            <v>1165</v>
          </cell>
          <cell r="E459">
            <v>947</v>
          </cell>
          <cell r="F459">
            <v>809</v>
          </cell>
          <cell r="G459">
            <v>428</v>
          </cell>
          <cell r="X459">
            <v>42783</v>
          </cell>
          <cell r="Z459"/>
          <cell r="AA459">
            <v>917</v>
          </cell>
          <cell r="AB459">
            <v>729</v>
          </cell>
          <cell r="AC459">
            <v>391</v>
          </cell>
        </row>
        <row r="460">
          <cell r="B460">
            <v>42797</v>
          </cell>
          <cell r="C460">
            <v>939</v>
          </cell>
          <cell r="D460">
            <v>1227</v>
          </cell>
          <cell r="E460">
            <v>1118</v>
          </cell>
          <cell r="F460">
            <v>846</v>
          </cell>
          <cell r="G460">
            <v>462</v>
          </cell>
          <cell r="X460">
            <v>42790</v>
          </cell>
          <cell r="Z460"/>
          <cell r="AA460">
            <v>947</v>
          </cell>
          <cell r="AB460">
            <v>809</v>
          </cell>
          <cell r="AC460">
            <v>428</v>
          </cell>
        </row>
        <row r="461">
          <cell r="B461">
            <v>42804</v>
          </cell>
          <cell r="C461">
            <v>1086</v>
          </cell>
          <cell r="D461">
            <v>1789</v>
          </cell>
          <cell r="E461">
            <v>1211</v>
          </cell>
          <cell r="F461">
            <v>874</v>
          </cell>
          <cell r="G461">
            <v>495</v>
          </cell>
          <cell r="X461">
            <v>42797</v>
          </cell>
          <cell r="Z461"/>
          <cell r="AA461">
            <v>1118</v>
          </cell>
          <cell r="AB461">
            <v>846</v>
          </cell>
          <cell r="AC461">
            <v>462</v>
          </cell>
        </row>
        <row r="462">
          <cell r="B462">
            <v>42811</v>
          </cell>
          <cell r="C462">
            <v>1196</v>
          </cell>
          <cell r="D462">
            <v>2413</v>
          </cell>
          <cell r="E462">
            <v>1108</v>
          </cell>
          <cell r="F462">
            <v>879</v>
          </cell>
          <cell r="G462">
            <v>508</v>
          </cell>
          <cell r="X462">
            <v>42804</v>
          </cell>
          <cell r="Z462"/>
          <cell r="AA462">
            <v>1211</v>
          </cell>
          <cell r="AB462">
            <v>874</v>
          </cell>
          <cell r="AC462">
            <v>495</v>
          </cell>
        </row>
        <row r="463">
          <cell r="B463">
            <v>42818</v>
          </cell>
          <cell r="C463">
            <v>1240</v>
          </cell>
          <cell r="D463">
            <v>2482</v>
          </cell>
          <cell r="E463">
            <v>1218</v>
          </cell>
          <cell r="F463">
            <v>896</v>
          </cell>
          <cell r="G463">
            <v>526</v>
          </cell>
          <cell r="X463">
            <v>42811</v>
          </cell>
          <cell r="Z463"/>
          <cell r="AA463">
            <v>1108</v>
          </cell>
          <cell r="AB463">
            <v>879</v>
          </cell>
          <cell r="AC463">
            <v>508</v>
          </cell>
        </row>
        <row r="464">
          <cell r="B464">
            <v>42825</v>
          </cell>
          <cell r="C464">
            <v>1297</v>
          </cell>
          <cell r="D464">
            <v>2597</v>
          </cell>
          <cell r="E464">
            <v>1374</v>
          </cell>
          <cell r="F464">
            <v>881</v>
          </cell>
          <cell r="G464">
            <v>540</v>
          </cell>
          <cell r="X464">
            <v>42818</v>
          </cell>
          <cell r="Z464"/>
          <cell r="AA464">
            <v>1218</v>
          </cell>
          <cell r="AB464">
            <v>896</v>
          </cell>
          <cell r="AC464">
            <v>526</v>
          </cell>
        </row>
        <row r="465">
          <cell r="B465">
            <v>42832</v>
          </cell>
          <cell r="C465">
            <v>1223</v>
          </cell>
          <cell r="D465">
            <v>2173</v>
          </cell>
          <cell r="E465">
            <v>1427</v>
          </cell>
          <cell r="F465">
            <v>886</v>
          </cell>
          <cell r="G465">
            <v>547</v>
          </cell>
          <cell r="X465">
            <v>42825</v>
          </cell>
          <cell r="Z465"/>
          <cell r="AA465">
            <v>1374</v>
          </cell>
          <cell r="AB465">
            <v>881</v>
          </cell>
          <cell r="AC465">
            <v>540</v>
          </cell>
        </row>
        <row r="466">
          <cell r="B466">
            <v>42839</v>
          </cell>
          <cell r="C466">
            <v>1294</v>
          </cell>
          <cell r="D466">
            <v>2249</v>
          </cell>
          <cell r="E466">
            <v>1621</v>
          </cell>
          <cell r="F466">
            <v>898</v>
          </cell>
          <cell r="G466">
            <v>563</v>
          </cell>
          <cell r="X466">
            <v>42832</v>
          </cell>
          <cell r="Z466"/>
          <cell r="AA466">
            <v>1427</v>
          </cell>
          <cell r="AB466">
            <v>886</v>
          </cell>
          <cell r="AC466">
            <v>547</v>
          </cell>
        </row>
        <row r="467">
          <cell r="B467">
            <v>42846</v>
          </cell>
          <cell r="C467">
            <v>1195</v>
          </cell>
          <cell r="D467">
            <v>1830</v>
          </cell>
          <cell r="E467">
            <v>1494</v>
          </cell>
          <cell r="F467">
            <v>895</v>
          </cell>
          <cell r="G467">
            <v>575</v>
          </cell>
          <cell r="X467">
            <v>42839</v>
          </cell>
          <cell r="Z467"/>
          <cell r="AA467">
            <v>1621</v>
          </cell>
          <cell r="AB467">
            <v>898</v>
          </cell>
          <cell r="AC467">
            <v>563</v>
          </cell>
        </row>
        <row r="468">
          <cell r="B468">
            <v>42853</v>
          </cell>
          <cell r="C468">
            <v>1109</v>
          </cell>
          <cell r="D468">
            <v>1779</v>
          </cell>
          <cell r="E468">
            <v>1187</v>
          </cell>
          <cell r="F468">
            <v>861</v>
          </cell>
          <cell r="G468">
            <v>559</v>
          </cell>
          <cell r="X468">
            <v>42846</v>
          </cell>
          <cell r="Z468"/>
          <cell r="AA468">
            <v>1494</v>
          </cell>
          <cell r="AB468">
            <v>895</v>
          </cell>
          <cell r="AC468">
            <v>575</v>
          </cell>
        </row>
        <row r="469">
          <cell r="B469">
            <v>42860</v>
          </cell>
          <cell r="C469">
            <v>994</v>
          </cell>
          <cell r="D469">
            <v>1480</v>
          </cell>
          <cell r="E469">
            <v>1023</v>
          </cell>
          <cell r="F469">
            <v>811</v>
          </cell>
          <cell r="G469">
            <v>523</v>
          </cell>
          <cell r="X469">
            <v>42853</v>
          </cell>
          <cell r="Z469"/>
          <cell r="AA469">
            <v>1187</v>
          </cell>
          <cell r="AB469">
            <v>861</v>
          </cell>
          <cell r="AC469">
            <v>559</v>
          </cell>
        </row>
        <row r="470">
          <cell r="B470">
            <v>42867</v>
          </cell>
          <cell r="C470">
            <v>1014</v>
          </cell>
          <cell r="D470">
            <v>1725</v>
          </cell>
          <cell r="E470">
            <v>992</v>
          </cell>
          <cell r="F470">
            <v>784</v>
          </cell>
          <cell r="G470">
            <v>509</v>
          </cell>
          <cell r="X470">
            <v>42860</v>
          </cell>
          <cell r="Z470"/>
          <cell r="AA470">
            <v>1023</v>
          </cell>
          <cell r="AB470">
            <v>811</v>
          </cell>
          <cell r="AC470">
            <v>523</v>
          </cell>
        </row>
        <row r="471">
          <cell r="B471">
            <v>42874</v>
          </cell>
          <cell r="C471">
            <v>956</v>
          </cell>
          <cell r="D471">
            <v>1668</v>
          </cell>
          <cell r="E471">
            <v>870</v>
          </cell>
          <cell r="F471">
            <v>759</v>
          </cell>
          <cell r="G471">
            <v>502</v>
          </cell>
          <cell r="X471">
            <v>42867</v>
          </cell>
          <cell r="Z471"/>
          <cell r="AA471">
            <v>992</v>
          </cell>
          <cell r="AB471">
            <v>784</v>
          </cell>
          <cell r="AC471">
            <v>509</v>
          </cell>
        </row>
        <row r="472">
          <cell r="B472">
            <v>42881</v>
          </cell>
          <cell r="C472">
            <v>912</v>
          </cell>
          <cell r="D472">
            <v>1591</v>
          </cell>
          <cell r="E472">
            <v>845</v>
          </cell>
          <cell r="F472">
            <v>721</v>
          </cell>
          <cell r="G472">
            <v>469</v>
          </cell>
          <cell r="X472">
            <v>42874</v>
          </cell>
          <cell r="Z472"/>
          <cell r="AA472">
            <v>870</v>
          </cell>
          <cell r="AB472">
            <v>759</v>
          </cell>
          <cell r="AC472">
            <v>502</v>
          </cell>
        </row>
        <row r="473">
          <cell r="B473">
            <v>42888</v>
          </cell>
          <cell r="C473">
            <v>830</v>
          </cell>
          <cell r="D473">
            <v>1374</v>
          </cell>
          <cell r="E473">
            <v>792</v>
          </cell>
          <cell r="F473">
            <v>674</v>
          </cell>
          <cell r="G473">
            <v>446</v>
          </cell>
          <cell r="X473">
            <v>42881</v>
          </cell>
          <cell r="Z473"/>
          <cell r="AA473">
            <v>845</v>
          </cell>
          <cell r="AB473">
            <v>721</v>
          </cell>
          <cell r="AC473">
            <v>469</v>
          </cell>
        </row>
        <row r="474">
          <cell r="B474">
            <v>42895</v>
          </cell>
          <cell r="C474">
            <v>849</v>
          </cell>
          <cell r="D474">
            <v>1438</v>
          </cell>
          <cell r="E474">
            <v>813</v>
          </cell>
          <cell r="F474">
            <v>654</v>
          </cell>
          <cell r="G474">
            <v>425</v>
          </cell>
          <cell r="X474">
            <v>42888</v>
          </cell>
          <cell r="Z474"/>
          <cell r="AA474">
            <v>792</v>
          </cell>
          <cell r="AB474">
            <v>674</v>
          </cell>
          <cell r="AC474">
            <v>446</v>
          </cell>
        </row>
        <row r="475">
          <cell r="B475">
            <v>42902</v>
          </cell>
          <cell r="C475">
            <v>851</v>
          </cell>
          <cell r="D475">
            <v>1213</v>
          </cell>
          <cell r="E475">
            <v>964</v>
          </cell>
          <cell r="F475">
            <v>701</v>
          </cell>
          <cell r="G475">
            <v>435</v>
          </cell>
          <cell r="X475">
            <v>42895</v>
          </cell>
          <cell r="Z475"/>
          <cell r="AA475">
            <v>813</v>
          </cell>
          <cell r="AB475">
            <v>654</v>
          </cell>
          <cell r="AC475">
            <v>425</v>
          </cell>
        </row>
        <row r="476">
          <cell r="B476">
            <v>42909</v>
          </cell>
          <cell r="C476">
            <v>870</v>
          </cell>
          <cell r="D476">
            <v>987</v>
          </cell>
          <cell r="E476">
            <v>1138</v>
          </cell>
          <cell r="F476">
            <v>744</v>
          </cell>
          <cell r="G476">
            <v>451</v>
          </cell>
          <cell r="X476">
            <v>42902</v>
          </cell>
          <cell r="Z476"/>
          <cell r="AA476">
            <v>964</v>
          </cell>
          <cell r="AB476">
            <v>701</v>
          </cell>
          <cell r="AC476">
            <v>435</v>
          </cell>
        </row>
        <row r="477">
          <cell r="B477">
            <v>42916</v>
          </cell>
          <cell r="C477">
            <v>901</v>
          </cell>
          <cell r="D477">
            <v>1086</v>
          </cell>
          <cell r="E477">
            <v>1091</v>
          </cell>
          <cell r="F477">
            <v>754</v>
          </cell>
          <cell r="G477">
            <v>467</v>
          </cell>
          <cell r="X477">
            <v>42909</v>
          </cell>
          <cell r="Z477"/>
          <cell r="AA477">
            <v>1138</v>
          </cell>
          <cell r="AB477">
            <v>744</v>
          </cell>
          <cell r="AC477">
            <v>451</v>
          </cell>
        </row>
        <row r="478">
          <cell r="B478">
            <v>42923</v>
          </cell>
          <cell r="C478">
            <v>822</v>
          </cell>
          <cell r="D478">
            <v>753</v>
          </cell>
          <cell r="E478">
            <v>1062</v>
          </cell>
          <cell r="F478">
            <v>732</v>
          </cell>
          <cell r="G478">
            <v>471</v>
          </cell>
          <cell r="X478">
            <v>42916</v>
          </cell>
          <cell r="Z478"/>
          <cell r="AA478">
            <v>1091</v>
          </cell>
          <cell r="AB478">
            <v>754</v>
          </cell>
          <cell r="AC478">
            <v>467</v>
          </cell>
        </row>
        <row r="479">
          <cell r="B479">
            <v>42930</v>
          </cell>
          <cell r="C479">
            <v>900</v>
          </cell>
          <cell r="D479">
            <v>933</v>
          </cell>
          <cell r="E479">
            <v>1173</v>
          </cell>
          <cell r="F479">
            <v>769</v>
          </cell>
          <cell r="G479">
            <v>486</v>
          </cell>
          <cell r="X479">
            <v>42923</v>
          </cell>
          <cell r="Z479"/>
          <cell r="AA479">
            <v>1062</v>
          </cell>
          <cell r="AB479">
            <v>732</v>
          </cell>
          <cell r="AC479">
            <v>471</v>
          </cell>
        </row>
        <row r="480">
          <cell r="B480">
            <v>42937</v>
          </cell>
          <cell r="C480">
            <v>977</v>
          </cell>
          <cell r="D480">
            <v>1154</v>
          </cell>
          <cell r="E480">
            <v>1258</v>
          </cell>
          <cell r="F480">
            <v>812</v>
          </cell>
          <cell r="G480">
            <v>499</v>
          </cell>
          <cell r="X480">
            <v>42930</v>
          </cell>
          <cell r="Z480"/>
          <cell r="AA480">
            <v>1173</v>
          </cell>
          <cell r="AB480">
            <v>769</v>
          </cell>
          <cell r="AC480">
            <v>486</v>
          </cell>
        </row>
        <row r="481">
          <cell r="B481">
            <v>42944</v>
          </cell>
          <cell r="C481">
            <v>933</v>
          </cell>
          <cell r="D481">
            <v>1139</v>
          </cell>
          <cell r="E481">
            <v>1109</v>
          </cell>
          <cell r="F481">
            <v>789</v>
          </cell>
          <cell r="G481">
            <v>498</v>
          </cell>
          <cell r="X481">
            <v>42937</v>
          </cell>
          <cell r="Z481"/>
          <cell r="AA481">
            <v>1258</v>
          </cell>
          <cell r="AB481">
            <v>812</v>
          </cell>
          <cell r="AC481">
            <v>499</v>
          </cell>
        </row>
        <row r="482">
          <cell r="B482">
            <v>42951</v>
          </cell>
          <cell r="C482">
            <v>1032</v>
          </cell>
          <cell r="D482">
            <v>1637</v>
          </cell>
          <cell r="E482">
            <v>1153</v>
          </cell>
          <cell r="F482">
            <v>764</v>
          </cell>
          <cell r="G482">
            <v>478</v>
          </cell>
          <cell r="X482">
            <v>42944</v>
          </cell>
          <cell r="Z482"/>
          <cell r="AA482">
            <v>1109</v>
          </cell>
          <cell r="AB482">
            <v>789</v>
          </cell>
          <cell r="AC482">
            <v>498</v>
          </cell>
        </row>
        <row r="483">
          <cell r="B483">
            <v>42958</v>
          </cell>
          <cell r="C483">
            <v>1138</v>
          </cell>
          <cell r="D483">
            <v>2013</v>
          </cell>
          <cell r="E483">
            <v>1256</v>
          </cell>
          <cell r="F483">
            <v>759</v>
          </cell>
          <cell r="G483">
            <v>466</v>
          </cell>
          <cell r="X483">
            <v>42951</v>
          </cell>
          <cell r="Z483"/>
          <cell r="AA483">
            <v>1153</v>
          </cell>
          <cell r="AB483">
            <v>764</v>
          </cell>
          <cell r="AC483">
            <v>478</v>
          </cell>
        </row>
        <row r="484">
          <cell r="B484">
            <v>42965</v>
          </cell>
          <cell r="C484">
            <v>1260</v>
          </cell>
          <cell r="D484">
            <v>2574</v>
          </cell>
          <cell r="E484">
            <v>1345</v>
          </cell>
          <cell r="F484">
            <v>806</v>
          </cell>
          <cell r="G484">
            <v>465</v>
          </cell>
          <cell r="X484">
            <v>42958</v>
          </cell>
          <cell r="Z484"/>
          <cell r="AA484">
            <v>1256</v>
          </cell>
          <cell r="AB484">
            <v>759</v>
          </cell>
          <cell r="AC484">
            <v>466</v>
          </cell>
        </row>
        <row r="485">
          <cell r="B485">
            <v>42972</v>
          </cell>
          <cell r="C485">
            <v>1209</v>
          </cell>
          <cell r="D485">
            <v>2406</v>
          </cell>
          <cell r="E485">
            <v>1235</v>
          </cell>
          <cell r="F485">
            <v>845</v>
          </cell>
          <cell r="G485">
            <v>474</v>
          </cell>
          <cell r="X485">
            <v>42965</v>
          </cell>
          <cell r="Z485"/>
          <cell r="AA485">
            <v>1345</v>
          </cell>
          <cell r="AB485">
            <v>806</v>
          </cell>
          <cell r="AC485">
            <v>465</v>
          </cell>
        </row>
        <row r="486">
          <cell r="B486">
            <v>42979</v>
          </cell>
          <cell r="C486">
            <v>1183</v>
          </cell>
          <cell r="D486">
            <v>2264</v>
          </cell>
          <cell r="E486">
            <v>1198</v>
          </cell>
          <cell r="F486">
            <v>856</v>
          </cell>
          <cell r="G486">
            <v>486</v>
          </cell>
          <cell r="X486">
            <v>42972</v>
          </cell>
          <cell r="Z486"/>
          <cell r="AA486">
            <v>1235</v>
          </cell>
          <cell r="AB486">
            <v>845</v>
          </cell>
          <cell r="AC486">
            <v>474</v>
          </cell>
        </row>
        <row r="487">
          <cell r="B487">
            <v>42986</v>
          </cell>
          <cell r="C487">
            <v>1332</v>
          </cell>
          <cell r="D487">
            <v>2767</v>
          </cell>
          <cell r="E487">
            <v>1375</v>
          </cell>
          <cell r="F487">
            <v>888</v>
          </cell>
          <cell r="G487">
            <v>504</v>
          </cell>
          <cell r="X487">
            <v>42979</v>
          </cell>
          <cell r="Z487"/>
          <cell r="AA487">
            <v>1198</v>
          </cell>
          <cell r="AB487">
            <v>856</v>
          </cell>
          <cell r="AC487">
            <v>486</v>
          </cell>
        </row>
        <row r="488">
          <cell r="B488">
            <v>42993</v>
          </cell>
          <cell r="C488">
            <v>1385</v>
          </cell>
          <cell r="D488">
            <v>2685</v>
          </cell>
          <cell r="E488">
            <v>1521</v>
          </cell>
          <cell r="F488">
            <v>977</v>
          </cell>
          <cell r="G488">
            <v>536</v>
          </cell>
          <cell r="X488">
            <v>42986</v>
          </cell>
          <cell r="Z488"/>
          <cell r="AA488">
            <v>1375</v>
          </cell>
          <cell r="AB488">
            <v>888</v>
          </cell>
          <cell r="AC488">
            <v>504</v>
          </cell>
        </row>
        <row r="489">
          <cell r="B489">
            <v>43000</v>
          </cell>
          <cell r="C489">
            <v>1502</v>
          </cell>
          <cell r="D489">
            <v>3147</v>
          </cell>
          <cell r="E489">
            <v>1493</v>
          </cell>
          <cell r="F489">
            <v>1061</v>
          </cell>
          <cell r="G489">
            <v>596</v>
          </cell>
          <cell r="X489">
            <v>42993</v>
          </cell>
          <cell r="Z489"/>
          <cell r="AA489">
            <v>1521</v>
          </cell>
          <cell r="AB489">
            <v>977</v>
          </cell>
          <cell r="AC489">
            <v>536</v>
          </cell>
        </row>
        <row r="490">
          <cell r="B490">
            <v>43007</v>
          </cell>
          <cell r="C490">
            <v>1356</v>
          </cell>
          <cell r="D490">
            <v>2738</v>
          </cell>
          <cell r="E490">
            <v>1308</v>
          </cell>
          <cell r="F490">
            <v>1021</v>
          </cell>
          <cell r="G490">
            <v>616</v>
          </cell>
          <cell r="X490">
            <v>43000</v>
          </cell>
          <cell r="Z490"/>
          <cell r="AA490">
            <v>1493</v>
          </cell>
          <cell r="AB490">
            <v>1061</v>
          </cell>
          <cell r="AC490">
            <v>596</v>
          </cell>
        </row>
        <row r="491">
          <cell r="B491">
            <v>43014</v>
          </cell>
          <cell r="C491">
            <v>1405</v>
          </cell>
          <cell r="D491">
            <v>2929</v>
          </cell>
          <cell r="E491">
            <v>1406</v>
          </cell>
          <cell r="F491">
            <v>971</v>
          </cell>
          <cell r="G491">
            <v>610</v>
          </cell>
          <cell r="X491">
            <v>43007</v>
          </cell>
          <cell r="Z491"/>
          <cell r="AA491">
            <v>1308</v>
          </cell>
          <cell r="AB491">
            <v>1021</v>
          </cell>
          <cell r="AC491">
            <v>616</v>
          </cell>
        </row>
        <row r="492">
          <cell r="B492">
            <v>43021</v>
          </cell>
          <cell r="C492">
            <v>1485</v>
          </cell>
          <cell r="D492">
            <v>2871</v>
          </cell>
          <cell r="E492">
            <v>1606</v>
          </cell>
          <cell r="F492">
            <v>1069</v>
          </cell>
          <cell r="G492">
            <v>649</v>
          </cell>
          <cell r="X492">
            <v>43014</v>
          </cell>
          <cell r="Z492"/>
          <cell r="AA492">
            <v>1406</v>
          </cell>
          <cell r="AB492">
            <v>971</v>
          </cell>
          <cell r="AC492">
            <v>610</v>
          </cell>
        </row>
        <row r="493">
          <cell r="B493">
            <v>43028</v>
          </cell>
          <cell r="C493">
            <v>1578</v>
          </cell>
          <cell r="D493">
            <v>3145</v>
          </cell>
          <cell r="E493">
            <v>1643</v>
          </cell>
          <cell r="F493">
            <v>1126</v>
          </cell>
          <cell r="G493">
            <v>679</v>
          </cell>
          <cell r="X493">
            <v>43021</v>
          </cell>
          <cell r="Z493"/>
          <cell r="AA493">
            <v>1606</v>
          </cell>
          <cell r="AB493">
            <v>1069</v>
          </cell>
          <cell r="AC493">
            <v>649</v>
          </cell>
        </row>
        <row r="494">
          <cell r="B494">
            <v>43035</v>
          </cell>
          <cell r="C494">
            <v>1546</v>
          </cell>
          <cell r="D494">
            <v>3220</v>
          </cell>
          <cell r="E494">
            <v>1517</v>
          </cell>
          <cell r="F494">
            <v>1100</v>
          </cell>
          <cell r="G494">
            <v>687</v>
          </cell>
          <cell r="X494">
            <v>43028</v>
          </cell>
          <cell r="Z494"/>
          <cell r="AA494">
            <v>1643</v>
          </cell>
          <cell r="AB494">
            <v>1126</v>
          </cell>
          <cell r="AC494">
            <v>679</v>
          </cell>
        </row>
        <row r="495">
          <cell r="B495">
            <v>43042</v>
          </cell>
          <cell r="C495">
            <v>1476</v>
          </cell>
          <cell r="D495">
            <v>3036</v>
          </cell>
          <cell r="E495">
            <v>1562</v>
          </cell>
          <cell r="F495">
            <v>1014</v>
          </cell>
          <cell r="G495">
            <v>664</v>
          </cell>
          <cell r="X495">
            <v>43035</v>
          </cell>
          <cell r="Z495"/>
          <cell r="AA495">
            <v>1517</v>
          </cell>
          <cell r="AB495">
            <v>1100</v>
          </cell>
          <cell r="AC495">
            <v>687</v>
          </cell>
        </row>
        <row r="496">
          <cell r="B496">
            <v>43049</v>
          </cell>
          <cell r="C496">
            <v>1464</v>
          </cell>
          <cell r="D496">
            <v>3360</v>
          </cell>
          <cell r="E496">
            <v>1418</v>
          </cell>
          <cell r="F496">
            <v>912</v>
          </cell>
          <cell r="G496">
            <v>644</v>
          </cell>
          <cell r="X496">
            <v>43042</v>
          </cell>
          <cell r="Z496"/>
          <cell r="AA496">
            <v>1562</v>
          </cell>
          <cell r="AB496">
            <v>1014</v>
          </cell>
          <cell r="AC496">
            <v>664</v>
          </cell>
        </row>
        <row r="497">
          <cell r="B497">
            <v>43056</v>
          </cell>
          <cell r="C497">
            <v>1371</v>
          </cell>
          <cell r="D497">
            <v>3153</v>
          </cell>
          <cell r="E497">
            <v>1285</v>
          </cell>
          <cell r="F497">
            <v>845</v>
          </cell>
          <cell r="G497">
            <v>630</v>
          </cell>
          <cell r="X497">
            <v>43049</v>
          </cell>
          <cell r="Z497"/>
          <cell r="AA497">
            <v>1418</v>
          </cell>
          <cell r="AB497">
            <v>912</v>
          </cell>
          <cell r="AC497">
            <v>644</v>
          </cell>
        </row>
        <row r="498">
          <cell r="B498">
            <v>43063</v>
          </cell>
          <cell r="C498">
            <v>1458</v>
          </cell>
          <cell r="D498">
            <v>3453</v>
          </cell>
          <cell r="E498">
            <v>1295</v>
          </cell>
          <cell r="F498">
            <v>914</v>
          </cell>
          <cell r="G498">
            <v>620</v>
          </cell>
          <cell r="X498">
            <v>43056</v>
          </cell>
          <cell r="Z498"/>
          <cell r="AA498">
            <v>1285</v>
          </cell>
          <cell r="AB498">
            <v>845</v>
          </cell>
          <cell r="AC498">
            <v>630</v>
          </cell>
        </row>
        <row r="499">
          <cell r="B499">
            <v>43070</v>
          </cell>
          <cell r="C499">
            <v>1626</v>
          </cell>
          <cell r="D499">
            <v>4025</v>
          </cell>
          <cell r="E499">
            <v>1494</v>
          </cell>
          <cell r="F499">
            <v>944</v>
          </cell>
          <cell r="G499">
            <v>626</v>
          </cell>
          <cell r="X499">
            <v>43063</v>
          </cell>
          <cell r="Z499"/>
          <cell r="AA499">
            <v>1295</v>
          </cell>
          <cell r="AB499">
            <v>914</v>
          </cell>
          <cell r="AC499">
            <v>620</v>
          </cell>
        </row>
        <row r="500">
          <cell r="B500">
            <v>43077</v>
          </cell>
          <cell r="C500">
            <v>1702</v>
          </cell>
          <cell r="D500">
            <v>4193</v>
          </cell>
          <cell r="E500">
            <v>1588</v>
          </cell>
          <cell r="F500">
            <v>943</v>
          </cell>
          <cell r="G500">
            <v>631</v>
          </cell>
          <cell r="X500">
            <v>43070</v>
          </cell>
          <cell r="Z500"/>
          <cell r="AA500">
            <v>1494</v>
          </cell>
          <cell r="AB500">
            <v>944</v>
          </cell>
          <cell r="AC500">
            <v>626</v>
          </cell>
        </row>
        <row r="501">
          <cell r="B501">
            <v>43084</v>
          </cell>
          <cell r="C501">
            <v>1619</v>
          </cell>
          <cell r="D501">
            <v>3777</v>
          </cell>
          <cell r="E501">
            <v>1677</v>
          </cell>
          <cell r="F501">
            <v>942</v>
          </cell>
          <cell r="G501">
            <v>636</v>
          </cell>
          <cell r="X501">
            <v>43077</v>
          </cell>
          <cell r="Z501"/>
          <cell r="AA501">
            <v>1588</v>
          </cell>
          <cell r="AB501">
            <v>943</v>
          </cell>
          <cell r="AC501">
            <v>631</v>
          </cell>
        </row>
        <row r="502">
          <cell r="B502">
            <v>43091</v>
          </cell>
          <cell r="C502">
            <v>1366</v>
          </cell>
          <cell r="D502">
            <v>2830</v>
          </cell>
          <cell r="E502">
            <v>1395</v>
          </cell>
          <cell r="F502">
            <v>914</v>
          </cell>
          <cell r="G502">
            <v>625</v>
          </cell>
          <cell r="X502">
            <v>43084</v>
          </cell>
          <cell r="Z502"/>
          <cell r="AA502">
            <v>1677</v>
          </cell>
          <cell r="AB502">
            <v>942</v>
          </cell>
          <cell r="AC502">
            <v>636</v>
          </cell>
        </row>
        <row r="503">
          <cell r="B503">
            <v>43098</v>
          </cell>
          <cell r="C503">
            <v>1230</v>
          </cell>
          <cell r="D503">
            <v>2830</v>
          </cell>
          <cell r="E503">
            <v>1340</v>
          </cell>
          <cell r="F503">
            <v>901</v>
          </cell>
          <cell r="G503">
            <v>612</v>
          </cell>
          <cell r="X503">
            <v>43091</v>
          </cell>
          <cell r="Z503"/>
          <cell r="AA503">
            <v>1395</v>
          </cell>
          <cell r="AB503">
            <v>914</v>
          </cell>
          <cell r="AC503">
            <v>625</v>
          </cell>
        </row>
        <row r="504">
          <cell r="B504">
            <v>43105</v>
          </cell>
          <cell r="C504">
            <v>1371</v>
          </cell>
          <cell r="D504">
            <v>2791</v>
          </cell>
          <cell r="E504">
            <v>1400</v>
          </cell>
          <cell r="F504">
            <v>884</v>
          </cell>
          <cell r="G504">
            <v>600</v>
          </cell>
          <cell r="X504">
            <v>43098</v>
          </cell>
          <cell r="Z504"/>
          <cell r="AA504">
            <v>1340</v>
          </cell>
          <cell r="AB504">
            <v>901</v>
          </cell>
          <cell r="AC504">
            <v>612</v>
          </cell>
        </row>
        <row r="505">
          <cell r="B505">
            <v>43112</v>
          </cell>
          <cell r="C505">
            <v>1279</v>
          </cell>
          <cell r="D505">
            <v>2296</v>
          </cell>
          <cell r="E505">
            <v>1348</v>
          </cell>
          <cell r="F505">
            <v>907</v>
          </cell>
          <cell r="G505">
            <v>587</v>
          </cell>
          <cell r="X505">
            <v>43105</v>
          </cell>
          <cell r="Z505"/>
          <cell r="AA505">
            <v>1400</v>
          </cell>
          <cell r="AB505">
            <v>884</v>
          </cell>
          <cell r="AC505">
            <v>600</v>
          </cell>
        </row>
        <row r="506">
          <cell r="B506">
            <v>43119</v>
          </cell>
          <cell r="C506">
            <v>1125</v>
          </cell>
          <cell r="D506">
            <v>1493</v>
          </cell>
          <cell r="E506">
            <v>1333</v>
          </cell>
          <cell r="F506">
            <v>911</v>
          </cell>
          <cell r="G506">
            <v>584</v>
          </cell>
          <cell r="X506">
            <v>43112</v>
          </cell>
          <cell r="Z506"/>
          <cell r="AA506">
            <v>1348</v>
          </cell>
          <cell r="AB506">
            <v>907</v>
          </cell>
          <cell r="AC506">
            <v>587</v>
          </cell>
        </row>
        <row r="507">
          <cell r="B507">
            <v>43126</v>
          </cell>
          <cell r="C507">
            <v>1219</v>
          </cell>
          <cell r="D507">
            <v>1772</v>
          </cell>
          <cell r="E507">
            <v>1492</v>
          </cell>
          <cell r="F507">
            <v>900</v>
          </cell>
          <cell r="G507">
            <v>577</v>
          </cell>
          <cell r="X507">
            <v>43119</v>
          </cell>
          <cell r="Z507"/>
          <cell r="AA507">
            <v>1333</v>
          </cell>
          <cell r="AB507">
            <v>911</v>
          </cell>
          <cell r="AC507">
            <v>584</v>
          </cell>
        </row>
        <row r="508">
          <cell r="B508">
            <v>43133</v>
          </cell>
          <cell r="C508">
            <v>1095</v>
          </cell>
          <cell r="D508">
            <v>1470</v>
          </cell>
          <cell r="E508">
            <v>1359</v>
          </cell>
          <cell r="F508">
            <v>872</v>
          </cell>
          <cell r="G508">
            <v>547</v>
          </cell>
          <cell r="X508">
            <v>43126</v>
          </cell>
          <cell r="Z508"/>
          <cell r="AA508">
            <v>1492</v>
          </cell>
          <cell r="AB508">
            <v>900</v>
          </cell>
          <cell r="AC508">
            <v>577</v>
          </cell>
        </row>
        <row r="509">
          <cell r="B509">
            <v>43140</v>
          </cell>
          <cell r="C509">
            <v>1125</v>
          </cell>
          <cell r="D509">
            <v>1790</v>
          </cell>
          <cell r="E509">
            <v>1250</v>
          </cell>
          <cell r="F509">
            <v>825</v>
          </cell>
          <cell r="G509">
            <v>526</v>
          </cell>
          <cell r="X509">
            <v>43133</v>
          </cell>
          <cell r="Z509"/>
          <cell r="AA509">
            <v>1359</v>
          </cell>
          <cell r="AB509">
            <v>872</v>
          </cell>
          <cell r="AC509">
            <v>547</v>
          </cell>
        </row>
        <row r="510">
          <cell r="B510">
            <v>43147</v>
          </cell>
          <cell r="C510">
            <v>1084</v>
          </cell>
          <cell r="D510">
            <v>1608</v>
          </cell>
          <cell r="E510">
            <v>1273</v>
          </cell>
          <cell r="F510">
            <v>837</v>
          </cell>
          <cell r="G510">
            <v>515</v>
          </cell>
          <cell r="X510">
            <v>43140</v>
          </cell>
          <cell r="Z510"/>
          <cell r="AA510">
            <v>1250</v>
          </cell>
          <cell r="AB510">
            <v>825</v>
          </cell>
          <cell r="AC510">
            <v>526</v>
          </cell>
        </row>
        <row r="511">
          <cell r="B511">
            <v>43154</v>
          </cell>
          <cell r="C511">
            <v>1185</v>
          </cell>
          <cell r="D511">
            <v>1722</v>
          </cell>
          <cell r="E511">
            <v>1481</v>
          </cell>
          <cell r="F511">
            <v>892</v>
          </cell>
          <cell r="G511">
            <v>534</v>
          </cell>
          <cell r="X511">
            <v>43147</v>
          </cell>
          <cell r="Z511"/>
          <cell r="AA511">
            <v>1273</v>
          </cell>
          <cell r="AB511">
            <v>837</v>
          </cell>
          <cell r="AC511">
            <v>515</v>
          </cell>
        </row>
        <row r="512">
          <cell r="B512">
            <v>43161</v>
          </cell>
          <cell r="C512">
            <v>1207</v>
          </cell>
          <cell r="D512">
            <v>1592</v>
          </cell>
          <cell r="E512">
            <v>1500</v>
          </cell>
          <cell r="F512">
            <v>1004</v>
          </cell>
          <cell r="G512">
            <v>586</v>
          </cell>
          <cell r="X512">
            <v>43154</v>
          </cell>
          <cell r="Z512"/>
          <cell r="AA512">
            <v>1481</v>
          </cell>
          <cell r="AB512">
            <v>892</v>
          </cell>
          <cell r="AC512">
            <v>534</v>
          </cell>
        </row>
        <row r="513">
          <cell r="B513">
            <v>43168</v>
          </cell>
          <cell r="C513">
            <v>1201</v>
          </cell>
          <cell r="D513">
            <v>1479</v>
          </cell>
          <cell r="E513">
            <v>1615</v>
          </cell>
          <cell r="F513">
            <v>1032</v>
          </cell>
          <cell r="G513">
            <v>611</v>
          </cell>
          <cell r="X513">
            <v>43161</v>
          </cell>
          <cell r="Z513"/>
          <cell r="AA513">
            <v>1500</v>
          </cell>
          <cell r="AB513">
            <v>1004</v>
          </cell>
          <cell r="AC513">
            <v>586</v>
          </cell>
        </row>
        <row r="514">
          <cell r="B514">
            <v>43175</v>
          </cell>
          <cell r="C514">
            <v>1143</v>
          </cell>
          <cell r="D514">
            <v>1203</v>
          </cell>
          <cell r="E514">
            <v>1618</v>
          </cell>
          <cell r="F514">
            <v>1091</v>
          </cell>
          <cell r="G514">
            <v>627</v>
          </cell>
          <cell r="X514">
            <v>43168</v>
          </cell>
          <cell r="Z514"/>
          <cell r="AA514">
            <v>1615</v>
          </cell>
          <cell r="AB514">
            <v>1032</v>
          </cell>
          <cell r="AC514">
            <v>611</v>
          </cell>
        </row>
        <row r="515">
          <cell r="B515">
            <v>43182</v>
          </cell>
          <cell r="C515">
            <v>1122</v>
          </cell>
          <cell r="D515">
            <v>1157</v>
          </cell>
          <cell r="E515">
            <v>1587</v>
          </cell>
          <cell r="F515">
            <v>1121</v>
          </cell>
          <cell r="G515">
            <v>641</v>
          </cell>
          <cell r="X515">
            <v>43175</v>
          </cell>
          <cell r="Z515"/>
          <cell r="AA515">
            <v>1618</v>
          </cell>
          <cell r="AB515">
            <v>1091</v>
          </cell>
          <cell r="AC515">
            <v>627</v>
          </cell>
        </row>
        <row r="516">
          <cell r="B516">
            <v>43189</v>
          </cell>
          <cell r="C516">
            <v>1016</v>
          </cell>
          <cell r="D516">
            <v>924</v>
          </cell>
          <cell r="E516">
            <v>1455</v>
          </cell>
          <cell r="F516">
            <v>1067</v>
          </cell>
          <cell r="G516">
            <v>650</v>
          </cell>
          <cell r="X516">
            <v>43182</v>
          </cell>
          <cell r="Z516"/>
          <cell r="AA516">
            <v>1587</v>
          </cell>
          <cell r="AB516">
            <v>1121</v>
          </cell>
          <cell r="AC516">
            <v>641</v>
          </cell>
        </row>
        <row r="517">
          <cell r="B517">
            <v>43196</v>
          </cell>
          <cell r="C517">
            <v>948</v>
          </cell>
          <cell r="D517">
            <v>824</v>
          </cell>
          <cell r="E517">
            <v>1317</v>
          </cell>
          <cell r="F517">
            <v>1032</v>
          </cell>
          <cell r="G517">
            <v>643</v>
          </cell>
          <cell r="X517">
            <v>43189</v>
          </cell>
          <cell r="Z517"/>
          <cell r="AA517">
            <v>1455</v>
          </cell>
          <cell r="AB517">
            <v>1067</v>
          </cell>
          <cell r="AC517">
            <v>650</v>
          </cell>
        </row>
        <row r="518">
          <cell r="B518">
            <v>43203</v>
          </cell>
          <cell r="C518">
            <v>1014</v>
          </cell>
          <cell r="D518">
            <v>1038</v>
          </cell>
          <cell r="E518">
            <v>1351</v>
          </cell>
          <cell r="F518">
            <v>1013</v>
          </cell>
          <cell r="G518">
            <v>628</v>
          </cell>
          <cell r="X518">
            <v>43196</v>
          </cell>
          <cell r="Z518"/>
          <cell r="AA518">
            <v>1317</v>
          </cell>
          <cell r="AB518">
            <v>1032</v>
          </cell>
          <cell r="AC518">
            <v>643</v>
          </cell>
        </row>
        <row r="519">
          <cell r="B519">
            <v>43210</v>
          </cell>
          <cell r="C519">
            <v>1281</v>
          </cell>
          <cell r="D519">
            <v>1915</v>
          </cell>
          <cell r="E519">
            <v>1289</v>
          </cell>
          <cell r="F519">
            <v>1025</v>
          </cell>
          <cell r="G519">
            <v>621</v>
          </cell>
          <cell r="X519">
            <v>43203</v>
          </cell>
          <cell r="Z519"/>
          <cell r="AA519">
            <v>1351</v>
          </cell>
          <cell r="AB519">
            <v>1013</v>
          </cell>
          <cell r="AC519">
            <v>628</v>
          </cell>
        </row>
        <row r="520">
          <cell r="B520">
            <v>43217</v>
          </cell>
          <cell r="C520">
            <v>1361</v>
          </cell>
          <cell r="D520">
            <v>2251</v>
          </cell>
          <cell r="E520">
            <v>1275</v>
          </cell>
          <cell r="F520">
            <v>1042</v>
          </cell>
          <cell r="G520">
            <v>605</v>
          </cell>
          <cell r="X520">
            <v>43210</v>
          </cell>
          <cell r="Z520"/>
          <cell r="AA520">
            <v>1289</v>
          </cell>
          <cell r="AB520">
            <v>1025</v>
          </cell>
          <cell r="AC520">
            <v>621</v>
          </cell>
        </row>
        <row r="521">
          <cell r="B521">
            <v>43224</v>
          </cell>
          <cell r="C521">
            <v>1384</v>
          </cell>
          <cell r="D521">
            <v>2337</v>
          </cell>
          <cell r="E521">
            <v>1265</v>
          </cell>
          <cell r="F521">
            <v>1050</v>
          </cell>
          <cell r="G521">
            <v>589</v>
          </cell>
          <cell r="X521">
            <v>43217</v>
          </cell>
          <cell r="Z521"/>
          <cell r="AA521">
            <v>1275</v>
          </cell>
          <cell r="AB521">
            <v>1042</v>
          </cell>
          <cell r="AC521">
            <v>605</v>
          </cell>
        </row>
        <row r="522">
          <cell r="B522">
            <v>43231</v>
          </cell>
          <cell r="C522">
            <v>1472</v>
          </cell>
          <cell r="D522">
            <v>2630</v>
          </cell>
          <cell r="E522">
            <v>1245</v>
          </cell>
          <cell r="F522">
            <v>1053</v>
          </cell>
          <cell r="G522">
            <v>584</v>
          </cell>
          <cell r="X522">
            <v>43224</v>
          </cell>
          <cell r="Z522"/>
          <cell r="AA522">
            <v>1265</v>
          </cell>
          <cell r="AB522">
            <v>1050</v>
          </cell>
          <cell r="AC522">
            <v>589</v>
          </cell>
        </row>
        <row r="523">
          <cell r="B523">
            <v>43238</v>
          </cell>
          <cell r="C523">
            <v>1273</v>
          </cell>
          <cell r="D523">
            <v>2053</v>
          </cell>
          <cell r="E523">
            <v>1241</v>
          </cell>
          <cell r="F523">
            <v>1069</v>
          </cell>
          <cell r="G523">
            <v>590</v>
          </cell>
          <cell r="X523">
            <v>43231</v>
          </cell>
          <cell r="Z523"/>
          <cell r="AA523">
            <v>1245</v>
          </cell>
          <cell r="AB523">
            <v>1053</v>
          </cell>
          <cell r="AC523">
            <v>584</v>
          </cell>
        </row>
        <row r="524">
          <cell r="B524">
            <v>43245</v>
          </cell>
          <cell r="C524">
            <v>1077</v>
          </cell>
          <cell r="D524">
            <v>1395</v>
          </cell>
          <cell r="E524">
            <v>1187</v>
          </cell>
          <cell r="F524">
            <v>1071</v>
          </cell>
          <cell r="G524">
            <v>587</v>
          </cell>
          <cell r="X524">
            <v>43238</v>
          </cell>
          <cell r="Z524"/>
          <cell r="AA524">
            <v>1241</v>
          </cell>
          <cell r="AB524">
            <v>1069</v>
          </cell>
          <cell r="AC524">
            <v>590</v>
          </cell>
        </row>
        <row r="525">
          <cell r="B525">
            <v>43252</v>
          </cell>
          <cell r="C525">
            <v>1156</v>
          </cell>
          <cell r="D525">
            <v>1712</v>
          </cell>
          <cell r="E525">
            <v>1192</v>
          </cell>
          <cell r="F525">
            <v>1061</v>
          </cell>
          <cell r="G525">
            <v>583</v>
          </cell>
          <cell r="X525">
            <v>43245</v>
          </cell>
          <cell r="Z525"/>
          <cell r="AA525">
            <v>1187</v>
          </cell>
          <cell r="AB525">
            <v>1071</v>
          </cell>
          <cell r="AC525">
            <v>587</v>
          </cell>
        </row>
        <row r="526">
          <cell r="B526">
            <v>43259</v>
          </cell>
          <cell r="C526">
            <v>1391</v>
          </cell>
          <cell r="D526">
            <v>2091</v>
          </cell>
          <cell r="E526">
            <v>1418</v>
          </cell>
          <cell r="F526">
            <v>1075</v>
          </cell>
          <cell r="G526">
            <v>584</v>
          </cell>
          <cell r="X526">
            <v>43252</v>
          </cell>
          <cell r="Z526"/>
          <cell r="AA526">
            <v>1192</v>
          </cell>
          <cell r="AB526">
            <v>1061</v>
          </cell>
          <cell r="AC526">
            <v>583</v>
          </cell>
        </row>
        <row r="527">
          <cell r="B527">
            <v>43266</v>
          </cell>
          <cell r="C527">
            <v>1445</v>
          </cell>
          <cell r="D527">
            <v>2228</v>
          </cell>
          <cell r="E527">
            <v>1495</v>
          </cell>
          <cell r="F527">
            <v>1091</v>
          </cell>
          <cell r="G527">
            <v>593</v>
          </cell>
          <cell r="X527">
            <v>43259</v>
          </cell>
          <cell r="Z527"/>
          <cell r="AA527">
            <v>1418</v>
          </cell>
          <cell r="AB527">
            <v>1075</v>
          </cell>
          <cell r="AC527">
            <v>584</v>
          </cell>
        </row>
        <row r="528">
          <cell r="B528">
            <v>43273</v>
          </cell>
          <cell r="C528">
            <v>1341</v>
          </cell>
          <cell r="D528">
            <v>1986</v>
          </cell>
          <cell r="E528">
            <v>1355</v>
          </cell>
          <cell r="F528">
            <v>1092</v>
          </cell>
          <cell r="G528">
            <v>593</v>
          </cell>
          <cell r="X528">
            <v>43266</v>
          </cell>
          <cell r="Z528"/>
          <cell r="AA528">
            <v>1495</v>
          </cell>
          <cell r="AB528">
            <v>1091</v>
          </cell>
          <cell r="AC528">
            <v>593</v>
          </cell>
        </row>
        <row r="529">
          <cell r="B529">
            <v>43280</v>
          </cell>
          <cell r="C529">
            <v>1385</v>
          </cell>
          <cell r="D529">
            <v>2170</v>
          </cell>
          <cell r="E529">
            <v>1336</v>
          </cell>
          <cell r="F529">
            <v>1042</v>
          </cell>
          <cell r="G529">
            <v>581</v>
          </cell>
          <cell r="X529">
            <v>43273</v>
          </cell>
          <cell r="Z529"/>
          <cell r="AA529">
            <v>1355</v>
          </cell>
          <cell r="AB529">
            <v>1092</v>
          </cell>
          <cell r="AC529">
            <v>593</v>
          </cell>
        </row>
        <row r="530">
          <cell r="B530">
            <v>43287</v>
          </cell>
          <cell r="C530">
            <v>1622</v>
          </cell>
          <cell r="D530">
            <v>3086</v>
          </cell>
          <cell r="E530">
            <v>1347</v>
          </cell>
          <cell r="F530">
            <v>999</v>
          </cell>
          <cell r="G530">
            <v>563</v>
          </cell>
          <cell r="X530">
            <v>43280</v>
          </cell>
          <cell r="Z530"/>
          <cell r="AA530">
            <v>1336</v>
          </cell>
          <cell r="AB530">
            <v>1042</v>
          </cell>
          <cell r="AC530">
            <v>581</v>
          </cell>
        </row>
        <row r="531">
          <cell r="B531">
            <v>43294</v>
          </cell>
          <cell r="C531">
            <v>1666</v>
          </cell>
          <cell r="D531">
            <v>3156</v>
          </cell>
          <cell r="E531">
            <v>1527</v>
          </cell>
          <cell r="F531">
            <v>995</v>
          </cell>
          <cell r="G531">
            <v>559</v>
          </cell>
          <cell r="X531">
            <v>43287</v>
          </cell>
          <cell r="Z531"/>
          <cell r="AA531">
            <v>1347</v>
          </cell>
          <cell r="AB531">
            <v>999</v>
          </cell>
          <cell r="AC531">
            <v>563</v>
          </cell>
        </row>
        <row r="532">
          <cell r="B532">
            <v>43301</v>
          </cell>
          <cell r="C532">
            <v>1689</v>
          </cell>
          <cell r="D532">
            <v>3205</v>
          </cell>
          <cell r="E532">
            <v>1557</v>
          </cell>
          <cell r="F532">
            <v>1023</v>
          </cell>
          <cell r="G532">
            <v>560</v>
          </cell>
          <cell r="X532">
            <v>43294</v>
          </cell>
          <cell r="Z532"/>
          <cell r="AA532">
            <v>1527</v>
          </cell>
          <cell r="AB532">
            <v>995</v>
          </cell>
          <cell r="AC532">
            <v>559</v>
          </cell>
        </row>
        <row r="533">
          <cell r="B533">
            <v>43308</v>
          </cell>
          <cell r="C533">
            <v>1676</v>
          </cell>
          <cell r="D533">
            <v>3197</v>
          </cell>
          <cell r="E533">
            <v>1588</v>
          </cell>
          <cell r="F533">
            <v>1035</v>
          </cell>
          <cell r="G533">
            <v>553</v>
          </cell>
          <cell r="X533">
            <v>43301</v>
          </cell>
          <cell r="Z533"/>
          <cell r="AA533">
            <v>1557</v>
          </cell>
          <cell r="AB533">
            <v>1023</v>
          </cell>
          <cell r="AC533">
            <v>560</v>
          </cell>
        </row>
        <row r="534">
          <cell r="B534">
            <v>43315</v>
          </cell>
          <cell r="C534">
            <v>1773</v>
          </cell>
          <cell r="D534">
            <v>3632</v>
          </cell>
          <cell r="E534">
            <v>1447</v>
          </cell>
          <cell r="F534">
            <v>1030</v>
          </cell>
          <cell r="G534">
            <v>543</v>
          </cell>
          <cell r="X534">
            <v>43308</v>
          </cell>
          <cell r="Z534"/>
          <cell r="AA534">
            <v>1588</v>
          </cell>
          <cell r="AB534">
            <v>1035</v>
          </cell>
          <cell r="AC534">
            <v>553</v>
          </cell>
        </row>
        <row r="535">
          <cell r="B535">
            <v>43322</v>
          </cell>
          <cell r="C535">
            <v>1691</v>
          </cell>
          <cell r="D535">
            <v>3480</v>
          </cell>
          <cell r="E535">
            <v>1339</v>
          </cell>
          <cell r="F535">
            <v>1039</v>
          </cell>
          <cell r="G535">
            <v>542</v>
          </cell>
          <cell r="X535">
            <v>43315</v>
          </cell>
          <cell r="Z535"/>
          <cell r="AA535">
            <v>1447</v>
          </cell>
          <cell r="AB535">
            <v>1030</v>
          </cell>
          <cell r="AC535">
            <v>543</v>
          </cell>
        </row>
        <row r="536">
          <cell r="B536">
            <v>43329</v>
          </cell>
          <cell r="C536">
            <v>1723</v>
          </cell>
          <cell r="D536">
            <v>3454</v>
          </cell>
          <cell r="E536">
            <v>1485</v>
          </cell>
          <cell r="F536">
            <v>1056</v>
          </cell>
          <cell r="G536">
            <v>545</v>
          </cell>
          <cell r="X536">
            <v>43322</v>
          </cell>
          <cell r="Z536"/>
          <cell r="AA536">
            <v>1339</v>
          </cell>
          <cell r="AB536">
            <v>1039</v>
          </cell>
          <cell r="AC536">
            <v>542</v>
          </cell>
        </row>
        <row r="537">
          <cell r="B537">
            <v>43336</v>
          </cell>
          <cell r="C537">
            <v>1697</v>
          </cell>
          <cell r="D537">
            <v>3164</v>
          </cell>
          <cell r="E537">
            <v>1630</v>
          </cell>
          <cell r="F537">
            <v>1095</v>
          </cell>
          <cell r="G537">
            <v>551</v>
          </cell>
          <cell r="X537">
            <v>43329</v>
          </cell>
          <cell r="Z537"/>
          <cell r="AA537">
            <v>1485</v>
          </cell>
          <cell r="AB537">
            <v>1056</v>
          </cell>
          <cell r="AC537">
            <v>545</v>
          </cell>
        </row>
        <row r="538">
          <cell r="B538">
            <v>43343</v>
          </cell>
          <cell r="C538">
            <v>1579</v>
          </cell>
          <cell r="D538">
            <v>2732</v>
          </cell>
          <cell r="E538">
            <v>1571</v>
          </cell>
          <cell r="F538">
            <v>1132</v>
          </cell>
          <cell r="G538">
            <v>562</v>
          </cell>
          <cell r="X538">
            <v>43336</v>
          </cell>
          <cell r="Z538"/>
          <cell r="AA538">
            <v>1630</v>
          </cell>
          <cell r="AB538">
            <v>1095</v>
          </cell>
          <cell r="AC538">
            <v>551</v>
          </cell>
        </row>
        <row r="539">
          <cell r="B539">
            <v>43350</v>
          </cell>
          <cell r="C539">
            <v>1490</v>
          </cell>
          <cell r="D539">
            <v>2411</v>
          </cell>
          <cell r="E539">
            <v>1528</v>
          </cell>
          <cell r="F539">
            <v>1134</v>
          </cell>
          <cell r="G539">
            <v>568</v>
          </cell>
          <cell r="X539">
            <v>43343</v>
          </cell>
          <cell r="Z539"/>
          <cell r="AA539">
            <v>1571</v>
          </cell>
          <cell r="AB539">
            <v>1132</v>
          </cell>
          <cell r="AC539">
            <v>562</v>
          </cell>
        </row>
        <row r="540">
          <cell r="B540">
            <v>43357</v>
          </cell>
          <cell r="C540">
            <v>1366</v>
          </cell>
          <cell r="D540">
            <v>1900</v>
          </cell>
          <cell r="E540">
            <v>1523</v>
          </cell>
          <cell r="F540">
            <v>1134</v>
          </cell>
          <cell r="G540">
            <v>588</v>
          </cell>
          <cell r="X540">
            <v>43350</v>
          </cell>
          <cell r="Z540"/>
          <cell r="AA540">
            <v>1528</v>
          </cell>
          <cell r="AB540">
            <v>1134</v>
          </cell>
          <cell r="AC540">
            <v>568</v>
          </cell>
        </row>
        <row r="541">
          <cell r="B541">
            <v>43364</v>
          </cell>
          <cell r="C541">
            <v>1413</v>
          </cell>
          <cell r="D541">
            <v>1840</v>
          </cell>
          <cell r="E541">
            <v>1586</v>
          </cell>
          <cell r="F541">
            <v>1175</v>
          </cell>
          <cell r="G541">
            <v>617</v>
          </cell>
          <cell r="X541">
            <v>43357</v>
          </cell>
          <cell r="Z541"/>
          <cell r="AA541">
            <v>1523</v>
          </cell>
          <cell r="AB541">
            <v>1134</v>
          </cell>
          <cell r="AC541">
            <v>588</v>
          </cell>
        </row>
        <row r="542">
          <cell r="B542">
            <v>43371</v>
          </cell>
          <cell r="C542">
            <v>1540</v>
          </cell>
          <cell r="D542">
            <v>2000</v>
          </cell>
          <cell r="E542">
            <v>1695</v>
          </cell>
          <cell r="F542">
            <v>1194</v>
          </cell>
          <cell r="G542">
            <v>629</v>
          </cell>
          <cell r="X542">
            <v>43364</v>
          </cell>
          <cell r="Z542"/>
          <cell r="AA542">
            <v>1586</v>
          </cell>
          <cell r="AB542">
            <v>1175</v>
          </cell>
          <cell r="AC542">
            <v>617</v>
          </cell>
        </row>
        <row r="543">
          <cell r="B543">
            <v>43378</v>
          </cell>
          <cell r="C543">
            <v>1536</v>
          </cell>
          <cell r="D543">
            <v>2081</v>
          </cell>
          <cell r="E543">
            <v>1727</v>
          </cell>
          <cell r="F543">
            <v>1197</v>
          </cell>
          <cell r="G543">
            <v>637</v>
          </cell>
          <cell r="X543">
            <v>43371</v>
          </cell>
          <cell r="Z543"/>
          <cell r="AA543">
            <v>1695</v>
          </cell>
          <cell r="AB543">
            <v>1194</v>
          </cell>
          <cell r="AC543">
            <v>629</v>
          </cell>
        </row>
        <row r="544">
          <cell r="B544">
            <v>43385</v>
          </cell>
          <cell r="C544">
            <v>1579</v>
          </cell>
          <cell r="D544">
            <v>2169</v>
          </cell>
          <cell r="E544">
            <v>1775</v>
          </cell>
          <cell r="F544">
            <v>1204</v>
          </cell>
          <cell r="G544">
            <v>657</v>
          </cell>
          <cell r="X544">
            <v>43378</v>
          </cell>
          <cell r="Z544"/>
          <cell r="AA544">
            <v>1727</v>
          </cell>
          <cell r="AB544">
            <v>1197</v>
          </cell>
          <cell r="AC544">
            <v>637</v>
          </cell>
        </row>
        <row r="545">
          <cell r="B545">
            <v>43392</v>
          </cell>
          <cell r="C545">
            <v>1576</v>
          </cell>
          <cell r="D545">
            <v>2230</v>
          </cell>
          <cell r="E545">
            <v>1775</v>
          </cell>
          <cell r="F545">
            <v>1170</v>
          </cell>
          <cell r="G545">
            <v>670</v>
          </cell>
          <cell r="X545">
            <v>43385</v>
          </cell>
          <cell r="Z545"/>
          <cell r="AA545">
            <v>1775</v>
          </cell>
          <cell r="AB545">
            <v>1204</v>
          </cell>
          <cell r="AC545">
            <v>657</v>
          </cell>
        </row>
        <row r="546">
          <cell r="B546">
            <v>43399</v>
          </cell>
          <cell r="C546">
            <v>1519</v>
          </cell>
          <cell r="D546">
            <v>2526</v>
          </cell>
          <cell r="E546">
            <v>1583</v>
          </cell>
          <cell r="F546">
            <v>1117</v>
          </cell>
          <cell r="G546">
            <v>675</v>
          </cell>
          <cell r="X546">
            <v>43392</v>
          </cell>
          <cell r="Z546"/>
          <cell r="AA546">
            <v>1775</v>
          </cell>
          <cell r="AB546">
            <v>1170</v>
          </cell>
          <cell r="AC546">
            <v>670</v>
          </cell>
        </row>
        <row r="547">
          <cell r="B547">
            <v>43406</v>
          </cell>
          <cell r="C547">
            <v>1457</v>
          </cell>
          <cell r="D547">
            <v>2502</v>
          </cell>
          <cell r="E547">
            <v>1530</v>
          </cell>
          <cell r="F547">
            <v>1051</v>
          </cell>
          <cell r="G547">
            <v>666</v>
          </cell>
          <cell r="X547">
            <v>43399</v>
          </cell>
          <cell r="Z547"/>
          <cell r="AA547">
            <v>1583</v>
          </cell>
          <cell r="AB547">
            <v>1117</v>
          </cell>
          <cell r="AC547">
            <v>675</v>
          </cell>
        </row>
        <row r="548">
          <cell r="B548">
            <v>43413</v>
          </cell>
          <cell r="C548">
            <v>1147</v>
          </cell>
          <cell r="D548">
            <v>1461</v>
          </cell>
          <cell r="E548">
            <v>1495</v>
          </cell>
          <cell r="F548">
            <v>1003</v>
          </cell>
          <cell r="G548">
            <v>656</v>
          </cell>
          <cell r="X548">
            <v>43406</v>
          </cell>
          <cell r="Z548"/>
          <cell r="AA548">
            <v>1530</v>
          </cell>
          <cell r="AB548">
            <v>1051</v>
          </cell>
          <cell r="AC548">
            <v>666</v>
          </cell>
        </row>
        <row r="549">
          <cell r="B549">
            <v>43420</v>
          </cell>
          <cell r="C549">
            <v>1031</v>
          </cell>
          <cell r="D549">
            <v>1050</v>
          </cell>
          <cell r="E549">
            <v>1453</v>
          </cell>
          <cell r="F549">
            <v>969</v>
          </cell>
          <cell r="G549">
            <v>646</v>
          </cell>
          <cell r="X549">
            <v>43413</v>
          </cell>
          <cell r="Z549"/>
          <cell r="AA549">
            <v>1495</v>
          </cell>
          <cell r="AB549">
            <v>1003</v>
          </cell>
          <cell r="AC549">
            <v>656</v>
          </cell>
        </row>
        <row r="550">
          <cell r="B550">
            <v>43427</v>
          </cell>
          <cell r="C550">
            <v>1093</v>
          </cell>
          <cell r="D550">
            <v>1056</v>
          </cell>
          <cell r="E550">
            <v>1376</v>
          </cell>
          <cell r="F550">
            <v>952</v>
          </cell>
          <cell r="G550">
            <v>635</v>
          </cell>
          <cell r="X550">
            <v>43420</v>
          </cell>
          <cell r="Z550"/>
          <cell r="AA550">
            <v>1453</v>
          </cell>
          <cell r="AB550">
            <v>969</v>
          </cell>
          <cell r="AC550">
            <v>646</v>
          </cell>
        </row>
        <row r="551">
          <cell r="B551">
            <v>43434</v>
          </cell>
          <cell r="C551">
            <v>1231</v>
          </cell>
          <cell r="D551">
            <v>1755</v>
          </cell>
          <cell r="E551">
            <v>1463</v>
          </cell>
          <cell r="F551">
            <v>944</v>
          </cell>
          <cell r="G551">
            <v>626</v>
          </cell>
          <cell r="X551">
            <v>43427</v>
          </cell>
          <cell r="AA551">
            <v>1376</v>
          </cell>
          <cell r="AB551">
            <v>952</v>
          </cell>
          <cell r="AC551">
            <v>635</v>
          </cell>
        </row>
        <row r="552">
          <cell r="B552">
            <v>43441</v>
          </cell>
          <cell r="C552">
            <v>1372</v>
          </cell>
          <cell r="D552">
            <v>2197</v>
          </cell>
          <cell r="E552">
            <v>1469</v>
          </cell>
          <cell r="F552">
            <v>953</v>
          </cell>
          <cell r="G552">
            <v>625</v>
          </cell>
          <cell r="X552">
            <v>43434</v>
          </cell>
          <cell r="AA552"/>
          <cell r="AB552"/>
          <cell r="AC552"/>
        </row>
        <row r="553">
          <cell r="B553">
            <v>43448</v>
          </cell>
          <cell r="C553">
            <v>1401</v>
          </cell>
          <cell r="D553">
            <v>2383</v>
          </cell>
          <cell r="E553">
            <v>1478</v>
          </cell>
          <cell r="F553">
            <v>974</v>
          </cell>
          <cell r="G553">
            <v>617</v>
          </cell>
        </row>
        <row r="554">
          <cell r="B554">
            <v>43455</v>
          </cell>
          <cell r="C554">
            <v>1279</v>
          </cell>
          <cell r="D554">
            <v>1913</v>
          </cell>
          <cell r="E554">
            <v>1437</v>
          </cell>
          <cell r="F554">
            <v>977</v>
          </cell>
          <cell r="G554">
            <v>571</v>
          </cell>
        </row>
        <row r="555">
          <cell r="B555">
            <v>43462</v>
          </cell>
          <cell r="C555">
            <v>1279</v>
          </cell>
          <cell r="D555">
            <v>1913</v>
          </cell>
          <cell r="E555">
            <v>1437</v>
          </cell>
          <cell r="F555">
            <v>977</v>
          </cell>
          <cell r="G555">
            <v>571</v>
          </cell>
        </row>
        <row r="556">
          <cell r="B556">
            <v>43469</v>
          </cell>
          <cell r="C556">
            <v>1260</v>
          </cell>
          <cell r="D556">
            <v>2003</v>
          </cell>
          <cell r="E556">
            <v>1331</v>
          </cell>
          <cell r="F556">
            <v>946</v>
          </cell>
          <cell r="G556">
            <v>571</v>
          </cell>
        </row>
        <row r="557">
          <cell r="B557">
            <v>43476</v>
          </cell>
          <cell r="C557">
            <v>1169</v>
          </cell>
          <cell r="D557">
            <v>1966</v>
          </cell>
          <cell r="E557">
            <v>1137</v>
          </cell>
          <cell r="F557">
            <v>842</v>
          </cell>
          <cell r="G557">
            <v>524</v>
          </cell>
        </row>
        <row r="558">
          <cell r="B558">
            <v>43483</v>
          </cell>
          <cell r="C558">
            <v>1112</v>
          </cell>
          <cell r="D558">
            <v>2037</v>
          </cell>
          <cell r="E558">
            <v>1018</v>
          </cell>
          <cell r="F558">
            <v>701</v>
          </cell>
          <cell r="G558">
            <v>451</v>
          </cell>
        </row>
        <row r="559">
          <cell r="B559">
            <v>43490</v>
          </cell>
          <cell r="C559">
            <v>905</v>
          </cell>
          <cell r="D559">
            <v>1730</v>
          </cell>
          <cell r="E559">
            <v>748</v>
          </cell>
          <cell r="F559">
            <v>576</v>
          </cell>
          <cell r="G559">
            <v>395</v>
          </cell>
        </row>
        <row r="560">
          <cell r="B560">
            <v>43497</v>
          </cell>
          <cell r="C560">
            <v>645</v>
          </cell>
          <cell r="D560">
            <v>1014</v>
          </cell>
          <cell r="E560">
            <v>560</v>
          </cell>
          <cell r="F560">
            <v>450</v>
          </cell>
          <cell r="G560">
            <v>311</v>
          </cell>
        </row>
        <row r="561">
          <cell r="B561">
            <v>43504</v>
          </cell>
          <cell r="C561">
            <v>601</v>
          </cell>
          <cell r="D561">
            <v>792</v>
          </cell>
          <cell r="E561">
            <v>574</v>
          </cell>
          <cell r="F561">
            <v>415</v>
          </cell>
          <cell r="G561">
            <v>290</v>
          </cell>
        </row>
        <row r="562">
          <cell r="B562">
            <v>43511</v>
          </cell>
          <cell r="C562">
            <v>639</v>
          </cell>
          <cell r="D562">
            <v>727</v>
          </cell>
          <cell r="E562">
            <v>624</v>
          </cell>
          <cell r="F562">
            <v>560</v>
          </cell>
          <cell r="G562">
            <v>315</v>
          </cell>
        </row>
        <row r="563">
          <cell r="B563">
            <v>43518</v>
          </cell>
          <cell r="C563">
            <v>634</v>
          </cell>
          <cell r="D563">
            <v>545</v>
          </cell>
          <cell r="E563">
            <v>666</v>
          </cell>
          <cell r="F563">
            <v>707</v>
          </cell>
          <cell r="G563">
            <v>359</v>
          </cell>
        </row>
        <row r="564">
          <cell r="B564">
            <v>43525</v>
          </cell>
          <cell r="C564">
            <v>664</v>
          </cell>
          <cell r="D564">
            <v>383</v>
          </cell>
          <cell r="E564">
            <v>863</v>
          </cell>
          <cell r="F564">
            <v>759</v>
          </cell>
          <cell r="G564">
            <v>393</v>
          </cell>
        </row>
        <row r="565">
          <cell r="B565">
            <v>43532</v>
          </cell>
          <cell r="C565">
            <v>649</v>
          </cell>
          <cell r="D565">
            <v>235</v>
          </cell>
          <cell r="E565">
            <v>894</v>
          </cell>
          <cell r="F565">
            <v>790</v>
          </cell>
          <cell r="G565">
            <v>421</v>
          </cell>
        </row>
        <row r="566">
          <cell r="B566">
            <v>43539</v>
          </cell>
          <cell r="C566">
            <v>730</v>
          </cell>
          <cell r="D566">
            <v>520</v>
          </cell>
          <cell r="E566">
            <v>883</v>
          </cell>
          <cell r="F566">
            <v>786</v>
          </cell>
          <cell r="G566">
            <v>437</v>
          </cell>
        </row>
        <row r="567">
          <cell r="B567">
            <v>43546</v>
          </cell>
          <cell r="C567">
            <v>690</v>
          </cell>
          <cell r="D567">
            <v>251</v>
          </cell>
          <cell r="E567">
            <v>1027</v>
          </cell>
          <cell r="F567">
            <v>826</v>
          </cell>
          <cell r="G567">
            <v>455</v>
          </cell>
        </row>
        <row r="568">
          <cell r="B568">
            <v>43553</v>
          </cell>
          <cell r="C568">
            <v>689</v>
          </cell>
          <cell r="D568">
            <v>150</v>
          </cell>
          <cell r="E568">
            <v>1102</v>
          </cell>
          <cell r="F568">
            <v>813</v>
          </cell>
          <cell r="G568">
            <v>464</v>
          </cell>
        </row>
        <row r="569">
          <cell r="B569">
            <v>43560</v>
          </cell>
          <cell r="C569">
            <v>711</v>
          </cell>
          <cell r="D569">
            <v>276</v>
          </cell>
          <cell r="E569">
            <v>1114</v>
          </cell>
          <cell r="F569">
            <v>742</v>
          </cell>
          <cell r="G569">
            <v>432</v>
          </cell>
        </row>
        <row r="570">
          <cell r="B570">
            <v>43567</v>
          </cell>
          <cell r="C570">
            <v>726</v>
          </cell>
          <cell r="D570">
            <v>418</v>
          </cell>
          <cell r="E570">
            <v>1073</v>
          </cell>
          <cell r="F570">
            <v>711</v>
          </cell>
          <cell r="G570">
            <v>403</v>
          </cell>
        </row>
        <row r="571">
          <cell r="B571">
            <v>43574</v>
          </cell>
          <cell r="C571">
            <v>790</v>
          </cell>
          <cell r="D571">
            <v>490</v>
          </cell>
          <cell r="E571">
            <v>1162</v>
          </cell>
          <cell r="F571">
            <v>732</v>
          </cell>
          <cell r="G571">
            <v>390</v>
          </cell>
        </row>
        <row r="572">
          <cell r="B572">
            <v>43581</v>
          </cell>
          <cell r="C572">
            <v>889</v>
          </cell>
          <cell r="D572">
            <v>783</v>
          </cell>
          <cell r="E572">
            <v>1186</v>
          </cell>
          <cell r="F572">
            <v>780</v>
          </cell>
          <cell r="G572">
            <v>389</v>
          </cell>
        </row>
        <row r="573">
          <cell r="B573">
            <v>43588</v>
          </cell>
          <cell r="C573">
            <v>985</v>
          </cell>
          <cell r="D573">
            <v>1290</v>
          </cell>
          <cell r="E573">
            <v>1190</v>
          </cell>
          <cell r="F573">
            <v>752</v>
          </cell>
          <cell r="G573">
            <v>382</v>
          </cell>
        </row>
        <row r="574">
          <cell r="B574">
            <v>43595</v>
          </cell>
          <cell r="C574">
            <v>1013</v>
          </cell>
          <cell r="D574">
            <v>1371</v>
          </cell>
          <cell r="E574">
            <v>1198</v>
          </cell>
          <cell r="F574">
            <v>779</v>
          </cell>
          <cell r="G574">
            <v>382</v>
          </cell>
        </row>
        <row r="575">
          <cell r="B575">
            <v>43602</v>
          </cell>
          <cell r="C575">
            <v>1041</v>
          </cell>
          <cell r="D575">
            <v>1470</v>
          </cell>
          <cell r="E575">
            <v>1256</v>
          </cell>
          <cell r="F575">
            <v>778</v>
          </cell>
          <cell r="G575">
            <v>386</v>
          </cell>
        </row>
        <row r="576">
          <cell r="B576">
            <v>43609</v>
          </cell>
          <cell r="C576">
            <v>1066</v>
          </cell>
          <cell r="D576">
            <v>1545</v>
          </cell>
          <cell r="E576">
            <v>1304</v>
          </cell>
          <cell r="F576">
            <v>778</v>
          </cell>
          <cell r="G576">
            <v>393</v>
          </cell>
        </row>
        <row r="577">
          <cell r="B577">
            <v>43616</v>
          </cell>
          <cell r="C577">
            <v>1096</v>
          </cell>
          <cell r="D577">
            <v>1620</v>
          </cell>
          <cell r="E577">
            <v>1335</v>
          </cell>
          <cell r="F577">
            <v>752</v>
          </cell>
          <cell r="G577">
            <v>398</v>
          </cell>
        </row>
        <row r="578">
          <cell r="B578">
            <v>43623</v>
          </cell>
          <cell r="C578">
            <v>1138</v>
          </cell>
          <cell r="D578">
            <v>1862</v>
          </cell>
          <cell r="E578">
            <v>1213</v>
          </cell>
          <cell r="F578">
            <v>719</v>
          </cell>
          <cell r="G578">
            <v>412</v>
          </cell>
        </row>
        <row r="579">
          <cell r="B579">
            <v>43630</v>
          </cell>
          <cell r="C579">
            <v>1085</v>
          </cell>
          <cell r="D579">
            <v>1800</v>
          </cell>
          <cell r="E579">
            <v>1131</v>
          </cell>
          <cell r="F579">
            <v>716</v>
          </cell>
          <cell r="G579">
            <v>420</v>
          </cell>
        </row>
        <row r="580">
          <cell r="B580">
            <v>43637</v>
          </cell>
          <cell r="C580">
            <v>1239</v>
          </cell>
          <cell r="D580">
            <v>2278</v>
          </cell>
          <cell r="E580">
            <v>1096</v>
          </cell>
          <cell r="F580">
            <v>751</v>
          </cell>
          <cell r="G580">
            <v>440</v>
          </cell>
        </row>
        <row r="581">
          <cell r="B581">
            <v>43644</v>
          </cell>
          <cell r="C581">
            <v>1381</v>
          </cell>
          <cell r="D581">
            <v>1557</v>
          </cell>
          <cell r="E581">
            <v>1317</v>
          </cell>
          <cell r="F581">
            <v>792</v>
          </cell>
          <cell r="G581">
            <v>441</v>
          </cell>
        </row>
        <row r="582">
          <cell r="B582">
            <v>43651</v>
          </cell>
          <cell r="C582">
            <v>1740</v>
          </cell>
          <cell r="D582">
            <v>3346</v>
          </cell>
          <cell r="E582">
            <v>1665</v>
          </cell>
          <cell r="F582">
            <v>820</v>
          </cell>
          <cell r="G582">
            <v>448</v>
          </cell>
        </row>
        <row r="583">
          <cell r="B583">
            <v>43658</v>
          </cell>
          <cell r="C583">
            <v>1865</v>
          </cell>
          <cell r="D583">
            <v>3541</v>
          </cell>
          <cell r="E583">
            <v>1945</v>
          </cell>
          <cell r="F583">
            <v>879</v>
          </cell>
          <cell r="G583">
            <v>472</v>
          </cell>
        </row>
        <row r="584">
          <cell r="B584">
            <v>43665</v>
          </cell>
          <cell r="C584">
            <v>2170</v>
          </cell>
          <cell r="D584">
            <v>4379</v>
          </cell>
          <cell r="E584">
            <v>2170</v>
          </cell>
          <cell r="F584">
            <v>982</v>
          </cell>
          <cell r="G584">
            <v>492</v>
          </cell>
        </row>
        <row r="585">
          <cell r="B585">
            <v>43672</v>
          </cell>
          <cell r="C585">
            <v>1937</v>
          </cell>
          <cell r="D585">
            <v>3647</v>
          </cell>
          <cell r="E585">
            <v>2109</v>
          </cell>
          <cell r="F585">
            <v>1005</v>
          </cell>
          <cell r="G585">
            <v>515</v>
          </cell>
        </row>
        <row r="586">
          <cell r="B586">
            <v>43679</v>
          </cell>
          <cell r="C586">
            <v>1788</v>
          </cell>
          <cell r="D586">
            <v>3492</v>
          </cell>
          <cell r="E586">
            <v>1779</v>
          </cell>
          <cell r="F586">
            <v>968</v>
          </cell>
          <cell r="G586">
            <v>517</v>
          </cell>
        </row>
        <row r="587">
          <cell r="B587">
            <v>43686</v>
          </cell>
          <cell r="C587">
            <v>1774</v>
          </cell>
          <cell r="D587">
            <v>3266</v>
          </cell>
          <cell r="E587">
            <v>1932</v>
          </cell>
          <cell r="F587">
            <v>975</v>
          </cell>
          <cell r="G587">
            <v>524</v>
          </cell>
        </row>
        <row r="588">
          <cell r="B588">
            <v>43693</v>
          </cell>
          <cell r="C588">
            <v>2088</v>
          </cell>
          <cell r="D588">
            <v>3826</v>
          </cell>
          <cell r="E588">
            <v>2169</v>
          </cell>
          <cell r="F588">
            <v>1118</v>
          </cell>
          <cell r="G588">
            <v>560</v>
          </cell>
        </row>
        <row r="589">
          <cell r="B589">
            <v>43700</v>
          </cell>
          <cell r="C589">
            <v>2168</v>
          </cell>
          <cell r="D589">
            <v>3991</v>
          </cell>
          <cell r="E589">
            <v>2196</v>
          </cell>
          <cell r="F589">
            <v>1249</v>
          </cell>
          <cell r="G589">
            <v>619</v>
          </cell>
        </row>
        <row r="590">
          <cell r="B590">
            <v>43707</v>
          </cell>
          <cell r="C590">
            <v>2378</v>
          </cell>
          <cell r="D590">
            <v>4467</v>
          </cell>
          <cell r="E590">
            <v>2260</v>
          </cell>
          <cell r="F590">
            <v>1336</v>
          </cell>
          <cell r="G590">
            <v>665</v>
          </cell>
        </row>
        <row r="591">
          <cell r="B591">
            <v>43714</v>
          </cell>
          <cell r="C591">
            <v>2462</v>
          </cell>
          <cell r="D591">
            <v>4949</v>
          </cell>
          <cell r="E591">
            <v>2216</v>
          </cell>
          <cell r="F591">
            <v>1338</v>
          </cell>
          <cell r="G591">
            <v>689</v>
          </cell>
        </row>
        <row r="592">
          <cell r="B592">
            <v>43721</v>
          </cell>
          <cell r="C592">
            <v>2312</v>
          </cell>
          <cell r="D592">
            <v>4547</v>
          </cell>
          <cell r="E592">
            <v>2133</v>
          </cell>
          <cell r="F592">
            <v>1299</v>
          </cell>
          <cell r="G592">
            <v>691</v>
          </cell>
        </row>
        <row r="593">
          <cell r="B593">
            <v>43728</v>
          </cell>
          <cell r="C593">
            <v>2131</v>
          </cell>
          <cell r="D593">
            <v>3952</v>
          </cell>
          <cell r="E593">
            <v>2013</v>
          </cell>
          <cell r="F593">
            <v>1300</v>
          </cell>
          <cell r="G593">
            <v>692</v>
          </cell>
        </row>
        <row r="594">
          <cell r="B594">
            <v>43735</v>
          </cell>
          <cell r="C594">
            <v>1857</v>
          </cell>
          <cell r="D594">
            <v>3338</v>
          </cell>
          <cell r="E594">
            <v>1804</v>
          </cell>
          <cell r="F594">
            <v>1260</v>
          </cell>
          <cell r="G594">
            <v>690</v>
          </cell>
        </row>
        <row r="595">
          <cell r="B595">
            <v>43742</v>
          </cell>
          <cell r="C595">
            <v>1767</v>
          </cell>
          <cell r="D595">
            <v>3021</v>
          </cell>
          <cell r="E595">
            <v>1731</v>
          </cell>
          <cell r="F595">
            <v>1199</v>
          </cell>
          <cell r="G595">
            <v>670</v>
          </cell>
        </row>
        <row r="596">
          <cell r="B596">
            <v>43749</v>
          </cell>
          <cell r="C596">
            <v>1924</v>
          </cell>
          <cell r="D596">
            <v>3290</v>
          </cell>
          <cell r="E596">
            <v>1916</v>
          </cell>
          <cell r="F596">
            <v>1218</v>
          </cell>
          <cell r="G596">
            <v>658</v>
          </cell>
        </row>
        <row r="597">
          <cell r="B597">
            <v>43756</v>
          </cell>
          <cell r="C597">
            <v>1855</v>
          </cell>
          <cell r="D597">
            <v>3064</v>
          </cell>
          <cell r="E597">
            <v>1840</v>
          </cell>
          <cell r="F597">
            <v>1222</v>
          </cell>
          <cell r="G597">
            <v>651</v>
          </cell>
        </row>
        <row r="598">
          <cell r="B598">
            <v>43763</v>
          </cell>
          <cell r="C598">
            <v>1803</v>
          </cell>
          <cell r="D598">
            <v>3052</v>
          </cell>
          <cell r="E598">
            <v>1646</v>
          </cell>
          <cell r="F598">
            <v>1179</v>
          </cell>
          <cell r="G598">
            <v>626</v>
          </cell>
        </row>
        <row r="599">
          <cell r="B599">
            <v>43770</v>
          </cell>
          <cell r="C599">
            <v>1697</v>
          </cell>
          <cell r="D599">
            <v>2950</v>
          </cell>
          <cell r="E599">
            <v>1513</v>
          </cell>
          <cell r="F599">
            <v>1045</v>
          </cell>
          <cell r="G599">
            <v>580</v>
          </cell>
        </row>
        <row r="600">
          <cell r="B600">
            <v>43777</v>
          </cell>
          <cell r="C600">
            <v>1378</v>
          </cell>
          <cell r="D600">
            <v>2444</v>
          </cell>
          <cell r="E600">
            <v>1290</v>
          </cell>
          <cell r="F600">
            <v>824</v>
          </cell>
          <cell r="G600">
            <v>539</v>
          </cell>
        </row>
        <row r="601">
          <cell r="B601">
            <v>43784</v>
          </cell>
          <cell r="C601">
            <v>1357</v>
          </cell>
          <cell r="D601">
            <v>2635</v>
          </cell>
          <cell r="E601">
            <v>1118</v>
          </cell>
          <cell r="F601">
            <v>735</v>
          </cell>
          <cell r="G601">
            <v>509</v>
          </cell>
        </row>
        <row r="602">
          <cell r="B602">
            <v>43791</v>
          </cell>
          <cell r="C602">
            <v>1426</v>
          </cell>
          <cell r="D602">
            <v>2493</v>
          </cell>
          <cell r="E602">
            <v>1129</v>
          </cell>
          <cell r="F602">
            <v>747</v>
          </cell>
          <cell r="G602">
            <v>494</v>
          </cell>
        </row>
        <row r="603">
          <cell r="B603">
            <v>43798</v>
          </cell>
          <cell r="C603">
            <v>1528</v>
          </cell>
          <cell r="D603">
            <v>3131</v>
          </cell>
          <cell r="E603">
            <v>1225</v>
          </cell>
          <cell r="F603">
            <v>816</v>
          </cell>
          <cell r="G603">
            <v>505</v>
          </cell>
        </row>
        <row r="604">
          <cell r="B604">
            <v>43805</v>
          </cell>
          <cell r="C604">
            <v>1558</v>
          </cell>
          <cell r="D604">
            <v>3273</v>
          </cell>
          <cell r="E604">
            <v>1347</v>
          </cell>
          <cell r="F604">
            <v>835</v>
          </cell>
          <cell r="G604">
            <v>507</v>
          </cell>
        </row>
        <row r="605">
          <cell r="B605">
            <v>43812</v>
          </cell>
          <cell r="C605">
            <v>1355</v>
          </cell>
          <cell r="D605">
            <v>2455</v>
          </cell>
          <cell r="E605">
            <v>1467</v>
          </cell>
          <cell r="F605">
            <v>823</v>
          </cell>
          <cell r="G605">
            <v>509</v>
          </cell>
        </row>
        <row r="606">
          <cell r="B606">
            <v>43836</v>
          </cell>
          <cell r="C606">
            <v>976</v>
          </cell>
          <cell r="D606">
            <v>1646</v>
          </cell>
          <cell r="E606">
            <v>1003</v>
          </cell>
          <cell r="F606">
            <v>685</v>
          </cell>
          <cell r="G606">
            <v>465</v>
          </cell>
        </row>
        <row r="607">
          <cell r="B607">
            <v>43840</v>
          </cell>
          <cell r="C607">
            <v>774</v>
          </cell>
          <cell r="D607">
            <v>1066</v>
          </cell>
          <cell r="E607">
            <v>771</v>
          </cell>
          <cell r="F607">
            <v>570</v>
          </cell>
          <cell r="G607">
            <v>408</v>
          </cell>
        </row>
        <row r="608">
          <cell r="B608">
            <v>43847</v>
          </cell>
          <cell r="C608">
            <v>754</v>
          </cell>
          <cell r="D608">
            <v>712</v>
          </cell>
          <cell r="E608">
            <v>870</v>
          </cell>
          <cell r="F608">
            <v>560</v>
          </cell>
          <cell r="G608">
            <v>379</v>
          </cell>
        </row>
        <row r="609">
          <cell r="B609">
            <v>43854</v>
          </cell>
          <cell r="C609">
            <v>546</v>
          </cell>
          <cell r="D609">
            <v>135</v>
          </cell>
          <cell r="E609">
            <v>673</v>
          </cell>
          <cell r="F609">
            <v>542</v>
          </cell>
          <cell r="G609">
            <v>355</v>
          </cell>
        </row>
        <row r="610">
          <cell r="B610">
            <v>43861</v>
          </cell>
          <cell r="C610">
            <v>487</v>
          </cell>
          <cell r="D610">
            <v>-20</v>
          </cell>
          <cell r="E610">
            <v>574</v>
          </cell>
          <cell r="F610">
            <v>524</v>
          </cell>
          <cell r="G610">
            <v>332</v>
          </cell>
        </row>
        <row r="611">
          <cell r="B611">
            <v>43868</v>
          </cell>
          <cell r="C611">
            <v>415</v>
          </cell>
          <cell r="D611">
            <v>-234</v>
          </cell>
          <cell r="E611">
            <v>541</v>
          </cell>
          <cell r="F611">
            <v>491</v>
          </cell>
          <cell r="G611">
            <v>304</v>
          </cell>
        </row>
        <row r="612">
          <cell r="B612">
            <v>43875</v>
          </cell>
          <cell r="C612">
            <v>425</v>
          </cell>
          <cell r="D612">
            <v>-294</v>
          </cell>
          <cell r="E612">
            <v>636</v>
          </cell>
          <cell r="F612">
            <v>470</v>
          </cell>
          <cell r="G612">
            <v>291</v>
          </cell>
        </row>
        <row r="613">
          <cell r="B613">
            <v>43882</v>
          </cell>
          <cell r="C613">
            <v>497</v>
          </cell>
          <cell r="D613">
            <v>-226</v>
          </cell>
          <cell r="E613">
            <v>787</v>
          </cell>
          <cell r="F613">
            <v>524</v>
          </cell>
          <cell r="G613">
            <v>304</v>
          </cell>
        </row>
        <row r="614">
          <cell r="B614">
            <v>43889</v>
          </cell>
          <cell r="C614">
            <v>535</v>
          </cell>
          <cell r="D614">
            <v>-328</v>
          </cell>
          <cell r="E614">
            <v>905</v>
          </cell>
          <cell r="F614">
            <v>606</v>
          </cell>
          <cell r="G614">
            <v>324</v>
          </cell>
        </row>
        <row r="615">
          <cell r="B615">
            <v>43896</v>
          </cell>
          <cell r="C615">
            <v>617</v>
          </cell>
          <cell r="D615">
            <v>-312</v>
          </cell>
          <cell r="E615">
            <v>1068</v>
          </cell>
          <cell r="F615">
            <v>688</v>
          </cell>
          <cell r="G615">
            <v>350</v>
          </cell>
        </row>
        <row r="616">
          <cell r="B616">
            <v>43903</v>
          </cell>
          <cell r="C616">
            <v>631</v>
          </cell>
          <cell r="D616">
            <v>-311</v>
          </cell>
          <cell r="E616">
            <v>1007</v>
          </cell>
          <cell r="F616">
            <v>750</v>
          </cell>
          <cell r="G616">
            <v>395</v>
          </cell>
        </row>
        <row r="617">
          <cell r="B617">
            <v>43910</v>
          </cell>
          <cell r="C617">
            <v>625</v>
          </cell>
          <cell r="D617">
            <v>-121</v>
          </cell>
          <cell r="E617">
            <v>807</v>
          </cell>
          <cell r="F617">
            <v>741</v>
          </cell>
          <cell r="G617">
            <v>423</v>
          </cell>
        </row>
        <row r="618">
          <cell r="B618">
            <v>43917</v>
          </cell>
          <cell r="C618">
            <v>556</v>
          </cell>
          <cell r="D618">
            <v>-97</v>
          </cell>
          <cell r="E618">
            <v>729</v>
          </cell>
          <cell r="F618">
            <v>641</v>
          </cell>
          <cell r="G618">
            <v>401</v>
          </cell>
        </row>
        <row r="619">
          <cell r="B619">
            <v>43924</v>
          </cell>
          <cell r="C619">
            <v>616</v>
          </cell>
          <cell r="D619">
            <v>319</v>
          </cell>
          <cell r="E619">
            <v>797</v>
          </cell>
          <cell r="F619">
            <v>495</v>
          </cell>
          <cell r="G619">
            <v>340</v>
          </cell>
        </row>
        <row r="620">
          <cell r="B620">
            <v>43931</v>
          </cell>
          <cell r="C620">
            <v>635</v>
          </cell>
          <cell r="D620">
            <v>541</v>
          </cell>
          <cell r="E620">
            <v>813</v>
          </cell>
          <cell r="F620">
            <v>441</v>
          </cell>
          <cell r="G620">
            <v>306</v>
          </cell>
        </row>
        <row r="621">
          <cell r="B621">
            <v>43938</v>
          </cell>
          <cell r="C621">
            <v>751</v>
          </cell>
          <cell r="D621">
            <v>993</v>
          </cell>
          <cell r="E621">
            <v>825</v>
          </cell>
          <cell r="F621">
            <v>404</v>
          </cell>
          <cell r="G621">
            <v>275</v>
          </cell>
        </row>
        <row r="622">
          <cell r="B622">
            <v>43945</v>
          </cell>
          <cell r="C622">
            <v>665</v>
          </cell>
          <cell r="D622">
            <v>964</v>
          </cell>
          <cell r="E622">
            <v>747</v>
          </cell>
          <cell r="F622">
            <v>388</v>
          </cell>
          <cell r="G622">
            <v>247</v>
          </cell>
        </row>
        <row r="623">
          <cell r="B623">
            <v>43952</v>
          </cell>
          <cell r="C623">
            <v>617</v>
          </cell>
          <cell r="D623">
            <v>820</v>
          </cell>
          <cell r="E623">
            <v>704</v>
          </cell>
          <cell r="F623">
            <v>413</v>
          </cell>
          <cell r="G623">
            <v>239</v>
          </cell>
        </row>
        <row r="624">
          <cell r="B624">
            <v>43959</v>
          </cell>
          <cell r="C624">
            <v>474</v>
          </cell>
          <cell r="D624">
            <v>292</v>
          </cell>
          <cell r="E624">
            <v>658</v>
          </cell>
          <cell r="F624">
            <v>431</v>
          </cell>
          <cell r="G624">
            <v>230</v>
          </cell>
        </row>
        <row r="625">
          <cell r="B625">
            <v>43966</v>
          </cell>
          <cell r="C625">
            <v>407</v>
          </cell>
          <cell r="D625">
            <v>26</v>
          </cell>
          <cell r="E625">
            <v>603</v>
          </cell>
          <cell r="F625">
            <v>450</v>
          </cell>
          <cell r="G625">
            <v>230</v>
          </cell>
        </row>
        <row r="626">
          <cell r="B626">
            <v>43973</v>
          </cell>
          <cell r="C626">
            <v>498</v>
          </cell>
          <cell r="D626">
            <v>162</v>
          </cell>
          <cell r="E626">
            <v>635</v>
          </cell>
          <cell r="F626">
            <v>486</v>
          </cell>
          <cell r="G626">
            <v>249</v>
          </cell>
        </row>
        <row r="627">
          <cell r="B627">
            <v>43980</v>
          </cell>
          <cell r="C627">
            <v>504</v>
          </cell>
          <cell r="D627">
            <v>46</v>
          </cell>
          <cell r="E627">
            <v>754</v>
          </cell>
          <cell r="F627">
            <v>500</v>
          </cell>
          <cell r="G627">
            <v>271</v>
          </cell>
        </row>
        <row r="628">
          <cell r="B628">
            <v>43987</v>
          </cell>
          <cell r="C628">
            <v>679</v>
          </cell>
          <cell r="D628">
            <v>736</v>
          </cell>
          <cell r="E628">
            <v>814</v>
          </cell>
          <cell r="F628">
            <v>507</v>
          </cell>
          <cell r="G628">
            <v>292</v>
          </cell>
        </row>
        <row r="629">
          <cell r="B629">
            <v>43994</v>
          </cell>
          <cell r="C629">
            <v>923</v>
          </cell>
          <cell r="D629">
            <v>1523</v>
          </cell>
          <cell r="E629">
            <v>852</v>
          </cell>
          <cell r="F629">
            <v>597</v>
          </cell>
          <cell r="G629">
            <v>321</v>
          </cell>
        </row>
        <row r="630">
          <cell r="B630">
            <v>44001</v>
          </cell>
          <cell r="C630">
            <v>1555</v>
          </cell>
          <cell r="D630">
            <v>3819</v>
          </cell>
          <cell r="E630">
            <v>1178</v>
          </cell>
          <cell r="F630">
            <v>657</v>
          </cell>
          <cell r="G630">
            <v>363</v>
          </cell>
        </row>
        <row r="631">
          <cell r="B631">
            <v>44008</v>
          </cell>
          <cell r="C631">
            <v>1749</v>
          </cell>
          <cell r="D631">
            <v>4219</v>
          </cell>
          <cell r="E631">
            <v>1256</v>
          </cell>
          <cell r="F631">
            <v>678</v>
          </cell>
          <cell r="G631">
            <v>389</v>
          </cell>
        </row>
        <row r="632">
          <cell r="B632">
            <v>44015</v>
          </cell>
          <cell r="C632">
            <v>1884</v>
          </cell>
          <cell r="D632">
            <v>4440</v>
          </cell>
          <cell r="E632">
            <v>1316</v>
          </cell>
          <cell r="F632">
            <v>701</v>
          </cell>
          <cell r="G632">
            <v>412</v>
          </cell>
        </row>
        <row r="633">
          <cell r="B633">
            <v>44022</v>
          </cell>
          <cell r="C633">
            <v>1810</v>
          </cell>
          <cell r="D633">
            <v>3333</v>
          </cell>
          <cell r="E633">
            <v>1587</v>
          </cell>
          <cell r="F633">
            <v>835</v>
          </cell>
          <cell r="G633">
            <v>435</v>
          </cell>
        </row>
        <row r="634">
          <cell r="B634">
            <v>44029</v>
          </cell>
          <cell r="C634">
            <v>1710</v>
          </cell>
          <cell r="D634">
            <v>3025</v>
          </cell>
          <cell r="E634">
            <v>1504</v>
          </cell>
          <cell r="F634">
            <v>910</v>
          </cell>
          <cell r="G634">
            <v>457</v>
          </cell>
        </row>
        <row r="635">
          <cell r="B635">
            <v>44036</v>
          </cell>
          <cell r="C635">
            <v>1317</v>
          </cell>
          <cell r="D635">
            <v>2084</v>
          </cell>
          <cell r="E635">
            <v>1198</v>
          </cell>
          <cell r="F635">
            <v>915</v>
          </cell>
          <cell r="G635">
            <v>471</v>
          </cell>
        </row>
        <row r="636">
          <cell r="B636">
            <v>44043</v>
          </cell>
          <cell r="C636">
            <v>1350</v>
          </cell>
          <cell r="D636">
            <v>2206</v>
          </cell>
          <cell r="E636">
            <v>1227</v>
          </cell>
          <cell r="F636">
            <v>870</v>
          </cell>
          <cell r="G636">
            <v>474</v>
          </cell>
        </row>
        <row r="637">
          <cell r="B637">
            <v>44050</v>
          </cell>
          <cell r="C637">
            <v>1506</v>
          </cell>
          <cell r="D637">
            <v>2357</v>
          </cell>
          <cell r="E637">
            <v>1600</v>
          </cell>
          <cell r="F637">
            <v>867</v>
          </cell>
          <cell r="G637">
            <v>473</v>
          </cell>
        </row>
        <row r="638">
          <cell r="B638">
            <v>44057</v>
          </cell>
          <cell r="C638">
            <v>1595</v>
          </cell>
          <cell r="D638">
            <v>2402</v>
          </cell>
          <cell r="E638">
            <v>1824</v>
          </cell>
          <cell r="F638">
            <v>927</v>
          </cell>
          <cell r="G638">
            <v>491</v>
          </cell>
        </row>
        <row r="639">
          <cell r="B639">
            <v>44064</v>
          </cell>
          <cell r="C639">
            <v>1481</v>
          </cell>
          <cell r="D639">
            <v>2160</v>
          </cell>
          <cell r="E639">
            <v>1653</v>
          </cell>
          <cell r="F639">
            <v>962</v>
          </cell>
          <cell r="G639">
            <v>546</v>
          </cell>
        </row>
        <row r="640">
          <cell r="B640">
            <v>44071</v>
          </cell>
          <cell r="C640">
            <v>1471</v>
          </cell>
          <cell r="D640">
            <v>2176</v>
          </cell>
          <cell r="E640">
            <v>1604</v>
          </cell>
          <cell r="F640">
            <v>958</v>
          </cell>
          <cell r="G640">
            <v>571</v>
          </cell>
        </row>
        <row r="641">
          <cell r="B641">
            <v>44078</v>
          </cell>
          <cell r="C641">
            <v>1362</v>
          </cell>
          <cell r="D641">
            <v>1960</v>
          </cell>
          <cell r="E641">
            <v>1473</v>
          </cell>
          <cell r="F641">
            <v>953</v>
          </cell>
          <cell r="G641">
            <v>569</v>
          </cell>
        </row>
        <row r="642">
          <cell r="B642">
            <v>44085</v>
          </cell>
          <cell r="C642">
            <v>1267</v>
          </cell>
          <cell r="D642">
            <v>1839</v>
          </cell>
          <cell r="E642">
            <v>1313</v>
          </cell>
          <cell r="F642">
            <v>917</v>
          </cell>
          <cell r="G642">
            <v>560</v>
          </cell>
        </row>
        <row r="643">
          <cell r="B643">
            <v>44092</v>
          </cell>
          <cell r="C643">
            <v>1296</v>
          </cell>
          <cell r="D643">
            <v>1900</v>
          </cell>
          <cell r="E643">
            <v>1315</v>
          </cell>
          <cell r="F643">
            <v>941</v>
          </cell>
          <cell r="G643">
            <v>558</v>
          </cell>
        </row>
        <row r="644">
          <cell r="B644">
            <v>44099</v>
          </cell>
          <cell r="C644">
            <v>1667</v>
          </cell>
          <cell r="D644">
            <v>2915</v>
          </cell>
          <cell r="E644">
            <v>1380</v>
          </cell>
          <cell r="F644">
            <v>992</v>
          </cell>
          <cell r="G644">
            <v>585</v>
          </cell>
        </row>
        <row r="645">
          <cell r="B645">
            <v>44106</v>
          </cell>
          <cell r="C645">
            <v>2020</v>
          </cell>
          <cell r="D645">
            <v>3987</v>
          </cell>
          <cell r="E645">
            <v>1373</v>
          </cell>
          <cell r="F645">
            <v>991</v>
          </cell>
          <cell r="G645">
            <v>593</v>
          </cell>
        </row>
        <row r="646">
          <cell r="B646">
            <v>44113</v>
          </cell>
          <cell r="C646">
            <v>1892</v>
          </cell>
          <cell r="D646">
            <v>3555</v>
          </cell>
          <cell r="E646">
            <v>1439</v>
          </cell>
          <cell r="F646">
            <v>982</v>
          </cell>
          <cell r="G646">
            <v>595</v>
          </cell>
        </row>
        <row r="647">
          <cell r="B647">
            <v>44120</v>
          </cell>
          <cell r="C647">
            <v>1477</v>
          </cell>
          <cell r="D647">
            <v>2406</v>
          </cell>
          <cell r="E647">
            <v>1323</v>
          </cell>
          <cell r="F647">
            <v>976</v>
          </cell>
          <cell r="G647">
            <v>599</v>
          </cell>
        </row>
        <row r="648">
          <cell r="B648">
            <v>44127</v>
          </cell>
          <cell r="C648">
            <v>1415</v>
          </cell>
          <cell r="D648">
            <v>2261</v>
          </cell>
          <cell r="E648">
            <v>1274</v>
          </cell>
          <cell r="F648">
            <v>972</v>
          </cell>
          <cell r="G648">
            <v>597</v>
          </cell>
        </row>
        <row r="649">
          <cell r="B649">
            <v>44134</v>
          </cell>
          <cell r="C649">
            <v>1284</v>
          </cell>
          <cell r="D649">
            <v>1895</v>
          </cell>
          <cell r="E649">
            <v>1275</v>
          </cell>
          <cell r="F649">
            <v>943</v>
          </cell>
          <cell r="G649">
            <v>590</v>
          </cell>
        </row>
        <row r="650">
          <cell r="B650">
            <v>44141</v>
          </cell>
          <cell r="C650">
            <v>1196</v>
          </cell>
          <cell r="D650">
            <v>1739</v>
          </cell>
          <cell r="E650">
            <v>1190</v>
          </cell>
          <cell r="F650">
            <v>901</v>
          </cell>
          <cell r="G650">
            <v>583</v>
          </cell>
        </row>
        <row r="651">
          <cell r="B651">
            <v>44148</v>
          </cell>
          <cell r="C651">
            <v>1115</v>
          </cell>
          <cell r="D651">
            <v>1507</v>
          </cell>
          <cell r="E651">
            <v>1198</v>
          </cell>
          <cell r="F651">
            <v>884</v>
          </cell>
          <cell r="G651">
            <v>586</v>
          </cell>
        </row>
        <row r="652">
          <cell r="B652">
            <v>44155</v>
          </cell>
          <cell r="C652">
            <v>1148</v>
          </cell>
          <cell r="D652">
            <v>1435</v>
          </cell>
          <cell r="E652">
            <v>1353</v>
          </cell>
          <cell r="F652">
            <v>930</v>
          </cell>
          <cell r="G652">
            <v>602</v>
          </cell>
        </row>
        <row r="653">
          <cell r="B653">
            <v>44162</v>
          </cell>
          <cell r="C653">
            <v>1230</v>
          </cell>
          <cell r="D653">
            <v>1533</v>
          </cell>
          <cell r="E653">
            <v>1429</v>
          </cell>
          <cell r="F653">
            <v>1018</v>
          </cell>
          <cell r="G653">
            <v>649</v>
          </cell>
        </row>
        <row r="654">
          <cell r="B654">
            <v>44169</v>
          </cell>
          <cell r="C654">
            <v>1197</v>
          </cell>
          <cell r="D654">
            <v>1520</v>
          </cell>
          <cell r="E654">
            <v>1331</v>
          </cell>
          <cell r="F654">
            <v>1011</v>
          </cell>
          <cell r="G654">
            <v>664</v>
          </cell>
        </row>
        <row r="655">
          <cell r="B655">
            <v>44176</v>
          </cell>
          <cell r="C655">
            <v>1211</v>
          </cell>
          <cell r="D655">
            <v>1434</v>
          </cell>
          <cell r="E655">
            <v>1465</v>
          </cell>
          <cell r="F655">
            <v>1031</v>
          </cell>
          <cell r="G655">
            <v>668</v>
          </cell>
        </row>
        <row r="656">
          <cell r="B656">
            <v>44183</v>
          </cell>
          <cell r="C656">
            <v>1325</v>
          </cell>
          <cell r="D656">
            <v>1802</v>
          </cell>
          <cell r="E656">
            <v>1402</v>
          </cell>
          <cell r="F656">
            <v>1057</v>
          </cell>
          <cell r="G656">
            <v>678</v>
          </cell>
        </row>
        <row r="657">
          <cell r="B657">
            <v>44190</v>
          </cell>
          <cell r="C657">
            <v>1366</v>
          </cell>
          <cell r="D657">
            <v>2006</v>
          </cell>
          <cell r="E657">
            <v>1325</v>
          </cell>
          <cell r="F657">
            <v>1039</v>
          </cell>
          <cell r="G657">
            <v>677</v>
          </cell>
        </row>
        <row r="658">
          <cell r="B658">
            <v>44197</v>
          </cell>
          <cell r="C658">
            <v>1374</v>
          </cell>
          <cell r="D658">
            <v>2008</v>
          </cell>
          <cell r="E658">
            <v>1364</v>
          </cell>
          <cell r="F658">
            <v>1028</v>
          </cell>
          <cell r="G658">
            <v>669</v>
          </cell>
        </row>
        <row r="659">
          <cell r="B659">
            <v>44204</v>
          </cell>
          <cell r="C659">
            <v>1606</v>
          </cell>
          <cell r="D659">
            <v>2548</v>
          </cell>
          <cell r="E659">
            <v>1559</v>
          </cell>
          <cell r="F659">
            <v>1029</v>
          </cell>
          <cell r="G659">
            <v>656</v>
          </cell>
        </row>
        <row r="660">
          <cell r="B660">
            <v>44211</v>
          </cell>
          <cell r="C660">
            <v>1754</v>
          </cell>
          <cell r="D660">
            <v>2893</v>
          </cell>
          <cell r="E660">
            <v>1616</v>
          </cell>
          <cell r="F660">
            <v>1086</v>
          </cell>
          <cell r="G660">
            <v>653</v>
          </cell>
        </row>
        <row r="661">
          <cell r="B661">
            <v>44218</v>
          </cell>
          <cell r="C661">
            <v>1810</v>
          </cell>
          <cell r="D661">
            <v>2970</v>
          </cell>
          <cell r="E661">
            <v>1659</v>
          </cell>
          <cell r="F661">
            <v>1142</v>
          </cell>
          <cell r="G661">
            <v>670</v>
          </cell>
        </row>
        <row r="662">
          <cell r="B662">
            <v>44225</v>
          </cell>
          <cell r="C662">
            <v>1452</v>
          </cell>
          <cell r="D662">
            <v>1890</v>
          </cell>
          <cell r="E662">
            <v>1633</v>
          </cell>
          <cell r="F662">
            <v>1165</v>
          </cell>
          <cell r="G662">
            <v>701</v>
          </cell>
        </row>
        <row r="663">
          <cell r="B663">
            <v>44232</v>
          </cell>
          <cell r="C663">
            <v>1333</v>
          </cell>
          <cell r="D663">
            <v>1527</v>
          </cell>
          <cell r="E663">
            <v>1662</v>
          </cell>
          <cell r="F663">
            <v>1144</v>
          </cell>
          <cell r="G663">
            <v>719</v>
          </cell>
        </row>
        <row r="664">
          <cell r="B664">
            <v>44239</v>
          </cell>
          <cell r="C664">
            <v>1339</v>
          </cell>
          <cell r="D664">
            <v>1242</v>
          </cell>
          <cell r="E664">
            <v>1944</v>
          </cell>
          <cell r="F664">
            <v>1217</v>
          </cell>
          <cell r="G664">
            <v>751</v>
          </cell>
        </row>
        <row r="665">
          <cell r="B665">
            <v>44246</v>
          </cell>
          <cell r="C665">
            <v>1698</v>
          </cell>
          <cell r="D665">
            <v>1715</v>
          </cell>
          <cell r="E665">
            <v>2332</v>
          </cell>
          <cell r="F665">
            <v>1513</v>
          </cell>
          <cell r="G665">
            <v>901</v>
          </cell>
        </row>
        <row r="666">
          <cell r="B666">
            <v>44253</v>
          </cell>
          <cell r="C666">
            <v>1675</v>
          </cell>
          <cell r="D666">
            <v>1439</v>
          </cell>
          <cell r="E666">
            <v>2140</v>
          </cell>
          <cell r="F666">
            <v>1878</v>
          </cell>
          <cell r="G666">
            <v>1070</v>
          </cell>
        </row>
        <row r="667">
          <cell r="B667">
            <v>44260</v>
          </cell>
          <cell r="C667">
            <v>1829</v>
          </cell>
          <cell r="D667">
            <v>1784</v>
          </cell>
          <cell r="E667">
            <v>2241</v>
          </cell>
          <cell r="F667">
            <v>1917</v>
          </cell>
          <cell r="G667">
            <v>1131</v>
          </cell>
        </row>
        <row r="668">
          <cell r="B668">
            <v>44267</v>
          </cell>
          <cell r="C668">
            <v>1960</v>
          </cell>
          <cell r="D668">
            <v>2019</v>
          </cell>
          <cell r="E668">
            <v>2242</v>
          </cell>
          <cell r="F668">
            <v>2077</v>
          </cell>
          <cell r="G668">
            <v>1283</v>
          </cell>
        </row>
        <row r="669">
          <cell r="B669">
            <v>44274</v>
          </cell>
          <cell r="C669">
            <v>2281</v>
          </cell>
          <cell r="D669">
            <v>2344</v>
          </cell>
          <cell r="E669">
            <v>2975</v>
          </cell>
          <cell r="F669">
            <v>2122</v>
          </cell>
          <cell r="G669">
            <v>1360</v>
          </cell>
        </row>
        <row r="670">
          <cell r="B670">
            <v>44281</v>
          </cell>
          <cell r="C670">
            <v>2178</v>
          </cell>
          <cell r="D670">
            <v>2293</v>
          </cell>
          <cell r="E670">
            <v>2827</v>
          </cell>
          <cell r="F670">
            <v>1983</v>
          </cell>
          <cell r="G670">
            <v>1272</v>
          </cell>
        </row>
        <row r="671">
          <cell r="B671">
            <v>44287</v>
          </cell>
          <cell r="C671">
            <v>2072</v>
          </cell>
          <cell r="D671">
            <v>2394</v>
          </cell>
          <cell r="E671">
            <v>2484</v>
          </cell>
          <cell r="F671">
            <v>1840</v>
          </cell>
          <cell r="G671">
            <v>1137</v>
          </cell>
        </row>
        <row r="672">
          <cell r="B672">
            <v>44295</v>
          </cell>
          <cell r="C672">
            <v>2085</v>
          </cell>
          <cell r="D672">
            <v>2883</v>
          </cell>
          <cell r="E672">
            <v>2003</v>
          </cell>
          <cell r="F672">
            <v>1780</v>
          </cell>
          <cell r="G672">
            <v>1049</v>
          </cell>
        </row>
        <row r="673">
          <cell r="B673">
            <v>44302</v>
          </cell>
          <cell r="C673">
            <v>2385</v>
          </cell>
          <cell r="D673">
            <v>3439</v>
          </cell>
          <cell r="E673">
            <v>2347</v>
          </cell>
          <cell r="F673">
            <v>1849</v>
          </cell>
          <cell r="G673">
            <v>1006</v>
          </cell>
        </row>
        <row r="674">
          <cell r="B674">
            <v>44309</v>
          </cell>
          <cell r="C674">
            <v>2788</v>
          </cell>
          <cell r="D674">
            <v>4192</v>
          </cell>
          <cell r="E674">
            <v>2630</v>
          </cell>
          <cell r="F674">
            <v>2085</v>
          </cell>
          <cell r="G674">
            <v>1092</v>
          </cell>
        </row>
        <row r="675">
          <cell r="B675">
            <v>44316</v>
          </cell>
          <cell r="C675">
            <v>3053</v>
          </cell>
          <cell r="D675">
            <v>4896</v>
          </cell>
          <cell r="E675">
            <v>2672</v>
          </cell>
          <cell r="F675">
            <v>2144</v>
          </cell>
          <cell r="G675">
            <v>1145</v>
          </cell>
        </row>
        <row r="676">
          <cell r="B676">
            <v>44323</v>
          </cell>
          <cell r="C676">
            <v>3183</v>
          </cell>
          <cell r="D676">
            <v>5006</v>
          </cell>
          <cell r="E676">
            <v>2955</v>
          </cell>
          <cell r="F676">
            <v>2196</v>
          </cell>
          <cell r="G676">
            <v>1189</v>
          </cell>
        </row>
        <row r="677">
          <cell r="B677">
            <v>44330</v>
          </cell>
          <cell r="C677">
            <v>2939</v>
          </cell>
          <cell r="D677">
            <v>4165</v>
          </cell>
          <cell r="E677">
            <v>2961</v>
          </cell>
          <cell r="F677">
            <v>2297</v>
          </cell>
          <cell r="G677">
            <v>1269</v>
          </cell>
        </row>
        <row r="678">
          <cell r="B678">
            <v>44337</v>
          </cell>
          <cell r="C678">
            <v>2869</v>
          </cell>
          <cell r="D678">
            <v>3930</v>
          </cell>
          <cell r="E678">
            <v>2855</v>
          </cell>
          <cell r="F678">
            <v>2408</v>
          </cell>
          <cell r="G678">
            <v>1317</v>
          </cell>
        </row>
        <row r="679">
          <cell r="B679">
            <v>44344</v>
          </cell>
          <cell r="C679">
            <v>2596</v>
          </cell>
          <cell r="D679">
            <v>3089</v>
          </cell>
          <cell r="E679">
            <v>2760</v>
          </cell>
          <cell r="F679">
            <v>2504</v>
          </cell>
          <cell r="G679">
            <v>1343</v>
          </cell>
        </row>
        <row r="680">
          <cell r="B680">
            <v>44351</v>
          </cell>
          <cell r="C680">
            <v>2438</v>
          </cell>
          <cell r="D680">
            <v>2524</v>
          </cell>
          <cell r="E680">
            <v>2933</v>
          </cell>
          <cell r="F680">
            <v>2449</v>
          </cell>
          <cell r="G680">
            <v>1337</v>
          </cell>
        </row>
        <row r="681">
          <cell r="B681">
            <v>44358</v>
          </cell>
          <cell r="C681">
            <v>2857</v>
          </cell>
          <cell r="D681">
            <v>3346</v>
          </cell>
          <cell r="E681">
            <v>3302</v>
          </cell>
          <cell r="F681">
            <v>2592</v>
          </cell>
          <cell r="G681">
            <v>1361</v>
          </cell>
        </row>
        <row r="682">
          <cell r="B682">
            <v>44364</v>
          </cell>
          <cell r="C682">
            <v>3267</v>
          </cell>
          <cell r="D682">
            <v>4212</v>
          </cell>
          <cell r="E682">
            <v>3558</v>
          </cell>
          <cell r="F682">
            <v>2754</v>
          </cell>
          <cell r="G682">
            <v>1388</v>
          </cell>
        </row>
        <row r="683">
          <cell r="B683">
            <v>44371</v>
          </cell>
          <cell r="C683">
            <v>3255</v>
          </cell>
          <cell r="D683">
            <v>3987</v>
          </cell>
          <cell r="E683">
            <v>3642</v>
          </cell>
          <cell r="F683">
            <v>2877</v>
          </cell>
          <cell r="G683">
            <v>1503</v>
          </cell>
        </row>
        <row r="684">
          <cell r="B684">
            <v>44379</v>
          </cell>
          <cell r="C684">
            <v>3285</v>
          </cell>
          <cell r="D684">
            <v>3510</v>
          </cell>
          <cell r="E684">
            <v>4269</v>
          </cell>
          <cell r="F684">
            <v>2935</v>
          </cell>
          <cell r="G684">
            <v>1555</v>
          </cell>
        </row>
        <row r="685">
          <cell r="B685">
            <v>44386</v>
          </cell>
          <cell r="C685">
            <v>3300</v>
          </cell>
          <cell r="D685">
            <v>3735</v>
          </cell>
          <cell r="E685">
            <v>4101</v>
          </cell>
          <cell r="F685">
            <v>2891</v>
          </cell>
          <cell r="G685">
            <v>1651</v>
          </cell>
        </row>
        <row r="686">
          <cell r="B686">
            <v>44393</v>
          </cell>
          <cell r="C686">
            <v>3059</v>
          </cell>
          <cell r="D686">
            <v>3514</v>
          </cell>
          <cell r="E686">
            <v>3623</v>
          </cell>
          <cell r="F686">
            <v>2774</v>
          </cell>
          <cell r="G686">
            <v>1681</v>
          </cell>
        </row>
        <row r="687">
          <cell r="B687">
            <v>44400</v>
          </cell>
          <cell r="C687">
            <v>3199</v>
          </cell>
          <cell r="D687">
            <v>3915</v>
          </cell>
          <cell r="E687">
            <v>3528</v>
          </cell>
          <cell r="F687">
            <v>2871</v>
          </cell>
          <cell r="G687">
            <v>1736</v>
          </cell>
        </row>
        <row r="688">
          <cell r="B688">
            <v>44407</v>
          </cell>
          <cell r="C688">
            <v>3292</v>
          </cell>
          <cell r="D688">
            <v>4306</v>
          </cell>
          <cell r="E688">
            <v>3304</v>
          </cell>
          <cell r="F688">
            <v>2945</v>
          </cell>
          <cell r="G688">
            <v>1760</v>
          </cell>
        </row>
        <row r="689">
          <cell r="B689">
            <v>44413</v>
          </cell>
          <cell r="C689">
            <v>3376</v>
          </cell>
          <cell r="D689">
            <v>4414</v>
          </cell>
          <cell r="E689">
            <v>3418</v>
          </cell>
          <cell r="F689">
            <v>2996</v>
          </cell>
          <cell r="G689">
            <v>1766</v>
          </cell>
        </row>
        <row r="690">
          <cell r="B690">
            <v>44420</v>
          </cell>
          <cell r="C690">
            <v>3566</v>
          </cell>
          <cell r="D690">
            <v>4766</v>
          </cell>
          <cell r="E690">
            <v>3566</v>
          </cell>
          <cell r="F690">
            <v>3098</v>
          </cell>
          <cell r="G690">
            <v>1816</v>
          </cell>
        </row>
        <row r="691">
          <cell r="B691">
            <v>44428</v>
          </cell>
          <cell r="C691">
            <v>4092</v>
          </cell>
          <cell r="D691">
            <v>5997</v>
          </cell>
          <cell r="E691">
            <v>3785</v>
          </cell>
          <cell r="F691">
            <v>3276</v>
          </cell>
          <cell r="G691">
            <v>1878</v>
          </cell>
        </row>
        <row r="692">
          <cell r="B692">
            <v>44435</v>
          </cell>
          <cell r="C692">
            <v>4235</v>
          </cell>
          <cell r="D692">
            <v>6162</v>
          </cell>
          <cell r="E692">
            <v>3874</v>
          </cell>
          <cell r="F692">
            <v>3470</v>
          </cell>
          <cell r="G692">
            <v>1879</v>
          </cell>
        </row>
        <row r="693">
          <cell r="B693">
            <v>44441</v>
          </cell>
          <cell r="C693">
            <v>4001</v>
          </cell>
          <cell r="D693">
            <v>5716</v>
          </cell>
          <cell r="E693">
            <v>3649</v>
          </cell>
          <cell r="F693">
            <v>3393</v>
          </cell>
          <cell r="G693">
            <v>1843</v>
          </cell>
        </row>
        <row r="694">
          <cell r="B694">
            <v>44449</v>
          </cell>
          <cell r="C694">
            <v>3864</v>
          </cell>
          <cell r="D694">
            <v>5567</v>
          </cell>
          <cell r="E694">
            <v>3595</v>
          </cell>
          <cell r="F694">
            <v>3170</v>
          </cell>
          <cell r="G694">
            <v>1807</v>
          </cell>
        </row>
        <row r="695">
          <cell r="B695">
            <v>44459</v>
          </cell>
          <cell r="C695">
            <v>4304</v>
          </cell>
          <cell r="D695">
            <v>6487</v>
          </cell>
          <cell r="E695">
            <v>3916</v>
          </cell>
          <cell r="F695">
            <v>3319</v>
          </cell>
          <cell r="G695">
            <v>1876</v>
          </cell>
        </row>
        <row r="696">
          <cell r="B696">
            <v>44466</v>
          </cell>
          <cell r="C696">
            <v>4644</v>
          </cell>
          <cell r="D696">
            <v>7393</v>
          </cell>
          <cell r="E696">
            <v>4012</v>
          </cell>
          <cell r="F696">
            <v>3359</v>
          </cell>
          <cell r="G696">
            <v>1925</v>
          </cell>
        </row>
        <row r="697">
          <cell r="B697">
            <v>44473</v>
          </cell>
          <cell r="C697">
            <v>5267</v>
          </cell>
          <cell r="D697">
            <v>9289</v>
          </cell>
          <cell r="E697">
            <v>3961</v>
          </cell>
          <cell r="F697">
            <v>3381</v>
          </cell>
          <cell r="G697">
            <v>1992</v>
          </cell>
        </row>
        <row r="698">
          <cell r="B698">
            <v>44480</v>
          </cell>
          <cell r="C698">
            <v>5526</v>
          </cell>
          <cell r="D698">
            <v>10112</v>
          </cell>
          <cell r="E698">
            <v>3866</v>
          </cell>
          <cell r="F698">
            <v>3417</v>
          </cell>
          <cell r="G698">
            <v>2015</v>
          </cell>
        </row>
        <row r="699">
          <cell r="B699">
            <v>44484</v>
          </cell>
          <cell r="C699">
            <v>4854</v>
          </cell>
          <cell r="D699">
            <v>7767</v>
          </cell>
          <cell r="E699">
            <v>4065</v>
          </cell>
          <cell r="F699">
            <v>3576</v>
          </cell>
          <cell r="G699">
            <v>2021</v>
          </cell>
        </row>
        <row r="700">
          <cell r="B700">
            <v>44491</v>
          </cell>
          <cell r="C700">
            <v>4410</v>
          </cell>
          <cell r="D700">
            <v>6205</v>
          </cell>
          <cell r="E700">
            <v>4327</v>
          </cell>
          <cell r="F700">
            <v>3584</v>
          </cell>
          <cell r="G700">
            <v>2057</v>
          </cell>
        </row>
        <row r="701">
          <cell r="B701">
            <v>44498</v>
          </cell>
          <cell r="C701">
            <v>3519</v>
          </cell>
          <cell r="D701">
            <v>4349</v>
          </cell>
          <cell r="E701">
            <v>3896</v>
          </cell>
          <cell r="F701">
            <v>3104</v>
          </cell>
          <cell r="G701">
            <v>1972</v>
          </cell>
        </row>
        <row r="702">
          <cell r="B702">
            <v>44505</v>
          </cell>
          <cell r="C702">
            <v>2715</v>
          </cell>
          <cell r="D702">
            <v>3280</v>
          </cell>
          <cell r="E702">
            <v>3071</v>
          </cell>
          <cell r="F702">
            <v>2416</v>
          </cell>
          <cell r="G702">
            <v>1726</v>
          </cell>
        </row>
        <row r="703">
          <cell r="B703">
            <v>44512</v>
          </cell>
          <cell r="C703">
            <v>2807</v>
          </cell>
          <cell r="D703">
            <v>3836</v>
          </cell>
          <cell r="E703">
            <v>2930</v>
          </cell>
          <cell r="F703">
            <v>2253</v>
          </cell>
          <cell r="G703">
            <v>1613</v>
          </cell>
        </row>
        <row r="704">
          <cell r="B704">
            <v>44519</v>
          </cell>
          <cell r="C704">
            <v>2552</v>
          </cell>
          <cell r="D704">
            <v>3610</v>
          </cell>
          <cell r="E704">
            <v>2282</v>
          </cell>
          <cell r="F704">
            <v>2237</v>
          </cell>
          <cell r="G704">
            <v>1561</v>
          </cell>
        </row>
        <row r="705">
          <cell r="B705">
            <v>44526</v>
          </cell>
          <cell r="C705">
            <v>2767</v>
          </cell>
          <cell r="D705">
            <v>3906</v>
          </cell>
          <cell r="E705">
            <v>2621</v>
          </cell>
          <cell r="F705">
            <v>2316</v>
          </cell>
          <cell r="G705">
            <v>1539</v>
          </cell>
        </row>
        <row r="706">
          <cell r="B706">
            <v>44533</v>
          </cell>
          <cell r="C706">
            <v>3171</v>
          </cell>
          <cell r="D706">
            <v>4594</v>
          </cell>
          <cell r="E706">
            <v>3128</v>
          </cell>
          <cell r="F706">
            <v>2431</v>
          </cell>
          <cell r="G706">
            <v>1559</v>
          </cell>
        </row>
        <row r="707">
          <cell r="B707">
            <v>44540</v>
          </cell>
          <cell r="C707">
            <v>3272</v>
          </cell>
          <cell r="D707">
            <v>4827</v>
          </cell>
          <cell r="E707">
            <v>3068</v>
          </cell>
          <cell r="F707">
            <v>2551</v>
          </cell>
          <cell r="G707">
            <v>1572</v>
          </cell>
        </row>
        <row r="708">
          <cell r="B708">
            <v>44547</v>
          </cell>
          <cell r="C708">
            <v>2379</v>
          </cell>
          <cell r="D708">
            <v>2727</v>
          </cell>
          <cell r="E708">
            <v>2444</v>
          </cell>
          <cell r="F708">
            <v>2469</v>
          </cell>
          <cell r="G708">
            <v>1547</v>
          </cell>
        </row>
        <row r="709">
          <cell r="B709">
            <v>44568</v>
          </cell>
          <cell r="C709">
            <v>2289</v>
          </cell>
          <cell r="D709">
            <v>2432</v>
          </cell>
          <cell r="E709">
            <v>2957</v>
          </cell>
          <cell r="F709">
            <v>2074</v>
          </cell>
          <cell r="G709">
            <v>1300</v>
          </cell>
        </row>
        <row r="710">
          <cell r="B710">
            <v>44575</v>
          </cell>
          <cell r="C710">
            <v>1764</v>
          </cell>
          <cell r="D710">
            <v>1496</v>
          </cell>
          <cell r="E710">
            <v>2375</v>
          </cell>
          <cell r="F710">
            <v>1897</v>
          </cell>
          <cell r="G710">
            <v>1192</v>
          </cell>
        </row>
        <row r="711">
          <cell r="B711">
            <v>44582</v>
          </cell>
          <cell r="C711">
            <v>1415</v>
          </cell>
          <cell r="D711">
            <v>891</v>
          </cell>
          <cell r="E711">
            <v>2010</v>
          </cell>
          <cell r="F711">
            <v>1749</v>
          </cell>
          <cell r="G711">
            <v>1103</v>
          </cell>
        </row>
        <row r="712">
          <cell r="B712">
            <v>44590</v>
          </cell>
          <cell r="C712">
            <v>1302</v>
          </cell>
          <cell r="D712">
            <v>818</v>
          </cell>
          <cell r="E712">
            <v>1846</v>
          </cell>
          <cell r="F712">
            <v>1613</v>
          </cell>
          <cell r="G712">
            <v>1017</v>
          </cell>
        </row>
        <row r="713">
          <cell r="B713">
            <v>44596</v>
          </cell>
          <cell r="C713">
            <v>1423</v>
          </cell>
          <cell r="D713">
            <v>1242</v>
          </cell>
          <cell r="E713">
            <v>1796</v>
          </cell>
          <cell r="F713">
            <v>1594</v>
          </cell>
          <cell r="G713">
            <v>990</v>
          </cell>
        </row>
        <row r="714">
          <cell r="B714">
            <v>44603</v>
          </cell>
          <cell r="C714">
            <v>1968</v>
          </cell>
          <cell r="D714">
            <v>1713</v>
          </cell>
          <cell r="E714">
            <v>2400</v>
          </cell>
          <cell r="F714">
            <v>2277</v>
          </cell>
          <cell r="G714">
            <v>1221</v>
          </cell>
        </row>
        <row r="715">
          <cell r="B715">
            <v>44613</v>
          </cell>
          <cell r="C715">
            <v>2045</v>
          </cell>
          <cell r="D715">
            <v>1849</v>
          </cell>
          <cell r="E715">
            <v>2441</v>
          </cell>
          <cell r="F715">
            <v>2342</v>
          </cell>
          <cell r="G715">
            <v>1306</v>
          </cell>
        </row>
        <row r="716">
          <cell r="B716">
            <v>44620</v>
          </cell>
          <cell r="C716">
            <v>2187</v>
          </cell>
          <cell r="D716">
            <v>2000</v>
          </cell>
          <cell r="E716">
            <v>2689</v>
          </cell>
          <cell r="F716">
            <v>2415</v>
          </cell>
          <cell r="G716">
            <v>1384</v>
          </cell>
        </row>
        <row r="717">
          <cell r="B717">
            <v>44627</v>
          </cell>
          <cell r="C717">
            <v>2235</v>
          </cell>
          <cell r="D717">
            <v>1749</v>
          </cell>
          <cell r="E717">
            <v>2901</v>
          </cell>
          <cell r="F717">
            <v>2640</v>
          </cell>
          <cell r="G717">
            <v>1467</v>
          </cell>
        </row>
        <row r="718">
          <cell r="B718">
            <v>44638</v>
          </cell>
          <cell r="C718">
            <v>2605</v>
          </cell>
          <cell r="D718">
            <v>2100</v>
          </cell>
          <cell r="E718">
            <v>2874</v>
          </cell>
          <cell r="F718">
            <v>2922</v>
          </cell>
          <cell r="G718">
            <v>1662</v>
          </cell>
        </row>
        <row r="719">
          <cell r="B719">
            <v>44645</v>
          </cell>
          <cell r="C719">
            <v>2544</v>
          </cell>
          <cell r="D719">
            <v>1887</v>
          </cell>
          <cell r="E719">
            <v>3413</v>
          </cell>
          <cell r="F719">
            <v>3020</v>
          </cell>
          <cell r="G719">
            <v>1782</v>
          </cell>
        </row>
        <row r="720">
          <cell r="B720">
            <v>44652</v>
          </cell>
          <cell r="C720">
            <v>2357</v>
          </cell>
          <cell r="D720">
            <v>1864</v>
          </cell>
          <cell r="E720">
            <v>3073</v>
          </cell>
          <cell r="F720">
            <v>2755</v>
          </cell>
          <cell r="G720">
            <v>1695</v>
          </cell>
        </row>
        <row r="721">
          <cell r="B721">
            <v>44658</v>
          </cell>
          <cell r="C721">
            <v>2031</v>
          </cell>
          <cell r="D721">
            <v>1395</v>
          </cell>
          <cell r="E721">
            <v>2785</v>
          </cell>
          <cell r="F721">
            <v>2473</v>
          </cell>
          <cell r="G721">
            <v>1520</v>
          </cell>
        </row>
        <row r="722">
          <cell r="B722">
            <v>44665</v>
          </cell>
          <cell r="C722">
            <v>2137</v>
          </cell>
          <cell r="D722">
            <v>1481</v>
          </cell>
          <cell r="E722">
            <v>3042</v>
          </cell>
          <cell r="F722">
            <v>2497</v>
          </cell>
          <cell r="G722">
            <v>1449</v>
          </cell>
        </row>
        <row r="723">
          <cell r="B723">
            <v>44670</v>
          </cell>
          <cell r="C723">
            <v>2142</v>
          </cell>
          <cell r="D723">
            <v>1363</v>
          </cell>
          <cell r="E723">
            <v>3087</v>
          </cell>
          <cell r="F723">
            <v>2596</v>
          </cell>
          <cell r="G723">
            <v>1459</v>
          </cell>
        </row>
        <row r="724">
          <cell r="B724">
            <v>44676</v>
          </cell>
          <cell r="C724">
            <v>2356</v>
          </cell>
          <cell r="D724">
            <v>2003</v>
          </cell>
          <cell r="E724">
            <v>2967</v>
          </cell>
          <cell r="F724">
            <v>2699</v>
          </cell>
          <cell r="G724">
            <v>1538</v>
          </cell>
        </row>
        <row r="725">
          <cell r="B725">
            <v>44684</v>
          </cell>
          <cell r="C725">
            <v>2412</v>
          </cell>
          <cell r="D725">
            <v>2147</v>
          </cell>
          <cell r="E725">
            <v>2955</v>
          </cell>
          <cell r="F725">
            <v>2733</v>
          </cell>
          <cell r="G725">
            <v>1609</v>
          </cell>
        </row>
        <row r="726">
          <cell r="B726">
            <v>44692</v>
          </cell>
          <cell r="C726">
            <v>3052</v>
          </cell>
          <cell r="D726">
            <v>3756</v>
          </cell>
          <cell r="E726">
            <v>3316</v>
          </cell>
          <cell r="F726">
            <v>2759</v>
          </cell>
          <cell r="G726">
            <v>1665</v>
          </cell>
        </row>
        <row r="727">
          <cell r="B727">
            <v>44699</v>
          </cell>
          <cell r="C727">
            <v>3189</v>
          </cell>
          <cell r="D727">
            <v>4164</v>
          </cell>
          <cell r="E727">
            <v>3327</v>
          </cell>
          <cell r="F727">
            <v>2758</v>
          </cell>
          <cell r="G727">
            <v>1667</v>
          </cell>
        </row>
        <row r="728">
          <cell r="B728">
            <v>44706</v>
          </cell>
          <cell r="C728">
            <v>3127</v>
          </cell>
          <cell r="D728">
            <v>3987</v>
          </cell>
          <cell r="E728">
            <v>3218</v>
          </cell>
          <cell r="F728">
            <v>2833</v>
          </cell>
          <cell r="G728">
            <v>1656</v>
          </cell>
        </row>
        <row r="729">
          <cell r="B729">
            <v>44714</v>
          </cell>
          <cell r="C729">
            <v>3515.5</v>
          </cell>
          <cell r="D729">
            <v>4995.5</v>
          </cell>
          <cell r="E729">
            <v>3404</v>
          </cell>
          <cell r="F729">
            <v>2845.5</v>
          </cell>
          <cell r="G729">
            <v>1685</v>
          </cell>
        </row>
        <row r="730">
          <cell r="B730">
            <v>44722</v>
          </cell>
          <cell r="C730">
            <v>2320</v>
          </cell>
          <cell r="D730">
            <v>2371</v>
          </cell>
          <cell r="E730">
            <v>2629</v>
          </cell>
          <cell r="F730">
            <v>2495</v>
          </cell>
          <cell r="G730">
            <v>1417</v>
          </cell>
        </row>
        <row r="731">
          <cell r="B731">
            <v>44725</v>
          </cell>
          <cell r="C731">
            <v>2260</v>
          </cell>
          <cell r="D731">
            <v>2246</v>
          </cell>
          <cell r="E731">
            <v>2600</v>
          </cell>
          <cell r="F731">
            <v>2463</v>
          </cell>
          <cell r="G731">
            <v>1400</v>
          </cell>
        </row>
        <row r="732">
          <cell r="B732">
            <v>44732</v>
          </cell>
          <cell r="C732">
            <v>2596</v>
          </cell>
          <cell r="D732">
            <v>3031</v>
          </cell>
          <cell r="E732">
            <v>2872</v>
          </cell>
          <cell r="F732">
            <v>2470</v>
          </cell>
          <cell r="G732">
            <v>1336</v>
          </cell>
        </row>
        <row r="733">
          <cell r="B733">
            <v>44739</v>
          </cell>
          <cell r="C733">
            <v>2295</v>
          </cell>
          <cell r="D733">
            <v>2332</v>
          </cell>
          <cell r="E733">
            <v>2652</v>
          </cell>
          <cell r="F733">
            <v>2439</v>
          </cell>
          <cell r="G733">
            <v>1334</v>
          </cell>
        </row>
        <row r="734">
          <cell r="B734">
            <v>44741</v>
          </cell>
          <cell r="C734">
            <v>2186</v>
          </cell>
          <cell r="D734">
            <v>2200</v>
          </cell>
          <cell r="E734">
            <v>2510</v>
          </cell>
          <cell r="F734">
            <v>2359</v>
          </cell>
          <cell r="G734">
            <v>1297</v>
          </cell>
        </row>
        <row r="735">
          <cell r="B735">
            <v>44753</v>
          </cell>
          <cell r="C735">
            <v>2013</v>
          </cell>
          <cell r="D735">
            <v>2249</v>
          </cell>
          <cell r="E735">
            <v>2096</v>
          </cell>
          <cell r="F735">
            <v>2123</v>
          </cell>
          <cell r="G735">
            <v>1176</v>
          </cell>
        </row>
        <row r="736">
          <cell r="B736">
            <v>44760</v>
          </cell>
          <cell r="C736">
            <v>2113</v>
          </cell>
          <cell r="D736">
            <v>2653</v>
          </cell>
          <cell r="E736">
            <v>1972</v>
          </cell>
          <cell r="F736">
            <v>2057</v>
          </cell>
          <cell r="G736">
            <v>1206</v>
          </cell>
        </row>
        <row r="737">
          <cell r="B737">
            <v>44767</v>
          </cell>
          <cell r="C737">
            <v>2061</v>
          </cell>
          <cell r="D737">
            <v>2455</v>
          </cell>
          <cell r="E737">
            <v>2088</v>
          </cell>
          <cell r="F737">
            <v>2071</v>
          </cell>
          <cell r="G737">
            <v>1211</v>
          </cell>
        </row>
        <row r="738">
          <cell r="B738">
            <v>44777</v>
          </cell>
          <cell r="C738">
            <v>1603</v>
          </cell>
          <cell r="D738">
            <v>1411</v>
          </cell>
          <cell r="E738">
            <v>1983</v>
          </cell>
          <cell r="F738">
            <v>1747</v>
          </cell>
          <cell r="G738">
            <v>1095</v>
          </cell>
        </row>
        <row r="739">
          <cell r="B739">
            <v>44782</v>
          </cell>
          <cell r="C739">
            <v>1564</v>
          </cell>
          <cell r="D739">
            <v>1510</v>
          </cell>
          <cell r="E739">
            <v>1938</v>
          </cell>
          <cell r="F739">
            <v>1636</v>
          </cell>
          <cell r="G739">
            <v>1027</v>
          </cell>
        </row>
        <row r="740">
          <cell r="B740">
            <v>44787</v>
          </cell>
          <cell r="C740">
            <v>1394</v>
          </cell>
          <cell r="D740">
            <v>1083</v>
          </cell>
          <cell r="E740">
            <v>1805</v>
          </cell>
          <cell r="F740">
            <v>1659</v>
          </cell>
          <cell r="G740">
            <v>973</v>
          </cell>
        </row>
        <row r="741">
          <cell r="B741">
            <v>44795</v>
          </cell>
          <cell r="C741">
            <v>1270</v>
          </cell>
          <cell r="D741">
            <v>797</v>
          </cell>
          <cell r="E741">
            <v>1645</v>
          </cell>
          <cell r="F741">
            <v>1751</v>
          </cell>
          <cell r="G741">
            <v>955</v>
          </cell>
        </row>
        <row r="742">
          <cell r="B742">
            <v>44805</v>
          </cell>
          <cell r="C742">
            <v>965</v>
          </cell>
          <cell r="D742">
            <v>302</v>
          </cell>
          <cell r="E742">
            <v>1217</v>
          </cell>
          <cell r="F742">
            <v>1626</v>
          </cell>
          <cell r="G742">
            <v>902</v>
          </cell>
        </row>
        <row r="743">
          <cell r="B743">
            <v>44810</v>
          </cell>
          <cell r="C743">
            <v>1133</v>
          </cell>
          <cell r="D743">
            <v>844</v>
          </cell>
          <cell r="E743">
            <v>1327</v>
          </cell>
          <cell r="F743">
            <v>1498</v>
          </cell>
          <cell r="G743">
            <v>863</v>
          </cell>
        </row>
        <row r="744">
          <cell r="B744">
            <v>44816</v>
          </cell>
          <cell r="C744">
            <v>1256</v>
          </cell>
          <cell r="D744">
            <v>756</v>
          </cell>
          <cell r="E744">
            <v>1922</v>
          </cell>
          <cell r="F744">
            <v>1473</v>
          </cell>
          <cell r="G744">
            <v>874</v>
          </cell>
        </row>
        <row r="745">
          <cell r="B745">
            <v>44824</v>
          </cell>
          <cell r="C745">
            <v>1994</v>
          </cell>
          <cell r="D745">
            <v>2023</v>
          </cell>
          <cell r="E745">
            <v>1580</v>
          </cell>
          <cell r="F745">
            <v>921</v>
          </cell>
          <cell r="G745">
            <v>1256</v>
          </cell>
        </row>
        <row r="746">
          <cell r="B746">
            <v>44830</v>
          </cell>
          <cell r="C746">
            <v>1813</v>
          </cell>
          <cell r="D746">
            <v>2195</v>
          </cell>
          <cell r="E746">
            <v>1992</v>
          </cell>
          <cell r="F746">
            <v>1657</v>
          </cell>
          <cell r="G746">
            <v>974</v>
          </cell>
        </row>
        <row r="747">
          <cell r="B747">
            <v>44839</v>
          </cell>
          <cell r="C747">
            <v>1996</v>
          </cell>
          <cell r="D747">
            <v>2553</v>
          </cell>
          <cell r="E747">
            <v>2205</v>
          </cell>
          <cell r="F747">
            <v>1676</v>
          </cell>
          <cell r="G747">
            <v>1024</v>
          </cell>
        </row>
        <row r="748">
          <cell r="B748">
            <v>44845</v>
          </cell>
          <cell r="C748">
            <v>1904</v>
          </cell>
          <cell r="D748">
            <v>2246</v>
          </cell>
          <cell r="E748">
            <v>2196</v>
          </cell>
          <cell r="F748">
            <v>1714</v>
          </cell>
          <cell r="G748">
            <v>1032</v>
          </cell>
        </row>
        <row r="749">
          <cell r="B749">
            <v>44851</v>
          </cell>
          <cell r="C749">
            <v>1843</v>
          </cell>
          <cell r="D749">
            <v>2186</v>
          </cell>
          <cell r="E749">
            <v>2088</v>
          </cell>
          <cell r="F749">
            <v>1678</v>
          </cell>
          <cell r="G749">
            <v>996</v>
          </cell>
        </row>
        <row r="750">
          <cell r="B750">
            <v>44858</v>
          </cell>
          <cell r="C750">
            <v>1797</v>
          </cell>
          <cell r="D750">
            <v>2036</v>
          </cell>
          <cell r="E750">
            <v>2113</v>
          </cell>
          <cell r="F750">
            <v>1670</v>
          </cell>
          <cell r="G750">
            <v>959</v>
          </cell>
        </row>
        <row r="751">
          <cell r="B751">
            <v>44866</v>
          </cell>
          <cell r="C751">
            <v>1377</v>
          </cell>
          <cell r="D751">
            <v>1388</v>
          </cell>
          <cell r="E751">
            <v>1696</v>
          </cell>
          <cell r="F751">
            <v>1389</v>
          </cell>
          <cell r="G751">
            <v>867</v>
          </cell>
        </row>
        <row r="752">
          <cell r="B752">
            <v>44874</v>
          </cell>
          <cell r="C752">
            <v>1356</v>
          </cell>
          <cell r="D752">
            <v>1493</v>
          </cell>
          <cell r="E752">
            <v>1669</v>
          </cell>
          <cell r="F752">
            <v>1241</v>
          </cell>
          <cell r="G752">
            <v>818</v>
          </cell>
        </row>
        <row r="753">
          <cell r="B753">
            <v>44879</v>
          </cell>
          <cell r="C753">
            <v>1355</v>
          </cell>
          <cell r="D753">
            <v>1446</v>
          </cell>
          <cell r="E753">
            <v>1637</v>
          </cell>
          <cell r="F753">
            <v>1213</v>
          </cell>
          <cell r="G753">
            <v>787</v>
          </cell>
        </row>
        <row r="754">
          <cell r="B754">
            <v>44887</v>
          </cell>
          <cell r="C754">
            <v>1149</v>
          </cell>
          <cell r="D754">
            <v>1092</v>
          </cell>
          <cell r="E754">
            <v>1496</v>
          </cell>
          <cell r="F754">
            <v>1160</v>
          </cell>
          <cell r="G754">
            <v>753</v>
          </cell>
        </row>
        <row r="755">
          <cell r="B755">
            <v>44895</v>
          </cell>
          <cell r="C755">
            <v>1355</v>
          </cell>
          <cell r="D755">
            <v>1643</v>
          </cell>
          <cell r="E755">
            <v>1568</v>
          </cell>
          <cell r="F755">
            <v>1172</v>
          </cell>
          <cell r="G755">
            <v>744</v>
          </cell>
        </row>
        <row r="756">
          <cell r="B756">
            <v>44900</v>
          </cell>
          <cell r="C756">
            <v>1324</v>
          </cell>
          <cell r="D756">
            <v>1519</v>
          </cell>
          <cell r="E756">
            <v>1618</v>
          </cell>
          <cell r="F756">
            <v>1162</v>
          </cell>
          <cell r="G756">
            <v>741</v>
          </cell>
        </row>
        <row r="757">
          <cell r="B757">
            <v>44907</v>
          </cell>
          <cell r="C757">
            <v>1361</v>
          </cell>
          <cell r="D757">
            <v>1619</v>
          </cell>
          <cell r="E757">
            <v>1643</v>
          </cell>
          <cell r="F757">
            <v>1153</v>
          </cell>
          <cell r="G757">
            <v>729</v>
          </cell>
        </row>
        <row r="758">
          <cell r="B758">
            <v>44914</v>
          </cell>
          <cell r="C758">
            <v>1548</v>
          </cell>
          <cell r="D758">
            <v>2186</v>
          </cell>
          <cell r="E758">
            <v>1645</v>
          </cell>
          <cell r="F758">
            <v>1146</v>
          </cell>
          <cell r="G758">
            <v>701</v>
          </cell>
        </row>
        <row r="759">
          <cell r="B759">
            <v>44928</v>
          </cell>
          <cell r="C759">
            <v>1515</v>
          </cell>
          <cell r="D759">
            <v>2261</v>
          </cell>
          <cell r="E759">
            <v>1535</v>
          </cell>
          <cell r="F759">
            <v>1062</v>
          </cell>
          <cell r="G759">
            <v>663</v>
          </cell>
        </row>
        <row r="760">
          <cell r="B760">
            <v>44935</v>
          </cell>
          <cell r="C760">
            <v>1596</v>
          </cell>
          <cell r="D760">
            <v>1139</v>
          </cell>
          <cell r="E760">
            <v>1250</v>
          </cell>
          <cell r="F760">
            <v>825</v>
          </cell>
          <cell r="G760">
            <v>542</v>
          </cell>
        </row>
        <row r="761">
          <cell r="B761">
            <v>44942</v>
          </cell>
          <cell r="C761">
            <v>1311</v>
          </cell>
          <cell r="D761">
            <v>946</v>
          </cell>
          <cell r="E761">
            <v>1071</v>
          </cell>
          <cell r="F761">
            <v>673</v>
          </cell>
          <cell r="G761">
            <v>488</v>
          </cell>
        </row>
        <row r="762">
          <cell r="B762">
            <v>44949</v>
          </cell>
          <cell r="C762">
            <v>677</v>
          </cell>
          <cell r="D762">
            <v>549</v>
          </cell>
          <cell r="E762">
            <v>1045</v>
          </cell>
          <cell r="F762">
            <v>645</v>
          </cell>
          <cell r="G762">
            <v>432</v>
          </cell>
        </row>
        <row r="763">
          <cell r="B763">
            <v>44956</v>
          </cell>
          <cell r="C763">
            <v>533</v>
          </cell>
          <cell r="D763">
            <v>680</v>
          </cell>
          <cell r="E763">
            <v>1060</v>
          </cell>
          <cell r="F763">
            <v>658</v>
          </cell>
          <cell r="G763">
            <v>432</v>
          </cell>
        </row>
        <row r="764">
          <cell r="B764">
            <v>44963</v>
          </cell>
          <cell r="C764">
            <v>603</v>
          </cell>
          <cell r="D764">
            <v>474</v>
          </cell>
          <cell r="E764">
            <v>856</v>
          </cell>
          <cell r="F764">
            <v>651</v>
          </cell>
          <cell r="G764">
            <v>437</v>
          </cell>
        </row>
        <row r="765">
          <cell r="B765">
            <v>44970</v>
          </cell>
          <cell r="C765">
            <v>563</v>
          </cell>
          <cell r="D765">
            <v>382</v>
          </cell>
          <cell r="E765">
            <v>848</v>
          </cell>
          <cell r="F765">
            <v>627</v>
          </cell>
          <cell r="G765">
            <v>431</v>
          </cell>
        </row>
        <row r="766">
          <cell r="B766">
            <v>44977</v>
          </cell>
          <cell r="C766">
            <v>552</v>
          </cell>
          <cell r="D766">
            <v>284</v>
          </cell>
          <cell r="E766">
            <v>809</v>
          </cell>
          <cell r="F766">
            <v>727</v>
          </cell>
          <cell r="G766">
            <v>448</v>
          </cell>
        </row>
        <row r="767">
          <cell r="B767">
            <v>44984</v>
          </cell>
          <cell r="C767">
            <v>701</v>
          </cell>
          <cell r="D767">
            <v>935</v>
          </cell>
          <cell r="E767">
            <v>1317</v>
          </cell>
          <cell r="F767">
            <v>1050</v>
          </cell>
          <cell r="G767">
            <v>517</v>
          </cell>
        </row>
        <row r="768">
          <cell r="B768">
            <v>44992</v>
          </cell>
          <cell r="C768">
            <v>1258</v>
          </cell>
          <cell r="D768">
            <v>1471</v>
          </cell>
          <cell r="E768">
            <v>1582</v>
          </cell>
          <cell r="F768">
            <v>1180</v>
          </cell>
          <cell r="G768">
            <v>594</v>
          </cell>
        </row>
        <row r="769">
          <cell r="B769"/>
          <cell r="C769"/>
          <cell r="D769"/>
          <cell r="E769"/>
          <cell r="F769"/>
          <cell r="G769"/>
        </row>
        <row r="770">
          <cell r="B770"/>
          <cell r="C770"/>
          <cell r="D770"/>
          <cell r="E770"/>
          <cell r="F770"/>
          <cell r="G770"/>
        </row>
        <row r="771">
          <cell r="B771"/>
          <cell r="C771"/>
          <cell r="D771"/>
          <cell r="E771"/>
          <cell r="F771"/>
          <cell r="G771"/>
        </row>
        <row r="772">
          <cell r="B772"/>
          <cell r="C772"/>
          <cell r="D772"/>
          <cell r="E772"/>
          <cell r="F772"/>
          <cell r="G772"/>
        </row>
        <row r="773">
          <cell r="B773"/>
          <cell r="C773"/>
          <cell r="D773"/>
          <cell r="E773"/>
          <cell r="F773"/>
          <cell r="G773"/>
        </row>
        <row r="774">
          <cell r="B774"/>
          <cell r="C774"/>
          <cell r="D774"/>
          <cell r="E774"/>
          <cell r="F774"/>
          <cell r="G774"/>
        </row>
        <row r="775">
          <cell r="B775"/>
          <cell r="C775"/>
          <cell r="D775"/>
          <cell r="E775"/>
          <cell r="F775"/>
          <cell r="G775"/>
        </row>
        <row r="776">
          <cell r="B776"/>
          <cell r="C776"/>
          <cell r="D776"/>
          <cell r="E776"/>
          <cell r="F776"/>
          <cell r="G776"/>
        </row>
        <row r="777">
          <cell r="B777"/>
          <cell r="C777"/>
          <cell r="D777"/>
          <cell r="E777"/>
          <cell r="F777"/>
          <cell r="G777"/>
        </row>
        <row r="778">
          <cell r="B778"/>
          <cell r="C778"/>
          <cell r="D778"/>
          <cell r="E778"/>
          <cell r="F778"/>
          <cell r="G778"/>
        </row>
        <row r="779">
          <cell r="B779"/>
          <cell r="C779"/>
          <cell r="D779"/>
          <cell r="E779"/>
          <cell r="F779"/>
          <cell r="G779"/>
        </row>
        <row r="780">
          <cell r="B780"/>
          <cell r="C780"/>
          <cell r="D780"/>
          <cell r="E780"/>
          <cell r="F780"/>
          <cell r="G780"/>
        </row>
        <row r="781">
          <cell r="B781"/>
          <cell r="C781"/>
          <cell r="D781"/>
          <cell r="E781"/>
          <cell r="F781"/>
          <cell r="G781"/>
        </row>
        <row r="782">
          <cell r="B782"/>
          <cell r="C782"/>
          <cell r="D782"/>
          <cell r="E782"/>
          <cell r="F782"/>
          <cell r="G782"/>
        </row>
        <row r="783">
          <cell r="B783"/>
          <cell r="C783"/>
          <cell r="D783"/>
          <cell r="E783"/>
          <cell r="F783"/>
          <cell r="G783"/>
        </row>
        <row r="784">
          <cell r="B784"/>
          <cell r="C784"/>
          <cell r="D784"/>
          <cell r="E784"/>
          <cell r="F784"/>
          <cell r="G784"/>
        </row>
        <row r="785">
          <cell r="B785"/>
          <cell r="C785"/>
          <cell r="D785"/>
          <cell r="E785"/>
          <cell r="F785"/>
          <cell r="G785"/>
        </row>
        <row r="786">
          <cell r="B786"/>
          <cell r="C786"/>
          <cell r="D786"/>
          <cell r="E786"/>
          <cell r="F786"/>
          <cell r="G786"/>
        </row>
        <row r="787">
          <cell r="B787"/>
          <cell r="C787"/>
          <cell r="D787"/>
          <cell r="E787"/>
          <cell r="F787"/>
          <cell r="G787"/>
        </row>
        <row r="788">
          <cell r="B788"/>
          <cell r="C788"/>
          <cell r="D788"/>
          <cell r="E788"/>
          <cell r="F788"/>
          <cell r="G788"/>
        </row>
        <row r="789">
          <cell r="B789"/>
          <cell r="C789"/>
          <cell r="D789"/>
          <cell r="E789"/>
          <cell r="F789"/>
          <cell r="G789"/>
        </row>
        <row r="790">
          <cell r="B790"/>
          <cell r="C790"/>
          <cell r="D790"/>
          <cell r="E790"/>
          <cell r="F790"/>
          <cell r="G790"/>
        </row>
        <row r="791">
          <cell r="B791"/>
          <cell r="C791"/>
          <cell r="D791"/>
          <cell r="E791"/>
          <cell r="F791"/>
          <cell r="G791"/>
        </row>
        <row r="792">
          <cell r="B792"/>
          <cell r="C792"/>
          <cell r="D792"/>
          <cell r="E792"/>
          <cell r="F792"/>
          <cell r="G792"/>
        </row>
        <row r="793">
          <cell r="B793"/>
          <cell r="C793"/>
          <cell r="D793"/>
          <cell r="E793"/>
          <cell r="F793"/>
          <cell r="G793"/>
        </row>
        <row r="794">
          <cell r="B794"/>
          <cell r="C794"/>
          <cell r="D794"/>
          <cell r="E794"/>
          <cell r="F794"/>
          <cell r="G794"/>
        </row>
        <row r="795">
          <cell r="B795"/>
          <cell r="C795"/>
          <cell r="D795"/>
          <cell r="E795"/>
          <cell r="F795"/>
          <cell r="G795"/>
        </row>
        <row r="796">
          <cell r="B796"/>
          <cell r="C796"/>
          <cell r="D796"/>
          <cell r="E796"/>
          <cell r="F796"/>
          <cell r="G796"/>
        </row>
        <row r="797">
          <cell r="B797"/>
          <cell r="C797"/>
          <cell r="D797"/>
          <cell r="E797"/>
          <cell r="F797"/>
          <cell r="G797"/>
        </row>
        <row r="798">
          <cell r="B798"/>
          <cell r="C798"/>
          <cell r="D798"/>
          <cell r="E798"/>
          <cell r="F798"/>
          <cell r="G798"/>
        </row>
        <row r="799">
          <cell r="B799"/>
          <cell r="C799"/>
          <cell r="D799"/>
          <cell r="E799"/>
          <cell r="F799"/>
          <cell r="G799"/>
        </row>
        <row r="800">
          <cell r="B800"/>
          <cell r="C800"/>
          <cell r="D800"/>
          <cell r="E800"/>
          <cell r="F800"/>
          <cell r="G800"/>
        </row>
        <row r="801">
          <cell r="B801"/>
          <cell r="C801"/>
          <cell r="D801"/>
          <cell r="E801"/>
          <cell r="F801"/>
          <cell r="G801"/>
        </row>
        <row r="802">
          <cell r="B802"/>
          <cell r="C802"/>
          <cell r="D802"/>
          <cell r="E802"/>
          <cell r="F802"/>
          <cell r="G802"/>
        </row>
        <row r="803">
          <cell r="B803"/>
          <cell r="C803"/>
          <cell r="D803"/>
          <cell r="E803"/>
          <cell r="F803"/>
          <cell r="G803"/>
        </row>
        <row r="804">
          <cell r="B804"/>
          <cell r="C804"/>
          <cell r="D804"/>
          <cell r="E804"/>
          <cell r="F804"/>
          <cell r="G804"/>
        </row>
        <row r="805">
          <cell r="B805"/>
          <cell r="C805"/>
          <cell r="D805"/>
          <cell r="E805"/>
          <cell r="F805"/>
          <cell r="G805"/>
        </row>
        <row r="806">
          <cell r="B806"/>
          <cell r="C806"/>
          <cell r="D806"/>
          <cell r="E806"/>
          <cell r="F806"/>
          <cell r="G806"/>
        </row>
        <row r="807">
          <cell r="B807"/>
          <cell r="C807"/>
          <cell r="D807"/>
          <cell r="E807"/>
          <cell r="F807"/>
          <cell r="G807"/>
        </row>
        <row r="808">
          <cell r="B808"/>
          <cell r="C808"/>
          <cell r="D808"/>
          <cell r="E808"/>
          <cell r="F808"/>
          <cell r="G808"/>
        </row>
        <row r="809">
          <cell r="B809"/>
          <cell r="C809"/>
          <cell r="D809"/>
          <cell r="E809"/>
          <cell r="F809"/>
          <cell r="G809"/>
        </row>
        <row r="810">
          <cell r="B810"/>
          <cell r="C810"/>
          <cell r="D810"/>
          <cell r="E810"/>
          <cell r="F810"/>
          <cell r="G810"/>
        </row>
        <row r="811">
          <cell r="B811"/>
          <cell r="C811"/>
          <cell r="D811"/>
          <cell r="E811"/>
          <cell r="F811"/>
          <cell r="G811"/>
        </row>
        <row r="812">
          <cell r="B812"/>
          <cell r="C812"/>
          <cell r="D812"/>
          <cell r="E812"/>
          <cell r="F812"/>
          <cell r="G812"/>
        </row>
        <row r="813">
          <cell r="B813"/>
          <cell r="C813"/>
          <cell r="D813"/>
          <cell r="E813"/>
          <cell r="F813"/>
          <cell r="G813"/>
        </row>
        <row r="814">
          <cell r="B814"/>
          <cell r="C814"/>
          <cell r="D814"/>
          <cell r="E814"/>
          <cell r="F814"/>
          <cell r="G814"/>
        </row>
        <row r="815">
          <cell r="B815"/>
          <cell r="C815"/>
          <cell r="D815"/>
          <cell r="E815"/>
          <cell r="F815"/>
          <cell r="G815"/>
        </row>
        <row r="816">
          <cell r="B816"/>
          <cell r="C816"/>
          <cell r="D816"/>
          <cell r="E816"/>
          <cell r="F816"/>
          <cell r="G816"/>
        </row>
        <row r="817">
          <cell r="B817"/>
          <cell r="C817"/>
          <cell r="D817"/>
          <cell r="E817"/>
          <cell r="F817"/>
          <cell r="G817"/>
        </row>
        <row r="818">
          <cell r="B818"/>
          <cell r="C818"/>
          <cell r="D818"/>
          <cell r="E818"/>
          <cell r="F818"/>
          <cell r="G818"/>
        </row>
        <row r="819">
          <cell r="B819"/>
          <cell r="C819"/>
          <cell r="D819"/>
          <cell r="E819"/>
          <cell r="F819"/>
          <cell r="G819"/>
        </row>
        <row r="820">
          <cell r="B820"/>
          <cell r="C820"/>
          <cell r="D820"/>
          <cell r="E820"/>
          <cell r="F820"/>
          <cell r="G820"/>
        </row>
        <row r="821">
          <cell r="B821"/>
          <cell r="C821"/>
          <cell r="D821"/>
          <cell r="E821"/>
          <cell r="F821"/>
          <cell r="G821"/>
        </row>
        <row r="822">
          <cell r="B822"/>
          <cell r="C822"/>
          <cell r="D822"/>
          <cell r="E822"/>
          <cell r="F822"/>
          <cell r="G822"/>
        </row>
        <row r="823">
          <cell r="B823"/>
          <cell r="C823"/>
          <cell r="D823"/>
          <cell r="E823"/>
          <cell r="F823"/>
          <cell r="G823"/>
        </row>
        <row r="824">
          <cell r="B824"/>
          <cell r="C824"/>
          <cell r="D824"/>
          <cell r="E824"/>
          <cell r="F824"/>
          <cell r="G824"/>
        </row>
        <row r="825">
          <cell r="B825"/>
          <cell r="C825"/>
          <cell r="D825"/>
          <cell r="E825"/>
          <cell r="F825"/>
          <cell r="G825"/>
        </row>
        <row r="826">
          <cell r="B826"/>
          <cell r="C826"/>
          <cell r="D826"/>
          <cell r="E826"/>
          <cell r="F826"/>
          <cell r="G826"/>
        </row>
        <row r="827">
          <cell r="B827"/>
          <cell r="C827"/>
          <cell r="D827"/>
          <cell r="E827"/>
          <cell r="F827"/>
          <cell r="G827"/>
        </row>
        <row r="828">
          <cell r="B828"/>
          <cell r="C828"/>
          <cell r="D828"/>
          <cell r="E828"/>
          <cell r="F828"/>
          <cell r="G828"/>
        </row>
        <row r="829">
          <cell r="B829"/>
          <cell r="C829"/>
          <cell r="D829"/>
          <cell r="E829"/>
          <cell r="F829"/>
          <cell r="G829"/>
        </row>
        <row r="830">
          <cell r="B830"/>
          <cell r="C830"/>
          <cell r="D830"/>
          <cell r="E830"/>
          <cell r="F830"/>
          <cell r="G830"/>
        </row>
        <row r="831">
          <cell r="B831"/>
          <cell r="C831"/>
          <cell r="D831"/>
          <cell r="E831"/>
          <cell r="F831"/>
          <cell r="G831"/>
        </row>
        <row r="832">
          <cell r="B832"/>
          <cell r="C832"/>
          <cell r="D832"/>
          <cell r="E832"/>
          <cell r="F832"/>
          <cell r="G832"/>
        </row>
        <row r="833">
          <cell r="B833"/>
          <cell r="C833"/>
          <cell r="D833"/>
          <cell r="E833"/>
          <cell r="F833"/>
          <cell r="G833"/>
        </row>
        <row r="834">
          <cell r="B834"/>
          <cell r="C834"/>
          <cell r="D834"/>
          <cell r="E834"/>
          <cell r="F834"/>
          <cell r="G834"/>
        </row>
        <row r="835">
          <cell r="B835"/>
          <cell r="C835"/>
          <cell r="D835"/>
          <cell r="E835"/>
          <cell r="F835"/>
          <cell r="G835"/>
        </row>
        <row r="836">
          <cell r="B836"/>
          <cell r="C836"/>
          <cell r="D836"/>
          <cell r="E836"/>
          <cell r="F836"/>
          <cell r="G836"/>
        </row>
        <row r="837">
          <cell r="B837"/>
          <cell r="C837"/>
          <cell r="D837"/>
          <cell r="E837"/>
          <cell r="F837"/>
          <cell r="G837"/>
        </row>
        <row r="838">
          <cell r="B838"/>
          <cell r="C838"/>
          <cell r="D838"/>
          <cell r="E838"/>
          <cell r="F838"/>
          <cell r="G838"/>
        </row>
        <row r="839">
          <cell r="B839"/>
          <cell r="C839"/>
          <cell r="D839"/>
          <cell r="E839"/>
          <cell r="F839"/>
          <cell r="G839"/>
        </row>
        <row r="840">
          <cell r="B840"/>
          <cell r="C840"/>
          <cell r="D840"/>
          <cell r="E840"/>
          <cell r="F840"/>
          <cell r="G840"/>
        </row>
        <row r="841">
          <cell r="B841"/>
          <cell r="C841"/>
          <cell r="D841"/>
          <cell r="E841"/>
          <cell r="F841"/>
          <cell r="G841"/>
        </row>
        <row r="842">
          <cell r="B842"/>
          <cell r="C842"/>
          <cell r="D842"/>
          <cell r="E842"/>
          <cell r="F842"/>
          <cell r="G842"/>
        </row>
        <row r="843">
          <cell r="B843"/>
          <cell r="C843"/>
          <cell r="D843"/>
          <cell r="E843"/>
          <cell r="F843"/>
          <cell r="G843"/>
        </row>
        <row r="844">
          <cell r="B844"/>
          <cell r="C844"/>
          <cell r="D844"/>
          <cell r="E844"/>
          <cell r="F844"/>
          <cell r="G844"/>
        </row>
        <row r="845">
          <cell r="B845"/>
          <cell r="C845"/>
          <cell r="D845"/>
          <cell r="E845"/>
          <cell r="F845"/>
          <cell r="G845"/>
        </row>
        <row r="846">
          <cell r="B846"/>
          <cell r="C846"/>
          <cell r="D846"/>
          <cell r="E846"/>
          <cell r="F846"/>
          <cell r="G846"/>
        </row>
        <row r="847">
          <cell r="B847"/>
          <cell r="C847"/>
          <cell r="D847"/>
          <cell r="E847"/>
          <cell r="F847"/>
          <cell r="G847"/>
        </row>
        <row r="848">
          <cell r="B848"/>
          <cell r="C848"/>
          <cell r="D848"/>
          <cell r="E848"/>
          <cell r="F848"/>
          <cell r="G848"/>
        </row>
        <row r="849">
          <cell r="B849"/>
          <cell r="C849"/>
          <cell r="D849"/>
          <cell r="E849"/>
          <cell r="F849"/>
          <cell r="G849"/>
        </row>
        <row r="850">
          <cell r="B850"/>
          <cell r="C850"/>
          <cell r="D850"/>
          <cell r="E850"/>
          <cell r="F850"/>
          <cell r="G850"/>
        </row>
        <row r="851">
          <cell r="B851"/>
          <cell r="C851"/>
          <cell r="D851"/>
          <cell r="E851"/>
          <cell r="F851"/>
          <cell r="G851"/>
        </row>
        <row r="852">
          <cell r="B852"/>
          <cell r="C852"/>
          <cell r="D852"/>
          <cell r="E852"/>
          <cell r="F852"/>
          <cell r="G852"/>
        </row>
        <row r="853">
          <cell r="B853"/>
          <cell r="C853"/>
          <cell r="D853"/>
          <cell r="E853"/>
          <cell r="F853"/>
          <cell r="G853"/>
        </row>
        <row r="854">
          <cell r="B854"/>
          <cell r="C854"/>
          <cell r="D854"/>
          <cell r="E854"/>
          <cell r="F854"/>
          <cell r="G854"/>
        </row>
        <row r="855">
          <cell r="B855"/>
          <cell r="C855"/>
          <cell r="D855"/>
          <cell r="E855"/>
          <cell r="F855"/>
          <cell r="G855"/>
        </row>
        <row r="856">
          <cell r="B856"/>
          <cell r="C856"/>
          <cell r="D856"/>
          <cell r="E856"/>
          <cell r="F856"/>
          <cell r="G856"/>
        </row>
        <row r="857">
          <cell r="B857"/>
          <cell r="C857"/>
          <cell r="D857"/>
          <cell r="E857"/>
          <cell r="F857"/>
          <cell r="G857"/>
        </row>
        <row r="858">
          <cell r="B858"/>
          <cell r="C858"/>
          <cell r="D858"/>
          <cell r="E858"/>
          <cell r="F858"/>
          <cell r="G858"/>
        </row>
        <row r="859">
          <cell r="B859"/>
          <cell r="C859"/>
          <cell r="D859"/>
          <cell r="E859"/>
          <cell r="F859"/>
          <cell r="G859"/>
        </row>
        <row r="860">
          <cell r="B860"/>
          <cell r="C860"/>
          <cell r="D860"/>
          <cell r="E860"/>
          <cell r="F860"/>
          <cell r="G860"/>
        </row>
        <row r="861">
          <cell r="B861"/>
          <cell r="C861"/>
          <cell r="D861"/>
          <cell r="E861"/>
          <cell r="F861"/>
          <cell r="G861"/>
        </row>
        <row r="862">
          <cell r="B862"/>
          <cell r="C862"/>
          <cell r="D862"/>
          <cell r="E862"/>
          <cell r="F862"/>
          <cell r="G862"/>
        </row>
        <row r="863">
          <cell r="B863"/>
          <cell r="C863"/>
          <cell r="D863"/>
          <cell r="E863"/>
          <cell r="F863"/>
          <cell r="G863"/>
        </row>
        <row r="864">
          <cell r="B864"/>
          <cell r="C864"/>
          <cell r="D864"/>
          <cell r="E864"/>
          <cell r="F864"/>
          <cell r="G864"/>
        </row>
        <row r="865">
          <cell r="B865"/>
          <cell r="C865"/>
          <cell r="D865"/>
          <cell r="E865"/>
          <cell r="F865"/>
          <cell r="G865"/>
        </row>
        <row r="866">
          <cell r="B866"/>
          <cell r="C866"/>
          <cell r="D866"/>
          <cell r="E866"/>
          <cell r="F866"/>
          <cell r="G866"/>
        </row>
        <row r="867">
          <cell r="B867"/>
          <cell r="C867"/>
          <cell r="D867"/>
          <cell r="E867"/>
          <cell r="F867"/>
          <cell r="G867"/>
        </row>
        <row r="868">
          <cell r="B868"/>
          <cell r="C868"/>
          <cell r="D868"/>
          <cell r="E868"/>
          <cell r="F868"/>
          <cell r="G868"/>
        </row>
        <row r="869">
          <cell r="B869"/>
          <cell r="C869"/>
          <cell r="D869"/>
          <cell r="E869"/>
          <cell r="F869"/>
          <cell r="G869"/>
        </row>
        <row r="870">
          <cell r="B870"/>
          <cell r="C870"/>
          <cell r="D870"/>
          <cell r="E870"/>
          <cell r="F870"/>
          <cell r="G870"/>
        </row>
        <row r="871">
          <cell r="B871"/>
          <cell r="C871"/>
          <cell r="D871"/>
          <cell r="E871"/>
          <cell r="F871"/>
          <cell r="G871"/>
        </row>
        <row r="872">
          <cell r="B872"/>
          <cell r="C872"/>
          <cell r="D872"/>
          <cell r="E872"/>
          <cell r="F872"/>
          <cell r="G872"/>
        </row>
        <row r="873">
          <cell r="B873"/>
          <cell r="C873"/>
          <cell r="D873"/>
          <cell r="E873"/>
          <cell r="F873"/>
          <cell r="G873"/>
        </row>
        <row r="874">
          <cell r="B874"/>
          <cell r="C874"/>
          <cell r="D874"/>
          <cell r="E874"/>
          <cell r="F874"/>
          <cell r="G874"/>
        </row>
        <row r="875">
          <cell r="B875"/>
          <cell r="C875"/>
          <cell r="D875"/>
          <cell r="E875"/>
          <cell r="F875"/>
          <cell r="G875"/>
        </row>
        <row r="876">
          <cell r="B876"/>
          <cell r="C876"/>
          <cell r="D876"/>
          <cell r="E876"/>
          <cell r="F876"/>
          <cell r="G876"/>
        </row>
        <row r="877">
          <cell r="B877"/>
          <cell r="C877"/>
          <cell r="D877"/>
          <cell r="E877"/>
          <cell r="F877"/>
          <cell r="G877"/>
        </row>
        <row r="878">
          <cell r="B878"/>
          <cell r="C878"/>
          <cell r="D878"/>
          <cell r="E878"/>
          <cell r="F878"/>
          <cell r="G878"/>
        </row>
        <row r="879">
          <cell r="B879"/>
          <cell r="C879"/>
          <cell r="D879"/>
          <cell r="E879"/>
          <cell r="F879"/>
          <cell r="G879"/>
        </row>
        <row r="880">
          <cell r="B880"/>
          <cell r="C880"/>
          <cell r="D880"/>
          <cell r="E880"/>
          <cell r="F880"/>
          <cell r="G880"/>
        </row>
        <row r="881">
          <cell r="B881"/>
          <cell r="C881"/>
          <cell r="D881"/>
          <cell r="E881"/>
          <cell r="F881"/>
          <cell r="G881"/>
        </row>
        <row r="882">
          <cell r="B882"/>
          <cell r="C882"/>
          <cell r="D882"/>
          <cell r="E882"/>
          <cell r="F882"/>
          <cell r="G882"/>
        </row>
        <row r="883">
          <cell r="B883"/>
          <cell r="C883"/>
          <cell r="D883"/>
          <cell r="E883"/>
          <cell r="F883"/>
          <cell r="G883"/>
        </row>
        <row r="884">
          <cell r="B884"/>
          <cell r="C884"/>
          <cell r="D884"/>
          <cell r="E884"/>
          <cell r="F884"/>
          <cell r="G884"/>
        </row>
        <row r="885">
          <cell r="B885"/>
          <cell r="C885"/>
          <cell r="D885"/>
          <cell r="E885"/>
          <cell r="F885"/>
          <cell r="G885"/>
        </row>
        <row r="886">
          <cell r="B886"/>
          <cell r="C886"/>
          <cell r="D886"/>
          <cell r="E886"/>
          <cell r="F886"/>
          <cell r="G886"/>
        </row>
        <row r="887">
          <cell r="B887"/>
          <cell r="C887"/>
          <cell r="D887"/>
          <cell r="E887"/>
          <cell r="F887"/>
          <cell r="G887"/>
        </row>
        <row r="888">
          <cell r="B888"/>
          <cell r="C888"/>
          <cell r="D888"/>
          <cell r="E888"/>
          <cell r="F888"/>
          <cell r="G888"/>
        </row>
        <row r="889">
          <cell r="B889"/>
          <cell r="C889"/>
          <cell r="D889"/>
          <cell r="E889"/>
          <cell r="F889"/>
          <cell r="G889"/>
        </row>
        <row r="890">
          <cell r="B890"/>
          <cell r="C890"/>
          <cell r="D890"/>
          <cell r="E890"/>
          <cell r="F890"/>
          <cell r="G890"/>
        </row>
        <row r="891">
          <cell r="B891"/>
          <cell r="C891"/>
          <cell r="D891"/>
          <cell r="E891"/>
          <cell r="F891"/>
          <cell r="G891"/>
        </row>
        <row r="892">
          <cell r="B892"/>
          <cell r="C892"/>
          <cell r="D892"/>
          <cell r="E892"/>
          <cell r="F892"/>
          <cell r="G892"/>
        </row>
        <row r="893">
          <cell r="B893"/>
          <cell r="C893"/>
          <cell r="D893"/>
          <cell r="E893"/>
          <cell r="F893"/>
          <cell r="G893"/>
        </row>
        <row r="894">
          <cell r="B894"/>
          <cell r="C894"/>
          <cell r="D894"/>
          <cell r="E894"/>
          <cell r="F894"/>
          <cell r="G894"/>
        </row>
      </sheetData>
      <sheetData sheetId="6"/>
      <sheetData sheetId="7"/>
      <sheetData sheetId="8">
        <row r="1">
          <cell r="A1" t="str">
            <v>Source: ICAP - use FRIDAY's report</v>
          </cell>
          <cell r="B1" t="str">
            <v>S1A  Antwerp - Skaw Trip Far East</v>
          </cell>
          <cell r="C1" t="str">
            <v>S1B  Canakkale Trip Far East</v>
          </cell>
          <cell r="D1" t="str">
            <v>S2 Japan - SK / NOPAC or Australia RV</v>
          </cell>
          <cell r="E1" t="str">
            <v>S3 Japan - SK Trip Gib - Skaw range</v>
          </cell>
          <cell r="F1" t="str">
            <v>S4B  Skaw-Passero - USG</v>
          </cell>
          <cell r="G1" t="str">
            <v>S4A US Gulf - Skaw-Passero</v>
          </cell>
        </row>
        <row r="2">
          <cell r="A2">
            <v>38723</v>
          </cell>
          <cell r="B2">
            <v>19000</v>
          </cell>
          <cell r="C2">
            <v>20500</v>
          </cell>
          <cell r="D2">
            <v>15750</v>
          </cell>
          <cell r="E2">
            <v>15000</v>
          </cell>
          <cell r="F2">
            <v>13500</v>
          </cell>
          <cell r="G2">
            <v>15500</v>
          </cell>
        </row>
        <row r="3">
          <cell r="A3">
            <v>38730</v>
          </cell>
          <cell r="B3">
            <v>18000</v>
          </cell>
          <cell r="C3">
            <v>18000</v>
          </cell>
          <cell r="D3">
            <v>15500</v>
          </cell>
          <cell r="E3">
            <v>14500</v>
          </cell>
          <cell r="F3">
            <v>12500</v>
          </cell>
          <cell r="G3">
            <v>13500</v>
          </cell>
        </row>
        <row r="4">
          <cell r="A4">
            <v>38737</v>
          </cell>
          <cell r="B4">
            <v>16500</v>
          </cell>
          <cell r="C4">
            <v>17000</v>
          </cell>
          <cell r="D4">
            <v>14250</v>
          </cell>
          <cell r="E4">
            <v>14000</v>
          </cell>
          <cell r="F4">
            <v>13000</v>
          </cell>
          <cell r="G4">
            <v>13000</v>
          </cell>
        </row>
        <row r="5">
          <cell r="A5">
            <v>38744</v>
          </cell>
          <cell r="B5">
            <v>15500</v>
          </cell>
          <cell r="C5">
            <v>16000</v>
          </cell>
          <cell r="D5">
            <v>12750</v>
          </cell>
          <cell r="E5">
            <v>12250</v>
          </cell>
          <cell r="F5">
            <v>13750</v>
          </cell>
          <cell r="G5">
            <v>12500</v>
          </cell>
        </row>
        <row r="6">
          <cell r="A6">
            <v>38751</v>
          </cell>
          <cell r="B6">
            <v>15450</v>
          </cell>
          <cell r="C6">
            <v>15250</v>
          </cell>
          <cell r="D6">
            <v>13750</v>
          </cell>
          <cell r="E6">
            <v>13500</v>
          </cell>
          <cell r="F6">
            <v>14000</v>
          </cell>
          <cell r="G6">
            <v>12000</v>
          </cell>
        </row>
        <row r="7">
          <cell r="A7">
            <v>38758</v>
          </cell>
          <cell r="B7">
            <v>14750</v>
          </cell>
          <cell r="C7">
            <v>13750</v>
          </cell>
          <cell r="D7">
            <v>14500</v>
          </cell>
          <cell r="E7">
            <v>14250</v>
          </cell>
          <cell r="F7">
            <v>13500</v>
          </cell>
          <cell r="G7">
            <v>12000</v>
          </cell>
        </row>
        <row r="8">
          <cell r="A8">
            <v>38765</v>
          </cell>
          <cell r="B8">
            <v>16000</v>
          </cell>
          <cell r="C8">
            <v>13500</v>
          </cell>
          <cell r="D8">
            <v>15000</v>
          </cell>
          <cell r="E8">
            <v>14750</v>
          </cell>
          <cell r="F8">
            <v>15000</v>
          </cell>
          <cell r="G8">
            <v>13250</v>
          </cell>
        </row>
        <row r="9">
          <cell r="A9">
            <v>38772</v>
          </cell>
          <cell r="B9">
            <v>16000</v>
          </cell>
          <cell r="C9">
            <v>13500</v>
          </cell>
          <cell r="D9">
            <v>16000</v>
          </cell>
          <cell r="E9">
            <v>15250</v>
          </cell>
          <cell r="F9">
            <v>15000</v>
          </cell>
          <cell r="G9">
            <v>13250</v>
          </cell>
        </row>
        <row r="10">
          <cell r="A10">
            <v>38779</v>
          </cell>
          <cell r="B10">
            <v>16250</v>
          </cell>
          <cell r="C10">
            <v>13750</v>
          </cell>
          <cell r="D10">
            <v>16250</v>
          </cell>
          <cell r="E10">
            <v>16000</v>
          </cell>
          <cell r="F10">
            <v>16750</v>
          </cell>
          <cell r="G10">
            <v>11500</v>
          </cell>
        </row>
        <row r="11">
          <cell r="A11">
            <v>38786</v>
          </cell>
          <cell r="B11">
            <v>16000</v>
          </cell>
          <cell r="C11">
            <v>13750</v>
          </cell>
          <cell r="D11">
            <v>17750</v>
          </cell>
          <cell r="E11">
            <v>18000</v>
          </cell>
          <cell r="F11">
            <v>16000</v>
          </cell>
          <cell r="G11">
            <v>11500</v>
          </cell>
        </row>
        <row r="12">
          <cell r="A12">
            <v>38793</v>
          </cell>
          <cell r="B12">
            <v>15750</v>
          </cell>
          <cell r="C12">
            <v>14000</v>
          </cell>
          <cell r="D12">
            <v>18250</v>
          </cell>
          <cell r="E12">
            <v>19000</v>
          </cell>
          <cell r="F12">
            <v>15500</v>
          </cell>
          <cell r="G12">
            <v>15500</v>
          </cell>
        </row>
        <row r="13">
          <cell r="A13">
            <v>38800</v>
          </cell>
          <cell r="B13">
            <v>15500</v>
          </cell>
          <cell r="C13">
            <v>14500</v>
          </cell>
          <cell r="D13">
            <v>19000</v>
          </cell>
          <cell r="E13">
            <v>20000</v>
          </cell>
          <cell r="F13">
            <v>14500</v>
          </cell>
          <cell r="G13">
            <v>14500</v>
          </cell>
        </row>
        <row r="14">
          <cell r="A14">
            <v>38807</v>
          </cell>
          <cell r="B14">
            <v>15750</v>
          </cell>
          <cell r="C14">
            <v>14250</v>
          </cell>
          <cell r="D14">
            <v>18500</v>
          </cell>
          <cell r="E14">
            <v>20250</v>
          </cell>
          <cell r="F14">
            <v>14500</v>
          </cell>
          <cell r="G14">
            <v>14750</v>
          </cell>
        </row>
        <row r="15">
          <cell r="A15">
            <v>38814</v>
          </cell>
          <cell r="B15">
            <v>15000</v>
          </cell>
          <cell r="C15">
            <v>14750</v>
          </cell>
          <cell r="D15">
            <v>18500</v>
          </cell>
          <cell r="E15">
            <v>20750</v>
          </cell>
          <cell r="F15">
            <v>14000</v>
          </cell>
          <cell r="G15">
            <v>15000</v>
          </cell>
        </row>
        <row r="16">
          <cell r="A16">
            <v>38828</v>
          </cell>
          <cell r="B16">
            <v>16000</v>
          </cell>
          <cell r="C16">
            <v>14000</v>
          </cell>
          <cell r="D16">
            <v>19500</v>
          </cell>
          <cell r="E16">
            <v>22500</v>
          </cell>
          <cell r="F16">
            <v>15500</v>
          </cell>
          <cell r="G16">
            <v>16500</v>
          </cell>
        </row>
        <row r="17">
          <cell r="A17">
            <v>38835</v>
          </cell>
          <cell r="B17">
            <v>16750</v>
          </cell>
          <cell r="C17">
            <v>15000</v>
          </cell>
          <cell r="D17">
            <v>19500</v>
          </cell>
          <cell r="E17">
            <v>22500</v>
          </cell>
          <cell r="F17">
            <v>16250</v>
          </cell>
          <cell r="G17">
            <v>17000</v>
          </cell>
        </row>
        <row r="18">
          <cell r="A18">
            <v>38842</v>
          </cell>
          <cell r="B18">
            <v>16500</v>
          </cell>
          <cell r="C18">
            <v>14750</v>
          </cell>
          <cell r="D18">
            <v>20250</v>
          </cell>
          <cell r="E18">
            <v>22500</v>
          </cell>
          <cell r="F18">
            <v>16000</v>
          </cell>
          <cell r="G18">
            <v>17250</v>
          </cell>
        </row>
        <row r="19">
          <cell r="A19">
            <v>38849</v>
          </cell>
          <cell r="B19">
            <v>17000</v>
          </cell>
          <cell r="C19">
            <v>14000</v>
          </cell>
          <cell r="D19">
            <v>20250</v>
          </cell>
          <cell r="E19">
            <v>23250</v>
          </cell>
          <cell r="F19">
            <v>15500</v>
          </cell>
          <cell r="G19">
            <v>18000</v>
          </cell>
        </row>
        <row r="20">
          <cell r="A20">
            <v>38856</v>
          </cell>
          <cell r="B20">
            <v>17000</v>
          </cell>
          <cell r="C20">
            <v>14250</v>
          </cell>
          <cell r="D20">
            <v>20250</v>
          </cell>
          <cell r="E20">
            <v>23500</v>
          </cell>
          <cell r="F20">
            <v>16000</v>
          </cell>
          <cell r="G20">
            <v>19250</v>
          </cell>
        </row>
        <row r="21">
          <cell r="A21">
            <v>38863</v>
          </cell>
          <cell r="B21">
            <v>16500</v>
          </cell>
          <cell r="C21">
            <v>14250</v>
          </cell>
          <cell r="D21">
            <v>20500</v>
          </cell>
          <cell r="E21">
            <v>23750</v>
          </cell>
          <cell r="F21">
            <v>15500</v>
          </cell>
          <cell r="G21">
            <v>19000</v>
          </cell>
        </row>
        <row r="22">
          <cell r="A22">
            <v>38870</v>
          </cell>
          <cell r="B22">
            <v>17000</v>
          </cell>
          <cell r="C22">
            <v>14000</v>
          </cell>
          <cell r="D22">
            <v>20000</v>
          </cell>
          <cell r="E22">
            <v>23500</v>
          </cell>
          <cell r="F22">
            <v>16500</v>
          </cell>
          <cell r="G22">
            <v>19000</v>
          </cell>
        </row>
        <row r="23">
          <cell r="A23">
            <v>38877</v>
          </cell>
          <cell r="B23">
            <v>17750</v>
          </cell>
          <cell r="C23">
            <v>14750</v>
          </cell>
          <cell r="D23">
            <v>20750</v>
          </cell>
          <cell r="E23">
            <v>23750</v>
          </cell>
          <cell r="F23">
            <v>16750</v>
          </cell>
          <cell r="G23">
            <v>20500</v>
          </cell>
        </row>
        <row r="24">
          <cell r="A24">
            <v>38884</v>
          </cell>
          <cell r="B24">
            <v>18500</v>
          </cell>
          <cell r="C24">
            <v>15250</v>
          </cell>
          <cell r="D24">
            <v>21250</v>
          </cell>
          <cell r="E24">
            <v>24000</v>
          </cell>
          <cell r="F24">
            <v>17500</v>
          </cell>
          <cell r="G24">
            <v>22500</v>
          </cell>
        </row>
        <row r="25">
          <cell r="A25">
            <v>38891</v>
          </cell>
          <cell r="B25">
            <v>19250</v>
          </cell>
          <cell r="C25">
            <v>17000</v>
          </cell>
          <cell r="D25">
            <v>21250</v>
          </cell>
          <cell r="E25">
            <v>24500</v>
          </cell>
          <cell r="F25">
            <v>18000</v>
          </cell>
          <cell r="G25">
            <v>24000</v>
          </cell>
        </row>
        <row r="26">
          <cell r="A26">
            <v>38898</v>
          </cell>
          <cell r="B26">
            <v>19750</v>
          </cell>
          <cell r="C26">
            <v>18000</v>
          </cell>
          <cell r="D26">
            <v>22250</v>
          </cell>
          <cell r="E26">
            <v>24250</v>
          </cell>
          <cell r="F26">
            <v>18500</v>
          </cell>
          <cell r="G26">
            <v>26500</v>
          </cell>
        </row>
        <row r="27">
          <cell r="A27">
            <v>38905</v>
          </cell>
          <cell r="B27">
            <v>20000</v>
          </cell>
          <cell r="C27">
            <v>19000</v>
          </cell>
          <cell r="D27">
            <v>21750</v>
          </cell>
          <cell r="E27">
            <v>23750</v>
          </cell>
          <cell r="F27">
            <v>19500</v>
          </cell>
          <cell r="G27">
            <v>25750</v>
          </cell>
        </row>
        <row r="28">
          <cell r="A28">
            <v>38912</v>
          </cell>
          <cell r="B28">
            <v>20250</v>
          </cell>
          <cell r="C28">
            <v>19000</v>
          </cell>
          <cell r="D28">
            <v>20750</v>
          </cell>
          <cell r="E28">
            <v>22000</v>
          </cell>
          <cell r="F28">
            <v>19500</v>
          </cell>
          <cell r="G28">
            <v>24000</v>
          </cell>
        </row>
        <row r="29">
          <cell r="A29">
            <v>38919</v>
          </cell>
          <cell r="B29">
            <v>21500</v>
          </cell>
          <cell r="C29">
            <v>20500</v>
          </cell>
          <cell r="D29">
            <v>20000</v>
          </cell>
          <cell r="E29">
            <v>22000</v>
          </cell>
          <cell r="F29">
            <v>20500</v>
          </cell>
          <cell r="G29">
            <v>23000</v>
          </cell>
        </row>
        <row r="30">
          <cell r="A30">
            <v>38926</v>
          </cell>
          <cell r="B30">
            <v>22000</v>
          </cell>
          <cell r="C30">
            <v>22500</v>
          </cell>
          <cell r="D30">
            <v>20500</v>
          </cell>
          <cell r="E30">
            <v>21750</v>
          </cell>
          <cell r="F30">
            <v>20500</v>
          </cell>
          <cell r="G30">
            <v>22500</v>
          </cell>
        </row>
        <row r="31">
          <cell r="A31">
            <v>38933</v>
          </cell>
          <cell r="B31">
            <v>22500</v>
          </cell>
          <cell r="C31">
            <v>24500</v>
          </cell>
          <cell r="D31">
            <v>23000</v>
          </cell>
          <cell r="E31">
            <v>24250</v>
          </cell>
          <cell r="F31">
            <v>21000</v>
          </cell>
          <cell r="G31">
            <v>23500</v>
          </cell>
        </row>
        <row r="32">
          <cell r="A32">
            <v>38940</v>
          </cell>
          <cell r="B32">
            <v>23500</v>
          </cell>
          <cell r="C32">
            <v>25000</v>
          </cell>
          <cell r="D32">
            <v>24500</v>
          </cell>
          <cell r="E32">
            <v>25750</v>
          </cell>
          <cell r="F32">
            <v>20250</v>
          </cell>
          <cell r="G32">
            <v>27250</v>
          </cell>
        </row>
        <row r="33">
          <cell r="A33">
            <v>38947</v>
          </cell>
          <cell r="B33">
            <v>24500</v>
          </cell>
          <cell r="C33">
            <v>26750</v>
          </cell>
          <cell r="D33">
            <v>25000</v>
          </cell>
          <cell r="E33">
            <v>24750</v>
          </cell>
          <cell r="F33">
            <v>21500</v>
          </cell>
          <cell r="G33">
            <v>28000</v>
          </cell>
        </row>
        <row r="34">
          <cell r="A34">
            <v>38954</v>
          </cell>
          <cell r="B34">
            <v>24250</v>
          </cell>
          <cell r="C34">
            <v>27250</v>
          </cell>
          <cell r="D34">
            <v>25500</v>
          </cell>
          <cell r="E34">
            <v>24750</v>
          </cell>
          <cell r="F34">
            <v>21250</v>
          </cell>
          <cell r="G34">
            <v>28750</v>
          </cell>
        </row>
        <row r="35">
          <cell r="A35">
            <v>38961</v>
          </cell>
          <cell r="B35">
            <v>24000</v>
          </cell>
          <cell r="C35">
            <v>28000</v>
          </cell>
          <cell r="D35">
            <v>25740</v>
          </cell>
          <cell r="E35">
            <v>25000</v>
          </cell>
          <cell r="F35">
            <v>20500</v>
          </cell>
          <cell r="G35">
            <v>27000</v>
          </cell>
        </row>
        <row r="36">
          <cell r="A36">
            <v>38968</v>
          </cell>
          <cell r="B36">
            <v>26500</v>
          </cell>
          <cell r="C36">
            <v>28750</v>
          </cell>
          <cell r="D36">
            <v>27000</v>
          </cell>
          <cell r="E36">
            <v>27500</v>
          </cell>
          <cell r="F36">
            <v>21500</v>
          </cell>
          <cell r="G36">
            <v>27750</v>
          </cell>
        </row>
        <row r="37">
          <cell r="A37">
            <v>38975</v>
          </cell>
          <cell r="B37">
            <v>28000</v>
          </cell>
          <cell r="C37">
            <v>30250</v>
          </cell>
          <cell r="D37">
            <v>28000</v>
          </cell>
          <cell r="E37">
            <v>28500</v>
          </cell>
          <cell r="F37">
            <v>23000</v>
          </cell>
          <cell r="G37">
            <v>35000</v>
          </cell>
        </row>
        <row r="38">
          <cell r="A38">
            <v>38982</v>
          </cell>
          <cell r="B38">
            <v>26500</v>
          </cell>
          <cell r="C38">
            <v>29000</v>
          </cell>
          <cell r="D38">
            <v>27750</v>
          </cell>
          <cell r="E38">
            <v>28500</v>
          </cell>
          <cell r="F38">
            <v>22250</v>
          </cell>
          <cell r="G38">
            <v>35250</v>
          </cell>
        </row>
        <row r="39">
          <cell r="A39">
            <v>38989</v>
          </cell>
          <cell r="B39">
            <v>26250</v>
          </cell>
          <cell r="C39">
            <v>26250</v>
          </cell>
          <cell r="D39">
            <v>25750</v>
          </cell>
          <cell r="E39">
            <v>27000</v>
          </cell>
          <cell r="F39">
            <v>22000</v>
          </cell>
          <cell r="G39">
            <v>34500</v>
          </cell>
        </row>
        <row r="40">
          <cell r="A40">
            <v>38996</v>
          </cell>
          <cell r="B40">
            <v>26500</v>
          </cell>
          <cell r="C40">
            <v>26750</v>
          </cell>
          <cell r="D40">
            <v>28000</v>
          </cell>
          <cell r="E40">
            <v>28000</v>
          </cell>
          <cell r="F40">
            <v>22000</v>
          </cell>
          <cell r="G40">
            <v>35000</v>
          </cell>
        </row>
        <row r="41">
          <cell r="A41">
            <v>39003</v>
          </cell>
          <cell r="B41">
            <v>26500</v>
          </cell>
          <cell r="C41">
            <v>27000</v>
          </cell>
          <cell r="D41">
            <v>28750</v>
          </cell>
          <cell r="E41">
            <v>28750</v>
          </cell>
          <cell r="F41">
            <v>22500</v>
          </cell>
          <cell r="G41">
            <v>36000</v>
          </cell>
        </row>
        <row r="42">
          <cell r="A42">
            <v>39010</v>
          </cell>
          <cell r="B42">
            <v>26000</v>
          </cell>
          <cell r="C42">
            <v>25500</v>
          </cell>
          <cell r="D42">
            <v>29000</v>
          </cell>
          <cell r="E42">
            <v>30250</v>
          </cell>
          <cell r="F42">
            <v>22750</v>
          </cell>
          <cell r="G42">
            <v>31750</v>
          </cell>
        </row>
        <row r="43">
          <cell r="A43">
            <v>39017</v>
          </cell>
          <cell r="B43">
            <v>23500</v>
          </cell>
          <cell r="C43">
            <v>25000</v>
          </cell>
          <cell r="D43">
            <v>26500</v>
          </cell>
          <cell r="E43">
            <v>27000</v>
          </cell>
          <cell r="F43">
            <v>20250</v>
          </cell>
          <cell r="G43">
            <v>29000</v>
          </cell>
        </row>
        <row r="44">
          <cell r="A44">
            <v>39024</v>
          </cell>
          <cell r="B44">
            <v>22750</v>
          </cell>
          <cell r="C44">
            <v>25250</v>
          </cell>
          <cell r="D44">
            <v>26000</v>
          </cell>
          <cell r="E44">
            <v>26500</v>
          </cell>
          <cell r="F44">
            <v>18750</v>
          </cell>
          <cell r="G44">
            <v>28000</v>
          </cell>
        </row>
        <row r="45">
          <cell r="A45">
            <v>39031</v>
          </cell>
          <cell r="B45">
            <v>22000</v>
          </cell>
          <cell r="C45">
            <v>24000</v>
          </cell>
          <cell r="D45">
            <v>27500</v>
          </cell>
          <cell r="E45">
            <v>28250</v>
          </cell>
          <cell r="F45">
            <v>18250</v>
          </cell>
          <cell r="G45">
            <v>28500</v>
          </cell>
        </row>
        <row r="46">
          <cell r="A46">
            <v>39038</v>
          </cell>
          <cell r="B46">
            <v>22750</v>
          </cell>
          <cell r="C46">
            <v>23750</v>
          </cell>
          <cell r="D46">
            <v>28250</v>
          </cell>
          <cell r="E46">
            <v>29500</v>
          </cell>
          <cell r="F46">
            <v>19000</v>
          </cell>
          <cell r="G46">
            <v>28750</v>
          </cell>
        </row>
        <row r="47">
          <cell r="A47">
            <v>39045</v>
          </cell>
          <cell r="B47">
            <v>22250</v>
          </cell>
          <cell r="C47">
            <v>22750</v>
          </cell>
          <cell r="D47">
            <v>28250</v>
          </cell>
          <cell r="E47">
            <v>30500</v>
          </cell>
          <cell r="F47">
            <v>18500</v>
          </cell>
          <cell r="G47">
            <v>29500</v>
          </cell>
        </row>
        <row r="48">
          <cell r="A48">
            <v>39052</v>
          </cell>
          <cell r="B48">
            <v>21500</v>
          </cell>
          <cell r="C48">
            <v>22000</v>
          </cell>
          <cell r="D48">
            <v>29250</v>
          </cell>
          <cell r="E48">
            <v>30750</v>
          </cell>
          <cell r="F48">
            <v>19000</v>
          </cell>
          <cell r="G48">
            <v>32750</v>
          </cell>
        </row>
        <row r="49">
          <cell r="A49">
            <v>39059</v>
          </cell>
          <cell r="B49">
            <v>23250</v>
          </cell>
          <cell r="C49">
            <v>22250</v>
          </cell>
          <cell r="D49">
            <v>29750</v>
          </cell>
          <cell r="E49">
            <v>31250</v>
          </cell>
          <cell r="F49">
            <v>20500</v>
          </cell>
          <cell r="G49">
            <v>35000</v>
          </cell>
        </row>
        <row r="50">
          <cell r="A50">
            <v>39066</v>
          </cell>
          <cell r="B50">
            <v>24500</v>
          </cell>
          <cell r="C50">
            <v>23000</v>
          </cell>
          <cell r="D50">
            <v>30250</v>
          </cell>
          <cell r="E50">
            <v>31500</v>
          </cell>
          <cell r="F50">
            <v>20000</v>
          </cell>
          <cell r="G50">
            <v>44750</v>
          </cell>
        </row>
        <row r="51">
          <cell r="A51">
            <v>39073</v>
          </cell>
          <cell r="B51">
            <v>24750</v>
          </cell>
          <cell r="C51">
            <v>23000</v>
          </cell>
          <cell r="D51">
            <v>29000</v>
          </cell>
          <cell r="E51">
            <v>30750</v>
          </cell>
          <cell r="F51">
            <v>20000</v>
          </cell>
          <cell r="G51">
            <v>45750</v>
          </cell>
        </row>
        <row r="52">
          <cell r="A52">
            <v>39087</v>
          </cell>
          <cell r="B52">
            <v>26000</v>
          </cell>
          <cell r="C52">
            <v>22000</v>
          </cell>
          <cell r="D52">
            <v>29250</v>
          </cell>
          <cell r="E52">
            <v>31000</v>
          </cell>
          <cell r="F52">
            <v>21250</v>
          </cell>
          <cell r="G52">
            <v>46000</v>
          </cell>
        </row>
        <row r="53">
          <cell r="A53">
            <v>39094</v>
          </cell>
          <cell r="B53">
            <v>25500</v>
          </cell>
          <cell r="C53">
            <v>21750</v>
          </cell>
          <cell r="D53">
            <v>29750</v>
          </cell>
          <cell r="E53">
            <v>29750</v>
          </cell>
          <cell r="F53">
            <v>21250</v>
          </cell>
          <cell r="G53">
            <v>44000</v>
          </cell>
        </row>
        <row r="54">
          <cell r="A54">
            <v>39101</v>
          </cell>
          <cell r="B54">
            <v>25000</v>
          </cell>
          <cell r="C54">
            <v>23250</v>
          </cell>
          <cell r="D54">
            <v>28000</v>
          </cell>
          <cell r="E54">
            <v>29000</v>
          </cell>
          <cell r="F54">
            <v>21250</v>
          </cell>
          <cell r="G54">
            <v>39000</v>
          </cell>
        </row>
        <row r="55">
          <cell r="A55">
            <v>39108</v>
          </cell>
          <cell r="B55">
            <v>26000</v>
          </cell>
          <cell r="C55">
            <v>25250</v>
          </cell>
          <cell r="D55">
            <v>27000</v>
          </cell>
          <cell r="E55">
            <v>28000</v>
          </cell>
          <cell r="F55">
            <v>21500</v>
          </cell>
          <cell r="G55">
            <v>37500</v>
          </cell>
        </row>
        <row r="56">
          <cell r="A56">
            <v>39115</v>
          </cell>
          <cell r="B56">
            <v>24250</v>
          </cell>
          <cell r="C56">
            <v>24250</v>
          </cell>
          <cell r="D56">
            <v>26750</v>
          </cell>
          <cell r="E56">
            <v>28000</v>
          </cell>
          <cell r="F56">
            <v>20500</v>
          </cell>
          <cell r="G56">
            <v>36500</v>
          </cell>
        </row>
        <row r="57">
          <cell r="A57">
            <v>39122</v>
          </cell>
          <cell r="B57">
            <v>24250</v>
          </cell>
          <cell r="C57">
            <v>23750</v>
          </cell>
          <cell r="D57">
            <v>26000</v>
          </cell>
          <cell r="E57">
            <v>26750</v>
          </cell>
          <cell r="F57">
            <v>20750</v>
          </cell>
          <cell r="G57">
            <v>36500</v>
          </cell>
        </row>
        <row r="58">
          <cell r="A58">
            <v>39129</v>
          </cell>
          <cell r="B58">
            <v>26000</v>
          </cell>
          <cell r="C58">
            <v>23000</v>
          </cell>
          <cell r="D58">
            <v>26750</v>
          </cell>
          <cell r="E58">
            <v>27750</v>
          </cell>
          <cell r="F58">
            <v>21000</v>
          </cell>
          <cell r="G58">
            <v>36500</v>
          </cell>
        </row>
        <row r="59">
          <cell r="A59">
            <v>39136</v>
          </cell>
          <cell r="B59">
            <v>27250</v>
          </cell>
          <cell r="C59">
            <v>24250</v>
          </cell>
          <cell r="D59">
            <v>27000</v>
          </cell>
          <cell r="E59">
            <v>28000</v>
          </cell>
          <cell r="F59">
            <v>22000</v>
          </cell>
          <cell r="G59">
            <v>38250</v>
          </cell>
        </row>
        <row r="60">
          <cell r="A60">
            <v>39143</v>
          </cell>
          <cell r="B60">
            <v>29000</v>
          </cell>
          <cell r="C60">
            <v>24500</v>
          </cell>
          <cell r="D60">
            <v>28000</v>
          </cell>
          <cell r="E60">
            <v>28250</v>
          </cell>
          <cell r="F60">
            <v>22750</v>
          </cell>
          <cell r="G60">
            <v>40500</v>
          </cell>
        </row>
        <row r="61">
          <cell r="A61">
            <v>39150</v>
          </cell>
          <cell r="B61">
            <v>31000</v>
          </cell>
          <cell r="C61">
            <v>27000</v>
          </cell>
          <cell r="D61">
            <v>29500</v>
          </cell>
          <cell r="E61">
            <v>30250</v>
          </cell>
          <cell r="F61">
            <v>25250</v>
          </cell>
          <cell r="G61">
            <v>43000</v>
          </cell>
        </row>
        <row r="62">
          <cell r="A62">
            <v>39157</v>
          </cell>
          <cell r="B62">
            <v>32000</v>
          </cell>
          <cell r="C62">
            <v>31500</v>
          </cell>
          <cell r="D62">
            <v>30750</v>
          </cell>
          <cell r="E62">
            <v>30750</v>
          </cell>
          <cell r="F62">
            <v>26500</v>
          </cell>
          <cell r="G62">
            <v>45250</v>
          </cell>
        </row>
        <row r="63">
          <cell r="A63">
            <v>39164</v>
          </cell>
          <cell r="B63">
            <v>32500</v>
          </cell>
          <cell r="C63">
            <v>32500</v>
          </cell>
          <cell r="D63">
            <v>32500</v>
          </cell>
          <cell r="E63">
            <v>32250</v>
          </cell>
          <cell r="F63">
            <v>26500</v>
          </cell>
          <cell r="G63">
            <v>45000</v>
          </cell>
        </row>
        <row r="64">
          <cell r="A64">
            <v>39171</v>
          </cell>
          <cell r="B64">
            <v>33250</v>
          </cell>
          <cell r="C64">
            <v>32750</v>
          </cell>
          <cell r="D64">
            <v>33500</v>
          </cell>
          <cell r="E64">
            <v>33000</v>
          </cell>
          <cell r="F64">
            <v>26500</v>
          </cell>
          <cell r="G64">
            <v>44500</v>
          </cell>
        </row>
        <row r="65">
          <cell r="A65">
            <v>39192</v>
          </cell>
          <cell r="B65">
            <v>38000</v>
          </cell>
          <cell r="C65">
            <v>35500</v>
          </cell>
          <cell r="D65">
            <v>36750</v>
          </cell>
          <cell r="E65">
            <v>35250</v>
          </cell>
          <cell r="F65">
            <v>29750</v>
          </cell>
          <cell r="G65">
            <v>50500</v>
          </cell>
        </row>
        <row r="66">
          <cell r="A66">
            <v>39206</v>
          </cell>
          <cell r="B66">
            <v>42000</v>
          </cell>
          <cell r="C66">
            <v>38000</v>
          </cell>
          <cell r="D66">
            <v>39750</v>
          </cell>
          <cell r="E66">
            <v>37750</v>
          </cell>
          <cell r="F66">
            <v>35000</v>
          </cell>
          <cell r="G66">
            <v>56500</v>
          </cell>
        </row>
        <row r="67">
          <cell r="A67">
            <v>39213</v>
          </cell>
          <cell r="B67">
            <v>43500</v>
          </cell>
          <cell r="C67">
            <v>39750</v>
          </cell>
          <cell r="D67">
            <v>40750</v>
          </cell>
          <cell r="E67">
            <v>39000</v>
          </cell>
          <cell r="F67">
            <v>35750</v>
          </cell>
          <cell r="G67">
            <v>57500</v>
          </cell>
        </row>
        <row r="68">
          <cell r="A68">
            <v>39220</v>
          </cell>
          <cell r="B68">
            <v>43500</v>
          </cell>
          <cell r="C68">
            <v>40000</v>
          </cell>
          <cell r="D68">
            <v>38000</v>
          </cell>
          <cell r="E68">
            <v>37000</v>
          </cell>
          <cell r="F68">
            <v>35750</v>
          </cell>
          <cell r="G68">
            <v>60000</v>
          </cell>
        </row>
        <row r="69">
          <cell r="A69">
            <v>39227</v>
          </cell>
          <cell r="B69">
            <v>43250</v>
          </cell>
          <cell r="C69">
            <v>40200</v>
          </cell>
          <cell r="D69">
            <v>37500</v>
          </cell>
          <cell r="E69">
            <v>36500</v>
          </cell>
          <cell r="F69">
            <v>35750</v>
          </cell>
          <cell r="G69">
            <v>54000</v>
          </cell>
        </row>
        <row r="70">
          <cell r="A70">
            <v>39234</v>
          </cell>
          <cell r="B70">
            <v>41500</v>
          </cell>
          <cell r="C70">
            <v>39800</v>
          </cell>
          <cell r="D70">
            <v>38250</v>
          </cell>
          <cell r="E70">
            <v>36750</v>
          </cell>
          <cell r="F70">
            <v>33750</v>
          </cell>
          <cell r="G70">
            <v>52500</v>
          </cell>
        </row>
        <row r="71">
          <cell r="A71">
            <v>39241</v>
          </cell>
          <cell r="B71">
            <v>40000</v>
          </cell>
          <cell r="C71">
            <v>39750</v>
          </cell>
          <cell r="D71">
            <v>37250</v>
          </cell>
          <cell r="E71">
            <v>37500</v>
          </cell>
          <cell r="F71">
            <v>31750</v>
          </cell>
          <cell r="G71">
            <v>53750</v>
          </cell>
        </row>
        <row r="72">
          <cell r="A72">
            <v>39248</v>
          </cell>
          <cell r="B72">
            <v>39000</v>
          </cell>
          <cell r="C72">
            <v>38000</v>
          </cell>
          <cell r="D72">
            <v>38250</v>
          </cell>
          <cell r="E72">
            <v>37000</v>
          </cell>
          <cell r="F72">
            <v>31000</v>
          </cell>
          <cell r="G72">
            <v>51750</v>
          </cell>
        </row>
        <row r="73">
          <cell r="A73">
            <v>39255</v>
          </cell>
          <cell r="B73">
            <v>37000</v>
          </cell>
          <cell r="C73">
            <v>37000</v>
          </cell>
          <cell r="D73">
            <v>38000</v>
          </cell>
          <cell r="E73">
            <v>36250</v>
          </cell>
          <cell r="F73">
            <v>30000</v>
          </cell>
          <cell r="G73">
            <v>52750</v>
          </cell>
        </row>
        <row r="74">
          <cell r="A74">
            <v>39262</v>
          </cell>
          <cell r="B74">
            <v>38500</v>
          </cell>
          <cell r="C74">
            <v>39250</v>
          </cell>
          <cell r="D74">
            <v>38000</v>
          </cell>
          <cell r="E74">
            <v>38000</v>
          </cell>
          <cell r="F74">
            <v>31000</v>
          </cell>
          <cell r="G74">
            <v>53250</v>
          </cell>
        </row>
        <row r="75">
          <cell r="A75">
            <v>39269</v>
          </cell>
          <cell r="B75">
            <v>40000</v>
          </cell>
          <cell r="C75">
            <v>40300</v>
          </cell>
          <cell r="D75">
            <v>37750</v>
          </cell>
          <cell r="E75">
            <v>38000</v>
          </cell>
          <cell r="F75">
            <v>31250</v>
          </cell>
          <cell r="G75">
            <v>54000</v>
          </cell>
        </row>
        <row r="76">
          <cell r="A76">
            <v>39276</v>
          </cell>
          <cell r="B76">
            <v>43000</v>
          </cell>
          <cell r="C76">
            <v>41500</v>
          </cell>
          <cell r="D76">
            <v>38000</v>
          </cell>
          <cell r="E76">
            <v>37000</v>
          </cell>
          <cell r="F76">
            <v>33000</v>
          </cell>
          <cell r="G76">
            <v>63500</v>
          </cell>
        </row>
        <row r="77">
          <cell r="A77">
            <v>39283</v>
          </cell>
          <cell r="B77">
            <v>43500</v>
          </cell>
          <cell r="C77">
            <v>43250</v>
          </cell>
          <cell r="D77">
            <v>38750</v>
          </cell>
          <cell r="E77">
            <v>37750</v>
          </cell>
          <cell r="F77">
            <v>34500</v>
          </cell>
          <cell r="G77">
            <v>68000</v>
          </cell>
        </row>
        <row r="78">
          <cell r="A78">
            <v>39290</v>
          </cell>
          <cell r="B78">
            <v>46500</v>
          </cell>
          <cell r="C78">
            <v>44750</v>
          </cell>
          <cell r="D78">
            <v>39000</v>
          </cell>
          <cell r="E78">
            <v>38000</v>
          </cell>
          <cell r="F78">
            <v>35250</v>
          </cell>
          <cell r="G78">
            <v>78000</v>
          </cell>
        </row>
        <row r="79">
          <cell r="A79">
            <v>39297</v>
          </cell>
          <cell r="B79">
            <v>47000</v>
          </cell>
          <cell r="C79">
            <v>46000</v>
          </cell>
          <cell r="D79">
            <v>38250</v>
          </cell>
          <cell r="E79">
            <v>37000</v>
          </cell>
          <cell r="F79">
            <v>35260</v>
          </cell>
          <cell r="G79">
            <v>80000</v>
          </cell>
        </row>
        <row r="80">
          <cell r="A80">
            <v>39304</v>
          </cell>
          <cell r="B80">
            <v>49000</v>
          </cell>
          <cell r="C80">
            <v>47000</v>
          </cell>
          <cell r="D80">
            <v>38750</v>
          </cell>
          <cell r="E80">
            <v>38000</v>
          </cell>
          <cell r="F80">
            <v>36000</v>
          </cell>
          <cell r="G80">
            <v>76000</v>
          </cell>
        </row>
        <row r="81">
          <cell r="A81">
            <v>39311</v>
          </cell>
          <cell r="B81">
            <v>49750</v>
          </cell>
          <cell r="C81">
            <v>49000</v>
          </cell>
          <cell r="D81">
            <v>39250</v>
          </cell>
          <cell r="E81">
            <v>37000</v>
          </cell>
          <cell r="F81">
            <v>36000</v>
          </cell>
          <cell r="G81">
            <v>76500</v>
          </cell>
        </row>
        <row r="82">
          <cell r="A82">
            <v>39318</v>
          </cell>
          <cell r="B82">
            <v>49000</v>
          </cell>
          <cell r="C82">
            <v>49900</v>
          </cell>
          <cell r="D82">
            <v>41250</v>
          </cell>
          <cell r="E82">
            <v>38250</v>
          </cell>
          <cell r="F82">
            <v>36000</v>
          </cell>
          <cell r="G82">
            <v>71000</v>
          </cell>
        </row>
        <row r="83">
          <cell r="A83">
            <v>39325</v>
          </cell>
          <cell r="B83">
            <v>50750</v>
          </cell>
          <cell r="C83">
            <v>50500</v>
          </cell>
          <cell r="D83">
            <v>48250</v>
          </cell>
          <cell r="E83">
            <v>42500</v>
          </cell>
          <cell r="F83">
            <v>36250</v>
          </cell>
          <cell r="G83">
            <v>71500</v>
          </cell>
        </row>
        <row r="84">
          <cell r="A84">
            <v>39332</v>
          </cell>
          <cell r="B84">
            <v>52000</v>
          </cell>
          <cell r="C84">
            <v>54000</v>
          </cell>
          <cell r="D84">
            <v>50250</v>
          </cell>
          <cell r="E84">
            <v>47000</v>
          </cell>
          <cell r="F84">
            <v>36750</v>
          </cell>
          <cell r="G84">
            <v>73250</v>
          </cell>
        </row>
        <row r="85">
          <cell r="A85">
            <v>39339</v>
          </cell>
          <cell r="B85">
            <v>52500</v>
          </cell>
          <cell r="C85">
            <v>56750</v>
          </cell>
          <cell r="D85">
            <v>54250</v>
          </cell>
          <cell r="E85">
            <v>51000</v>
          </cell>
          <cell r="F85">
            <v>38000</v>
          </cell>
          <cell r="G85">
            <v>69000</v>
          </cell>
        </row>
        <row r="86">
          <cell r="A86">
            <v>39346</v>
          </cell>
          <cell r="B86">
            <v>52000</v>
          </cell>
          <cell r="C86">
            <v>56000</v>
          </cell>
          <cell r="D86">
            <v>55750</v>
          </cell>
          <cell r="E86">
            <v>53500</v>
          </cell>
          <cell r="F86">
            <v>37000</v>
          </cell>
          <cell r="G86">
            <v>65000</v>
          </cell>
        </row>
        <row r="87">
          <cell r="A87">
            <v>39353</v>
          </cell>
          <cell r="B87">
            <v>53500</v>
          </cell>
          <cell r="C87">
            <v>55750</v>
          </cell>
          <cell r="D87">
            <v>56250</v>
          </cell>
          <cell r="E87">
            <v>54250</v>
          </cell>
          <cell r="F87">
            <v>37500</v>
          </cell>
          <cell r="G87">
            <v>65000</v>
          </cell>
        </row>
        <row r="88">
          <cell r="A88">
            <v>39360</v>
          </cell>
          <cell r="B88">
            <v>53500</v>
          </cell>
          <cell r="C88">
            <v>55500</v>
          </cell>
          <cell r="D88">
            <v>58250</v>
          </cell>
          <cell r="E88">
            <v>56000</v>
          </cell>
          <cell r="F88">
            <v>37500</v>
          </cell>
          <cell r="G88">
            <v>72000</v>
          </cell>
        </row>
        <row r="89">
          <cell r="A89">
            <v>39367</v>
          </cell>
          <cell r="B89">
            <v>58750</v>
          </cell>
          <cell r="C89">
            <v>57000</v>
          </cell>
          <cell r="D89">
            <v>65250</v>
          </cell>
          <cell r="E89">
            <v>54000</v>
          </cell>
          <cell r="F89">
            <v>40500</v>
          </cell>
          <cell r="G89">
            <v>83000</v>
          </cell>
        </row>
        <row r="90">
          <cell r="A90">
            <v>39374</v>
          </cell>
          <cell r="B90">
            <v>63250</v>
          </cell>
          <cell r="C90">
            <v>58000</v>
          </cell>
          <cell r="D90">
            <v>68500</v>
          </cell>
          <cell r="E90">
            <v>67000</v>
          </cell>
          <cell r="F90">
            <v>42000</v>
          </cell>
          <cell r="G90">
            <v>85000</v>
          </cell>
        </row>
        <row r="91">
          <cell r="A91">
            <v>39381</v>
          </cell>
          <cell r="B91">
            <v>67000</v>
          </cell>
          <cell r="C91">
            <v>58500</v>
          </cell>
          <cell r="D91">
            <v>69500</v>
          </cell>
          <cell r="E91">
            <v>69000</v>
          </cell>
          <cell r="F91">
            <v>43500</v>
          </cell>
          <cell r="G91">
            <v>85500</v>
          </cell>
        </row>
        <row r="92">
          <cell r="A92">
            <v>39388</v>
          </cell>
          <cell r="B92">
            <v>63500</v>
          </cell>
          <cell r="C92">
            <v>59750</v>
          </cell>
          <cell r="D92">
            <v>70500</v>
          </cell>
          <cell r="E92">
            <v>69000</v>
          </cell>
          <cell r="F92">
            <v>43500</v>
          </cell>
          <cell r="G92">
            <v>81000</v>
          </cell>
        </row>
        <row r="93">
          <cell r="A93">
            <v>39395</v>
          </cell>
          <cell r="B93">
            <v>66000</v>
          </cell>
          <cell r="C93">
            <v>60000</v>
          </cell>
          <cell r="D93">
            <v>69000</v>
          </cell>
          <cell r="E93">
            <v>68000</v>
          </cell>
          <cell r="F93">
            <v>41000</v>
          </cell>
          <cell r="G93">
            <v>83500</v>
          </cell>
        </row>
        <row r="94">
          <cell r="A94">
            <v>39402</v>
          </cell>
          <cell r="B94">
            <v>66500</v>
          </cell>
          <cell r="C94">
            <v>61000</v>
          </cell>
          <cell r="D94">
            <v>66500</v>
          </cell>
          <cell r="E94">
            <v>66000</v>
          </cell>
          <cell r="F94">
            <v>40000</v>
          </cell>
          <cell r="G94">
            <v>82500</v>
          </cell>
        </row>
        <row r="95">
          <cell r="A95">
            <v>39409</v>
          </cell>
          <cell r="B95">
            <v>67500</v>
          </cell>
          <cell r="C95">
            <v>61200</v>
          </cell>
          <cell r="D95">
            <v>58500</v>
          </cell>
          <cell r="E95">
            <v>56000</v>
          </cell>
          <cell r="F95">
            <v>40500</v>
          </cell>
          <cell r="G95">
            <v>82000</v>
          </cell>
        </row>
        <row r="96">
          <cell r="A96">
            <v>39416</v>
          </cell>
          <cell r="B96">
            <v>67000</v>
          </cell>
          <cell r="C96">
            <v>60000</v>
          </cell>
          <cell r="D96">
            <v>54500</v>
          </cell>
          <cell r="E96">
            <v>51000</v>
          </cell>
          <cell r="F96">
            <v>40500</v>
          </cell>
          <cell r="G96">
            <v>79000</v>
          </cell>
        </row>
        <row r="97">
          <cell r="A97">
            <v>39423</v>
          </cell>
          <cell r="B97">
            <v>67500</v>
          </cell>
          <cell r="C97">
            <v>60250</v>
          </cell>
          <cell r="D97">
            <v>53000</v>
          </cell>
          <cell r="E97">
            <v>50000</v>
          </cell>
          <cell r="F97">
            <v>40250</v>
          </cell>
          <cell r="G97">
            <v>87000</v>
          </cell>
        </row>
        <row r="98">
          <cell r="A98">
            <v>39430</v>
          </cell>
          <cell r="B98">
            <v>70000</v>
          </cell>
          <cell r="C98">
            <v>61250</v>
          </cell>
          <cell r="D98">
            <v>47500</v>
          </cell>
          <cell r="E98">
            <v>46500</v>
          </cell>
          <cell r="F98">
            <v>43000</v>
          </cell>
          <cell r="G98">
            <v>97000</v>
          </cell>
        </row>
        <row r="99">
          <cell r="A99">
            <v>39437</v>
          </cell>
          <cell r="B99">
            <v>68500</v>
          </cell>
          <cell r="C99">
            <v>61500</v>
          </cell>
          <cell r="D99">
            <v>43500</v>
          </cell>
          <cell r="E99">
            <v>42500</v>
          </cell>
          <cell r="F99">
            <v>42500</v>
          </cell>
          <cell r="G99">
            <v>100500</v>
          </cell>
        </row>
        <row r="100">
          <cell r="A100">
            <v>39451</v>
          </cell>
          <cell r="B100">
            <v>68500</v>
          </cell>
          <cell r="C100">
            <v>60750</v>
          </cell>
          <cell r="D100">
            <v>38500</v>
          </cell>
          <cell r="E100">
            <v>37000</v>
          </cell>
          <cell r="F100">
            <v>41000</v>
          </cell>
          <cell r="G100">
            <v>100000</v>
          </cell>
        </row>
        <row r="101">
          <cell r="A101">
            <v>39458</v>
          </cell>
          <cell r="B101">
            <v>63000</v>
          </cell>
          <cell r="C101">
            <v>60000</v>
          </cell>
          <cell r="D101">
            <v>36500</v>
          </cell>
          <cell r="E101">
            <v>37500</v>
          </cell>
          <cell r="F101">
            <v>39500</v>
          </cell>
          <cell r="G101">
            <v>83000</v>
          </cell>
        </row>
        <row r="102">
          <cell r="A102">
            <v>39465</v>
          </cell>
          <cell r="B102">
            <v>57000</v>
          </cell>
          <cell r="C102">
            <v>59000</v>
          </cell>
          <cell r="D102">
            <v>30000</v>
          </cell>
          <cell r="E102">
            <v>31000</v>
          </cell>
          <cell r="F102">
            <v>30000</v>
          </cell>
          <cell r="G102">
            <v>68000</v>
          </cell>
        </row>
        <row r="103">
          <cell r="A103">
            <v>39472</v>
          </cell>
          <cell r="B103">
            <v>53000</v>
          </cell>
          <cell r="C103">
            <v>53500</v>
          </cell>
          <cell r="D103">
            <v>25000</v>
          </cell>
          <cell r="E103">
            <v>24000</v>
          </cell>
          <cell r="F103">
            <v>27000</v>
          </cell>
          <cell r="G103">
            <v>62000</v>
          </cell>
        </row>
        <row r="104">
          <cell r="A104">
            <v>39479</v>
          </cell>
          <cell r="B104">
            <v>45000</v>
          </cell>
          <cell r="C104">
            <v>50000</v>
          </cell>
          <cell r="D104">
            <v>25000</v>
          </cell>
          <cell r="E104">
            <v>21000</v>
          </cell>
          <cell r="F104">
            <v>23000</v>
          </cell>
          <cell r="G104">
            <v>57500</v>
          </cell>
        </row>
        <row r="105">
          <cell r="A105">
            <v>39486</v>
          </cell>
          <cell r="B105">
            <v>48500</v>
          </cell>
          <cell r="C105">
            <v>49500</v>
          </cell>
          <cell r="D105">
            <v>31000</v>
          </cell>
          <cell r="E105">
            <v>24000</v>
          </cell>
          <cell r="F105">
            <v>24500</v>
          </cell>
          <cell r="G105">
            <v>56500</v>
          </cell>
        </row>
        <row r="106">
          <cell r="A106">
            <v>39493</v>
          </cell>
          <cell r="B106">
            <v>55000</v>
          </cell>
          <cell r="C106">
            <v>50250</v>
          </cell>
          <cell r="D106">
            <v>36000</v>
          </cell>
          <cell r="E106">
            <v>34000</v>
          </cell>
          <cell r="F106">
            <v>25000</v>
          </cell>
          <cell r="G106">
            <v>62500</v>
          </cell>
        </row>
        <row r="107">
          <cell r="A107">
            <v>39500</v>
          </cell>
          <cell r="B107">
            <v>57500</v>
          </cell>
          <cell r="C107">
            <v>51000</v>
          </cell>
          <cell r="D107">
            <v>43000</v>
          </cell>
          <cell r="E107">
            <v>40000</v>
          </cell>
          <cell r="F107">
            <v>25500</v>
          </cell>
          <cell r="G107">
            <v>61500</v>
          </cell>
        </row>
        <row r="108">
          <cell r="A108">
            <v>39507</v>
          </cell>
          <cell r="B108">
            <v>57000</v>
          </cell>
          <cell r="C108">
            <v>50000</v>
          </cell>
          <cell r="D108">
            <v>44500</v>
          </cell>
          <cell r="E108">
            <v>39000</v>
          </cell>
          <cell r="F108">
            <v>25500</v>
          </cell>
          <cell r="G108">
            <v>60500</v>
          </cell>
        </row>
        <row r="109">
          <cell r="A109">
            <v>39514</v>
          </cell>
          <cell r="B109">
            <v>57000</v>
          </cell>
          <cell r="C109">
            <v>54000</v>
          </cell>
          <cell r="D109">
            <v>45500</v>
          </cell>
          <cell r="E109">
            <v>43250</v>
          </cell>
          <cell r="F109">
            <v>28000</v>
          </cell>
          <cell r="G109">
            <v>60500</v>
          </cell>
        </row>
        <row r="110">
          <cell r="A110">
            <v>39521</v>
          </cell>
          <cell r="B110">
            <v>57000</v>
          </cell>
          <cell r="C110">
            <v>56500</v>
          </cell>
          <cell r="D110">
            <v>50000</v>
          </cell>
          <cell r="E110">
            <v>45000</v>
          </cell>
          <cell r="F110">
            <v>29000</v>
          </cell>
          <cell r="G110">
            <v>63500</v>
          </cell>
        </row>
        <row r="111">
          <cell r="A111">
            <v>39535</v>
          </cell>
          <cell r="B111">
            <v>57000</v>
          </cell>
          <cell r="C111">
            <v>56750</v>
          </cell>
          <cell r="D111">
            <v>35500</v>
          </cell>
          <cell r="E111">
            <v>36000</v>
          </cell>
          <cell r="F111">
            <v>29000</v>
          </cell>
          <cell r="G111">
            <v>68000</v>
          </cell>
        </row>
        <row r="112">
          <cell r="A112">
            <v>39542</v>
          </cell>
          <cell r="B112">
            <v>56000</v>
          </cell>
          <cell r="C112">
            <v>56000</v>
          </cell>
          <cell r="D112">
            <v>34000</v>
          </cell>
          <cell r="E112">
            <v>34500</v>
          </cell>
          <cell r="F112">
            <v>29000</v>
          </cell>
          <cell r="G112">
            <v>70000</v>
          </cell>
        </row>
        <row r="113">
          <cell r="A113">
            <v>39549</v>
          </cell>
          <cell r="B113">
            <v>56000</v>
          </cell>
          <cell r="C113">
            <v>54500</v>
          </cell>
          <cell r="D113">
            <v>34500</v>
          </cell>
          <cell r="E113">
            <v>30500</v>
          </cell>
          <cell r="F113">
            <v>29000</v>
          </cell>
          <cell r="G113">
            <v>70000</v>
          </cell>
        </row>
        <row r="114">
          <cell r="A114">
            <v>39556</v>
          </cell>
          <cell r="B114">
            <v>60000</v>
          </cell>
          <cell r="C114">
            <v>54000</v>
          </cell>
          <cell r="D114">
            <v>38000</v>
          </cell>
          <cell r="E114">
            <v>34000</v>
          </cell>
          <cell r="F114">
            <v>31000</v>
          </cell>
          <cell r="G114">
            <v>73500</v>
          </cell>
        </row>
        <row r="115">
          <cell r="A115">
            <v>39563</v>
          </cell>
          <cell r="B115">
            <v>65500</v>
          </cell>
          <cell r="C115">
            <v>55750</v>
          </cell>
          <cell r="D115">
            <v>42000</v>
          </cell>
          <cell r="E115">
            <v>35000</v>
          </cell>
          <cell r="F115">
            <v>31500</v>
          </cell>
          <cell r="G115">
            <v>78500</v>
          </cell>
        </row>
        <row r="116">
          <cell r="A116">
            <v>39570</v>
          </cell>
          <cell r="B116">
            <v>67500</v>
          </cell>
          <cell r="C116">
            <v>59000</v>
          </cell>
          <cell r="D116">
            <v>43750</v>
          </cell>
          <cell r="E116">
            <v>35000</v>
          </cell>
          <cell r="F116">
            <v>33500</v>
          </cell>
          <cell r="G116">
            <v>85000</v>
          </cell>
        </row>
        <row r="117">
          <cell r="A117">
            <v>39577</v>
          </cell>
          <cell r="B117">
            <v>69000</v>
          </cell>
          <cell r="C117">
            <v>62000</v>
          </cell>
          <cell r="D117">
            <v>43500</v>
          </cell>
          <cell r="E117">
            <v>33500</v>
          </cell>
          <cell r="F117">
            <v>36000</v>
          </cell>
          <cell r="G117">
            <v>100000</v>
          </cell>
        </row>
        <row r="118">
          <cell r="A118">
            <v>39584</v>
          </cell>
          <cell r="B118">
            <v>71000</v>
          </cell>
          <cell r="C118">
            <v>75000</v>
          </cell>
          <cell r="D118">
            <v>45500</v>
          </cell>
          <cell r="E118">
            <v>35000</v>
          </cell>
          <cell r="F118">
            <v>37000</v>
          </cell>
          <cell r="G118">
            <v>115000</v>
          </cell>
        </row>
        <row r="119">
          <cell r="A119">
            <v>39591</v>
          </cell>
          <cell r="B119">
            <v>75000</v>
          </cell>
          <cell r="C119">
            <v>82000</v>
          </cell>
          <cell r="D119">
            <v>48500</v>
          </cell>
          <cell r="E119">
            <v>38500</v>
          </cell>
          <cell r="F119">
            <v>43500</v>
          </cell>
          <cell r="G119">
            <v>125000</v>
          </cell>
        </row>
        <row r="120">
          <cell r="A120">
            <v>39598</v>
          </cell>
          <cell r="B120">
            <v>72000</v>
          </cell>
          <cell r="C120">
            <v>80000</v>
          </cell>
          <cell r="D120">
            <v>52000</v>
          </cell>
          <cell r="E120">
            <v>40000</v>
          </cell>
          <cell r="F120">
            <v>41000</v>
          </cell>
          <cell r="G120">
            <v>90000</v>
          </cell>
        </row>
        <row r="121">
          <cell r="A121">
            <v>39605</v>
          </cell>
          <cell r="B121">
            <v>74000</v>
          </cell>
          <cell r="C121">
            <v>84000</v>
          </cell>
          <cell r="D121">
            <v>53000</v>
          </cell>
          <cell r="E121">
            <v>45000</v>
          </cell>
          <cell r="F121">
            <v>41000</v>
          </cell>
          <cell r="G121">
            <v>89000</v>
          </cell>
        </row>
        <row r="122">
          <cell r="A122">
            <v>39612</v>
          </cell>
          <cell r="B122">
            <v>72500</v>
          </cell>
          <cell r="C122">
            <v>84000</v>
          </cell>
          <cell r="D122">
            <v>55000</v>
          </cell>
          <cell r="E122">
            <v>43000</v>
          </cell>
          <cell r="F122">
            <v>39000</v>
          </cell>
          <cell r="G122">
            <v>88000</v>
          </cell>
        </row>
        <row r="123">
          <cell r="A123">
            <v>39619</v>
          </cell>
          <cell r="B123">
            <v>65000</v>
          </cell>
          <cell r="C123">
            <v>80000</v>
          </cell>
          <cell r="D123">
            <v>53500</v>
          </cell>
          <cell r="E123">
            <v>44500</v>
          </cell>
          <cell r="F123">
            <v>35000</v>
          </cell>
          <cell r="G123">
            <v>84000</v>
          </cell>
        </row>
        <row r="124">
          <cell r="A124">
            <v>39626</v>
          </cell>
          <cell r="B124">
            <v>60500</v>
          </cell>
          <cell r="C124">
            <v>72000</v>
          </cell>
          <cell r="D124">
            <v>53000</v>
          </cell>
          <cell r="E124">
            <v>46000</v>
          </cell>
          <cell r="F124">
            <v>32500</v>
          </cell>
          <cell r="G124">
            <v>77000</v>
          </cell>
        </row>
        <row r="125">
          <cell r="A125">
            <v>39633</v>
          </cell>
          <cell r="B125">
            <v>54000</v>
          </cell>
          <cell r="C125">
            <v>68000</v>
          </cell>
          <cell r="D125">
            <v>51000</v>
          </cell>
          <cell r="E125">
            <v>44500</v>
          </cell>
          <cell r="F125">
            <v>26000</v>
          </cell>
          <cell r="G125">
            <v>72000</v>
          </cell>
        </row>
        <row r="126">
          <cell r="A126">
            <v>39640</v>
          </cell>
          <cell r="B126">
            <v>57000</v>
          </cell>
          <cell r="C126">
            <v>64500</v>
          </cell>
          <cell r="D126">
            <v>48000</v>
          </cell>
          <cell r="E126">
            <v>43500</v>
          </cell>
          <cell r="F126">
            <v>28000</v>
          </cell>
          <cell r="G126">
            <v>76000</v>
          </cell>
        </row>
        <row r="127">
          <cell r="A127">
            <v>39647</v>
          </cell>
          <cell r="B127">
            <v>55500</v>
          </cell>
          <cell r="C127">
            <v>60500</v>
          </cell>
          <cell r="D127">
            <v>45500</v>
          </cell>
          <cell r="E127">
            <v>43500</v>
          </cell>
          <cell r="F127">
            <v>26000</v>
          </cell>
          <cell r="G127">
            <v>77000</v>
          </cell>
        </row>
        <row r="128">
          <cell r="A128">
            <v>39654</v>
          </cell>
          <cell r="B128">
            <v>52500</v>
          </cell>
          <cell r="C128">
            <v>61000</v>
          </cell>
          <cell r="D128">
            <v>42000</v>
          </cell>
          <cell r="E128">
            <v>41000</v>
          </cell>
          <cell r="F128">
            <v>24000</v>
          </cell>
          <cell r="G128">
            <v>72000</v>
          </cell>
        </row>
        <row r="129">
          <cell r="A129">
            <v>39661</v>
          </cell>
          <cell r="B129">
            <v>52000</v>
          </cell>
          <cell r="C129">
            <v>59000</v>
          </cell>
          <cell r="D129">
            <v>38000</v>
          </cell>
          <cell r="E129">
            <v>36500</v>
          </cell>
          <cell r="F129">
            <v>24000</v>
          </cell>
          <cell r="G129">
            <v>67000</v>
          </cell>
        </row>
        <row r="130">
          <cell r="A130">
            <v>39668</v>
          </cell>
          <cell r="B130">
            <v>50000</v>
          </cell>
          <cell r="C130">
            <v>56000</v>
          </cell>
          <cell r="D130">
            <v>33000</v>
          </cell>
          <cell r="E130">
            <v>31500</v>
          </cell>
          <cell r="F130">
            <v>22000</v>
          </cell>
          <cell r="G130">
            <v>63500</v>
          </cell>
        </row>
        <row r="131">
          <cell r="A131">
            <v>39675</v>
          </cell>
          <cell r="B131">
            <v>48700</v>
          </cell>
          <cell r="C131">
            <v>57500</v>
          </cell>
          <cell r="D131">
            <v>35200</v>
          </cell>
          <cell r="E131">
            <v>30040</v>
          </cell>
          <cell r="F131">
            <v>22000</v>
          </cell>
          <cell r="G131">
            <v>60900</v>
          </cell>
        </row>
        <row r="132">
          <cell r="A132">
            <v>39682</v>
          </cell>
          <cell r="B132">
            <v>48200</v>
          </cell>
          <cell r="C132">
            <v>59500</v>
          </cell>
          <cell r="D132">
            <v>38000</v>
          </cell>
          <cell r="E132">
            <v>31500</v>
          </cell>
          <cell r="F132">
            <v>22250</v>
          </cell>
          <cell r="G132">
            <v>62000</v>
          </cell>
        </row>
        <row r="133">
          <cell r="A133">
            <v>39689</v>
          </cell>
          <cell r="B133">
            <v>47500</v>
          </cell>
          <cell r="C133">
            <v>57000</v>
          </cell>
          <cell r="D133">
            <v>35000</v>
          </cell>
          <cell r="E133">
            <v>30000</v>
          </cell>
          <cell r="F133">
            <v>19000</v>
          </cell>
          <cell r="G133">
            <v>59000</v>
          </cell>
        </row>
        <row r="134">
          <cell r="A134">
            <v>39696</v>
          </cell>
          <cell r="B134">
            <v>38500</v>
          </cell>
          <cell r="C134">
            <v>42500</v>
          </cell>
          <cell r="D134">
            <v>30000</v>
          </cell>
          <cell r="E134">
            <v>26000</v>
          </cell>
          <cell r="F134">
            <v>18000</v>
          </cell>
          <cell r="G134">
            <v>48000</v>
          </cell>
        </row>
        <row r="135">
          <cell r="A135">
            <v>39703</v>
          </cell>
          <cell r="B135">
            <v>35500</v>
          </cell>
          <cell r="C135">
            <v>34000</v>
          </cell>
          <cell r="D135">
            <v>27000</v>
          </cell>
          <cell r="E135">
            <v>25000</v>
          </cell>
          <cell r="F135">
            <v>16500</v>
          </cell>
          <cell r="G135">
            <v>44000</v>
          </cell>
        </row>
        <row r="136">
          <cell r="A136">
            <v>39710</v>
          </cell>
          <cell r="B136">
            <v>33500</v>
          </cell>
          <cell r="C136">
            <v>34000</v>
          </cell>
          <cell r="D136">
            <v>26000</v>
          </cell>
          <cell r="E136">
            <v>26000</v>
          </cell>
          <cell r="F136">
            <v>16000</v>
          </cell>
          <cell r="G136">
            <v>43500</v>
          </cell>
        </row>
        <row r="137">
          <cell r="A137">
            <v>39717</v>
          </cell>
          <cell r="B137">
            <v>29000</v>
          </cell>
          <cell r="C137">
            <v>30000</v>
          </cell>
          <cell r="D137">
            <v>22000</v>
          </cell>
          <cell r="E137">
            <v>22500</v>
          </cell>
          <cell r="F137">
            <v>13500</v>
          </cell>
          <cell r="G137">
            <v>39000</v>
          </cell>
        </row>
        <row r="138">
          <cell r="A138">
            <v>39724</v>
          </cell>
          <cell r="B138">
            <v>23000</v>
          </cell>
          <cell r="C138">
            <v>25000</v>
          </cell>
          <cell r="D138">
            <v>15000</v>
          </cell>
          <cell r="E138">
            <v>15750</v>
          </cell>
          <cell r="F138">
            <v>10500</v>
          </cell>
          <cell r="G138">
            <v>30000</v>
          </cell>
        </row>
        <row r="139">
          <cell r="A139">
            <v>39731</v>
          </cell>
          <cell r="B139">
            <v>15000</v>
          </cell>
          <cell r="C139">
            <v>15500</v>
          </cell>
          <cell r="D139">
            <v>10500</v>
          </cell>
          <cell r="E139">
            <v>11500</v>
          </cell>
          <cell r="F139">
            <v>8500</v>
          </cell>
          <cell r="G139">
            <v>21000</v>
          </cell>
        </row>
        <row r="140">
          <cell r="A140">
            <v>39738</v>
          </cell>
          <cell r="B140">
            <v>11000</v>
          </cell>
          <cell r="C140">
            <v>12000</v>
          </cell>
          <cell r="D140">
            <v>7000</v>
          </cell>
          <cell r="E140">
            <v>7000</v>
          </cell>
          <cell r="F140">
            <v>6500</v>
          </cell>
          <cell r="G140">
            <v>15500</v>
          </cell>
        </row>
        <row r="141">
          <cell r="A141">
            <v>39745</v>
          </cell>
          <cell r="B141">
            <v>8000</v>
          </cell>
          <cell r="C141">
            <v>7000</v>
          </cell>
          <cell r="D141">
            <v>4000</v>
          </cell>
          <cell r="E141">
            <v>5000</v>
          </cell>
          <cell r="F141">
            <v>4000</v>
          </cell>
          <cell r="G141">
            <v>8000</v>
          </cell>
        </row>
        <row r="142">
          <cell r="A142">
            <v>39752</v>
          </cell>
          <cell r="B142">
            <v>7250</v>
          </cell>
          <cell r="C142">
            <v>6000</v>
          </cell>
          <cell r="D142">
            <v>3500</v>
          </cell>
          <cell r="E142">
            <v>3750</v>
          </cell>
          <cell r="F142">
            <v>3500</v>
          </cell>
          <cell r="G142">
            <v>5750</v>
          </cell>
        </row>
        <row r="143">
          <cell r="A143">
            <v>39759</v>
          </cell>
          <cell r="B143">
            <v>6000</v>
          </cell>
          <cell r="C143">
            <v>6750</v>
          </cell>
          <cell r="D143">
            <v>3050</v>
          </cell>
          <cell r="E143">
            <v>3100</v>
          </cell>
          <cell r="F143">
            <v>3250</v>
          </cell>
          <cell r="G143">
            <v>5000</v>
          </cell>
        </row>
        <row r="144">
          <cell r="A144">
            <v>39766</v>
          </cell>
          <cell r="B144">
            <v>6000</v>
          </cell>
          <cell r="C144">
            <v>7000</v>
          </cell>
          <cell r="D144">
            <v>3050</v>
          </cell>
          <cell r="E144">
            <v>3300</v>
          </cell>
          <cell r="F144">
            <v>3250</v>
          </cell>
          <cell r="G144">
            <v>6250</v>
          </cell>
        </row>
        <row r="145">
          <cell r="A145">
            <v>39773</v>
          </cell>
          <cell r="B145">
            <v>7250</v>
          </cell>
          <cell r="C145">
            <v>7250</v>
          </cell>
          <cell r="D145">
            <v>3950</v>
          </cell>
          <cell r="E145">
            <v>3750</v>
          </cell>
          <cell r="F145">
            <v>5000</v>
          </cell>
          <cell r="G145">
            <v>9750</v>
          </cell>
        </row>
        <row r="146">
          <cell r="A146">
            <v>39780</v>
          </cell>
          <cell r="B146">
            <v>7000</v>
          </cell>
          <cell r="C146">
            <v>7250</v>
          </cell>
          <cell r="D146">
            <v>4250</v>
          </cell>
          <cell r="E146">
            <v>4000</v>
          </cell>
          <cell r="F146">
            <v>4650</v>
          </cell>
          <cell r="G146">
            <v>9750</v>
          </cell>
        </row>
        <row r="147">
          <cell r="A147">
            <v>39787</v>
          </cell>
          <cell r="B147">
            <v>6350</v>
          </cell>
          <cell r="C147">
            <v>6250</v>
          </cell>
          <cell r="D147">
            <v>3500</v>
          </cell>
          <cell r="E147">
            <v>3725</v>
          </cell>
          <cell r="F147">
            <v>3750</v>
          </cell>
          <cell r="G147">
            <v>8250</v>
          </cell>
        </row>
        <row r="148">
          <cell r="A148">
            <v>39794</v>
          </cell>
          <cell r="B148">
            <v>5500</v>
          </cell>
          <cell r="C148">
            <v>5750</v>
          </cell>
          <cell r="D148">
            <v>3500</v>
          </cell>
          <cell r="E148">
            <v>3250</v>
          </cell>
          <cell r="F148">
            <v>2000</v>
          </cell>
          <cell r="G148">
            <v>7000</v>
          </cell>
        </row>
        <row r="149">
          <cell r="A149">
            <v>39801</v>
          </cell>
          <cell r="B149">
            <v>5000</v>
          </cell>
          <cell r="C149">
            <v>6000</v>
          </cell>
          <cell r="D149">
            <v>3250</v>
          </cell>
          <cell r="E149">
            <v>3750</v>
          </cell>
          <cell r="F149">
            <v>2000</v>
          </cell>
          <cell r="G149">
            <v>6500</v>
          </cell>
        </row>
        <row r="150">
          <cell r="A150">
            <v>39815</v>
          </cell>
          <cell r="B150">
            <v>4250</v>
          </cell>
          <cell r="C150">
            <v>5000</v>
          </cell>
          <cell r="D150">
            <v>3000</v>
          </cell>
          <cell r="E150">
            <v>3500</v>
          </cell>
          <cell r="F150">
            <v>1650</v>
          </cell>
          <cell r="G150">
            <v>3750</v>
          </cell>
        </row>
        <row r="151">
          <cell r="A151">
            <v>39822</v>
          </cell>
          <cell r="B151">
            <v>4500</v>
          </cell>
          <cell r="C151">
            <v>4500</v>
          </cell>
          <cell r="D151">
            <v>3000</v>
          </cell>
          <cell r="E151">
            <v>3400</v>
          </cell>
          <cell r="F151">
            <v>2250</v>
          </cell>
          <cell r="G151">
            <v>5000</v>
          </cell>
        </row>
        <row r="152">
          <cell r="A152">
            <v>39829</v>
          </cell>
          <cell r="B152">
            <v>4500</v>
          </cell>
          <cell r="C152">
            <v>4250</v>
          </cell>
          <cell r="D152">
            <v>2750</v>
          </cell>
          <cell r="E152">
            <v>2900</v>
          </cell>
          <cell r="F152">
            <v>2750</v>
          </cell>
          <cell r="G152">
            <v>6500</v>
          </cell>
        </row>
        <row r="153">
          <cell r="A153">
            <v>39836</v>
          </cell>
          <cell r="B153">
            <v>4500</v>
          </cell>
          <cell r="C153">
            <v>5250</v>
          </cell>
          <cell r="D153">
            <v>2500</v>
          </cell>
          <cell r="E153">
            <v>2650</v>
          </cell>
          <cell r="F153">
            <v>3250</v>
          </cell>
          <cell r="G153">
            <v>7250</v>
          </cell>
        </row>
        <row r="154">
          <cell r="A154">
            <v>39843</v>
          </cell>
          <cell r="B154">
            <v>5750</v>
          </cell>
          <cell r="C154">
            <v>6750</v>
          </cell>
          <cell r="D154">
            <v>2750</v>
          </cell>
          <cell r="E154">
            <v>2900</v>
          </cell>
          <cell r="F154">
            <v>4250</v>
          </cell>
          <cell r="G154">
            <v>9750</v>
          </cell>
        </row>
        <row r="155">
          <cell r="A155">
            <v>39850</v>
          </cell>
          <cell r="B155">
            <v>9500</v>
          </cell>
          <cell r="C155">
            <v>13000</v>
          </cell>
          <cell r="D155">
            <v>4250</v>
          </cell>
          <cell r="E155">
            <v>4000</v>
          </cell>
          <cell r="F155">
            <v>5500</v>
          </cell>
          <cell r="G155">
            <v>17000</v>
          </cell>
        </row>
        <row r="156">
          <cell r="A156">
            <v>39857</v>
          </cell>
          <cell r="B156">
            <v>15000</v>
          </cell>
          <cell r="C156">
            <v>18000</v>
          </cell>
          <cell r="D156">
            <v>5750</v>
          </cell>
          <cell r="E156">
            <v>5250</v>
          </cell>
          <cell r="F156">
            <v>9500</v>
          </cell>
          <cell r="G156">
            <v>23000</v>
          </cell>
        </row>
        <row r="157">
          <cell r="A157">
            <v>39864</v>
          </cell>
          <cell r="B157">
            <v>16500</v>
          </cell>
          <cell r="C157">
            <v>23000</v>
          </cell>
          <cell r="D157">
            <v>5750</v>
          </cell>
          <cell r="E157">
            <v>5000</v>
          </cell>
          <cell r="F157">
            <v>10000</v>
          </cell>
          <cell r="G157">
            <v>23000</v>
          </cell>
        </row>
        <row r="158">
          <cell r="A158">
            <v>39871</v>
          </cell>
          <cell r="B158">
            <v>27000</v>
          </cell>
          <cell r="C158">
            <v>25500</v>
          </cell>
          <cell r="D158">
            <v>6000</v>
          </cell>
          <cell r="E158">
            <v>4750</v>
          </cell>
          <cell r="F158">
            <v>11500</v>
          </cell>
          <cell r="G158">
            <v>27000</v>
          </cell>
        </row>
        <row r="159">
          <cell r="A159">
            <v>39878</v>
          </cell>
          <cell r="B159">
            <v>27500</v>
          </cell>
          <cell r="C159">
            <v>27000</v>
          </cell>
          <cell r="D159">
            <v>9000</v>
          </cell>
          <cell r="E159">
            <v>5750</v>
          </cell>
          <cell r="F159">
            <v>11750</v>
          </cell>
          <cell r="G159">
            <v>27750</v>
          </cell>
        </row>
        <row r="160">
          <cell r="A160">
            <v>39885</v>
          </cell>
          <cell r="B160">
            <v>27500</v>
          </cell>
          <cell r="C160">
            <v>31500</v>
          </cell>
          <cell r="D160">
            <v>10500</v>
          </cell>
          <cell r="E160">
            <v>6000</v>
          </cell>
          <cell r="F160">
            <v>12000</v>
          </cell>
          <cell r="G160">
            <v>26750</v>
          </cell>
        </row>
        <row r="161">
          <cell r="A161">
            <v>39892</v>
          </cell>
          <cell r="B161">
            <v>24500</v>
          </cell>
          <cell r="C161">
            <v>26000</v>
          </cell>
          <cell r="D161">
            <v>8500</v>
          </cell>
          <cell r="E161">
            <v>5500</v>
          </cell>
          <cell r="F161">
            <v>9500</v>
          </cell>
          <cell r="G161">
            <v>23500</v>
          </cell>
        </row>
        <row r="162">
          <cell r="A162">
            <v>39899</v>
          </cell>
          <cell r="B162">
            <v>20000</v>
          </cell>
          <cell r="C162">
            <v>22500</v>
          </cell>
          <cell r="D162">
            <v>7750</v>
          </cell>
          <cell r="E162">
            <v>5250</v>
          </cell>
          <cell r="F162">
            <v>7500</v>
          </cell>
          <cell r="G162">
            <v>20000</v>
          </cell>
        </row>
        <row r="163">
          <cell r="A163">
            <v>39906</v>
          </cell>
          <cell r="B163">
            <v>18000</v>
          </cell>
          <cell r="C163">
            <v>21000</v>
          </cell>
          <cell r="D163">
            <v>7250</v>
          </cell>
          <cell r="E163">
            <v>5250</v>
          </cell>
          <cell r="F163">
            <v>6750</v>
          </cell>
          <cell r="G163">
            <v>20000</v>
          </cell>
        </row>
        <row r="164">
          <cell r="A164">
            <v>39912</v>
          </cell>
          <cell r="B164">
            <v>17000</v>
          </cell>
          <cell r="C164">
            <v>20750</v>
          </cell>
          <cell r="D164">
            <v>7750</v>
          </cell>
          <cell r="E164">
            <v>5250</v>
          </cell>
          <cell r="F164">
            <v>6500</v>
          </cell>
          <cell r="G164">
            <v>17500</v>
          </cell>
        </row>
        <row r="165">
          <cell r="A165">
            <v>39920</v>
          </cell>
          <cell r="B165">
            <v>18000</v>
          </cell>
          <cell r="C165">
            <v>21000</v>
          </cell>
          <cell r="D165">
            <v>8250</v>
          </cell>
          <cell r="E165">
            <v>5000</v>
          </cell>
          <cell r="F165">
            <v>6750</v>
          </cell>
          <cell r="G165">
            <v>17000</v>
          </cell>
        </row>
        <row r="166">
          <cell r="A166">
            <v>39927</v>
          </cell>
          <cell r="B166">
            <v>20500</v>
          </cell>
          <cell r="C166">
            <v>23500</v>
          </cell>
          <cell r="D166">
            <v>9750</v>
          </cell>
          <cell r="E166">
            <v>5750</v>
          </cell>
          <cell r="F166">
            <v>9250</v>
          </cell>
          <cell r="G166">
            <v>21000</v>
          </cell>
        </row>
        <row r="167">
          <cell r="A167">
            <v>39934</v>
          </cell>
          <cell r="B167">
            <v>23250</v>
          </cell>
          <cell r="C167">
            <v>24500</v>
          </cell>
          <cell r="D167">
            <v>9250</v>
          </cell>
          <cell r="E167">
            <v>5500</v>
          </cell>
          <cell r="F167">
            <v>9750</v>
          </cell>
          <cell r="G167">
            <v>23500</v>
          </cell>
        </row>
        <row r="168">
          <cell r="A168">
            <v>39941</v>
          </cell>
          <cell r="B168">
            <v>24250</v>
          </cell>
          <cell r="C168">
            <v>26500</v>
          </cell>
          <cell r="D168">
            <v>10750</v>
          </cell>
          <cell r="E168">
            <v>5750</v>
          </cell>
          <cell r="F168">
            <v>10750</v>
          </cell>
          <cell r="G168">
            <v>26500</v>
          </cell>
        </row>
        <row r="169">
          <cell r="A169">
            <v>39948</v>
          </cell>
          <cell r="B169">
            <v>25500</v>
          </cell>
          <cell r="C169">
            <v>28000</v>
          </cell>
          <cell r="D169">
            <v>11750</v>
          </cell>
          <cell r="E169">
            <v>5750</v>
          </cell>
          <cell r="F169">
            <v>11250</v>
          </cell>
          <cell r="G169">
            <v>29000</v>
          </cell>
        </row>
        <row r="170">
          <cell r="A170">
            <v>39955</v>
          </cell>
          <cell r="B170">
            <v>27250</v>
          </cell>
          <cell r="C170">
            <v>29000</v>
          </cell>
          <cell r="D170">
            <v>13000</v>
          </cell>
          <cell r="E170">
            <v>6500</v>
          </cell>
          <cell r="F170">
            <v>11250</v>
          </cell>
          <cell r="G170">
            <v>30250</v>
          </cell>
        </row>
        <row r="171">
          <cell r="A171">
            <v>39962</v>
          </cell>
          <cell r="B171">
            <v>27250</v>
          </cell>
          <cell r="C171">
            <v>29000</v>
          </cell>
          <cell r="D171">
            <v>12500</v>
          </cell>
          <cell r="E171">
            <v>6500</v>
          </cell>
          <cell r="F171">
            <v>11250</v>
          </cell>
          <cell r="G171">
            <v>30250</v>
          </cell>
        </row>
        <row r="172">
          <cell r="A172">
            <v>39969</v>
          </cell>
          <cell r="B172">
            <v>28750</v>
          </cell>
          <cell r="C172">
            <v>29450</v>
          </cell>
          <cell r="D172">
            <v>12500</v>
          </cell>
          <cell r="E172">
            <v>6250</v>
          </cell>
          <cell r="F172">
            <v>11000</v>
          </cell>
          <cell r="G172">
            <v>29250</v>
          </cell>
        </row>
        <row r="173">
          <cell r="A173">
            <v>39976</v>
          </cell>
          <cell r="B173">
            <v>27500</v>
          </cell>
          <cell r="C173">
            <v>28000</v>
          </cell>
          <cell r="D173">
            <v>12500</v>
          </cell>
          <cell r="E173">
            <v>6500</v>
          </cell>
          <cell r="F173">
            <v>11000</v>
          </cell>
          <cell r="G173">
            <v>28000</v>
          </cell>
        </row>
        <row r="174">
          <cell r="A174">
            <v>39983</v>
          </cell>
          <cell r="B174">
            <v>27000</v>
          </cell>
          <cell r="C174">
            <v>26000</v>
          </cell>
          <cell r="D174">
            <v>12750</v>
          </cell>
          <cell r="E174">
            <v>6500</v>
          </cell>
          <cell r="F174">
            <v>10500</v>
          </cell>
          <cell r="G174">
            <v>28000</v>
          </cell>
        </row>
        <row r="175">
          <cell r="A175">
            <v>39990</v>
          </cell>
          <cell r="B175">
            <v>27500</v>
          </cell>
          <cell r="C175">
            <v>25500</v>
          </cell>
          <cell r="D175">
            <v>12000</v>
          </cell>
          <cell r="E175">
            <v>7000</v>
          </cell>
          <cell r="F175">
            <v>10500</v>
          </cell>
          <cell r="G175">
            <v>27500</v>
          </cell>
        </row>
        <row r="176">
          <cell r="A176">
            <v>39997</v>
          </cell>
          <cell r="B176">
            <v>26500</v>
          </cell>
          <cell r="C176">
            <v>24000</v>
          </cell>
          <cell r="D176">
            <v>12250</v>
          </cell>
          <cell r="E176">
            <v>7000</v>
          </cell>
          <cell r="F176">
            <v>10000</v>
          </cell>
          <cell r="G176">
            <v>26500</v>
          </cell>
        </row>
        <row r="177">
          <cell r="A177">
            <v>40004</v>
          </cell>
          <cell r="B177">
            <v>26500</v>
          </cell>
          <cell r="C177">
            <v>24000</v>
          </cell>
          <cell r="D177">
            <v>12250</v>
          </cell>
          <cell r="E177">
            <v>7000</v>
          </cell>
          <cell r="F177">
            <v>10000</v>
          </cell>
          <cell r="G177">
            <v>25000</v>
          </cell>
        </row>
        <row r="178">
          <cell r="A178">
            <v>40011</v>
          </cell>
          <cell r="B178">
            <v>30500</v>
          </cell>
          <cell r="C178">
            <v>28000</v>
          </cell>
          <cell r="D178">
            <v>14750</v>
          </cell>
          <cell r="E178">
            <v>9000</v>
          </cell>
          <cell r="F178">
            <v>15000</v>
          </cell>
          <cell r="G178">
            <v>31000</v>
          </cell>
        </row>
        <row r="179">
          <cell r="A179">
            <v>40018</v>
          </cell>
          <cell r="B179">
            <v>31450</v>
          </cell>
          <cell r="C179">
            <v>30450</v>
          </cell>
          <cell r="D179">
            <v>17000</v>
          </cell>
          <cell r="E179">
            <v>7850</v>
          </cell>
          <cell r="F179">
            <v>14000</v>
          </cell>
          <cell r="G179">
            <v>33450</v>
          </cell>
        </row>
        <row r="180">
          <cell r="A180">
            <v>40025</v>
          </cell>
          <cell r="B180">
            <v>31000</v>
          </cell>
          <cell r="C180">
            <v>31000</v>
          </cell>
          <cell r="D180">
            <v>14750</v>
          </cell>
          <cell r="E180">
            <v>8750</v>
          </cell>
          <cell r="F180">
            <v>15000</v>
          </cell>
          <cell r="G180">
            <v>32000</v>
          </cell>
        </row>
        <row r="181">
          <cell r="A181">
            <v>40032</v>
          </cell>
          <cell r="B181">
            <v>28000</v>
          </cell>
          <cell r="C181">
            <v>28000</v>
          </cell>
          <cell r="D181">
            <v>13250</v>
          </cell>
          <cell r="E181">
            <v>8750</v>
          </cell>
          <cell r="F181">
            <v>14000</v>
          </cell>
          <cell r="G181">
            <v>28500</v>
          </cell>
        </row>
        <row r="182">
          <cell r="A182">
            <v>40039</v>
          </cell>
          <cell r="B182">
            <v>26000</v>
          </cell>
          <cell r="C182">
            <v>26500</v>
          </cell>
          <cell r="D182">
            <v>12750</v>
          </cell>
          <cell r="E182">
            <v>6950</v>
          </cell>
          <cell r="F182">
            <v>13000</v>
          </cell>
          <cell r="G182">
            <v>24500</v>
          </cell>
        </row>
        <row r="183">
          <cell r="A183">
            <v>40046</v>
          </cell>
          <cell r="B183">
            <v>27600</v>
          </cell>
          <cell r="C183">
            <v>28250</v>
          </cell>
          <cell r="D183">
            <v>11900</v>
          </cell>
          <cell r="E183">
            <v>6000</v>
          </cell>
          <cell r="F183">
            <v>12600</v>
          </cell>
          <cell r="G183">
            <v>28500</v>
          </cell>
        </row>
        <row r="184">
          <cell r="A184">
            <v>40053</v>
          </cell>
          <cell r="B184">
            <v>27500</v>
          </cell>
          <cell r="C184">
            <v>28500</v>
          </cell>
          <cell r="D184">
            <v>10250</v>
          </cell>
          <cell r="E184">
            <v>6250</v>
          </cell>
          <cell r="F184">
            <v>13250</v>
          </cell>
          <cell r="G184">
            <v>28000</v>
          </cell>
        </row>
        <row r="185">
          <cell r="A185">
            <v>40060</v>
          </cell>
          <cell r="B185">
            <v>28000</v>
          </cell>
          <cell r="C185">
            <v>29500</v>
          </cell>
          <cell r="D185">
            <v>10250</v>
          </cell>
          <cell r="E185">
            <v>6250</v>
          </cell>
          <cell r="F185">
            <v>13750</v>
          </cell>
          <cell r="G185">
            <v>29500</v>
          </cell>
        </row>
        <row r="186">
          <cell r="A186">
            <v>40067</v>
          </cell>
          <cell r="B186">
            <v>29000</v>
          </cell>
          <cell r="C186">
            <v>30500</v>
          </cell>
          <cell r="D186">
            <v>12250</v>
          </cell>
          <cell r="E186">
            <v>6750</v>
          </cell>
          <cell r="F186">
            <v>14000</v>
          </cell>
          <cell r="G186">
            <v>31000</v>
          </cell>
        </row>
        <row r="187">
          <cell r="A187">
            <v>40074</v>
          </cell>
          <cell r="B187">
            <v>32000</v>
          </cell>
          <cell r="C187">
            <v>32500</v>
          </cell>
          <cell r="D187">
            <v>15000</v>
          </cell>
          <cell r="E187">
            <v>7000</v>
          </cell>
          <cell r="F187">
            <v>14750</v>
          </cell>
          <cell r="G187">
            <v>36500</v>
          </cell>
        </row>
        <row r="188">
          <cell r="A188">
            <v>40081</v>
          </cell>
          <cell r="B188">
            <v>33500</v>
          </cell>
          <cell r="C188">
            <v>32500</v>
          </cell>
          <cell r="D188">
            <v>13250</v>
          </cell>
          <cell r="E188">
            <v>6750</v>
          </cell>
          <cell r="F188">
            <v>14750</v>
          </cell>
          <cell r="G188">
            <v>35500</v>
          </cell>
        </row>
        <row r="189">
          <cell r="A189">
            <v>40088</v>
          </cell>
          <cell r="B189">
            <v>33000</v>
          </cell>
          <cell r="C189">
            <v>30500</v>
          </cell>
          <cell r="D189">
            <v>13250</v>
          </cell>
          <cell r="E189">
            <v>6750</v>
          </cell>
          <cell r="F189">
            <v>14000</v>
          </cell>
          <cell r="G189">
            <v>25500</v>
          </cell>
        </row>
        <row r="190">
          <cell r="A190">
            <v>40095</v>
          </cell>
          <cell r="B190">
            <v>30000</v>
          </cell>
          <cell r="C190">
            <v>30500</v>
          </cell>
          <cell r="D190">
            <v>14250</v>
          </cell>
          <cell r="E190">
            <v>7250</v>
          </cell>
          <cell r="F190">
            <v>12000</v>
          </cell>
          <cell r="G190">
            <v>22500</v>
          </cell>
        </row>
        <row r="191">
          <cell r="A191">
            <v>40102</v>
          </cell>
          <cell r="B191">
            <v>29500</v>
          </cell>
          <cell r="C191">
            <v>31000</v>
          </cell>
          <cell r="D191">
            <v>16500</v>
          </cell>
          <cell r="E191">
            <v>7250</v>
          </cell>
          <cell r="F191">
            <v>12000</v>
          </cell>
          <cell r="G191">
            <v>23000</v>
          </cell>
        </row>
        <row r="192">
          <cell r="A192">
            <v>40109</v>
          </cell>
          <cell r="B192">
            <v>29000</v>
          </cell>
          <cell r="C192">
            <v>31000</v>
          </cell>
          <cell r="D192">
            <v>17000</v>
          </cell>
          <cell r="E192">
            <v>7250</v>
          </cell>
          <cell r="F192">
            <v>12000</v>
          </cell>
          <cell r="G192">
            <v>23000</v>
          </cell>
        </row>
        <row r="193">
          <cell r="A193">
            <v>40116</v>
          </cell>
          <cell r="B193">
            <v>29000</v>
          </cell>
          <cell r="C193">
            <v>31000</v>
          </cell>
          <cell r="D193">
            <v>16500</v>
          </cell>
          <cell r="E193">
            <v>7250</v>
          </cell>
          <cell r="F193">
            <v>12000</v>
          </cell>
          <cell r="G193">
            <v>23000</v>
          </cell>
        </row>
        <row r="194">
          <cell r="A194">
            <v>40123</v>
          </cell>
          <cell r="B194">
            <v>27000</v>
          </cell>
          <cell r="C194">
            <v>27500</v>
          </cell>
          <cell r="D194">
            <v>16750</v>
          </cell>
          <cell r="E194">
            <v>7250</v>
          </cell>
          <cell r="F194">
            <v>10750</v>
          </cell>
          <cell r="G194">
            <v>23000</v>
          </cell>
        </row>
        <row r="195">
          <cell r="A195">
            <v>40127</v>
          </cell>
          <cell r="B195">
            <v>28500</v>
          </cell>
          <cell r="C195">
            <v>28000</v>
          </cell>
          <cell r="D195">
            <v>16750</v>
          </cell>
          <cell r="E195">
            <v>7750</v>
          </cell>
          <cell r="F195">
            <v>10750</v>
          </cell>
          <cell r="G195">
            <v>24000</v>
          </cell>
        </row>
        <row r="196">
          <cell r="A196">
            <v>40131</v>
          </cell>
          <cell r="B196">
            <v>32000</v>
          </cell>
          <cell r="C196">
            <v>31000</v>
          </cell>
          <cell r="D196">
            <v>22000</v>
          </cell>
          <cell r="E196">
            <v>10250</v>
          </cell>
          <cell r="F196">
            <v>12500</v>
          </cell>
          <cell r="G196">
            <v>34000</v>
          </cell>
        </row>
        <row r="197">
          <cell r="A197">
            <v>40137</v>
          </cell>
          <cell r="B197">
            <v>32500</v>
          </cell>
          <cell r="C197">
            <v>33500</v>
          </cell>
          <cell r="D197">
            <v>22000</v>
          </cell>
          <cell r="E197">
            <v>12000</v>
          </cell>
          <cell r="F197">
            <v>13500</v>
          </cell>
          <cell r="G197">
            <v>37500</v>
          </cell>
        </row>
        <row r="198">
          <cell r="A198">
            <v>40144</v>
          </cell>
          <cell r="B198">
            <v>33000</v>
          </cell>
          <cell r="C198">
            <v>34000</v>
          </cell>
          <cell r="D198">
            <v>20350</v>
          </cell>
          <cell r="E198">
            <v>11250</v>
          </cell>
          <cell r="F198">
            <v>15000</v>
          </cell>
          <cell r="G198">
            <v>38500</v>
          </cell>
        </row>
        <row r="199">
          <cell r="A199">
            <v>40151</v>
          </cell>
          <cell r="B199">
            <v>33500</v>
          </cell>
          <cell r="C199">
            <v>35000</v>
          </cell>
          <cell r="D199">
            <v>20500</v>
          </cell>
          <cell r="E199">
            <v>10750</v>
          </cell>
          <cell r="F199">
            <v>15000</v>
          </cell>
          <cell r="G199">
            <v>37000</v>
          </cell>
        </row>
        <row r="200">
          <cell r="A200">
            <v>40158</v>
          </cell>
          <cell r="B200">
            <v>32500</v>
          </cell>
          <cell r="C200">
            <v>35000</v>
          </cell>
          <cell r="D200">
            <v>19500</v>
          </cell>
          <cell r="E200">
            <v>12250</v>
          </cell>
          <cell r="F200">
            <v>15000</v>
          </cell>
          <cell r="G200">
            <v>40000</v>
          </cell>
        </row>
        <row r="201">
          <cell r="A201">
            <v>40189</v>
          </cell>
          <cell r="B201">
            <v>33500</v>
          </cell>
          <cell r="C201">
            <v>35000</v>
          </cell>
          <cell r="D201">
            <v>19500</v>
          </cell>
          <cell r="E201">
            <v>10500</v>
          </cell>
          <cell r="F201">
            <v>15000</v>
          </cell>
          <cell r="G201">
            <v>40500</v>
          </cell>
        </row>
        <row r="202">
          <cell r="A202">
            <v>40196</v>
          </cell>
          <cell r="B202">
            <v>34500</v>
          </cell>
          <cell r="C202">
            <v>37000</v>
          </cell>
          <cell r="D202">
            <v>21250</v>
          </cell>
          <cell r="E202">
            <v>11000</v>
          </cell>
          <cell r="F202">
            <v>15000</v>
          </cell>
          <cell r="G202">
            <v>45000</v>
          </cell>
        </row>
        <row r="203">
          <cell r="A203">
            <v>40203</v>
          </cell>
          <cell r="B203">
            <v>33500</v>
          </cell>
          <cell r="C203">
            <v>37000</v>
          </cell>
          <cell r="D203">
            <v>19750</v>
          </cell>
          <cell r="E203">
            <v>10500</v>
          </cell>
          <cell r="F203">
            <v>15000</v>
          </cell>
          <cell r="G203">
            <v>42500</v>
          </cell>
        </row>
        <row r="204">
          <cell r="A204">
            <v>40210</v>
          </cell>
          <cell r="B204">
            <v>31500</v>
          </cell>
          <cell r="C204">
            <v>37000</v>
          </cell>
          <cell r="D204">
            <v>16000</v>
          </cell>
          <cell r="E204">
            <v>9000</v>
          </cell>
          <cell r="F204">
            <v>14000</v>
          </cell>
          <cell r="G204">
            <v>36500</v>
          </cell>
        </row>
        <row r="205">
          <cell r="A205">
            <v>40217</v>
          </cell>
          <cell r="B205">
            <v>30000</v>
          </cell>
          <cell r="C205">
            <v>37000</v>
          </cell>
          <cell r="D205">
            <v>14800</v>
          </cell>
          <cell r="E205">
            <v>8350</v>
          </cell>
          <cell r="F205">
            <v>13500</v>
          </cell>
          <cell r="G205">
            <v>34500</v>
          </cell>
        </row>
        <row r="206">
          <cell r="A206">
            <v>40224</v>
          </cell>
          <cell r="B206">
            <v>30000</v>
          </cell>
          <cell r="C206">
            <v>38000</v>
          </cell>
          <cell r="D206">
            <v>14000</v>
          </cell>
          <cell r="E206">
            <v>8500</v>
          </cell>
          <cell r="F206">
            <v>13500</v>
          </cell>
          <cell r="G206">
            <v>32500</v>
          </cell>
        </row>
        <row r="207">
          <cell r="A207">
            <v>40231</v>
          </cell>
          <cell r="B207">
            <v>29500</v>
          </cell>
          <cell r="C207">
            <v>35000</v>
          </cell>
          <cell r="D207">
            <v>14250</v>
          </cell>
          <cell r="E207">
            <v>9000</v>
          </cell>
          <cell r="F207">
            <v>12500</v>
          </cell>
          <cell r="G207">
            <v>30500</v>
          </cell>
        </row>
        <row r="208">
          <cell r="A208">
            <v>40238</v>
          </cell>
          <cell r="B208">
            <v>31000</v>
          </cell>
          <cell r="C208">
            <v>38000</v>
          </cell>
          <cell r="D208">
            <v>17250</v>
          </cell>
          <cell r="E208">
            <v>10500</v>
          </cell>
          <cell r="F208">
            <v>12500</v>
          </cell>
          <cell r="G208">
            <v>35000</v>
          </cell>
        </row>
        <row r="209">
          <cell r="A209">
            <v>40245</v>
          </cell>
          <cell r="B209">
            <v>32000</v>
          </cell>
          <cell r="C209">
            <v>41000</v>
          </cell>
          <cell r="D209">
            <v>20500</v>
          </cell>
          <cell r="E209">
            <v>12000</v>
          </cell>
          <cell r="F209">
            <v>13500</v>
          </cell>
          <cell r="G209">
            <v>36500</v>
          </cell>
        </row>
        <row r="210">
          <cell r="A210">
            <v>40252</v>
          </cell>
          <cell r="B210">
            <v>33000</v>
          </cell>
          <cell r="C210">
            <v>42000</v>
          </cell>
          <cell r="D210">
            <v>25000</v>
          </cell>
          <cell r="E210">
            <v>14750</v>
          </cell>
          <cell r="F210">
            <v>14500</v>
          </cell>
          <cell r="G210">
            <v>40500</v>
          </cell>
        </row>
        <row r="211">
          <cell r="A211">
            <v>40256</v>
          </cell>
          <cell r="B211">
            <v>34000</v>
          </cell>
          <cell r="C211">
            <v>43000</v>
          </cell>
          <cell r="D211">
            <v>25500</v>
          </cell>
          <cell r="E211">
            <v>15000</v>
          </cell>
          <cell r="F211">
            <v>15500</v>
          </cell>
          <cell r="G211">
            <v>45500</v>
          </cell>
        </row>
        <row r="212">
          <cell r="A212">
            <v>40263</v>
          </cell>
          <cell r="B212">
            <v>33500</v>
          </cell>
          <cell r="C212">
            <v>41000</v>
          </cell>
          <cell r="D212">
            <v>21000</v>
          </cell>
          <cell r="E212">
            <v>14000</v>
          </cell>
          <cell r="F212">
            <v>15500</v>
          </cell>
          <cell r="G212">
            <v>39500</v>
          </cell>
        </row>
        <row r="213">
          <cell r="A213">
            <v>40270</v>
          </cell>
          <cell r="B213">
            <v>31000</v>
          </cell>
          <cell r="C213">
            <v>39000</v>
          </cell>
          <cell r="D213">
            <v>20000</v>
          </cell>
          <cell r="E213">
            <v>13250</v>
          </cell>
          <cell r="F213">
            <v>14500</v>
          </cell>
          <cell r="G213">
            <v>32000</v>
          </cell>
        </row>
        <row r="214">
          <cell r="A214">
            <v>40277</v>
          </cell>
          <cell r="B214">
            <v>33000</v>
          </cell>
          <cell r="C214">
            <v>38000</v>
          </cell>
          <cell r="D214">
            <v>21000</v>
          </cell>
          <cell r="E214">
            <v>13250</v>
          </cell>
          <cell r="F214">
            <v>14000</v>
          </cell>
          <cell r="G214">
            <v>35000</v>
          </cell>
        </row>
        <row r="215">
          <cell r="A215">
            <v>40284</v>
          </cell>
          <cell r="B215">
            <v>33000</v>
          </cell>
          <cell r="C215">
            <v>38000</v>
          </cell>
          <cell r="D215">
            <v>21000</v>
          </cell>
          <cell r="E215">
            <v>13250</v>
          </cell>
          <cell r="F215">
            <v>15000</v>
          </cell>
          <cell r="G215">
            <v>40500</v>
          </cell>
        </row>
        <row r="216">
          <cell r="A216">
            <v>40291</v>
          </cell>
          <cell r="B216">
            <v>33500</v>
          </cell>
          <cell r="C216">
            <v>39000</v>
          </cell>
          <cell r="D216">
            <v>20250</v>
          </cell>
          <cell r="E216">
            <v>12750</v>
          </cell>
          <cell r="F216">
            <v>14000</v>
          </cell>
          <cell r="G216">
            <v>44500</v>
          </cell>
        </row>
        <row r="217">
          <cell r="A217">
            <v>40298</v>
          </cell>
          <cell r="B217">
            <v>35000</v>
          </cell>
          <cell r="C217">
            <v>39000</v>
          </cell>
          <cell r="D217">
            <v>20000</v>
          </cell>
          <cell r="E217">
            <v>12750</v>
          </cell>
          <cell r="F217">
            <v>15000</v>
          </cell>
          <cell r="G217">
            <v>47000</v>
          </cell>
        </row>
        <row r="218">
          <cell r="A218">
            <v>40305</v>
          </cell>
          <cell r="B218">
            <v>35000</v>
          </cell>
          <cell r="C218">
            <v>40000</v>
          </cell>
          <cell r="D218">
            <v>22750</v>
          </cell>
          <cell r="E218">
            <v>13750</v>
          </cell>
          <cell r="F218">
            <v>16500</v>
          </cell>
          <cell r="G218">
            <v>51000</v>
          </cell>
        </row>
        <row r="219">
          <cell r="A219">
            <v>40312</v>
          </cell>
          <cell r="B219">
            <v>38000</v>
          </cell>
          <cell r="C219">
            <v>40500</v>
          </cell>
          <cell r="D219">
            <v>23750</v>
          </cell>
          <cell r="E219">
            <v>14500</v>
          </cell>
          <cell r="F219">
            <v>17500</v>
          </cell>
          <cell r="G219">
            <v>52500</v>
          </cell>
        </row>
        <row r="220">
          <cell r="A220">
            <v>40318</v>
          </cell>
          <cell r="B220">
            <v>38500</v>
          </cell>
          <cell r="C220">
            <v>42000</v>
          </cell>
          <cell r="D220">
            <v>23000</v>
          </cell>
          <cell r="E220">
            <v>14500</v>
          </cell>
          <cell r="F220">
            <v>18500</v>
          </cell>
          <cell r="G220">
            <v>52000</v>
          </cell>
        </row>
        <row r="221">
          <cell r="A221">
            <v>40326</v>
          </cell>
          <cell r="B221">
            <v>38000</v>
          </cell>
          <cell r="C221">
            <v>41000</v>
          </cell>
          <cell r="D221">
            <v>22750</v>
          </cell>
          <cell r="E221">
            <v>14000</v>
          </cell>
          <cell r="F221">
            <v>17500</v>
          </cell>
          <cell r="G221">
            <v>48000</v>
          </cell>
        </row>
        <row r="222">
          <cell r="A222">
            <v>40333</v>
          </cell>
          <cell r="B222">
            <v>34000</v>
          </cell>
          <cell r="C222">
            <v>40000</v>
          </cell>
          <cell r="D222">
            <v>21000</v>
          </cell>
          <cell r="E222">
            <v>13250</v>
          </cell>
          <cell r="F222">
            <v>16500</v>
          </cell>
          <cell r="G222">
            <v>40000</v>
          </cell>
        </row>
        <row r="223">
          <cell r="A223">
            <v>40336</v>
          </cell>
          <cell r="B223">
            <v>34000</v>
          </cell>
          <cell r="C223">
            <v>40000</v>
          </cell>
          <cell r="D223">
            <v>21000</v>
          </cell>
          <cell r="E223">
            <v>13250</v>
          </cell>
          <cell r="F223">
            <v>16500</v>
          </cell>
          <cell r="G223">
            <v>40000</v>
          </cell>
        </row>
        <row r="224">
          <cell r="A224">
            <v>40347</v>
          </cell>
          <cell r="B224">
            <v>31000</v>
          </cell>
          <cell r="C224">
            <v>33500</v>
          </cell>
          <cell r="D224">
            <v>18250</v>
          </cell>
          <cell r="E224">
            <v>11250</v>
          </cell>
          <cell r="F224">
            <v>12500</v>
          </cell>
          <cell r="G224">
            <v>31000</v>
          </cell>
        </row>
        <row r="225">
          <cell r="A225">
            <v>40354</v>
          </cell>
          <cell r="B225">
            <v>28000</v>
          </cell>
          <cell r="C225">
            <v>31500</v>
          </cell>
          <cell r="D225">
            <v>18750</v>
          </cell>
          <cell r="E225">
            <v>11750</v>
          </cell>
          <cell r="F225">
            <v>12500</v>
          </cell>
          <cell r="G225">
            <v>29000</v>
          </cell>
        </row>
        <row r="226">
          <cell r="A226">
            <v>40361</v>
          </cell>
          <cell r="B226">
            <v>26500</v>
          </cell>
          <cell r="C226">
            <v>27500</v>
          </cell>
          <cell r="D226">
            <v>18250</v>
          </cell>
          <cell r="E226">
            <v>11750</v>
          </cell>
          <cell r="F226">
            <v>9500</v>
          </cell>
          <cell r="G226">
            <v>29000</v>
          </cell>
        </row>
        <row r="227">
          <cell r="A227">
            <v>40368</v>
          </cell>
          <cell r="B227">
            <v>21000</v>
          </cell>
          <cell r="C227">
            <v>22500</v>
          </cell>
          <cell r="D227">
            <v>14500</v>
          </cell>
          <cell r="E227">
            <v>11750</v>
          </cell>
          <cell r="F227">
            <v>8000</v>
          </cell>
          <cell r="G227">
            <v>27000</v>
          </cell>
        </row>
        <row r="228">
          <cell r="A228">
            <v>40375</v>
          </cell>
          <cell r="B228">
            <v>18500</v>
          </cell>
          <cell r="C228">
            <v>21500</v>
          </cell>
          <cell r="D228">
            <v>14500</v>
          </cell>
          <cell r="E228">
            <v>12000</v>
          </cell>
          <cell r="F228">
            <v>7500</v>
          </cell>
          <cell r="G228">
            <v>24000</v>
          </cell>
        </row>
        <row r="229">
          <cell r="A229">
            <v>40382</v>
          </cell>
          <cell r="B229">
            <v>19500</v>
          </cell>
          <cell r="C229">
            <v>21500</v>
          </cell>
          <cell r="D229">
            <v>15500</v>
          </cell>
          <cell r="E229">
            <v>12000</v>
          </cell>
          <cell r="F229">
            <v>7500</v>
          </cell>
          <cell r="G229">
            <v>24000</v>
          </cell>
        </row>
        <row r="230">
          <cell r="A230">
            <v>40387</v>
          </cell>
          <cell r="B230">
            <v>22000</v>
          </cell>
          <cell r="C230">
            <v>23000</v>
          </cell>
          <cell r="D230">
            <v>15750</v>
          </cell>
          <cell r="E230">
            <v>12000</v>
          </cell>
          <cell r="F230">
            <v>8500</v>
          </cell>
          <cell r="G230">
            <v>24000</v>
          </cell>
        </row>
        <row r="231">
          <cell r="A231">
            <v>40396</v>
          </cell>
          <cell r="B231">
            <v>22000</v>
          </cell>
          <cell r="C231">
            <v>23500</v>
          </cell>
          <cell r="D231">
            <v>15250</v>
          </cell>
          <cell r="E231">
            <v>15250</v>
          </cell>
          <cell r="F231">
            <v>8750</v>
          </cell>
          <cell r="G231">
            <v>24000</v>
          </cell>
        </row>
        <row r="232">
          <cell r="A232">
            <v>40403</v>
          </cell>
          <cell r="B232">
            <v>23500</v>
          </cell>
          <cell r="C232">
            <v>24000</v>
          </cell>
          <cell r="D232">
            <v>16000</v>
          </cell>
          <cell r="E232">
            <v>12000</v>
          </cell>
          <cell r="F232">
            <v>8750</v>
          </cell>
          <cell r="G232">
            <v>25000</v>
          </cell>
        </row>
        <row r="233">
          <cell r="A233">
            <v>40410</v>
          </cell>
          <cell r="B233">
            <v>26000</v>
          </cell>
          <cell r="C233">
            <v>24500</v>
          </cell>
          <cell r="D233">
            <v>17000</v>
          </cell>
          <cell r="E233">
            <v>12000</v>
          </cell>
          <cell r="F233">
            <v>9500</v>
          </cell>
          <cell r="G233">
            <v>32000</v>
          </cell>
        </row>
        <row r="234">
          <cell r="A234">
            <v>40417</v>
          </cell>
          <cell r="B234">
            <v>26000</v>
          </cell>
          <cell r="C234">
            <v>24500</v>
          </cell>
          <cell r="D234">
            <v>18000</v>
          </cell>
          <cell r="E234">
            <v>12500</v>
          </cell>
          <cell r="F234">
            <v>9500</v>
          </cell>
          <cell r="G234">
            <v>31000</v>
          </cell>
        </row>
        <row r="235">
          <cell r="A235">
            <v>40424</v>
          </cell>
          <cell r="B235">
            <v>26000</v>
          </cell>
          <cell r="C235">
            <v>24500</v>
          </cell>
          <cell r="D235">
            <v>18000</v>
          </cell>
          <cell r="E235">
            <v>12000</v>
          </cell>
          <cell r="F235">
            <v>9500</v>
          </cell>
          <cell r="G235">
            <v>31000</v>
          </cell>
        </row>
        <row r="236">
          <cell r="A236">
            <v>40431</v>
          </cell>
          <cell r="B236">
            <v>26000</v>
          </cell>
          <cell r="C236">
            <v>26500</v>
          </cell>
          <cell r="D236">
            <v>18250</v>
          </cell>
          <cell r="E236">
            <v>11750</v>
          </cell>
          <cell r="F236">
            <v>8500</v>
          </cell>
          <cell r="G236">
            <v>30000</v>
          </cell>
        </row>
        <row r="237">
          <cell r="A237">
            <v>40438</v>
          </cell>
          <cell r="B237">
            <v>27000</v>
          </cell>
          <cell r="C237">
            <v>28500</v>
          </cell>
          <cell r="D237">
            <v>18250</v>
          </cell>
          <cell r="E237">
            <v>12250</v>
          </cell>
          <cell r="F237">
            <v>8500</v>
          </cell>
          <cell r="G237">
            <v>28500</v>
          </cell>
        </row>
        <row r="238">
          <cell r="A238">
            <v>40445</v>
          </cell>
          <cell r="B238">
            <v>27000</v>
          </cell>
          <cell r="C238">
            <v>27500</v>
          </cell>
          <cell r="D238">
            <v>15750</v>
          </cell>
          <cell r="E238">
            <v>11750</v>
          </cell>
          <cell r="F238">
            <v>7500</v>
          </cell>
          <cell r="G238">
            <v>27000</v>
          </cell>
        </row>
        <row r="239">
          <cell r="A239">
            <v>40452</v>
          </cell>
          <cell r="B239">
            <v>23500</v>
          </cell>
          <cell r="C239">
            <v>27500</v>
          </cell>
          <cell r="D239">
            <v>16750</v>
          </cell>
          <cell r="E239">
            <v>11750</v>
          </cell>
          <cell r="F239">
            <v>7500</v>
          </cell>
          <cell r="G239">
            <v>29000</v>
          </cell>
        </row>
        <row r="240">
          <cell r="A240">
            <v>40459</v>
          </cell>
          <cell r="B240">
            <v>23000</v>
          </cell>
          <cell r="C240">
            <v>24500</v>
          </cell>
          <cell r="D240">
            <v>16750</v>
          </cell>
          <cell r="E240">
            <v>11750</v>
          </cell>
          <cell r="F240">
            <v>8500</v>
          </cell>
          <cell r="G240">
            <v>28500</v>
          </cell>
        </row>
        <row r="241">
          <cell r="A241">
            <v>40466</v>
          </cell>
          <cell r="B241">
            <v>21500</v>
          </cell>
          <cell r="C241">
            <v>24000</v>
          </cell>
          <cell r="D241">
            <v>16250</v>
          </cell>
          <cell r="E241">
            <v>11500</v>
          </cell>
          <cell r="F241">
            <v>8500</v>
          </cell>
          <cell r="G241">
            <v>27000</v>
          </cell>
        </row>
        <row r="242">
          <cell r="A242">
            <v>40473</v>
          </cell>
          <cell r="B242">
            <v>21500</v>
          </cell>
          <cell r="C242">
            <v>23500</v>
          </cell>
          <cell r="D242">
            <v>15750</v>
          </cell>
          <cell r="E242">
            <v>11500</v>
          </cell>
          <cell r="F242">
            <v>8000</v>
          </cell>
          <cell r="G242">
            <v>25500</v>
          </cell>
        </row>
        <row r="243">
          <cell r="A243">
            <v>40480</v>
          </cell>
          <cell r="B243">
            <v>21000</v>
          </cell>
          <cell r="C243">
            <v>23000</v>
          </cell>
          <cell r="D243">
            <v>15500</v>
          </cell>
          <cell r="E243">
            <v>11500</v>
          </cell>
          <cell r="F243">
            <v>7750</v>
          </cell>
          <cell r="G243">
            <v>25000</v>
          </cell>
        </row>
        <row r="244">
          <cell r="A244">
            <v>40487</v>
          </cell>
          <cell r="B244">
            <v>20000</v>
          </cell>
          <cell r="C244">
            <v>22000</v>
          </cell>
          <cell r="D244">
            <v>15000</v>
          </cell>
          <cell r="E244">
            <v>11000</v>
          </cell>
          <cell r="F244">
            <v>7250</v>
          </cell>
          <cell r="G244">
            <v>24500</v>
          </cell>
        </row>
        <row r="245">
          <cell r="A245">
            <v>40494</v>
          </cell>
          <cell r="B245">
            <v>18500</v>
          </cell>
          <cell r="C245">
            <v>21500</v>
          </cell>
          <cell r="D245">
            <v>12500</v>
          </cell>
          <cell r="E245">
            <v>10000</v>
          </cell>
          <cell r="F245">
            <v>7000</v>
          </cell>
          <cell r="G245">
            <v>22000</v>
          </cell>
        </row>
        <row r="246">
          <cell r="A246">
            <v>40501</v>
          </cell>
          <cell r="B246">
            <v>18500</v>
          </cell>
          <cell r="C246">
            <v>21000</v>
          </cell>
          <cell r="D246">
            <v>10000</v>
          </cell>
          <cell r="E246">
            <v>9000</v>
          </cell>
          <cell r="F246">
            <v>6750</v>
          </cell>
          <cell r="G246">
            <v>22000</v>
          </cell>
        </row>
        <row r="247">
          <cell r="A247">
            <v>40508</v>
          </cell>
          <cell r="B247">
            <v>20500</v>
          </cell>
          <cell r="C247">
            <v>21000</v>
          </cell>
          <cell r="D247">
            <v>10000</v>
          </cell>
          <cell r="E247">
            <v>8250</v>
          </cell>
          <cell r="F247">
            <v>7500</v>
          </cell>
          <cell r="G247">
            <v>23000</v>
          </cell>
        </row>
        <row r="248">
          <cell r="A248">
            <v>40515</v>
          </cell>
          <cell r="B248">
            <v>20500</v>
          </cell>
          <cell r="C248">
            <v>20500</v>
          </cell>
          <cell r="D248">
            <v>12500</v>
          </cell>
          <cell r="E248">
            <v>9500</v>
          </cell>
          <cell r="F248">
            <v>7500</v>
          </cell>
          <cell r="G248">
            <v>25000</v>
          </cell>
        </row>
        <row r="249">
          <cell r="A249">
            <v>40522</v>
          </cell>
          <cell r="B249">
            <v>20500</v>
          </cell>
          <cell r="C249">
            <v>20500</v>
          </cell>
          <cell r="D249">
            <v>13000</v>
          </cell>
          <cell r="E249">
            <v>9250</v>
          </cell>
          <cell r="F249">
            <v>8000</v>
          </cell>
          <cell r="G249">
            <v>27500</v>
          </cell>
        </row>
        <row r="250">
          <cell r="A250">
            <v>40529</v>
          </cell>
          <cell r="B250">
            <v>20500</v>
          </cell>
          <cell r="C250">
            <v>21000</v>
          </cell>
          <cell r="D250">
            <v>11500</v>
          </cell>
          <cell r="E250">
            <v>8250</v>
          </cell>
          <cell r="F250">
            <v>8000</v>
          </cell>
          <cell r="G250">
            <v>29000</v>
          </cell>
        </row>
        <row r="251">
          <cell r="A251">
            <v>40536</v>
          </cell>
          <cell r="B251">
            <v>20500</v>
          </cell>
          <cell r="C251">
            <v>21000</v>
          </cell>
          <cell r="D251">
            <v>8500</v>
          </cell>
          <cell r="E251">
            <v>6750</v>
          </cell>
          <cell r="F251">
            <v>7500</v>
          </cell>
          <cell r="G251">
            <v>27000</v>
          </cell>
        </row>
        <row r="252">
          <cell r="A252">
            <v>40543</v>
          </cell>
          <cell r="B252">
            <v>20000</v>
          </cell>
          <cell r="C252">
            <v>20000</v>
          </cell>
          <cell r="D252">
            <v>8500</v>
          </cell>
          <cell r="E252">
            <v>6750</v>
          </cell>
          <cell r="F252">
            <v>7500</v>
          </cell>
          <cell r="G252">
            <v>26500</v>
          </cell>
        </row>
        <row r="253">
          <cell r="A253">
            <v>40550</v>
          </cell>
          <cell r="B253">
            <v>20000</v>
          </cell>
          <cell r="C253">
            <v>20000</v>
          </cell>
          <cell r="D253">
            <v>8500</v>
          </cell>
          <cell r="E253">
            <v>6750</v>
          </cell>
          <cell r="F253">
            <v>7500</v>
          </cell>
          <cell r="G253">
            <v>26500</v>
          </cell>
        </row>
        <row r="254">
          <cell r="A254">
            <v>40557</v>
          </cell>
          <cell r="B254">
            <v>21500</v>
          </cell>
          <cell r="C254">
            <v>20000</v>
          </cell>
          <cell r="D254">
            <v>6750</v>
          </cell>
          <cell r="E254">
            <v>5000</v>
          </cell>
          <cell r="F254">
            <v>7000</v>
          </cell>
          <cell r="G254">
            <v>32000</v>
          </cell>
        </row>
        <row r="255">
          <cell r="A255">
            <v>40564</v>
          </cell>
          <cell r="B255">
            <v>21500</v>
          </cell>
          <cell r="C255">
            <v>20000</v>
          </cell>
          <cell r="D255">
            <v>6750</v>
          </cell>
          <cell r="E255">
            <v>5000</v>
          </cell>
          <cell r="F255">
            <v>7000</v>
          </cell>
          <cell r="G255">
            <v>31000</v>
          </cell>
        </row>
        <row r="256">
          <cell r="A256">
            <v>40571</v>
          </cell>
          <cell r="B256">
            <v>16500</v>
          </cell>
          <cell r="C256">
            <v>20000</v>
          </cell>
          <cell r="D256">
            <v>6750</v>
          </cell>
          <cell r="E256">
            <v>4500</v>
          </cell>
          <cell r="F256">
            <v>5500</v>
          </cell>
          <cell r="G256">
            <v>21000</v>
          </cell>
        </row>
        <row r="257">
          <cell r="A257">
            <v>40578</v>
          </cell>
          <cell r="B257">
            <v>16500</v>
          </cell>
          <cell r="C257">
            <v>20000</v>
          </cell>
          <cell r="D257">
            <v>6250</v>
          </cell>
          <cell r="E257">
            <v>4000</v>
          </cell>
          <cell r="F257">
            <v>4500</v>
          </cell>
          <cell r="G257">
            <v>19000</v>
          </cell>
        </row>
        <row r="258">
          <cell r="A258">
            <v>40585</v>
          </cell>
          <cell r="B258">
            <v>17000</v>
          </cell>
          <cell r="C258">
            <v>19000</v>
          </cell>
          <cell r="D258">
            <v>6250</v>
          </cell>
          <cell r="E258">
            <v>3750</v>
          </cell>
          <cell r="F258">
            <v>3500</v>
          </cell>
          <cell r="G258">
            <v>18000</v>
          </cell>
        </row>
        <row r="259">
          <cell r="A259">
            <v>40592</v>
          </cell>
          <cell r="B259">
            <v>17000</v>
          </cell>
          <cell r="C259">
            <v>19000</v>
          </cell>
          <cell r="D259">
            <v>7500</v>
          </cell>
          <cell r="E259">
            <v>5000</v>
          </cell>
          <cell r="F259">
            <v>3500</v>
          </cell>
          <cell r="G259">
            <v>18000</v>
          </cell>
        </row>
        <row r="260">
          <cell r="A260">
            <v>40599</v>
          </cell>
          <cell r="B260">
            <v>17000</v>
          </cell>
          <cell r="C260">
            <v>19000</v>
          </cell>
          <cell r="D260">
            <v>11250</v>
          </cell>
          <cell r="E260">
            <v>5500</v>
          </cell>
          <cell r="F260">
            <v>3750</v>
          </cell>
          <cell r="G260">
            <v>20000</v>
          </cell>
        </row>
        <row r="261">
          <cell r="A261">
            <v>40606</v>
          </cell>
          <cell r="B261">
            <v>18000</v>
          </cell>
          <cell r="C261">
            <v>19000</v>
          </cell>
          <cell r="D261">
            <v>12750</v>
          </cell>
          <cell r="E261">
            <v>7000</v>
          </cell>
          <cell r="F261">
            <v>4500</v>
          </cell>
          <cell r="G261">
            <v>20500</v>
          </cell>
        </row>
        <row r="262">
          <cell r="A262">
            <v>40613</v>
          </cell>
          <cell r="B262">
            <v>18500</v>
          </cell>
          <cell r="C262">
            <v>18000</v>
          </cell>
          <cell r="D262">
            <v>14500</v>
          </cell>
          <cell r="E262">
            <v>8250</v>
          </cell>
          <cell r="F262">
            <v>3500</v>
          </cell>
          <cell r="G262">
            <v>21500</v>
          </cell>
        </row>
        <row r="263">
          <cell r="A263">
            <v>40620</v>
          </cell>
          <cell r="B263">
            <v>19500</v>
          </cell>
          <cell r="C263">
            <v>18000</v>
          </cell>
          <cell r="D263">
            <v>14500</v>
          </cell>
          <cell r="E263">
            <v>8250</v>
          </cell>
          <cell r="F263">
            <v>4000</v>
          </cell>
          <cell r="G263">
            <v>23000</v>
          </cell>
        </row>
        <row r="264">
          <cell r="A264">
            <v>40627</v>
          </cell>
          <cell r="B264">
            <v>20500</v>
          </cell>
          <cell r="C264">
            <v>20500</v>
          </cell>
          <cell r="D264">
            <v>14250</v>
          </cell>
          <cell r="E264">
            <v>8250</v>
          </cell>
          <cell r="F264">
            <v>4000</v>
          </cell>
          <cell r="G264">
            <v>26000</v>
          </cell>
        </row>
        <row r="265">
          <cell r="A265">
            <v>40634</v>
          </cell>
          <cell r="B265">
            <v>18500</v>
          </cell>
          <cell r="C265">
            <v>20000</v>
          </cell>
          <cell r="D265">
            <v>13750</v>
          </cell>
          <cell r="E265">
            <v>8250</v>
          </cell>
          <cell r="F265">
            <v>4000</v>
          </cell>
          <cell r="G265">
            <v>24000</v>
          </cell>
        </row>
        <row r="266">
          <cell r="A266">
            <v>40641</v>
          </cell>
          <cell r="B266">
            <v>18000</v>
          </cell>
          <cell r="C266">
            <v>21500</v>
          </cell>
          <cell r="D266">
            <v>13750</v>
          </cell>
          <cell r="E266">
            <v>8250</v>
          </cell>
          <cell r="F266">
            <v>4000</v>
          </cell>
          <cell r="G266">
            <v>22000</v>
          </cell>
        </row>
        <row r="267">
          <cell r="A267">
            <v>40648</v>
          </cell>
          <cell r="B267">
            <v>18000</v>
          </cell>
          <cell r="C267">
            <v>21500</v>
          </cell>
          <cell r="D267">
            <v>13250</v>
          </cell>
          <cell r="E267">
            <v>8250</v>
          </cell>
          <cell r="F267">
            <v>3500</v>
          </cell>
          <cell r="G267">
            <v>19500</v>
          </cell>
        </row>
        <row r="268">
          <cell r="A268">
            <v>40655</v>
          </cell>
          <cell r="B268">
            <v>18000</v>
          </cell>
          <cell r="C268">
            <v>21500</v>
          </cell>
          <cell r="D268">
            <v>12250</v>
          </cell>
          <cell r="E268">
            <v>7750</v>
          </cell>
          <cell r="F268">
            <v>4000</v>
          </cell>
          <cell r="G268">
            <v>19000</v>
          </cell>
        </row>
        <row r="269">
          <cell r="A269">
            <v>40662</v>
          </cell>
          <cell r="B269">
            <v>18500</v>
          </cell>
          <cell r="C269">
            <v>21500</v>
          </cell>
          <cell r="D269">
            <v>12000</v>
          </cell>
          <cell r="E269">
            <v>7750</v>
          </cell>
          <cell r="F269">
            <v>4000</v>
          </cell>
          <cell r="G269">
            <v>19500</v>
          </cell>
        </row>
        <row r="270">
          <cell r="A270">
            <v>40669</v>
          </cell>
          <cell r="B270">
            <v>18000</v>
          </cell>
          <cell r="C270">
            <v>19500</v>
          </cell>
          <cell r="D270">
            <v>11250</v>
          </cell>
          <cell r="E270">
            <v>7250</v>
          </cell>
          <cell r="F270">
            <v>4000</v>
          </cell>
          <cell r="G270">
            <v>21000</v>
          </cell>
        </row>
        <row r="271">
          <cell r="A271">
            <v>40676</v>
          </cell>
          <cell r="B271">
            <v>19000</v>
          </cell>
          <cell r="C271">
            <v>19500</v>
          </cell>
          <cell r="D271">
            <v>11250</v>
          </cell>
          <cell r="E271">
            <v>7500</v>
          </cell>
          <cell r="F271">
            <v>4000</v>
          </cell>
          <cell r="G271">
            <v>20000</v>
          </cell>
        </row>
        <row r="272">
          <cell r="A272">
            <v>40683</v>
          </cell>
          <cell r="B272">
            <v>18000</v>
          </cell>
          <cell r="C272">
            <v>19000</v>
          </cell>
          <cell r="D272">
            <v>11250</v>
          </cell>
          <cell r="E272">
            <v>7500</v>
          </cell>
          <cell r="F272">
            <v>4000</v>
          </cell>
          <cell r="G272">
            <v>23500</v>
          </cell>
        </row>
        <row r="273">
          <cell r="A273">
            <v>40690</v>
          </cell>
          <cell r="B273">
            <v>19000</v>
          </cell>
          <cell r="C273">
            <v>19000</v>
          </cell>
          <cell r="D273">
            <v>11250</v>
          </cell>
          <cell r="E273">
            <v>7500</v>
          </cell>
          <cell r="F273">
            <v>4000</v>
          </cell>
          <cell r="G273">
            <v>26000</v>
          </cell>
        </row>
        <row r="274">
          <cell r="A274">
            <v>40697</v>
          </cell>
          <cell r="B274">
            <v>19000</v>
          </cell>
          <cell r="C274">
            <v>19000</v>
          </cell>
          <cell r="D274">
            <v>11000</v>
          </cell>
          <cell r="E274">
            <v>7750</v>
          </cell>
          <cell r="F274">
            <v>4000</v>
          </cell>
          <cell r="G274">
            <v>25500</v>
          </cell>
        </row>
        <row r="275">
          <cell r="A275">
            <v>40704</v>
          </cell>
          <cell r="B275">
            <v>18500</v>
          </cell>
          <cell r="C275">
            <v>19000</v>
          </cell>
          <cell r="D275">
            <v>10000</v>
          </cell>
          <cell r="E275">
            <v>7250</v>
          </cell>
          <cell r="F275">
            <v>4500</v>
          </cell>
          <cell r="G275">
            <v>25500</v>
          </cell>
        </row>
        <row r="276">
          <cell r="A276">
            <v>40711</v>
          </cell>
          <cell r="B276">
            <v>18000</v>
          </cell>
          <cell r="C276">
            <v>18750</v>
          </cell>
          <cell r="D276">
            <v>8750</v>
          </cell>
          <cell r="E276">
            <v>7000</v>
          </cell>
          <cell r="F276">
            <v>4500</v>
          </cell>
          <cell r="G276">
            <v>25500</v>
          </cell>
        </row>
        <row r="277">
          <cell r="A277">
            <v>40718</v>
          </cell>
          <cell r="B277">
            <v>18000</v>
          </cell>
          <cell r="C277">
            <v>18750</v>
          </cell>
          <cell r="D277">
            <v>8000</v>
          </cell>
          <cell r="E277">
            <v>6750</v>
          </cell>
          <cell r="F277">
            <v>4500</v>
          </cell>
          <cell r="G277">
            <v>25000</v>
          </cell>
        </row>
        <row r="278">
          <cell r="A278">
            <v>40725</v>
          </cell>
          <cell r="B278">
            <v>17500</v>
          </cell>
          <cell r="C278">
            <v>18250</v>
          </cell>
          <cell r="D278">
            <v>8500</v>
          </cell>
          <cell r="E278">
            <v>6750</v>
          </cell>
          <cell r="F278">
            <v>4500</v>
          </cell>
          <cell r="G278">
            <v>24500</v>
          </cell>
        </row>
        <row r="279">
          <cell r="A279">
            <v>40732</v>
          </cell>
          <cell r="B279">
            <v>17500</v>
          </cell>
          <cell r="C279">
            <v>18000</v>
          </cell>
          <cell r="D279">
            <v>8250</v>
          </cell>
          <cell r="E279">
            <v>6500</v>
          </cell>
          <cell r="F279">
            <v>4500</v>
          </cell>
          <cell r="G279">
            <v>24500</v>
          </cell>
        </row>
        <row r="280">
          <cell r="A280">
            <v>40739</v>
          </cell>
          <cell r="B280">
            <v>17500</v>
          </cell>
          <cell r="C280">
            <v>18000</v>
          </cell>
          <cell r="D280">
            <v>8000</v>
          </cell>
          <cell r="E280">
            <v>6250</v>
          </cell>
          <cell r="F280">
            <v>4500</v>
          </cell>
          <cell r="G280">
            <v>24500</v>
          </cell>
        </row>
        <row r="281">
          <cell r="A281">
            <v>40746</v>
          </cell>
          <cell r="B281">
            <v>17500</v>
          </cell>
          <cell r="C281">
            <v>18000</v>
          </cell>
          <cell r="D281">
            <v>8250</v>
          </cell>
          <cell r="E281">
            <v>6250</v>
          </cell>
          <cell r="F281">
            <v>4250</v>
          </cell>
          <cell r="G281">
            <v>24000</v>
          </cell>
        </row>
        <row r="282">
          <cell r="A282">
            <v>40753</v>
          </cell>
          <cell r="B282">
            <v>17500</v>
          </cell>
          <cell r="C282">
            <v>18000</v>
          </cell>
          <cell r="D282">
            <v>8500</v>
          </cell>
          <cell r="E282">
            <v>5750</v>
          </cell>
          <cell r="F282">
            <v>4250</v>
          </cell>
          <cell r="G282">
            <v>23250</v>
          </cell>
        </row>
        <row r="283">
          <cell r="A283">
            <v>40760</v>
          </cell>
          <cell r="B283">
            <v>17500</v>
          </cell>
          <cell r="C283">
            <v>17600</v>
          </cell>
          <cell r="D283">
            <v>9250</v>
          </cell>
          <cell r="E283">
            <v>6000</v>
          </cell>
          <cell r="F283">
            <v>4250</v>
          </cell>
          <cell r="G283">
            <v>22750</v>
          </cell>
        </row>
        <row r="284">
          <cell r="A284">
            <v>40767</v>
          </cell>
          <cell r="B284">
            <v>17500</v>
          </cell>
          <cell r="C284">
            <v>17600</v>
          </cell>
          <cell r="D284">
            <v>9250</v>
          </cell>
          <cell r="E284">
            <v>6000</v>
          </cell>
          <cell r="F284">
            <v>4250</v>
          </cell>
          <cell r="G284">
            <v>22250</v>
          </cell>
        </row>
        <row r="285">
          <cell r="A285">
            <v>40774</v>
          </cell>
          <cell r="B285">
            <v>17000</v>
          </cell>
          <cell r="C285">
            <v>17600</v>
          </cell>
          <cell r="D285">
            <v>9250</v>
          </cell>
          <cell r="E285">
            <v>6000</v>
          </cell>
          <cell r="F285">
            <v>4000</v>
          </cell>
          <cell r="G285">
            <v>23500</v>
          </cell>
        </row>
        <row r="286">
          <cell r="A286">
            <v>40781</v>
          </cell>
          <cell r="B286">
            <v>17000</v>
          </cell>
          <cell r="C286">
            <v>20000</v>
          </cell>
          <cell r="D286">
            <v>10500</v>
          </cell>
          <cell r="E286">
            <v>6750</v>
          </cell>
          <cell r="F286">
            <v>4000</v>
          </cell>
          <cell r="G286">
            <v>24250</v>
          </cell>
        </row>
        <row r="287">
          <cell r="A287">
            <v>40788</v>
          </cell>
          <cell r="B287">
            <v>17500</v>
          </cell>
          <cell r="C287">
            <v>20000</v>
          </cell>
          <cell r="D287">
            <v>10500</v>
          </cell>
          <cell r="E287">
            <v>7250</v>
          </cell>
          <cell r="F287">
            <v>4000</v>
          </cell>
          <cell r="G287">
            <v>24250</v>
          </cell>
        </row>
        <row r="288">
          <cell r="A288">
            <v>40795</v>
          </cell>
          <cell r="B288">
            <v>18500</v>
          </cell>
          <cell r="C288">
            <v>20250</v>
          </cell>
          <cell r="D288">
            <v>11250</v>
          </cell>
          <cell r="E288">
            <v>7250</v>
          </cell>
          <cell r="F288">
            <v>4000</v>
          </cell>
          <cell r="G288">
            <v>24250</v>
          </cell>
        </row>
        <row r="289">
          <cell r="A289">
            <v>40802</v>
          </cell>
          <cell r="B289">
            <v>19500</v>
          </cell>
          <cell r="C289">
            <v>20250</v>
          </cell>
          <cell r="D289">
            <v>11500</v>
          </cell>
          <cell r="E289">
            <v>7250</v>
          </cell>
          <cell r="F289">
            <v>4000</v>
          </cell>
          <cell r="G289">
            <v>24250</v>
          </cell>
        </row>
        <row r="290">
          <cell r="A290">
            <v>40809</v>
          </cell>
          <cell r="B290">
            <v>19500</v>
          </cell>
          <cell r="C290">
            <v>20500</v>
          </cell>
          <cell r="D290">
            <v>11500</v>
          </cell>
          <cell r="E290">
            <v>7250</v>
          </cell>
          <cell r="F290">
            <v>4500</v>
          </cell>
          <cell r="G290">
            <v>24250</v>
          </cell>
        </row>
        <row r="291">
          <cell r="A291">
            <v>40816</v>
          </cell>
          <cell r="B291">
            <v>21000</v>
          </cell>
          <cell r="C291">
            <v>22000</v>
          </cell>
          <cell r="D291">
            <v>12250</v>
          </cell>
          <cell r="E291">
            <v>7750</v>
          </cell>
          <cell r="F291">
            <v>4500</v>
          </cell>
          <cell r="G291">
            <v>24750</v>
          </cell>
        </row>
        <row r="292">
          <cell r="A292">
            <v>40823</v>
          </cell>
          <cell r="B292">
            <v>21000</v>
          </cell>
          <cell r="C292">
            <v>21800</v>
          </cell>
          <cell r="D292">
            <v>12250</v>
          </cell>
          <cell r="E292">
            <v>7750</v>
          </cell>
          <cell r="F292">
            <v>4900</v>
          </cell>
          <cell r="G292">
            <v>25250</v>
          </cell>
        </row>
        <row r="293">
          <cell r="A293">
            <v>40830</v>
          </cell>
          <cell r="B293">
            <v>22500</v>
          </cell>
          <cell r="C293">
            <v>21500</v>
          </cell>
          <cell r="D293">
            <v>13000</v>
          </cell>
          <cell r="E293">
            <v>7650</v>
          </cell>
          <cell r="F293">
            <v>6000</v>
          </cell>
          <cell r="G293">
            <v>27250</v>
          </cell>
        </row>
        <row r="294">
          <cell r="A294">
            <v>40837</v>
          </cell>
          <cell r="B294">
            <v>23000</v>
          </cell>
          <cell r="C294">
            <v>22500</v>
          </cell>
          <cell r="D294">
            <v>13000</v>
          </cell>
          <cell r="E294">
            <v>7500</v>
          </cell>
          <cell r="F294">
            <v>6750</v>
          </cell>
          <cell r="G294">
            <v>28250</v>
          </cell>
        </row>
        <row r="295">
          <cell r="A295">
            <v>40844</v>
          </cell>
          <cell r="B295">
            <v>23000</v>
          </cell>
          <cell r="C295">
            <v>22500</v>
          </cell>
          <cell r="D295">
            <v>11250</v>
          </cell>
          <cell r="E295">
            <v>6850</v>
          </cell>
          <cell r="F295">
            <v>7000</v>
          </cell>
          <cell r="G295">
            <v>28000</v>
          </cell>
        </row>
        <row r="296">
          <cell r="A296">
            <v>40851</v>
          </cell>
          <cell r="B296">
            <v>22500</v>
          </cell>
          <cell r="C296">
            <v>22000</v>
          </cell>
          <cell r="D296">
            <v>9500</v>
          </cell>
          <cell r="E296">
            <v>6250</v>
          </cell>
          <cell r="F296">
            <v>6750</v>
          </cell>
          <cell r="G296">
            <v>28000</v>
          </cell>
        </row>
        <row r="297">
          <cell r="A297">
            <v>40858</v>
          </cell>
          <cell r="B297">
            <v>22500</v>
          </cell>
          <cell r="C297">
            <v>22000</v>
          </cell>
          <cell r="D297">
            <v>6500</v>
          </cell>
          <cell r="E297">
            <v>3250</v>
          </cell>
          <cell r="F297">
            <v>6500</v>
          </cell>
          <cell r="G297">
            <v>25250</v>
          </cell>
        </row>
        <row r="298">
          <cell r="A298">
            <v>40865</v>
          </cell>
          <cell r="B298">
            <v>25500</v>
          </cell>
          <cell r="C298">
            <v>26000</v>
          </cell>
          <cell r="D298">
            <v>6500</v>
          </cell>
          <cell r="E298">
            <v>3250</v>
          </cell>
          <cell r="F298">
            <v>6750</v>
          </cell>
          <cell r="G298">
            <v>25250</v>
          </cell>
        </row>
        <row r="299">
          <cell r="A299">
            <v>40872</v>
          </cell>
          <cell r="B299">
            <v>24000</v>
          </cell>
          <cell r="C299">
            <v>26000</v>
          </cell>
          <cell r="D299">
            <v>6250</v>
          </cell>
          <cell r="E299">
            <v>3250</v>
          </cell>
          <cell r="F299">
            <v>7000</v>
          </cell>
          <cell r="G299">
            <v>24250</v>
          </cell>
        </row>
        <row r="300">
          <cell r="A300">
            <v>40879</v>
          </cell>
          <cell r="B300">
            <v>23250</v>
          </cell>
          <cell r="C300">
            <v>26000</v>
          </cell>
          <cell r="D300">
            <v>5750</v>
          </cell>
          <cell r="E300">
            <v>3000</v>
          </cell>
          <cell r="F300">
            <v>5750</v>
          </cell>
          <cell r="G300">
            <v>24250</v>
          </cell>
        </row>
        <row r="301">
          <cell r="A301">
            <v>40886</v>
          </cell>
          <cell r="B301">
            <v>22250</v>
          </cell>
          <cell r="C301">
            <v>24000</v>
          </cell>
          <cell r="D301">
            <v>5500</v>
          </cell>
          <cell r="E301">
            <v>2500</v>
          </cell>
          <cell r="F301">
            <v>5500</v>
          </cell>
          <cell r="G301">
            <v>23750</v>
          </cell>
        </row>
        <row r="302">
          <cell r="A302">
            <v>40893</v>
          </cell>
          <cell r="B302">
            <v>22000</v>
          </cell>
          <cell r="C302">
            <v>23500</v>
          </cell>
          <cell r="D302">
            <v>3900</v>
          </cell>
          <cell r="E302">
            <v>1750</v>
          </cell>
          <cell r="F302">
            <v>5300</v>
          </cell>
          <cell r="G302">
            <v>22750</v>
          </cell>
        </row>
        <row r="303">
          <cell r="A303">
            <v>40900</v>
          </cell>
          <cell r="B303">
            <v>20500</v>
          </cell>
          <cell r="C303">
            <v>23000</v>
          </cell>
          <cell r="D303">
            <v>3900</v>
          </cell>
          <cell r="E303">
            <v>1500</v>
          </cell>
          <cell r="F303">
            <v>5000</v>
          </cell>
          <cell r="G303">
            <v>22250</v>
          </cell>
        </row>
        <row r="304">
          <cell r="A304">
            <v>40914</v>
          </cell>
          <cell r="B304">
            <v>20500</v>
          </cell>
          <cell r="C304">
            <v>21500</v>
          </cell>
          <cell r="D304">
            <v>4000</v>
          </cell>
          <cell r="E304">
            <v>1500</v>
          </cell>
          <cell r="F304">
            <v>4500</v>
          </cell>
          <cell r="G304">
            <v>22250</v>
          </cell>
        </row>
        <row r="305">
          <cell r="A305">
            <v>40921</v>
          </cell>
          <cell r="B305">
            <v>18500</v>
          </cell>
          <cell r="C305">
            <v>21250</v>
          </cell>
          <cell r="D305">
            <v>4000</v>
          </cell>
          <cell r="E305">
            <v>1250</v>
          </cell>
          <cell r="F305">
            <v>3750</v>
          </cell>
          <cell r="G305">
            <v>17750</v>
          </cell>
        </row>
        <row r="306">
          <cell r="A306">
            <v>40928</v>
          </cell>
          <cell r="B306">
            <v>16000</v>
          </cell>
          <cell r="C306">
            <v>17500</v>
          </cell>
          <cell r="D306">
            <v>3800</v>
          </cell>
          <cell r="E306">
            <v>250</v>
          </cell>
          <cell r="F306">
            <v>3750</v>
          </cell>
          <cell r="G306">
            <v>15750</v>
          </cell>
        </row>
        <row r="307">
          <cell r="A307">
            <v>40935</v>
          </cell>
          <cell r="B307">
            <v>13500</v>
          </cell>
          <cell r="C307">
            <v>15500</v>
          </cell>
          <cell r="D307">
            <v>3000</v>
          </cell>
          <cell r="E307">
            <v>0</v>
          </cell>
          <cell r="F307">
            <v>1500</v>
          </cell>
          <cell r="G307">
            <v>9250</v>
          </cell>
        </row>
        <row r="308">
          <cell r="A308">
            <v>40942</v>
          </cell>
          <cell r="B308">
            <v>10500</v>
          </cell>
          <cell r="C308">
            <v>12500</v>
          </cell>
          <cell r="D308">
            <v>2500</v>
          </cell>
          <cell r="E308">
            <v>0</v>
          </cell>
          <cell r="F308">
            <v>1000</v>
          </cell>
          <cell r="G308">
            <v>7500</v>
          </cell>
        </row>
        <row r="309">
          <cell r="A309">
            <v>40949</v>
          </cell>
          <cell r="B309">
            <v>9750</v>
          </cell>
          <cell r="C309">
            <v>12000</v>
          </cell>
          <cell r="D309">
            <v>4500</v>
          </cell>
          <cell r="E309">
            <v>1000</v>
          </cell>
          <cell r="F309">
            <v>500</v>
          </cell>
          <cell r="G309">
            <v>6250</v>
          </cell>
        </row>
        <row r="310">
          <cell r="A310">
            <v>40956</v>
          </cell>
          <cell r="B310">
            <v>9750</v>
          </cell>
          <cell r="C310">
            <v>9000</v>
          </cell>
          <cell r="D310">
            <v>5750</v>
          </cell>
          <cell r="E310">
            <v>1000</v>
          </cell>
          <cell r="F310">
            <v>950</v>
          </cell>
          <cell r="G310">
            <v>6750</v>
          </cell>
        </row>
        <row r="311">
          <cell r="A311">
            <v>40963</v>
          </cell>
          <cell r="B311">
            <v>9500</v>
          </cell>
          <cell r="C311">
            <v>8500</v>
          </cell>
          <cell r="D311">
            <v>5500</v>
          </cell>
          <cell r="E311">
            <v>750</v>
          </cell>
          <cell r="F311">
            <v>750</v>
          </cell>
          <cell r="G311">
            <v>6000</v>
          </cell>
        </row>
        <row r="312">
          <cell r="A312">
            <v>40970</v>
          </cell>
          <cell r="B312">
            <v>9500</v>
          </cell>
          <cell r="C312">
            <v>8250</v>
          </cell>
          <cell r="D312">
            <v>8000</v>
          </cell>
          <cell r="E312">
            <v>3500</v>
          </cell>
          <cell r="F312">
            <v>750</v>
          </cell>
          <cell r="G312">
            <v>6500</v>
          </cell>
        </row>
        <row r="313">
          <cell r="A313">
            <v>40977</v>
          </cell>
          <cell r="B313">
            <v>10350</v>
          </cell>
          <cell r="C313">
            <v>8500</v>
          </cell>
          <cell r="D313">
            <v>8000</v>
          </cell>
          <cell r="E313">
            <v>3500</v>
          </cell>
          <cell r="F313">
            <v>1150</v>
          </cell>
          <cell r="G313">
            <v>8250</v>
          </cell>
        </row>
        <row r="314">
          <cell r="A314">
            <v>40984</v>
          </cell>
          <cell r="B314">
            <v>11000</v>
          </cell>
          <cell r="C314">
            <v>9750</v>
          </cell>
          <cell r="D314">
            <v>9500</v>
          </cell>
          <cell r="E314">
            <v>4750</v>
          </cell>
          <cell r="F314">
            <v>2250</v>
          </cell>
          <cell r="G314">
            <v>10750</v>
          </cell>
        </row>
        <row r="315">
          <cell r="A315">
            <v>40991</v>
          </cell>
          <cell r="B315">
            <v>12000</v>
          </cell>
          <cell r="C315">
            <v>11000</v>
          </cell>
          <cell r="D315">
            <v>9500</v>
          </cell>
          <cell r="E315">
            <v>6250</v>
          </cell>
          <cell r="F315">
            <v>2750</v>
          </cell>
          <cell r="G315">
            <v>13250</v>
          </cell>
        </row>
        <row r="316">
          <cell r="A316">
            <v>40998</v>
          </cell>
          <cell r="B316">
            <v>12200</v>
          </cell>
          <cell r="C316">
            <v>11250</v>
          </cell>
          <cell r="D316">
            <v>9750</v>
          </cell>
          <cell r="E316">
            <v>6500</v>
          </cell>
          <cell r="F316">
            <v>3000</v>
          </cell>
          <cell r="G316">
            <v>14750</v>
          </cell>
        </row>
        <row r="317">
          <cell r="A317">
            <v>41005</v>
          </cell>
          <cell r="B317">
            <v>11500</v>
          </cell>
          <cell r="C317">
            <v>12750</v>
          </cell>
          <cell r="D317">
            <v>8000</v>
          </cell>
          <cell r="E317">
            <v>4250</v>
          </cell>
          <cell r="F317">
            <v>3200</v>
          </cell>
          <cell r="G317">
            <v>13750</v>
          </cell>
        </row>
        <row r="318">
          <cell r="A318">
            <v>41012</v>
          </cell>
          <cell r="B318">
            <v>11500</v>
          </cell>
          <cell r="C318">
            <v>11750</v>
          </cell>
          <cell r="D318">
            <v>7500</v>
          </cell>
          <cell r="E318">
            <v>4250</v>
          </cell>
          <cell r="F318">
            <v>3000</v>
          </cell>
          <cell r="G318">
            <v>13500</v>
          </cell>
        </row>
        <row r="319">
          <cell r="A319">
            <v>41019</v>
          </cell>
          <cell r="B319">
            <v>11500</v>
          </cell>
          <cell r="C319">
            <v>11950</v>
          </cell>
          <cell r="D319">
            <v>8000</v>
          </cell>
          <cell r="E319">
            <v>4250</v>
          </cell>
          <cell r="F319">
            <v>3000</v>
          </cell>
          <cell r="G319">
            <v>14250</v>
          </cell>
        </row>
        <row r="320">
          <cell r="A320">
            <v>41026</v>
          </cell>
          <cell r="B320">
            <v>13500</v>
          </cell>
          <cell r="C320">
            <v>14000</v>
          </cell>
          <cell r="D320">
            <v>8500</v>
          </cell>
          <cell r="E320">
            <v>5000</v>
          </cell>
          <cell r="F320">
            <v>3500</v>
          </cell>
          <cell r="G320">
            <v>15750</v>
          </cell>
        </row>
        <row r="321">
          <cell r="A321">
            <v>41033</v>
          </cell>
          <cell r="B321">
            <v>14500</v>
          </cell>
          <cell r="C321">
            <v>14750</v>
          </cell>
          <cell r="D321">
            <v>8250</v>
          </cell>
          <cell r="E321">
            <v>5000</v>
          </cell>
          <cell r="F321">
            <v>3750</v>
          </cell>
          <cell r="G321">
            <v>17250</v>
          </cell>
        </row>
        <row r="322">
          <cell r="A322">
            <v>41040</v>
          </cell>
          <cell r="B322">
            <v>15750</v>
          </cell>
          <cell r="C322">
            <v>14750</v>
          </cell>
          <cell r="D322">
            <v>8000</v>
          </cell>
          <cell r="E322">
            <v>5000</v>
          </cell>
          <cell r="F322">
            <v>3800</v>
          </cell>
          <cell r="G322">
            <v>16750</v>
          </cell>
        </row>
        <row r="323">
          <cell r="A323">
            <v>41047</v>
          </cell>
          <cell r="B323">
            <v>15700</v>
          </cell>
          <cell r="C323">
            <v>14950</v>
          </cell>
          <cell r="D323">
            <v>6750</v>
          </cell>
          <cell r="E323">
            <v>4250</v>
          </cell>
          <cell r="F323">
            <v>3800</v>
          </cell>
          <cell r="G323">
            <v>19750</v>
          </cell>
        </row>
        <row r="324">
          <cell r="A324">
            <v>41054</v>
          </cell>
          <cell r="B324">
            <v>17000</v>
          </cell>
          <cell r="C324">
            <v>15250</v>
          </cell>
          <cell r="D324">
            <v>6000</v>
          </cell>
          <cell r="E324">
            <v>4000</v>
          </cell>
          <cell r="F324">
            <v>4000</v>
          </cell>
          <cell r="G324">
            <v>21750</v>
          </cell>
        </row>
        <row r="325">
          <cell r="A325">
            <v>41061</v>
          </cell>
          <cell r="B325">
            <v>17250</v>
          </cell>
          <cell r="C325">
            <v>16250</v>
          </cell>
          <cell r="D325">
            <v>4500</v>
          </cell>
          <cell r="E325">
            <v>2000</v>
          </cell>
          <cell r="F325">
            <v>4300</v>
          </cell>
          <cell r="G325">
            <v>23250</v>
          </cell>
        </row>
        <row r="326">
          <cell r="A326">
            <v>41068</v>
          </cell>
          <cell r="B326">
            <v>16250</v>
          </cell>
          <cell r="C326">
            <v>16250</v>
          </cell>
          <cell r="D326">
            <v>2500</v>
          </cell>
          <cell r="E326">
            <v>500</v>
          </cell>
          <cell r="F326">
            <v>4600</v>
          </cell>
          <cell r="G326">
            <v>22750</v>
          </cell>
        </row>
        <row r="327">
          <cell r="A327">
            <v>41075</v>
          </cell>
          <cell r="B327">
            <v>16250</v>
          </cell>
          <cell r="C327">
            <v>17250</v>
          </cell>
          <cell r="D327">
            <v>3500</v>
          </cell>
          <cell r="E327">
            <v>500</v>
          </cell>
          <cell r="F327">
            <v>4600</v>
          </cell>
          <cell r="G327">
            <v>23250</v>
          </cell>
        </row>
        <row r="328">
          <cell r="A328">
            <v>41082</v>
          </cell>
          <cell r="B328">
            <v>18500</v>
          </cell>
          <cell r="C328">
            <v>20250</v>
          </cell>
          <cell r="D328">
            <v>6750</v>
          </cell>
          <cell r="E328">
            <v>2000</v>
          </cell>
          <cell r="F328">
            <v>4750</v>
          </cell>
          <cell r="G328">
            <v>23250</v>
          </cell>
        </row>
        <row r="329">
          <cell r="A329">
            <v>41089</v>
          </cell>
          <cell r="B329">
            <v>19250</v>
          </cell>
          <cell r="C329">
            <v>21750</v>
          </cell>
          <cell r="D329">
            <v>7250</v>
          </cell>
          <cell r="E329">
            <v>2000</v>
          </cell>
          <cell r="F329">
            <v>5500</v>
          </cell>
          <cell r="G329">
            <v>23750</v>
          </cell>
        </row>
        <row r="330">
          <cell r="A330">
            <v>41096</v>
          </cell>
          <cell r="B330">
            <v>21500</v>
          </cell>
          <cell r="C330">
            <v>21250</v>
          </cell>
          <cell r="D330">
            <v>7750</v>
          </cell>
          <cell r="E330">
            <v>2000</v>
          </cell>
          <cell r="F330">
            <v>6000</v>
          </cell>
          <cell r="G330">
            <v>24250</v>
          </cell>
        </row>
        <row r="331">
          <cell r="A331">
            <v>41103</v>
          </cell>
          <cell r="B331">
            <v>21500</v>
          </cell>
          <cell r="C331">
            <v>20500</v>
          </cell>
          <cell r="D331">
            <v>8000</v>
          </cell>
          <cell r="E331">
            <v>2750</v>
          </cell>
          <cell r="F331">
            <v>6000</v>
          </cell>
          <cell r="G331">
            <v>24250</v>
          </cell>
        </row>
        <row r="332">
          <cell r="A332">
            <v>41110</v>
          </cell>
          <cell r="B332">
            <v>21000</v>
          </cell>
          <cell r="C332">
            <v>20500</v>
          </cell>
          <cell r="D332">
            <v>8000</v>
          </cell>
          <cell r="E332">
            <v>3000</v>
          </cell>
          <cell r="F332">
            <v>6000</v>
          </cell>
          <cell r="G332">
            <v>21250</v>
          </cell>
        </row>
        <row r="333">
          <cell r="A333">
            <v>41117</v>
          </cell>
          <cell r="B333">
            <v>19500</v>
          </cell>
          <cell r="C333">
            <v>19500</v>
          </cell>
          <cell r="D333">
            <v>6250</v>
          </cell>
          <cell r="E333">
            <v>2250</v>
          </cell>
          <cell r="F333">
            <v>4500</v>
          </cell>
          <cell r="G333">
            <v>18750</v>
          </cell>
        </row>
        <row r="334">
          <cell r="A334">
            <v>41124</v>
          </cell>
          <cell r="B334">
            <v>18250</v>
          </cell>
          <cell r="C334">
            <v>18500</v>
          </cell>
          <cell r="D334">
            <v>6000</v>
          </cell>
          <cell r="E334">
            <v>1500</v>
          </cell>
          <cell r="F334">
            <v>4500</v>
          </cell>
          <cell r="G334">
            <v>14000</v>
          </cell>
        </row>
        <row r="335">
          <cell r="A335">
            <v>41131</v>
          </cell>
          <cell r="B335">
            <v>18000</v>
          </cell>
          <cell r="C335">
            <v>17000</v>
          </cell>
          <cell r="D335">
            <v>5250</v>
          </cell>
          <cell r="E335">
            <v>1500</v>
          </cell>
          <cell r="F335">
            <v>4000</v>
          </cell>
          <cell r="G335">
            <v>12250</v>
          </cell>
        </row>
        <row r="336">
          <cell r="A336">
            <v>41138</v>
          </cell>
          <cell r="B336">
            <v>17000</v>
          </cell>
          <cell r="C336">
            <v>16000</v>
          </cell>
          <cell r="D336">
            <v>4750</v>
          </cell>
          <cell r="E336">
            <v>750</v>
          </cell>
          <cell r="F336">
            <v>4000</v>
          </cell>
          <cell r="G336">
            <v>9000</v>
          </cell>
        </row>
        <row r="337">
          <cell r="A337">
            <v>41145</v>
          </cell>
          <cell r="B337">
            <v>15750</v>
          </cell>
          <cell r="C337">
            <v>15500</v>
          </cell>
          <cell r="D337">
            <v>5000</v>
          </cell>
          <cell r="E337">
            <v>1000</v>
          </cell>
          <cell r="F337">
            <v>3800</v>
          </cell>
          <cell r="G337">
            <v>9250</v>
          </cell>
        </row>
        <row r="338">
          <cell r="A338">
            <v>41152</v>
          </cell>
          <cell r="B338">
            <v>15000</v>
          </cell>
          <cell r="C338">
            <v>15500</v>
          </cell>
          <cell r="D338">
            <v>6250</v>
          </cell>
          <cell r="E338">
            <v>1250</v>
          </cell>
          <cell r="F338">
            <v>3900</v>
          </cell>
          <cell r="G338">
            <v>9500</v>
          </cell>
        </row>
        <row r="339">
          <cell r="A339">
            <v>41159</v>
          </cell>
          <cell r="B339">
            <v>13500</v>
          </cell>
          <cell r="C339">
            <v>14500</v>
          </cell>
          <cell r="D339">
            <v>6500</v>
          </cell>
          <cell r="E339">
            <v>2250</v>
          </cell>
          <cell r="F339">
            <v>3250</v>
          </cell>
          <cell r="G339">
            <v>9250</v>
          </cell>
        </row>
        <row r="340">
          <cell r="A340">
            <v>41166</v>
          </cell>
          <cell r="B340">
            <v>12500</v>
          </cell>
          <cell r="C340">
            <v>14000</v>
          </cell>
          <cell r="D340">
            <v>6750</v>
          </cell>
          <cell r="E340">
            <v>2750</v>
          </cell>
          <cell r="F340">
            <v>3250</v>
          </cell>
          <cell r="G340">
            <v>9250</v>
          </cell>
        </row>
        <row r="341">
          <cell r="A341">
            <v>41173</v>
          </cell>
          <cell r="B341">
            <v>12750</v>
          </cell>
          <cell r="C341">
            <v>13500</v>
          </cell>
          <cell r="D341">
            <v>7000</v>
          </cell>
          <cell r="E341">
            <v>3250</v>
          </cell>
          <cell r="F341">
            <v>2500</v>
          </cell>
          <cell r="G341">
            <v>9250</v>
          </cell>
        </row>
        <row r="342">
          <cell r="A342">
            <v>41180</v>
          </cell>
          <cell r="B342">
            <v>13250</v>
          </cell>
          <cell r="C342">
            <v>12000</v>
          </cell>
          <cell r="D342">
            <v>6900</v>
          </cell>
          <cell r="E342">
            <v>3250</v>
          </cell>
          <cell r="F342">
            <v>2500</v>
          </cell>
          <cell r="G342">
            <v>9500</v>
          </cell>
        </row>
        <row r="343">
          <cell r="A343">
            <v>41187</v>
          </cell>
          <cell r="B343">
            <v>12750</v>
          </cell>
          <cell r="C343">
            <v>11500</v>
          </cell>
          <cell r="D343">
            <v>5750</v>
          </cell>
          <cell r="E343">
            <v>3250</v>
          </cell>
          <cell r="F343">
            <v>2500</v>
          </cell>
          <cell r="G343">
            <v>9000</v>
          </cell>
        </row>
        <row r="344">
          <cell r="A344">
            <v>41194</v>
          </cell>
          <cell r="B344">
            <v>12250</v>
          </cell>
          <cell r="C344">
            <v>11500</v>
          </cell>
          <cell r="D344">
            <v>5500</v>
          </cell>
          <cell r="E344">
            <v>3250</v>
          </cell>
          <cell r="F344">
            <v>2500</v>
          </cell>
          <cell r="G344">
            <v>8750</v>
          </cell>
        </row>
        <row r="345">
          <cell r="A345">
            <v>41201</v>
          </cell>
          <cell r="B345">
            <v>11750</v>
          </cell>
          <cell r="C345">
            <v>11500</v>
          </cell>
          <cell r="D345">
            <v>5500</v>
          </cell>
          <cell r="E345">
            <v>3250</v>
          </cell>
          <cell r="F345">
            <v>2500</v>
          </cell>
          <cell r="G345">
            <v>8750</v>
          </cell>
        </row>
        <row r="346">
          <cell r="A346">
            <v>41208</v>
          </cell>
          <cell r="B346">
            <v>9600</v>
          </cell>
          <cell r="C346">
            <v>10500</v>
          </cell>
          <cell r="D346">
            <v>6250</v>
          </cell>
          <cell r="E346">
            <v>4000</v>
          </cell>
          <cell r="F346">
            <v>2250</v>
          </cell>
          <cell r="G346">
            <v>8500</v>
          </cell>
        </row>
        <row r="347">
          <cell r="A347">
            <v>41215</v>
          </cell>
          <cell r="B347">
            <v>8500</v>
          </cell>
          <cell r="C347">
            <v>9000</v>
          </cell>
          <cell r="D347">
            <v>5750</v>
          </cell>
          <cell r="E347">
            <v>4000</v>
          </cell>
          <cell r="F347">
            <v>2250</v>
          </cell>
          <cell r="G347">
            <v>7000</v>
          </cell>
        </row>
        <row r="348">
          <cell r="A348">
            <v>41222</v>
          </cell>
          <cell r="B348">
            <v>7500</v>
          </cell>
          <cell r="C348">
            <v>9000</v>
          </cell>
          <cell r="D348">
            <v>5500</v>
          </cell>
          <cell r="E348">
            <v>4000</v>
          </cell>
          <cell r="F348">
            <v>1850</v>
          </cell>
          <cell r="G348">
            <v>7000</v>
          </cell>
        </row>
        <row r="349">
          <cell r="A349">
            <v>41229</v>
          </cell>
          <cell r="B349">
            <v>6750</v>
          </cell>
          <cell r="C349">
            <v>8500</v>
          </cell>
          <cell r="D349">
            <v>6750</v>
          </cell>
          <cell r="E349">
            <v>4000</v>
          </cell>
          <cell r="F349">
            <v>1850</v>
          </cell>
          <cell r="G349">
            <v>8100</v>
          </cell>
        </row>
        <row r="350">
          <cell r="A350">
            <v>41236</v>
          </cell>
          <cell r="B350">
            <v>6750</v>
          </cell>
          <cell r="C350">
            <v>9250</v>
          </cell>
          <cell r="D350">
            <v>7500</v>
          </cell>
          <cell r="E350">
            <v>4250</v>
          </cell>
          <cell r="F350">
            <v>2000</v>
          </cell>
          <cell r="G350">
            <v>9250</v>
          </cell>
        </row>
        <row r="351">
          <cell r="A351">
            <v>41243</v>
          </cell>
          <cell r="B351">
            <v>7200</v>
          </cell>
          <cell r="C351">
            <v>9500</v>
          </cell>
          <cell r="D351">
            <v>8250</v>
          </cell>
          <cell r="E351">
            <v>4500</v>
          </cell>
          <cell r="F351">
            <v>2000</v>
          </cell>
          <cell r="G351">
            <v>10000</v>
          </cell>
        </row>
        <row r="352">
          <cell r="A352">
            <v>41250</v>
          </cell>
          <cell r="B352">
            <v>7900</v>
          </cell>
          <cell r="C352">
            <v>9750</v>
          </cell>
          <cell r="D352">
            <v>8250</v>
          </cell>
          <cell r="E352">
            <v>4500</v>
          </cell>
          <cell r="F352">
            <v>2250</v>
          </cell>
          <cell r="G352">
            <v>10250</v>
          </cell>
        </row>
        <row r="353">
          <cell r="A353">
            <v>41257</v>
          </cell>
          <cell r="B353">
            <v>7750</v>
          </cell>
          <cell r="C353">
            <v>9750</v>
          </cell>
          <cell r="D353">
            <v>6500</v>
          </cell>
          <cell r="E353">
            <v>5000</v>
          </cell>
          <cell r="F353">
            <v>2250</v>
          </cell>
          <cell r="G353">
            <v>10300</v>
          </cell>
        </row>
        <row r="354">
          <cell r="A354">
            <v>41264</v>
          </cell>
          <cell r="B354">
            <v>8000</v>
          </cell>
          <cell r="C354">
            <v>9500</v>
          </cell>
          <cell r="D354">
            <v>6500</v>
          </cell>
          <cell r="E354">
            <v>5000</v>
          </cell>
          <cell r="F354">
            <v>2250</v>
          </cell>
          <cell r="G354">
            <v>10750</v>
          </cell>
        </row>
        <row r="355">
          <cell r="A355">
            <v>41278</v>
          </cell>
          <cell r="B355">
            <v>8000</v>
          </cell>
          <cell r="C355">
            <v>7500</v>
          </cell>
          <cell r="D355">
            <v>6100</v>
          </cell>
          <cell r="E355">
            <v>4250</v>
          </cell>
          <cell r="F355">
            <v>2000</v>
          </cell>
          <cell r="G355">
            <v>11750</v>
          </cell>
        </row>
        <row r="356">
          <cell r="A356">
            <v>41285</v>
          </cell>
          <cell r="B356">
            <v>8000</v>
          </cell>
          <cell r="C356">
            <v>7750</v>
          </cell>
          <cell r="D356">
            <v>6000</v>
          </cell>
          <cell r="E356">
            <v>4000</v>
          </cell>
          <cell r="F356">
            <v>2250</v>
          </cell>
          <cell r="G356">
            <v>12000</v>
          </cell>
        </row>
        <row r="357">
          <cell r="A357">
            <v>41292</v>
          </cell>
          <cell r="B357">
            <v>8500</v>
          </cell>
          <cell r="C357">
            <v>7500</v>
          </cell>
          <cell r="D357">
            <v>5500</v>
          </cell>
          <cell r="E357">
            <v>3750</v>
          </cell>
          <cell r="F357">
            <v>2300</v>
          </cell>
          <cell r="G357">
            <v>12150</v>
          </cell>
        </row>
        <row r="358">
          <cell r="A358">
            <v>41299</v>
          </cell>
          <cell r="B358">
            <v>8700</v>
          </cell>
          <cell r="C358">
            <v>7300</v>
          </cell>
          <cell r="D358">
            <v>5000</v>
          </cell>
          <cell r="E358">
            <v>3500</v>
          </cell>
          <cell r="F358">
            <v>3300</v>
          </cell>
          <cell r="G358">
            <v>12750</v>
          </cell>
        </row>
        <row r="359">
          <cell r="A359">
            <v>41306</v>
          </cell>
          <cell r="B359">
            <v>9000</v>
          </cell>
          <cell r="C359">
            <v>7300</v>
          </cell>
          <cell r="D359">
            <v>5000</v>
          </cell>
          <cell r="E359">
            <v>3250</v>
          </cell>
          <cell r="F359">
            <v>2900</v>
          </cell>
          <cell r="G359">
            <v>12850</v>
          </cell>
        </row>
        <row r="360">
          <cell r="A360">
            <v>41313</v>
          </cell>
          <cell r="B360">
            <v>8500</v>
          </cell>
          <cell r="C360">
            <v>7500</v>
          </cell>
          <cell r="D360">
            <v>5500</v>
          </cell>
          <cell r="E360">
            <v>3250</v>
          </cell>
          <cell r="F360">
            <v>2700</v>
          </cell>
          <cell r="G360">
            <v>13250</v>
          </cell>
        </row>
        <row r="361">
          <cell r="A361">
            <v>41320</v>
          </cell>
          <cell r="B361">
            <v>8300</v>
          </cell>
          <cell r="C361">
            <v>7500</v>
          </cell>
          <cell r="D361">
            <v>5500</v>
          </cell>
          <cell r="E361">
            <v>2750</v>
          </cell>
          <cell r="F361">
            <v>2700</v>
          </cell>
          <cell r="G361">
            <v>13500</v>
          </cell>
        </row>
        <row r="362">
          <cell r="A362">
            <v>41327</v>
          </cell>
          <cell r="B362">
            <v>9000</v>
          </cell>
          <cell r="C362">
            <v>8150</v>
          </cell>
          <cell r="D362">
            <v>5200</v>
          </cell>
          <cell r="E362">
            <v>2750</v>
          </cell>
          <cell r="F362">
            <v>2350</v>
          </cell>
          <cell r="G362">
            <v>13750</v>
          </cell>
        </row>
        <row r="363">
          <cell r="A363">
            <v>41334</v>
          </cell>
          <cell r="B363">
            <v>9500</v>
          </cell>
          <cell r="C363">
            <v>8250</v>
          </cell>
          <cell r="D363">
            <v>7000</v>
          </cell>
          <cell r="E363">
            <v>3000</v>
          </cell>
          <cell r="F363">
            <v>3000</v>
          </cell>
          <cell r="G363">
            <v>15750</v>
          </cell>
        </row>
        <row r="364">
          <cell r="A364">
            <v>41341</v>
          </cell>
          <cell r="B364">
            <v>10000</v>
          </cell>
          <cell r="C364">
            <v>9450</v>
          </cell>
          <cell r="D364">
            <v>7250</v>
          </cell>
          <cell r="E364">
            <v>3000</v>
          </cell>
          <cell r="F364">
            <v>3000</v>
          </cell>
          <cell r="G364">
            <v>17500</v>
          </cell>
        </row>
        <row r="365">
          <cell r="A365">
            <v>41348</v>
          </cell>
          <cell r="B365">
            <v>10750</v>
          </cell>
          <cell r="C365">
            <v>9450</v>
          </cell>
          <cell r="D365">
            <v>8750</v>
          </cell>
          <cell r="E365">
            <v>3500</v>
          </cell>
          <cell r="F365">
            <v>3000</v>
          </cell>
          <cell r="G365">
            <v>17600</v>
          </cell>
        </row>
        <row r="366">
          <cell r="A366">
            <v>41355</v>
          </cell>
          <cell r="B366">
            <v>11500</v>
          </cell>
          <cell r="C366">
            <v>10750</v>
          </cell>
          <cell r="D366">
            <v>9500</v>
          </cell>
          <cell r="E366">
            <v>3750</v>
          </cell>
          <cell r="F366">
            <v>3700</v>
          </cell>
          <cell r="G366">
            <v>19350</v>
          </cell>
        </row>
        <row r="367">
          <cell r="A367">
            <v>41362</v>
          </cell>
          <cell r="B367">
            <v>11500</v>
          </cell>
          <cell r="C367">
            <v>11000</v>
          </cell>
          <cell r="D367">
            <v>9000</v>
          </cell>
          <cell r="E367">
            <v>3250</v>
          </cell>
          <cell r="F367">
            <v>3700</v>
          </cell>
          <cell r="G367">
            <v>18000</v>
          </cell>
        </row>
        <row r="368">
          <cell r="A368">
            <v>41369</v>
          </cell>
          <cell r="B368">
            <v>11500</v>
          </cell>
          <cell r="C368">
            <v>11500</v>
          </cell>
          <cell r="D368">
            <v>8750</v>
          </cell>
          <cell r="E368">
            <v>3500</v>
          </cell>
          <cell r="F368">
            <v>3950</v>
          </cell>
          <cell r="G368">
            <v>16000</v>
          </cell>
        </row>
        <row r="369">
          <cell r="A369">
            <v>41376</v>
          </cell>
          <cell r="B369">
            <v>11500</v>
          </cell>
          <cell r="C369">
            <v>11350</v>
          </cell>
          <cell r="D369">
            <v>8000</v>
          </cell>
          <cell r="E369">
            <v>3750</v>
          </cell>
          <cell r="F369">
            <v>3700</v>
          </cell>
          <cell r="G369">
            <v>16250</v>
          </cell>
        </row>
        <row r="370">
          <cell r="A370">
            <v>41383</v>
          </cell>
          <cell r="B370">
            <v>11500</v>
          </cell>
          <cell r="C370">
            <v>11450</v>
          </cell>
          <cell r="D370">
            <v>7750</v>
          </cell>
          <cell r="E370">
            <v>3750</v>
          </cell>
          <cell r="F370">
            <v>3700</v>
          </cell>
          <cell r="G370">
            <v>16000</v>
          </cell>
        </row>
        <row r="371">
          <cell r="A371">
            <v>41390</v>
          </cell>
          <cell r="B371">
            <v>11250</v>
          </cell>
          <cell r="C371">
            <v>11750</v>
          </cell>
          <cell r="D371">
            <v>7500</v>
          </cell>
          <cell r="E371">
            <v>3750</v>
          </cell>
          <cell r="F371">
            <v>3200</v>
          </cell>
          <cell r="G371">
            <v>16000</v>
          </cell>
        </row>
        <row r="372">
          <cell r="A372">
            <v>41397</v>
          </cell>
          <cell r="B372">
            <v>12000</v>
          </cell>
          <cell r="C372">
            <v>11500</v>
          </cell>
          <cell r="D372">
            <v>7400</v>
          </cell>
          <cell r="E372">
            <v>3500</v>
          </cell>
          <cell r="F372">
            <v>3200</v>
          </cell>
          <cell r="G372">
            <v>15750</v>
          </cell>
        </row>
        <row r="373">
          <cell r="A373">
            <v>41404</v>
          </cell>
          <cell r="B373">
            <v>11750</v>
          </cell>
          <cell r="C373">
            <v>11250</v>
          </cell>
          <cell r="D373">
            <v>7250</v>
          </cell>
          <cell r="E373">
            <v>3500</v>
          </cell>
          <cell r="F373">
            <v>3200</v>
          </cell>
          <cell r="G373">
            <v>15750</v>
          </cell>
        </row>
        <row r="374">
          <cell r="A374">
            <v>41411</v>
          </cell>
          <cell r="B374">
            <v>11250</v>
          </cell>
          <cell r="C374">
            <v>11250</v>
          </cell>
          <cell r="D374">
            <v>7200</v>
          </cell>
          <cell r="E374">
            <v>3450</v>
          </cell>
          <cell r="F374">
            <v>3200</v>
          </cell>
          <cell r="G374">
            <v>15750</v>
          </cell>
        </row>
        <row r="375">
          <cell r="A375">
            <v>41418</v>
          </cell>
          <cell r="B375">
            <v>11400</v>
          </cell>
          <cell r="C375">
            <v>11000</v>
          </cell>
          <cell r="D375">
            <v>7400</v>
          </cell>
          <cell r="E375">
            <v>3450</v>
          </cell>
          <cell r="F375">
            <v>3200</v>
          </cell>
          <cell r="G375">
            <v>15750</v>
          </cell>
        </row>
        <row r="376">
          <cell r="A376">
            <v>41425</v>
          </cell>
          <cell r="B376">
            <v>11500</v>
          </cell>
          <cell r="C376">
            <v>11000</v>
          </cell>
          <cell r="D376">
            <v>7000</v>
          </cell>
          <cell r="E376">
            <v>3450</v>
          </cell>
          <cell r="F376">
            <v>3200</v>
          </cell>
          <cell r="G376">
            <v>17250</v>
          </cell>
        </row>
        <row r="377">
          <cell r="A377">
            <v>41432</v>
          </cell>
          <cell r="B377">
            <v>11700</v>
          </cell>
          <cell r="C377">
            <v>11500</v>
          </cell>
          <cell r="D377">
            <v>6750</v>
          </cell>
          <cell r="E377">
            <v>3200</v>
          </cell>
          <cell r="F377">
            <v>3300</v>
          </cell>
          <cell r="G377">
            <v>17350</v>
          </cell>
        </row>
        <row r="378">
          <cell r="A378">
            <v>41439</v>
          </cell>
          <cell r="B378">
            <v>11450</v>
          </cell>
          <cell r="C378">
            <v>11500</v>
          </cell>
          <cell r="D378">
            <v>7000</v>
          </cell>
          <cell r="E378">
            <v>3200</v>
          </cell>
          <cell r="F378">
            <v>3300</v>
          </cell>
          <cell r="G378">
            <v>18250</v>
          </cell>
        </row>
        <row r="379">
          <cell r="A379">
            <v>41446</v>
          </cell>
          <cell r="B379">
            <v>11950</v>
          </cell>
          <cell r="C379">
            <v>11700</v>
          </cell>
          <cell r="D379">
            <v>7500</v>
          </cell>
          <cell r="E379">
            <v>3200</v>
          </cell>
          <cell r="F379">
            <v>3700</v>
          </cell>
          <cell r="G379">
            <v>19750</v>
          </cell>
        </row>
        <row r="380">
          <cell r="A380">
            <v>41453</v>
          </cell>
          <cell r="B380">
            <v>12000</v>
          </cell>
          <cell r="C380">
            <v>11700</v>
          </cell>
          <cell r="D380">
            <v>7450</v>
          </cell>
          <cell r="E380">
            <v>3200</v>
          </cell>
          <cell r="F380">
            <v>3700</v>
          </cell>
          <cell r="G380">
            <v>20500</v>
          </cell>
        </row>
        <row r="381">
          <cell r="A381">
            <v>41460</v>
          </cell>
          <cell r="B381">
            <v>12300</v>
          </cell>
          <cell r="C381">
            <v>12000</v>
          </cell>
          <cell r="D381">
            <v>7450</v>
          </cell>
          <cell r="E381">
            <v>3200</v>
          </cell>
          <cell r="F381">
            <v>3700</v>
          </cell>
          <cell r="G381">
            <v>18900</v>
          </cell>
        </row>
        <row r="382">
          <cell r="A382">
            <v>41467</v>
          </cell>
          <cell r="B382">
            <v>12300</v>
          </cell>
          <cell r="C382">
            <v>12200</v>
          </cell>
          <cell r="D382">
            <v>7450</v>
          </cell>
          <cell r="E382">
            <v>3650</v>
          </cell>
          <cell r="F382">
            <v>4100</v>
          </cell>
          <cell r="G382">
            <v>17150</v>
          </cell>
        </row>
        <row r="383">
          <cell r="A383">
            <v>41474</v>
          </cell>
          <cell r="B383">
            <v>12300</v>
          </cell>
          <cell r="C383">
            <v>12500</v>
          </cell>
          <cell r="D383">
            <v>7500</v>
          </cell>
          <cell r="E383">
            <v>4750</v>
          </cell>
          <cell r="F383">
            <v>4100</v>
          </cell>
          <cell r="G383">
            <v>17650</v>
          </cell>
        </row>
        <row r="384">
          <cell r="A384">
            <v>41481</v>
          </cell>
          <cell r="B384">
            <v>11550</v>
          </cell>
          <cell r="C384">
            <v>13200</v>
          </cell>
          <cell r="D384">
            <v>8200</v>
          </cell>
          <cell r="E384">
            <v>4700</v>
          </cell>
          <cell r="F384">
            <v>4000</v>
          </cell>
          <cell r="G384">
            <v>18150</v>
          </cell>
        </row>
        <row r="385">
          <cell r="A385">
            <v>41488</v>
          </cell>
          <cell r="B385">
            <v>10800</v>
          </cell>
          <cell r="C385">
            <v>14000</v>
          </cell>
          <cell r="D385">
            <v>8200</v>
          </cell>
          <cell r="E385">
            <v>4700</v>
          </cell>
          <cell r="F385">
            <v>4500</v>
          </cell>
          <cell r="G385">
            <v>16900</v>
          </cell>
        </row>
        <row r="386">
          <cell r="A386">
            <v>41495</v>
          </cell>
          <cell r="B386">
            <v>11250</v>
          </cell>
          <cell r="C386">
            <v>15500</v>
          </cell>
          <cell r="D386">
            <v>7750</v>
          </cell>
          <cell r="E386">
            <v>4600</v>
          </cell>
          <cell r="F386">
            <v>4500</v>
          </cell>
          <cell r="G386">
            <v>16200</v>
          </cell>
        </row>
        <row r="387">
          <cell r="A387">
            <v>41502</v>
          </cell>
          <cell r="B387">
            <v>11250</v>
          </cell>
          <cell r="C387">
            <v>16500</v>
          </cell>
          <cell r="D387">
            <v>7750</v>
          </cell>
          <cell r="E387">
            <v>4500</v>
          </cell>
          <cell r="F387">
            <v>4750</v>
          </cell>
          <cell r="G387">
            <v>15850</v>
          </cell>
        </row>
        <row r="388">
          <cell r="A388">
            <v>41509</v>
          </cell>
          <cell r="B388">
            <v>11750</v>
          </cell>
          <cell r="C388">
            <v>16250</v>
          </cell>
          <cell r="D388">
            <v>7770</v>
          </cell>
          <cell r="E388">
            <v>4400</v>
          </cell>
          <cell r="F388">
            <v>5250</v>
          </cell>
          <cell r="G388">
            <v>15250</v>
          </cell>
        </row>
        <row r="389">
          <cell r="A389">
            <v>41516</v>
          </cell>
          <cell r="B389">
            <v>14359</v>
          </cell>
          <cell r="C389">
            <v>18650</v>
          </cell>
          <cell r="D389">
            <v>8068</v>
          </cell>
          <cell r="E389">
            <v>4203</v>
          </cell>
          <cell r="F389">
            <v>5039</v>
          </cell>
          <cell r="G389">
            <v>15961</v>
          </cell>
        </row>
        <row r="390">
          <cell r="A390">
            <v>41523</v>
          </cell>
          <cell r="B390">
            <v>15050</v>
          </cell>
          <cell r="C390">
            <v>18915</v>
          </cell>
          <cell r="D390">
            <v>8275</v>
          </cell>
          <cell r="E390">
            <v>4486</v>
          </cell>
          <cell r="F390">
            <v>5411</v>
          </cell>
          <cell r="G390">
            <v>15322</v>
          </cell>
        </row>
        <row r="391">
          <cell r="A391">
            <v>41530</v>
          </cell>
          <cell r="B391">
            <v>14900</v>
          </cell>
          <cell r="C391">
            <v>16010</v>
          </cell>
          <cell r="D391">
            <v>8662</v>
          </cell>
          <cell r="E391">
            <v>4842</v>
          </cell>
          <cell r="F391">
            <v>5267</v>
          </cell>
          <cell r="G391">
            <v>15467</v>
          </cell>
        </row>
        <row r="392">
          <cell r="A392">
            <v>41537</v>
          </cell>
          <cell r="B392">
            <v>14913</v>
          </cell>
          <cell r="C392">
            <v>15240</v>
          </cell>
          <cell r="D392">
            <v>9044</v>
          </cell>
          <cell r="E392">
            <v>5200</v>
          </cell>
          <cell r="F392">
            <v>5350</v>
          </cell>
          <cell r="G392">
            <v>16611</v>
          </cell>
        </row>
        <row r="393">
          <cell r="A393">
            <v>41544</v>
          </cell>
          <cell r="B393">
            <v>16519</v>
          </cell>
          <cell r="C393">
            <v>15645</v>
          </cell>
          <cell r="D393">
            <v>10335</v>
          </cell>
          <cell r="E393">
            <v>5950</v>
          </cell>
          <cell r="F393">
            <v>5617</v>
          </cell>
          <cell r="G393">
            <v>19078</v>
          </cell>
        </row>
        <row r="394">
          <cell r="A394">
            <v>41551</v>
          </cell>
          <cell r="B394">
            <v>17769</v>
          </cell>
          <cell r="C394">
            <v>16155</v>
          </cell>
          <cell r="D394">
            <v>10828</v>
          </cell>
          <cell r="E394">
            <v>6207</v>
          </cell>
          <cell r="F394">
            <v>5672</v>
          </cell>
          <cell r="G394">
            <v>19478</v>
          </cell>
        </row>
        <row r="395">
          <cell r="A395">
            <v>41558</v>
          </cell>
          <cell r="B395">
            <v>19744</v>
          </cell>
          <cell r="C395">
            <v>16930</v>
          </cell>
          <cell r="D395">
            <v>11439</v>
          </cell>
          <cell r="E395">
            <v>6517</v>
          </cell>
          <cell r="F395">
            <v>5989</v>
          </cell>
          <cell r="G395">
            <v>20511</v>
          </cell>
        </row>
        <row r="396">
          <cell r="A396">
            <v>41565</v>
          </cell>
          <cell r="B396">
            <v>20756</v>
          </cell>
          <cell r="C396">
            <v>17645</v>
          </cell>
          <cell r="D396">
            <v>11165</v>
          </cell>
          <cell r="E396">
            <v>6364</v>
          </cell>
          <cell r="F396">
            <v>6339</v>
          </cell>
          <cell r="G396">
            <v>21628</v>
          </cell>
        </row>
        <row r="397">
          <cell r="A397">
            <v>41572</v>
          </cell>
          <cell r="B397">
            <v>20750</v>
          </cell>
          <cell r="C397">
            <v>19830</v>
          </cell>
          <cell r="D397">
            <v>11380</v>
          </cell>
          <cell r="E397">
            <v>6354</v>
          </cell>
          <cell r="F397">
            <v>6694</v>
          </cell>
          <cell r="G397">
            <v>22461</v>
          </cell>
        </row>
        <row r="398">
          <cell r="A398">
            <v>41579</v>
          </cell>
          <cell r="B398">
            <v>20614</v>
          </cell>
          <cell r="C398">
            <v>20189</v>
          </cell>
          <cell r="D398">
            <v>11494</v>
          </cell>
          <cell r="E398">
            <v>6575</v>
          </cell>
          <cell r="F398">
            <v>6738</v>
          </cell>
          <cell r="G398">
            <v>22775</v>
          </cell>
        </row>
        <row r="399">
          <cell r="A399">
            <v>41586</v>
          </cell>
          <cell r="B399">
            <v>21293</v>
          </cell>
          <cell r="C399">
            <v>20878</v>
          </cell>
          <cell r="D399">
            <v>11711</v>
          </cell>
          <cell r="E399">
            <v>6867</v>
          </cell>
          <cell r="F399">
            <v>7025</v>
          </cell>
          <cell r="G399">
            <v>23881</v>
          </cell>
        </row>
        <row r="400">
          <cell r="A400">
            <v>41593</v>
          </cell>
          <cell r="B400">
            <v>21721</v>
          </cell>
          <cell r="C400">
            <v>20800</v>
          </cell>
          <cell r="D400">
            <v>12092</v>
          </cell>
          <cell r="E400">
            <v>7088</v>
          </cell>
          <cell r="F400">
            <v>7231</v>
          </cell>
          <cell r="G400">
            <v>25344</v>
          </cell>
        </row>
        <row r="401">
          <cell r="A401">
            <v>41600</v>
          </cell>
          <cell r="B401">
            <v>22132</v>
          </cell>
          <cell r="C401">
            <v>20689</v>
          </cell>
          <cell r="D401">
            <v>12583</v>
          </cell>
          <cell r="E401">
            <v>7425</v>
          </cell>
          <cell r="F401">
            <v>7556</v>
          </cell>
          <cell r="G401">
            <v>26169</v>
          </cell>
        </row>
        <row r="402">
          <cell r="A402">
            <v>41607</v>
          </cell>
          <cell r="B402">
            <v>22433</v>
          </cell>
          <cell r="C402">
            <v>21331</v>
          </cell>
          <cell r="D402">
            <v>13388</v>
          </cell>
          <cell r="E402">
            <v>7975</v>
          </cell>
          <cell r="F402">
            <v>8007</v>
          </cell>
          <cell r="G402">
            <v>28893</v>
          </cell>
        </row>
        <row r="403">
          <cell r="A403">
            <v>41614</v>
          </cell>
          <cell r="B403">
            <v>23767</v>
          </cell>
          <cell r="C403">
            <v>21900</v>
          </cell>
          <cell r="D403">
            <v>13693</v>
          </cell>
          <cell r="E403">
            <v>8265</v>
          </cell>
          <cell r="F403">
            <v>9279</v>
          </cell>
          <cell r="G403">
            <v>30964</v>
          </cell>
        </row>
        <row r="404">
          <cell r="A404">
            <v>41621</v>
          </cell>
          <cell r="B404">
            <v>24529</v>
          </cell>
          <cell r="C404">
            <v>22167</v>
          </cell>
          <cell r="D404">
            <v>12428</v>
          </cell>
          <cell r="E404">
            <v>7355</v>
          </cell>
          <cell r="F404">
            <v>10181</v>
          </cell>
          <cell r="G404">
            <v>33494</v>
          </cell>
        </row>
        <row r="405">
          <cell r="A405">
            <v>41628</v>
          </cell>
          <cell r="B405">
            <v>24200</v>
          </cell>
          <cell r="C405">
            <v>21583</v>
          </cell>
          <cell r="D405">
            <v>10919</v>
          </cell>
          <cell r="E405">
            <v>6690</v>
          </cell>
          <cell r="F405">
            <v>9494</v>
          </cell>
          <cell r="G405">
            <v>33506</v>
          </cell>
        </row>
        <row r="406">
          <cell r="A406">
            <v>41635</v>
          </cell>
          <cell r="B406">
            <v>24200</v>
          </cell>
          <cell r="C406">
            <v>21583</v>
          </cell>
          <cell r="D406">
            <v>10919</v>
          </cell>
          <cell r="E406">
            <v>6690</v>
          </cell>
          <cell r="F406">
            <v>9494</v>
          </cell>
          <cell r="G406">
            <v>33506</v>
          </cell>
        </row>
        <row r="407">
          <cell r="A407">
            <v>41642</v>
          </cell>
          <cell r="B407">
            <v>21259</v>
          </cell>
          <cell r="C407">
            <v>19667</v>
          </cell>
          <cell r="D407">
            <v>7763</v>
          </cell>
          <cell r="E407">
            <v>4458</v>
          </cell>
          <cell r="F407">
            <v>8306</v>
          </cell>
          <cell r="G407">
            <v>29688</v>
          </cell>
        </row>
        <row r="408">
          <cell r="A408">
            <v>41649</v>
          </cell>
          <cell r="B408">
            <v>20869</v>
          </cell>
          <cell r="C408">
            <v>19835</v>
          </cell>
          <cell r="D408">
            <v>7414</v>
          </cell>
          <cell r="E408">
            <v>4075</v>
          </cell>
          <cell r="F408">
            <v>7911</v>
          </cell>
          <cell r="G408">
            <v>27989</v>
          </cell>
        </row>
        <row r="409">
          <cell r="A409">
            <v>41656</v>
          </cell>
          <cell r="B409">
            <v>20638</v>
          </cell>
          <cell r="C409">
            <v>19735</v>
          </cell>
          <cell r="D409">
            <v>6888</v>
          </cell>
          <cell r="E409">
            <v>3660</v>
          </cell>
          <cell r="F409">
            <v>7422</v>
          </cell>
          <cell r="G409">
            <v>28594</v>
          </cell>
        </row>
        <row r="410">
          <cell r="A410">
            <v>41663</v>
          </cell>
          <cell r="B410">
            <v>20269</v>
          </cell>
          <cell r="C410">
            <v>19395</v>
          </cell>
          <cell r="D410">
            <v>6367</v>
          </cell>
          <cell r="E410">
            <v>2692</v>
          </cell>
          <cell r="F410">
            <v>7228</v>
          </cell>
          <cell r="G410">
            <v>28011</v>
          </cell>
        </row>
        <row r="411">
          <cell r="A411">
            <v>41670</v>
          </cell>
          <cell r="B411">
            <v>19163</v>
          </cell>
          <cell r="C411">
            <v>18300</v>
          </cell>
          <cell r="D411">
            <v>5613</v>
          </cell>
          <cell r="E411">
            <v>2050</v>
          </cell>
          <cell r="F411">
            <v>6522</v>
          </cell>
          <cell r="G411">
            <v>23972</v>
          </cell>
        </row>
        <row r="412">
          <cell r="A412">
            <v>41677</v>
          </cell>
          <cell r="B412">
            <v>18288</v>
          </cell>
          <cell r="C412">
            <v>17740</v>
          </cell>
          <cell r="D412">
            <v>5156</v>
          </cell>
          <cell r="E412">
            <v>1810</v>
          </cell>
          <cell r="F412">
            <v>5933</v>
          </cell>
          <cell r="G412">
            <v>21839</v>
          </cell>
        </row>
        <row r="413">
          <cell r="A413">
            <v>41684</v>
          </cell>
          <cell r="B413">
            <v>18381</v>
          </cell>
          <cell r="C413">
            <v>17739</v>
          </cell>
          <cell r="D413">
            <v>6972</v>
          </cell>
          <cell r="E413">
            <v>2850</v>
          </cell>
          <cell r="F413">
            <v>5967</v>
          </cell>
          <cell r="G413">
            <v>21772</v>
          </cell>
        </row>
        <row r="414">
          <cell r="A414">
            <v>41691</v>
          </cell>
          <cell r="B414">
            <v>18569</v>
          </cell>
          <cell r="C414">
            <v>17740</v>
          </cell>
          <cell r="D414">
            <v>9411</v>
          </cell>
          <cell r="E414">
            <v>4342</v>
          </cell>
          <cell r="F414">
            <v>5953</v>
          </cell>
          <cell r="G414">
            <v>22044</v>
          </cell>
        </row>
        <row r="415">
          <cell r="A415">
            <v>41698</v>
          </cell>
          <cell r="B415">
            <v>18688</v>
          </cell>
          <cell r="C415">
            <v>17385</v>
          </cell>
          <cell r="D415">
            <v>10489</v>
          </cell>
          <cell r="E415">
            <v>5075</v>
          </cell>
          <cell r="F415">
            <v>5478</v>
          </cell>
          <cell r="G415">
            <v>19561</v>
          </cell>
        </row>
        <row r="416">
          <cell r="A416">
            <v>41705</v>
          </cell>
          <cell r="B416">
            <v>18444</v>
          </cell>
          <cell r="C416">
            <v>17230</v>
          </cell>
          <cell r="D416">
            <v>11917</v>
          </cell>
          <cell r="E416">
            <v>5742</v>
          </cell>
          <cell r="F416">
            <v>5467</v>
          </cell>
          <cell r="G416">
            <v>18189</v>
          </cell>
        </row>
        <row r="417">
          <cell r="A417">
            <v>41712</v>
          </cell>
          <cell r="B417">
            <v>18525</v>
          </cell>
          <cell r="C417">
            <v>17475</v>
          </cell>
          <cell r="D417">
            <v>12617</v>
          </cell>
          <cell r="E417">
            <v>6142</v>
          </cell>
          <cell r="F417">
            <v>5383</v>
          </cell>
          <cell r="G417">
            <v>18044</v>
          </cell>
        </row>
        <row r="418">
          <cell r="A418">
            <v>41719</v>
          </cell>
          <cell r="B418">
            <v>19031</v>
          </cell>
          <cell r="C418">
            <v>18240</v>
          </cell>
          <cell r="D418">
            <v>13591</v>
          </cell>
          <cell r="E418">
            <v>6850</v>
          </cell>
          <cell r="F418">
            <v>5750</v>
          </cell>
          <cell r="G418">
            <v>17239</v>
          </cell>
        </row>
        <row r="419">
          <cell r="A419">
            <v>41726</v>
          </cell>
          <cell r="B419">
            <v>18481</v>
          </cell>
          <cell r="C419">
            <v>17846</v>
          </cell>
          <cell r="D419">
            <v>12478</v>
          </cell>
          <cell r="E419">
            <v>6450</v>
          </cell>
          <cell r="F419">
            <v>5828</v>
          </cell>
          <cell r="G419">
            <v>13261</v>
          </cell>
        </row>
        <row r="420">
          <cell r="A420">
            <v>41733</v>
          </cell>
          <cell r="B420">
            <v>17094</v>
          </cell>
          <cell r="C420">
            <v>16255</v>
          </cell>
          <cell r="D420">
            <v>10444</v>
          </cell>
          <cell r="E420">
            <v>6008</v>
          </cell>
          <cell r="F420">
            <v>6078</v>
          </cell>
          <cell r="G420">
            <v>11600</v>
          </cell>
        </row>
        <row r="421">
          <cell r="A421">
            <v>41740</v>
          </cell>
          <cell r="B421">
            <v>15800</v>
          </cell>
          <cell r="C421">
            <v>15485</v>
          </cell>
          <cell r="D421">
            <v>9578</v>
          </cell>
          <cell r="E421">
            <v>5933</v>
          </cell>
          <cell r="F421">
            <v>5578</v>
          </cell>
          <cell r="G421">
            <v>9683</v>
          </cell>
        </row>
        <row r="422">
          <cell r="A422">
            <v>41747</v>
          </cell>
          <cell r="B422">
            <v>15431</v>
          </cell>
          <cell r="C422">
            <v>15000</v>
          </cell>
          <cell r="D422">
            <v>9406</v>
          </cell>
          <cell r="E422">
            <v>6167</v>
          </cell>
          <cell r="F422">
            <v>5472</v>
          </cell>
          <cell r="G422">
            <v>9000</v>
          </cell>
        </row>
        <row r="423">
          <cell r="A423">
            <v>41754</v>
          </cell>
          <cell r="B423">
            <v>15338</v>
          </cell>
          <cell r="C423">
            <v>14650</v>
          </cell>
          <cell r="D423">
            <v>9388</v>
          </cell>
          <cell r="E423">
            <v>6658</v>
          </cell>
          <cell r="F423">
            <v>5417</v>
          </cell>
          <cell r="G423">
            <v>8750</v>
          </cell>
        </row>
        <row r="424">
          <cell r="A424">
            <v>41761</v>
          </cell>
          <cell r="B424">
            <v>15079</v>
          </cell>
          <cell r="C424">
            <v>13263</v>
          </cell>
          <cell r="D424">
            <v>9571</v>
          </cell>
          <cell r="E424">
            <v>6950</v>
          </cell>
          <cell r="F424">
            <v>5463</v>
          </cell>
          <cell r="G424">
            <v>9700</v>
          </cell>
        </row>
        <row r="425">
          <cell r="A425">
            <v>41768</v>
          </cell>
          <cell r="B425">
            <v>14669</v>
          </cell>
          <cell r="C425">
            <v>12733</v>
          </cell>
          <cell r="D425">
            <v>9763</v>
          </cell>
          <cell r="E425">
            <v>7046</v>
          </cell>
          <cell r="F425">
            <v>5428</v>
          </cell>
          <cell r="G425">
            <v>10317</v>
          </cell>
        </row>
        <row r="426">
          <cell r="A426">
            <v>41775</v>
          </cell>
          <cell r="B426">
            <v>13825</v>
          </cell>
          <cell r="C426">
            <v>11889</v>
          </cell>
          <cell r="D426">
            <v>9559</v>
          </cell>
          <cell r="E426">
            <v>7000</v>
          </cell>
          <cell r="F426">
            <v>5311</v>
          </cell>
          <cell r="G426">
            <v>11019</v>
          </cell>
        </row>
        <row r="427">
          <cell r="A427">
            <v>41782</v>
          </cell>
          <cell r="B427">
            <v>13325</v>
          </cell>
          <cell r="C427">
            <v>11233</v>
          </cell>
          <cell r="D427">
            <v>9194</v>
          </cell>
          <cell r="E427">
            <v>6892</v>
          </cell>
          <cell r="F427">
            <v>4967</v>
          </cell>
          <cell r="G427">
            <v>10722</v>
          </cell>
        </row>
        <row r="428">
          <cell r="A428">
            <v>41789</v>
          </cell>
          <cell r="B428">
            <v>12763</v>
          </cell>
          <cell r="C428">
            <v>10861</v>
          </cell>
          <cell r="D428">
            <v>8650</v>
          </cell>
          <cell r="E428">
            <v>6600</v>
          </cell>
          <cell r="F428">
            <v>4817</v>
          </cell>
          <cell r="G428">
            <v>10483</v>
          </cell>
        </row>
        <row r="429">
          <cell r="A429">
            <v>41796</v>
          </cell>
          <cell r="B429">
            <v>12463</v>
          </cell>
          <cell r="C429">
            <v>10578</v>
          </cell>
          <cell r="D429">
            <v>8313</v>
          </cell>
          <cell r="E429">
            <v>6346</v>
          </cell>
          <cell r="F429">
            <v>4722</v>
          </cell>
          <cell r="G429">
            <v>10033</v>
          </cell>
        </row>
        <row r="430">
          <cell r="A430">
            <v>41803</v>
          </cell>
          <cell r="B430">
            <v>12131</v>
          </cell>
          <cell r="C430">
            <v>10033</v>
          </cell>
          <cell r="D430">
            <v>7725</v>
          </cell>
          <cell r="E430">
            <v>5808</v>
          </cell>
          <cell r="F430">
            <v>4256</v>
          </cell>
          <cell r="G430">
            <v>9089</v>
          </cell>
        </row>
        <row r="431">
          <cell r="A431">
            <v>41810</v>
          </cell>
          <cell r="B431">
            <v>11669</v>
          </cell>
          <cell r="C431">
            <v>9578</v>
          </cell>
          <cell r="D431">
            <v>7359</v>
          </cell>
          <cell r="E431">
            <v>5379</v>
          </cell>
          <cell r="F431">
            <v>3150</v>
          </cell>
          <cell r="G431">
            <v>8978</v>
          </cell>
        </row>
        <row r="432">
          <cell r="A432">
            <v>41817</v>
          </cell>
          <cell r="B432">
            <v>11225</v>
          </cell>
          <cell r="C432">
            <v>9206</v>
          </cell>
          <cell r="D432">
            <v>7406</v>
          </cell>
          <cell r="E432">
            <v>5400</v>
          </cell>
          <cell r="F432">
            <v>2542</v>
          </cell>
          <cell r="G432">
            <v>8161</v>
          </cell>
        </row>
        <row r="433">
          <cell r="A433">
            <v>41824</v>
          </cell>
          <cell r="B433">
            <v>10950</v>
          </cell>
          <cell r="C433">
            <v>8975</v>
          </cell>
          <cell r="D433">
            <v>7578</v>
          </cell>
          <cell r="E433">
            <v>5813</v>
          </cell>
          <cell r="F433">
            <v>2075</v>
          </cell>
          <cell r="G433">
            <v>7129</v>
          </cell>
        </row>
        <row r="434">
          <cell r="A434">
            <v>41831</v>
          </cell>
          <cell r="B434">
            <v>10581</v>
          </cell>
          <cell r="C434">
            <v>8672</v>
          </cell>
          <cell r="D434">
            <v>7544</v>
          </cell>
          <cell r="E434">
            <v>5958</v>
          </cell>
          <cell r="F434">
            <v>1906</v>
          </cell>
          <cell r="G434">
            <v>8628</v>
          </cell>
        </row>
        <row r="435">
          <cell r="A435">
            <v>41838</v>
          </cell>
          <cell r="B435">
            <v>10050</v>
          </cell>
          <cell r="C435">
            <v>8394</v>
          </cell>
          <cell r="D435">
            <v>7413</v>
          </cell>
          <cell r="E435">
            <v>5850</v>
          </cell>
          <cell r="F435">
            <v>1886</v>
          </cell>
          <cell r="G435">
            <v>8233</v>
          </cell>
        </row>
        <row r="436">
          <cell r="A436">
            <v>41845</v>
          </cell>
          <cell r="B436">
            <v>9913</v>
          </cell>
          <cell r="C436">
            <v>8667</v>
          </cell>
          <cell r="D436">
            <v>7509</v>
          </cell>
          <cell r="E436">
            <v>6333</v>
          </cell>
          <cell r="F436">
            <v>2064</v>
          </cell>
          <cell r="G436">
            <v>8444</v>
          </cell>
        </row>
        <row r="437">
          <cell r="A437">
            <v>41852</v>
          </cell>
          <cell r="B437">
            <v>10421</v>
          </cell>
          <cell r="C437">
            <v>10338</v>
          </cell>
          <cell r="D437">
            <v>8121</v>
          </cell>
          <cell r="E437">
            <v>6810</v>
          </cell>
          <cell r="F437">
            <v>2344</v>
          </cell>
          <cell r="G437">
            <v>8944</v>
          </cell>
        </row>
        <row r="438">
          <cell r="A438">
            <v>41859</v>
          </cell>
          <cell r="B438">
            <v>11679</v>
          </cell>
          <cell r="C438">
            <v>12731</v>
          </cell>
          <cell r="D438">
            <v>8207</v>
          </cell>
          <cell r="E438">
            <v>6970</v>
          </cell>
          <cell r="F438">
            <v>2700</v>
          </cell>
          <cell r="G438">
            <v>8406</v>
          </cell>
        </row>
        <row r="439">
          <cell r="A439">
            <v>41866</v>
          </cell>
          <cell r="B439">
            <v>12621</v>
          </cell>
          <cell r="C439">
            <v>14294</v>
          </cell>
          <cell r="D439">
            <v>8557</v>
          </cell>
          <cell r="E439">
            <v>7270</v>
          </cell>
          <cell r="F439">
            <v>3544</v>
          </cell>
          <cell r="G439">
            <v>11244</v>
          </cell>
        </row>
        <row r="440">
          <cell r="A440">
            <v>41873</v>
          </cell>
          <cell r="B440">
            <v>13357</v>
          </cell>
          <cell r="C440">
            <v>14825</v>
          </cell>
          <cell r="D440">
            <v>9193</v>
          </cell>
          <cell r="E440">
            <v>7570</v>
          </cell>
          <cell r="F440">
            <v>4506</v>
          </cell>
          <cell r="G440">
            <v>12756</v>
          </cell>
        </row>
        <row r="441">
          <cell r="A441">
            <v>41880</v>
          </cell>
          <cell r="B441">
            <v>13564</v>
          </cell>
          <cell r="C441">
            <v>15081</v>
          </cell>
          <cell r="D441">
            <v>9414</v>
          </cell>
          <cell r="E441">
            <v>7660</v>
          </cell>
          <cell r="F441">
            <v>4794</v>
          </cell>
          <cell r="G441">
            <v>13533</v>
          </cell>
        </row>
        <row r="442">
          <cell r="A442">
            <v>41887</v>
          </cell>
          <cell r="B442">
            <v>13600</v>
          </cell>
          <cell r="C442">
            <v>15013</v>
          </cell>
          <cell r="D442">
            <v>9875</v>
          </cell>
          <cell r="E442">
            <v>7763</v>
          </cell>
          <cell r="F442">
            <v>5038</v>
          </cell>
          <cell r="G442">
            <v>14328</v>
          </cell>
        </row>
        <row r="443">
          <cell r="A443">
            <v>41894</v>
          </cell>
          <cell r="B443">
            <v>13471</v>
          </cell>
          <cell r="C443">
            <v>14631</v>
          </cell>
          <cell r="D443">
            <v>9918</v>
          </cell>
          <cell r="E443">
            <v>7830</v>
          </cell>
          <cell r="F443">
            <v>4938</v>
          </cell>
          <cell r="G443">
            <v>15617</v>
          </cell>
        </row>
        <row r="444">
          <cell r="A444">
            <v>41901</v>
          </cell>
          <cell r="B444">
            <v>14400</v>
          </cell>
          <cell r="C444">
            <v>14106</v>
          </cell>
          <cell r="D444">
            <v>9671</v>
          </cell>
          <cell r="E444">
            <v>7620</v>
          </cell>
          <cell r="F444">
            <v>4725</v>
          </cell>
          <cell r="G444">
            <v>18300</v>
          </cell>
        </row>
        <row r="445">
          <cell r="A445">
            <v>41908</v>
          </cell>
          <cell r="B445">
            <v>16250</v>
          </cell>
          <cell r="C445">
            <v>14064</v>
          </cell>
          <cell r="D445">
            <v>9571</v>
          </cell>
          <cell r="E445">
            <v>7480</v>
          </cell>
          <cell r="F445">
            <v>4971</v>
          </cell>
          <cell r="G445">
            <v>18681</v>
          </cell>
        </row>
        <row r="446">
          <cell r="A446">
            <v>41915</v>
          </cell>
          <cell r="B446">
            <v>17857</v>
          </cell>
          <cell r="C446">
            <v>13656</v>
          </cell>
          <cell r="D446">
            <v>9300</v>
          </cell>
          <cell r="E446">
            <v>7200</v>
          </cell>
          <cell r="F446">
            <v>4994</v>
          </cell>
          <cell r="G446">
            <v>16456</v>
          </cell>
        </row>
        <row r="447">
          <cell r="A447">
            <v>41922</v>
          </cell>
          <cell r="B447">
            <v>17314</v>
          </cell>
          <cell r="C447">
            <v>13613</v>
          </cell>
          <cell r="D447">
            <v>8936</v>
          </cell>
          <cell r="E447">
            <v>6930</v>
          </cell>
          <cell r="F447">
            <v>5313</v>
          </cell>
          <cell r="G447">
            <v>13206</v>
          </cell>
        </row>
        <row r="448">
          <cell r="A448">
            <v>41929</v>
          </cell>
          <cell r="B448">
            <v>16050</v>
          </cell>
          <cell r="C448">
            <v>12981</v>
          </cell>
          <cell r="D448">
            <v>8464</v>
          </cell>
          <cell r="E448">
            <v>6790</v>
          </cell>
          <cell r="F448">
            <v>5025</v>
          </cell>
          <cell r="G448">
            <v>12644</v>
          </cell>
        </row>
        <row r="449">
          <cell r="A449">
            <v>41936</v>
          </cell>
          <cell r="B449">
            <v>15429</v>
          </cell>
          <cell r="C449">
            <v>12819</v>
          </cell>
          <cell r="D449">
            <v>8150</v>
          </cell>
          <cell r="E449">
            <v>6620</v>
          </cell>
          <cell r="F449">
            <v>4825</v>
          </cell>
          <cell r="G449">
            <v>12683</v>
          </cell>
        </row>
        <row r="450">
          <cell r="A450">
            <v>41943</v>
          </cell>
          <cell r="B450">
            <v>13964</v>
          </cell>
          <cell r="C450">
            <v>12806</v>
          </cell>
          <cell r="D450">
            <v>8074</v>
          </cell>
          <cell r="E450">
            <v>6782</v>
          </cell>
          <cell r="F450">
            <v>5184</v>
          </cell>
          <cell r="G450">
            <v>12944</v>
          </cell>
        </row>
        <row r="451">
          <cell r="A451">
            <v>41950</v>
          </cell>
          <cell r="B451">
            <v>13357</v>
          </cell>
          <cell r="C451">
            <v>12500</v>
          </cell>
          <cell r="D451">
            <v>8236</v>
          </cell>
          <cell r="E451">
            <v>6740</v>
          </cell>
          <cell r="F451">
            <v>5594</v>
          </cell>
          <cell r="G451">
            <v>12267</v>
          </cell>
        </row>
        <row r="452">
          <cell r="A452">
            <v>41957</v>
          </cell>
          <cell r="B452">
            <v>13307</v>
          </cell>
          <cell r="C452">
            <v>12288</v>
          </cell>
          <cell r="D452">
            <v>8329</v>
          </cell>
          <cell r="E452">
            <v>6760</v>
          </cell>
          <cell r="F452">
            <v>5644</v>
          </cell>
          <cell r="G452">
            <v>11772</v>
          </cell>
        </row>
        <row r="453">
          <cell r="A453">
            <v>41964</v>
          </cell>
          <cell r="B453">
            <v>13407</v>
          </cell>
          <cell r="C453">
            <v>12356</v>
          </cell>
          <cell r="D453">
            <v>8729</v>
          </cell>
          <cell r="E453">
            <v>6945</v>
          </cell>
          <cell r="F453">
            <v>5706</v>
          </cell>
          <cell r="G453">
            <v>15967</v>
          </cell>
        </row>
        <row r="454">
          <cell r="A454">
            <v>41971</v>
          </cell>
          <cell r="B454">
            <v>13500</v>
          </cell>
          <cell r="C454">
            <v>11993</v>
          </cell>
          <cell r="D454">
            <v>9571</v>
          </cell>
          <cell r="E454">
            <v>7560</v>
          </cell>
          <cell r="F454">
            <v>5586</v>
          </cell>
          <cell r="G454">
            <v>17138</v>
          </cell>
        </row>
        <row r="455">
          <cell r="A455">
            <v>41978</v>
          </cell>
          <cell r="B455">
            <v>13258</v>
          </cell>
          <cell r="C455">
            <v>11721</v>
          </cell>
          <cell r="D455">
            <v>9696</v>
          </cell>
          <cell r="E455">
            <v>7680</v>
          </cell>
          <cell r="F455">
            <v>5350</v>
          </cell>
          <cell r="G455">
            <v>16181</v>
          </cell>
        </row>
        <row r="456">
          <cell r="A456">
            <v>41985</v>
          </cell>
          <cell r="B456">
            <v>13071</v>
          </cell>
          <cell r="C456">
            <v>11913</v>
          </cell>
          <cell r="D456">
            <v>9655</v>
          </cell>
          <cell r="E456">
            <v>7655</v>
          </cell>
          <cell r="F456">
            <v>5138</v>
          </cell>
          <cell r="G456">
            <v>14750</v>
          </cell>
        </row>
        <row r="457">
          <cell r="A457">
            <v>41992</v>
          </cell>
          <cell r="B457">
            <v>12386</v>
          </cell>
          <cell r="C457">
            <v>10850</v>
          </cell>
          <cell r="D457">
            <v>9521</v>
          </cell>
          <cell r="E457">
            <v>7660</v>
          </cell>
          <cell r="F457">
            <v>4988</v>
          </cell>
          <cell r="G457">
            <v>14106</v>
          </cell>
        </row>
        <row r="458">
          <cell r="A458">
            <v>41999</v>
          </cell>
          <cell r="B458">
            <v>12386</v>
          </cell>
          <cell r="C458">
            <v>10850</v>
          </cell>
          <cell r="D458">
            <v>9521</v>
          </cell>
          <cell r="E458">
            <v>7660</v>
          </cell>
          <cell r="F458">
            <v>4988</v>
          </cell>
          <cell r="G458">
            <v>14106</v>
          </cell>
        </row>
        <row r="459">
          <cell r="A459">
            <v>42006</v>
          </cell>
          <cell r="B459">
            <v>11857</v>
          </cell>
          <cell r="C459">
            <v>10343</v>
          </cell>
          <cell r="D459">
            <v>9375</v>
          </cell>
          <cell r="E459">
            <v>7400</v>
          </cell>
          <cell r="F459">
            <v>4621</v>
          </cell>
          <cell r="G459">
            <v>13544</v>
          </cell>
        </row>
        <row r="460">
          <cell r="A460">
            <v>42013</v>
          </cell>
          <cell r="B460">
            <v>10579</v>
          </cell>
          <cell r="C460">
            <v>9121</v>
          </cell>
          <cell r="D460">
            <v>8683</v>
          </cell>
          <cell r="E460">
            <v>7070</v>
          </cell>
          <cell r="F460">
            <v>4136</v>
          </cell>
          <cell r="G460">
            <v>11544</v>
          </cell>
        </row>
        <row r="461">
          <cell r="A461">
            <v>42020</v>
          </cell>
          <cell r="B461">
            <v>9057</v>
          </cell>
          <cell r="C461">
            <v>7950</v>
          </cell>
          <cell r="D461">
            <v>7908</v>
          </cell>
          <cell r="E461">
            <v>6680</v>
          </cell>
          <cell r="F461">
            <v>3629</v>
          </cell>
          <cell r="G461">
            <v>10081</v>
          </cell>
        </row>
        <row r="462">
          <cell r="A462">
            <v>42027</v>
          </cell>
          <cell r="B462">
            <v>7650</v>
          </cell>
          <cell r="C462">
            <v>6500</v>
          </cell>
          <cell r="D462">
            <v>6250</v>
          </cell>
          <cell r="E462">
            <v>5400</v>
          </cell>
          <cell r="F462">
            <v>3000</v>
          </cell>
          <cell r="G462">
            <v>8250</v>
          </cell>
        </row>
        <row r="463">
          <cell r="A463">
            <v>42034</v>
          </cell>
          <cell r="B463">
            <v>7758</v>
          </cell>
          <cell r="C463">
            <v>6867</v>
          </cell>
          <cell r="D463">
            <v>6150</v>
          </cell>
          <cell r="E463">
            <v>5590</v>
          </cell>
          <cell r="F463">
            <v>2500</v>
          </cell>
          <cell r="G463">
            <v>8343</v>
          </cell>
        </row>
        <row r="464">
          <cell r="A464">
            <v>42041</v>
          </cell>
          <cell r="B464">
            <v>7400</v>
          </cell>
          <cell r="C464">
            <v>6483</v>
          </cell>
          <cell r="D464">
            <v>5175</v>
          </cell>
          <cell r="E464">
            <v>5020</v>
          </cell>
          <cell r="F464">
            <v>2267</v>
          </cell>
          <cell r="G464">
            <v>8475</v>
          </cell>
        </row>
        <row r="465">
          <cell r="A465">
            <v>42048</v>
          </cell>
          <cell r="B465">
            <v>7175</v>
          </cell>
          <cell r="C465">
            <v>6100</v>
          </cell>
          <cell r="D465">
            <v>4400</v>
          </cell>
          <cell r="E465">
            <v>4330</v>
          </cell>
          <cell r="F465">
            <v>2067</v>
          </cell>
          <cell r="G465">
            <v>8689</v>
          </cell>
        </row>
        <row r="466">
          <cell r="A466">
            <v>42055</v>
          </cell>
          <cell r="B466">
            <v>7175</v>
          </cell>
          <cell r="C466">
            <v>6100</v>
          </cell>
          <cell r="D466">
            <v>4400</v>
          </cell>
          <cell r="E466">
            <v>4330</v>
          </cell>
          <cell r="F466">
            <v>2067</v>
          </cell>
          <cell r="G466">
            <v>8689</v>
          </cell>
        </row>
        <row r="467">
          <cell r="A467">
            <v>42062</v>
          </cell>
          <cell r="B467">
            <v>8058</v>
          </cell>
          <cell r="C467">
            <v>6267</v>
          </cell>
          <cell r="D467">
            <v>4192</v>
          </cell>
          <cell r="E467">
            <v>3900</v>
          </cell>
          <cell r="F467">
            <v>2517</v>
          </cell>
          <cell r="G467">
            <v>9321</v>
          </cell>
        </row>
        <row r="468">
          <cell r="A468">
            <v>42069</v>
          </cell>
          <cell r="B468">
            <v>8850</v>
          </cell>
          <cell r="C468">
            <v>6583</v>
          </cell>
          <cell r="D468">
            <v>4742</v>
          </cell>
          <cell r="E468">
            <v>4300</v>
          </cell>
          <cell r="F468">
            <v>3583</v>
          </cell>
          <cell r="G468">
            <v>9757</v>
          </cell>
        </row>
        <row r="469">
          <cell r="A469">
            <v>42076</v>
          </cell>
          <cell r="B469">
            <v>9475</v>
          </cell>
          <cell r="C469">
            <v>6850</v>
          </cell>
          <cell r="D469">
            <v>5200</v>
          </cell>
          <cell r="E469">
            <v>4685</v>
          </cell>
          <cell r="F469">
            <v>3800</v>
          </cell>
          <cell r="G469">
            <v>9921</v>
          </cell>
        </row>
        <row r="470">
          <cell r="A470">
            <v>42083</v>
          </cell>
          <cell r="B470">
            <v>9350</v>
          </cell>
          <cell r="C470">
            <v>7125</v>
          </cell>
          <cell r="D470">
            <v>5858</v>
          </cell>
          <cell r="E470">
            <v>5130</v>
          </cell>
          <cell r="F470">
            <v>3800</v>
          </cell>
          <cell r="G470">
            <v>10204</v>
          </cell>
        </row>
        <row r="471">
          <cell r="A471">
            <v>42090</v>
          </cell>
          <cell r="B471">
            <v>9308</v>
          </cell>
          <cell r="C471">
            <v>7125</v>
          </cell>
          <cell r="D471">
            <v>6275</v>
          </cell>
          <cell r="E471">
            <v>5470</v>
          </cell>
          <cell r="F471">
            <v>3733</v>
          </cell>
          <cell r="G471">
            <v>10521</v>
          </cell>
        </row>
        <row r="472">
          <cell r="A472">
            <v>42097</v>
          </cell>
          <cell r="B472">
            <v>9308</v>
          </cell>
          <cell r="C472">
            <v>7125</v>
          </cell>
          <cell r="D472">
            <v>6275</v>
          </cell>
          <cell r="E472">
            <v>5470</v>
          </cell>
          <cell r="F472">
            <v>3733</v>
          </cell>
          <cell r="G472">
            <v>10521</v>
          </cell>
        </row>
        <row r="473">
          <cell r="A473">
            <v>42104</v>
          </cell>
          <cell r="B473">
            <v>9308</v>
          </cell>
          <cell r="C473">
            <v>7125</v>
          </cell>
          <cell r="D473">
            <v>6275</v>
          </cell>
          <cell r="E473">
            <v>5470</v>
          </cell>
          <cell r="F473">
            <v>3733</v>
          </cell>
          <cell r="G473">
            <v>10521</v>
          </cell>
        </row>
        <row r="474">
          <cell r="A474">
            <v>42111</v>
          </cell>
          <cell r="B474">
            <v>9050</v>
          </cell>
          <cell r="C474">
            <v>7183</v>
          </cell>
          <cell r="D474">
            <v>5667</v>
          </cell>
          <cell r="E474">
            <v>5060</v>
          </cell>
          <cell r="F474">
            <v>3725</v>
          </cell>
          <cell r="G474">
            <v>10357</v>
          </cell>
        </row>
        <row r="475">
          <cell r="A475">
            <v>42118</v>
          </cell>
          <cell r="B475">
            <v>9150</v>
          </cell>
          <cell r="C475">
            <v>7658</v>
          </cell>
          <cell r="D475">
            <v>5675</v>
          </cell>
          <cell r="E475">
            <v>5045</v>
          </cell>
          <cell r="F475">
            <v>3742</v>
          </cell>
          <cell r="G475">
            <v>9993</v>
          </cell>
        </row>
        <row r="476">
          <cell r="A476">
            <v>42125</v>
          </cell>
          <cell r="B476">
            <v>9158</v>
          </cell>
          <cell r="C476">
            <v>8500</v>
          </cell>
          <cell r="D476">
            <v>5463</v>
          </cell>
          <cell r="E476">
            <v>4915</v>
          </cell>
          <cell r="F476">
            <v>3817</v>
          </cell>
          <cell r="G476">
            <v>9721</v>
          </cell>
        </row>
        <row r="477">
          <cell r="A477">
            <v>42132</v>
          </cell>
          <cell r="B477">
            <v>9092</v>
          </cell>
          <cell r="C477">
            <v>8383</v>
          </cell>
          <cell r="D477">
            <v>5417</v>
          </cell>
          <cell r="E477">
            <v>4790</v>
          </cell>
          <cell r="F477">
            <v>4033</v>
          </cell>
          <cell r="G477">
            <v>9757</v>
          </cell>
        </row>
        <row r="478">
          <cell r="A478">
            <v>42139</v>
          </cell>
          <cell r="B478">
            <v>9200</v>
          </cell>
          <cell r="C478">
            <v>8367</v>
          </cell>
          <cell r="D478">
            <v>5621</v>
          </cell>
          <cell r="E478">
            <v>4880</v>
          </cell>
          <cell r="F478">
            <v>4233</v>
          </cell>
          <cell r="G478">
            <v>9586</v>
          </cell>
        </row>
        <row r="479">
          <cell r="A479">
            <v>42146</v>
          </cell>
          <cell r="B479">
            <v>9033</v>
          </cell>
          <cell r="C479">
            <v>8058</v>
          </cell>
          <cell r="D479">
            <v>5775</v>
          </cell>
          <cell r="E479">
            <v>4940</v>
          </cell>
          <cell r="F479">
            <v>4142</v>
          </cell>
          <cell r="G479">
            <v>9507</v>
          </cell>
        </row>
        <row r="480">
          <cell r="A480">
            <v>42153</v>
          </cell>
          <cell r="B480">
            <v>9033</v>
          </cell>
          <cell r="C480">
            <v>8075</v>
          </cell>
          <cell r="D480">
            <v>6158</v>
          </cell>
          <cell r="E480">
            <v>5250</v>
          </cell>
          <cell r="F480">
            <v>3817</v>
          </cell>
          <cell r="G480">
            <v>9921</v>
          </cell>
        </row>
        <row r="481">
          <cell r="A481">
            <v>42160</v>
          </cell>
          <cell r="B481">
            <v>9150</v>
          </cell>
          <cell r="C481">
            <v>8267</v>
          </cell>
          <cell r="D481">
            <v>6375</v>
          </cell>
          <cell r="E481">
            <v>5420</v>
          </cell>
          <cell r="F481">
            <v>3525</v>
          </cell>
          <cell r="G481">
            <v>10214</v>
          </cell>
        </row>
        <row r="482">
          <cell r="A482">
            <v>42167</v>
          </cell>
          <cell r="B482">
            <v>8992</v>
          </cell>
          <cell r="C482">
            <v>7750</v>
          </cell>
          <cell r="D482">
            <v>6621</v>
          </cell>
          <cell r="E482">
            <v>5620</v>
          </cell>
          <cell r="F482">
            <v>3392</v>
          </cell>
          <cell r="G482">
            <v>12064</v>
          </cell>
        </row>
        <row r="483">
          <cell r="A483">
            <v>42174</v>
          </cell>
          <cell r="B483">
            <v>9408</v>
          </cell>
          <cell r="C483">
            <v>8113</v>
          </cell>
          <cell r="D483">
            <v>6967</v>
          </cell>
          <cell r="E483">
            <v>5860</v>
          </cell>
          <cell r="F483">
            <v>3625</v>
          </cell>
          <cell r="G483">
            <v>12986</v>
          </cell>
        </row>
        <row r="484">
          <cell r="A484">
            <v>42181</v>
          </cell>
          <cell r="B484">
            <v>9550</v>
          </cell>
          <cell r="C484">
            <v>9000</v>
          </cell>
          <cell r="D484">
            <v>6942</v>
          </cell>
          <cell r="E484">
            <v>5860</v>
          </cell>
          <cell r="F484">
            <v>3658</v>
          </cell>
          <cell r="G484">
            <v>12693</v>
          </cell>
        </row>
        <row r="485">
          <cell r="A485">
            <v>42188</v>
          </cell>
          <cell r="B485">
            <v>9375</v>
          </cell>
          <cell r="C485">
            <v>9213</v>
          </cell>
          <cell r="D485">
            <v>6817</v>
          </cell>
          <cell r="E485">
            <v>5600</v>
          </cell>
          <cell r="F485">
            <v>3513</v>
          </cell>
          <cell r="G485">
            <v>12614</v>
          </cell>
        </row>
        <row r="486">
          <cell r="A486">
            <v>42195</v>
          </cell>
          <cell r="B486">
            <v>10625</v>
          </cell>
          <cell r="C486">
            <v>11583</v>
          </cell>
          <cell r="D486">
            <v>6729</v>
          </cell>
          <cell r="E486">
            <v>5605</v>
          </cell>
          <cell r="F486">
            <v>4100</v>
          </cell>
          <cell r="G486">
            <v>13193</v>
          </cell>
        </row>
        <row r="487">
          <cell r="A487">
            <v>42202</v>
          </cell>
          <cell r="B487">
            <v>12817</v>
          </cell>
          <cell r="C487">
            <v>12792</v>
          </cell>
          <cell r="D487">
            <v>7305</v>
          </cell>
          <cell r="E487">
            <v>5844</v>
          </cell>
          <cell r="F487">
            <v>4667</v>
          </cell>
          <cell r="G487">
            <v>15557</v>
          </cell>
        </row>
        <row r="488">
          <cell r="A488">
            <v>42209</v>
          </cell>
          <cell r="B488">
            <v>13025</v>
          </cell>
          <cell r="C488">
            <v>13858</v>
          </cell>
          <cell r="D488">
            <v>7446</v>
          </cell>
          <cell r="E488">
            <v>5980</v>
          </cell>
          <cell r="F488">
            <v>5167</v>
          </cell>
          <cell r="G488">
            <v>16043</v>
          </cell>
        </row>
        <row r="489">
          <cell r="A489">
            <v>42216</v>
          </cell>
          <cell r="B489">
            <v>12650</v>
          </cell>
          <cell r="C489">
            <v>14586</v>
          </cell>
          <cell r="D489">
            <v>7333</v>
          </cell>
          <cell r="E489">
            <v>5870</v>
          </cell>
          <cell r="F489">
            <v>5321</v>
          </cell>
          <cell r="G489">
            <v>16206</v>
          </cell>
        </row>
        <row r="490">
          <cell r="A490">
            <v>42223</v>
          </cell>
          <cell r="B490">
            <v>12792</v>
          </cell>
          <cell r="C490">
            <v>15050</v>
          </cell>
          <cell r="D490">
            <v>7100</v>
          </cell>
          <cell r="E490">
            <v>5790</v>
          </cell>
          <cell r="F490">
            <v>5436</v>
          </cell>
          <cell r="G490">
            <v>16275</v>
          </cell>
        </row>
        <row r="491">
          <cell r="A491">
            <v>42230</v>
          </cell>
          <cell r="B491">
            <v>12950</v>
          </cell>
          <cell r="C491">
            <v>15459</v>
          </cell>
          <cell r="D491">
            <v>6908</v>
          </cell>
          <cell r="E491">
            <v>5690</v>
          </cell>
          <cell r="F491">
            <v>5507</v>
          </cell>
          <cell r="G491">
            <v>16569</v>
          </cell>
        </row>
        <row r="492">
          <cell r="A492">
            <v>42237</v>
          </cell>
          <cell r="B492">
            <v>13908</v>
          </cell>
          <cell r="C492">
            <v>15864</v>
          </cell>
          <cell r="D492">
            <v>6917</v>
          </cell>
          <cell r="E492">
            <v>5650</v>
          </cell>
          <cell r="F492">
            <v>5836</v>
          </cell>
          <cell r="G492">
            <v>17088</v>
          </cell>
        </row>
        <row r="493">
          <cell r="A493">
            <v>42244</v>
          </cell>
          <cell r="B493">
            <v>14192</v>
          </cell>
          <cell r="C493">
            <v>15300</v>
          </cell>
          <cell r="D493">
            <v>6800</v>
          </cell>
          <cell r="E493">
            <v>5440</v>
          </cell>
          <cell r="F493">
            <v>6093</v>
          </cell>
          <cell r="G493">
            <v>17288</v>
          </cell>
        </row>
        <row r="494">
          <cell r="A494">
            <v>42251</v>
          </cell>
          <cell r="B494">
            <v>13858</v>
          </cell>
          <cell r="C494">
            <v>13750</v>
          </cell>
          <cell r="D494">
            <v>6640</v>
          </cell>
          <cell r="E494">
            <v>5325</v>
          </cell>
          <cell r="F494">
            <v>5893</v>
          </cell>
          <cell r="G494">
            <v>16313</v>
          </cell>
        </row>
        <row r="495">
          <cell r="A495">
            <v>42258</v>
          </cell>
          <cell r="B495">
            <v>13200</v>
          </cell>
          <cell r="C495">
            <v>12775</v>
          </cell>
          <cell r="D495">
            <v>6100</v>
          </cell>
          <cell r="E495">
            <v>4750</v>
          </cell>
          <cell r="F495">
            <v>5407</v>
          </cell>
          <cell r="G495">
            <v>14700</v>
          </cell>
        </row>
        <row r="496">
          <cell r="A496">
            <v>42265</v>
          </cell>
          <cell r="B496">
            <v>12808</v>
          </cell>
          <cell r="C496">
            <v>12014</v>
          </cell>
          <cell r="D496">
            <v>5808</v>
          </cell>
          <cell r="E496">
            <v>4350</v>
          </cell>
          <cell r="F496">
            <v>5200</v>
          </cell>
          <cell r="G496">
            <v>13438</v>
          </cell>
        </row>
        <row r="497">
          <cell r="A497">
            <v>42272</v>
          </cell>
          <cell r="B497">
            <v>12417</v>
          </cell>
          <cell r="C497">
            <v>12079</v>
          </cell>
          <cell r="D497">
            <v>5683</v>
          </cell>
          <cell r="E497">
            <v>4090</v>
          </cell>
          <cell r="F497">
            <v>4854</v>
          </cell>
          <cell r="G497">
            <v>12456</v>
          </cell>
        </row>
        <row r="498">
          <cell r="A498">
            <v>42279</v>
          </cell>
          <cell r="B498">
            <v>11858</v>
          </cell>
          <cell r="C498">
            <v>11614</v>
          </cell>
          <cell r="D498">
            <v>5533</v>
          </cell>
          <cell r="E498">
            <v>3974</v>
          </cell>
          <cell r="F498">
            <v>4843</v>
          </cell>
          <cell r="G498">
            <v>10444</v>
          </cell>
        </row>
        <row r="499">
          <cell r="A499">
            <v>42286</v>
          </cell>
          <cell r="B499">
            <v>11367</v>
          </cell>
          <cell r="C499">
            <v>11236</v>
          </cell>
          <cell r="D499">
            <v>5513</v>
          </cell>
          <cell r="E499">
            <v>3940</v>
          </cell>
          <cell r="F499">
            <v>4614</v>
          </cell>
          <cell r="G499">
            <v>9838</v>
          </cell>
        </row>
        <row r="500">
          <cell r="A500">
            <v>42293</v>
          </cell>
          <cell r="B500">
            <v>10925</v>
          </cell>
          <cell r="C500">
            <v>10807</v>
          </cell>
          <cell r="D500">
            <v>5617</v>
          </cell>
          <cell r="E500">
            <v>3972</v>
          </cell>
          <cell r="F500">
            <v>4521</v>
          </cell>
          <cell r="G500">
            <v>9622</v>
          </cell>
        </row>
        <row r="501">
          <cell r="A501">
            <v>42300</v>
          </cell>
          <cell r="B501">
            <v>10517</v>
          </cell>
          <cell r="C501">
            <v>10633</v>
          </cell>
          <cell r="D501">
            <v>5508</v>
          </cell>
          <cell r="E501">
            <v>3920</v>
          </cell>
          <cell r="F501">
            <v>4557</v>
          </cell>
          <cell r="G501">
            <v>9659</v>
          </cell>
        </row>
        <row r="502">
          <cell r="A502">
            <v>42307</v>
          </cell>
          <cell r="B502">
            <v>10100</v>
          </cell>
          <cell r="C502">
            <v>10286</v>
          </cell>
          <cell r="D502">
            <v>5496</v>
          </cell>
          <cell r="E502">
            <v>3648</v>
          </cell>
          <cell r="F502">
            <v>3929</v>
          </cell>
          <cell r="G502">
            <v>10000</v>
          </cell>
        </row>
        <row r="503">
          <cell r="A503">
            <v>42314</v>
          </cell>
          <cell r="B503">
            <v>9350</v>
          </cell>
          <cell r="C503">
            <v>9307</v>
          </cell>
          <cell r="D503">
            <v>5233</v>
          </cell>
          <cell r="E503">
            <v>3310</v>
          </cell>
          <cell r="F503">
            <v>2993</v>
          </cell>
          <cell r="G503">
            <v>9031</v>
          </cell>
        </row>
        <row r="504">
          <cell r="A504">
            <v>42321</v>
          </cell>
          <cell r="B504">
            <v>8829</v>
          </cell>
          <cell r="C504">
            <v>8371</v>
          </cell>
          <cell r="D504">
            <v>5025</v>
          </cell>
          <cell r="E504">
            <v>3095</v>
          </cell>
          <cell r="F504">
            <v>2414</v>
          </cell>
          <cell r="G504">
            <v>7875</v>
          </cell>
        </row>
        <row r="505">
          <cell r="A505">
            <v>42328</v>
          </cell>
          <cell r="B505">
            <v>8100</v>
          </cell>
          <cell r="C505">
            <v>7071</v>
          </cell>
          <cell r="D505">
            <v>4896</v>
          </cell>
          <cell r="E505">
            <v>2968</v>
          </cell>
          <cell r="F505">
            <v>1650</v>
          </cell>
          <cell r="G505">
            <v>6919</v>
          </cell>
        </row>
        <row r="506">
          <cell r="A506">
            <v>42335</v>
          </cell>
          <cell r="B506">
            <v>7975</v>
          </cell>
          <cell r="C506">
            <v>6958</v>
          </cell>
          <cell r="D506">
            <v>4906</v>
          </cell>
          <cell r="E506">
            <v>2955</v>
          </cell>
          <cell r="F506">
            <v>1500</v>
          </cell>
          <cell r="G506">
            <v>6914</v>
          </cell>
        </row>
        <row r="507">
          <cell r="A507">
            <v>42342</v>
          </cell>
          <cell r="B507">
            <v>7750</v>
          </cell>
          <cell r="C507">
            <v>6871</v>
          </cell>
          <cell r="D507">
            <v>5058</v>
          </cell>
          <cell r="E507">
            <v>3070</v>
          </cell>
          <cell r="F507">
            <v>1400</v>
          </cell>
          <cell r="G507">
            <v>6944</v>
          </cell>
        </row>
        <row r="508">
          <cell r="A508">
            <v>42349</v>
          </cell>
          <cell r="B508">
            <v>7433</v>
          </cell>
          <cell r="C508">
            <v>6257</v>
          </cell>
          <cell r="D508">
            <v>5008</v>
          </cell>
          <cell r="E508">
            <v>3050</v>
          </cell>
          <cell r="F508">
            <v>1375</v>
          </cell>
          <cell r="G508">
            <v>6525</v>
          </cell>
        </row>
        <row r="509">
          <cell r="A509">
            <v>42356</v>
          </cell>
          <cell r="B509">
            <v>7246</v>
          </cell>
          <cell r="C509">
            <v>6161</v>
          </cell>
          <cell r="D509">
            <v>4958</v>
          </cell>
          <cell r="E509">
            <v>3016</v>
          </cell>
          <cell r="F509">
            <v>1568</v>
          </cell>
          <cell r="G509">
            <v>6625</v>
          </cell>
        </row>
        <row r="510">
          <cell r="A510">
            <v>42363</v>
          </cell>
          <cell r="B510">
            <v>7192</v>
          </cell>
          <cell r="C510">
            <v>6129</v>
          </cell>
          <cell r="D510">
            <v>4960</v>
          </cell>
          <cell r="E510">
            <v>3000</v>
          </cell>
          <cell r="F510">
            <v>1629</v>
          </cell>
          <cell r="G510">
            <v>6763</v>
          </cell>
        </row>
        <row r="511">
          <cell r="A511">
            <v>42370</v>
          </cell>
          <cell r="B511">
            <v>7225</v>
          </cell>
          <cell r="C511">
            <v>6136</v>
          </cell>
          <cell r="D511">
            <v>4833</v>
          </cell>
          <cell r="E511">
            <v>2970</v>
          </cell>
          <cell r="F511">
            <v>1643</v>
          </cell>
          <cell r="G511">
            <v>6981</v>
          </cell>
        </row>
        <row r="512">
          <cell r="A512">
            <v>42377</v>
          </cell>
          <cell r="B512">
            <v>7150</v>
          </cell>
          <cell r="C512">
            <v>6232</v>
          </cell>
          <cell r="D512">
            <v>4167</v>
          </cell>
          <cell r="E512">
            <v>2630</v>
          </cell>
          <cell r="F512">
            <v>1729</v>
          </cell>
          <cell r="G512">
            <v>7244</v>
          </cell>
        </row>
        <row r="513">
          <cell r="A513">
            <v>42384</v>
          </cell>
          <cell r="B513">
            <v>6821</v>
          </cell>
          <cell r="C513">
            <v>6193</v>
          </cell>
          <cell r="D513">
            <v>3708</v>
          </cell>
          <cell r="E513">
            <v>2240</v>
          </cell>
          <cell r="F513">
            <v>1584</v>
          </cell>
          <cell r="G513">
            <v>7119</v>
          </cell>
        </row>
        <row r="514">
          <cell r="A514">
            <v>42391</v>
          </cell>
          <cell r="B514">
            <v>6304</v>
          </cell>
          <cell r="C514">
            <v>5886</v>
          </cell>
          <cell r="D514">
            <v>3242</v>
          </cell>
          <cell r="E514">
            <v>1969</v>
          </cell>
          <cell r="F514">
            <v>1332</v>
          </cell>
          <cell r="G514">
            <v>6688</v>
          </cell>
        </row>
        <row r="515">
          <cell r="A515">
            <v>42398</v>
          </cell>
          <cell r="B515">
            <v>5721</v>
          </cell>
          <cell r="C515">
            <v>5436</v>
          </cell>
          <cell r="D515">
            <v>2492</v>
          </cell>
          <cell r="E515">
            <v>1270</v>
          </cell>
          <cell r="F515">
            <v>1053</v>
          </cell>
          <cell r="G515">
            <v>5700</v>
          </cell>
        </row>
        <row r="516">
          <cell r="A516">
            <v>42405</v>
          </cell>
          <cell r="B516">
            <v>5533</v>
          </cell>
          <cell r="C516">
            <v>5325</v>
          </cell>
          <cell r="D516">
            <v>2083</v>
          </cell>
          <cell r="E516">
            <v>955</v>
          </cell>
          <cell r="F516">
            <v>900</v>
          </cell>
          <cell r="G516">
            <v>4863</v>
          </cell>
        </row>
        <row r="517">
          <cell r="A517">
            <v>42412</v>
          </cell>
          <cell r="B517">
            <v>5062</v>
          </cell>
          <cell r="C517">
            <v>5086</v>
          </cell>
          <cell r="D517">
            <v>1908</v>
          </cell>
          <cell r="E517">
            <v>811</v>
          </cell>
          <cell r="F517">
            <v>594</v>
          </cell>
          <cell r="G517">
            <v>4171</v>
          </cell>
        </row>
        <row r="518">
          <cell r="A518">
            <v>42419</v>
          </cell>
          <cell r="B518">
            <v>5252</v>
          </cell>
          <cell r="C518">
            <v>5443</v>
          </cell>
          <cell r="D518">
            <v>2783</v>
          </cell>
          <cell r="E518">
            <v>1085</v>
          </cell>
          <cell r="F518">
            <v>812</v>
          </cell>
          <cell r="G518">
            <v>4719</v>
          </cell>
        </row>
        <row r="519">
          <cell r="A519">
            <v>42426</v>
          </cell>
          <cell r="B519">
            <v>5646</v>
          </cell>
          <cell r="C519">
            <v>5611</v>
          </cell>
          <cell r="D519">
            <v>3642</v>
          </cell>
          <cell r="E519">
            <v>1470</v>
          </cell>
          <cell r="F519">
            <v>1036</v>
          </cell>
          <cell r="G519">
            <v>5334</v>
          </cell>
        </row>
        <row r="520">
          <cell r="A520">
            <v>42433</v>
          </cell>
          <cell r="B520">
            <v>6533</v>
          </cell>
          <cell r="C520">
            <v>5875</v>
          </cell>
          <cell r="D520">
            <v>4142</v>
          </cell>
          <cell r="E520">
            <v>1680</v>
          </cell>
          <cell r="F520">
            <v>1307</v>
          </cell>
          <cell r="G520">
            <v>5644</v>
          </cell>
        </row>
        <row r="521">
          <cell r="A521">
            <v>42440</v>
          </cell>
          <cell r="B521">
            <v>7800</v>
          </cell>
          <cell r="C521">
            <v>6571</v>
          </cell>
          <cell r="D521">
            <v>4392</v>
          </cell>
          <cell r="E521">
            <v>2000</v>
          </cell>
          <cell r="F521">
            <v>1950</v>
          </cell>
          <cell r="G521">
            <v>6019</v>
          </cell>
        </row>
        <row r="522">
          <cell r="A522">
            <v>42447</v>
          </cell>
          <cell r="B522">
            <v>8275</v>
          </cell>
          <cell r="C522">
            <v>7375</v>
          </cell>
          <cell r="D522">
            <v>4583</v>
          </cell>
          <cell r="E522">
            <v>2310</v>
          </cell>
          <cell r="F522">
            <v>2175</v>
          </cell>
          <cell r="G522">
            <v>5981</v>
          </cell>
        </row>
        <row r="523">
          <cell r="A523">
            <v>42454</v>
          </cell>
          <cell r="B523">
            <v>8475</v>
          </cell>
          <cell r="C523">
            <v>7957</v>
          </cell>
          <cell r="D523">
            <v>4758</v>
          </cell>
          <cell r="E523">
            <v>2570</v>
          </cell>
          <cell r="F523">
            <v>2379</v>
          </cell>
          <cell r="G523">
            <v>6084</v>
          </cell>
        </row>
        <row r="524">
          <cell r="A524">
            <v>42461</v>
          </cell>
          <cell r="B524">
            <v>8550</v>
          </cell>
          <cell r="C524">
            <v>7971</v>
          </cell>
          <cell r="D524">
            <v>4767</v>
          </cell>
          <cell r="E524">
            <v>2650</v>
          </cell>
          <cell r="F524">
            <v>2436</v>
          </cell>
          <cell r="G524">
            <v>6056</v>
          </cell>
        </row>
        <row r="525">
          <cell r="A525">
            <v>42468</v>
          </cell>
          <cell r="B525">
            <v>8892</v>
          </cell>
          <cell r="C525">
            <v>7968</v>
          </cell>
          <cell r="D525">
            <v>4708</v>
          </cell>
          <cell r="E525">
            <v>2750</v>
          </cell>
          <cell r="F525">
            <v>2536</v>
          </cell>
          <cell r="G525">
            <v>6500</v>
          </cell>
        </row>
        <row r="526">
          <cell r="A526">
            <v>42475</v>
          </cell>
          <cell r="B526">
            <v>9542</v>
          </cell>
          <cell r="C526">
            <v>8321</v>
          </cell>
          <cell r="D526">
            <v>4717</v>
          </cell>
          <cell r="E526">
            <v>2890</v>
          </cell>
          <cell r="F526">
            <v>3571</v>
          </cell>
          <cell r="G526">
            <v>7306</v>
          </cell>
        </row>
        <row r="527">
          <cell r="A527">
            <v>42482</v>
          </cell>
          <cell r="B527">
            <v>10258</v>
          </cell>
          <cell r="C527">
            <v>8550</v>
          </cell>
          <cell r="D527">
            <v>4675</v>
          </cell>
          <cell r="E527">
            <v>2900</v>
          </cell>
          <cell r="F527">
            <v>4191</v>
          </cell>
          <cell r="G527">
            <v>8519</v>
          </cell>
        </row>
        <row r="528">
          <cell r="A528">
            <v>42489</v>
          </cell>
          <cell r="B528">
            <v>10917</v>
          </cell>
          <cell r="C528">
            <v>8582</v>
          </cell>
          <cell r="D528">
            <v>4630</v>
          </cell>
          <cell r="E528">
            <v>2881</v>
          </cell>
          <cell r="F528">
            <v>4946</v>
          </cell>
          <cell r="G528">
            <v>9206</v>
          </cell>
        </row>
        <row r="529">
          <cell r="A529">
            <v>42496</v>
          </cell>
          <cell r="B529">
            <v>11117</v>
          </cell>
          <cell r="C529">
            <v>8496</v>
          </cell>
          <cell r="D529">
            <v>4575</v>
          </cell>
          <cell r="E529">
            <v>2860</v>
          </cell>
          <cell r="F529">
            <v>4946</v>
          </cell>
          <cell r="G529">
            <v>8919</v>
          </cell>
        </row>
        <row r="530">
          <cell r="A530">
            <v>42503</v>
          </cell>
          <cell r="B530">
            <v>10442</v>
          </cell>
          <cell r="C530">
            <v>8096</v>
          </cell>
          <cell r="D530">
            <v>4517</v>
          </cell>
          <cell r="E530">
            <v>2810</v>
          </cell>
          <cell r="F530">
            <v>4536</v>
          </cell>
          <cell r="G530">
            <v>8513</v>
          </cell>
        </row>
        <row r="531">
          <cell r="A531">
            <v>42510</v>
          </cell>
          <cell r="B531">
            <v>9883</v>
          </cell>
          <cell r="C531">
            <v>7968</v>
          </cell>
          <cell r="D531">
            <v>4717</v>
          </cell>
          <cell r="E531">
            <v>2890</v>
          </cell>
          <cell r="F531">
            <v>4543</v>
          </cell>
          <cell r="G531">
            <v>9425</v>
          </cell>
        </row>
        <row r="532">
          <cell r="A532">
            <v>42517</v>
          </cell>
          <cell r="B532">
            <v>9717</v>
          </cell>
          <cell r="C532">
            <v>8029</v>
          </cell>
          <cell r="D532">
            <v>4875</v>
          </cell>
          <cell r="E532">
            <v>2960</v>
          </cell>
          <cell r="F532">
            <v>4464</v>
          </cell>
          <cell r="G532">
            <v>10250</v>
          </cell>
        </row>
        <row r="533">
          <cell r="A533">
            <v>42524</v>
          </cell>
          <cell r="B533">
            <v>9433</v>
          </cell>
          <cell r="C533">
            <v>8004</v>
          </cell>
          <cell r="D533">
            <v>4942</v>
          </cell>
          <cell r="E533">
            <v>3000</v>
          </cell>
          <cell r="F533">
            <v>4271</v>
          </cell>
          <cell r="G533">
            <v>10388</v>
          </cell>
        </row>
        <row r="534">
          <cell r="A534">
            <v>42531</v>
          </cell>
          <cell r="B534">
            <v>8917</v>
          </cell>
          <cell r="C534">
            <v>7832</v>
          </cell>
          <cell r="D534">
            <v>4820</v>
          </cell>
          <cell r="E534">
            <v>3013</v>
          </cell>
          <cell r="F534">
            <v>3921</v>
          </cell>
          <cell r="G534">
            <v>10513</v>
          </cell>
        </row>
        <row r="535">
          <cell r="A535">
            <v>42538</v>
          </cell>
          <cell r="B535">
            <v>8350</v>
          </cell>
          <cell r="C535">
            <v>7496</v>
          </cell>
          <cell r="D535">
            <v>4958</v>
          </cell>
          <cell r="E535">
            <v>3070</v>
          </cell>
          <cell r="F535">
            <v>3464</v>
          </cell>
          <cell r="G535">
            <v>11075</v>
          </cell>
        </row>
        <row r="536">
          <cell r="A536">
            <v>42545</v>
          </cell>
          <cell r="B536">
            <v>8142</v>
          </cell>
          <cell r="C536">
            <v>7443</v>
          </cell>
          <cell r="D536">
            <v>5696</v>
          </cell>
          <cell r="E536">
            <v>3415</v>
          </cell>
          <cell r="F536">
            <v>3243</v>
          </cell>
          <cell r="G536">
            <v>11756</v>
          </cell>
        </row>
        <row r="537">
          <cell r="A537">
            <v>42552</v>
          </cell>
          <cell r="B537">
            <v>9483</v>
          </cell>
          <cell r="C537">
            <v>8071</v>
          </cell>
          <cell r="D537">
            <v>5883</v>
          </cell>
          <cell r="E537">
            <v>3550</v>
          </cell>
          <cell r="F537">
            <v>3486</v>
          </cell>
          <cell r="G537">
            <v>12534</v>
          </cell>
        </row>
        <row r="538">
          <cell r="A538">
            <v>42559</v>
          </cell>
          <cell r="B538">
            <v>10008</v>
          </cell>
          <cell r="C538">
            <v>8536</v>
          </cell>
          <cell r="D538">
            <v>6142</v>
          </cell>
          <cell r="E538">
            <v>3710</v>
          </cell>
          <cell r="F538">
            <v>3700</v>
          </cell>
          <cell r="G538">
            <v>12188</v>
          </cell>
        </row>
        <row r="539">
          <cell r="A539">
            <v>42566</v>
          </cell>
          <cell r="B539">
            <v>10271</v>
          </cell>
          <cell r="C539">
            <v>11864</v>
          </cell>
          <cell r="D539">
            <v>6600</v>
          </cell>
          <cell r="E539">
            <v>3990</v>
          </cell>
          <cell r="F539">
            <v>3954</v>
          </cell>
          <cell r="G539">
            <v>10675</v>
          </cell>
        </row>
        <row r="540">
          <cell r="A540">
            <v>42573</v>
          </cell>
          <cell r="B540">
            <v>10267</v>
          </cell>
          <cell r="C540">
            <v>12129</v>
          </cell>
          <cell r="D540">
            <v>6775</v>
          </cell>
          <cell r="E540">
            <v>4200</v>
          </cell>
          <cell r="F540">
            <v>4186</v>
          </cell>
          <cell r="G540">
            <v>10116</v>
          </cell>
        </row>
        <row r="541">
          <cell r="A541">
            <v>42580</v>
          </cell>
          <cell r="B541">
            <v>10013</v>
          </cell>
          <cell r="C541">
            <v>11286</v>
          </cell>
          <cell r="D541">
            <v>6608</v>
          </cell>
          <cell r="E541">
            <v>4230</v>
          </cell>
          <cell r="F541">
            <v>4296</v>
          </cell>
          <cell r="G541">
            <v>8838</v>
          </cell>
        </row>
        <row r="542">
          <cell r="A542">
            <v>42587</v>
          </cell>
          <cell r="B542">
            <v>9829</v>
          </cell>
          <cell r="C542">
            <v>11200</v>
          </cell>
          <cell r="D542">
            <v>6450</v>
          </cell>
          <cell r="E542">
            <v>4110</v>
          </cell>
          <cell r="F542">
            <v>4282</v>
          </cell>
          <cell r="G542">
            <v>8269</v>
          </cell>
        </row>
        <row r="543">
          <cell r="A543">
            <v>42594</v>
          </cell>
          <cell r="B543">
            <v>10008</v>
          </cell>
          <cell r="C543">
            <v>11364</v>
          </cell>
          <cell r="D543">
            <v>6217</v>
          </cell>
          <cell r="E543">
            <v>3850</v>
          </cell>
          <cell r="F543">
            <v>4350</v>
          </cell>
          <cell r="G543">
            <v>7906</v>
          </cell>
        </row>
        <row r="544">
          <cell r="A544">
            <v>42601</v>
          </cell>
          <cell r="B544">
            <v>10258</v>
          </cell>
          <cell r="C544">
            <v>11714</v>
          </cell>
          <cell r="D544">
            <v>6483</v>
          </cell>
          <cell r="E544">
            <v>4060</v>
          </cell>
          <cell r="F544">
            <v>4443</v>
          </cell>
          <cell r="G544">
            <v>9163</v>
          </cell>
        </row>
        <row r="545">
          <cell r="A545">
            <v>42608</v>
          </cell>
          <cell r="B545">
            <v>10275</v>
          </cell>
          <cell r="C545">
            <v>12118</v>
          </cell>
          <cell r="D545">
            <v>6925</v>
          </cell>
          <cell r="E545">
            <v>4330</v>
          </cell>
          <cell r="F545">
            <v>4454</v>
          </cell>
          <cell r="G545">
            <v>10494</v>
          </cell>
        </row>
        <row r="546">
          <cell r="A546">
            <v>42615</v>
          </cell>
          <cell r="B546">
            <v>10200</v>
          </cell>
          <cell r="C546">
            <v>12136</v>
          </cell>
          <cell r="D546">
            <v>6942</v>
          </cell>
          <cell r="E546">
            <v>4405</v>
          </cell>
          <cell r="F546">
            <v>4532</v>
          </cell>
          <cell r="G546">
            <v>10875</v>
          </cell>
        </row>
        <row r="547">
          <cell r="A547">
            <v>42622</v>
          </cell>
          <cell r="B547">
            <v>9967</v>
          </cell>
          <cell r="C547">
            <v>11264</v>
          </cell>
          <cell r="D547">
            <v>6675</v>
          </cell>
          <cell r="E547">
            <v>4260</v>
          </cell>
          <cell r="F547">
            <v>4579</v>
          </cell>
          <cell r="G547">
            <v>10331</v>
          </cell>
        </row>
        <row r="548">
          <cell r="A548">
            <v>42629</v>
          </cell>
          <cell r="B548">
            <v>10142</v>
          </cell>
          <cell r="C548">
            <v>9886</v>
          </cell>
          <cell r="D548">
            <v>6417</v>
          </cell>
          <cell r="E548">
            <v>4200</v>
          </cell>
          <cell r="F548">
            <v>4695</v>
          </cell>
          <cell r="G548">
            <v>9375</v>
          </cell>
        </row>
        <row r="549">
          <cell r="A549">
            <v>42636</v>
          </cell>
          <cell r="B549">
            <v>10517</v>
          </cell>
          <cell r="C549">
            <v>9839</v>
          </cell>
          <cell r="D549">
            <v>6530</v>
          </cell>
          <cell r="E549">
            <v>4308</v>
          </cell>
          <cell r="F549">
            <v>4971</v>
          </cell>
          <cell r="G549">
            <v>8850</v>
          </cell>
        </row>
        <row r="550">
          <cell r="A550">
            <v>42643</v>
          </cell>
          <cell r="B550">
            <v>10479</v>
          </cell>
          <cell r="C550">
            <v>10814</v>
          </cell>
          <cell r="D550">
            <v>6383</v>
          </cell>
          <cell r="E550">
            <v>4355</v>
          </cell>
          <cell r="F550">
            <v>5393</v>
          </cell>
          <cell r="G550">
            <v>8419</v>
          </cell>
        </row>
        <row r="551">
          <cell r="A551">
            <v>42650</v>
          </cell>
          <cell r="B551">
            <v>10225</v>
          </cell>
          <cell r="C551">
            <v>11250</v>
          </cell>
          <cell r="D551">
            <v>6185</v>
          </cell>
          <cell r="E551">
            <v>4400</v>
          </cell>
          <cell r="F551">
            <v>5507</v>
          </cell>
          <cell r="G551">
            <v>8469</v>
          </cell>
        </row>
        <row r="552">
          <cell r="A552">
            <v>42657</v>
          </cell>
          <cell r="B552">
            <v>9933</v>
          </cell>
          <cell r="C552">
            <v>11200</v>
          </cell>
          <cell r="D552">
            <v>6154</v>
          </cell>
          <cell r="E552">
            <v>4425</v>
          </cell>
          <cell r="F552">
            <v>5479</v>
          </cell>
          <cell r="G552">
            <v>8744</v>
          </cell>
        </row>
        <row r="553">
          <cell r="A553">
            <v>42664</v>
          </cell>
          <cell r="B553">
            <v>10025</v>
          </cell>
          <cell r="C553">
            <v>11582</v>
          </cell>
          <cell r="D553">
            <v>6167</v>
          </cell>
          <cell r="E553">
            <v>4494</v>
          </cell>
          <cell r="F553">
            <v>5493</v>
          </cell>
          <cell r="G553">
            <v>9359</v>
          </cell>
        </row>
        <row r="554">
          <cell r="A554">
            <v>42671</v>
          </cell>
          <cell r="B554">
            <v>10500</v>
          </cell>
          <cell r="C554">
            <v>12014</v>
          </cell>
          <cell r="D554">
            <v>6225</v>
          </cell>
          <cell r="E554">
            <v>4540</v>
          </cell>
          <cell r="F554">
            <v>5350</v>
          </cell>
          <cell r="G554">
            <v>10719</v>
          </cell>
        </row>
        <row r="555">
          <cell r="A555">
            <v>42678</v>
          </cell>
          <cell r="B555">
            <v>10425</v>
          </cell>
          <cell r="C555">
            <v>12171</v>
          </cell>
          <cell r="D555">
            <v>5840</v>
          </cell>
          <cell r="E555">
            <v>4375</v>
          </cell>
          <cell r="F555">
            <v>5293</v>
          </cell>
          <cell r="G555">
            <v>11738</v>
          </cell>
        </row>
        <row r="556">
          <cell r="A556">
            <v>42685</v>
          </cell>
          <cell r="B556">
            <v>10688</v>
          </cell>
          <cell r="C556">
            <v>12339</v>
          </cell>
          <cell r="D556">
            <v>5392</v>
          </cell>
          <cell r="E556">
            <v>4050</v>
          </cell>
          <cell r="F556">
            <v>5264</v>
          </cell>
          <cell r="G556">
            <v>11603</v>
          </cell>
        </row>
        <row r="557">
          <cell r="A557">
            <v>42692</v>
          </cell>
          <cell r="B557">
            <v>11525</v>
          </cell>
          <cell r="C557">
            <v>13136</v>
          </cell>
          <cell r="D557">
            <v>5458</v>
          </cell>
          <cell r="E557">
            <v>4060</v>
          </cell>
          <cell r="F557">
            <v>5646</v>
          </cell>
          <cell r="G557">
            <v>13200</v>
          </cell>
        </row>
        <row r="558">
          <cell r="A558">
            <v>42699</v>
          </cell>
          <cell r="B558">
            <v>14560</v>
          </cell>
          <cell r="C558">
            <v>14233</v>
          </cell>
          <cell r="D558">
            <v>5842</v>
          </cell>
          <cell r="E558">
            <v>4270</v>
          </cell>
          <cell r="F558">
            <v>8050</v>
          </cell>
          <cell r="G558">
            <v>17929</v>
          </cell>
        </row>
        <row r="559">
          <cell r="A559">
            <v>42706</v>
          </cell>
          <cell r="B559">
            <v>14983</v>
          </cell>
          <cell r="C559">
            <v>14443</v>
          </cell>
          <cell r="D559">
            <v>5833</v>
          </cell>
          <cell r="E559">
            <v>4270</v>
          </cell>
          <cell r="F559">
            <v>8443</v>
          </cell>
          <cell r="G559">
            <v>18644</v>
          </cell>
        </row>
        <row r="560">
          <cell r="A560">
            <v>42713</v>
          </cell>
          <cell r="B560">
            <v>15683</v>
          </cell>
          <cell r="C560">
            <v>15164</v>
          </cell>
          <cell r="D560">
            <v>5767</v>
          </cell>
          <cell r="E560">
            <v>4250</v>
          </cell>
          <cell r="F560">
            <v>9243</v>
          </cell>
          <cell r="G560">
            <v>19969</v>
          </cell>
        </row>
        <row r="561">
          <cell r="A561">
            <v>42720</v>
          </cell>
          <cell r="B561">
            <v>15775</v>
          </cell>
          <cell r="C561">
            <v>15536</v>
          </cell>
          <cell r="D561">
            <v>5575</v>
          </cell>
          <cell r="E561">
            <v>3850</v>
          </cell>
          <cell r="F561">
            <v>9396</v>
          </cell>
          <cell r="G561">
            <v>20125</v>
          </cell>
        </row>
        <row r="562">
          <cell r="A562">
            <v>42727</v>
          </cell>
          <cell r="B562">
            <v>15775</v>
          </cell>
          <cell r="C562">
            <v>15536</v>
          </cell>
          <cell r="D562">
            <v>5575</v>
          </cell>
          <cell r="E562">
            <v>3850</v>
          </cell>
          <cell r="F562">
            <v>9396</v>
          </cell>
          <cell r="G562">
            <v>20125</v>
          </cell>
        </row>
        <row r="563">
          <cell r="A563">
            <v>42734</v>
          </cell>
          <cell r="B563">
            <v>15775</v>
          </cell>
          <cell r="C563">
            <v>15536</v>
          </cell>
          <cell r="D563">
            <v>5575</v>
          </cell>
          <cell r="E563">
            <v>3850</v>
          </cell>
          <cell r="F563">
            <v>9396</v>
          </cell>
          <cell r="G563">
            <v>20125</v>
          </cell>
        </row>
        <row r="564">
          <cell r="A564">
            <v>42741</v>
          </cell>
          <cell r="B564">
            <v>13820</v>
          </cell>
          <cell r="C564">
            <v>14521</v>
          </cell>
          <cell r="D564">
            <v>4630</v>
          </cell>
          <cell r="E564">
            <v>2588</v>
          </cell>
          <cell r="F564">
            <v>8007</v>
          </cell>
          <cell r="G564">
            <v>15921</v>
          </cell>
        </row>
        <row r="565">
          <cell r="A565">
            <v>42748</v>
          </cell>
          <cell r="B565">
            <v>13375</v>
          </cell>
          <cell r="C565">
            <v>13321</v>
          </cell>
          <cell r="D565">
            <v>4275</v>
          </cell>
          <cell r="E565">
            <v>2300</v>
          </cell>
          <cell r="F565">
            <v>6550</v>
          </cell>
          <cell r="G565">
            <v>15438</v>
          </cell>
        </row>
        <row r="566">
          <cell r="A566">
            <v>42755</v>
          </cell>
          <cell r="B566">
            <v>12979</v>
          </cell>
          <cell r="C566">
            <v>13021</v>
          </cell>
          <cell r="D566">
            <v>4038</v>
          </cell>
          <cell r="E566">
            <v>2070</v>
          </cell>
          <cell r="F566">
            <v>5964</v>
          </cell>
          <cell r="G566">
            <v>15831</v>
          </cell>
        </row>
        <row r="567">
          <cell r="A567">
            <v>42762</v>
          </cell>
          <cell r="B567">
            <v>12504</v>
          </cell>
          <cell r="C567">
            <v>12707</v>
          </cell>
          <cell r="D567">
            <v>3925</v>
          </cell>
          <cell r="E567">
            <v>1880</v>
          </cell>
          <cell r="F567">
            <v>5725</v>
          </cell>
          <cell r="G567">
            <v>15694</v>
          </cell>
        </row>
        <row r="568">
          <cell r="A568">
            <v>42769</v>
          </cell>
          <cell r="B568">
            <v>11975</v>
          </cell>
          <cell r="C568">
            <v>12225</v>
          </cell>
          <cell r="D568">
            <v>3950</v>
          </cell>
          <cell r="E568">
            <v>1850</v>
          </cell>
          <cell r="F568">
            <v>5382</v>
          </cell>
          <cell r="G568">
            <v>14638</v>
          </cell>
        </row>
        <row r="569">
          <cell r="A569">
            <v>42776</v>
          </cell>
          <cell r="B569">
            <v>11779</v>
          </cell>
          <cell r="C569">
            <v>11986</v>
          </cell>
          <cell r="D569">
            <v>4708</v>
          </cell>
          <cell r="E569">
            <v>2340</v>
          </cell>
          <cell r="F569">
            <v>4868</v>
          </cell>
          <cell r="G569">
            <v>13794</v>
          </cell>
        </row>
        <row r="570">
          <cell r="A570">
            <v>42783</v>
          </cell>
          <cell r="B570">
            <v>12125</v>
          </cell>
          <cell r="C570">
            <v>12157</v>
          </cell>
          <cell r="D570">
            <v>5883</v>
          </cell>
          <cell r="E570">
            <v>2840</v>
          </cell>
          <cell r="F570">
            <v>4914</v>
          </cell>
          <cell r="G570">
            <v>14331</v>
          </cell>
        </row>
        <row r="571">
          <cell r="A571">
            <v>42790</v>
          </cell>
          <cell r="B571">
            <v>12658</v>
          </cell>
          <cell r="C571">
            <v>12657</v>
          </cell>
          <cell r="D571">
            <v>7125</v>
          </cell>
          <cell r="E571">
            <v>3480</v>
          </cell>
          <cell r="F571">
            <v>5225</v>
          </cell>
          <cell r="G571">
            <v>15938</v>
          </cell>
        </row>
        <row r="572">
          <cell r="A572">
            <v>42797</v>
          </cell>
          <cell r="B572">
            <v>13033</v>
          </cell>
          <cell r="C572">
            <v>12886</v>
          </cell>
          <cell r="D572">
            <v>7633</v>
          </cell>
          <cell r="E572">
            <v>3910</v>
          </cell>
          <cell r="F572">
            <v>5254</v>
          </cell>
          <cell r="G572">
            <v>16528</v>
          </cell>
        </row>
        <row r="573">
          <cell r="A573">
            <v>42804</v>
          </cell>
          <cell r="B573">
            <v>13283</v>
          </cell>
          <cell r="C573">
            <v>13164</v>
          </cell>
          <cell r="D573">
            <v>8175</v>
          </cell>
          <cell r="E573">
            <v>4280</v>
          </cell>
          <cell r="F573">
            <v>5279</v>
          </cell>
          <cell r="G573">
            <v>16325</v>
          </cell>
        </row>
        <row r="574">
          <cell r="A574">
            <v>42811</v>
          </cell>
          <cell r="B574">
            <v>13658</v>
          </cell>
          <cell r="C574">
            <v>13404</v>
          </cell>
          <cell r="D574">
            <v>8242</v>
          </cell>
          <cell r="E574">
            <v>4430</v>
          </cell>
          <cell r="F574">
            <v>5246</v>
          </cell>
          <cell r="G574">
            <v>15888</v>
          </cell>
        </row>
        <row r="575">
          <cell r="A575">
            <v>42818</v>
          </cell>
          <cell r="B575">
            <v>14496</v>
          </cell>
          <cell r="C575">
            <v>13718</v>
          </cell>
          <cell r="D575">
            <v>8617</v>
          </cell>
          <cell r="E575">
            <v>4690</v>
          </cell>
          <cell r="F575">
            <v>5489</v>
          </cell>
          <cell r="G575">
            <v>14638</v>
          </cell>
        </row>
        <row r="576">
          <cell r="A576">
            <v>42825</v>
          </cell>
          <cell r="B576">
            <v>16067</v>
          </cell>
          <cell r="C576">
            <v>13979</v>
          </cell>
          <cell r="D576">
            <v>8692</v>
          </cell>
          <cell r="E576">
            <v>4800</v>
          </cell>
          <cell r="F576">
            <v>6004</v>
          </cell>
          <cell r="G576">
            <v>10678</v>
          </cell>
        </row>
        <row r="577">
          <cell r="A577">
            <v>42832</v>
          </cell>
          <cell r="B577">
            <v>15801.948556544388</v>
          </cell>
          <cell r="C577">
            <v>13748.393531582375</v>
          </cell>
          <cell r="D577">
            <v>8548.6112437594966</v>
          </cell>
          <cell r="E577">
            <v>4720.8161493379639</v>
          </cell>
          <cell r="F577">
            <v>5904.954200130237</v>
          </cell>
          <cell r="G577">
            <v>10501.848925548078</v>
          </cell>
        </row>
        <row r="578">
          <cell r="A578">
            <v>42839</v>
          </cell>
          <cell r="B578">
            <v>16586.64032993271</v>
          </cell>
          <cell r="C578">
            <v>14431.110049924027</v>
          </cell>
          <cell r="D578">
            <v>8973.1174299978302</v>
          </cell>
          <cell r="E578">
            <v>4955.2420230084654</v>
          </cell>
          <cell r="F578">
            <v>6198.1818971130897</v>
          </cell>
          <cell r="G578">
            <v>11023.348817017581</v>
          </cell>
        </row>
        <row r="579">
          <cell r="A579">
            <v>42846</v>
          </cell>
          <cell r="B579">
            <v>17078.380507922724</v>
          </cell>
          <cell r="C579">
            <v>14858.945734751464</v>
          </cell>
          <cell r="D579">
            <v>9239.1413067071862</v>
          </cell>
          <cell r="E579">
            <v>5102.1489038419795</v>
          </cell>
          <cell r="F579">
            <v>6381.937920555677</v>
          </cell>
          <cell r="G579">
            <v>11350.155415671803</v>
          </cell>
        </row>
        <row r="580">
          <cell r="A580">
            <v>42853</v>
          </cell>
          <cell r="B580">
            <v>16490.73355762969</v>
          </cell>
          <cell r="C580">
            <v>14347.666919904492</v>
          </cell>
          <cell r="D580">
            <v>8921.2333405687004</v>
          </cell>
          <cell r="E580">
            <v>4926.5899717820712</v>
          </cell>
          <cell r="F580">
            <v>6162.3429563707414</v>
          </cell>
          <cell r="G580">
            <v>10959.609941393532</v>
          </cell>
        </row>
        <row r="581">
          <cell r="A581">
            <v>42860</v>
          </cell>
          <cell r="B581">
            <v>15622.34132841328</v>
          </cell>
          <cell r="C581">
            <v>13592.127306273062</v>
          </cell>
          <cell r="D581">
            <v>8451.4464944649444</v>
          </cell>
          <cell r="E581">
            <v>4667.1586715867161</v>
          </cell>
          <cell r="F581">
            <v>5837.8376383763853</v>
          </cell>
          <cell r="G581">
            <v>10382.483394833947</v>
          </cell>
        </row>
        <row r="582">
          <cell r="A582">
            <v>42867</v>
          </cell>
          <cell r="B582">
            <v>15435.759062296502</v>
          </cell>
          <cell r="C582">
            <v>13429.792489689602</v>
          </cell>
          <cell r="D582">
            <v>8350.5083568482733</v>
          </cell>
          <cell r="E582">
            <v>4611.4174082917298</v>
          </cell>
          <cell r="F582">
            <v>5768.1146082049072</v>
          </cell>
          <cell r="G582">
            <v>10258.482309528978</v>
          </cell>
        </row>
        <row r="583">
          <cell r="A583">
            <v>42874</v>
          </cell>
          <cell r="B583">
            <v>14900.424896896024</v>
          </cell>
          <cell r="C583">
            <v>12964.028109398741</v>
          </cell>
          <cell r="D583">
            <v>8060.9008031256781</v>
          </cell>
          <cell r="E583">
            <v>4451.4868678098546</v>
          </cell>
          <cell r="F583">
            <v>5568.0681571521609</v>
          </cell>
          <cell r="G583">
            <v>9902.7034946820058</v>
          </cell>
        </row>
        <row r="584">
          <cell r="A584">
            <v>42881</v>
          </cell>
          <cell r="B584">
            <v>14164.558389407419</v>
          </cell>
          <cell r="C584">
            <v>12323.791729976125</v>
          </cell>
          <cell r="D584">
            <v>7662.8083351421747</v>
          </cell>
          <cell r="E584">
            <v>4231.647492945518</v>
          </cell>
          <cell r="F584">
            <v>5293.0857390926858</v>
          </cell>
          <cell r="G584">
            <v>9413.6524853483825</v>
          </cell>
        </row>
        <row r="585">
          <cell r="A585">
            <v>42888</v>
          </cell>
          <cell r="B585">
            <v>13278.728565226826</v>
          </cell>
          <cell r="C585">
            <v>11553.080638159323</v>
          </cell>
          <cell r="D585">
            <v>7183.588018233123</v>
          </cell>
          <cell r="E585">
            <v>3967.0067288908185</v>
          </cell>
          <cell r="F585">
            <v>4962.0642500542654</v>
          </cell>
          <cell r="G585">
            <v>8824.9370523116995</v>
          </cell>
        </row>
        <row r="586">
          <cell r="A586">
            <v>42895</v>
          </cell>
          <cell r="B586">
            <v>12914.28283047536</v>
          </cell>
          <cell r="C586">
            <v>11235.996744085089</v>
          </cell>
          <cell r="D586">
            <v>6986.4284784024303</v>
          </cell>
          <cell r="E586">
            <v>3858.128934230519</v>
          </cell>
          <cell r="F586">
            <v>4825.8762752333405</v>
          </cell>
          <cell r="G586">
            <v>8582.7293249403083</v>
          </cell>
        </row>
        <row r="587">
          <cell r="A587">
            <v>42902</v>
          </cell>
          <cell r="B587">
            <v>13857.656718037764</v>
          </cell>
          <cell r="C587">
            <v>12056.77371391361</v>
          </cell>
          <cell r="D587">
            <v>7496.77924896896</v>
          </cell>
          <cell r="E587">
            <v>4139.9609290210556</v>
          </cell>
          <cell r="F587">
            <v>5178.4011287171688</v>
          </cell>
          <cell r="G587">
            <v>9209.6880833514206</v>
          </cell>
        </row>
        <row r="588">
          <cell r="A588">
            <v>42909</v>
          </cell>
          <cell r="B588">
            <v>14516.797807683954</v>
          </cell>
          <cell r="C588">
            <v>12630.255589320599</v>
          </cell>
          <cell r="D588">
            <v>7853.3644454091591</v>
          </cell>
          <cell r="E588">
            <v>4336.878662904277</v>
          </cell>
          <cell r="F588">
            <v>5424.7123941827649</v>
          </cell>
          <cell r="G588">
            <v>9647.747992185803</v>
          </cell>
        </row>
        <row r="589">
          <cell r="A589">
            <v>42916</v>
          </cell>
          <cell r="B589">
            <v>14263.952680703273</v>
          </cell>
          <cell r="C589">
            <v>12410.269155632734</v>
          </cell>
          <cell r="D589">
            <v>7716.579118732363</v>
          </cell>
          <cell r="E589">
            <v>4261.3414369437824</v>
          </cell>
          <cell r="F589">
            <v>5330.2279140438459</v>
          </cell>
          <cell r="G589">
            <v>9479.7091382678536</v>
          </cell>
        </row>
        <row r="590">
          <cell r="A590">
            <v>42923</v>
          </cell>
          <cell r="B590">
            <v>13885.556869980459</v>
          </cell>
          <cell r="C590">
            <v>12081.048079010203</v>
          </cell>
          <cell r="D590">
            <v>7511.8728022574342</v>
          </cell>
          <cell r="E590">
            <v>4148.2960711960068</v>
          </cell>
          <cell r="F590">
            <v>5188.8270023876703</v>
          </cell>
          <cell r="G590">
            <v>9228.2303017147806</v>
          </cell>
        </row>
        <row r="591">
          <cell r="A591">
            <v>42930</v>
          </cell>
          <cell r="B591">
            <v>14590.03570653353</v>
          </cell>
          <cell r="C591">
            <v>12693.975797699153</v>
          </cell>
          <cell r="D591">
            <v>7892.9850227914048</v>
          </cell>
          <cell r="E591">
            <v>4358.7584111135229</v>
          </cell>
          <cell r="F591">
            <v>5452.0803125678312</v>
          </cell>
          <cell r="G591">
            <v>9696.4213153896235</v>
          </cell>
        </row>
        <row r="592">
          <cell r="A592">
            <v>42937</v>
          </cell>
          <cell r="B592">
            <v>15686.860429780763</v>
          </cell>
          <cell r="C592">
            <v>13648.261775558933</v>
          </cell>
          <cell r="D592">
            <v>8486.3503364445405</v>
          </cell>
          <cell r="E592">
            <v>4686.4336878662907</v>
          </cell>
          <cell r="F592">
            <v>5861.9474712394176</v>
          </cell>
          <cell r="G592">
            <v>10425.362274799218</v>
          </cell>
        </row>
        <row r="593">
          <cell r="A593">
            <v>42944</v>
          </cell>
          <cell r="B593">
            <v>15486.328087692636</v>
          </cell>
          <cell r="C593">
            <v>13473.789776427177</v>
          </cell>
          <cell r="D593">
            <v>8377.8654221836332</v>
          </cell>
          <cell r="E593">
            <v>4626.5248534838292</v>
          </cell>
          <cell r="F593">
            <v>5787.0115042326888</v>
          </cell>
          <cell r="G593">
            <v>10292.090080312566</v>
          </cell>
        </row>
        <row r="594">
          <cell r="A594">
            <v>42951</v>
          </cell>
          <cell r="B594">
            <v>14956.225200781415</v>
          </cell>
          <cell r="C594">
            <v>13012.576839591926</v>
          </cell>
          <cell r="D594">
            <v>8091.0879097026254</v>
          </cell>
          <cell r="E594">
            <v>4468.1571521597571</v>
          </cell>
          <cell r="F594">
            <v>5588.919904493162</v>
          </cell>
          <cell r="G594">
            <v>9939.787931408724</v>
          </cell>
        </row>
        <row r="595">
          <cell r="A595">
            <v>42958</v>
          </cell>
          <cell r="B595">
            <v>14863.805947471234</v>
          </cell>
          <cell r="C595">
            <v>12932.168005209463</v>
          </cell>
          <cell r="D595">
            <v>8041.0905144345552</v>
          </cell>
          <cell r="E595">
            <v>4440.5469937052321</v>
          </cell>
          <cell r="F595">
            <v>5554.3841979596255</v>
          </cell>
          <cell r="G595">
            <v>9878.3668330800938</v>
          </cell>
        </row>
        <row r="596">
          <cell r="A596">
            <v>42965</v>
          </cell>
          <cell r="B596">
            <v>16030.381050575204</v>
          </cell>
          <cell r="C596">
            <v>13947.139895810722</v>
          </cell>
          <cell r="D596">
            <v>8672.1897113088762</v>
          </cell>
          <cell r="E596">
            <v>4789.0601258953775</v>
          </cell>
          <cell r="F596">
            <v>5990.3160408074655</v>
          </cell>
          <cell r="G596">
            <v>10653.663338398088</v>
          </cell>
        </row>
        <row r="597">
          <cell r="A597">
            <v>42972</v>
          </cell>
          <cell r="B597">
            <v>16938.879748209238</v>
          </cell>
          <cell r="C597">
            <v>14737.573909268505</v>
          </cell>
          <cell r="D597">
            <v>9163.6735402648119</v>
          </cell>
          <cell r="E597">
            <v>5060.4731929672253</v>
          </cell>
          <cell r="F597">
            <v>6329.8085522031679</v>
          </cell>
          <cell r="G597">
            <v>11257.444323855001</v>
          </cell>
        </row>
        <row r="598">
          <cell r="A598">
            <v>42979</v>
          </cell>
          <cell r="B598">
            <v>17041.761558497928</v>
          </cell>
          <cell r="C598">
            <v>14827.085630562187</v>
          </cell>
          <cell r="D598">
            <v>9219.3310180160606</v>
          </cell>
          <cell r="E598">
            <v>5091.2090297373579</v>
          </cell>
          <cell r="F598">
            <v>6368.2539613631416</v>
          </cell>
          <cell r="G598">
            <v>11325.818754069893</v>
          </cell>
        </row>
        <row r="599">
          <cell r="A599">
            <v>42986</v>
          </cell>
          <cell r="B599">
            <v>17228.343824614709</v>
          </cell>
          <cell r="C599">
            <v>14989.420447145647</v>
          </cell>
          <cell r="D599">
            <v>9320.26915563273</v>
          </cell>
          <cell r="E599">
            <v>5146.9502930323433</v>
          </cell>
          <cell r="F599">
            <v>6437.9769915346196</v>
          </cell>
          <cell r="G599">
            <v>11449.819839374864</v>
          </cell>
        </row>
        <row r="600">
          <cell r="A600">
            <v>42993</v>
          </cell>
          <cell r="B600">
            <v>17908.410028217921</v>
          </cell>
          <cell r="C600">
            <v>15581.108096375081</v>
          </cell>
          <cell r="D600">
            <v>9688.1745170392842</v>
          </cell>
          <cell r="E600">
            <v>5350.1193835467775</v>
          </cell>
          <cell r="F600">
            <v>6692.1076622530918</v>
          </cell>
          <cell r="G600">
            <v>11901.786411981768</v>
          </cell>
        </row>
        <row r="601">
          <cell r="A601">
            <v>43000</v>
          </cell>
          <cell r="B601">
            <v>18698.333080095497</v>
          </cell>
          <cell r="C601">
            <v>16268.376058172347</v>
          </cell>
          <cell r="D601">
            <v>10115.510744519206</v>
          </cell>
          <cell r="E601">
            <v>5586.1080963750819</v>
          </cell>
          <cell r="F601">
            <v>6987.290210549163</v>
          </cell>
          <cell r="G601">
            <v>12426.762969394402</v>
          </cell>
        </row>
        <row r="602">
          <cell r="A602">
            <v>43007</v>
          </cell>
          <cell r="B602">
            <v>18042.679509442143</v>
          </cell>
          <cell r="C602">
            <v>15697.928478402433</v>
          </cell>
          <cell r="D602">
            <v>9760.8122422400647</v>
          </cell>
          <cell r="E602">
            <v>5390.2322552637297</v>
          </cell>
          <cell r="F602">
            <v>6742.2821792923796</v>
          </cell>
          <cell r="G602">
            <v>11991.02083785544</v>
          </cell>
        </row>
        <row r="603">
          <cell r="A603">
            <v>43014</v>
          </cell>
          <cell r="B603">
            <v>17613.714673323193</v>
          </cell>
          <cell r="C603">
            <v>15324.710115042328</v>
          </cell>
          <cell r="D603">
            <v>9528.748860429776</v>
          </cell>
          <cell r="E603">
            <v>5262.0794443238556</v>
          </cell>
          <cell r="F603">
            <v>6581.9843716084215</v>
          </cell>
          <cell r="G603">
            <v>11705.934230518778</v>
          </cell>
        </row>
        <row r="604">
          <cell r="A604">
            <v>43021</v>
          </cell>
          <cell r="B604">
            <v>19713.201107011057</v>
          </cell>
          <cell r="C604">
            <v>17151.356088560886</v>
          </cell>
          <cell r="D604">
            <v>10664.538745387448</v>
          </cell>
          <cell r="E604">
            <v>5889.2988929889307</v>
          </cell>
          <cell r="F604">
            <v>7366.5313653136527</v>
          </cell>
          <cell r="G604">
            <v>13101.236162361627</v>
          </cell>
        </row>
        <row r="605">
          <cell r="A605">
            <v>43028</v>
          </cell>
          <cell r="B605">
            <v>20663.550032559135</v>
          </cell>
          <cell r="C605">
            <v>17978.201649663555</v>
          </cell>
          <cell r="D605">
            <v>11178.662904276096</v>
          </cell>
          <cell r="E605">
            <v>6173.2146733232048</v>
          </cell>
          <cell r="F605">
            <v>7721.6626872151073</v>
          </cell>
          <cell r="G605">
            <v>13732.83047536358</v>
          </cell>
        </row>
        <row r="606">
          <cell r="A606">
            <v>43035</v>
          </cell>
          <cell r="B606">
            <v>20388.036032125012</v>
          </cell>
          <cell r="C606">
            <v>17738.492294334708</v>
          </cell>
          <cell r="D606">
            <v>11029.614065552414</v>
          </cell>
          <cell r="E606">
            <v>6090.9051443455619</v>
          </cell>
          <cell r="F606">
            <v>7618.7071847189063</v>
          </cell>
          <cell r="G606">
            <v>13549.726069025401</v>
          </cell>
        </row>
        <row r="607">
          <cell r="A607">
            <v>43042</v>
          </cell>
          <cell r="B607">
            <v>19423.737030605585</v>
          </cell>
          <cell r="C607">
            <v>16899.509550683742</v>
          </cell>
          <cell r="D607">
            <v>10507.94313001953</v>
          </cell>
          <cell r="E607">
            <v>5802.8217929238126</v>
          </cell>
          <cell r="F607">
            <v>7258.3629259822019</v>
          </cell>
          <cell r="G607">
            <v>12908.860646841767</v>
          </cell>
        </row>
        <row r="608">
          <cell r="A608">
            <v>43049</v>
          </cell>
          <cell r="B608">
            <v>18358.299978293886</v>
          </cell>
          <cell r="C608">
            <v>15972.532233557629</v>
          </cell>
          <cell r="D608">
            <v>9931.5580638159263</v>
          </cell>
          <cell r="E608">
            <v>5484.5235511178653</v>
          </cell>
          <cell r="F608">
            <v>6860.2248751899288</v>
          </cell>
          <cell r="G608">
            <v>12200.779683090954</v>
          </cell>
        </row>
        <row r="609">
          <cell r="A609">
            <v>43056</v>
          </cell>
          <cell r="B609">
            <v>17662.539939222908</v>
          </cell>
          <cell r="C609">
            <v>15367.190253961362</v>
          </cell>
          <cell r="D609">
            <v>9555.1625786846053</v>
          </cell>
          <cell r="E609">
            <v>5276.6659431300204</v>
          </cell>
          <cell r="F609">
            <v>6600.2296505317991</v>
          </cell>
          <cell r="G609">
            <v>11738.383112654661</v>
          </cell>
        </row>
        <row r="610">
          <cell r="A610">
            <v>43063</v>
          </cell>
          <cell r="B610">
            <v>18000.829281528095</v>
          </cell>
          <cell r="C610">
            <v>15661.516930757542</v>
          </cell>
          <cell r="D610">
            <v>9738.1719123073526</v>
          </cell>
          <cell r="E610">
            <v>5377.7295420013033</v>
          </cell>
          <cell r="F610">
            <v>6726.6433687866283</v>
          </cell>
          <cell r="G610">
            <v>11963.207510310403</v>
          </cell>
        </row>
        <row r="611">
          <cell r="A611">
            <v>43070</v>
          </cell>
          <cell r="B611">
            <v>18318.193509876259</v>
          </cell>
          <cell r="C611">
            <v>15937.637833731276</v>
          </cell>
          <cell r="D611">
            <v>9909.8610809637448</v>
          </cell>
          <cell r="E611">
            <v>5472.5417842413726</v>
          </cell>
          <cell r="F611">
            <v>6845.2376817885824</v>
          </cell>
          <cell r="G611">
            <v>12174.125244193625</v>
          </cell>
        </row>
        <row r="612">
          <cell r="A612">
            <v>43077</v>
          </cell>
          <cell r="B612">
            <v>18387.943889733</v>
          </cell>
          <cell r="C612">
            <v>15998.323746472755</v>
          </cell>
          <cell r="D612">
            <v>9947.5949641849293</v>
          </cell>
          <cell r="E612">
            <v>5493.3796396787502</v>
          </cell>
          <cell r="F612">
            <v>6871.3023659648352</v>
          </cell>
          <cell r="G612">
            <v>12220.480790102025</v>
          </cell>
        </row>
        <row r="613">
          <cell r="A613">
            <v>43084</v>
          </cell>
          <cell r="B613">
            <v>18442.000434121976</v>
          </cell>
          <cell r="C613">
            <v>16045.355328847401</v>
          </cell>
          <cell r="D613">
            <v>9976.8387236813487</v>
          </cell>
          <cell r="E613">
            <v>5509.528977642718</v>
          </cell>
          <cell r="F613">
            <v>6891.5024962014313</v>
          </cell>
          <cell r="G613">
            <v>12256.406338181036</v>
          </cell>
        </row>
        <row r="614">
          <cell r="A614">
            <v>43091</v>
          </cell>
          <cell r="B614">
            <v>18337.374864336867</v>
          </cell>
          <cell r="C614">
            <v>15954.326459735181</v>
          </cell>
          <cell r="D614">
            <v>9920.2378988495711</v>
          </cell>
          <cell r="E614">
            <v>5478.2721944866507</v>
          </cell>
          <cell r="F614">
            <v>6852.4054699370517</v>
          </cell>
          <cell r="G614">
            <v>12186.873019318435</v>
          </cell>
        </row>
        <row r="615">
          <cell r="A615">
            <v>43098</v>
          </cell>
          <cell r="B615">
            <v>18337.374864336867</v>
          </cell>
          <cell r="C615">
            <v>15954.326459735181</v>
          </cell>
          <cell r="D615">
            <v>9920.2378988495711</v>
          </cell>
          <cell r="E615">
            <v>5478.2721944866507</v>
          </cell>
          <cell r="F615">
            <v>6852.4054699370527</v>
          </cell>
          <cell r="G615">
            <v>12186.873019318435</v>
          </cell>
        </row>
        <row r="616">
          <cell r="A616">
            <v>43105</v>
          </cell>
          <cell r="B616">
            <v>17652.077382244399</v>
          </cell>
          <cell r="C616">
            <v>15358.087367050137</v>
          </cell>
          <cell r="D616">
            <v>9549.5024962014268</v>
          </cell>
          <cell r="E616">
            <v>5273.5402648144127</v>
          </cell>
          <cell r="F616">
            <v>6596.3199479053628</v>
          </cell>
          <cell r="G616">
            <v>11731.429780768402</v>
          </cell>
        </row>
        <row r="617">
          <cell r="A617">
            <v>43112</v>
          </cell>
          <cell r="B617">
            <v>18037.448230952887</v>
          </cell>
          <cell r="C617">
            <v>15693.377034946816</v>
          </cell>
          <cell r="D617">
            <v>9757.9822009984746</v>
          </cell>
          <cell r="E617">
            <v>5388.6694161059258</v>
          </cell>
          <cell r="F617">
            <v>6740.3273279791638</v>
          </cell>
          <cell r="G617">
            <v>11987.544171912314</v>
          </cell>
        </row>
        <row r="618">
          <cell r="A618">
            <v>43119</v>
          </cell>
          <cell r="B618">
            <v>18217.055459083989</v>
          </cell>
          <cell r="C618">
            <v>15849.643260256127</v>
          </cell>
          <cell r="D618">
            <v>9855.1469502930267</v>
          </cell>
          <cell r="E618">
            <v>5442.3268938571737</v>
          </cell>
          <cell r="F618">
            <v>6807.4438897330165</v>
          </cell>
          <cell r="G618">
            <v>12106.909702626444</v>
          </cell>
        </row>
        <row r="619">
          <cell r="A619">
            <v>43126</v>
          </cell>
          <cell r="B619">
            <v>17824.709572389827</v>
          </cell>
          <cell r="C619">
            <v>15508.2850010853</v>
          </cell>
          <cell r="D619">
            <v>9642.8938571738599</v>
          </cell>
          <cell r="E619">
            <v>5325.1139570219229</v>
          </cell>
          <cell r="F619">
            <v>6660.8300412415911</v>
          </cell>
          <cell r="G619">
            <v>11846.159756891693</v>
          </cell>
        </row>
        <row r="620">
          <cell r="A620">
            <v>43133</v>
          </cell>
          <cell r="B620">
            <v>17195.212394182752</v>
          </cell>
          <cell r="C620">
            <v>14960.59463859344</v>
          </cell>
          <cell r="D620">
            <v>9302.3455611026639</v>
          </cell>
          <cell r="E620">
            <v>5137.0523116995873</v>
          </cell>
          <cell r="F620">
            <v>6425.5962665509032</v>
          </cell>
          <cell r="G620">
            <v>11427.80095506838</v>
          </cell>
        </row>
        <row r="621">
          <cell r="A621">
            <v>43140</v>
          </cell>
          <cell r="B621">
            <v>16455.858367701312</v>
          </cell>
          <cell r="C621">
            <v>14317.323963533749</v>
          </cell>
          <cell r="D621">
            <v>8902.3663989581019</v>
          </cell>
          <cell r="E621">
            <v>4916.1710440633815</v>
          </cell>
          <cell r="F621">
            <v>6149.3106142826155</v>
          </cell>
          <cell r="G621">
            <v>10936.432168439338</v>
          </cell>
        </row>
        <row r="622">
          <cell r="A622">
            <v>43147</v>
          </cell>
          <cell r="B622">
            <v>16590.127848925538</v>
          </cell>
          <cell r="C622">
            <v>14434.144345561099</v>
          </cell>
          <cell r="D622">
            <v>8975.0041241588824</v>
          </cell>
          <cell r="E622">
            <v>4956.2839157803337</v>
          </cell>
          <cell r="F622">
            <v>6199.4851313219042</v>
          </cell>
          <cell r="G622">
            <v>11025.666594313008</v>
          </cell>
        </row>
        <row r="623">
          <cell r="A623">
            <v>43154</v>
          </cell>
          <cell r="B623">
            <v>17713.108964619048</v>
          </cell>
          <cell r="C623">
            <v>15411.187540698933</v>
          </cell>
          <cell r="D623">
            <v>9582.5196440199634</v>
          </cell>
          <cell r="E623">
            <v>5291.7733883221181</v>
          </cell>
          <cell r="F623">
            <v>6619.1265465595861</v>
          </cell>
          <cell r="G623">
            <v>11771.990883438251</v>
          </cell>
        </row>
        <row r="624">
          <cell r="A624">
            <v>43161</v>
          </cell>
          <cell r="B624">
            <v>19383.630562187962</v>
          </cell>
          <cell r="C624">
            <v>16864.615150857386</v>
          </cell>
          <cell r="D624">
            <v>10486.246147167347</v>
          </cell>
          <cell r="E624">
            <v>5790.840026047319</v>
          </cell>
          <cell r="F624">
            <v>7243.3757325808592</v>
          </cell>
          <cell r="G624">
            <v>12882.206207944439</v>
          </cell>
        </row>
        <row r="625">
          <cell r="A625">
            <v>43168</v>
          </cell>
          <cell r="B625">
            <v>20182.27241154763</v>
          </cell>
          <cell r="C625">
            <v>17559.468851747337</v>
          </cell>
          <cell r="D625">
            <v>10918.299110049917</v>
          </cell>
          <cell r="E625">
            <v>6029.4334708052957</v>
          </cell>
          <cell r="F625">
            <v>7541.8163663989626</v>
          </cell>
          <cell r="G625">
            <v>13412.977208595623</v>
          </cell>
        </row>
        <row r="626">
          <cell r="A626">
            <v>43175</v>
          </cell>
          <cell r="B626">
            <v>21355.822552637273</v>
          </cell>
          <cell r="C626">
            <v>18580.509333622744</v>
          </cell>
          <cell r="D626">
            <v>11553.171695246356</v>
          </cell>
          <cell r="E626">
            <v>6380.0303885391786</v>
          </cell>
          <cell r="F626">
            <v>7980.354677664428</v>
          </cell>
          <cell r="G626">
            <v>14192.90926850446</v>
          </cell>
        </row>
        <row r="627">
          <cell r="A627">
            <v>43182</v>
          </cell>
          <cell r="B627">
            <v>21340.128717169508</v>
          </cell>
          <cell r="C627">
            <v>18566.855003255911</v>
          </cell>
          <cell r="D627">
            <v>11544.681571521589</v>
          </cell>
          <cell r="E627">
            <v>6375.3418710657679</v>
          </cell>
          <cell r="F627">
            <v>7974.4901237247714</v>
          </cell>
          <cell r="G627">
            <v>14182.47927067507</v>
          </cell>
        </row>
        <row r="628">
          <cell r="A628">
            <v>43189</v>
          </cell>
          <cell r="B628">
            <v>20135.190905144329</v>
          </cell>
          <cell r="C628">
            <v>17518.505860646837</v>
          </cell>
          <cell r="D628">
            <v>10892.828738875616</v>
          </cell>
          <cell r="E628">
            <v>6015.3679183850645</v>
          </cell>
          <cell r="F628">
            <v>7524.2227045799909</v>
          </cell>
          <cell r="G628">
            <v>13381.687215107455</v>
          </cell>
        </row>
        <row r="629">
          <cell r="A629">
            <v>43196</v>
          </cell>
          <cell r="B629">
            <v>19109.860321250257</v>
          </cell>
          <cell r="C629">
            <v>16626.422943347075</v>
          </cell>
          <cell r="D629">
            <v>10338.140655524194</v>
          </cell>
          <cell r="E629">
            <v>5709.0514434556098</v>
          </cell>
          <cell r="F629">
            <v>7141.0718471890632</v>
          </cell>
          <cell r="G629">
            <v>12700.26069025397</v>
          </cell>
        </row>
        <row r="630">
          <cell r="A630">
            <v>43203</v>
          </cell>
          <cell r="B630">
            <v>18632.070219231591</v>
          </cell>
          <cell r="C630">
            <v>16210.724441067936</v>
          </cell>
          <cell r="D630">
            <v>10079.663555459076</v>
          </cell>
          <cell r="E630">
            <v>5566.3121337095708</v>
          </cell>
          <cell r="F630">
            <v>6962.5287605817257</v>
          </cell>
          <cell r="G630">
            <v>12382.725200781428</v>
          </cell>
        </row>
        <row r="631">
          <cell r="A631">
            <v>43210</v>
          </cell>
          <cell r="B631">
            <v>19095.910245278912</v>
          </cell>
          <cell r="C631">
            <v>16614.285760798783</v>
          </cell>
          <cell r="D631">
            <v>10330.593878879956</v>
          </cell>
          <cell r="E631">
            <v>5704.8838723681338</v>
          </cell>
          <cell r="F631">
            <v>7135.8589103538116</v>
          </cell>
          <cell r="G631">
            <v>12690.989581072288</v>
          </cell>
        </row>
        <row r="632">
          <cell r="A632">
            <v>43217</v>
          </cell>
          <cell r="B632">
            <v>19406.299435641406</v>
          </cell>
          <cell r="C632">
            <v>16884.338072498373</v>
          </cell>
          <cell r="D632">
            <v>10498.509659214229</v>
          </cell>
          <cell r="E632">
            <v>5797.6123290644655</v>
          </cell>
          <cell r="F632">
            <v>7251.8467549381394</v>
          </cell>
          <cell r="G632">
            <v>12897.271760364669</v>
          </cell>
        </row>
        <row r="633">
          <cell r="A633">
            <v>43224</v>
          </cell>
          <cell r="B633">
            <v>19444.662144562612</v>
          </cell>
          <cell r="C633">
            <v>16917.715324506185</v>
          </cell>
          <cell r="D633">
            <v>10519.26329498588</v>
          </cell>
          <cell r="E633">
            <v>5809.0731495550235</v>
          </cell>
          <cell r="F633">
            <v>7266.1823312350789</v>
          </cell>
          <cell r="G633">
            <v>12922.767310614288</v>
          </cell>
        </row>
        <row r="634">
          <cell r="A634">
            <v>43231</v>
          </cell>
          <cell r="B634">
            <v>19176.123182114163</v>
          </cell>
          <cell r="C634">
            <v>16684.074560451489</v>
          </cell>
          <cell r="D634">
            <v>10373.987844584317</v>
          </cell>
          <cell r="E634">
            <v>5728.8474061211191</v>
          </cell>
          <cell r="F634">
            <v>7165.8332971565023</v>
          </cell>
          <cell r="G634">
            <v>12744.298458866948</v>
          </cell>
        </row>
        <row r="635">
          <cell r="A635">
            <v>43238</v>
          </cell>
          <cell r="B635">
            <v>19247.617321467318</v>
          </cell>
          <cell r="C635">
            <v>16746.277621011508</v>
          </cell>
          <cell r="D635">
            <v>10412.66507488603</v>
          </cell>
          <cell r="E635">
            <v>5750.2062079444313</v>
          </cell>
          <cell r="F635">
            <v>7192.5495984371619</v>
          </cell>
          <cell r="G635">
            <v>12791.812893423059</v>
          </cell>
        </row>
        <row r="636">
          <cell r="A636">
            <v>43245</v>
          </cell>
          <cell r="B636">
            <v>19134.272954200118</v>
          </cell>
          <cell r="C636">
            <v>16647.663012806603</v>
          </cell>
          <cell r="D636">
            <v>10351.347514651605</v>
          </cell>
          <cell r="E636">
            <v>5716.3446928586927</v>
          </cell>
          <cell r="F636">
            <v>7150.1944866507492</v>
          </cell>
          <cell r="G636">
            <v>12716.48513132191</v>
          </cell>
        </row>
        <row r="637">
          <cell r="A637">
            <v>43252</v>
          </cell>
          <cell r="B637">
            <v>19176.123182114163</v>
          </cell>
          <cell r="C637">
            <v>16684.074560451492</v>
          </cell>
          <cell r="D637">
            <v>10373.987844584317</v>
          </cell>
          <cell r="E637">
            <v>5728.8474061211191</v>
          </cell>
          <cell r="F637">
            <v>7165.8332971565014</v>
          </cell>
          <cell r="G637">
            <v>12744.29845886695</v>
          </cell>
        </row>
        <row r="638">
          <cell r="A638">
            <v>43259</v>
          </cell>
          <cell r="B638">
            <v>19460.355980030377</v>
          </cell>
          <cell r="C638">
            <v>16931.369654873026</v>
          </cell>
          <cell r="D638">
            <v>10527.753418710647</v>
          </cell>
          <cell r="E638">
            <v>5813.7616670284342</v>
          </cell>
          <cell r="F638">
            <v>7272.0468851747346</v>
          </cell>
          <cell r="G638">
            <v>12933.19730844368</v>
          </cell>
        </row>
        <row r="639">
          <cell r="A639">
            <v>43266</v>
          </cell>
          <cell r="B639">
            <v>19735.8699804645</v>
          </cell>
          <cell r="C639">
            <v>17171.079010201873</v>
          </cell>
          <cell r="D639">
            <v>10676.802257434329</v>
          </cell>
          <cell r="E639">
            <v>5896.0711960060771</v>
          </cell>
          <cell r="F639">
            <v>7375.0023876709365</v>
          </cell>
          <cell r="G639">
            <v>13116.301714781861</v>
          </cell>
        </row>
        <row r="640">
          <cell r="A640">
            <v>43273</v>
          </cell>
          <cell r="B640">
            <v>19575.444106793999</v>
          </cell>
          <cell r="C640">
            <v>17031.501410896468</v>
          </cell>
          <cell r="D640">
            <v>10590.014326025603</v>
          </cell>
          <cell r="E640">
            <v>5848.1441285001083</v>
          </cell>
          <cell r="F640">
            <v>7315.053614065554</v>
          </cell>
          <cell r="G640">
            <v>13009.683959192542</v>
          </cell>
        </row>
        <row r="641">
          <cell r="A641">
            <v>43280</v>
          </cell>
          <cell r="B641">
            <v>18499.54449750379</v>
          </cell>
          <cell r="C641">
            <v>16095.421206859133</v>
          </cell>
          <cell r="D641">
            <v>10007.969177338822</v>
          </cell>
          <cell r="E641">
            <v>5526.7202083785542</v>
          </cell>
          <cell r="F641">
            <v>6913.0058606468428</v>
          </cell>
          <cell r="G641">
            <v>12294.649663555467</v>
          </cell>
        </row>
        <row r="642">
          <cell r="A642">
            <v>43287</v>
          </cell>
          <cell r="B642">
            <v>18482.106902539603</v>
          </cell>
          <cell r="C642">
            <v>16080.249728673763</v>
          </cell>
          <cell r="D642">
            <v>9998.5357065335265</v>
          </cell>
          <cell r="E642">
            <v>5521.5107445192098</v>
          </cell>
          <cell r="F642">
            <v>6906.4896896027794</v>
          </cell>
          <cell r="G642">
            <v>12283.060777078366</v>
          </cell>
        </row>
        <row r="643">
          <cell r="A643">
            <v>43294</v>
          </cell>
          <cell r="B643">
            <v>18536.163446928578</v>
          </cell>
          <cell r="C643">
            <v>16127.281311048411</v>
          </cell>
          <cell r="D643">
            <v>10027.779466029946</v>
          </cell>
          <cell r="E643">
            <v>5537.6600824831776</v>
          </cell>
          <cell r="F643">
            <v>6926.6898198393756</v>
          </cell>
          <cell r="G643">
            <v>12318.986325157375</v>
          </cell>
        </row>
        <row r="644">
          <cell r="A644">
            <v>43301</v>
          </cell>
          <cell r="B644">
            <v>19074.985131321893</v>
          </cell>
          <cell r="C644">
            <v>16596.079986976347</v>
          </cell>
          <cell r="D644">
            <v>10319.273713913601</v>
          </cell>
          <cell r="E644">
            <v>5698.632515736922</v>
          </cell>
          <cell r="F644">
            <v>7128.0395051009345</v>
          </cell>
          <cell r="G644">
            <v>12677.082917299769</v>
          </cell>
        </row>
        <row r="645">
          <cell r="A645">
            <v>43308</v>
          </cell>
          <cell r="B645">
            <v>19374.911764705874</v>
          </cell>
          <cell r="C645">
            <v>16857.029411764714</v>
          </cell>
          <cell r="D645">
            <v>10481.529411764697</v>
          </cell>
          <cell r="E645">
            <v>5788.2352941176468</v>
          </cell>
          <cell r="F645">
            <v>7240.1176470588252</v>
          </cell>
          <cell r="G645">
            <v>12876.411764705892</v>
          </cell>
        </row>
        <row r="646">
          <cell r="A646">
            <v>43315</v>
          </cell>
          <cell r="B646">
            <v>19380.14304319513</v>
          </cell>
          <cell r="C646">
            <v>16861.580855220327</v>
          </cell>
          <cell r="D646">
            <v>10484.359453006286</v>
          </cell>
          <cell r="E646">
            <v>5789.7981332754498</v>
          </cell>
          <cell r="F646">
            <v>7242.0724983720438</v>
          </cell>
          <cell r="G646">
            <v>12879.888430649022</v>
          </cell>
        </row>
        <row r="647">
          <cell r="A647">
            <v>43322</v>
          </cell>
          <cell r="B647">
            <v>19380.14304319513</v>
          </cell>
          <cell r="C647">
            <v>16861.580855220327</v>
          </cell>
          <cell r="D647">
            <v>10484.359453006286</v>
          </cell>
          <cell r="E647">
            <v>5789.7981332754498</v>
          </cell>
          <cell r="F647">
            <v>7242.0724983720438</v>
          </cell>
          <cell r="G647">
            <v>12879.888430649024</v>
          </cell>
        </row>
        <row r="648">
          <cell r="A648">
            <v>43329</v>
          </cell>
          <cell r="B648">
            <v>19380.14304319513</v>
          </cell>
          <cell r="C648">
            <v>16861.580855220327</v>
          </cell>
          <cell r="D648">
            <v>10484.359453006286</v>
          </cell>
          <cell r="E648">
            <v>5789.7981332754498</v>
          </cell>
          <cell r="F648">
            <v>7242.0724983720438</v>
          </cell>
          <cell r="G648">
            <v>12879.888430649024</v>
          </cell>
        </row>
        <row r="649">
          <cell r="A649">
            <v>43336</v>
          </cell>
          <cell r="B649">
            <v>20592.055893205983</v>
          </cell>
          <cell r="C649">
            <v>17915.998589103547</v>
          </cell>
          <cell r="D649">
            <v>11139.985673974377</v>
          </cell>
          <cell r="E649">
            <v>6151.8558714998908</v>
          </cell>
          <cell r="F649">
            <v>7694.9463859344487</v>
          </cell>
          <cell r="G649">
            <v>13685.31604080748</v>
          </cell>
        </row>
        <row r="650">
          <cell r="A650">
            <v>43343</v>
          </cell>
          <cell r="B650">
            <v>21242.478185370081</v>
          </cell>
          <cell r="C650">
            <v>18481.894725417853</v>
          </cell>
          <cell r="D650">
            <v>11491.854135011929</v>
          </cell>
          <cell r="E650">
            <v>6346.16887345344</v>
          </cell>
          <cell r="F650">
            <v>7937.9995658780126</v>
          </cell>
          <cell r="G650">
            <v>14117.581506403312</v>
          </cell>
        </row>
        <row r="651">
          <cell r="A651">
            <v>43350</v>
          </cell>
          <cell r="B651">
            <v>21310.484805730401</v>
          </cell>
          <cell r="C651">
            <v>18541.063490340795</v>
          </cell>
          <cell r="D651">
            <v>11528.644671152584</v>
          </cell>
          <cell r="E651">
            <v>6366.485782504883</v>
          </cell>
          <cell r="F651">
            <v>7963.4126329498595</v>
          </cell>
          <cell r="G651">
            <v>14162.778163664003</v>
          </cell>
        </row>
        <row r="652">
          <cell r="A652">
            <v>43357</v>
          </cell>
          <cell r="B652">
            <v>21361.053831126537</v>
          </cell>
          <cell r="C652">
            <v>18585.060777078368</v>
          </cell>
          <cell r="D652">
            <v>11556.001736487944</v>
          </cell>
          <cell r="E652">
            <v>6381.5932276969825</v>
          </cell>
          <cell r="F652">
            <v>7982.3095289776429</v>
          </cell>
          <cell r="G652">
            <v>14196.385934447593</v>
          </cell>
        </row>
        <row r="653">
          <cell r="A653">
            <v>43364</v>
          </cell>
          <cell r="B653">
            <v>22196.314629910994</v>
          </cell>
          <cell r="C653">
            <v>19311.774582157595</v>
          </cell>
          <cell r="D653">
            <v>12007.864988061634</v>
          </cell>
          <cell r="E653">
            <v>6631.1265465595834</v>
          </cell>
          <cell r="F653">
            <v>8294.434121988279</v>
          </cell>
          <cell r="G653">
            <v>14751.493596700688</v>
          </cell>
        </row>
        <row r="654">
          <cell r="A654">
            <v>43371</v>
          </cell>
          <cell r="B654">
            <v>22633.998263512036</v>
          </cell>
          <cell r="C654">
            <v>19692.578684610384</v>
          </cell>
          <cell r="D654">
            <v>12244.645105274571</v>
          </cell>
          <cell r="E654">
            <v>6761.8840894291297</v>
          </cell>
          <cell r="F654">
            <v>8457.9900151942693</v>
          </cell>
          <cell r="G654">
            <v>15042.374647275899</v>
          </cell>
        </row>
        <row r="655">
          <cell r="A655">
            <v>43378</v>
          </cell>
          <cell r="B655">
            <v>22728.161276318635</v>
          </cell>
          <cell r="C655">
            <v>19774.504666811383</v>
          </cell>
          <cell r="D655">
            <v>12295.585847623172</v>
          </cell>
          <cell r="E655">
            <v>6790.0151942695902</v>
          </cell>
          <cell r="F655">
            <v>8493.1773388322108</v>
          </cell>
          <cell r="G655">
            <v>15104.954634252239</v>
          </cell>
        </row>
        <row r="656">
          <cell r="A656">
            <v>43385</v>
          </cell>
          <cell r="B656">
            <v>22846.736922075092</v>
          </cell>
          <cell r="C656">
            <v>19877.670718471902</v>
          </cell>
          <cell r="D656">
            <v>12359.733449099187</v>
          </cell>
          <cell r="E656">
            <v>6825.4395485131326</v>
          </cell>
          <cell r="F656">
            <v>8537.487301931842</v>
          </cell>
          <cell r="G656">
            <v>15183.759062296518</v>
          </cell>
        </row>
        <row r="657">
          <cell r="A657">
            <v>43392</v>
          </cell>
          <cell r="B657">
            <v>22269.552528760571</v>
          </cell>
          <cell r="C657">
            <v>19375.494790536151</v>
          </cell>
          <cell r="D657">
            <v>12047.48556544388</v>
          </cell>
          <cell r="E657">
            <v>6653.0062947688311</v>
          </cell>
          <cell r="F657">
            <v>8321.8020403733444</v>
          </cell>
          <cell r="G657">
            <v>14800.166919904506</v>
          </cell>
        </row>
        <row r="658">
          <cell r="A658">
            <v>43399</v>
          </cell>
          <cell r="B658">
            <v>21300.022248751891</v>
          </cell>
          <cell r="C658">
            <v>18531.960603429572</v>
          </cell>
          <cell r="D658">
            <v>11522.984588669406</v>
          </cell>
          <cell r="E658">
            <v>6363.3601041892789</v>
          </cell>
          <cell r="F658">
            <v>7959.5029303234205</v>
          </cell>
          <cell r="G658">
            <v>14155.824831777742</v>
          </cell>
        </row>
        <row r="659">
          <cell r="A659">
            <v>43406</v>
          </cell>
          <cell r="B659">
            <v>19966.046233991743</v>
          </cell>
          <cell r="C659">
            <v>17371.34252224876</v>
          </cell>
          <cell r="D659">
            <v>10801.324072064241</v>
          </cell>
          <cell r="E659">
            <v>5964.8361189494262</v>
          </cell>
          <cell r="F659">
            <v>7461.0158454525717</v>
          </cell>
          <cell r="G659">
            <v>13269.275016279586</v>
          </cell>
        </row>
        <row r="660">
          <cell r="A660">
            <v>43413</v>
          </cell>
          <cell r="B660">
            <v>19113.347840243099</v>
          </cell>
          <cell r="C660">
            <v>16629.457238984163</v>
          </cell>
          <cell r="D660">
            <v>10340.027349685251</v>
          </cell>
          <cell r="E660">
            <v>5710.0933362274818</v>
          </cell>
          <cell r="F660">
            <v>7142.3750813978731</v>
          </cell>
          <cell r="G660">
            <v>12702.578467549392</v>
          </cell>
        </row>
        <row r="661">
          <cell r="A661">
            <v>43420</v>
          </cell>
          <cell r="B661">
            <v>18680.895485131314</v>
          </cell>
          <cell r="C661">
            <v>16253.204579986985</v>
          </cell>
          <cell r="D661">
            <v>10106.077273713903</v>
          </cell>
          <cell r="E661">
            <v>5580.8986325157384</v>
          </cell>
          <cell r="F661">
            <v>6980.7740395051014</v>
          </cell>
          <cell r="G661">
            <v>12415.17408291731</v>
          </cell>
        </row>
        <row r="662">
          <cell r="A662">
            <v>43427</v>
          </cell>
          <cell r="B662">
            <v>18583.24495333188</v>
          </cell>
          <cell r="C662">
            <v>16168.244302148911</v>
          </cell>
          <cell r="D662">
            <v>10053.249837204243</v>
          </cell>
          <cell r="E662">
            <v>5551.7256349034087</v>
          </cell>
          <cell r="F662">
            <v>6944.2834816583463</v>
          </cell>
          <cell r="G662">
            <v>12350.276318645549</v>
          </cell>
        </row>
        <row r="663">
          <cell r="A663">
            <v>43434</v>
          </cell>
          <cell r="B663">
            <v>18522.213370957234</v>
          </cell>
          <cell r="C663">
            <v>16115.144128500115</v>
          </cell>
          <cell r="D663">
            <v>10020.232689385706</v>
          </cell>
          <cell r="E663">
            <v>5533.4925113957033</v>
          </cell>
          <cell r="F663">
            <v>6921.4768830041248</v>
          </cell>
          <cell r="G663">
            <v>12309.715215975699</v>
          </cell>
        </row>
        <row r="664">
          <cell r="A664">
            <v>43441</v>
          </cell>
          <cell r="B664">
            <v>18748.902105491637</v>
          </cell>
          <cell r="C664">
            <v>16312.373344909927</v>
          </cell>
          <cell r="D664">
            <v>10142.867809854557</v>
          </cell>
          <cell r="E664">
            <v>5601.2155415671814</v>
          </cell>
          <cell r="F664">
            <v>7006.1871065769483</v>
          </cell>
          <cell r="G664">
            <v>12460.370740177999</v>
          </cell>
        </row>
        <row r="665">
          <cell r="A665">
            <v>43448</v>
          </cell>
          <cell r="B665">
            <v>19146.479270675052</v>
          </cell>
          <cell r="C665">
            <v>16658.283047536366</v>
          </cell>
          <cell r="D665">
            <v>10357.950944215312</v>
          </cell>
          <cell r="E665">
            <v>5719.9913175602351</v>
          </cell>
          <cell r="F665">
            <v>7154.7558063815941</v>
          </cell>
          <cell r="G665">
            <v>12724.59735185588</v>
          </cell>
        </row>
        <row r="666">
          <cell r="A666">
            <v>43455</v>
          </cell>
          <cell r="B666">
            <v>19156.941827653562</v>
          </cell>
          <cell r="C666">
            <v>16667.38593444759</v>
          </cell>
          <cell r="D666">
            <v>10363.611026698489</v>
          </cell>
          <cell r="E666">
            <v>5723.1169958758419</v>
          </cell>
          <cell r="F666">
            <v>7158.665509008033</v>
          </cell>
          <cell r="G666">
            <v>12731.55068374214</v>
          </cell>
        </row>
        <row r="667">
          <cell r="A667">
            <v>43462</v>
          </cell>
          <cell r="B667">
            <v>19156.941827653562</v>
          </cell>
          <cell r="C667">
            <v>16667.38593444759</v>
          </cell>
          <cell r="D667">
            <v>10363.611026698489</v>
          </cell>
          <cell r="E667">
            <v>5723.1169958758419</v>
          </cell>
          <cell r="F667">
            <v>7158.6655090080321</v>
          </cell>
          <cell r="G667">
            <v>12731.55068374214</v>
          </cell>
        </row>
        <row r="668">
          <cell r="A668">
            <v>43469</v>
          </cell>
          <cell r="B668">
            <v>18450.719231604075</v>
          </cell>
          <cell r="C668">
            <v>16052.941067940099</v>
          </cell>
          <cell r="D668">
            <v>9981.5554590839911</v>
          </cell>
          <cell r="E668">
            <v>5512.1337095723902</v>
          </cell>
          <cell r="F668">
            <v>6894.7605817234653</v>
          </cell>
          <cell r="G668">
            <v>12262.200781419586</v>
          </cell>
        </row>
        <row r="669">
          <cell r="A669">
            <v>43476</v>
          </cell>
          <cell r="B669">
            <v>16222.194595181241</v>
          </cell>
          <cell r="C669">
            <v>14114.026155849802</v>
          </cell>
          <cell r="D669">
            <v>8775.9578901671266</v>
          </cell>
          <cell r="E669">
            <v>4846.3642283481659</v>
          </cell>
          <cell r="F669">
            <v>6061.9939222921648</v>
          </cell>
          <cell r="G669">
            <v>10781.141089646197</v>
          </cell>
        </row>
        <row r="670">
          <cell r="A670">
            <v>43483</v>
          </cell>
          <cell r="B670">
            <v>13229.903299327107</v>
          </cell>
          <cell r="C670">
            <v>11510.600499240294</v>
          </cell>
          <cell r="D670">
            <v>7157.1742999782855</v>
          </cell>
          <cell r="E670">
            <v>3952.4202300846541</v>
          </cell>
          <cell r="F670">
            <v>4943.8189711308887</v>
          </cell>
          <cell r="G670">
            <v>8792.4881701758259</v>
          </cell>
        </row>
        <row r="671">
          <cell r="A671">
            <v>43490</v>
          </cell>
          <cell r="B671">
            <v>10258.537117429994</v>
          </cell>
          <cell r="C671">
            <v>8925.3806164532307</v>
          </cell>
          <cell r="D671">
            <v>5549.7108747558004</v>
          </cell>
          <cell r="E671">
            <v>3064.7275884523556</v>
          </cell>
          <cell r="F671">
            <v>3833.4634252224882</v>
          </cell>
          <cell r="G671">
            <v>6817.7419144779733</v>
          </cell>
        </row>
        <row r="672">
          <cell r="A672">
            <v>43497</v>
          </cell>
          <cell r="B672">
            <v>8868.7607987844549</v>
          </cell>
          <cell r="C672">
            <v>7716.2138050792337</v>
          </cell>
          <cell r="D672">
            <v>4797.8632515736872</v>
          </cell>
          <cell r="E672">
            <v>2649.5333188626009</v>
          </cell>
          <cell r="F672">
            <v>3314.1245930106365</v>
          </cell>
          <cell r="G672">
            <v>5894.1076622530973</v>
          </cell>
        </row>
        <row r="673">
          <cell r="A673">
            <v>43504</v>
          </cell>
          <cell r="B673">
            <v>8868.7607987844549</v>
          </cell>
          <cell r="C673">
            <v>7716.2138050792328</v>
          </cell>
          <cell r="D673">
            <v>4797.8632515736872</v>
          </cell>
          <cell r="E673">
            <v>2649.5333188626009</v>
          </cell>
          <cell r="F673">
            <v>3314.1245930106365</v>
          </cell>
          <cell r="G673">
            <v>5894.1076622530973</v>
          </cell>
        </row>
        <row r="674">
          <cell r="A674">
            <v>43511</v>
          </cell>
          <cell r="B674">
            <v>8868.7607987844549</v>
          </cell>
          <cell r="C674">
            <v>7716.2138050792328</v>
          </cell>
          <cell r="D674">
            <v>4797.8632515736872</v>
          </cell>
          <cell r="E674">
            <v>2649.5333188626009</v>
          </cell>
          <cell r="F674">
            <v>3314.1245930106365</v>
          </cell>
          <cell r="G674">
            <v>5894.1076622530973</v>
          </cell>
        </row>
        <row r="675">
          <cell r="A675">
            <v>43518</v>
          </cell>
          <cell r="B675">
            <v>8868.7607987844549</v>
          </cell>
          <cell r="C675">
            <v>7716.2138050792328</v>
          </cell>
          <cell r="D675">
            <v>4797.8632515736872</v>
          </cell>
          <cell r="E675">
            <v>2649.5333188626009</v>
          </cell>
          <cell r="F675">
            <v>3314.1245930106365</v>
          </cell>
          <cell r="G675">
            <v>5894.1076622530973</v>
          </cell>
        </row>
        <row r="676">
          <cell r="A676">
            <v>43525</v>
          </cell>
          <cell r="B676">
            <v>8868.7607987844549</v>
          </cell>
          <cell r="C676">
            <v>7716.2138050792328</v>
          </cell>
          <cell r="D676">
            <v>4797.8632515736872</v>
          </cell>
          <cell r="E676">
            <v>2649.5333188626009</v>
          </cell>
          <cell r="F676">
            <v>3314.1245930106365</v>
          </cell>
          <cell r="G676">
            <v>5894.1076622530973</v>
          </cell>
        </row>
        <row r="677">
          <cell r="A677">
            <v>43532</v>
          </cell>
          <cell r="B677">
            <v>8868.7607987844549</v>
          </cell>
          <cell r="C677">
            <v>7716.2138050792328</v>
          </cell>
          <cell r="D677">
            <v>4797.8632515736872</v>
          </cell>
          <cell r="E677">
            <v>2649.5333188626009</v>
          </cell>
          <cell r="F677">
            <v>3314.1245930106365</v>
          </cell>
          <cell r="G677">
            <v>5894.1076622530973</v>
          </cell>
        </row>
        <row r="678">
          <cell r="A678">
            <v>43539</v>
          </cell>
          <cell r="B678">
            <v>8868.7607987844549</v>
          </cell>
          <cell r="C678">
            <v>7716.2138050792328</v>
          </cell>
          <cell r="D678">
            <v>4797.8632515736872</v>
          </cell>
          <cell r="E678">
            <v>2649.5333188626009</v>
          </cell>
          <cell r="F678">
            <v>3314.1245930106365</v>
          </cell>
          <cell r="G678">
            <v>5894.1076622530973</v>
          </cell>
        </row>
        <row r="679">
          <cell r="A679">
            <v>43546</v>
          </cell>
          <cell r="B679">
            <v>8868.7607987844549</v>
          </cell>
          <cell r="C679">
            <v>7716.2138050792328</v>
          </cell>
          <cell r="D679">
            <v>4797.8632515736872</v>
          </cell>
          <cell r="E679">
            <v>2649.5333188626009</v>
          </cell>
          <cell r="F679">
            <v>3314.1245930106365</v>
          </cell>
          <cell r="G679">
            <v>5894.1076622530973</v>
          </cell>
        </row>
        <row r="680">
          <cell r="A680">
            <v>43553</v>
          </cell>
          <cell r="B680">
            <v>8868.7607987844549</v>
          </cell>
          <cell r="C680">
            <v>7716.2138050792328</v>
          </cell>
          <cell r="D680">
            <v>4797.8632515736872</v>
          </cell>
          <cell r="E680">
            <v>2649.5333188626009</v>
          </cell>
          <cell r="F680">
            <v>3314.1245930106365</v>
          </cell>
          <cell r="G680">
            <v>5894.1076622530973</v>
          </cell>
        </row>
        <row r="681">
          <cell r="A681">
            <v>43560</v>
          </cell>
          <cell r="B681">
            <v>8868.7607987844549</v>
          </cell>
          <cell r="C681">
            <v>7716.2138050792328</v>
          </cell>
          <cell r="D681">
            <v>4797.8632515736872</v>
          </cell>
          <cell r="E681">
            <v>2649.5333188626009</v>
          </cell>
          <cell r="F681">
            <v>3314.1245930106365</v>
          </cell>
          <cell r="G681">
            <v>5894.1076622530973</v>
          </cell>
        </row>
        <row r="682">
          <cell r="A682">
            <v>43567</v>
          </cell>
          <cell r="B682">
            <v>8868.7607987844549</v>
          </cell>
          <cell r="C682">
            <v>7716.2138050792328</v>
          </cell>
          <cell r="D682">
            <v>4797.8632515736872</v>
          </cell>
          <cell r="E682">
            <v>2649.5333188626009</v>
          </cell>
          <cell r="F682">
            <v>3314.1245930106365</v>
          </cell>
          <cell r="G682">
            <v>5894.1076622530973</v>
          </cell>
        </row>
        <row r="683">
          <cell r="A683">
            <v>43574</v>
          </cell>
          <cell r="B683">
            <v>8868.7607987844549</v>
          </cell>
          <cell r="C683">
            <v>7716.2138050792328</v>
          </cell>
          <cell r="D683">
            <v>4797.8632515736872</v>
          </cell>
          <cell r="E683">
            <v>2649.5333188626009</v>
          </cell>
          <cell r="F683">
            <v>3314.1245930106365</v>
          </cell>
          <cell r="G683">
            <v>5894.1076622530973</v>
          </cell>
        </row>
        <row r="684">
          <cell r="A684">
            <v>43581</v>
          </cell>
          <cell r="B684">
            <v>8868.7607987844549</v>
          </cell>
          <cell r="C684">
            <v>7716.2138050792328</v>
          </cell>
          <cell r="D684">
            <v>4797.8632515736872</v>
          </cell>
          <cell r="E684">
            <v>2649.5333188626009</v>
          </cell>
          <cell r="F684">
            <v>3314.1245930106365</v>
          </cell>
          <cell r="G684">
            <v>5894.1076622530973</v>
          </cell>
        </row>
        <row r="685">
          <cell r="A685">
            <v>43588</v>
          </cell>
          <cell r="B685">
            <v>8868.7607987844549</v>
          </cell>
          <cell r="C685">
            <v>7716.2138050792328</v>
          </cell>
          <cell r="D685">
            <v>4797.8632515736872</v>
          </cell>
          <cell r="E685">
            <v>2649.5333188626009</v>
          </cell>
          <cell r="F685">
            <v>3314.1245930106365</v>
          </cell>
          <cell r="G685">
            <v>5894.1076622530973</v>
          </cell>
        </row>
        <row r="686">
          <cell r="A686">
            <v>43595</v>
          </cell>
          <cell r="B686">
            <v>8868.7607987844549</v>
          </cell>
          <cell r="C686">
            <v>7716.2138050792328</v>
          </cell>
          <cell r="D686">
            <v>4797.8632515736872</v>
          </cell>
          <cell r="E686">
            <v>2649.5333188626009</v>
          </cell>
          <cell r="F686">
            <v>3314.1245930106365</v>
          </cell>
          <cell r="G686">
            <v>5894.1076622530973</v>
          </cell>
        </row>
        <row r="687">
          <cell r="A687">
            <v>43602</v>
          </cell>
          <cell r="B687">
            <v>8868.7607987844549</v>
          </cell>
          <cell r="C687">
            <v>7716.2138050792328</v>
          </cell>
          <cell r="D687">
            <v>4797.8632515736872</v>
          </cell>
          <cell r="E687">
            <v>2649.5333188626009</v>
          </cell>
          <cell r="F687">
            <v>3314.1245930106365</v>
          </cell>
          <cell r="G687">
            <v>5894.1076622530973</v>
          </cell>
        </row>
        <row r="688">
          <cell r="A688">
            <v>43609</v>
          </cell>
          <cell r="B688">
            <v>8868.7607987844549</v>
          </cell>
          <cell r="C688">
            <v>7716.2138050792328</v>
          </cell>
          <cell r="D688">
            <v>4797.8632515736872</v>
          </cell>
          <cell r="E688">
            <v>2649.5333188626009</v>
          </cell>
          <cell r="F688">
            <v>3314.1245930106365</v>
          </cell>
          <cell r="G688">
            <v>5894.1076622530973</v>
          </cell>
        </row>
        <row r="689">
          <cell r="A689">
            <v>43616</v>
          </cell>
          <cell r="B689">
            <v>8868.7607987844549</v>
          </cell>
          <cell r="C689">
            <v>7716.2138050792328</v>
          </cell>
          <cell r="D689">
            <v>4797.8632515736872</v>
          </cell>
          <cell r="E689">
            <v>2649.5333188626009</v>
          </cell>
          <cell r="F689">
            <v>3314.1245930106365</v>
          </cell>
          <cell r="G689">
            <v>5894.1076622530973</v>
          </cell>
        </row>
        <row r="690">
          <cell r="A690">
            <v>43623</v>
          </cell>
          <cell r="B690">
            <v>8868.7607987844549</v>
          </cell>
          <cell r="C690">
            <v>7716.2138050792328</v>
          </cell>
          <cell r="D690">
            <v>4797.8632515736872</v>
          </cell>
          <cell r="E690">
            <v>2649.5333188626009</v>
          </cell>
          <cell r="F690">
            <v>3314.1245930106365</v>
          </cell>
          <cell r="G690">
            <v>5894.1076622530973</v>
          </cell>
        </row>
        <row r="691">
          <cell r="A691">
            <v>43630</v>
          </cell>
          <cell r="B691">
            <v>8868.7607987844549</v>
          </cell>
          <cell r="C691">
            <v>7716.2138050792328</v>
          </cell>
          <cell r="D691">
            <v>4797.8632515736872</v>
          </cell>
          <cell r="E691">
            <v>2649.5333188626009</v>
          </cell>
          <cell r="F691">
            <v>3314.1245930106365</v>
          </cell>
          <cell r="G691">
            <v>5894.1076622530973</v>
          </cell>
        </row>
        <row r="692">
          <cell r="A692">
            <v>43637</v>
          </cell>
          <cell r="B692">
            <v>8868.7607987844549</v>
          </cell>
          <cell r="C692">
            <v>7716.2138050792328</v>
          </cell>
          <cell r="D692">
            <v>4797.8632515736872</v>
          </cell>
          <cell r="E692">
            <v>2649.5333188626009</v>
          </cell>
          <cell r="F692">
            <v>3314.1245930106365</v>
          </cell>
          <cell r="G692">
            <v>5894.1076622530973</v>
          </cell>
        </row>
        <row r="693">
          <cell r="A693">
            <v>43644</v>
          </cell>
          <cell r="B693">
            <v>8868.7607987844549</v>
          </cell>
          <cell r="C693">
            <v>7716.2138050792328</v>
          </cell>
          <cell r="D693">
            <v>4797.8632515736872</v>
          </cell>
          <cell r="E693">
            <v>2649.5333188626009</v>
          </cell>
          <cell r="F693">
            <v>3314.1245930106365</v>
          </cell>
          <cell r="G693">
            <v>5894.1076622530973</v>
          </cell>
        </row>
        <row r="694">
          <cell r="A694">
            <v>43651</v>
          </cell>
          <cell r="B694">
            <v>8868.7607987844549</v>
          </cell>
          <cell r="C694">
            <v>7716.2138050792328</v>
          </cell>
          <cell r="D694">
            <v>4797.8632515736872</v>
          </cell>
          <cell r="E694">
            <v>2649.5333188626009</v>
          </cell>
          <cell r="F694">
            <v>3314.1245930106365</v>
          </cell>
          <cell r="G694">
            <v>5894.1076622530973</v>
          </cell>
        </row>
        <row r="695">
          <cell r="A695">
            <v>43658</v>
          </cell>
          <cell r="B695">
            <v>8868.7607987844549</v>
          </cell>
          <cell r="C695">
            <v>7716.2138050792328</v>
          </cell>
          <cell r="D695">
            <v>4797.8632515736872</v>
          </cell>
          <cell r="E695">
            <v>2649.5333188626009</v>
          </cell>
          <cell r="F695">
            <v>3314.1245930106365</v>
          </cell>
          <cell r="G695">
            <v>5894.1076622530973</v>
          </cell>
        </row>
        <row r="696">
          <cell r="A696">
            <v>43665</v>
          </cell>
          <cell r="B696">
            <v>8868.7607987844549</v>
          </cell>
          <cell r="C696">
            <v>7716.2138050792328</v>
          </cell>
          <cell r="D696">
            <v>4797.8632515736872</v>
          </cell>
          <cell r="E696">
            <v>2649.5333188626009</v>
          </cell>
          <cell r="F696">
            <v>3314.1245930106365</v>
          </cell>
          <cell r="G696">
            <v>5894.1076622530973</v>
          </cell>
        </row>
        <row r="697">
          <cell r="A697">
            <v>43672</v>
          </cell>
          <cell r="B697">
            <v>8868.7607987844549</v>
          </cell>
          <cell r="C697">
            <v>7716.2138050792328</v>
          </cell>
          <cell r="D697">
            <v>4797.8632515736872</v>
          </cell>
          <cell r="E697">
            <v>2649.5333188626009</v>
          </cell>
          <cell r="F697">
            <v>3314.1245930106365</v>
          </cell>
          <cell r="G697">
            <v>5894.1076622530973</v>
          </cell>
        </row>
        <row r="698">
          <cell r="A698">
            <v>43679</v>
          </cell>
          <cell r="B698">
            <v>8868.7607987844549</v>
          </cell>
          <cell r="C698">
            <v>7716.2138050792328</v>
          </cell>
          <cell r="D698">
            <v>4797.8632515736872</v>
          </cell>
          <cell r="E698">
            <v>2649.5333188626009</v>
          </cell>
          <cell r="F698">
            <v>3314.1245930106365</v>
          </cell>
          <cell r="G698">
            <v>5894.1076622530973</v>
          </cell>
        </row>
        <row r="699">
          <cell r="A699">
            <v>43686</v>
          </cell>
          <cell r="B699">
            <v>8868.7607987844549</v>
          </cell>
          <cell r="C699">
            <v>7716.2138050792328</v>
          </cell>
          <cell r="D699">
            <v>4797.8632515736872</v>
          </cell>
          <cell r="E699">
            <v>2649.5333188626009</v>
          </cell>
          <cell r="F699">
            <v>3314.1245930106365</v>
          </cell>
          <cell r="G699">
            <v>5894.1076622530973</v>
          </cell>
        </row>
        <row r="700">
          <cell r="A700">
            <v>43693</v>
          </cell>
          <cell r="B700">
            <v>8868.7607987844549</v>
          </cell>
          <cell r="C700">
            <v>7716.2138050792328</v>
          </cell>
          <cell r="D700">
            <v>4797.8632515736872</v>
          </cell>
          <cell r="E700">
            <v>2649.5333188626009</v>
          </cell>
          <cell r="F700">
            <v>3314.1245930106365</v>
          </cell>
          <cell r="G700">
            <v>5894.1076622530973</v>
          </cell>
        </row>
        <row r="701">
          <cell r="A701">
            <v>43700</v>
          </cell>
          <cell r="B701">
            <v>8868.7607987844549</v>
          </cell>
          <cell r="C701">
            <v>7716.2138050792328</v>
          </cell>
          <cell r="D701">
            <v>4797.8632515736872</v>
          </cell>
          <cell r="E701">
            <v>2649.5333188626009</v>
          </cell>
          <cell r="F701">
            <v>3314.1245930106365</v>
          </cell>
          <cell r="G701">
            <v>5894.1076622530973</v>
          </cell>
        </row>
        <row r="702">
          <cell r="A702">
            <v>43707</v>
          </cell>
          <cell r="B702">
            <v>8868.7607987844549</v>
          </cell>
          <cell r="C702">
            <v>7716.2138050792328</v>
          </cell>
          <cell r="D702">
            <v>4797.8632515736872</v>
          </cell>
          <cell r="E702">
            <v>2649.5333188626009</v>
          </cell>
          <cell r="F702">
            <v>3314.1245930106365</v>
          </cell>
          <cell r="G702">
            <v>5894.1076622530973</v>
          </cell>
        </row>
        <row r="703">
          <cell r="A703">
            <v>43714</v>
          </cell>
          <cell r="B703">
            <v>8868.7607987844549</v>
          </cell>
          <cell r="C703">
            <v>7716.2138050792328</v>
          </cell>
          <cell r="D703">
            <v>4797.8632515736872</v>
          </cell>
          <cell r="E703">
            <v>2649.5333188626009</v>
          </cell>
          <cell r="F703">
            <v>3314.1245930106365</v>
          </cell>
          <cell r="G703">
            <v>5894.1076622530973</v>
          </cell>
        </row>
        <row r="704">
          <cell r="A704">
            <v>43721</v>
          </cell>
          <cell r="B704">
            <v>8868.7607987844549</v>
          </cell>
          <cell r="C704">
            <v>7716.2138050792328</v>
          </cell>
          <cell r="D704">
            <v>4797.8632515736872</v>
          </cell>
          <cell r="E704">
            <v>2649.5333188626009</v>
          </cell>
          <cell r="F704">
            <v>3314.1245930106365</v>
          </cell>
          <cell r="G704">
            <v>5894.1076622530973</v>
          </cell>
        </row>
        <row r="705">
          <cell r="A705">
            <v>43728</v>
          </cell>
          <cell r="B705">
            <v>8868.7607987844549</v>
          </cell>
          <cell r="C705">
            <v>7716.2138050792328</v>
          </cell>
          <cell r="D705">
            <v>4797.8632515736872</v>
          </cell>
          <cell r="E705">
            <v>2649.5333188626009</v>
          </cell>
          <cell r="F705">
            <v>3314.1245930106365</v>
          </cell>
          <cell r="G705">
            <v>5894.1076622530973</v>
          </cell>
        </row>
        <row r="706">
          <cell r="A706">
            <v>43735</v>
          </cell>
          <cell r="B706">
            <v>8868.7607987844549</v>
          </cell>
          <cell r="C706">
            <v>7716.2138050792328</v>
          </cell>
          <cell r="D706">
            <v>4797.8632515736872</v>
          </cell>
          <cell r="E706">
            <v>2649.5333188626009</v>
          </cell>
          <cell r="F706">
            <v>3314.1245930106365</v>
          </cell>
          <cell r="G706">
            <v>5894.1076622530973</v>
          </cell>
        </row>
        <row r="707">
          <cell r="A707">
            <v>43742</v>
          </cell>
          <cell r="B707">
            <v>8868.7607987844549</v>
          </cell>
          <cell r="C707">
            <v>7716.2138050792328</v>
          </cell>
          <cell r="D707">
            <v>4797.8632515736872</v>
          </cell>
          <cell r="E707">
            <v>2649.5333188626009</v>
          </cell>
          <cell r="F707">
            <v>3314.1245930106365</v>
          </cell>
          <cell r="G707">
            <v>5894.1076622530973</v>
          </cell>
        </row>
        <row r="708">
          <cell r="A708">
            <v>43749</v>
          </cell>
          <cell r="B708">
            <v>8868.7607987844549</v>
          </cell>
          <cell r="C708">
            <v>7716.2138050792328</v>
          </cell>
          <cell r="D708">
            <v>4797.8632515736872</v>
          </cell>
          <cell r="E708">
            <v>2649.5333188626009</v>
          </cell>
          <cell r="F708">
            <v>3314.1245930106365</v>
          </cell>
          <cell r="G708">
            <v>5894.1076622530973</v>
          </cell>
        </row>
        <row r="709">
          <cell r="A709">
            <v>43756</v>
          </cell>
          <cell r="B709">
            <v>8868.7607987844549</v>
          </cell>
          <cell r="C709">
            <v>7716.2138050792328</v>
          </cell>
          <cell r="D709">
            <v>4797.8632515736872</v>
          </cell>
          <cell r="E709">
            <v>2649.5333188626009</v>
          </cell>
          <cell r="F709">
            <v>3314.1245930106365</v>
          </cell>
          <cell r="G709">
            <v>5894.1076622530973</v>
          </cell>
        </row>
        <row r="710">
          <cell r="A710">
            <v>43763</v>
          </cell>
          <cell r="B710">
            <v>8868.7607987844549</v>
          </cell>
          <cell r="C710">
            <v>7716.2138050792328</v>
          </cell>
          <cell r="D710">
            <v>4797.8632515736872</v>
          </cell>
          <cell r="E710">
            <v>2649.5333188626009</v>
          </cell>
          <cell r="F710">
            <v>3314.1245930106365</v>
          </cell>
          <cell r="G710">
            <v>5894.1076622530973</v>
          </cell>
        </row>
        <row r="711">
          <cell r="A711">
            <v>43770</v>
          </cell>
          <cell r="B711">
            <v>8868.7607987844549</v>
          </cell>
          <cell r="C711">
            <v>7716.2138050792328</v>
          </cell>
          <cell r="D711">
            <v>4797.8632515736872</v>
          </cell>
          <cell r="E711">
            <v>2649.5333188626009</v>
          </cell>
          <cell r="F711">
            <v>3314.1245930106365</v>
          </cell>
          <cell r="G711">
            <v>5894.1076622530973</v>
          </cell>
        </row>
        <row r="712">
          <cell r="A712">
            <v>43777</v>
          </cell>
          <cell r="B712">
            <v>8868.7607987844549</v>
          </cell>
          <cell r="C712">
            <v>7716.2138050792328</v>
          </cell>
          <cell r="D712">
            <v>4797.8632515736872</v>
          </cell>
          <cell r="E712">
            <v>2649.5333188626009</v>
          </cell>
          <cell r="F712">
            <v>3314.1245930106365</v>
          </cell>
          <cell r="G712">
            <v>5894.1076622530973</v>
          </cell>
        </row>
        <row r="713">
          <cell r="A713">
            <v>43784</v>
          </cell>
          <cell r="B713">
            <v>8868.7607987844549</v>
          </cell>
          <cell r="C713">
            <v>7716.2138050792328</v>
          </cell>
          <cell r="D713">
            <v>4797.8632515736872</v>
          </cell>
          <cell r="E713">
            <v>2649.5333188626009</v>
          </cell>
          <cell r="F713">
            <v>3314.1245930106365</v>
          </cell>
          <cell r="G713">
            <v>5894.1076622530973</v>
          </cell>
        </row>
        <row r="714">
          <cell r="A714">
            <v>43791</v>
          </cell>
          <cell r="B714">
            <v>8868.7607987844549</v>
          </cell>
          <cell r="C714">
            <v>7716.2138050792328</v>
          </cell>
          <cell r="D714">
            <v>4797.8632515736872</v>
          </cell>
          <cell r="E714">
            <v>2649.5333188626009</v>
          </cell>
          <cell r="F714">
            <v>3314.1245930106365</v>
          </cell>
          <cell r="G714">
            <v>5894.1076622530973</v>
          </cell>
        </row>
        <row r="715">
          <cell r="A715">
            <v>43798</v>
          </cell>
          <cell r="B715">
            <v>8868.7607987844549</v>
          </cell>
          <cell r="C715">
            <v>7716.2138050792328</v>
          </cell>
          <cell r="D715">
            <v>4797.8632515736872</v>
          </cell>
          <cell r="E715">
            <v>2649.5333188626009</v>
          </cell>
          <cell r="F715">
            <v>3314.1245930106365</v>
          </cell>
          <cell r="G715">
            <v>5894.1076622530973</v>
          </cell>
        </row>
        <row r="716">
          <cell r="A716">
            <v>43805</v>
          </cell>
          <cell r="B716">
            <v>8868.7607987844549</v>
          </cell>
          <cell r="C716">
            <v>7716.2138050792328</v>
          </cell>
          <cell r="D716">
            <v>4797.8632515736872</v>
          </cell>
          <cell r="E716">
            <v>2649.5333188626009</v>
          </cell>
          <cell r="F716">
            <v>3314.1245930106365</v>
          </cell>
          <cell r="G716">
            <v>5894.1076622530973</v>
          </cell>
        </row>
        <row r="717">
          <cell r="A717">
            <v>43812</v>
          </cell>
          <cell r="B717">
            <v>8868.7607987844549</v>
          </cell>
          <cell r="C717">
            <v>7716.2138050792328</v>
          </cell>
          <cell r="D717">
            <v>4797.8632515736872</v>
          </cell>
          <cell r="E717">
            <v>2649.5333188626009</v>
          </cell>
          <cell r="F717">
            <v>3314.1245930106365</v>
          </cell>
          <cell r="G717">
            <v>5894.1076622530973</v>
          </cell>
        </row>
        <row r="718">
          <cell r="A718">
            <v>43833</v>
          </cell>
          <cell r="B718">
            <v>8868.7607987844549</v>
          </cell>
          <cell r="C718">
            <v>7716.2138050792328</v>
          </cell>
          <cell r="D718">
            <v>4797.8632515736872</v>
          </cell>
          <cell r="E718">
            <v>2649.5333188626009</v>
          </cell>
          <cell r="F718">
            <v>3314.1245930106365</v>
          </cell>
          <cell r="G718">
            <v>5894.1076622530973</v>
          </cell>
        </row>
        <row r="719">
          <cell r="A719">
            <v>43840</v>
          </cell>
          <cell r="B719">
            <v>8868.7607987844549</v>
          </cell>
          <cell r="C719">
            <v>7716.2138050792328</v>
          </cell>
          <cell r="D719">
            <v>4797.8632515736872</v>
          </cell>
          <cell r="E719">
            <v>2649.5333188626009</v>
          </cell>
          <cell r="F719">
            <v>3314.1245930106365</v>
          </cell>
          <cell r="G719">
            <v>5894.1076622530973</v>
          </cell>
        </row>
        <row r="720">
          <cell r="A720">
            <v>43847</v>
          </cell>
          <cell r="B720">
            <v>8868.7607987844549</v>
          </cell>
          <cell r="C720">
            <v>7716.2138050792328</v>
          </cell>
          <cell r="D720">
            <v>4797.8632515736872</v>
          </cell>
          <cell r="E720">
            <v>2649.5333188626009</v>
          </cell>
          <cell r="F720">
            <v>3314.1245930106365</v>
          </cell>
          <cell r="G720">
            <v>5894.1076622530973</v>
          </cell>
        </row>
        <row r="721">
          <cell r="A721">
            <v>43854</v>
          </cell>
          <cell r="B721">
            <v>8868.7607987844549</v>
          </cell>
          <cell r="C721">
            <v>7716.2138050792328</v>
          </cell>
          <cell r="D721">
            <v>4797.8632515736872</v>
          </cell>
          <cell r="E721">
            <v>2649.5333188626009</v>
          </cell>
          <cell r="F721">
            <v>3314.1245930106365</v>
          </cell>
          <cell r="G721">
            <v>5894.1076622530973</v>
          </cell>
        </row>
        <row r="722">
          <cell r="A722">
            <v>43861</v>
          </cell>
          <cell r="B722">
            <v>8868.7607987844549</v>
          </cell>
          <cell r="C722">
            <v>7716.2138050792328</v>
          </cell>
          <cell r="D722">
            <v>4797.8632515736872</v>
          </cell>
          <cell r="E722">
            <v>2649.5333188626009</v>
          </cell>
          <cell r="F722">
            <v>3314.1245930106365</v>
          </cell>
          <cell r="G722">
            <v>5894.1076622530973</v>
          </cell>
        </row>
        <row r="723">
          <cell r="A723">
            <v>43868</v>
          </cell>
          <cell r="B723">
            <v>8868.7607987844549</v>
          </cell>
          <cell r="C723">
            <v>7716.2138050792328</v>
          </cell>
          <cell r="D723">
            <v>4797.8632515736872</v>
          </cell>
          <cell r="E723">
            <v>2649.5333188626009</v>
          </cell>
          <cell r="F723">
            <v>3314.1245930106365</v>
          </cell>
          <cell r="G723">
            <v>5894.1076622530973</v>
          </cell>
        </row>
        <row r="724">
          <cell r="A724">
            <v>43875</v>
          </cell>
          <cell r="B724">
            <v>8868.7607987844549</v>
          </cell>
          <cell r="C724">
            <v>7716.2138050792328</v>
          </cell>
          <cell r="D724">
            <v>4797.8632515736872</v>
          </cell>
          <cell r="E724">
            <v>2649.5333188626009</v>
          </cell>
          <cell r="F724">
            <v>3314.1245930106365</v>
          </cell>
          <cell r="G724">
            <v>5894.1076622530973</v>
          </cell>
        </row>
        <row r="725">
          <cell r="A725">
            <v>43882</v>
          </cell>
          <cell r="B725">
            <v>8868.7607987844549</v>
          </cell>
          <cell r="C725">
            <v>7716.2138050792328</v>
          </cell>
          <cell r="D725">
            <v>4797.8632515736872</v>
          </cell>
          <cell r="E725">
            <v>2649.5333188626009</v>
          </cell>
          <cell r="F725">
            <v>3314.1245930106365</v>
          </cell>
          <cell r="G725">
            <v>5894.1076622530973</v>
          </cell>
        </row>
        <row r="726">
          <cell r="A726">
            <v>43889</v>
          </cell>
          <cell r="B726">
            <v>8868.7607987844549</v>
          </cell>
          <cell r="C726">
            <v>7716.2138050792328</v>
          </cell>
          <cell r="D726">
            <v>4797.8632515736872</v>
          </cell>
          <cell r="E726">
            <v>2649.5333188626009</v>
          </cell>
          <cell r="F726">
            <v>3314.1245930106365</v>
          </cell>
          <cell r="G726">
            <v>5894.1076622530973</v>
          </cell>
        </row>
        <row r="727">
          <cell r="A727">
            <v>43896</v>
          </cell>
          <cell r="B727">
            <v>8868.7607987844549</v>
          </cell>
          <cell r="C727">
            <v>7716.2138050792328</v>
          </cell>
          <cell r="D727">
            <v>4797.8632515736872</v>
          </cell>
          <cell r="E727">
            <v>2649.5333188626009</v>
          </cell>
          <cell r="F727">
            <v>3314.1245930106365</v>
          </cell>
          <cell r="G727">
            <v>5894.1076622530973</v>
          </cell>
        </row>
        <row r="728">
          <cell r="A728">
            <v>43903</v>
          </cell>
          <cell r="B728">
            <v>8868.7607987844549</v>
          </cell>
          <cell r="C728">
            <v>7716.2138050792328</v>
          </cell>
          <cell r="D728">
            <v>4797.8632515736872</v>
          </cell>
          <cell r="E728">
            <v>2649.5333188626009</v>
          </cell>
          <cell r="F728">
            <v>3314.1245930106365</v>
          </cell>
          <cell r="G728">
            <v>5894.1076622530973</v>
          </cell>
        </row>
        <row r="729">
          <cell r="A729">
            <v>43910</v>
          </cell>
          <cell r="B729">
            <v>8868.7607987844549</v>
          </cell>
          <cell r="C729">
            <v>7716.2138050792328</v>
          </cell>
          <cell r="D729">
            <v>4797.8632515736872</v>
          </cell>
          <cell r="E729">
            <v>2649.5333188626009</v>
          </cell>
          <cell r="F729">
            <v>3314.1245930106365</v>
          </cell>
          <cell r="G729">
            <v>5894.1076622530973</v>
          </cell>
        </row>
        <row r="730">
          <cell r="A730">
            <v>43917</v>
          </cell>
          <cell r="B730">
            <v>8868.7607987844549</v>
          </cell>
          <cell r="C730">
            <v>7716.2138050792328</v>
          </cell>
          <cell r="D730">
            <v>4797.8632515736872</v>
          </cell>
          <cell r="E730">
            <v>2649.5333188626009</v>
          </cell>
          <cell r="F730">
            <v>3314.1245930106365</v>
          </cell>
          <cell r="G730">
            <v>5894.1076622530973</v>
          </cell>
        </row>
        <row r="731">
          <cell r="A731">
            <v>43924</v>
          </cell>
          <cell r="B731">
            <v>8868.7607987844549</v>
          </cell>
          <cell r="C731">
            <v>7716.2138050792328</v>
          </cell>
          <cell r="D731">
            <v>4797.8632515736872</v>
          </cell>
          <cell r="E731">
            <v>2649.5333188626009</v>
          </cell>
          <cell r="F731">
            <v>3314.1245930106365</v>
          </cell>
          <cell r="G731">
            <v>5894.1076622530973</v>
          </cell>
        </row>
        <row r="732">
          <cell r="A732">
            <v>43931</v>
          </cell>
          <cell r="B732">
            <v>8868.7607987844549</v>
          </cell>
          <cell r="C732">
            <v>7716.2138050792328</v>
          </cell>
          <cell r="D732">
            <v>4797.8632515736872</v>
          </cell>
          <cell r="E732">
            <v>2649.5333188626009</v>
          </cell>
          <cell r="F732">
            <v>3314.1245930106365</v>
          </cell>
          <cell r="G732">
            <v>5894.1076622530973</v>
          </cell>
        </row>
        <row r="733">
          <cell r="A733">
            <v>43938</v>
          </cell>
          <cell r="B733">
            <v>8868.7607987844549</v>
          </cell>
          <cell r="C733">
            <v>7716.2138050792328</v>
          </cell>
          <cell r="D733">
            <v>4797.8632515736872</v>
          </cell>
          <cell r="E733">
            <v>2649.5333188626009</v>
          </cell>
          <cell r="F733">
            <v>3314.1245930106365</v>
          </cell>
          <cell r="G733">
            <v>5894.1076622530973</v>
          </cell>
        </row>
        <row r="734">
          <cell r="A734">
            <v>43945</v>
          </cell>
          <cell r="B734">
            <v>8868.7607987844549</v>
          </cell>
          <cell r="C734">
            <v>7716.2138050792328</v>
          </cell>
          <cell r="D734">
            <v>4797.8632515736872</v>
          </cell>
          <cell r="E734">
            <v>2649.5333188626009</v>
          </cell>
          <cell r="F734">
            <v>3314.1245930106365</v>
          </cell>
          <cell r="G734">
            <v>5894.1076622530973</v>
          </cell>
        </row>
        <row r="735">
          <cell r="A735">
            <v>43952</v>
          </cell>
          <cell r="B735">
            <v>8868.7607987844549</v>
          </cell>
          <cell r="C735">
            <v>7716.2138050792328</v>
          </cell>
          <cell r="D735">
            <v>4797.8632515736872</v>
          </cell>
          <cell r="E735">
            <v>2649.5333188626009</v>
          </cell>
          <cell r="F735">
            <v>3314.1245930106365</v>
          </cell>
          <cell r="G735">
            <v>5894.1076622530973</v>
          </cell>
        </row>
        <row r="736">
          <cell r="A736">
            <v>43959</v>
          </cell>
          <cell r="B736">
            <v>8868.7607987844549</v>
          </cell>
          <cell r="C736">
            <v>7716.2138050792328</v>
          </cell>
          <cell r="D736">
            <v>4797.8632515736872</v>
          </cell>
          <cell r="E736">
            <v>2649.5333188626009</v>
          </cell>
          <cell r="F736">
            <v>3314.1245930106365</v>
          </cell>
          <cell r="G736">
            <v>5894.1076622530973</v>
          </cell>
        </row>
        <row r="737">
          <cell r="A737">
            <v>43966</v>
          </cell>
          <cell r="B737">
            <v>8868.7607987844549</v>
          </cell>
          <cell r="C737">
            <v>7716.2138050792328</v>
          </cell>
          <cell r="D737">
            <v>4797.8632515736872</v>
          </cell>
          <cell r="E737">
            <v>2649.5333188626009</v>
          </cell>
          <cell r="F737">
            <v>3314.1245930106365</v>
          </cell>
          <cell r="G737">
            <v>5894.1076622530973</v>
          </cell>
        </row>
        <row r="738">
          <cell r="A738">
            <v>43973</v>
          </cell>
          <cell r="B738">
            <v>8868.7607987844549</v>
          </cell>
          <cell r="C738">
            <v>7716.2138050792328</v>
          </cell>
          <cell r="D738">
            <v>4797.8632515736872</v>
          </cell>
          <cell r="E738">
            <v>2649.5333188626009</v>
          </cell>
          <cell r="F738">
            <v>3314.1245930106365</v>
          </cell>
          <cell r="G738">
            <v>5894.1076622530973</v>
          </cell>
        </row>
        <row r="739">
          <cell r="A739">
            <v>43980</v>
          </cell>
          <cell r="B739">
            <v>8868.7607987844549</v>
          </cell>
          <cell r="C739">
            <v>7716.2138050792328</v>
          </cell>
          <cell r="D739">
            <v>4797.8632515736872</v>
          </cell>
          <cell r="E739">
            <v>2649.5333188626009</v>
          </cell>
          <cell r="F739">
            <v>3314.1245930106365</v>
          </cell>
          <cell r="G739">
            <v>5894.1076622530973</v>
          </cell>
        </row>
        <row r="740">
          <cell r="A740">
            <v>43987</v>
          </cell>
          <cell r="B740">
            <v>8868.7607987844549</v>
          </cell>
          <cell r="C740">
            <v>7716.2138050792328</v>
          </cell>
          <cell r="D740">
            <v>4797.8632515736872</v>
          </cell>
          <cell r="E740">
            <v>2649.5333188626009</v>
          </cell>
          <cell r="F740">
            <v>3314.1245930106365</v>
          </cell>
          <cell r="G740">
            <v>5894.1076622530973</v>
          </cell>
        </row>
        <row r="741">
          <cell r="A741">
            <v>43994</v>
          </cell>
          <cell r="B741">
            <v>8868.7607987844549</v>
          </cell>
          <cell r="C741">
            <v>7716.2138050792328</v>
          </cell>
          <cell r="D741">
            <v>4797.8632515736872</v>
          </cell>
          <cell r="E741">
            <v>2649.5333188626009</v>
          </cell>
          <cell r="F741">
            <v>3314.1245930106365</v>
          </cell>
          <cell r="G741">
            <v>5894.1076622530973</v>
          </cell>
        </row>
        <row r="742">
          <cell r="A742">
            <v>44001</v>
          </cell>
          <cell r="B742">
            <v>8868.7607987844549</v>
          </cell>
          <cell r="C742">
            <v>7716.2138050792328</v>
          </cell>
          <cell r="D742">
            <v>4797.8632515736872</v>
          </cell>
          <cell r="E742">
            <v>2649.5333188626009</v>
          </cell>
          <cell r="F742">
            <v>3314.1245930106365</v>
          </cell>
          <cell r="G742">
            <v>5894.1076622530973</v>
          </cell>
        </row>
        <row r="743">
          <cell r="A743">
            <v>44008</v>
          </cell>
          <cell r="B743">
            <v>8868.7607987844549</v>
          </cell>
          <cell r="C743">
            <v>7716.2138050792328</v>
          </cell>
          <cell r="D743">
            <v>4797.8632515736872</v>
          </cell>
          <cell r="E743">
            <v>2649.5333188626009</v>
          </cell>
          <cell r="F743">
            <v>3314.1245930106365</v>
          </cell>
          <cell r="G743">
            <v>5894.1076622530973</v>
          </cell>
        </row>
        <row r="744">
          <cell r="A744">
            <v>44015</v>
          </cell>
          <cell r="B744">
            <v>8868.7607987844549</v>
          </cell>
          <cell r="C744">
            <v>7716.2138050792328</v>
          </cell>
          <cell r="D744">
            <v>4797.8632515736872</v>
          </cell>
          <cell r="E744">
            <v>2649.5333188626009</v>
          </cell>
          <cell r="F744">
            <v>3314.1245930106365</v>
          </cell>
          <cell r="G744">
            <v>5894.1076622530973</v>
          </cell>
        </row>
        <row r="745">
          <cell r="A745">
            <v>44022</v>
          </cell>
          <cell r="B745">
            <v>8868.7607987844549</v>
          </cell>
          <cell r="C745">
            <v>7716.2138050792328</v>
          </cell>
          <cell r="D745">
            <v>4797.8632515736872</v>
          </cell>
          <cell r="E745">
            <v>2649.5333188626009</v>
          </cell>
          <cell r="F745">
            <v>3314.1245930106365</v>
          </cell>
          <cell r="G745">
            <v>5894.1076622530973</v>
          </cell>
        </row>
        <row r="746">
          <cell r="A746">
            <v>44029</v>
          </cell>
          <cell r="B746">
            <v>8868.7607987844549</v>
          </cell>
          <cell r="C746">
            <v>7716.2138050792328</v>
          </cell>
          <cell r="D746">
            <v>4797.8632515736872</v>
          </cell>
          <cell r="E746">
            <v>2649.5333188626009</v>
          </cell>
          <cell r="F746">
            <v>3314.1245930106365</v>
          </cell>
          <cell r="G746">
            <v>5894.1076622530973</v>
          </cell>
        </row>
        <row r="747">
          <cell r="A747">
            <v>44036</v>
          </cell>
          <cell r="B747">
            <v>8868.7607987844549</v>
          </cell>
          <cell r="C747">
            <v>7716.2138050792328</v>
          </cell>
          <cell r="D747">
            <v>4797.8632515736872</v>
          </cell>
          <cell r="E747">
            <v>2649.5333188626009</v>
          </cell>
          <cell r="F747">
            <v>3314.1245930106365</v>
          </cell>
          <cell r="G747">
            <v>5894.1076622530973</v>
          </cell>
        </row>
        <row r="748">
          <cell r="A748">
            <v>44043</v>
          </cell>
          <cell r="B748">
            <v>8868.7607987844549</v>
          </cell>
          <cell r="C748">
            <v>7716.2138050792328</v>
          </cell>
          <cell r="D748">
            <v>4797.8632515736872</v>
          </cell>
          <cell r="E748">
            <v>2649.5333188626009</v>
          </cell>
          <cell r="F748">
            <v>3314.1245930106365</v>
          </cell>
          <cell r="G748">
            <v>5894.1076622530973</v>
          </cell>
        </row>
        <row r="749">
          <cell r="A749">
            <v>44050</v>
          </cell>
          <cell r="B749">
            <v>8868.7607987844549</v>
          </cell>
          <cell r="C749">
            <v>7716.2138050792328</v>
          </cell>
          <cell r="D749">
            <v>4797.8632515736872</v>
          </cell>
          <cell r="E749">
            <v>2649.5333188626009</v>
          </cell>
          <cell r="F749">
            <v>3314.1245930106365</v>
          </cell>
          <cell r="G749">
            <v>5894.1076622530973</v>
          </cell>
        </row>
        <row r="750">
          <cell r="A750">
            <v>44057</v>
          </cell>
          <cell r="B750">
            <v>8868.7607987844549</v>
          </cell>
          <cell r="C750">
            <v>7716.2138050792328</v>
          </cell>
          <cell r="D750">
            <v>4797.8632515736872</v>
          </cell>
          <cell r="E750">
            <v>2649.5333188626009</v>
          </cell>
          <cell r="F750">
            <v>3314.1245930106365</v>
          </cell>
          <cell r="G750">
            <v>5894.1076622530973</v>
          </cell>
        </row>
        <row r="751">
          <cell r="A751">
            <v>44064</v>
          </cell>
          <cell r="B751">
            <v>8868.7607987844549</v>
          </cell>
          <cell r="C751">
            <v>7716.2138050792328</v>
          </cell>
          <cell r="D751">
            <v>4797.8632515736872</v>
          </cell>
          <cell r="E751">
            <v>2649.5333188626009</v>
          </cell>
          <cell r="F751">
            <v>3314.1245930106365</v>
          </cell>
          <cell r="G751">
            <v>5894.1076622530973</v>
          </cell>
        </row>
        <row r="752">
          <cell r="A752">
            <v>44071</v>
          </cell>
          <cell r="B752">
            <v>8868.7607987844549</v>
          </cell>
          <cell r="C752">
            <v>7716.2138050792328</v>
          </cell>
          <cell r="D752">
            <v>4797.8632515736872</v>
          </cell>
          <cell r="E752">
            <v>2649.5333188626009</v>
          </cell>
          <cell r="F752">
            <v>3314.1245930106365</v>
          </cell>
          <cell r="G752">
            <v>5894.1076622530973</v>
          </cell>
        </row>
        <row r="753">
          <cell r="A753">
            <v>44078</v>
          </cell>
          <cell r="B753">
            <v>8868.7607987844549</v>
          </cell>
          <cell r="C753">
            <v>7716.2138050792328</v>
          </cell>
          <cell r="D753">
            <v>4797.8632515736872</v>
          </cell>
          <cell r="E753">
            <v>2649.5333188626009</v>
          </cell>
          <cell r="F753">
            <v>3314.1245930106365</v>
          </cell>
          <cell r="G753">
            <v>5894.1076622530973</v>
          </cell>
        </row>
        <row r="754">
          <cell r="A754">
            <v>44085</v>
          </cell>
          <cell r="B754">
            <v>8868.7607987844549</v>
          </cell>
          <cell r="C754">
            <v>7716.2138050792328</v>
          </cell>
          <cell r="D754">
            <v>4797.8632515736872</v>
          </cell>
          <cell r="E754">
            <v>2649.5333188626009</v>
          </cell>
          <cell r="F754">
            <v>3314.1245930106365</v>
          </cell>
          <cell r="G754">
            <v>5894.1076622530973</v>
          </cell>
        </row>
        <row r="755">
          <cell r="A755">
            <v>44092</v>
          </cell>
          <cell r="B755">
            <v>8868.7607987844549</v>
          </cell>
          <cell r="C755">
            <v>7716.2138050792328</v>
          </cell>
          <cell r="D755">
            <v>4797.8632515736872</v>
          </cell>
          <cell r="E755">
            <v>2649.5333188626009</v>
          </cell>
          <cell r="F755">
            <v>3314.1245930106365</v>
          </cell>
          <cell r="G755">
            <v>5894.1076622530973</v>
          </cell>
        </row>
        <row r="756">
          <cell r="A756">
            <v>44099</v>
          </cell>
          <cell r="B756">
            <v>8868.7607987844549</v>
          </cell>
          <cell r="C756">
            <v>7716.2138050792328</v>
          </cell>
          <cell r="D756">
            <v>4797.8632515736872</v>
          </cell>
          <cell r="E756">
            <v>2649.5333188626009</v>
          </cell>
          <cell r="F756">
            <v>3314.1245930106365</v>
          </cell>
          <cell r="G756">
            <v>5894.1076622530973</v>
          </cell>
        </row>
        <row r="757">
          <cell r="A757">
            <v>44106</v>
          </cell>
          <cell r="B757">
            <v>8868.7607987844549</v>
          </cell>
          <cell r="C757">
            <v>7716.2138050792328</v>
          </cell>
          <cell r="D757">
            <v>4797.8632515736872</v>
          </cell>
          <cell r="E757">
            <v>2649.5333188626009</v>
          </cell>
          <cell r="F757">
            <v>3314.1245930106365</v>
          </cell>
          <cell r="G757">
            <v>5894.1076622530973</v>
          </cell>
        </row>
        <row r="758">
          <cell r="A758">
            <v>44113</v>
          </cell>
          <cell r="B758">
            <v>8868.7607987844549</v>
          </cell>
          <cell r="C758">
            <v>7716.2138050792328</v>
          </cell>
          <cell r="D758">
            <v>4797.8632515736872</v>
          </cell>
          <cell r="E758">
            <v>2649.5333188626009</v>
          </cell>
          <cell r="F758">
            <v>3314.1245930106365</v>
          </cell>
          <cell r="G758">
            <v>5894.1076622530973</v>
          </cell>
        </row>
        <row r="759">
          <cell r="A759">
            <v>44120</v>
          </cell>
          <cell r="B759">
            <v>8868.7607987844549</v>
          </cell>
          <cell r="C759">
            <v>7716.2138050792328</v>
          </cell>
          <cell r="D759">
            <v>4797.8632515736872</v>
          </cell>
          <cell r="E759">
            <v>2649.5333188626009</v>
          </cell>
          <cell r="F759">
            <v>3314.1245930106365</v>
          </cell>
          <cell r="G759">
            <v>5894.1076622530973</v>
          </cell>
        </row>
        <row r="760">
          <cell r="A760">
            <v>44127</v>
          </cell>
          <cell r="B760">
            <v>8868.7607987844549</v>
          </cell>
          <cell r="C760">
            <v>7716.2138050792328</v>
          </cell>
          <cell r="D760">
            <v>4797.8632515736872</v>
          </cell>
          <cell r="E760">
            <v>2649.5333188626009</v>
          </cell>
          <cell r="F760">
            <v>3314.1245930106365</v>
          </cell>
          <cell r="G760">
            <v>5894.1076622530973</v>
          </cell>
        </row>
        <row r="761">
          <cell r="A761">
            <v>44134</v>
          </cell>
          <cell r="B761">
            <v>8868.7607987844549</v>
          </cell>
          <cell r="C761">
            <v>7716.2138050792328</v>
          </cell>
          <cell r="D761">
            <v>4797.8632515736872</v>
          </cell>
          <cell r="E761">
            <v>2649.5333188626009</v>
          </cell>
          <cell r="F761">
            <v>3314.1245930106365</v>
          </cell>
          <cell r="G761">
            <v>5894.1076622530973</v>
          </cell>
        </row>
        <row r="762">
          <cell r="A762">
            <v>44141</v>
          </cell>
          <cell r="B762">
            <v>8868.7607987844549</v>
          </cell>
          <cell r="C762">
            <v>7716.2138050792328</v>
          </cell>
          <cell r="D762">
            <v>4797.8632515736872</v>
          </cell>
          <cell r="E762">
            <v>2649.5333188626009</v>
          </cell>
          <cell r="F762">
            <v>3314.1245930106365</v>
          </cell>
          <cell r="G762">
            <v>5894.1076622530973</v>
          </cell>
        </row>
        <row r="763">
          <cell r="A763">
            <v>44148</v>
          </cell>
          <cell r="B763">
            <v>8868.7607987844549</v>
          </cell>
          <cell r="C763">
            <v>7716.2138050792328</v>
          </cell>
          <cell r="D763">
            <v>4797.8632515736872</v>
          </cell>
          <cell r="E763">
            <v>2649.5333188626009</v>
          </cell>
          <cell r="F763">
            <v>3314.1245930106365</v>
          </cell>
          <cell r="G763">
            <v>5894.1076622530973</v>
          </cell>
        </row>
        <row r="764">
          <cell r="A764">
            <v>44155</v>
          </cell>
          <cell r="B764">
            <v>8868.7607987844549</v>
          </cell>
          <cell r="C764">
            <v>7716.2138050792328</v>
          </cell>
          <cell r="D764">
            <v>4797.8632515736872</v>
          </cell>
          <cell r="E764">
            <v>2649.5333188626009</v>
          </cell>
          <cell r="F764">
            <v>3314.1245930106365</v>
          </cell>
          <cell r="G764">
            <v>5894.1076622530973</v>
          </cell>
        </row>
        <row r="765">
          <cell r="A765">
            <v>44162</v>
          </cell>
          <cell r="B765">
            <v>8868.7607987844549</v>
          </cell>
          <cell r="C765">
            <v>7716.2138050792328</v>
          </cell>
          <cell r="D765">
            <v>4797.8632515736872</v>
          </cell>
          <cell r="E765">
            <v>2649.5333188626009</v>
          </cell>
          <cell r="F765">
            <v>3314.1245930106365</v>
          </cell>
          <cell r="G765">
            <v>5894.1076622530973</v>
          </cell>
        </row>
        <row r="766">
          <cell r="A766">
            <v>44169</v>
          </cell>
          <cell r="B766">
            <v>8868.7607987844549</v>
          </cell>
          <cell r="C766">
            <v>7716.2138050792328</v>
          </cell>
          <cell r="D766">
            <v>4797.8632515736872</v>
          </cell>
          <cell r="E766">
            <v>2649.5333188626009</v>
          </cell>
          <cell r="F766">
            <v>3314.1245930106365</v>
          </cell>
          <cell r="G766">
            <v>5894.1076622530973</v>
          </cell>
        </row>
        <row r="767">
          <cell r="A767">
            <v>44176</v>
          </cell>
          <cell r="B767">
            <v>8868.7607987844549</v>
          </cell>
          <cell r="C767">
            <v>7716.2138050792328</v>
          </cell>
          <cell r="D767">
            <v>4797.8632515736872</v>
          </cell>
          <cell r="E767">
            <v>2649.5333188626009</v>
          </cell>
          <cell r="F767">
            <v>3314.1245930106365</v>
          </cell>
          <cell r="G767">
            <v>5894.1076622530973</v>
          </cell>
        </row>
        <row r="768">
          <cell r="A768">
            <v>44183</v>
          </cell>
          <cell r="B768">
            <v>8868.7607987844549</v>
          </cell>
          <cell r="C768">
            <v>7716.2138050792328</v>
          </cell>
          <cell r="D768">
            <v>4797.8632515736872</v>
          </cell>
          <cell r="E768">
            <v>2649.5333188626009</v>
          </cell>
          <cell r="F768">
            <v>3314.1245930106365</v>
          </cell>
          <cell r="G768">
            <v>5894.1076622530973</v>
          </cell>
        </row>
        <row r="769">
          <cell r="A769">
            <v>44190</v>
          </cell>
          <cell r="B769">
            <v>8868.7607987844549</v>
          </cell>
          <cell r="C769">
            <v>7716.2138050792328</v>
          </cell>
          <cell r="D769">
            <v>4797.8632515736872</v>
          </cell>
          <cell r="E769">
            <v>2649.5333188626009</v>
          </cell>
          <cell r="F769">
            <v>3314.1245930106365</v>
          </cell>
          <cell r="G769">
            <v>5894.1076622530973</v>
          </cell>
        </row>
        <row r="770">
          <cell r="A770">
            <v>44197</v>
          </cell>
          <cell r="B770">
            <v>8868.7607987844549</v>
          </cell>
          <cell r="C770">
            <v>7716.2138050792328</v>
          </cell>
          <cell r="D770">
            <v>4797.8632515736872</v>
          </cell>
          <cell r="E770">
            <v>2649.5333188626009</v>
          </cell>
          <cell r="F770">
            <v>3314.1245930106365</v>
          </cell>
          <cell r="G770">
            <v>5894.1076622530973</v>
          </cell>
        </row>
        <row r="771">
          <cell r="A771">
            <v>44204</v>
          </cell>
          <cell r="B771">
            <v>8868.7607987844549</v>
          </cell>
          <cell r="C771">
            <v>7716.2138050792328</v>
          </cell>
          <cell r="D771">
            <v>4797.8632515736872</v>
          </cell>
          <cell r="E771">
            <v>2649.5333188626009</v>
          </cell>
          <cell r="F771">
            <v>3314.1245930106365</v>
          </cell>
          <cell r="G771">
            <v>5894.1076622530973</v>
          </cell>
        </row>
        <row r="772">
          <cell r="A772">
            <v>44211</v>
          </cell>
          <cell r="B772">
            <v>8868.7607987844549</v>
          </cell>
          <cell r="C772">
            <v>7716.2138050792328</v>
          </cell>
          <cell r="D772">
            <v>4797.8632515736872</v>
          </cell>
          <cell r="E772">
            <v>2649.5333188626009</v>
          </cell>
          <cell r="F772">
            <v>3314.1245930106365</v>
          </cell>
          <cell r="G772">
            <v>5894.1076622530973</v>
          </cell>
        </row>
        <row r="773">
          <cell r="A773">
            <v>44218</v>
          </cell>
          <cell r="B773">
            <v>8868.7607987844549</v>
          </cell>
          <cell r="C773">
            <v>7716.2138050792328</v>
          </cell>
          <cell r="D773">
            <v>4797.8632515736872</v>
          </cell>
          <cell r="E773">
            <v>2649.5333188626009</v>
          </cell>
          <cell r="F773">
            <v>3314.1245930106365</v>
          </cell>
          <cell r="G773">
            <v>5894.1076622530973</v>
          </cell>
        </row>
        <row r="774">
          <cell r="A774">
            <v>44225</v>
          </cell>
          <cell r="B774">
            <v>8868.7607987844549</v>
          </cell>
          <cell r="C774">
            <v>7716.2138050792328</v>
          </cell>
          <cell r="D774">
            <v>4797.8632515736872</v>
          </cell>
          <cell r="E774">
            <v>2649.5333188626009</v>
          </cell>
          <cell r="F774">
            <v>3314.1245930106365</v>
          </cell>
          <cell r="G774">
            <v>5894.1076622530973</v>
          </cell>
        </row>
        <row r="775">
          <cell r="A775">
            <v>44232</v>
          </cell>
          <cell r="B775">
            <v>8868.7607987844549</v>
          </cell>
          <cell r="C775">
            <v>7716.2138050792328</v>
          </cell>
          <cell r="D775">
            <v>4797.8632515736872</v>
          </cell>
          <cell r="E775">
            <v>2649.5333188626009</v>
          </cell>
          <cell r="F775">
            <v>3314.1245930106365</v>
          </cell>
          <cell r="G775">
            <v>5894.1076622530973</v>
          </cell>
        </row>
        <row r="776">
          <cell r="A776">
            <v>44239</v>
          </cell>
          <cell r="B776">
            <v>8868.7607987844549</v>
          </cell>
          <cell r="C776">
            <v>7716.2138050792328</v>
          </cell>
          <cell r="D776">
            <v>4797.8632515736872</v>
          </cell>
          <cell r="E776">
            <v>2649.5333188626009</v>
          </cell>
          <cell r="F776">
            <v>3314.1245930106365</v>
          </cell>
          <cell r="G776">
            <v>5894.1076622530973</v>
          </cell>
        </row>
        <row r="777">
          <cell r="A777">
            <v>44246</v>
          </cell>
          <cell r="B777">
            <v>8868.7607987844549</v>
          </cell>
          <cell r="C777">
            <v>7716.2138050792328</v>
          </cell>
          <cell r="D777">
            <v>4797.8632515736872</v>
          </cell>
          <cell r="E777">
            <v>2649.5333188626009</v>
          </cell>
          <cell r="F777">
            <v>3314.1245930106365</v>
          </cell>
          <cell r="G777">
            <v>5894.1076622530973</v>
          </cell>
        </row>
        <row r="778">
          <cell r="A778">
            <v>44253</v>
          </cell>
          <cell r="B778">
            <v>8868.7607987844549</v>
          </cell>
          <cell r="C778">
            <v>7716.2138050792328</v>
          </cell>
          <cell r="D778">
            <v>4797.8632515736872</v>
          </cell>
          <cell r="E778">
            <v>2649.5333188626009</v>
          </cell>
          <cell r="F778">
            <v>3314.1245930106365</v>
          </cell>
          <cell r="G778">
            <v>5894.1076622530973</v>
          </cell>
        </row>
        <row r="779">
          <cell r="A779">
            <v>44260</v>
          </cell>
          <cell r="B779">
            <v>8868.7607987844549</v>
          </cell>
          <cell r="C779">
            <v>7716.2138050792328</v>
          </cell>
          <cell r="D779">
            <v>4797.8632515736872</v>
          </cell>
          <cell r="E779">
            <v>2649.5333188626009</v>
          </cell>
          <cell r="F779">
            <v>3314.1245930106365</v>
          </cell>
          <cell r="G779">
            <v>5894.1076622530973</v>
          </cell>
        </row>
        <row r="780">
          <cell r="A780">
            <v>44267</v>
          </cell>
          <cell r="B780">
            <v>8868.7607987844549</v>
          </cell>
          <cell r="C780">
            <v>7716.2138050792328</v>
          </cell>
          <cell r="D780">
            <v>4797.8632515736872</v>
          </cell>
          <cell r="E780">
            <v>2649.5333188626009</v>
          </cell>
          <cell r="F780">
            <v>3314.1245930106365</v>
          </cell>
          <cell r="G780">
            <v>5894.1076622530973</v>
          </cell>
        </row>
        <row r="781">
          <cell r="A781">
            <v>44274</v>
          </cell>
          <cell r="B781">
            <v>8868.7607987844549</v>
          </cell>
          <cell r="C781">
            <v>7716.2138050792328</v>
          </cell>
          <cell r="D781">
            <v>4797.8632515736872</v>
          </cell>
          <cell r="E781">
            <v>2649.5333188626009</v>
          </cell>
          <cell r="F781">
            <v>3314.1245930106365</v>
          </cell>
          <cell r="G781">
            <v>5894.1076622530973</v>
          </cell>
        </row>
        <row r="782">
          <cell r="A782">
            <v>44281</v>
          </cell>
          <cell r="B782">
            <v>8868.7607987844549</v>
          </cell>
          <cell r="C782">
            <v>7716.2138050792328</v>
          </cell>
          <cell r="D782">
            <v>4797.8632515736872</v>
          </cell>
          <cell r="E782">
            <v>2649.5333188626009</v>
          </cell>
          <cell r="F782">
            <v>3314.1245930106365</v>
          </cell>
          <cell r="G782">
            <v>5894.1076622530973</v>
          </cell>
        </row>
        <row r="783">
          <cell r="A783">
            <v>44288</v>
          </cell>
          <cell r="B783">
            <v>8868.7607987844549</v>
          </cell>
          <cell r="C783">
            <v>7716.2138050792328</v>
          </cell>
          <cell r="D783">
            <v>4797.8632515736872</v>
          </cell>
          <cell r="E783">
            <v>2649.5333188626009</v>
          </cell>
          <cell r="F783">
            <v>3314.1245930106365</v>
          </cell>
          <cell r="G783">
            <v>5894.1076622530973</v>
          </cell>
        </row>
        <row r="784">
          <cell r="A784">
            <v>44295</v>
          </cell>
          <cell r="B784">
            <v>8868.7607987844549</v>
          </cell>
          <cell r="C784">
            <v>7716.2138050792328</v>
          </cell>
          <cell r="D784">
            <v>4797.8632515736872</v>
          </cell>
          <cell r="E784">
            <v>2649.5333188626009</v>
          </cell>
          <cell r="F784">
            <v>3314.1245930106365</v>
          </cell>
          <cell r="G784">
            <v>5894.1076622530973</v>
          </cell>
        </row>
        <row r="785">
          <cell r="A785">
            <v>44302</v>
          </cell>
          <cell r="B785">
            <v>8868.7607987844549</v>
          </cell>
          <cell r="C785">
            <v>7716.2138050792328</v>
          </cell>
          <cell r="D785">
            <v>4797.8632515736872</v>
          </cell>
          <cell r="E785">
            <v>2649.5333188626009</v>
          </cell>
          <cell r="F785">
            <v>3314.1245930106365</v>
          </cell>
          <cell r="G785">
            <v>5894.1076622530973</v>
          </cell>
        </row>
        <row r="786">
          <cell r="A786">
            <v>44309</v>
          </cell>
          <cell r="B786">
            <v>8868.7607987844549</v>
          </cell>
          <cell r="C786">
            <v>7716.2138050792328</v>
          </cell>
          <cell r="D786">
            <v>4797.8632515736872</v>
          </cell>
          <cell r="E786">
            <v>2649.5333188626009</v>
          </cell>
          <cell r="F786">
            <v>3314.1245930106365</v>
          </cell>
          <cell r="G786">
            <v>5894.1076622530973</v>
          </cell>
        </row>
        <row r="787">
          <cell r="A787">
            <v>44316</v>
          </cell>
          <cell r="B787">
            <v>8868.7607987844549</v>
          </cell>
          <cell r="C787">
            <v>7716.2138050792328</v>
          </cell>
          <cell r="D787">
            <v>4797.8632515736872</v>
          </cell>
          <cell r="E787">
            <v>2649.5333188626009</v>
          </cell>
          <cell r="F787">
            <v>3314.1245930106365</v>
          </cell>
          <cell r="G787">
            <v>5894.1076622530973</v>
          </cell>
        </row>
        <row r="788">
          <cell r="A788">
            <v>44323</v>
          </cell>
          <cell r="B788">
            <v>8868.7607987844549</v>
          </cell>
          <cell r="C788">
            <v>7716.2138050792328</v>
          </cell>
          <cell r="D788">
            <v>4797.8632515736872</v>
          </cell>
          <cell r="E788">
            <v>2649.5333188626009</v>
          </cell>
          <cell r="F788">
            <v>3314.1245930106365</v>
          </cell>
          <cell r="G788">
            <v>5894.1076622530973</v>
          </cell>
        </row>
        <row r="789">
          <cell r="A789">
            <v>44330</v>
          </cell>
          <cell r="B789">
            <v>8868.7607987844549</v>
          </cell>
          <cell r="C789">
            <v>7716.2138050792328</v>
          </cell>
          <cell r="D789">
            <v>4797.8632515736872</v>
          </cell>
          <cell r="E789">
            <v>2649.5333188626009</v>
          </cell>
          <cell r="F789">
            <v>3314.1245930106365</v>
          </cell>
          <cell r="G789">
            <v>5894.1076622530973</v>
          </cell>
        </row>
        <row r="790">
          <cell r="A790">
            <v>44337</v>
          </cell>
          <cell r="B790">
            <v>8868.7607987844549</v>
          </cell>
          <cell r="C790">
            <v>7716.2138050792328</v>
          </cell>
          <cell r="D790">
            <v>4797.8632515736872</v>
          </cell>
          <cell r="E790">
            <v>2649.5333188626009</v>
          </cell>
          <cell r="F790">
            <v>3314.1245930106365</v>
          </cell>
          <cell r="G790">
            <v>5894.1076622530973</v>
          </cell>
        </row>
        <row r="791">
          <cell r="A791">
            <v>44344</v>
          </cell>
          <cell r="B791">
            <v>8868.7607987844549</v>
          </cell>
          <cell r="C791">
            <v>7716.2138050792328</v>
          </cell>
          <cell r="D791">
            <v>4797.8632515736872</v>
          </cell>
          <cell r="E791">
            <v>2649.5333188626009</v>
          </cell>
          <cell r="F791">
            <v>3314.1245930106365</v>
          </cell>
          <cell r="G791">
            <v>5894.1076622530973</v>
          </cell>
        </row>
        <row r="792">
          <cell r="A792">
            <v>44351</v>
          </cell>
          <cell r="B792">
            <v>8868.7607987844549</v>
          </cell>
          <cell r="C792">
            <v>7716.2138050792328</v>
          </cell>
          <cell r="D792">
            <v>4797.8632515736872</v>
          </cell>
          <cell r="E792">
            <v>2649.5333188626009</v>
          </cell>
          <cell r="F792">
            <v>3314.1245930106365</v>
          </cell>
          <cell r="G792">
            <v>5894.1076622530973</v>
          </cell>
        </row>
        <row r="793">
          <cell r="A793">
            <v>44358</v>
          </cell>
          <cell r="B793">
            <v>8868.7607987844549</v>
          </cell>
          <cell r="C793">
            <v>7716.2138050792328</v>
          </cell>
          <cell r="D793">
            <v>4797.8632515736872</v>
          </cell>
          <cell r="E793">
            <v>2649.5333188626009</v>
          </cell>
          <cell r="F793">
            <v>3314.1245930106365</v>
          </cell>
          <cell r="G793">
            <v>5894.1076622530973</v>
          </cell>
        </row>
        <row r="794">
          <cell r="A794">
            <v>44365</v>
          </cell>
          <cell r="B794">
            <v>8868.7607987844549</v>
          </cell>
          <cell r="C794">
            <v>7716.2138050792328</v>
          </cell>
          <cell r="D794">
            <v>4797.8632515736872</v>
          </cell>
          <cell r="E794">
            <v>2649.5333188626009</v>
          </cell>
          <cell r="F794">
            <v>3314.1245930106365</v>
          </cell>
          <cell r="G794">
            <v>5894.1076622530973</v>
          </cell>
        </row>
        <row r="795">
          <cell r="A795">
            <v>44372</v>
          </cell>
          <cell r="B795">
            <v>8868.7607987844549</v>
          </cell>
          <cell r="C795">
            <v>7716.2138050792328</v>
          </cell>
          <cell r="D795">
            <v>4797.8632515736872</v>
          </cell>
          <cell r="E795">
            <v>2649.5333188626009</v>
          </cell>
          <cell r="F795">
            <v>3314.1245930106365</v>
          </cell>
          <cell r="G795">
            <v>5894.1076622530973</v>
          </cell>
        </row>
        <row r="796">
          <cell r="A796">
            <v>44379</v>
          </cell>
          <cell r="B796">
            <v>8868.7607987844549</v>
          </cell>
          <cell r="C796">
            <v>7716.2138050792328</v>
          </cell>
          <cell r="D796">
            <v>4797.8632515736872</v>
          </cell>
          <cell r="E796">
            <v>2649.5333188626009</v>
          </cell>
          <cell r="F796">
            <v>3314.1245930106365</v>
          </cell>
          <cell r="G796">
            <v>5894.1076622530973</v>
          </cell>
        </row>
        <row r="797">
          <cell r="A797">
            <v>44386</v>
          </cell>
          <cell r="B797">
            <v>8868.7607987844549</v>
          </cell>
          <cell r="C797">
            <v>7716.2138050792328</v>
          </cell>
          <cell r="D797">
            <v>4797.8632515736872</v>
          </cell>
          <cell r="E797">
            <v>2649.5333188626009</v>
          </cell>
          <cell r="F797">
            <v>3314.1245930106365</v>
          </cell>
          <cell r="G797">
            <v>5894.1076622530973</v>
          </cell>
        </row>
        <row r="798">
          <cell r="A798">
            <v>44393</v>
          </cell>
          <cell r="B798">
            <v>8868.7607987844549</v>
          </cell>
          <cell r="C798">
            <v>7716.2138050792328</v>
          </cell>
          <cell r="D798">
            <v>4797.8632515736872</v>
          </cell>
          <cell r="E798">
            <v>2649.5333188626009</v>
          </cell>
          <cell r="F798">
            <v>3314.1245930106365</v>
          </cell>
          <cell r="G798">
            <v>5894.1076622530973</v>
          </cell>
        </row>
        <row r="799">
          <cell r="A799">
            <v>44400</v>
          </cell>
          <cell r="B799">
            <v>8868.7607987844549</v>
          </cell>
          <cell r="C799">
            <v>7716.2138050792328</v>
          </cell>
          <cell r="D799">
            <v>4797.8632515736872</v>
          </cell>
          <cell r="E799">
            <v>2649.5333188626009</v>
          </cell>
          <cell r="F799">
            <v>3314.1245930106365</v>
          </cell>
          <cell r="G799">
            <v>5894.1076622530973</v>
          </cell>
        </row>
        <row r="800">
          <cell r="A800">
            <v>44407</v>
          </cell>
          <cell r="B800">
            <v>8868.7607987844549</v>
          </cell>
          <cell r="C800">
            <v>7716.2138050792328</v>
          </cell>
          <cell r="D800">
            <v>4797.8632515736872</v>
          </cell>
          <cell r="E800">
            <v>2649.5333188626009</v>
          </cell>
          <cell r="F800">
            <v>3314.1245930106365</v>
          </cell>
          <cell r="G800">
            <v>5894.1076622530973</v>
          </cell>
        </row>
        <row r="801">
          <cell r="A801">
            <v>44414</v>
          </cell>
          <cell r="B801">
            <v>8868.7607987844549</v>
          </cell>
          <cell r="C801">
            <v>7716.2138050792328</v>
          </cell>
          <cell r="D801">
            <v>4797.8632515736872</v>
          </cell>
          <cell r="E801">
            <v>2649.5333188626009</v>
          </cell>
          <cell r="F801">
            <v>3314.1245930106365</v>
          </cell>
          <cell r="G801">
            <v>5894.1076622530973</v>
          </cell>
        </row>
        <row r="802">
          <cell r="A802">
            <v>44421</v>
          </cell>
          <cell r="B802">
            <v>8868.7607987844549</v>
          </cell>
          <cell r="C802">
            <v>7716.2138050792328</v>
          </cell>
          <cell r="D802">
            <v>4797.8632515736872</v>
          </cell>
          <cell r="E802">
            <v>2649.5333188626009</v>
          </cell>
          <cell r="F802">
            <v>3314.1245930106365</v>
          </cell>
          <cell r="G802">
            <v>5894.1076622530973</v>
          </cell>
        </row>
        <row r="803">
          <cell r="A803">
            <v>44428</v>
          </cell>
          <cell r="B803">
            <v>8868.7607987844549</v>
          </cell>
          <cell r="C803">
            <v>7716.2138050792328</v>
          </cell>
          <cell r="D803">
            <v>4797.8632515736872</v>
          </cell>
          <cell r="E803">
            <v>2649.5333188626009</v>
          </cell>
          <cell r="F803">
            <v>3314.1245930106365</v>
          </cell>
          <cell r="G803">
            <v>5894.1076622530973</v>
          </cell>
        </row>
        <row r="804">
          <cell r="A804">
            <v>44435</v>
          </cell>
          <cell r="B804">
            <v>8868.7607987844549</v>
          </cell>
          <cell r="C804">
            <v>7716.2138050792328</v>
          </cell>
          <cell r="D804">
            <v>4797.8632515736872</v>
          </cell>
          <cell r="E804">
            <v>2649.5333188626009</v>
          </cell>
          <cell r="F804">
            <v>3314.1245930106365</v>
          </cell>
          <cell r="G804">
            <v>5894.1076622530973</v>
          </cell>
        </row>
        <row r="805">
          <cell r="A805">
            <v>44442</v>
          </cell>
          <cell r="B805">
            <v>8868.7607987844549</v>
          </cell>
          <cell r="C805">
            <v>7716.2138050792328</v>
          </cell>
          <cell r="D805">
            <v>4797.8632515736872</v>
          </cell>
          <cell r="E805">
            <v>2649.5333188626009</v>
          </cell>
          <cell r="F805">
            <v>3314.1245930106365</v>
          </cell>
          <cell r="G805">
            <v>5894.1076622530973</v>
          </cell>
        </row>
        <row r="806">
          <cell r="A806">
            <v>44449</v>
          </cell>
          <cell r="B806">
            <v>8868.7607987844549</v>
          </cell>
          <cell r="C806">
            <v>7716.2138050792328</v>
          </cell>
          <cell r="D806">
            <v>4797.8632515736872</v>
          </cell>
          <cell r="E806">
            <v>2649.5333188626009</v>
          </cell>
          <cell r="F806">
            <v>3314.1245930106365</v>
          </cell>
          <cell r="G806">
            <v>5894.1076622530973</v>
          </cell>
        </row>
        <row r="807">
          <cell r="A807">
            <v>44459</v>
          </cell>
          <cell r="B807">
            <v>8868.7607987844549</v>
          </cell>
          <cell r="C807">
            <v>7716.2138050792328</v>
          </cell>
          <cell r="D807">
            <v>4797.8632515736872</v>
          </cell>
          <cell r="E807">
            <v>2649.5333188626009</v>
          </cell>
          <cell r="F807">
            <v>3314.1245930106365</v>
          </cell>
          <cell r="G807">
            <v>5894.1076622530973</v>
          </cell>
        </row>
        <row r="808">
          <cell r="A808">
            <v>44469</v>
          </cell>
          <cell r="B808">
            <v>8868.7607987844549</v>
          </cell>
          <cell r="C808">
            <v>7716.2138050792328</v>
          </cell>
          <cell r="D808">
            <v>4797.8632515736872</v>
          </cell>
          <cell r="E808">
            <v>2649.5333188626009</v>
          </cell>
          <cell r="F808">
            <v>3314.1245930106365</v>
          </cell>
          <cell r="G808">
            <v>5894.1076622530973</v>
          </cell>
        </row>
        <row r="809">
          <cell r="A809">
            <v>44473</v>
          </cell>
          <cell r="B809">
            <v>8868.7607987844549</v>
          </cell>
          <cell r="C809">
            <v>7716.2138050792328</v>
          </cell>
          <cell r="D809">
            <v>4797.8632515736872</v>
          </cell>
          <cell r="E809">
            <v>2649.5333188626009</v>
          </cell>
          <cell r="F809">
            <v>3314.1245930106365</v>
          </cell>
          <cell r="G809">
            <v>5894.1076622530973</v>
          </cell>
        </row>
        <row r="810">
          <cell r="A810">
            <v>44480</v>
          </cell>
          <cell r="B810">
            <v>8868.7607987844549</v>
          </cell>
          <cell r="C810">
            <v>7716.2138050792328</v>
          </cell>
          <cell r="D810">
            <v>4797.8632515736872</v>
          </cell>
          <cell r="E810">
            <v>2649.5333188626009</v>
          </cell>
          <cell r="F810">
            <v>3314.1245930106365</v>
          </cell>
          <cell r="G810">
            <v>5894.1076622530973</v>
          </cell>
        </row>
        <row r="811">
          <cell r="A811">
            <v>44487</v>
          </cell>
          <cell r="B811">
            <v>8868.7607987844549</v>
          </cell>
          <cell r="C811">
            <v>7716.2138050792328</v>
          </cell>
          <cell r="D811">
            <v>4797.8632515736872</v>
          </cell>
          <cell r="E811">
            <v>2649.5333188626009</v>
          </cell>
          <cell r="F811">
            <v>3314.1245930106365</v>
          </cell>
          <cell r="G811">
            <v>5894.1076622530973</v>
          </cell>
        </row>
        <row r="812">
          <cell r="A812">
            <v>44494</v>
          </cell>
          <cell r="B812">
            <v>8868.7607987844549</v>
          </cell>
          <cell r="C812">
            <v>7716.2138050792328</v>
          </cell>
          <cell r="D812">
            <v>4797.8632515736872</v>
          </cell>
          <cell r="E812">
            <v>2649.5333188626009</v>
          </cell>
          <cell r="F812">
            <v>3314.1245930106365</v>
          </cell>
          <cell r="G812">
            <v>5894.1076622530973</v>
          </cell>
        </row>
        <row r="813">
          <cell r="A813">
            <v>44501</v>
          </cell>
          <cell r="B813">
            <v>8868.7607987844549</v>
          </cell>
          <cell r="C813">
            <v>7716.2138050792328</v>
          </cell>
          <cell r="D813">
            <v>4797.8632515736872</v>
          </cell>
          <cell r="E813">
            <v>2649.5333188626009</v>
          </cell>
          <cell r="F813">
            <v>3314.1245930106365</v>
          </cell>
          <cell r="G813">
            <v>5894.1076622530973</v>
          </cell>
        </row>
        <row r="814">
          <cell r="A814">
            <v>44508</v>
          </cell>
          <cell r="B814">
            <v>8868.7607987844549</v>
          </cell>
          <cell r="C814">
            <v>7716.2138050792328</v>
          </cell>
          <cell r="D814">
            <v>4797.8632515736872</v>
          </cell>
          <cell r="E814">
            <v>2649.5333188626009</v>
          </cell>
          <cell r="F814">
            <v>3314.1245930106365</v>
          </cell>
          <cell r="G814">
            <v>5894.1076622530973</v>
          </cell>
        </row>
        <row r="815">
          <cell r="A815">
            <v>44515</v>
          </cell>
          <cell r="B815">
            <v>8868.7607987844549</v>
          </cell>
          <cell r="C815">
            <v>7716.2138050792328</v>
          </cell>
          <cell r="D815">
            <v>4797.8632515736872</v>
          </cell>
          <cell r="E815">
            <v>2649.5333188626009</v>
          </cell>
          <cell r="F815">
            <v>3314.1245930106365</v>
          </cell>
          <cell r="G815">
            <v>5894.1076622530973</v>
          </cell>
        </row>
        <row r="816">
          <cell r="A816">
            <v>44522</v>
          </cell>
          <cell r="B816">
            <v>8868.7607987844549</v>
          </cell>
          <cell r="C816">
            <v>7716.2138050792328</v>
          </cell>
          <cell r="D816">
            <v>4797.8632515736872</v>
          </cell>
          <cell r="E816">
            <v>2649.5333188626009</v>
          </cell>
          <cell r="F816">
            <v>3314.1245930106365</v>
          </cell>
          <cell r="G816">
            <v>5894.1076622530973</v>
          </cell>
        </row>
        <row r="817">
          <cell r="A817">
            <v>44529</v>
          </cell>
          <cell r="B817">
            <v>8868.7607987844549</v>
          </cell>
          <cell r="C817">
            <v>7716.2138050792328</v>
          </cell>
          <cell r="D817">
            <v>4797.8632515736872</v>
          </cell>
          <cell r="E817">
            <v>2649.5333188626009</v>
          </cell>
          <cell r="F817">
            <v>3314.1245930106365</v>
          </cell>
          <cell r="G817">
            <v>5894.1076622530973</v>
          </cell>
        </row>
        <row r="818">
          <cell r="A818">
            <v>44536</v>
          </cell>
          <cell r="B818">
            <v>8868.7607987844549</v>
          </cell>
          <cell r="C818">
            <v>7716.2138050792328</v>
          </cell>
          <cell r="D818">
            <v>4797.8632515736872</v>
          </cell>
          <cell r="E818">
            <v>2649.5333188626009</v>
          </cell>
          <cell r="F818">
            <v>3314.1245930106365</v>
          </cell>
          <cell r="G818">
            <v>5894.1076622530973</v>
          </cell>
        </row>
        <row r="819">
          <cell r="A819">
            <v>44543</v>
          </cell>
          <cell r="B819">
            <v>8868.7607987844549</v>
          </cell>
          <cell r="C819">
            <v>7716.2138050792328</v>
          </cell>
          <cell r="D819">
            <v>4797.8632515736872</v>
          </cell>
          <cell r="E819">
            <v>2649.5333188626009</v>
          </cell>
          <cell r="F819">
            <v>3314.1245930106365</v>
          </cell>
          <cell r="G819">
            <v>5894.1076622530973</v>
          </cell>
        </row>
        <row r="820">
          <cell r="A820">
            <v>44550</v>
          </cell>
          <cell r="B820">
            <v>8870.5045582808743</v>
          </cell>
          <cell r="C820">
            <v>7717.7309528977703</v>
          </cell>
          <cell r="D820">
            <v>4798.8065986542169</v>
          </cell>
          <cell r="E820">
            <v>2650.0542652485356</v>
          </cell>
          <cell r="F820">
            <v>3314.7762101150433</v>
          </cell>
          <cell r="G820">
            <v>5895.2665509008075</v>
          </cell>
        </row>
        <row r="821">
          <cell r="A821">
            <v>44568</v>
          </cell>
          <cell r="B821">
            <v>8871.0858114463426</v>
          </cell>
          <cell r="C821">
            <v>7718.2366688372786</v>
          </cell>
          <cell r="D821">
            <v>4799.1210476810575</v>
          </cell>
          <cell r="E821">
            <v>2650.2279140438454</v>
          </cell>
          <cell r="F821">
            <v>3314.9934158165102</v>
          </cell>
          <cell r="G821">
            <v>5895.6528471167076</v>
          </cell>
        </row>
        <row r="822">
          <cell r="A822">
            <v>44575</v>
          </cell>
          <cell r="B822">
            <v>8870.5045582808743</v>
          </cell>
          <cell r="C822">
            <v>7717.7309528977703</v>
          </cell>
          <cell r="D822">
            <v>4798.8065986542169</v>
          </cell>
          <cell r="E822">
            <v>2650.0542652485356</v>
          </cell>
          <cell r="F822">
            <v>3314.7762101150438</v>
          </cell>
          <cell r="G822">
            <v>5895.2665509008075</v>
          </cell>
        </row>
        <row r="823">
          <cell r="A823">
            <v>44582</v>
          </cell>
          <cell r="B823">
            <v>8870.5045582808743</v>
          </cell>
          <cell r="C823">
            <v>7717.7309528977694</v>
          </cell>
          <cell r="D823">
            <v>4798.8065986542169</v>
          </cell>
          <cell r="E823">
            <v>2650.0542652485356</v>
          </cell>
          <cell r="F823">
            <v>3314.7762101150438</v>
          </cell>
          <cell r="G823">
            <v>5895.2665509008075</v>
          </cell>
        </row>
        <row r="824">
          <cell r="A824">
            <v>44589</v>
          </cell>
          <cell r="B824">
            <v>8870.117056170564</v>
          </cell>
          <cell r="C824">
            <v>7717.393808938099</v>
          </cell>
          <cell r="D824">
            <v>4798.5969659696566</v>
          </cell>
          <cell r="E824">
            <v>2649.9384993849958</v>
          </cell>
          <cell r="F824">
            <v>3314.6314063140662</v>
          </cell>
          <cell r="G824">
            <v>5895.0090200902077</v>
          </cell>
        </row>
        <row r="825">
          <cell r="A825">
            <v>44596</v>
          </cell>
          <cell r="B825">
            <v>8869.7295540602518</v>
          </cell>
          <cell r="C825">
            <v>7717.0566649784278</v>
          </cell>
          <cell r="D825">
            <v>4798.3873332850962</v>
          </cell>
          <cell r="E825">
            <v>2649.822733521456</v>
          </cell>
          <cell r="F825">
            <v>3314.4866025130891</v>
          </cell>
          <cell r="G825">
            <v>5894.7514892796089</v>
          </cell>
        </row>
        <row r="826">
          <cell r="A826">
            <v>44603</v>
          </cell>
          <cell r="B826">
            <v>8870.5045582808743</v>
          </cell>
          <cell r="C826">
            <v>7717.7309528977703</v>
          </cell>
          <cell r="D826">
            <v>4798.806598654216</v>
          </cell>
          <cell r="E826">
            <v>2650.0542652485356</v>
          </cell>
          <cell r="F826">
            <v>3314.7762101150447</v>
          </cell>
          <cell r="G826">
            <v>5895.2665509008084</v>
          </cell>
        </row>
        <row r="827">
          <cell r="A827">
            <v>44613</v>
          </cell>
          <cell r="B827">
            <v>8871.2795625014969</v>
          </cell>
          <cell r="C827">
            <v>7718.4052408171119</v>
          </cell>
          <cell r="D827">
            <v>4799.2258640233358</v>
          </cell>
          <cell r="E827">
            <v>2650.2857969756151</v>
          </cell>
          <cell r="F827">
            <v>3315.0658177169998</v>
          </cell>
          <cell r="G827">
            <v>5895.781612522007</v>
          </cell>
        </row>
        <row r="828">
          <cell r="A828">
            <v>44620</v>
          </cell>
          <cell r="B828">
            <v>8870.5045582808743</v>
          </cell>
          <cell r="C828">
            <v>7717.7309528977694</v>
          </cell>
          <cell r="D828">
            <v>4798.806598654216</v>
          </cell>
          <cell r="E828">
            <v>2650.0542652485356</v>
          </cell>
          <cell r="F828">
            <v>3314.7762101150447</v>
          </cell>
          <cell r="G828">
            <v>5895.2665509008075</v>
          </cell>
        </row>
        <row r="829">
          <cell r="A829">
            <v>44627</v>
          </cell>
          <cell r="B829">
            <v>8870.5045582808743</v>
          </cell>
          <cell r="C829">
            <v>7717.7309528977694</v>
          </cell>
          <cell r="D829">
            <v>4798.806598654216</v>
          </cell>
          <cell r="E829">
            <v>2650.0542652485356</v>
          </cell>
          <cell r="F829">
            <v>3314.7762101150447</v>
          </cell>
          <cell r="G829">
            <v>5895.2665509008075</v>
          </cell>
        </row>
        <row r="830">
          <cell r="A830">
            <v>44638</v>
          </cell>
          <cell r="B830">
            <v>8870.5045582808743</v>
          </cell>
          <cell r="C830">
            <v>7717.7309528977694</v>
          </cell>
          <cell r="D830">
            <v>4798.806598654216</v>
          </cell>
          <cell r="E830">
            <v>2650.0542652485356</v>
          </cell>
          <cell r="F830">
            <v>3314.7762101150447</v>
          </cell>
          <cell r="G830">
            <v>5895.2665509008075</v>
          </cell>
        </row>
        <row r="831">
          <cell r="A831">
            <v>44645</v>
          </cell>
          <cell r="B831">
            <v>8870.4270578588203</v>
          </cell>
          <cell r="C831">
            <v>7717.6635241058402</v>
          </cell>
          <cell r="D831">
            <v>4798.7646721173078</v>
          </cell>
          <cell r="E831">
            <v>2650.0311120758297</v>
          </cell>
          <cell r="F831">
            <v>3314.7472493548516</v>
          </cell>
          <cell r="G831">
            <v>5895.2150447386921</v>
          </cell>
        </row>
        <row r="832">
          <cell r="A832">
            <v>44652</v>
          </cell>
          <cell r="B832">
            <v>8870.349557436748</v>
          </cell>
          <cell r="C832">
            <v>7717.5960953138965</v>
          </cell>
          <cell r="D832">
            <v>4798.7227455803895</v>
          </cell>
          <cell r="E832">
            <v>2650.0079589031184</v>
          </cell>
          <cell r="F832">
            <v>3314.7182885946518</v>
          </cell>
          <cell r="G832">
            <v>5895.1635385765649</v>
          </cell>
        </row>
        <row r="833">
          <cell r="A833">
            <v>44659</v>
          </cell>
          <cell r="B833">
            <v>8870.3108072257201</v>
          </cell>
          <cell r="C833">
            <v>7717.5623809179324</v>
          </cell>
          <cell r="D833">
            <v>4798.7017823119349</v>
          </cell>
          <cell r="E833">
            <v>2649.9963823167654</v>
          </cell>
          <cell r="F833">
            <v>3314.7038082145555</v>
          </cell>
          <cell r="G833">
            <v>5895.1377854955072</v>
          </cell>
        </row>
        <row r="834">
          <cell r="A834">
            <v>44666</v>
          </cell>
          <cell r="B834">
            <v>8870.2565569302787</v>
          </cell>
          <cell r="C834">
            <v>7717.5151807635802</v>
          </cell>
          <cell r="D834">
            <v>4798.6724337360974</v>
          </cell>
          <cell r="E834">
            <v>2649.9801750958704</v>
          </cell>
          <cell r="F834">
            <v>3314.683535682419</v>
          </cell>
          <cell r="G834">
            <v>5895.1017311820242</v>
          </cell>
        </row>
        <row r="835">
          <cell r="A835">
            <v>44673</v>
          </cell>
          <cell r="B835">
            <v>8870.2023066348356</v>
          </cell>
          <cell r="C835">
            <v>7717.4679806092263</v>
          </cell>
          <cell r="D835">
            <v>4798.643085160259</v>
          </cell>
          <cell r="E835">
            <v>2649.963967874975</v>
          </cell>
          <cell r="F835">
            <v>3314.6632631502821</v>
          </cell>
          <cell r="G835">
            <v>5895.0656768685412</v>
          </cell>
        </row>
        <row r="836">
          <cell r="A836">
            <v>44680</v>
          </cell>
          <cell r="B836">
            <v>8870.1480563393943</v>
          </cell>
          <cell r="C836">
            <v>7717.4207804548741</v>
          </cell>
          <cell r="D836">
            <v>4798.6137365844215</v>
          </cell>
          <cell r="E836">
            <v>2649.94776065408</v>
          </cell>
          <cell r="F836">
            <v>3314.6429906181461</v>
          </cell>
          <cell r="G836">
            <v>5895.0296225550583</v>
          </cell>
        </row>
        <row r="837">
          <cell r="A837">
            <v>44687</v>
          </cell>
          <cell r="B837">
            <v>8870.093806043953</v>
          </cell>
          <cell r="C837">
            <v>7717.3735803005229</v>
          </cell>
          <cell r="D837">
            <v>4798.584388008584</v>
          </cell>
          <cell r="E837">
            <v>2649.9315534331849</v>
          </cell>
          <cell r="F837">
            <v>3314.6227180860101</v>
          </cell>
          <cell r="G837">
            <v>5894.9935682415762</v>
          </cell>
        </row>
        <row r="838">
          <cell r="A838">
            <v>44694</v>
          </cell>
          <cell r="B838">
            <v>8870.0395557485099</v>
          </cell>
          <cell r="C838">
            <v>7717.3263801461699</v>
          </cell>
          <cell r="D838">
            <v>4798.5550394327456</v>
          </cell>
          <cell r="E838">
            <v>2649.9153462122895</v>
          </cell>
          <cell r="F838">
            <v>3314.6024455538736</v>
          </cell>
          <cell r="G838">
            <v>5894.9575139280923</v>
          </cell>
        </row>
        <row r="839">
          <cell r="A839">
            <v>44701</v>
          </cell>
          <cell r="B839">
            <v>8869.9853054530686</v>
          </cell>
          <cell r="C839">
            <v>7717.2791799918177</v>
          </cell>
          <cell r="D839">
            <v>4798.5256908569081</v>
          </cell>
          <cell r="E839">
            <v>2649.8991389913949</v>
          </cell>
          <cell r="F839">
            <v>3314.5821730217376</v>
          </cell>
          <cell r="G839">
            <v>5894.9214596146103</v>
          </cell>
        </row>
        <row r="840">
          <cell r="A840">
            <v>44708</v>
          </cell>
          <cell r="B840">
            <v>8869.9310551576255</v>
          </cell>
          <cell r="C840">
            <v>7717.2319798374638</v>
          </cell>
          <cell r="D840">
            <v>4798.4963422810706</v>
          </cell>
          <cell r="E840">
            <v>2649.8829317704995</v>
          </cell>
          <cell r="F840">
            <v>3314.5619004896012</v>
          </cell>
          <cell r="G840">
            <v>5894.8854053011264</v>
          </cell>
        </row>
        <row r="841">
          <cell r="A841">
            <v>44715</v>
          </cell>
          <cell r="B841">
            <v>8869.8768048621841</v>
          </cell>
          <cell r="C841">
            <v>7717.1847796831116</v>
          </cell>
          <cell r="D841">
            <v>4798.4669937052331</v>
          </cell>
          <cell r="E841">
            <v>2649.8667245496049</v>
          </cell>
          <cell r="F841">
            <v>3314.5416279574652</v>
          </cell>
          <cell r="G841">
            <v>5894.8493509876444</v>
          </cell>
        </row>
        <row r="842">
          <cell r="A842">
            <v>44722</v>
          </cell>
          <cell r="B842">
            <v>8870.5045582808762</v>
          </cell>
          <cell r="C842">
            <v>7717.7309528977703</v>
          </cell>
          <cell r="D842">
            <v>4798.8065986542133</v>
          </cell>
          <cell r="E842">
            <v>2650.054265248536</v>
          </cell>
          <cell r="F842">
            <v>3314.7762101150443</v>
          </cell>
          <cell r="G842">
            <v>5895.2665509008075</v>
          </cell>
        </row>
        <row r="843">
          <cell r="A843">
            <v>44729</v>
          </cell>
          <cell r="B843">
            <v>8870.5045582808762</v>
          </cell>
          <cell r="C843">
            <v>7717.7309528977694</v>
          </cell>
          <cell r="D843">
            <v>4798.8065986542133</v>
          </cell>
          <cell r="E843">
            <v>2650.054265248536</v>
          </cell>
          <cell r="F843">
            <v>3314.7762101150447</v>
          </cell>
          <cell r="G843">
            <v>5895.2665509008075</v>
          </cell>
        </row>
        <row r="844">
          <cell r="A844">
            <v>44736</v>
          </cell>
          <cell r="B844">
            <v>8870.5045582808762</v>
          </cell>
          <cell r="C844">
            <v>7717.7309528977694</v>
          </cell>
          <cell r="D844">
            <v>4798.8065986542133</v>
          </cell>
          <cell r="E844">
            <v>2650.054265248536</v>
          </cell>
          <cell r="F844">
            <v>3314.7762101150447</v>
          </cell>
          <cell r="G844">
            <v>5895.2665509008075</v>
          </cell>
        </row>
        <row r="845">
          <cell r="A845">
            <v>44743</v>
          </cell>
          <cell r="B845">
            <v>8870.5045582808762</v>
          </cell>
          <cell r="C845">
            <v>7717.7309528977694</v>
          </cell>
          <cell r="D845">
            <v>4798.8065986542133</v>
          </cell>
          <cell r="E845">
            <v>2650.054265248536</v>
          </cell>
          <cell r="F845">
            <v>3314.7762101150447</v>
          </cell>
          <cell r="G845">
            <v>5895.2665509008075</v>
          </cell>
        </row>
        <row r="846">
          <cell r="A846">
            <v>44750</v>
          </cell>
          <cell r="B846">
            <v>8870.5045582808762</v>
          </cell>
          <cell r="C846">
            <v>7717.7309528977694</v>
          </cell>
          <cell r="D846">
            <v>4798.8065986542133</v>
          </cell>
          <cell r="E846">
            <v>2650.054265248536</v>
          </cell>
          <cell r="F846">
            <v>3314.7762101150447</v>
          </cell>
          <cell r="G846">
            <v>5895.2665509008075</v>
          </cell>
        </row>
        <row r="847">
          <cell r="A847">
            <v>44757</v>
          </cell>
          <cell r="B847">
            <v>8870.5045582808762</v>
          </cell>
          <cell r="C847">
            <v>7717.7309528977694</v>
          </cell>
          <cell r="D847">
            <v>4798.8065986542133</v>
          </cell>
          <cell r="E847">
            <v>2650.054265248536</v>
          </cell>
          <cell r="F847">
            <v>3314.7762101150447</v>
          </cell>
          <cell r="G847">
            <v>5895.2665509008075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A4">
            <v>40955</v>
          </cell>
          <cell r="B4">
            <v>5316</v>
          </cell>
        </row>
        <row r="5">
          <cell r="A5">
            <v>40956</v>
          </cell>
          <cell r="B5">
            <v>5286</v>
          </cell>
        </row>
        <row r="6">
          <cell r="A6">
            <v>40959</v>
          </cell>
          <cell r="B6">
            <v>5243</v>
          </cell>
        </row>
        <row r="7">
          <cell r="A7">
            <v>40960</v>
          </cell>
          <cell r="B7">
            <v>5158</v>
          </cell>
        </row>
        <row r="8">
          <cell r="A8">
            <v>40961</v>
          </cell>
          <cell r="B8">
            <v>5278</v>
          </cell>
        </row>
        <row r="9">
          <cell r="A9">
            <v>40962</v>
          </cell>
          <cell r="B9">
            <v>5379</v>
          </cell>
        </row>
        <row r="10">
          <cell r="A10">
            <v>40963</v>
          </cell>
          <cell r="B10">
            <v>5699</v>
          </cell>
        </row>
        <row r="11">
          <cell r="A11">
            <v>40966</v>
          </cell>
          <cell r="B11">
            <v>5921</v>
          </cell>
        </row>
        <row r="12">
          <cell r="A12">
            <v>40967</v>
          </cell>
          <cell r="B12">
            <v>5980</v>
          </cell>
        </row>
        <row r="13">
          <cell r="A13">
            <v>40968</v>
          </cell>
          <cell r="B13">
            <v>6010</v>
          </cell>
        </row>
        <row r="14">
          <cell r="A14">
            <v>40969</v>
          </cell>
          <cell r="B14">
            <v>5976</v>
          </cell>
        </row>
        <row r="15">
          <cell r="A15">
            <v>40970</v>
          </cell>
          <cell r="B15">
            <v>5979</v>
          </cell>
        </row>
        <row r="16">
          <cell r="A16">
            <v>40973</v>
          </cell>
          <cell r="B16">
            <v>5962</v>
          </cell>
        </row>
        <row r="17">
          <cell r="A17">
            <v>40974</v>
          </cell>
          <cell r="B17">
            <v>5853</v>
          </cell>
        </row>
        <row r="18">
          <cell r="A18">
            <v>40975</v>
          </cell>
          <cell r="B18">
            <v>5859</v>
          </cell>
        </row>
        <row r="19">
          <cell r="A19">
            <v>40976</v>
          </cell>
          <cell r="B19">
            <v>5822</v>
          </cell>
        </row>
        <row r="20">
          <cell r="A20">
            <v>40977</v>
          </cell>
          <cell r="B20">
            <v>5786</v>
          </cell>
        </row>
        <row r="21">
          <cell r="A21">
            <v>40980</v>
          </cell>
          <cell r="B21">
            <v>5718</v>
          </cell>
        </row>
        <row r="22">
          <cell r="A22">
            <v>40981</v>
          </cell>
          <cell r="B22">
            <v>5572</v>
          </cell>
        </row>
        <row r="23">
          <cell r="A23">
            <v>40982</v>
          </cell>
          <cell r="B23">
            <v>5531</v>
          </cell>
        </row>
        <row r="24">
          <cell r="A24">
            <v>40983</v>
          </cell>
          <cell r="B24">
            <v>5474</v>
          </cell>
        </row>
        <row r="25">
          <cell r="A25">
            <v>40984</v>
          </cell>
          <cell r="B25">
            <v>5392</v>
          </cell>
        </row>
        <row r="26">
          <cell r="A26">
            <v>40987</v>
          </cell>
          <cell r="B26">
            <v>5188</v>
          </cell>
        </row>
        <row r="27">
          <cell r="A27">
            <v>40988</v>
          </cell>
          <cell r="B27">
            <v>4881</v>
          </cell>
        </row>
        <row r="28">
          <cell r="A28">
            <v>40989</v>
          </cell>
          <cell r="B28">
            <v>4886</v>
          </cell>
        </row>
        <row r="29">
          <cell r="A29">
            <v>40990</v>
          </cell>
          <cell r="B29">
            <v>4708</v>
          </cell>
        </row>
        <row r="30">
          <cell r="A30">
            <v>40991</v>
          </cell>
          <cell r="B30">
            <v>4708</v>
          </cell>
        </row>
        <row r="31">
          <cell r="A31">
            <v>40994</v>
          </cell>
          <cell r="B31">
            <v>4708</v>
          </cell>
        </row>
        <row r="32">
          <cell r="A32">
            <v>40995</v>
          </cell>
          <cell r="B32">
            <v>4473</v>
          </cell>
        </row>
        <row r="33">
          <cell r="A33">
            <v>40996</v>
          </cell>
          <cell r="B33">
            <v>4590</v>
          </cell>
        </row>
        <row r="34">
          <cell r="A34">
            <v>40997</v>
          </cell>
          <cell r="B34">
            <v>4940</v>
          </cell>
        </row>
        <row r="35">
          <cell r="A35">
            <v>40998</v>
          </cell>
          <cell r="B35">
            <v>5118</v>
          </cell>
        </row>
        <row r="36">
          <cell r="A36">
            <v>41001</v>
          </cell>
          <cell r="B36">
            <v>5369</v>
          </cell>
        </row>
        <row r="37">
          <cell r="A37">
            <v>41002</v>
          </cell>
          <cell r="B37">
            <v>5656</v>
          </cell>
        </row>
        <row r="38">
          <cell r="A38">
            <v>41003</v>
          </cell>
          <cell r="B38">
            <v>5852</v>
          </cell>
        </row>
        <row r="39">
          <cell r="A39">
            <v>41004</v>
          </cell>
          <cell r="B39">
            <v>6205</v>
          </cell>
        </row>
        <row r="40">
          <cell r="A40">
            <v>41005</v>
          </cell>
          <cell r="B40">
            <v>6423</v>
          </cell>
        </row>
        <row r="41">
          <cell r="A41">
            <v>41010</v>
          </cell>
          <cell r="B41">
            <v>6861</v>
          </cell>
        </row>
        <row r="42">
          <cell r="A42">
            <v>41011</v>
          </cell>
          <cell r="B42">
            <v>7080</v>
          </cell>
        </row>
        <row r="43">
          <cell r="A43">
            <v>41012</v>
          </cell>
          <cell r="B43">
            <v>6992</v>
          </cell>
        </row>
        <row r="44">
          <cell r="A44">
            <v>41015</v>
          </cell>
          <cell r="B44">
            <v>6741</v>
          </cell>
        </row>
        <row r="45">
          <cell r="A45">
            <v>41016</v>
          </cell>
          <cell r="B45">
            <v>6721</v>
          </cell>
        </row>
        <row r="46">
          <cell r="A46">
            <v>41017</v>
          </cell>
          <cell r="B46">
            <v>6611</v>
          </cell>
        </row>
        <row r="47">
          <cell r="A47">
            <v>41018</v>
          </cell>
          <cell r="B47">
            <v>6627</v>
          </cell>
        </row>
        <row r="48">
          <cell r="A48">
            <v>41019</v>
          </cell>
          <cell r="B48">
            <v>6627</v>
          </cell>
        </row>
        <row r="49">
          <cell r="A49">
            <v>41022</v>
          </cell>
          <cell r="B49">
            <v>6627</v>
          </cell>
        </row>
        <row r="50">
          <cell r="A50">
            <v>41023</v>
          </cell>
          <cell r="B50">
            <v>6627</v>
          </cell>
        </row>
        <row r="51">
          <cell r="A51">
            <v>41024</v>
          </cell>
          <cell r="B51">
            <v>6509</v>
          </cell>
        </row>
        <row r="52">
          <cell r="A52">
            <v>41025</v>
          </cell>
          <cell r="B52">
            <v>6417</v>
          </cell>
        </row>
        <row r="53">
          <cell r="A53">
            <v>41026</v>
          </cell>
          <cell r="B53">
            <v>6478</v>
          </cell>
        </row>
        <row r="54">
          <cell r="A54">
            <v>41029</v>
          </cell>
          <cell r="B54">
            <v>6458</v>
          </cell>
        </row>
        <row r="55">
          <cell r="A55">
            <v>41030</v>
          </cell>
          <cell r="B55">
            <v>6425</v>
          </cell>
        </row>
        <row r="56">
          <cell r="A56">
            <v>41031</v>
          </cell>
          <cell r="B56">
            <v>6464</v>
          </cell>
        </row>
        <row r="57">
          <cell r="A57">
            <v>41032</v>
          </cell>
          <cell r="B57">
            <v>7069</v>
          </cell>
        </row>
        <row r="58">
          <cell r="A58">
            <v>41033</v>
          </cell>
          <cell r="B58">
            <v>7848</v>
          </cell>
        </row>
        <row r="59">
          <cell r="A59">
            <v>41037</v>
          </cell>
          <cell r="B59">
            <v>8763</v>
          </cell>
        </row>
        <row r="60">
          <cell r="A60">
            <v>41038</v>
          </cell>
          <cell r="B60">
            <v>8854</v>
          </cell>
        </row>
        <row r="61">
          <cell r="A61">
            <v>41039</v>
          </cell>
          <cell r="B61">
            <v>8769</v>
          </cell>
        </row>
        <row r="62">
          <cell r="A62">
            <v>41040</v>
          </cell>
          <cell r="B62">
            <v>8660</v>
          </cell>
        </row>
        <row r="63">
          <cell r="A63">
            <v>41043</v>
          </cell>
          <cell r="B63">
            <v>8595</v>
          </cell>
        </row>
        <row r="64">
          <cell r="A64">
            <v>41044</v>
          </cell>
          <cell r="B64">
            <v>8593</v>
          </cell>
        </row>
        <row r="65">
          <cell r="A65">
            <v>41045</v>
          </cell>
          <cell r="B65">
            <v>8921</v>
          </cell>
        </row>
        <row r="66">
          <cell r="A66">
            <v>41046</v>
          </cell>
          <cell r="B66">
            <v>8983</v>
          </cell>
        </row>
        <row r="67">
          <cell r="A67">
            <v>41047</v>
          </cell>
          <cell r="B67">
            <v>8905</v>
          </cell>
        </row>
        <row r="68">
          <cell r="A68">
            <v>41050</v>
          </cell>
          <cell r="B68">
            <v>8841</v>
          </cell>
        </row>
        <row r="69">
          <cell r="A69">
            <v>41051</v>
          </cell>
          <cell r="B69">
            <v>8526</v>
          </cell>
        </row>
        <row r="70">
          <cell r="A70">
            <v>41052</v>
          </cell>
          <cell r="B70">
            <v>7927</v>
          </cell>
        </row>
        <row r="71">
          <cell r="A71">
            <v>41053</v>
          </cell>
          <cell r="B71">
            <v>6847</v>
          </cell>
        </row>
        <row r="72">
          <cell r="A72">
            <v>41054</v>
          </cell>
          <cell r="B72">
            <v>6426</v>
          </cell>
        </row>
        <row r="73">
          <cell r="A73">
            <v>41057</v>
          </cell>
          <cell r="B73">
            <v>6111</v>
          </cell>
        </row>
        <row r="74">
          <cell r="A74">
            <v>41058</v>
          </cell>
          <cell r="B74">
            <v>5736</v>
          </cell>
        </row>
        <row r="75">
          <cell r="A75">
            <v>41059</v>
          </cell>
          <cell r="B75">
            <v>5292</v>
          </cell>
        </row>
        <row r="76">
          <cell r="A76">
            <v>41060</v>
          </cell>
          <cell r="B76">
            <v>5036</v>
          </cell>
        </row>
        <row r="77">
          <cell r="A77">
            <v>41066</v>
          </cell>
          <cell r="B77">
            <v>5036</v>
          </cell>
        </row>
        <row r="78">
          <cell r="A78">
            <v>41067</v>
          </cell>
          <cell r="B78">
            <v>4383</v>
          </cell>
        </row>
        <row r="79">
          <cell r="A79">
            <v>41068</v>
          </cell>
          <cell r="B79">
            <v>4255</v>
          </cell>
        </row>
        <row r="80">
          <cell r="A80">
            <v>41071</v>
          </cell>
          <cell r="B80">
            <v>4227</v>
          </cell>
        </row>
        <row r="81">
          <cell r="A81">
            <v>41072</v>
          </cell>
          <cell r="B81">
            <v>4135</v>
          </cell>
        </row>
        <row r="82">
          <cell r="A82">
            <v>41073</v>
          </cell>
          <cell r="B82">
            <v>3988</v>
          </cell>
        </row>
        <row r="83">
          <cell r="A83">
            <v>41074</v>
          </cell>
          <cell r="B83">
            <v>3657</v>
          </cell>
        </row>
        <row r="84">
          <cell r="A84">
            <v>41075</v>
          </cell>
          <cell r="B84">
            <v>3471</v>
          </cell>
        </row>
        <row r="85">
          <cell r="A85">
            <v>41078</v>
          </cell>
          <cell r="B85">
            <v>3377</v>
          </cell>
        </row>
        <row r="86">
          <cell r="A86">
            <v>41079</v>
          </cell>
          <cell r="B86">
            <v>3420</v>
          </cell>
        </row>
        <row r="87">
          <cell r="A87">
            <v>41080</v>
          </cell>
          <cell r="B87">
            <v>3486</v>
          </cell>
        </row>
        <row r="88">
          <cell r="A88">
            <v>41081</v>
          </cell>
          <cell r="B88">
            <v>3550</v>
          </cell>
        </row>
        <row r="89">
          <cell r="A89">
            <v>41082</v>
          </cell>
          <cell r="B89">
            <v>3570</v>
          </cell>
        </row>
        <row r="90">
          <cell r="A90">
            <v>41085</v>
          </cell>
          <cell r="B90">
            <v>3591</v>
          </cell>
        </row>
        <row r="91">
          <cell r="A91">
            <v>41086</v>
          </cell>
          <cell r="B91">
            <v>3656</v>
          </cell>
        </row>
        <row r="92">
          <cell r="A92">
            <v>41087</v>
          </cell>
          <cell r="B92">
            <v>3826</v>
          </cell>
        </row>
        <row r="93">
          <cell r="A93">
            <v>41088</v>
          </cell>
          <cell r="B93">
            <v>3879</v>
          </cell>
        </row>
        <row r="94">
          <cell r="A94">
            <v>41089</v>
          </cell>
          <cell r="B94">
            <v>3988</v>
          </cell>
        </row>
        <row r="95">
          <cell r="A95">
            <v>41092</v>
          </cell>
          <cell r="B95">
            <v>4166</v>
          </cell>
        </row>
        <row r="96">
          <cell r="A96">
            <v>41093</v>
          </cell>
          <cell r="B96">
            <v>5709</v>
          </cell>
        </row>
        <row r="97">
          <cell r="A97">
            <v>41094</v>
          </cell>
          <cell r="B97">
            <v>6722</v>
          </cell>
        </row>
        <row r="98">
          <cell r="A98">
            <v>41095</v>
          </cell>
          <cell r="B98">
            <v>7569</v>
          </cell>
        </row>
        <row r="99">
          <cell r="A99">
            <v>41096</v>
          </cell>
          <cell r="B99">
            <v>7904</v>
          </cell>
        </row>
        <row r="100">
          <cell r="A100">
            <v>41099</v>
          </cell>
          <cell r="B100">
            <v>7983</v>
          </cell>
        </row>
        <row r="101">
          <cell r="A101">
            <v>41100</v>
          </cell>
          <cell r="B101">
            <v>7863</v>
          </cell>
        </row>
        <row r="102">
          <cell r="A102">
            <v>41101</v>
          </cell>
          <cell r="B102">
            <v>7321</v>
          </cell>
        </row>
        <row r="103">
          <cell r="A103">
            <v>41102</v>
          </cell>
          <cell r="B103">
            <v>6472</v>
          </cell>
        </row>
        <row r="104">
          <cell r="A104">
            <v>41103</v>
          </cell>
          <cell r="B104">
            <v>6070</v>
          </cell>
        </row>
        <row r="105">
          <cell r="A105">
            <v>41106</v>
          </cell>
          <cell r="B105">
            <v>5903</v>
          </cell>
        </row>
        <row r="106">
          <cell r="A106">
            <v>41107</v>
          </cell>
          <cell r="B106">
            <v>5808</v>
          </cell>
        </row>
        <row r="107">
          <cell r="A107">
            <v>41108</v>
          </cell>
          <cell r="B107">
            <v>5542</v>
          </cell>
        </row>
        <row r="108">
          <cell r="A108">
            <v>41109</v>
          </cell>
          <cell r="B108">
            <v>5383</v>
          </cell>
        </row>
        <row r="109">
          <cell r="A109">
            <v>41110</v>
          </cell>
          <cell r="B109">
            <v>5342</v>
          </cell>
        </row>
        <row r="110">
          <cell r="A110">
            <v>41113</v>
          </cell>
          <cell r="B110">
            <v>5323</v>
          </cell>
        </row>
        <row r="111">
          <cell r="A111">
            <v>41114</v>
          </cell>
          <cell r="B111">
            <v>5159</v>
          </cell>
        </row>
        <row r="112">
          <cell r="A112">
            <v>41115</v>
          </cell>
          <cell r="B112">
            <v>4969</v>
          </cell>
        </row>
        <row r="113">
          <cell r="A113">
            <v>41116</v>
          </cell>
          <cell r="B113">
            <v>4875</v>
          </cell>
        </row>
        <row r="114">
          <cell r="A114">
            <v>41117</v>
          </cell>
          <cell r="B114">
            <v>4740</v>
          </cell>
        </row>
        <row r="115">
          <cell r="A115">
            <v>41120</v>
          </cell>
          <cell r="B115">
            <v>4642</v>
          </cell>
        </row>
        <row r="116">
          <cell r="A116">
            <v>41121</v>
          </cell>
          <cell r="B116">
            <v>4550</v>
          </cell>
        </row>
        <row r="117">
          <cell r="A117">
            <v>41122</v>
          </cell>
          <cell r="B117">
            <v>4358</v>
          </cell>
        </row>
        <row r="118">
          <cell r="A118">
            <v>41123</v>
          </cell>
          <cell r="B118">
            <v>4255</v>
          </cell>
        </row>
        <row r="119">
          <cell r="A119">
            <v>41124</v>
          </cell>
          <cell r="B119">
            <v>4346</v>
          </cell>
        </row>
        <row r="120">
          <cell r="A120">
            <v>41127</v>
          </cell>
          <cell r="B120">
            <v>4417</v>
          </cell>
        </row>
        <row r="121">
          <cell r="A121">
            <v>41128</v>
          </cell>
          <cell r="B121">
            <v>4596</v>
          </cell>
        </row>
        <row r="122">
          <cell r="A122">
            <v>41129</v>
          </cell>
          <cell r="B122">
            <v>4210</v>
          </cell>
        </row>
        <row r="123">
          <cell r="A123">
            <v>41130</v>
          </cell>
          <cell r="B123">
            <v>4067</v>
          </cell>
        </row>
        <row r="124">
          <cell r="A124">
            <v>41131</v>
          </cell>
          <cell r="B124">
            <v>3852</v>
          </cell>
        </row>
        <row r="125">
          <cell r="A125">
            <v>41134</v>
          </cell>
          <cell r="B125">
            <v>3763</v>
          </cell>
        </row>
        <row r="126">
          <cell r="A126">
            <v>41135</v>
          </cell>
          <cell r="B126">
            <v>3590</v>
          </cell>
        </row>
        <row r="127">
          <cell r="A127">
            <v>41136</v>
          </cell>
          <cell r="B127">
            <v>3018</v>
          </cell>
        </row>
        <row r="128">
          <cell r="A128">
            <v>41137</v>
          </cell>
          <cell r="B128">
            <v>2877</v>
          </cell>
        </row>
        <row r="129">
          <cell r="A129">
            <v>41138</v>
          </cell>
          <cell r="B129">
            <v>2779</v>
          </cell>
        </row>
        <row r="130">
          <cell r="A130">
            <v>41141</v>
          </cell>
          <cell r="B130">
            <v>2683</v>
          </cell>
        </row>
        <row r="131">
          <cell r="A131">
            <v>41142</v>
          </cell>
          <cell r="B131">
            <v>2644</v>
          </cell>
        </row>
        <row r="132">
          <cell r="A132">
            <v>41143</v>
          </cell>
          <cell r="B132">
            <v>2719</v>
          </cell>
        </row>
        <row r="133">
          <cell r="A133">
            <v>41144</v>
          </cell>
          <cell r="B133">
            <v>2801</v>
          </cell>
        </row>
        <row r="134">
          <cell r="A134">
            <v>41145</v>
          </cell>
          <cell r="B134">
            <v>2927</v>
          </cell>
        </row>
        <row r="135">
          <cell r="A135">
            <v>41149</v>
          </cell>
          <cell r="B135">
            <v>3275</v>
          </cell>
        </row>
        <row r="136">
          <cell r="A136">
            <v>41150</v>
          </cell>
          <cell r="B136">
            <v>3296</v>
          </cell>
        </row>
        <row r="137">
          <cell r="A137">
            <v>41151</v>
          </cell>
          <cell r="B137">
            <v>3250</v>
          </cell>
        </row>
        <row r="138">
          <cell r="A138">
            <v>41152</v>
          </cell>
          <cell r="B138">
            <v>3308</v>
          </cell>
        </row>
        <row r="139">
          <cell r="A139">
            <v>41155</v>
          </cell>
          <cell r="B139">
            <v>3356</v>
          </cell>
        </row>
        <row r="140">
          <cell r="A140">
            <v>41156</v>
          </cell>
          <cell r="B140">
            <v>3465</v>
          </cell>
        </row>
        <row r="141">
          <cell r="A141">
            <v>41157</v>
          </cell>
          <cell r="B141">
            <v>3497</v>
          </cell>
        </row>
        <row r="142">
          <cell r="A142">
            <v>41158</v>
          </cell>
          <cell r="B142">
            <v>3466</v>
          </cell>
        </row>
        <row r="143">
          <cell r="A143">
            <v>41159</v>
          </cell>
          <cell r="B143">
            <v>3452</v>
          </cell>
        </row>
        <row r="144">
          <cell r="A144">
            <v>41162</v>
          </cell>
          <cell r="B144">
            <v>3485</v>
          </cell>
        </row>
        <row r="145">
          <cell r="A145">
            <v>41163</v>
          </cell>
          <cell r="B145">
            <v>3465</v>
          </cell>
        </row>
        <row r="146">
          <cell r="A146">
            <v>41164</v>
          </cell>
          <cell r="B146">
            <v>3490</v>
          </cell>
        </row>
        <row r="147">
          <cell r="A147">
            <v>41165</v>
          </cell>
          <cell r="B147">
            <v>3592</v>
          </cell>
        </row>
        <row r="148">
          <cell r="A148">
            <v>41168</v>
          </cell>
          <cell r="B148">
            <v>3660</v>
          </cell>
        </row>
        <row r="149">
          <cell r="A149">
            <v>41169</v>
          </cell>
          <cell r="B149">
            <v>3779</v>
          </cell>
        </row>
        <row r="150">
          <cell r="A150">
            <v>41170</v>
          </cell>
          <cell r="B150">
            <v>5006</v>
          </cell>
        </row>
        <row r="151">
          <cell r="A151">
            <v>41171</v>
          </cell>
          <cell r="B151">
            <v>5896</v>
          </cell>
        </row>
        <row r="152">
          <cell r="A152">
            <v>41172</v>
          </cell>
          <cell r="B152">
            <v>6973</v>
          </cell>
        </row>
        <row r="153">
          <cell r="A153">
            <v>41173</v>
          </cell>
          <cell r="B153">
            <v>7664</v>
          </cell>
        </row>
        <row r="154">
          <cell r="A154">
            <v>41176</v>
          </cell>
          <cell r="B154">
            <v>7619</v>
          </cell>
        </row>
        <row r="155">
          <cell r="A155">
            <v>41177</v>
          </cell>
          <cell r="B155">
            <v>7504</v>
          </cell>
        </row>
        <row r="156">
          <cell r="A156">
            <v>41178</v>
          </cell>
          <cell r="B156">
            <v>7292</v>
          </cell>
        </row>
        <row r="157">
          <cell r="A157">
            <v>41179</v>
          </cell>
          <cell r="B157">
            <v>7210</v>
          </cell>
        </row>
        <row r="158">
          <cell r="A158">
            <v>41183</v>
          </cell>
          <cell r="B158">
            <v>8426</v>
          </cell>
        </row>
        <row r="159">
          <cell r="A159">
            <v>41184</v>
          </cell>
          <cell r="B159">
            <v>8542</v>
          </cell>
        </row>
        <row r="160">
          <cell r="A160">
            <v>41185</v>
          </cell>
          <cell r="B160">
            <v>9114</v>
          </cell>
        </row>
        <row r="161">
          <cell r="A161">
            <v>41186</v>
          </cell>
          <cell r="B161">
            <v>10518</v>
          </cell>
        </row>
        <row r="162">
          <cell r="A162">
            <v>41190</v>
          </cell>
          <cell r="B162">
            <v>11172</v>
          </cell>
        </row>
        <row r="163">
          <cell r="A163">
            <v>41191</v>
          </cell>
          <cell r="B163">
            <v>10414</v>
          </cell>
        </row>
        <row r="164">
          <cell r="A164">
            <v>41192</v>
          </cell>
          <cell r="B164">
            <v>9854</v>
          </cell>
        </row>
        <row r="165">
          <cell r="A165">
            <v>41193</v>
          </cell>
          <cell r="B165">
            <v>10371</v>
          </cell>
        </row>
        <row r="166">
          <cell r="A166">
            <v>41194</v>
          </cell>
          <cell r="B166">
            <v>11074</v>
          </cell>
        </row>
        <row r="167">
          <cell r="A167">
            <v>41197</v>
          </cell>
          <cell r="B167">
            <v>11556</v>
          </cell>
        </row>
        <row r="168">
          <cell r="A168">
            <v>41198</v>
          </cell>
          <cell r="B168">
            <v>12965</v>
          </cell>
        </row>
        <row r="169">
          <cell r="A169">
            <v>41199</v>
          </cell>
          <cell r="B169">
            <v>13663</v>
          </cell>
        </row>
        <row r="170">
          <cell r="A170">
            <v>41200</v>
          </cell>
          <cell r="B170">
            <v>13430</v>
          </cell>
        </row>
        <row r="171">
          <cell r="A171">
            <v>41201</v>
          </cell>
          <cell r="B171">
            <v>14380</v>
          </cell>
        </row>
        <row r="172">
          <cell r="A172">
            <v>41204</v>
          </cell>
          <cell r="B172">
            <v>15599</v>
          </cell>
        </row>
        <row r="173">
          <cell r="A173">
            <v>41205</v>
          </cell>
          <cell r="B173">
            <v>18388</v>
          </cell>
        </row>
        <row r="174">
          <cell r="A174">
            <v>41206</v>
          </cell>
          <cell r="B174">
            <v>17848</v>
          </cell>
        </row>
        <row r="175">
          <cell r="A175">
            <v>41207</v>
          </cell>
          <cell r="B175">
            <v>16769</v>
          </cell>
        </row>
        <row r="176">
          <cell r="A176">
            <v>41208</v>
          </cell>
          <cell r="B176">
            <v>16842</v>
          </cell>
        </row>
        <row r="177">
          <cell r="A177">
            <v>41211</v>
          </cell>
          <cell r="B177">
            <v>16934</v>
          </cell>
        </row>
        <row r="178">
          <cell r="A178">
            <v>41212</v>
          </cell>
          <cell r="B178">
            <v>16890</v>
          </cell>
        </row>
        <row r="179">
          <cell r="A179">
            <v>41213</v>
          </cell>
          <cell r="B179">
            <v>16492</v>
          </cell>
        </row>
        <row r="180">
          <cell r="A180">
            <v>41183</v>
          </cell>
          <cell r="B180">
            <v>15812</v>
          </cell>
        </row>
        <row r="181">
          <cell r="A181">
            <v>41215</v>
          </cell>
          <cell r="B181">
            <v>15409</v>
          </cell>
        </row>
        <row r="182">
          <cell r="A182">
            <v>41218</v>
          </cell>
          <cell r="B182">
            <v>15074</v>
          </cell>
        </row>
        <row r="183">
          <cell r="A183">
            <v>41219</v>
          </cell>
          <cell r="B183">
            <v>14421</v>
          </cell>
        </row>
        <row r="184">
          <cell r="A184">
            <v>41220</v>
          </cell>
          <cell r="B184">
            <v>13545</v>
          </cell>
        </row>
        <row r="185">
          <cell r="A185">
            <v>41221</v>
          </cell>
          <cell r="B185">
            <v>13685</v>
          </cell>
        </row>
        <row r="186">
          <cell r="A186">
            <v>41222</v>
          </cell>
          <cell r="B186">
            <v>14554</v>
          </cell>
        </row>
        <row r="187">
          <cell r="A187">
            <v>41225</v>
          </cell>
          <cell r="B187">
            <v>15422</v>
          </cell>
        </row>
        <row r="188">
          <cell r="A188">
            <v>41226</v>
          </cell>
          <cell r="B188">
            <v>16030</v>
          </cell>
        </row>
        <row r="189">
          <cell r="A189">
            <v>41227</v>
          </cell>
          <cell r="B189">
            <v>16625</v>
          </cell>
        </row>
        <row r="190">
          <cell r="A190">
            <v>41228</v>
          </cell>
          <cell r="B190">
            <v>16438</v>
          </cell>
        </row>
        <row r="191">
          <cell r="A191">
            <v>41229</v>
          </cell>
          <cell r="B191">
            <v>16411</v>
          </cell>
        </row>
        <row r="192">
          <cell r="A192">
            <v>41232</v>
          </cell>
          <cell r="B192">
            <v>16734</v>
          </cell>
        </row>
        <row r="193">
          <cell r="A193">
            <v>41233</v>
          </cell>
          <cell r="B193">
            <v>16809</v>
          </cell>
        </row>
        <row r="194">
          <cell r="A194">
            <v>41234</v>
          </cell>
          <cell r="B194">
            <v>16629</v>
          </cell>
        </row>
        <row r="195">
          <cell r="A195">
            <v>41235</v>
          </cell>
          <cell r="B195">
            <v>16541</v>
          </cell>
        </row>
        <row r="196">
          <cell r="A196">
            <v>41236</v>
          </cell>
          <cell r="B196">
            <v>16412</v>
          </cell>
        </row>
        <row r="197">
          <cell r="A197">
            <v>41239</v>
          </cell>
          <cell r="B197">
            <v>16357</v>
          </cell>
        </row>
        <row r="198">
          <cell r="A198">
            <v>41240</v>
          </cell>
          <cell r="B198">
            <v>16291</v>
          </cell>
        </row>
        <row r="199">
          <cell r="A199">
            <v>41241</v>
          </cell>
          <cell r="B199">
            <v>16506</v>
          </cell>
        </row>
        <row r="200">
          <cell r="A200">
            <v>41242</v>
          </cell>
          <cell r="B200">
            <v>16233</v>
          </cell>
        </row>
        <row r="201">
          <cell r="A201">
            <v>41243</v>
          </cell>
          <cell r="B201">
            <v>15869</v>
          </cell>
        </row>
        <row r="202">
          <cell r="A202">
            <v>41246</v>
          </cell>
          <cell r="B202">
            <v>15532</v>
          </cell>
        </row>
        <row r="203">
          <cell r="A203">
            <v>41247</v>
          </cell>
          <cell r="B203">
            <v>14820</v>
          </cell>
        </row>
        <row r="204">
          <cell r="A204">
            <v>41248</v>
          </cell>
          <cell r="B204">
            <v>13852</v>
          </cell>
        </row>
        <row r="205">
          <cell r="A205">
            <v>41249</v>
          </cell>
          <cell r="B205">
            <v>12827</v>
          </cell>
        </row>
        <row r="206">
          <cell r="A206">
            <v>41250</v>
          </cell>
          <cell r="B206">
            <v>12006</v>
          </cell>
        </row>
        <row r="207">
          <cell r="A207">
            <v>41253</v>
          </cell>
          <cell r="B207">
            <v>11209</v>
          </cell>
        </row>
        <row r="208">
          <cell r="A208">
            <v>41254</v>
          </cell>
          <cell r="B208">
            <v>10023</v>
          </cell>
        </row>
        <row r="209">
          <cell r="A209">
            <v>41255</v>
          </cell>
          <cell r="B209">
            <v>7624</v>
          </cell>
        </row>
        <row r="210">
          <cell r="A210">
            <v>41256</v>
          </cell>
          <cell r="B210">
            <v>6893</v>
          </cell>
        </row>
        <row r="211">
          <cell r="A211">
            <v>41257</v>
          </cell>
          <cell r="B211">
            <v>6633</v>
          </cell>
        </row>
        <row r="212">
          <cell r="A212">
            <v>41260</v>
          </cell>
          <cell r="B212">
            <v>6239</v>
          </cell>
        </row>
        <row r="213">
          <cell r="A213">
            <v>41261</v>
          </cell>
          <cell r="B213">
            <v>5617</v>
          </cell>
        </row>
        <row r="214">
          <cell r="A214">
            <v>41262</v>
          </cell>
          <cell r="B214">
            <v>5032</v>
          </cell>
        </row>
        <row r="215">
          <cell r="A215">
            <v>41263</v>
          </cell>
          <cell r="B215">
            <v>4861</v>
          </cell>
        </row>
        <row r="216">
          <cell r="A216">
            <v>41264</v>
          </cell>
          <cell r="B216">
            <v>4814</v>
          </cell>
        </row>
        <row r="217">
          <cell r="A217">
            <v>41267</v>
          </cell>
          <cell r="B217">
            <v>4895</v>
          </cell>
        </row>
        <row r="218">
          <cell r="A218">
            <v>41276</v>
          </cell>
          <cell r="B218">
            <v>4864</v>
          </cell>
        </row>
        <row r="219">
          <cell r="A219">
            <v>41277</v>
          </cell>
          <cell r="B219">
            <v>4973</v>
          </cell>
        </row>
        <row r="220">
          <cell r="A220">
            <v>41278</v>
          </cell>
          <cell r="B220">
            <v>5249</v>
          </cell>
        </row>
        <row r="221">
          <cell r="A221">
            <v>41281</v>
          </cell>
          <cell r="B221">
            <v>5488</v>
          </cell>
        </row>
        <row r="222">
          <cell r="A222">
            <v>41282</v>
          </cell>
          <cell r="B222">
            <v>6157</v>
          </cell>
        </row>
        <row r="223">
          <cell r="A223">
            <v>41283</v>
          </cell>
          <cell r="B223">
            <v>6182</v>
          </cell>
        </row>
        <row r="224">
          <cell r="A224">
            <v>41284</v>
          </cell>
          <cell r="B224">
            <v>6123</v>
          </cell>
        </row>
        <row r="225">
          <cell r="A225">
            <v>41285</v>
          </cell>
          <cell r="B225">
            <v>6213</v>
          </cell>
        </row>
        <row r="226">
          <cell r="A226">
            <v>41288</v>
          </cell>
          <cell r="B226">
            <v>6242</v>
          </cell>
        </row>
        <row r="227">
          <cell r="A227">
            <v>41289</v>
          </cell>
          <cell r="B227">
            <v>6353</v>
          </cell>
        </row>
        <row r="228">
          <cell r="A228">
            <v>41290</v>
          </cell>
          <cell r="B228">
            <v>7024</v>
          </cell>
        </row>
      </sheetData>
      <sheetData sheetId="21"/>
      <sheetData sheetId="22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weekly prices input"/>
      <sheetName val="monthly average"/>
      <sheetName val="monthly forecast"/>
      <sheetName val="Monthly Table"/>
      <sheetName val="minichart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Monthly Table for launch"/>
      <sheetName val="weekly prices input"/>
      <sheetName val="monthly average"/>
      <sheetName val="SRM Price History Feed M"/>
      <sheetName val="SRM Price History Feed Q"/>
      <sheetName val="Quarterly avg"/>
      <sheetName val="yearly average"/>
      <sheetName val="minicharts"/>
      <sheetName val="Sheet1"/>
      <sheetName val="Sheet2"/>
      <sheetName val="Prices input template new"/>
    </sheetNames>
    <sheetDataSet>
      <sheetData sheetId="0"/>
      <sheetData sheetId="1"/>
      <sheetData sheetId="2">
        <row r="1">
          <cell r="BH1" t="str">
            <v>US No.1 Bushelling</v>
          </cell>
        </row>
      </sheetData>
      <sheetData sheetId="3">
        <row r="1">
          <cell r="B1" t="str">
            <v>Year</v>
          </cell>
        </row>
      </sheetData>
      <sheetData sheetId="4">
        <row r="1">
          <cell r="CD1" t="str">
            <v>MBIO62 CFR Qingdao</v>
          </cell>
        </row>
      </sheetData>
      <sheetData sheetId="5">
        <row r="26">
          <cell r="B26" t="str">
            <v>2014 Q1</v>
          </cell>
        </row>
      </sheetData>
      <sheetData sheetId="6">
        <row r="2">
          <cell r="A2">
            <v>2008</v>
          </cell>
        </row>
      </sheetData>
      <sheetData sheetId="7">
        <row r="1">
          <cell r="A1"/>
          <cell r="B1"/>
          <cell r="C1" t="str">
            <v>Chinese fines import cfr</v>
          </cell>
          <cell r="D1" t="str">
            <v>Chinese pellet import cfr</v>
          </cell>
          <cell r="E1" t="str">
            <v xml:space="preserve">Chinese domestic concentrate </v>
          </cell>
          <cell r="F1" t="str">
            <v>Chinese domestic pellet</v>
          </cell>
          <cell r="G1" t="str">
            <v xml:space="preserve">Indian export fob (63.5% Fe) </v>
          </cell>
          <cell r="H1" t="str">
            <v>Russian concentrate domestic ex-w excl VAT (68% fe) $/tonne</v>
          </cell>
          <cell r="I1" t="str">
            <v>Russian concentrate export DAF Ukraine $/tonne</v>
          </cell>
          <cell r="J1" t="str">
            <v>Russian concentrate export C&amp;F China $/tonne</v>
          </cell>
          <cell r="K1" t="str">
            <v>Ukraine concentrate domestic ex-w exc VAT (65% Fe) $/tonne</v>
          </cell>
          <cell r="L1" t="str">
            <v>Australian Hard Coking spot fob price</v>
          </cell>
          <cell r="M1" t="str">
            <v>USA (LV) Hard Coking spot price fob (port)</v>
          </cell>
          <cell r="N1" t="str">
            <v>Chinese domestic Hard Coking spot price (ex-Shanxi Province)</v>
          </cell>
          <cell r="O1" t="str">
            <v>Chinese Coke export fob</v>
          </cell>
          <cell r="P1" t="str">
            <v>Chinese Coke domestic</v>
          </cell>
          <cell r="Q1" t="str">
            <v>Pig iron, CIS export</v>
          </cell>
          <cell r="R1" t="str">
            <v>Pig iron, Latin America export (Vitoria)</v>
          </cell>
          <cell r="S1" t="str">
            <v>Pig iron, Latin America export (Ponta da Madeira)</v>
          </cell>
          <cell r="T1" t="str">
            <v>Pig iron EU import</v>
          </cell>
          <cell r="U1" t="str">
            <v>Pig Iron US import (MONTHLY)</v>
          </cell>
          <cell r="V1" t="str">
            <v>Korea Import (MONTHLY)</v>
          </cell>
          <cell r="W1" t="str">
            <v>HBI Latin America export</v>
          </cell>
          <cell r="X1" t="str">
            <v>HBI US import (MONTHLY)</v>
          </cell>
          <cell r="Y1" t="str">
            <v>Scrap US composite domestic HMS No1</v>
          </cell>
          <cell r="Z1" t="str">
            <v xml:space="preserve">Scrap US domestic shredded </v>
          </cell>
          <cell r="AA1" t="str">
            <v>US composite domestic  HMS No2</v>
          </cell>
          <cell r="AB1" t="str">
            <v>US East Coast export HMS No1 $/tonne</v>
          </cell>
          <cell r="AC1" t="str">
            <v>EU Rotterdam price HMS No1&amp;2 (80:20) $/tonne</v>
          </cell>
          <cell r="AD1" t="str">
            <v>EU Rotterdam price HMS No1&amp;2 (50:50)</v>
          </cell>
          <cell r="AE1" t="str">
            <v>EU Rotterdam Shredded fob</v>
          </cell>
          <cell r="AF1" t="str">
            <v>South Korean import  HMS No1 c&amp;f</v>
          </cell>
          <cell r="AG1" t="str">
            <v>Turkish A3 import c&amp;f (Izmir)</v>
          </cell>
          <cell r="AH1" t="str">
            <v>A3 Black Sea fob</v>
          </cell>
          <cell r="AI1" t="str">
            <v>Japan domestic delivered HMS No2 (Tokyo)</v>
          </cell>
          <cell r="AJ1" t="str">
            <v>Japan export HMS No2 fob</v>
          </cell>
          <cell r="AK1" t="str">
            <v>Japan domestic delivered HMS No2 (Osaka)</v>
          </cell>
          <cell r="AL1" t="str">
            <v>Japan (Kanto price) HMS No 2 ('000 yen/tonne)</v>
          </cell>
          <cell r="AM1" t="str">
            <v>Japan (Kanto price) HMS No 2 export</v>
          </cell>
          <cell r="AN1" t="str">
            <v>South Korea HMS No 1 ('000 won/tonne)</v>
          </cell>
          <cell r="AO1" t="str">
            <v>South Korea HMS No 1 import</v>
          </cell>
          <cell r="AP1" t="str">
            <v>Belgium HMS1 €/tonne</v>
          </cell>
          <cell r="AQ1" t="str">
            <v>Belgium shredded €/tonne</v>
          </cell>
          <cell r="AR1" t="str">
            <v>France HMS 1 €/tonne</v>
          </cell>
          <cell r="AS1" t="str">
            <v>France Shredded €/tonne</v>
          </cell>
          <cell r="AT1" t="str">
            <v>Germany HMS 1 €/tonne</v>
          </cell>
          <cell r="AU1" t="str">
            <v>Germany Shredded €/tonne</v>
          </cell>
          <cell r="AV1" t="str">
            <v>Italy HMS 1 €/tonne</v>
          </cell>
          <cell r="AW1" t="str">
            <v>Italy Shredded €/tonne</v>
          </cell>
          <cell r="AX1" t="str">
            <v>Spain HMS 1 €/tonne</v>
          </cell>
          <cell r="AY1" t="str">
            <v>Spain Shredded €/tonne</v>
          </cell>
          <cell r="AZ1" t="str">
            <v>UK HMS 1 £/tonne</v>
          </cell>
          <cell r="BA1" t="str">
            <v>UK Shredded £/tonne</v>
          </cell>
          <cell r="BB1" t="str">
            <v>US midwest HMS 1</v>
          </cell>
          <cell r="BC1" t="str">
            <v>US midwest Shredded</v>
          </cell>
        </row>
        <row r="2">
          <cell r="A2">
            <v>2007</v>
          </cell>
          <cell r="B2"/>
          <cell r="C2">
            <v>162.6</v>
          </cell>
          <cell r="D2">
            <v>184.65</v>
          </cell>
          <cell r="E2">
            <v>147.30845847242799</v>
          </cell>
          <cell r="F2">
            <v>183.89771310320378</v>
          </cell>
          <cell r="G2">
            <v>122.47</v>
          </cell>
          <cell r="H2"/>
          <cell r="I2"/>
          <cell r="J2"/>
          <cell r="K2"/>
          <cell r="L2">
            <v>132.94999999999999</v>
          </cell>
          <cell r="M2">
            <v>123.33</v>
          </cell>
          <cell r="N2">
            <v>114.9</v>
          </cell>
          <cell r="O2">
            <v>315.5</v>
          </cell>
          <cell r="P2">
            <v>191.99556566177367</v>
          </cell>
          <cell r="Q2">
            <v>340</v>
          </cell>
          <cell r="R2">
            <v>328.8125</v>
          </cell>
          <cell r="S2">
            <v>340.13749999999999</v>
          </cell>
          <cell r="T2">
            <v>270</v>
          </cell>
          <cell r="U2">
            <v>384.3</v>
          </cell>
          <cell r="V2">
            <v>424.8</v>
          </cell>
          <cell r="W2" t="e">
            <v>#DIV/0!</v>
          </cell>
          <cell r="X2">
            <v>319.5</v>
          </cell>
          <cell r="Y2">
            <v>258.96999999999997</v>
          </cell>
          <cell r="Z2">
            <v>291.83666666666664</v>
          </cell>
          <cell r="AA2">
            <v>251.34</v>
          </cell>
          <cell r="AB2">
            <v>274.31</v>
          </cell>
          <cell r="AC2">
            <v>299.89999999999998</v>
          </cell>
          <cell r="AD2">
            <v>280.24</v>
          </cell>
          <cell r="AE2">
            <v>305.20999999999998</v>
          </cell>
          <cell r="AF2">
            <v>368.84000000000003</v>
          </cell>
          <cell r="AG2">
            <v>356.63</v>
          </cell>
          <cell r="AH2">
            <v>330.01</v>
          </cell>
          <cell r="AI2">
            <v>37085</v>
          </cell>
          <cell r="AJ2">
            <v>37815</v>
          </cell>
          <cell r="AK2">
            <v>38937.5</v>
          </cell>
          <cell r="AL2">
            <v>37.6</v>
          </cell>
          <cell r="AM2">
            <v>323.7</v>
          </cell>
          <cell r="AN2">
            <v>298</v>
          </cell>
          <cell r="AO2">
            <v>354.7</v>
          </cell>
          <cell r="AP2">
            <v>204.2</v>
          </cell>
          <cell r="AQ2">
            <v>213</v>
          </cell>
          <cell r="AR2">
            <v>221.2</v>
          </cell>
          <cell r="AS2">
            <v>232.1</v>
          </cell>
          <cell r="AT2">
            <v>222</v>
          </cell>
          <cell r="AU2">
            <v>229.5</v>
          </cell>
          <cell r="AV2">
            <v>230</v>
          </cell>
          <cell r="AW2">
            <v>246</v>
          </cell>
          <cell r="AX2">
            <v>222.5</v>
          </cell>
          <cell r="AY2">
            <v>228.3</v>
          </cell>
          <cell r="AZ2">
            <v>134.4</v>
          </cell>
          <cell r="BA2">
            <v>140.30000000000001</v>
          </cell>
          <cell r="BB2">
            <v>264</v>
          </cell>
          <cell r="BC2">
            <v>294</v>
          </cell>
        </row>
        <row r="3">
          <cell r="A3">
            <v>2008</v>
          </cell>
          <cell r="B3"/>
          <cell r="C3">
            <v>153.53124999999997</v>
          </cell>
          <cell r="D3">
            <v>201.55833333333331</v>
          </cell>
          <cell r="E3">
            <v>176.00221235407255</v>
          </cell>
          <cell r="F3">
            <v>221.10005809417873</v>
          </cell>
          <cell r="G3">
            <v>120.35416666666667</v>
          </cell>
          <cell r="H3"/>
          <cell r="I3"/>
          <cell r="J3"/>
          <cell r="K3"/>
          <cell r="L3">
            <v>316.85416666666669</v>
          </cell>
          <cell r="M3">
            <v>271.91666666666669</v>
          </cell>
          <cell r="N3">
            <v>248.55416666666667</v>
          </cell>
          <cell r="O3">
            <v>554.9666666666667</v>
          </cell>
          <cell r="P3">
            <v>323.34393358423938</v>
          </cell>
          <cell r="Q3">
            <v>615.36458333333337</v>
          </cell>
          <cell r="R3">
            <v>561.77083333333337</v>
          </cell>
          <cell r="S3">
            <v>571.125</v>
          </cell>
          <cell r="T3">
            <v>435.77291666666662</v>
          </cell>
          <cell r="U3">
            <v>617.54166666666663</v>
          </cell>
          <cell r="V3">
            <v>633.54166666666663</v>
          </cell>
          <cell r="W3">
            <v>488.48958333333331</v>
          </cell>
          <cell r="X3">
            <v>540.41666666666663</v>
          </cell>
          <cell r="Y3">
            <v>355.26527777777784</v>
          </cell>
          <cell r="Z3">
            <v>415.97430555555547</v>
          </cell>
          <cell r="AA3">
            <v>345.2430555555556</v>
          </cell>
          <cell r="AB3">
            <v>421.1875</v>
          </cell>
          <cell r="AC3">
            <v>447.00416666666666</v>
          </cell>
          <cell r="AD3">
            <v>408.32499999999999</v>
          </cell>
          <cell r="AE3">
            <v>452.50833333333338</v>
          </cell>
          <cell r="AF3">
            <v>496.23749999999995</v>
          </cell>
          <cell r="AG3">
            <v>485.125</v>
          </cell>
          <cell r="AH3">
            <v>465.375</v>
          </cell>
          <cell r="AI3">
            <v>45047.916666666664</v>
          </cell>
          <cell r="AJ3">
            <v>46337.5</v>
          </cell>
          <cell r="AK3">
            <v>46552.291666666664</v>
          </cell>
          <cell r="AL3">
            <v>45.012499999999996</v>
          </cell>
          <cell r="AM3">
            <v>442</v>
          </cell>
          <cell r="AN3">
            <v>477.48333333333335</v>
          </cell>
          <cell r="AO3">
            <v>486.75</v>
          </cell>
          <cell r="AP3">
            <v>305.875</v>
          </cell>
          <cell r="AQ3">
            <v>310.125</v>
          </cell>
          <cell r="AR3">
            <v>305.54166666666669</v>
          </cell>
          <cell r="AS3">
            <v>311.04166666666669</v>
          </cell>
          <cell r="AT3">
            <v>309.58333333333331</v>
          </cell>
          <cell r="AU3">
            <v>317.29166666666669</v>
          </cell>
          <cell r="AV3">
            <v>305.29166666666669</v>
          </cell>
          <cell r="AW3">
            <v>311.04166666666669</v>
          </cell>
          <cell r="AX3">
            <v>289.58333333333331</v>
          </cell>
          <cell r="AY3">
            <v>293.33333333333331</v>
          </cell>
          <cell r="AZ3">
            <v>199.45833333333334</v>
          </cell>
          <cell r="BA3">
            <v>211.58333333333334</v>
          </cell>
          <cell r="BB3">
            <v>363.16666666666669</v>
          </cell>
          <cell r="BC3">
            <v>411.75</v>
          </cell>
        </row>
        <row r="4">
          <cell r="A4">
            <v>2009</v>
          </cell>
          <cell r="B4"/>
          <cell r="C4">
            <v>84.55416666666666</v>
          </cell>
          <cell r="D4">
            <v>107.41874999999999</v>
          </cell>
          <cell r="E4">
            <v>98.885563575481328</v>
          </cell>
          <cell r="F4">
            <v>128.98031857380684</v>
          </cell>
          <cell r="G4">
            <v>68.783333333333331</v>
          </cell>
          <cell r="H4"/>
          <cell r="I4"/>
          <cell r="J4"/>
          <cell r="K4"/>
          <cell r="L4">
            <v>152.14583333333334</v>
          </cell>
          <cell r="M4">
            <v>145.70833333333334</v>
          </cell>
          <cell r="N4">
            <v>184.41249999999999</v>
          </cell>
          <cell r="O4">
            <v>396.72916666666669</v>
          </cell>
          <cell r="P4">
            <v>247.03113149472574</v>
          </cell>
          <cell r="Q4">
            <v>279.14583333333331</v>
          </cell>
          <cell r="R4">
            <v>284.4375</v>
          </cell>
          <cell r="S4">
            <v>290.625</v>
          </cell>
          <cell r="T4">
            <v>205.84791666666669</v>
          </cell>
          <cell r="U4">
            <v>304.95833333333331</v>
          </cell>
          <cell r="V4">
            <v>318.125</v>
          </cell>
          <cell r="W4">
            <v>206.41666666666666</v>
          </cell>
          <cell r="X4">
            <v>222.33333333333334</v>
          </cell>
          <cell r="Y4">
            <v>207.88472222222219</v>
          </cell>
          <cell r="Z4">
            <v>236.98263888888889</v>
          </cell>
          <cell r="AA4">
            <v>189.56180555555557</v>
          </cell>
          <cell r="AB4">
            <v>251.10416666666666</v>
          </cell>
          <cell r="AC4">
            <v>249.99166666666667</v>
          </cell>
          <cell r="AD4">
            <v>226.91249999999999</v>
          </cell>
          <cell r="AE4">
            <v>254.625</v>
          </cell>
          <cell r="AF4">
            <v>300.32916666666665</v>
          </cell>
          <cell r="AG4">
            <v>266.40833333333336</v>
          </cell>
          <cell r="AH4">
            <v>257.15416666666664</v>
          </cell>
          <cell r="AI4">
            <v>23203.333333333332</v>
          </cell>
          <cell r="AJ4">
            <v>24857.916666666668</v>
          </cell>
          <cell r="AK4">
            <v>23068.958333333332</v>
          </cell>
          <cell r="AL4">
            <v>23.074166666666667</v>
          </cell>
          <cell r="AM4">
            <v>261.41666666666669</v>
          </cell>
          <cell r="AN4">
            <v>266.625</v>
          </cell>
          <cell r="AO4">
            <v>300.75</v>
          </cell>
          <cell r="AP4">
            <v>182</v>
          </cell>
          <cell r="AQ4">
            <v>188.04166666666666</v>
          </cell>
          <cell r="AR4">
            <v>180.08333333333334</v>
          </cell>
          <cell r="AS4">
            <v>187.54166666666666</v>
          </cell>
          <cell r="AT4">
            <v>180.20833333333334</v>
          </cell>
          <cell r="AU4">
            <v>187.66666666666666</v>
          </cell>
          <cell r="AV4">
            <v>182.14583333333334</v>
          </cell>
          <cell r="AW4">
            <v>191.3125</v>
          </cell>
          <cell r="AX4">
            <v>181.8472222222222</v>
          </cell>
          <cell r="AY4">
            <v>188.38888888888889</v>
          </cell>
          <cell r="AZ4">
            <v>138.95833333333334</v>
          </cell>
          <cell r="BA4">
            <v>145.16666666666666</v>
          </cell>
          <cell r="BB4">
            <v>209.41666666666666</v>
          </cell>
          <cell r="BC4">
            <v>236.58333333333334</v>
          </cell>
        </row>
        <row r="5">
          <cell r="A5">
            <v>2010</v>
          </cell>
          <cell r="B5"/>
          <cell r="C5">
            <v>151.87083333333334</v>
          </cell>
          <cell r="D5">
            <v>167.23541666666668</v>
          </cell>
          <cell r="E5">
            <v>158.81142744567742</v>
          </cell>
          <cell r="F5">
            <v>176.1612215934172</v>
          </cell>
          <cell r="G5">
            <v>133.19604166666664</v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>
            <v>213.85694444444448</v>
          </cell>
          <cell r="M5">
            <v>204.7777777777778</v>
          </cell>
          <cell r="N5">
            <v>218.95314960726921</v>
          </cell>
          <cell r="O5">
            <v>449.20833333333331</v>
          </cell>
          <cell r="P5">
            <v>273.73738321132117</v>
          </cell>
          <cell r="Q5">
            <v>438.80416666666662</v>
          </cell>
          <cell r="R5">
            <v>433.45833333333331</v>
          </cell>
          <cell r="S5">
            <v>438.28333333333336</v>
          </cell>
          <cell r="T5">
            <v>345.53125</v>
          </cell>
          <cell r="U5">
            <v>471.45416666666665</v>
          </cell>
          <cell r="V5">
            <v>459.4444444444444</v>
          </cell>
          <cell r="W5">
            <v>290.875</v>
          </cell>
          <cell r="X5">
            <v>333.5916666666667</v>
          </cell>
          <cell r="Y5">
            <v>333.99259259259259</v>
          </cell>
          <cell r="Z5">
            <v>354.64722222222218</v>
          </cell>
          <cell r="AA5">
            <v>320.9013888888889</v>
          </cell>
          <cell r="AB5">
            <v>353.1944444444444</v>
          </cell>
          <cell r="AC5">
            <v>349.72638888888895</v>
          </cell>
          <cell r="AD5">
            <v>332.4638888888889</v>
          </cell>
          <cell r="AE5">
            <v>355.03888888888895</v>
          </cell>
          <cell r="AF5">
            <v>402.98472222222222</v>
          </cell>
          <cell r="AG5">
            <v>372.11381944444446</v>
          </cell>
          <cell r="AH5">
            <v>363.16336805555557</v>
          </cell>
          <cell r="AI5">
            <v>31567.013888888891</v>
          </cell>
          <cell r="AJ5">
            <v>31831.527777777777</v>
          </cell>
          <cell r="AK5">
            <v>32146.180555555558</v>
          </cell>
          <cell r="AL5">
            <v>31.537500000000005</v>
          </cell>
          <cell r="AM5">
            <v>358.25</v>
          </cell>
          <cell r="AN5">
            <v>499.49166666666656</v>
          </cell>
          <cell r="AO5">
            <v>403.59027777777783</v>
          </cell>
          <cell r="AP5">
            <v>270.875</v>
          </cell>
          <cell r="AQ5">
            <v>282.41666666666669</v>
          </cell>
          <cell r="AR5">
            <v>261.04166666666669</v>
          </cell>
          <cell r="AS5">
            <v>276.8055555555556</v>
          </cell>
          <cell r="AT5">
            <v>264.08333333333331</v>
          </cell>
          <cell r="AU5">
            <v>283.79166666666669</v>
          </cell>
          <cell r="AV5">
            <v>271.4305555555556</v>
          </cell>
          <cell r="AW5">
            <v>295.52777777777777</v>
          </cell>
          <cell r="AX5">
            <v>261.08333333333331</v>
          </cell>
          <cell r="AY5">
            <v>270.66666666666669</v>
          </cell>
          <cell r="AZ5">
            <v>207.625</v>
          </cell>
          <cell r="BA5">
            <v>218.86111111111109</v>
          </cell>
          <cell r="BB5">
            <v>335.02499999999998</v>
          </cell>
          <cell r="BC5">
            <v>352.19583333333338</v>
          </cell>
        </row>
        <row r="6">
          <cell r="A6">
            <v>2011</v>
          </cell>
          <cell r="B6"/>
          <cell r="C6">
            <v>175.74861111111113</v>
          </cell>
          <cell r="D6">
            <v>191.50833333333335</v>
          </cell>
          <cell r="E6">
            <v>193.73736329408439</v>
          </cell>
          <cell r="F6">
            <v>208.21143447703756</v>
          </cell>
          <cell r="G6">
            <v>159.25902777777779</v>
          </cell>
          <cell r="H6">
            <v>113.48707270536953</v>
          </cell>
          <cell r="I6">
            <v>134.66666666666666</v>
          </cell>
          <cell r="J6">
            <v>178.08333333333334</v>
          </cell>
          <cell r="K6">
            <v>122.08333333333333</v>
          </cell>
          <cell r="L6">
            <v>294.7861111111111</v>
          </cell>
          <cell r="M6">
            <v>285.42361111111114</v>
          </cell>
          <cell r="N6">
            <v>247.28541666666663</v>
          </cell>
          <cell r="O6">
            <v>487.07916666666665</v>
          </cell>
          <cell r="P6">
            <v>306.20738248562367</v>
          </cell>
          <cell r="Q6">
            <v>508.24652777777777</v>
          </cell>
          <cell r="R6">
            <v>495.21875</v>
          </cell>
          <cell r="S6">
            <v>510.10694444444442</v>
          </cell>
          <cell r="T6">
            <v>376.0888888888889</v>
          </cell>
          <cell r="U6">
            <v>524.03125</v>
          </cell>
          <cell r="V6">
            <v>529.58333333333337</v>
          </cell>
          <cell r="W6">
            <v>371.85416666666669</v>
          </cell>
          <cell r="X6">
            <v>456.16666666666669</v>
          </cell>
          <cell r="Y6">
            <v>416.66666666666669</v>
          </cell>
          <cell r="Z6">
            <v>444.23611111111109</v>
          </cell>
          <cell r="AA6">
            <v>396.64583333333343</v>
          </cell>
          <cell r="AB6">
            <v>431.95</v>
          </cell>
          <cell r="AC6">
            <v>432.98194444444442</v>
          </cell>
          <cell r="AD6">
            <v>394.04444444444442</v>
          </cell>
          <cell r="AE6">
            <v>438.04444444444442</v>
          </cell>
          <cell r="AF6">
            <v>478.01944444444445</v>
          </cell>
          <cell r="AG6">
            <v>455.35833333333335</v>
          </cell>
          <cell r="AH6">
            <v>439.72916666666669</v>
          </cell>
          <cell r="AI6">
            <v>34282.291666666664</v>
          </cell>
          <cell r="AJ6">
            <v>34554.444444444445</v>
          </cell>
          <cell r="AK6">
            <v>35952.083333333336</v>
          </cell>
          <cell r="AL6">
            <v>34.698333333333331</v>
          </cell>
          <cell r="AM6">
            <v>436.16666666666669</v>
          </cell>
          <cell r="AN6">
            <v>482.83888888888879</v>
          </cell>
          <cell r="AO6">
            <v>479.33333333333331</v>
          </cell>
          <cell r="AP6">
            <v>296.25</v>
          </cell>
          <cell r="AQ6">
            <v>312.16666666666669</v>
          </cell>
          <cell r="AR6">
            <v>305.83333333333331</v>
          </cell>
          <cell r="AS6">
            <v>319.58333333333331</v>
          </cell>
          <cell r="AT6">
            <v>314.5</v>
          </cell>
          <cell r="AU6">
            <v>327.08333333333331</v>
          </cell>
          <cell r="AV6">
            <v>330.41666666666669</v>
          </cell>
          <cell r="AW6">
            <v>352.08333333333331</v>
          </cell>
          <cell r="AX6">
            <v>335</v>
          </cell>
          <cell r="AY6">
            <v>349.58333333333331</v>
          </cell>
          <cell r="AZ6">
            <v>237.33333333333334</v>
          </cell>
          <cell r="BA6">
            <v>251.83333333333334</v>
          </cell>
          <cell r="BB6">
            <v>416.66666666666669</v>
          </cell>
          <cell r="BC6">
            <v>443.95138888888886</v>
          </cell>
        </row>
        <row r="7">
          <cell r="A7">
            <v>2012</v>
          </cell>
          <cell r="B7"/>
          <cell r="C7">
            <v>132.15277777777777</v>
          </cell>
          <cell r="D7">
            <v>154.5888888888889</v>
          </cell>
          <cell r="E7">
            <v>160.41927614897307</v>
          </cell>
          <cell r="F7">
            <v>177.54998382373071</v>
          </cell>
          <cell r="G7">
            <v>121.8684461111111</v>
          </cell>
          <cell r="H7"/>
          <cell r="I7"/>
          <cell r="J7"/>
          <cell r="K7"/>
          <cell r="L7">
            <v>199.43611111111113</v>
          </cell>
          <cell r="M7">
            <v>197.36805555555554</v>
          </cell>
          <cell r="N7">
            <v>223.64513888888891</v>
          </cell>
          <cell r="O7">
            <v>477.58333333333331</v>
          </cell>
          <cell r="P7">
            <v>265.65851719365344</v>
          </cell>
          <cell r="Q7">
            <v>468.25</v>
          </cell>
          <cell r="R7">
            <v>419.0625</v>
          </cell>
          <cell r="S7">
            <v>433.5555555555556</v>
          </cell>
          <cell r="T7">
            <v>336.32847222222222</v>
          </cell>
          <cell r="U7">
            <v>454.33333333333331</v>
          </cell>
          <cell r="V7">
            <v>443.58333333333331</v>
          </cell>
          <cell r="W7">
            <v>317.61458333333331</v>
          </cell>
          <cell r="X7">
            <v>415.63333333333338</v>
          </cell>
          <cell r="Y7">
            <v>378.89583333333331</v>
          </cell>
          <cell r="Z7">
            <v>403.83333333333331</v>
          </cell>
          <cell r="AA7">
            <v>353.28472222222217</v>
          </cell>
          <cell r="AB7">
            <v>391.90694444444438</v>
          </cell>
          <cell r="AC7">
            <v>385.78472222222223</v>
          </cell>
          <cell r="AD7">
            <v>339.89027777777778</v>
          </cell>
          <cell r="AE7">
            <v>393.3972222222223</v>
          </cell>
          <cell r="AF7">
            <v>423.48055555555561</v>
          </cell>
          <cell r="AG7">
            <v>412.60833333333335</v>
          </cell>
          <cell r="AH7">
            <v>402.92083333333335</v>
          </cell>
          <cell r="AI7">
            <v>27881.944444444442</v>
          </cell>
          <cell r="AJ7">
            <v>28940.972222222223</v>
          </cell>
          <cell r="AK7">
            <v>28432.638888888891</v>
          </cell>
          <cell r="AL7">
            <v>28.859722222222221</v>
          </cell>
          <cell r="AM7">
            <v>362.68126427374386</v>
          </cell>
          <cell r="AN7">
            <v>396.27500000000003</v>
          </cell>
          <cell r="AO7">
            <v>419.29513888888891</v>
          </cell>
          <cell r="AP7">
            <v>253.04166666666666</v>
          </cell>
          <cell r="AQ7">
            <v>258.875</v>
          </cell>
          <cell r="AR7">
            <v>291.95833333333331</v>
          </cell>
          <cell r="AS7">
            <v>304.125</v>
          </cell>
          <cell r="AT7">
            <v>287.79574120833331</v>
          </cell>
          <cell r="AU7">
            <v>284.4589874583333</v>
          </cell>
          <cell r="AV7">
            <v>294.79166666666669</v>
          </cell>
          <cell r="AW7">
            <v>313.95833333333331</v>
          </cell>
          <cell r="AX7">
            <v>270.375</v>
          </cell>
          <cell r="AY7">
            <v>280.375</v>
          </cell>
          <cell r="AZ7">
            <v>215.49783578750001</v>
          </cell>
          <cell r="BA7">
            <v>221.08810492999999</v>
          </cell>
          <cell r="BB7">
            <v>378.89583333333331</v>
          </cell>
          <cell r="BC7">
            <v>403.83333333333331</v>
          </cell>
        </row>
        <row r="8">
          <cell r="A8">
            <v>2013</v>
          </cell>
          <cell r="B8"/>
          <cell r="C8">
            <v>136.18125000000001</v>
          </cell>
          <cell r="D8">
            <v>163.29233333333335</v>
          </cell>
          <cell r="E8">
            <v>163.32139300607244</v>
          </cell>
          <cell r="F8">
            <v>179.68641626379818</v>
          </cell>
          <cell r="G8">
            <v>124.96741666666668</v>
          </cell>
          <cell r="H8"/>
          <cell r="I8"/>
          <cell r="J8"/>
          <cell r="K8"/>
          <cell r="L8">
            <v>152.17083333333335</v>
          </cell>
          <cell r="M8">
            <v>147.45972222222221</v>
          </cell>
          <cell r="N8">
            <v>183.28777998588339</v>
          </cell>
          <cell r="O8">
            <v>265.82083333333338</v>
          </cell>
          <cell r="P8">
            <v>224.94825801525781</v>
          </cell>
          <cell r="Q8" t="str">
            <v/>
          </cell>
          <cell r="R8">
            <v>384.35416666666669</v>
          </cell>
          <cell r="S8">
            <v>397.36458333333331</v>
          </cell>
          <cell r="T8">
            <v>326.24791666666664</v>
          </cell>
          <cell r="U8">
            <v>411.52083333333331</v>
          </cell>
          <cell r="V8">
            <v>419.08333333333331</v>
          </cell>
          <cell r="W8">
            <v>296.85416666666669</v>
          </cell>
          <cell r="X8">
            <v>348.33333333333331</v>
          </cell>
          <cell r="Y8">
            <v>358.58333333333331</v>
          </cell>
          <cell r="Z8">
            <v>377.95</v>
          </cell>
          <cell r="AA8">
            <v>333.10972222222222</v>
          </cell>
          <cell r="AB8">
            <v>358.22816666666671</v>
          </cell>
          <cell r="AC8">
            <v>354.4719583333333</v>
          </cell>
          <cell r="AD8">
            <v>327.35891666666663</v>
          </cell>
          <cell r="AE8">
            <v>368.54791666666665</v>
          </cell>
          <cell r="AF8">
            <v>389.10833333333341</v>
          </cell>
          <cell r="AG8">
            <v>374.53541666666666</v>
          </cell>
          <cell r="AH8">
            <v>365.85624999999999</v>
          </cell>
          <cell r="AI8">
            <v>33189.583333333336</v>
          </cell>
          <cell r="AJ8">
            <v>33314.791666666664</v>
          </cell>
          <cell r="AK8">
            <v>33714.583333333336</v>
          </cell>
          <cell r="AL8">
            <v>33.121550925925924</v>
          </cell>
          <cell r="AM8">
            <v>339.04211497566348</v>
          </cell>
          <cell r="AN8">
            <v>368.94625000000002</v>
          </cell>
          <cell r="AO8">
            <v>388.57708333333341</v>
          </cell>
          <cell r="AP8" t="str">
            <v/>
          </cell>
          <cell r="AQ8" t="str">
            <v/>
          </cell>
          <cell r="AR8">
            <v>269.75018115942021</v>
          </cell>
          <cell r="AS8">
            <v>283.88609213250521</v>
          </cell>
          <cell r="AT8">
            <v>258.39583333333331</v>
          </cell>
          <cell r="AU8">
            <v>267.9375</v>
          </cell>
          <cell r="AV8">
            <v>274.39583333333331</v>
          </cell>
          <cell r="AW8">
            <v>291.02083333333331</v>
          </cell>
          <cell r="AX8">
            <v>260.62424698795184</v>
          </cell>
          <cell r="AY8">
            <v>271.04492971887549</v>
          </cell>
          <cell r="AZ8">
            <v>233.48185863721156</v>
          </cell>
          <cell r="BA8">
            <v>240.46204821440787</v>
          </cell>
          <cell r="BB8">
            <v>358.58333333333331</v>
          </cell>
          <cell r="BC8">
            <v>377.95</v>
          </cell>
        </row>
        <row r="9">
          <cell r="A9">
            <v>2014</v>
          </cell>
          <cell r="B9"/>
          <cell r="C9">
            <v>98.510416666666671</v>
          </cell>
          <cell r="D9">
            <v>131.80729166666666</v>
          </cell>
          <cell r="E9">
            <v>132.73004484694277</v>
          </cell>
          <cell r="F9">
            <v>153.47705564738871</v>
          </cell>
          <cell r="G9">
            <v>88.493166666666653</v>
          </cell>
          <cell r="H9"/>
          <cell r="I9"/>
          <cell r="J9"/>
          <cell r="K9"/>
          <cell r="L9">
            <v>124.33749999999999</v>
          </cell>
          <cell r="M9">
            <v>115.50243675486745</v>
          </cell>
          <cell r="N9">
            <v>164.26652084180009</v>
          </cell>
          <cell r="O9">
            <v>198.05000000000004</v>
          </cell>
          <cell r="P9">
            <v>172.62907135020035</v>
          </cell>
          <cell r="Q9" t="str">
            <v/>
          </cell>
          <cell r="R9">
            <v>377.86458333333331</v>
          </cell>
          <cell r="S9">
            <v>392.125</v>
          </cell>
          <cell r="T9">
            <v>318.90625</v>
          </cell>
          <cell r="U9">
            <v>408.70833333333331</v>
          </cell>
          <cell r="V9">
            <v>398.93333333333334</v>
          </cell>
          <cell r="W9">
            <v>314.79166666666669</v>
          </cell>
          <cell r="X9">
            <v>356.95833333333331</v>
          </cell>
          <cell r="Y9">
            <v>369.22916666666669</v>
          </cell>
          <cell r="Z9">
            <v>378.85416666666669</v>
          </cell>
          <cell r="AA9">
            <v>350.93888888888893</v>
          </cell>
          <cell r="AB9">
            <v>339.35520833333334</v>
          </cell>
          <cell r="AC9">
            <v>332.4940416666667</v>
          </cell>
          <cell r="AD9">
            <v>303.52920833333332</v>
          </cell>
          <cell r="AE9">
            <v>345.97708333333327</v>
          </cell>
          <cell r="AF9">
            <v>361.85208333333338</v>
          </cell>
          <cell r="AG9">
            <v>346.86458333333331</v>
          </cell>
          <cell r="AH9">
            <v>329.36458333333331</v>
          </cell>
          <cell r="AI9">
            <v>31576.041666666668</v>
          </cell>
          <cell r="AJ9">
            <v>32295.625</v>
          </cell>
          <cell r="AK9">
            <v>32333.333333333332</v>
          </cell>
          <cell r="AL9">
            <v>32.328958333333333</v>
          </cell>
          <cell r="AM9">
            <v>307.03924613733017</v>
          </cell>
          <cell r="AN9">
            <v>313.16666666666669</v>
          </cell>
          <cell r="AO9">
            <v>361.85208333333338</v>
          </cell>
          <cell r="AP9" t="str">
            <v/>
          </cell>
          <cell r="AQ9" t="str">
            <v/>
          </cell>
          <cell r="AR9">
            <v>257.83333333333331</v>
          </cell>
          <cell r="AS9">
            <v>267.83333333333331</v>
          </cell>
          <cell r="AT9">
            <v>252.625</v>
          </cell>
          <cell r="AU9">
            <v>262.625</v>
          </cell>
          <cell r="AV9">
            <v>273.91666666666669</v>
          </cell>
          <cell r="AW9">
            <v>289.95833333333331</v>
          </cell>
          <cell r="AX9">
            <v>270.0625</v>
          </cell>
          <cell r="AY9">
            <v>283.91666666666669</v>
          </cell>
          <cell r="AZ9">
            <v>219.23058088451759</v>
          </cell>
          <cell r="BA9">
            <v>236.20920173333096</v>
          </cell>
          <cell r="BB9">
            <v>369.22916666666669</v>
          </cell>
          <cell r="BC9">
            <v>378.85416666666669</v>
          </cell>
        </row>
        <row r="10">
          <cell r="A10">
            <v>2015</v>
          </cell>
          <cell r="B10"/>
          <cell r="C10">
            <v>56.401041666666664</v>
          </cell>
          <cell r="D10">
            <v>81.078499999999977</v>
          </cell>
          <cell r="E10">
            <v>85.164669000973049</v>
          </cell>
          <cell r="F10">
            <v>102.80602686231276</v>
          </cell>
          <cell r="G10">
            <v>50.333333333333343</v>
          </cell>
          <cell r="H10"/>
          <cell r="I10"/>
          <cell r="J10"/>
          <cell r="K10"/>
          <cell r="L10">
            <v>93.941666666666663</v>
          </cell>
          <cell r="M10">
            <v>99.288883279891522</v>
          </cell>
          <cell r="N10">
            <v>150.57492757658318</v>
          </cell>
          <cell r="O10">
            <v>146.77083333333334</v>
          </cell>
          <cell r="P10">
            <v>127.54289571597576</v>
          </cell>
          <cell r="Q10" t="str">
            <v/>
          </cell>
          <cell r="R10">
            <v>237.73958333333334</v>
          </cell>
          <cell r="S10">
            <v>250.45833333333334</v>
          </cell>
          <cell r="T10">
            <v>246.3067360951936</v>
          </cell>
          <cell r="U10">
            <v>265.09375</v>
          </cell>
          <cell r="V10">
            <v>264.55</v>
          </cell>
          <cell r="W10">
            <v>221.98958333333334</v>
          </cell>
          <cell r="X10">
            <v>248.80541666666667</v>
          </cell>
          <cell r="Y10">
            <v>228.45833333333334</v>
          </cell>
          <cell r="Z10">
            <v>243.85</v>
          </cell>
          <cell r="AA10">
            <v>211.50555555555559</v>
          </cell>
          <cell r="AB10">
            <v>227.33937499999999</v>
          </cell>
          <cell r="AC10">
            <v>220.78879166666664</v>
          </cell>
          <cell r="AD10">
            <v>195.44741666666673</v>
          </cell>
          <cell r="AE10">
            <v>231.56875000000002</v>
          </cell>
          <cell r="AF10">
            <v>232.43125000000001</v>
          </cell>
          <cell r="AG10">
            <v>228.25208333333333</v>
          </cell>
          <cell r="AH10">
            <v>210.75208333333333</v>
          </cell>
          <cell r="AI10">
            <v>21591.666666666668</v>
          </cell>
          <cell r="AJ10">
            <v>21640.416666666668</v>
          </cell>
          <cell r="AK10">
            <v>21789.583333333332</v>
          </cell>
          <cell r="AL10">
            <v>21.640416666666667</v>
          </cell>
          <cell r="AM10">
            <v>179.29306854071058</v>
          </cell>
          <cell r="AN10">
            <v>210.90625</v>
          </cell>
          <cell r="AO10">
            <v>232.43125000000001</v>
          </cell>
          <cell r="AP10" t="str">
            <v/>
          </cell>
          <cell r="AQ10" t="str">
            <v/>
          </cell>
          <cell r="AR10">
            <v>214.34375</v>
          </cell>
          <cell r="AS10">
            <v>226.14583333333334</v>
          </cell>
          <cell r="AT10">
            <v>211.11458333333334</v>
          </cell>
          <cell r="AU10">
            <v>217.60416666666666</v>
          </cell>
          <cell r="AV10">
            <v>216.29166666666666</v>
          </cell>
          <cell r="AW10">
            <v>228.79166666666666</v>
          </cell>
          <cell r="AX10">
            <v>221.4375</v>
          </cell>
          <cell r="AY10">
            <v>232.375</v>
          </cell>
          <cell r="AZ10">
            <v>181.72240887763351</v>
          </cell>
          <cell r="BA10">
            <v>200.33866876073833</v>
          </cell>
          <cell r="BB10">
            <v>228.45833333333334</v>
          </cell>
          <cell r="BC10">
            <v>243.85</v>
          </cell>
        </row>
        <row r="11">
          <cell r="B11"/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</row>
        <row r="12">
          <cell r="B12"/>
          <cell r="C12"/>
          <cell r="D12"/>
          <cell r="E12"/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</row>
        <row r="13">
          <cell r="B13"/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</row>
        <row r="14">
          <cell r="B14"/>
          <cell r="C14"/>
          <cell r="D14"/>
          <cell r="E14"/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</row>
        <row r="15">
          <cell r="B15"/>
          <cell r="C15"/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</row>
        <row r="16">
          <cell r="B16"/>
          <cell r="C16"/>
          <cell r="D16"/>
          <cell r="E16"/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</row>
        <row r="17">
          <cell r="B17"/>
          <cell r="C17"/>
          <cell r="D17"/>
          <cell r="E17"/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</row>
        <row r="18">
          <cell r="B18"/>
          <cell r="C18"/>
          <cell r="D18"/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</row>
        <row r="19">
          <cell r="B19"/>
          <cell r="C19"/>
          <cell r="D19"/>
          <cell r="E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</row>
        <row r="20">
          <cell r="B20"/>
          <cell r="C20"/>
          <cell r="D20"/>
          <cell r="E20"/>
          <cell r="F20"/>
          <cell r="G20"/>
          <cell r="H20"/>
          <cell r="I20"/>
          <cell r="J20"/>
          <cell r="K20"/>
          <cell r="L20"/>
          <cell r="M20"/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</row>
        <row r="21">
          <cell r="B21"/>
          <cell r="C21"/>
          <cell r="D21"/>
          <cell r="E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</row>
        <row r="22">
          <cell r="B22"/>
          <cell r="C22"/>
          <cell r="D22"/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</row>
        <row r="23">
          <cell r="B23"/>
          <cell r="C23"/>
          <cell r="D23"/>
          <cell r="E23"/>
          <cell r="F23"/>
          <cell r="G23"/>
          <cell r="H23"/>
          <cell r="I23"/>
          <cell r="J23"/>
          <cell r="K23"/>
          <cell r="L23"/>
          <cell r="M23"/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</row>
        <row r="24">
          <cell r="B24"/>
          <cell r="C24"/>
          <cell r="D24"/>
          <cell r="E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</row>
        <row r="25">
          <cell r="B25"/>
          <cell r="C25"/>
          <cell r="D25"/>
          <cell r="E25"/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</row>
        <row r="26">
          <cell r="B26"/>
          <cell r="C26"/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</row>
        <row r="27">
          <cell r="B27"/>
          <cell r="C27"/>
          <cell r="D27"/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</row>
        <row r="28">
          <cell r="B28"/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</row>
        <row r="29">
          <cell r="A29"/>
          <cell r="B29"/>
          <cell r="C29"/>
          <cell r="D29"/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</row>
        <row r="30">
          <cell r="A30"/>
          <cell r="B30"/>
          <cell r="C30"/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</row>
        <row r="31">
          <cell r="A31"/>
          <cell r="B31"/>
          <cell r="C31"/>
          <cell r="D31"/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</row>
        <row r="32">
          <cell r="A32"/>
          <cell r="B32"/>
          <cell r="C32"/>
          <cell r="D32"/>
          <cell r="E32"/>
          <cell r="F32"/>
          <cell r="G32"/>
          <cell r="H32"/>
          <cell r="I32"/>
          <cell r="J32"/>
          <cell r="K32"/>
          <cell r="L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</row>
        <row r="33">
          <cell r="A33"/>
          <cell r="B33"/>
          <cell r="C33"/>
          <cell r="D33"/>
          <cell r="E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</row>
        <row r="34">
          <cell r="A34"/>
          <cell r="B34"/>
          <cell r="C34"/>
          <cell r="D34"/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</row>
        <row r="35">
          <cell r="A35"/>
          <cell r="B35"/>
          <cell r="C35"/>
          <cell r="D35"/>
          <cell r="E35"/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</row>
        <row r="36">
          <cell r="A36"/>
          <cell r="B36"/>
          <cell r="C36"/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</row>
        <row r="37">
          <cell r="A37"/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</row>
        <row r="38">
          <cell r="A38"/>
          <cell r="B38"/>
          <cell r="C38"/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</row>
        <row r="39">
          <cell r="A39"/>
          <cell r="B39"/>
          <cell r="C39"/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</row>
        <row r="40">
          <cell r="A40"/>
          <cell r="B40"/>
          <cell r="C40"/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</row>
        <row r="41">
          <cell r="A41"/>
          <cell r="B41"/>
          <cell r="C41"/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</row>
        <row r="42">
          <cell r="A42"/>
          <cell r="B42"/>
          <cell r="C42"/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</row>
        <row r="43">
          <cell r="A43"/>
          <cell r="B43"/>
          <cell r="C43"/>
          <cell r="D43"/>
          <cell r="E43"/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</row>
        <row r="44">
          <cell r="A44"/>
          <cell r="B44"/>
          <cell r="C44"/>
          <cell r="D44"/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</row>
        <row r="45">
          <cell r="A45"/>
          <cell r="B45"/>
          <cell r="C45"/>
          <cell r="D45"/>
          <cell r="E45"/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</row>
        <row r="46">
          <cell r="A46"/>
          <cell r="B46"/>
          <cell r="C46"/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</row>
        <row r="47">
          <cell r="A47"/>
          <cell r="B47"/>
          <cell r="C47"/>
          <cell r="D47"/>
          <cell r="E47"/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</row>
      </sheetData>
      <sheetData sheetId="8"/>
      <sheetData sheetId="9"/>
      <sheetData sheetId="10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page indicators"/>
      <sheetName val="Backpage"/>
      <sheetName val="Page 1 - outlook"/>
      <sheetName val="Page 2"/>
      <sheetName val="Page 3"/>
      <sheetName val="ASIA PRICE CHARTS"/>
      <sheetName val="316"/>
      <sheetName val="India "/>
      <sheetName val="Coil"/>
      <sheetName val="Plate"/>
      <sheetName val="HRbars"/>
      <sheetName val="CFbars"/>
      <sheetName val="Series"/>
      <sheetName val="Surcharge table"/>
      <sheetName val="Alloy Surcharge"/>
      <sheetName val="Data"/>
      <sheetName val="Alloy Surcharge Charts"/>
      <sheetName val="MB pr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">
          <cell r="A1" t="str">
            <v>Stainless steel sheet prices</v>
          </cell>
          <cell r="AH1" t="str">
            <v>$/tonnne</v>
          </cell>
          <cell r="AI1">
            <v>0</v>
          </cell>
          <cell r="AJ1" t="str">
            <v>$/lb</v>
          </cell>
        </row>
        <row r="2">
          <cell r="D2" t="str">
            <v>DM until Jan 99</v>
          </cell>
          <cell r="J2" t="str">
            <v>REMEMBER TO PULL DOWN CELLS BG AND BH AS WELL!</v>
          </cell>
          <cell r="AH2" t="str">
            <v>$/lb</v>
          </cell>
          <cell r="AI2">
            <v>1.1217999999999999</v>
          </cell>
          <cell r="AJ2" t="str">
            <v>$/tonne</v>
          </cell>
          <cell r="AK2">
            <v>2473.1456562377998</v>
          </cell>
        </row>
        <row r="5">
          <cell r="BG5" t="str">
            <v>EUROPEAN PRICES CONVERTED INTO DOLLARS</v>
          </cell>
        </row>
        <row r="8">
          <cell r="A8">
            <v>1</v>
          </cell>
          <cell r="B8">
            <v>2</v>
          </cell>
          <cell r="C8">
            <v>3</v>
          </cell>
          <cell r="D8">
            <v>4</v>
          </cell>
          <cell r="E8">
            <v>5</v>
          </cell>
          <cell r="F8">
            <v>6</v>
          </cell>
          <cell r="G8">
            <v>7</v>
          </cell>
          <cell r="H8">
            <v>8</v>
          </cell>
          <cell r="I8">
            <v>9</v>
          </cell>
          <cell r="J8">
            <v>10</v>
          </cell>
          <cell r="K8">
            <v>11</v>
          </cell>
          <cell r="L8">
            <v>12</v>
          </cell>
          <cell r="M8">
            <v>13</v>
          </cell>
          <cell r="N8">
            <v>14</v>
          </cell>
          <cell r="O8">
            <v>15</v>
          </cell>
          <cell r="P8">
            <v>16</v>
          </cell>
          <cell r="Q8">
            <v>17</v>
          </cell>
          <cell r="R8">
            <v>18</v>
          </cell>
          <cell r="S8">
            <v>19</v>
          </cell>
          <cell r="T8">
            <v>20</v>
          </cell>
          <cell r="U8">
            <v>21</v>
          </cell>
          <cell r="V8">
            <v>22</v>
          </cell>
          <cell r="W8">
            <v>23</v>
          </cell>
          <cell r="X8">
            <v>24</v>
          </cell>
          <cell r="Y8">
            <v>25</v>
          </cell>
          <cell r="Z8">
            <v>26</v>
          </cell>
          <cell r="AA8">
            <v>27</v>
          </cell>
          <cell r="AB8">
            <v>28</v>
          </cell>
          <cell r="AC8">
            <v>29</v>
          </cell>
          <cell r="AD8">
            <v>30</v>
          </cell>
          <cell r="AE8">
            <v>31</v>
          </cell>
          <cell r="AF8">
            <v>32</v>
          </cell>
          <cell r="AG8">
            <v>33</v>
          </cell>
          <cell r="AH8">
            <v>34</v>
          </cell>
          <cell r="AI8">
            <v>35</v>
          </cell>
          <cell r="AJ8">
            <v>36</v>
          </cell>
          <cell r="AK8">
            <v>37</v>
          </cell>
          <cell r="AL8">
            <v>38</v>
          </cell>
          <cell r="AM8">
            <v>39</v>
          </cell>
          <cell r="AN8">
            <v>40</v>
          </cell>
          <cell r="AO8">
            <v>41</v>
          </cell>
          <cell r="AP8">
            <v>42</v>
          </cell>
          <cell r="AQ8">
            <v>43</v>
          </cell>
          <cell r="AR8">
            <v>44</v>
          </cell>
          <cell r="AS8">
            <v>45</v>
          </cell>
          <cell r="AT8">
            <v>46</v>
          </cell>
          <cell r="AU8">
            <v>47</v>
          </cell>
          <cell r="AV8">
            <v>48</v>
          </cell>
          <cell r="AW8">
            <v>49</v>
          </cell>
          <cell r="AX8">
            <v>50</v>
          </cell>
          <cell r="AY8">
            <v>51</v>
          </cell>
          <cell r="AZ8">
            <v>52</v>
          </cell>
          <cell r="BA8">
            <v>53</v>
          </cell>
          <cell r="BB8">
            <v>54</v>
          </cell>
          <cell r="BC8">
            <v>55</v>
          </cell>
          <cell r="BD8">
            <v>56</v>
          </cell>
          <cell r="BE8">
            <v>57</v>
          </cell>
          <cell r="BF8">
            <v>58</v>
          </cell>
          <cell r="BG8">
            <v>59</v>
          </cell>
          <cell r="BH8">
            <v>60</v>
          </cell>
          <cell r="BI8">
            <v>61</v>
          </cell>
          <cell r="BJ8">
            <v>62</v>
          </cell>
          <cell r="BK8">
            <v>63</v>
          </cell>
          <cell r="BL8">
            <v>64</v>
          </cell>
          <cell r="BM8">
            <v>65</v>
          </cell>
          <cell r="BN8">
            <v>66</v>
          </cell>
        </row>
        <row r="9">
          <cell r="D9" t="str">
            <v xml:space="preserve">then e after that </v>
          </cell>
          <cell r="F9" t="str">
            <v>http://www.outokumpu.com/pages/Page____6001.aspx?epslanguage=EN</v>
          </cell>
          <cell r="AH9" t="str">
            <v>http://www.alleghenyludlum.com/ludlum/pages/SurchargeCalculator/SurchargeFront.asp?type=Stainless%20Steel</v>
          </cell>
          <cell r="AL9" t="str">
            <v>http://www.northamericanstainless.com/NAS_App/Surcharge1?language=E&amp;type=F</v>
          </cell>
          <cell r="AN9" t="str">
            <v>http://www.nirosta.de/Alloy-Surcharge.14.0.html?&amp;no_cache=1&amp;L=1</v>
          </cell>
          <cell r="AQ9" t="str">
            <v>http://www.arcelormittal.com/stainlesseurope/price-policy.html</v>
          </cell>
          <cell r="BK9" t="str">
            <v>long products surcharges</v>
          </cell>
        </row>
        <row r="10">
          <cell r="B10" t="str">
            <v>Alloy Surcharges</v>
          </cell>
          <cell r="H10" t="str">
            <v>Flat products prices</v>
          </cell>
          <cell r="Q10" t="str">
            <v>Series for charts</v>
          </cell>
          <cell r="Z10" t="str">
            <v>Raw Materials prices</v>
          </cell>
          <cell r="AH10" t="str">
            <v>Allegheny Ludlum</v>
          </cell>
          <cell r="AL10" t="str">
            <v xml:space="preserve">NAS </v>
          </cell>
          <cell r="AN10" t="str">
            <v>TKS (AST)  (Euro/tonne)</v>
          </cell>
          <cell r="AQ10" t="str">
            <v>U&amp;A (Arcelor Mittal)   (Euro/tonne)</v>
          </cell>
          <cell r="AT10" t="str">
            <v>TKN</v>
          </cell>
          <cell r="AU10" t="str">
            <v>German alloy surcharges, source: Focus Rostfrei</v>
          </cell>
        </row>
        <row r="11">
          <cell r="A11" t="str">
            <v>Date</v>
          </cell>
          <cell r="B11" t="str">
            <v>United States ($/mt)</v>
          </cell>
          <cell r="D11" t="str">
            <v>Europe (€/t)</v>
          </cell>
          <cell r="F11" t="str">
            <v>Outokumpu (€/t)</v>
          </cell>
          <cell r="H11" t="str">
            <v>€/tonne</v>
          </cell>
          <cell r="I11" t="str">
            <v>$/tonne</v>
          </cell>
          <cell r="K11" t="str">
            <v>€/tonne</v>
          </cell>
          <cell r="L11" t="str">
            <v>$/tonne</v>
          </cell>
          <cell r="N11" t="str">
            <v>Indexed (Dec 96 = 100)</v>
          </cell>
          <cell r="Q11" t="str">
            <v>€/tonne</v>
          </cell>
          <cell r="R11" t="str">
            <v>$/tonne</v>
          </cell>
          <cell r="T11" t="str">
            <v>€/tonne</v>
          </cell>
          <cell r="U11" t="str">
            <v>$/tonne</v>
          </cell>
          <cell r="W11" t="str">
            <v>Indexed (Dec 96 = 100)</v>
          </cell>
          <cell r="Z11" t="str">
            <v>Nickel</v>
          </cell>
          <cell r="AB11" t="str">
            <v>Chrome</v>
          </cell>
          <cell r="AF11" t="str">
            <v>Moly Oxide</v>
          </cell>
          <cell r="AH11" t="str">
            <v>Alloy extra (linked to columns B&amp;C)</v>
          </cell>
          <cell r="AU11" t="str">
            <v>Sheet</v>
          </cell>
          <cell r="AX11" t="str">
            <v>Bar</v>
          </cell>
          <cell r="BA11" t="str">
            <v>Wire rod</v>
          </cell>
          <cell r="BD11" t="str">
            <v>Welded tube</v>
          </cell>
          <cell r="BG11" t="str">
            <v>EU Flat</v>
          </cell>
          <cell r="BH11" t="str">
            <v>EU surcharge</v>
          </cell>
          <cell r="BJ11" t="str">
            <v>US transaction</v>
          </cell>
          <cell r="BK11" t="str">
            <v>EU 304</v>
          </cell>
          <cell r="BL11" t="str">
            <v>EU 316</v>
          </cell>
          <cell r="BM11" t="str">
            <v>USA 304</v>
          </cell>
          <cell r="BN11" t="str">
            <v>USA 316</v>
          </cell>
        </row>
        <row r="12">
          <cell r="B12">
            <v>304</v>
          </cell>
          <cell r="C12">
            <v>316</v>
          </cell>
          <cell r="D12">
            <v>304</v>
          </cell>
          <cell r="E12">
            <v>316</v>
          </cell>
          <cell r="F12">
            <v>304</v>
          </cell>
          <cell r="G12">
            <v>316</v>
          </cell>
          <cell r="H12" t="str">
            <v>EUFlat</v>
          </cell>
          <cell r="I12" t="str">
            <v>USFlat</v>
          </cell>
          <cell r="J12" t="str">
            <v>FEFlat</v>
          </cell>
          <cell r="K12" t="str">
            <v>EUFlat</v>
          </cell>
          <cell r="L12" t="str">
            <v>USFlat</v>
          </cell>
          <cell r="M12" t="str">
            <v>FEFlat</v>
          </cell>
          <cell r="N12" t="str">
            <v>EUFlatIndex</v>
          </cell>
          <cell r="O12" t="str">
            <v>USFlatIndex</v>
          </cell>
          <cell r="P12" t="str">
            <v>FEFlatIndex</v>
          </cell>
          <cell r="Q12" t="str">
            <v>EUBar</v>
          </cell>
          <cell r="R12" t="str">
            <v>USBar</v>
          </cell>
          <cell r="S12" t="str">
            <v>FEBar</v>
          </cell>
          <cell r="T12" t="str">
            <v>EUBar</v>
          </cell>
          <cell r="U12" t="str">
            <v>USBar</v>
          </cell>
          <cell r="V12" t="str">
            <v>FEBar</v>
          </cell>
          <cell r="W12" t="str">
            <v>EUBarIndex</v>
          </cell>
          <cell r="X12" t="str">
            <v>USBarIndex</v>
          </cell>
          <cell r="Y12" t="str">
            <v>FEBarIndex</v>
          </cell>
          <cell r="Z12" t="str">
            <v>EUNi</v>
          </cell>
          <cell r="AA12" t="str">
            <v>USNi</v>
          </cell>
          <cell r="AB12" t="str">
            <v>EUChCr (contract)</v>
          </cell>
          <cell r="AC12" t="str">
            <v>EUFeCr (spot)</v>
          </cell>
          <cell r="AD12" t="str">
            <v>USChCr</v>
          </cell>
          <cell r="AE12" t="str">
            <v>USFeCr</v>
          </cell>
          <cell r="AF12" t="str">
            <v>EUMoly</v>
          </cell>
          <cell r="AG12" t="str">
            <v>USMoly</v>
          </cell>
          <cell r="AH12">
            <v>304</v>
          </cell>
          <cell r="AI12">
            <v>316</v>
          </cell>
          <cell r="AJ12">
            <v>430</v>
          </cell>
          <cell r="AK12">
            <v>409</v>
          </cell>
          <cell r="AL12">
            <v>304</v>
          </cell>
          <cell r="AM12">
            <v>316</v>
          </cell>
          <cell r="AN12" t="str">
            <v>430 (4016)</v>
          </cell>
          <cell r="AO12" t="str">
            <v>304 (4301)</v>
          </cell>
          <cell r="AP12" t="str">
            <v>316 (4401)</v>
          </cell>
          <cell r="AQ12">
            <v>430</v>
          </cell>
          <cell r="AR12">
            <v>304</v>
          </cell>
          <cell r="AS12">
            <v>316</v>
          </cell>
          <cell r="AT12">
            <v>430</v>
          </cell>
          <cell r="AU12">
            <v>430</v>
          </cell>
          <cell r="AV12">
            <v>304</v>
          </cell>
          <cell r="AW12">
            <v>316</v>
          </cell>
          <cell r="AX12">
            <v>430</v>
          </cell>
          <cell r="AY12">
            <v>304</v>
          </cell>
          <cell r="AZ12">
            <v>316</v>
          </cell>
          <cell r="BA12">
            <v>430</v>
          </cell>
          <cell r="BB12">
            <v>304</v>
          </cell>
          <cell r="BC12">
            <v>316</v>
          </cell>
          <cell r="BD12">
            <v>430</v>
          </cell>
          <cell r="BE12">
            <v>304</v>
          </cell>
          <cell r="BF12">
            <v>316</v>
          </cell>
          <cell r="BG12" t="str">
            <v>$/tonne</v>
          </cell>
          <cell r="BH12" t="str">
            <v>$/tonne</v>
          </cell>
          <cell r="BK12" t="str">
            <v>c/d bars</v>
          </cell>
        </row>
        <row r="13">
          <cell r="A13">
            <v>34213</v>
          </cell>
          <cell r="H13">
            <v>1469.9641584391281</v>
          </cell>
          <cell r="J13">
            <v>1510</v>
          </cell>
          <cell r="K13">
            <v>1188.7536237812083</v>
          </cell>
          <cell r="L13">
            <v>2094.75</v>
          </cell>
          <cell r="M13">
            <v>1200</v>
          </cell>
          <cell r="N13">
            <v>121.05263157894734</v>
          </cell>
          <cell r="O13">
            <v>0</v>
          </cell>
          <cell r="P13">
            <v>93.498452012383908</v>
          </cell>
          <cell r="Q13">
            <v>1457.1818614092228</v>
          </cell>
          <cell r="R13">
            <v>2590.4050000000002</v>
          </cell>
          <cell r="S13">
            <v>1800</v>
          </cell>
          <cell r="T13">
            <v>1559.4402376484663</v>
          </cell>
          <cell r="U13">
            <v>2701.125</v>
          </cell>
          <cell r="V13">
            <v>1850</v>
          </cell>
          <cell r="W13">
            <v>99.130434782608717</v>
          </cell>
          <cell r="X13">
            <v>91.085271317829481</v>
          </cell>
          <cell r="Y13">
            <v>98.630136986301366</v>
          </cell>
          <cell r="Z13">
            <v>1.9752294788582552</v>
          </cell>
          <cell r="AA13">
            <v>2.05375</v>
          </cell>
          <cell r="AB13">
            <v>0.41500000000000004</v>
          </cell>
          <cell r="AC13">
            <v>0.38500000000000001</v>
          </cell>
          <cell r="AD13">
            <v>0.41499999999999998</v>
          </cell>
          <cell r="AE13">
            <v>0.38500000000000001</v>
          </cell>
          <cell r="AF13">
            <v>2.4406249999999998</v>
          </cell>
          <cell r="AG13">
            <v>2.7593750000000004</v>
          </cell>
          <cell r="BG13">
            <v>0</v>
          </cell>
          <cell r="BI13">
            <v>0</v>
          </cell>
          <cell r="BJ13">
            <v>0</v>
          </cell>
        </row>
        <row r="14">
          <cell r="A14">
            <v>34243</v>
          </cell>
          <cell r="H14">
            <v>1406.0526732896008</v>
          </cell>
          <cell r="J14">
            <v>1475</v>
          </cell>
          <cell r="K14">
            <v>1175.9713267513025</v>
          </cell>
          <cell r="L14">
            <v>2094.75</v>
          </cell>
          <cell r="M14">
            <v>1200</v>
          </cell>
          <cell r="N14">
            <v>115.78947368421051</v>
          </cell>
          <cell r="O14">
            <v>0</v>
          </cell>
          <cell r="P14">
            <v>91.331269349845201</v>
          </cell>
          <cell r="Q14">
            <v>1444.3995643793173</v>
          </cell>
          <cell r="R14">
            <v>2590.4050000000002</v>
          </cell>
          <cell r="S14">
            <v>1550</v>
          </cell>
          <cell r="T14">
            <v>1636.134019827899</v>
          </cell>
          <cell r="U14">
            <v>2701.125</v>
          </cell>
          <cell r="V14">
            <v>1600</v>
          </cell>
          <cell r="W14">
            <v>98.260869565217405</v>
          </cell>
          <cell r="X14">
            <v>91.085271317829481</v>
          </cell>
          <cell r="Y14">
            <v>84.93150684931507</v>
          </cell>
          <cell r="Z14">
            <v>2.0190251551949818</v>
          </cell>
          <cell r="AA14">
            <v>2.0524999999999998</v>
          </cell>
          <cell r="AB14">
            <v>0.41500000000000004</v>
          </cell>
          <cell r="AC14">
            <v>0.37</v>
          </cell>
          <cell r="AD14">
            <v>0.41374999999999995</v>
          </cell>
          <cell r="AE14">
            <v>0.38124999999999998</v>
          </cell>
          <cell r="AF14">
            <v>2.5575000000000001</v>
          </cell>
          <cell r="AG14">
            <v>2.7625000000000002</v>
          </cell>
          <cell r="BG14" t="e">
            <v>#REF!</v>
          </cell>
          <cell r="BI14" t="e">
            <v>#REF!</v>
          </cell>
          <cell r="BJ14">
            <v>0</v>
          </cell>
        </row>
        <row r="15">
          <cell r="A15">
            <v>34274</v>
          </cell>
          <cell r="H15">
            <v>1354.9234851699791</v>
          </cell>
          <cell r="J15">
            <v>1390</v>
          </cell>
          <cell r="K15">
            <v>1099.2775445718696</v>
          </cell>
          <cell r="L15">
            <v>2061.6750000000002</v>
          </cell>
          <cell r="M15">
            <v>1250</v>
          </cell>
          <cell r="N15">
            <v>111.57894736842104</v>
          </cell>
          <cell r="O15">
            <v>0</v>
          </cell>
          <cell r="P15">
            <v>86.068111455108351</v>
          </cell>
          <cell r="Q15">
            <v>1444.3995643793173</v>
          </cell>
          <cell r="R15">
            <v>2590.4050000000002</v>
          </cell>
          <cell r="S15">
            <v>1550</v>
          </cell>
          <cell r="T15">
            <v>1636.134019827899</v>
          </cell>
          <cell r="U15">
            <v>2701.125</v>
          </cell>
          <cell r="V15">
            <v>1600</v>
          </cell>
          <cell r="W15">
            <v>98.260869565217405</v>
          </cell>
          <cell r="X15">
            <v>91.085271317829481</v>
          </cell>
          <cell r="Y15">
            <v>84.93150684931507</v>
          </cell>
          <cell r="Z15">
            <v>2.10293765927441</v>
          </cell>
          <cell r="AA15">
            <v>2.1655555555555557</v>
          </cell>
          <cell r="AB15">
            <v>0.41500000000000004</v>
          </cell>
          <cell r="AC15">
            <v>0.35599999999999998</v>
          </cell>
          <cell r="AD15">
            <v>0.41000000000000003</v>
          </cell>
          <cell r="AE15">
            <v>0.37</v>
          </cell>
          <cell r="AF15">
            <v>2.6555555555555554</v>
          </cell>
          <cell r="AG15">
            <v>2.8111111111111118</v>
          </cell>
          <cell r="BG15" t="e">
            <v>#REF!</v>
          </cell>
          <cell r="BI15" t="e">
            <v>#REF!</v>
          </cell>
          <cell r="BJ15">
            <v>0</v>
          </cell>
        </row>
        <row r="16">
          <cell r="A16">
            <v>34304</v>
          </cell>
          <cell r="H16">
            <v>1303.794297050357</v>
          </cell>
          <cell r="J16">
            <v>1435</v>
          </cell>
          <cell r="K16">
            <v>1099.2775445718696</v>
          </cell>
          <cell r="L16">
            <v>2061.6750000000002</v>
          </cell>
          <cell r="M16">
            <v>1250</v>
          </cell>
          <cell r="N16">
            <v>107.36842105263156</v>
          </cell>
          <cell r="O16">
            <v>0</v>
          </cell>
          <cell r="P16">
            <v>88.854489164086687</v>
          </cell>
          <cell r="Q16">
            <v>1406.0526732896008</v>
          </cell>
          <cell r="R16">
            <v>2645.5200000000004</v>
          </cell>
          <cell r="S16">
            <v>1550</v>
          </cell>
          <cell r="T16">
            <v>1712.8278020073319</v>
          </cell>
          <cell r="U16">
            <v>2756.25</v>
          </cell>
          <cell r="V16">
            <v>1600</v>
          </cell>
          <cell r="W16">
            <v>95.65217391304347</v>
          </cell>
          <cell r="X16">
            <v>93.023255813953512</v>
          </cell>
          <cell r="Y16">
            <v>84.93150684931507</v>
          </cell>
          <cell r="Z16">
            <v>2.3228919618287307</v>
          </cell>
          <cell r="AA16">
            <v>2.4081250000000001</v>
          </cell>
          <cell r="AB16">
            <v>0.41500000000000004</v>
          </cell>
          <cell r="AC16">
            <v>0.36000000000000004</v>
          </cell>
          <cell r="AD16">
            <v>0.41</v>
          </cell>
          <cell r="AE16">
            <v>0.36499999999999999</v>
          </cell>
          <cell r="AF16">
            <v>2.7187500000000004</v>
          </cell>
          <cell r="AG16">
            <v>2.8650000000000002</v>
          </cell>
          <cell r="BG16" t="e">
            <v>#REF!</v>
          </cell>
          <cell r="BI16" t="e">
            <v>#REF!</v>
          </cell>
          <cell r="BJ16">
            <v>0</v>
          </cell>
        </row>
        <row r="17">
          <cell r="A17">
            <v>34335</v>
          </cell>
          <cell r="H17">
            <v>1265.4474059606409</v>
          </cell>
          <cell r="I17">
            <v>2205</v>
          </cell>
          <cell r="J17">
            <v>1550</v>
          </cell>
          <cell r="K17">
            <v>1099.2775445718696</v>
          </cell>
          <cell r="L17">
            <v>2061.6750000000002</v>
          </cell>
          <cell r="M17">
            <v>1350</v>
          </cell>
          <cell r="N17">
            <v>104.21052631578947</v>
          </cell>
          <cell r="O17">
            <v>113.01485184291089</v>
          </cell>
          <cell r="P17">
            <v>95.975232198142407</v>
          </cell>
          <cell r="Q17">
            <v>1367.7057821998844</v>
          </cell>
          <cell r="R17">
            <v>2755.75</v>
          </cell>
          <cell r="S17">
            <v>1750</v>
          </cell>
          <cell r="T17">
            <v>1789.5215841867648</v>
          </cell>
          <cell r="U17">
            <v>2811.375</v>
          </cell>
          <cell r="V17">
            <v>1800</v>
          </cell>
          <cell r="W17">
            <v>93.043478260869563</v>
          </cell>
          <cell r="X17">
            <v>96.899224806201559</v>
          </cell>
          <cell r="Y17">
            <v>95.890410958904098</v>
          </cell>
          <cell r="Z17">
            <v>2.5309126372130999</v>
          </cell>
          <cell r="AA17">
            <v>2.6437499999999998</v>
          </cell>
          <cell r="AB17">
            <v>0.40875</v>
          </cell>
          <cell r="AC17">
            <v>0.35499999999999998</v>
          </cell>
          <cell r="AD17">
            <v>0.41000000000000003</v>
          </cell>
          <cell r="AE17">
            <v>0.35499999999999998</v>
          </cell>
          <cell r="AF17">
            <v>2.7468750000000002</v>
          </cell>
          <cell r="AG17">
            <v>2.8099999999999996</v>
          </cell>
          <cell r="BG17" t="e">
            <v>#REF!</v>
          </cell>
          <cell r="BI17" t="e">
            <v>#REF!</v>
          </cell>
          <cell r="BJ17">
            <v>2205</v>
          </cell>
        </row>
        <row r="18">
          <cell r="A18">
            <v>34366</v>
          </cell>
          <cell r="H18">
            <v>1342.1411881400736</v>
          </cell>
          <cell r="I18">
            <v>2260</v>
          </cell>
          <cell r="J18">
            <v>1600</v>
          </cell>
          <cell r="K18">
            <v>1124.8421386316807</v>
          </cell>
          <cell r="L18">
            <v>2061.6750000000002</v>
          </cell>
          <cell r="M18">
            <v>1350</v>
          </cell>
          <cell r="N18">
            <v>110.52631578947367</v>
          </cell>
          <cell r="O18">
            <v>115.83381640135084</v>
          </cell>
          <cell r="P18">
            <v>99.071207430340564</v>
          </cell>
          <cell r="Q18">
            <v>1482.7464554690337</v>
          </cell>
          <cell r="R18">
            <v>2755.75</v>
          </cell>
          <cell r="S18">
            <v>1715</v>
          </cell>
          <cell r="T18">
            <v>1789.5215841867648</v>
          </cell>
          <cell r="U18">
            <v>2921.625</v>
          </cell>
          <cell r="V18">
            <v>1765</v>
          </cell>
          <cell r="W18">
            <v>100.8695652173913</v>
          </cell>
          <cell r="X18">
            <v>96.899224806201559</v>
          </cell>
          <cell r="Y18">
            <v>93.972602739726028</v>
          </cell>
          <cell r="Z18">
            <v>2.6431779007529714</v>
          </cell>
          <cell r="AA18">
            <v>2.7737500000000002</v>
          </cell>
          <cell r="AB18">
            <v>0.40749999999999997</v>
          </cell>
          <cell r="AC18">
            <v>0.375</v>
          </cell>
          <cell r="AD18">
            <v>0.41000000000000003</v>
          </cell>
          <cell r="AE18">
            <v>0.35499999999999998</v>
          </cell>
          <cell r="AF18">
            <v>2.8</v>
          </cell>
          <cell r="AG18">
            <v>2.8000000000000003</v>
          </cell>
          <cell r="BG18" t="e">
            <v>#REF!</v>
          </cell>
          <cell r="BI18" t="e">
            <v>#REF!</v>
          </cell>
          <cell r="BJ18">
            <v>2260</v>
          </cell>
        </row>
        <row r="19">
          <cell r="A19">
            <v>34394</v>
          </cell>
          <cell r="D19">
            <v>170</v>
          </cell>
          <cell r="H19">
            <v>1444.3995643793173</v>
          </cell>
          <cell r="I19">
            <v>2260</v>
          </cell>
          <cell r="J19">
            <v>1675</v>
          </cell>
          <cell r="K19">
            <v>1278.2297029905462</v>
          </cell>
          <cell r="L19">
            <v>2061.6750000000002</v>
          </cell>
          <cell r="M19">
            <v>1425</v>
          </cell>
          <cell r="N19">
            <v>118.94736842105263</v>
          </cell>
          <cell r="O19">
            <v>115.83381640135084</v>
          </cell>
          <cell r="P19">
            <v>103.71517027863777</v>
          </cell>
          <cell r="Q19">
            <v>1482.7464554690337</v>
          </cell>
          <cell r="R19">
            <v>2755.75</v>
          </cell>
          <cell r="S19">
            <v>1715</v>
          </cell>
          <cell r="T19">
            <v>1789.5215841867648</v>
          </cell>
          <cell r="U19">
            <v>2921.625</v>
          </cell>
          <cell r="V19">
            <v>1765</v>
          </cell>
          <cell r="W19">
            <v>100.8695652173913</v>
          </cell>
          <cell r="X19">
            <v>96.899224806201559</v>
          </cell>
          <cell r="Y19">
            <v>93.972602739726028</v>
          </cell>
          <cell r="Z19">
            <v>2.5354693151473797</v>
          </cell>
          <cell r="AA19">
            <v>2.6261111111111108</v>
          </cell>
          <cell r="AB19">
            <v>0.40749999999999997</v>
          </cell>
          <cell r="AC19">
            <v>0.3775</v>
          </cell>
          <cell r="AD19">
            <v>0.40625</v>
          </cell>
          <cell r="AE19">
            <v>0.35499999999999998</v>
          </cell>
          <cell r="AF19">
            <v>2.844444444444445</v>
          </cell>
          <cell r="AG19">
            <v>2.8194444444444442</v>
          </cell>
          <cell r="BG19" t="e">
            <v>#REF!</v>
          </cell>
          <cell r="BH19" t="e">
            <v>#REF!</v>
          </cell>
          <cell r="BI19" t="e">
            <v>#REF!</v>
          </cell>
          <cell r="BJ19">
            <v>2260</v>
          </cell>
        </row>
        <row r="20">
          <cell r="A20">
            <v>34425</v>
          </cell>
          <cell r="D20">
            <v>250</v>
          </cell>
          <cell r="H20">
            <v>1482.7464554690334</v>
          </cell>
          <cell r="I20">
            <v>2260</v>
          </cell>
          <cell r="J20">
            <v>1675</v>
          </cell>
          <cell r="K20">
            <v>1329.3588911101681</v>
          </cell>
          <cell r="L20">
            <v>1984.5</v>
          </cell>
          <cell r="M20">
            <v>1475</v>
          </cell>
          <cell r="N20">
            <v>122.1052631578947</v>
          </cell>
          <cell r="O20">
            <v>115.83381640135084</v>
          </cell>
          <cell r="P20">
            <v>103.71517027863777</v>
          </cell>
          <cell r="Q20">
            <v>1508.3110495288445</v>
          </cell>
          <cell r="R20">
            <v>2755.75</v>
          </cell>
          <cell r="S20">
            <v>1715</v>
          </cell>
          <cell r="T20">
            <v>1840.6507723063864</v>
          </cell>
          <cell r="U20">
            <v>2921.625</v>
          </cell>
          <cell r="V20">
            <v>1765</v>
          </cell>
          <cell r="W20">
            <v>102.60869565217392</v>
          </cell>
          <cell r="X20">
            <v>96.899224806201559</v>
          </cell>
          <cell r="Y20">
            <v>93.972602739726028</v>
          </cell>
          <cell r="Z20">
            <v>2.4537689138022412</v>
          </cell>
          <cell r="AA20">
            <v>2.5457142857142858</v>
          </cell>
          <cell r="AB20">
            <v>0.40749999999999997</v>
          </cell>
          <cell r="AC20">
            <v>0.39666666666666667</v>
          </cell>
          <cell r="AD20">
            <v>0.39500000000000002</v>
          </cell>
          <cell r="AE20">
            <v>0.35499999999999998</v>
          </cell>
          <cell r="AF20">
            <v>3.0642857142857141</v>
          </cell>
          <cell r="AG20">
            <v>2.9428571428571431</v>
          </cell>
          <cell r="BG20" t="e">
            <v>#REF!</v>
          </cell>
          <cell r="BH20" t="e">
            <v>#REF!</v>
          </cell>
          <cell r="BI20" t="e">
            <v>#REF!</v>
          </cell>
          <cell r="BJ20">
            <v>2260</v>
          </cell>
        </row>
        <row r="21">
          <cell r="A21">
            <v>34455</v>
          </cell>
          <cell r="D21">
            <v>310</v>
          </cell>
          <cell r="H21">
            <v>1533.8756435886555</v>
          </cell>
          <cell r="I21">
            <v>2480</v>
          </cell>
          <cell r="J21">
            <v>1850</v>
          </cell>
          <cell r="K21">
            <v>1329.3588911101681</v>
          </cell>
          <cell r="L21">
            <v>2094.75</v>
          </cell>
          <cell r="M21">
            <v>1550</v>
          </cell>
          <cell r="N21">
            <v>126.31578947368421</v>
          </cell>
          <cell r="O21">
            <v>127.10967463511066</v>
          </cell>
          <cell r="P21">
            <v>114.55108359133126</v>
          </cell>
          <cell r="Q21">
            <v>1508.3110495288445</v>
          </cell>
          <cell r="R21">
            <v>2755.75</v>
          </cell>
          <cell r="S21">
            <v>1690</v>
          </cell>
          <cell r="T21">
            <v>1942.9091485456302</v>
          </cell>
          <cell r="U21">
            <v>2921.625</v>
          </cell>
          <cell r="V21">
            <v>1740</v>
          </cell>
          <cell r="W21">
            <v>102.60869565217392</v>
          </cell>
          <cell r="X21">
            <v>96.899224806201559</v>
          </cell>
          <cell r="Y21">
            <v>92.602739726027394</v>
          </cell>
          <cell r="Z21">
            <v>2.7618162024857118</v>
          </cell>
          <cell r="AA21">
            <v>2.7675000000000001</v>
          </cell>
          <cell r="AB21">
            <v>0.40749999999999997</v>
          </cell>
          <cell r="AC21">
            <v>0.40249999999999997</v>
          </cell>
          <cell r="AD21">
            <v>0.39500000000000002</v>
          </cell>
          <cell r="AE21">
            <v>0.36249999999999999</v>
          </cell>
          <cell r="AF21">
            <v>3.2312500000000002</v>
          </cell>
          <cell r="AG21">
            <v>3.0562499999999995</v>
          </cell>
          <cell r="BG21" t="e">
            <v>#REF!</v>
          </cell>
          <cell r="BH21" t="e">
            <v>#REF!</v>
          </cell>
          <cell r="BI21" t="e">
            <v>#REF!</v>
          </cell>
          <cell r="BJ21">
            <v>2480</v>
          </cell>
        </row>
        <row r="22">
          <cell r="A22">
            <v>34486</v>
          </cell>
          <cell r="D22">
            <v>300</v>
          </cell>
          <cell r="H22">
            <v>1572.2225346783719</v>
          </cell>
          <cell r="I22">
            <v>2480</v>
          </cell>
          <cell r="J22">
            <v>1950</v>
          </cell>
          <cell r="K22">
            <v>1395.8268356656765</v>
          </cell>
          <cell r="L22">
            <v>2138.85</v>
          </cell>
          <cell r="M22">
            <v>1600</v>
          </cell>
          <cell r="N22">
            <v>129.4736842105263</v>
          </cell>
          <cell r="O22">
            <v>127.10967463511066</v>
          </cell>
          <cell r="P22">
            <v>120.74303405572755</v>
          </cell>
          <cell r="Q22">
            <v>1572.2225346783719</v>
          </cell>
          <cell r="R22">
            <v>2865.98</v>
          </cell>
          <cell r="S22">
            <v>1900</v>
          </cell>
          <cell r="T22">
            <v>1994.038336665252</v>
          </cell>
          <cell r="U22">
            <v>3087</v>
          </cell>
          <cell r="V22">
            <v>1950</v>
          </cell>
          <cell r="W22">
            <v>106.95652173913044</v>
          </cell>
          <cell r="X22">
            <v>100.77519379844961</v>
          </cell>
          <cell r="Y22">
            <v>104.10958904109589</v>
          </cell>
          <cell r="Z22">
            <v>2.8504037013517194</v>
          </cell>
          <cell r="AA22">
            <v>2.9550000000000001</v>
          </cell>
          <cell r="AB22">
            <v>0.390625</v>
          </cell>
          <cell r="AC22">
            <v>0.4</v>
          </cell>
          <cell r="AD22">
            <v>0.39500000000000002</v>
          </cell>
          <cell r="AE22">
            <v>0.37375000000000003</v>
          </cell>
          <cell r="AF22">
            <v>3.3833333333333329</v>
          </cell>
          <cell r="AG22">
            <v>3.1361111111111115</v>
          </cell>
          <cell r="BG22" t="e">
            <v>#REF!</v>
          </cell>
          <cell r="BH22" t="e">
            <v>#REF!</v>
          </cell>
          <cell r="BI22" t="e">
            <v>#REF!</v>
          </cell>
          <cell r="BJ22">
            <v>2480</v>
          </cell>
        </row>
        <row r="23">
          <cell r="A23">
            <v>34516</v>
          </cell>
          <cell r="D23">
            <v>250</v>
          </cell>
          <cell r="H23">
            <v>1661.6986138877101</v>
          </cell>
          <cell r="I23">
            <v>2491</v>
          </cell>
          <cell r="J23">
            <v>2025</v>
          </cell>
          <cell r="K23">
            <v>1457.1818614092224</v>
          </cell>
          <cell r="L23">
            <v>2138.85</v>
          </cell>
          <cell r="M23">
            <v>1580</v>
          </cell>
          <cell r="N23">
            <v>136.84210526315786</v>
          </cell>
          <cell r="O23">
            <v>127.67346754679866</v>
          </cell>
          <cell r="P23">
            <v>125.38699690402477</v>
          </cell>
          <cell r="Q23">
            <v>1610.5694257680882</v>
          </cell>
          <cell r="R23">
            <v>2865.98</v>
          </cell>
          <cell r="S23">
            <v>1850</v>
          </cell>
          <cell r="T23">
            <v>1994.038336665252</v>
          </cell>
          <cell r="U23">
            <v>3087</v>
          </cell>
          <cell r="V23">
            <v>1900</v>
          </cell>
          <cell r="W23">
            <v>109.56521739130434</v>
          </cell>
          <cell r="X23">
            <v>100.77519379844961</v>
          </cell>
          <cell r="Y23">
            <v>101.36986301369863</v>
          </cell>
          <cell r="Z23">
            <v>2.82552066458444</v>
          </cell>
          <cell r="AA23">
            <v>2.9081250000000001</v>
          </cell>
          <cell r="AB23">
            <v>0.38249999999999995</v>
          </cell>
          <cell r="AC23">
            <v>0.39250000000000002</v>
          </cell>
          <cell r="AD23">
            <v>0.39500000000000002</v>
          </cell>
          <cell r="AE23">
            <v>0.3725</v>
          </cell>
          <cell r="AF23">
            <v>3.4874999999999998</v>
          </cell>
          <cell r="AG23">
            <v>3.2250000000000005</v>
          </cell>
          <cell r="BG23" t="e">
            <v>#REF!</v>
          </cell>
          <cell r="BH23" t="e">
            <v>#REF!</v>
          </cell>
          <cell r="BI23" t="e">
            <v>#REF!</v>
          </cell>
          <cell r="BJ23">
            <v>2491</v>
          </cell>
        </row>
        <row r="24">
          <cell r="A24">
            <v>34547</v>
          </cell>
          <cell r="D24">
            <v>290</v>
          </cell>
          <cell r="H24">
            <v>1815.0861782465756</v>
          </cell>
          <cell r="I24">
            <v>2513</v>
          </cell>
          <cell r="J24">
            <v>2025</v>
          </cell>
          <cell r="K24">
            <v>1533.8756435886553</v>
          </cell>
          <cell r="L24">
            <v>2138.85</v>
          </cell>
          <cell r="M24">
            <v>1700</v>
          </cell>
          <cell r="N24">
            <v>149.4736842105263</v>
          </cell>
          <cell r="O24">
            <v>128.80105337017466</v>
          </cell>
          <cell r="P24">
            <v>125.38699690402477</v>
          </cell>
          <cell r="Q24">
            <v>1610.5694257680882</v>
          </cell>
          <cell r="R24">
            <v>2865.98</v>
          </cell>
          <cell r="S24">
            <v>1850</v>
          </cell>
          <cell r="T24">
            <v>1994.038336665252</v>
          </cell>
          <cell r="U24">
            <v>3087</v>
          </cell>
          <cell r="V24">
            <v>1900</v>
          </cell>
          <cell r="W24">
            <v>109.56521739130434</v>
          </cell>
          <cell r="X24">
            <v>100.77519379844961</v>
          </cell>
          <cell r="Y24">
            <v>101.36986301369863</v>
          </cell>
          <cell r="Z24">
            <v>2.6587177224481047</v>
          </cell>
          <cell r="AA24">
            <v>2.7387499999999996</v>
          </cell>
          <cell r="AB24">
            <v>0.38</v>
          </cell>
          <cell r="AC24">
            <v>0.38500000000000001</v>
          </cell>
          <cell r="AD24">
            <v>0.39500000000000002</v>
          </cell>
          <cell r="AE24">
            <v>0.36499999999999999</v>
          </cell>
          <cell r="AF24">
            <v>3.5218750000000001</v>
          </cell>
          <cell r="AG24">
            <v>3.3</v>
          </cell>
          <cell r="BG24" t="e">
            <v>#REF!</v>
          </cell>
          <cell r="BH24" t="e">
            <v>#REF!</v>
          </cell>
          <cell r="BI24" t="e">
            <v>#REF!</v>
          </cell>
          <cell r="BJ24">
            <v>2513</v>
          </cell>
        </row>
        <row r="25">
          <cell r="A25">
            <v>34578</v>
          </cell>
          <cell r="D25">
            <v>330</v>
          </cell>
          <cell r="H25">
            <v>1866.2153663661973</v>
          </cell>
          <cell r="I25">
            <v>2513</v>
          </cell>
          <cell r="J25">
            <v>2050</v>
          </cell>
          <cell r="K25">
            <v>1559.4402376484663</v>
          </cell>
          <cell r="L25">
            <v>2116.7999999999997</v>
          </cell>
          <cell r="M25">
            <v>1625</v>
          </cell>
          <cell r="N25">
            <v>153.68421052631575</v>
          </cell>
          <cell r="O25">
            <v>128.80105337017466</v>
          </cell>
          <cell r="P25">
            <v>126.93498452012383</v>
          </cell>
          <cell r="Q25">
            <v>1636.134019827899</v>
          </cell>
          <cell r="R25">
            <v>2998.2559999999994</v>
          </cell>
          <cell r="S25">
            <v>1900</v>
          </cell>
          <cell r="T25">
            <v>1955.6914455755359</v>
          </cell>
          <cell r="U25">
            <v>3197.25</v>
          </cell>
          <cell r="V25">
            <v>1950</v>
          </cell>
          <cell r="W25">
            <v>111.30434782608695</v>
          </cell>
          <cell r="X25">
            <v>105.42635658914728</v>
          </cell>
          <cell r="Y25">
            <v>104.10958904109589</v>
          </cell>
          <cell r="Z25">
            <v>2.8879079280512645</v>
          </cell>
          <cell r="AA25">
            <v>2.9583333333333335</v>
          </cell>
          <cell r="AB25">
            <v>0.38</v>
          </cell>
          <cell r="AC25">
            <v>0.38500000000000001</v>
          </cell>
          <cell r="AD25">
            <v>0.39500000000000002</v>
          </cell>
          <cell r="AE25">
            <v>0.36499999999999999</v>
          </cell>
          <cell r="AF25">
            <v>3.75</v>
          </cell>
          <cell r="AG25">
            <v>3.3194444444444438</v>
          </cell>
          <cell r="BG25" t="e">
            <v>#REF!</v>
          </cell>
          <cell r="BH25" t="e">
            <v>#REF!</v>
          </cell>
          <cell r="BI25" t="e">
            <v>#REF!</v>
          </cell>
          <cell r="BJ25">
            <v>2513</v>
          </cell>
        </row>
        <row r="26">
          <cell r="A26">
            <v>34608</v>
          </cell>
          <cell r="D26">
            <v>310</v>
          </cell>
          <cell r="H26">
            <v>1904.5622574559141</v>
          </cell>
          <cell r="I26">
            <v>2513</v>
          </cell>
          <cell r="J26">
            <v>2225</v>
          </cell>
          <cell r="K26">
            <v>1636.134019827899</v>
          </cell>
          <cell r="L26">
            <v>2182.9499999999998</v>
          </cell>
          <cell r="M26">
            <v>1675</v>
          </cell>
          <cell r="N26">
            <v>156.84210526315789</v>
          </cell>
          <cell r="O26">
            <v>128.80105337017466</v>
          </cell>
          <cell r="P26">
            <v>137.77089783281733</v>
          </cell>
          <cell r="Q26">
            <v>1636.134019827899</v>
          </cell>
          <cell r="R26">
            <v>2998.2559999999994</v>
          </cell>
          <cell r="S26">
            <v>1900</v>
          </cell>
          <cell r="T26">
            <v>1968.473742605441</v>
          </cell>
          <cell r="U26">
            <v>3197.25</v>
          </cell>
          <cell r="V26">
            <v>1950</v>
          </cell>
          <cell r="W26">
            <v>111.30434782608695</v>
          </cell>
          <cell r="X26">
            <v>105.42635658914728</v>
          </cell>
          <cell r="Y26">
            <v>104.10958904109589</v>
          </cell>
          <cell r="Z26">
            <v>3.0619527135901992</v>
          </cell>
          <cell r="AA26">
            <v>3.1122222222222224</v>
          </cell>
          <cell r="AB26">
            <v>0.39500000000000002</v>
          </cell>
          <cell r="AC26">
            <v>0.39400000000000002</v>
          </cell>
          <cell r="AD26">
            <v>0.39500000000000002</v>
          </cell>
          <cell r="AE26">
            <v>0.375</v>
          </cell>
          <cell r="AF26">
            <v>4.7027777777777784</v>
          </cell>
          <cell r="AG26">
            <v>4.0916666666666668</v>
          </cell>
          <cell r="BG26" t="e">
            <v>#REF!</v>
          </cell>
          <cell r="BH26" t="e">
            <v>#REF!</v>
          </cell>
          <cell r="BI26" t="e">
            <v>#REF!</v>
          </cell>
          <cell r="BJ26">
            <v>2513</v>
          </cell>
        </row>
        <row r="27">
          <cell r="A27">
            <v>34639</v>
          </cell>
          <cell r="D27">
            <v>260</v>
          </cell>
          <cell r="H27">
            <v>1994.038336665252</v>
          </cell>
          <cell r="I27">
            <v>2557</v>
          </cell>
          <cell r="J27">
            <v>2350</v>
          </cell>
          <cell r="K27">
            <v>1738.3923960671427</v>
          </cell>
          <cell r="L27">
            <v>2271.15</v>
          </cell>
          <cell r="M27">
            <v>1875</v>
          </cell>
          <cell r="N27">
            <v>164.21052631578945</v>
          </cell>
          <cell r="O27">
            <v>131.05622501692659</v>
          </cell>
          <cell r="P27">
            <v>145.51083591331269</v>
          </cell>
          <cell r="Q27">
            <v>1712.8278020073319</v>
          </cell>
          <cell r="R27">
            <v>2998.2559999999994</v>
          </cell>
          <cell r="S27">
            <v>1975</v>
          </cell>
          <cell r="T27">
            <v>1994.038336665252</v>
          </cell>
          <cell r="U27">
            <v>3197.25</v>
          </cell>
          <cell r="V27">
            <v>2025</v>
          </cell>
          <cell r="W27">
            <v>116.52173913043478</v>
          </cell>
          <cell r="X27">
            <v>105.42635658914728</v>
          </cell>
          <cell r="Y27">
            <v>108.21917808219179</v>
          </cell>
          <cell r="Z27">
            <v>3.428574963093697</v>
          </cell>
          <cell r="AA27">
            <v>3.524375</v>
          </cell>
          <cell r="AB27">
            <v>0.39500000000000002</v>
          </cell>
          <cell r="AC27">
            <v>0.42125000000000001</v>
          </cell>
          <cell r="AD27">
            <v>0.39500000000000002</v>
          </cell>
          <cell r="AE27">
            <v>0.39</v>
          </cell>
          <cell r="AF27">
            <v>7.5437500000000002</v>
          </cell>
          <cell r="AG27">
            <v>6.5</v>
          </cell>
          <cell r="BG27" t="e">
            <v>#REF!</v>
          </cell>
          <cell r="BH27" t="e">
            <v>#REF!</v>
          </cell>
          <cell r="BI27" t="e">
            <v>#REF!</v>
          </cell>
          <cell r="BJ27">
            <v>2557</v>
          </cell>
        </row>
        <row r="28">
          <cell r="A28">
            <v>34669</v>
          </cell>
          <cell r="D28">
            <v>270</v>
          </cell>
          <cell r="H28">
            <v>1994.038336665252</v>
          </cell>
          <cell r="I28">
            <v>2557</v>
          </cell>
          <cell r="J28">
            <v>2350</v>
          </cell>
          <cell r="K28">
            <v>1738.3923960671427</v>
          </cell>
          <cell r="L28">
            <v>2271.15</v>
          </cell>
          <cell r="M28">
            <v>1875</v>
          </cell>
          <cell r="N28">
            <v>164.21052631578945</v>
          </cell>
          <cell r="O28">
            <v>131.05622501692659</v>
          </cell>
          <cell r="P28">
            <v>145.51083591331269</v>
          </cell>
          <cell r="Q28">
            <v>1763.9569901269535</v>
          </cell>
          <cell r="R28">
            <v>3108.4860000000003</v>
          </cell>
          <cell r="S28">
            <v>1975</v>
          </cell>
          <cell r="T28">
            <v>1994.038336665252</v>
          </cell>
          <cell r="U28">
            <v>3197.25</v>
          </cell>
          <cell r="V28">
            <v>2025</v>
          </cell>
          <cell r="W28">
            <v>120</v>
          </cell>
          <cell r="X28">
            <v>109.30232558139537</v>
          </cell>
          <cell r="Y28">
            <v>108.21917808219179</v>
          </cell>
          <cell r="Z28">
            <v>3.8827224893404702</v>
          </cell>
          <cell r="AA28">
            <v>3.9668749999999999</v>
          </cell>
          <cell r="AB28">
            <v>0.41750000000000004</v>
          </cell>
          <cell r="AC28">
            <v>0.44499999999999995</v>
          </cell>
          <cell r="AD28">
            <v>0.39500000000000002</v>
          </cell>
          <cell r="AE28">
            <v>0.44</v>
          </cell>
          <cell r="AF28">
            <v>14.078125</v>
          </cell>
          <cell r="AG28">
            <v>12.46875</v>
          </cell>
          <cell r="BG28" t="e">
            <v>#REF!</v>
          </cell>
          <cell r="BH28" t="e">
            <v>#REF!</v>
          </cell>
          <cell r="BI28" t="e">
            <v>#REF!</v>
          </cell>
          <cell r="BJ28">
            <v>2557</v>
          </cell>
        </row>
        <row r="29">
          <cell r="A29">
            <v>34700</v>
          </cell>
          <cell r="B29">
            <v>22</v>
          </cell>
          <cell r="D29">
            <v>330</v>
          </cell>
          <cell r="H29">
            <v>2096.296712904496</v>
          </cell>
          <cell r="I29">
            <v>2646</v>
          </cell>
          <cell r="J29">
            <v>2750</v>
          </cell>
          <cell r="K29">
            <v>1789.5215841867648</v>
          </cell>
          <cell r="L29">
            <v>2304.2249999999999</v>
          </cell>
          <cell r="M29">
            <v>2450</v>
          </cell>
          <cell r="N29">
            <v>172.63157894736841</v>
          </cell>
          <cell r="O29">
            <v>135.61782221149309</v>
          </cell>
          <cell r="P29">
            <v>170.27863777089783</v>
          </cell>
          <cell r="Q29">
            <v>1776.7392871568593</v>
          </cell>
          <cell r="R29">
            <v>3108.4860000000003</v>
          </cell>
          <cell r="S29">
            <v>2250</v>
          </cell>
          <cell r="T29">
            <v>2147.4259010241176</v>
          </cell>
          <cell r="U29">
            <v>3197.25</v>
          </cell>
          <cell r="V29">
            <v>2300</v>
          </cell>
          <cell r="W29">
            <v>120.86956521739131</v>
          </cell>
          <cell r="X29">
            <v>109.30232558139537</v>
          </cell>
          <cell r="Y29">
            <v>123.28767123287672</v>
          </cell>
          <cell r="Z29">
            <v>4.3526954463178722</v>
          </cell>
          <cell r="AA29">
            <v>4.5387500000000003</v>
          </cell>
          <cell r="AB29">
            <v>0.42499999999999999</v>
          </cell>
          <cell r="AC29">
            <v>0.51249999999999996</v>
          </cell>
          <cell r="AD29">
            <v>0.39500000000000002</v>
          </cell>
          <cell r="AE29">
            <v>0.47249999999999998</v>
          </cell>
          <cell r="AF29">
            <v>15.984375</v>
          </cell>
          <cell r="AG29">
            <v>16.21875</v>
          </cell>
          <cell r="AI29">
            <v>0.1128</v>
          </cell>
          <cell r="BG29" t="e">
            <v>#REF!</v>
          </cell>
          <cell r="BH29" t="e">
            <v>#REF!</v>
          </cell>
          <cell r="BI29" t="e">
            <v>#REF!</v>
          </cell>
          <cell r="BJ29">
            <v>2668</v>
          </cell>
        </row>
        <row r="30">
          <cell r="A30">
            <v>34731</v>
          </cell>
          <cell r="B30">
            <v>88</v>
          </cell>
          <cell r="C30">
            <v>248.67887999999999</v>
          </cell>
          <cell r="D30">
            <v>435</v>
          </cell>
          <cell r="H30">
            <v>2147.4259010241176</v>
          </cell>
          <cell r="I30">
            <v>2646</v>
          </cell>
          <cell r="J30">
            <v>2925</v>
          </cell>
          <cell r="K30">
            <v>1789.5215841867648</v>
          </cell>
          <cell r="L30">
            <v>2425.5</v>
          </cell>
          <cell r="M30">
            <v>2975</v>
          </cell>
          <cell r="N30">
            <v>176.84210526315786</v>
          </cell>
          <cell r="O30">
            <v>135.61782221149309</v>
          </cell>
          <cell r="P30">
            <v>181.11455108359132</v>
          </cell>
          <cell r="Q30">
            <v>1776.7392871568593</v>
          </cell>
          <cell r="R30">
            <v>3141.5549999999994</v>
          </cell>
          <cell r="S30">
            <v>2250</v>
          </cell>
          <cell r="T30">
            <v>2121.8613069643066</v>
          </cell>
          <cell r="U30">
            <v>3362.625</v>
          </cell>
          <cell r="V30">
            <v>2300</v>
          </cell>
          <cell r="W30">
            <v>120.86956521739131</v>
          </cell>
          <cell r="X30">
            <v>110.46511627906976</v>
          </cell>
          <cell r="Y30">
            <v>123.28767123287672</v>
          </cell>
          <cell r="Z30">
            <v>3.8595436813934505</v>
          </cell>
          <cell r="AA30">
            <v>4.1868750000000006</v>
          </cell>
          <cell r="AB30">
            <v>0.48</v>
          </cell>
          <cell r="AC30">
            <v>0.58250000000000002</v>
          </cell>
          <cell r="AD30">
            <v>0.43250000000000005</v>
          </cell>
          <cell r="AE30">
            <v>0.59624999999999995</v>
          </cell>
          <cell r="AF30">
            <v>15.65625</v>
          </cell>
          <cell r="AG30">
            <v>15.015625</v>
          </cell>
          <cell r="AI30">
            <v>0.31740000000000002</v>
          </cell>
          <cell r="BG30" t="e">
            <v>#REF!</v>
          </cell>
          <cell r="BH30" t="e">
            <v>#REF!</v>
          </cell>
          <cell r="BI30" t="e">
            <v>#REF!</v>
          </cell>
          <cell r="BJ30">
            <v>2734</v>
          </cell>
        </row>
        <row r="31">
          <cell r="A31">
            <v>34759</v>
          </cell>
          <cell r="B31">
            <v>198</v>
          </cell>
          <cell r="C31">
            <v>699.74004000000002</v>
          </cell>
          <cell r="D31">
            <v>600</v>
          </cell>
          <cell r="H31">
            <v>2096.296712904496</v>
          </cell>
          <cell r="I31">
            <v>2750</v>
          </cell>
          <cell r="J31">
            <v>2925</v>
          </cell>
          <cell r="K31">
            <v>1942.9091485456302</v>
          </cell>
          <cell r="L31">
            <v>2480.625</v>
          </cell>
          <cell r="M31">
            <v>2875</v>
          </cell>
          <cell r="N31">
            <v>172.63157894736841</v>
          </cell>
          <cell r="O31">
            <v>140.94822792199773</v>
          </cell>
          <cell r="P31">
            <v>181.11455108359132</v>
          </cell>
          <cell r="Q31">
            <v>1891.7799604260085</v>
          </cell>
          <cell r="R31">
            <v>3141.5549999999994</v>
          </cell>
          <cell r="S31">
            <v>2250</v>
          </cell>
          <cell r="T31">
            <v>2121.8613069643066</v>
          </cell>
          <cell r="U31">
            <v>3362.625</v>
          </cell>
          <cell r="V31">
            <v>2300</v>
          </cell>
          <cell r="W31">
            <v>128.69565217391306</v>
          </cell>
          <cell r="X31">
            <v>110.46511627906976</v>
          </cell>
          <cell r="Y31">
            <v>123.28767123287672</v>
          </cell>
          <cell r="Z31">
            <v>3.4181691246366297</v>
          </cell>
          <cell r="AA31">
            <v>3.6716666666666669</v>
          </cell>
          <cell r="AB31">
            <v>0.54500000000000004</v>
          </cell>
          <cell r="AC31">
            <v>0.745</v>
          </cell>
          <cell r="AD31">
            <v>0.48375000000000001</v>
          </cell>
          <cell r="AE31">
            <v>0.73375000000000001</v>
          </cell>
          <cell r="AF31">
            <v>13.458333333333334</v>
          </cell>
          <cell r="AG31">
            <v>13.027777777777779</v>
          </cell>
          <cell r="AH31">
            <v>9.1899999999999996E-2</v>
          </cell>
          <cell r="AI31">
            <v>0.4264</v>
          </cell>
          <cell r="BG31" t="e">
            <v>#REF!</v>
          </cell>
          <cell r="BH31" t="e">
            <v>#REF!</v>
          </cell>
          <cell r="BI31" t="e">
            <v>#REF!</v>
          </cell>
          <cell r="BJ31">
            <v>2948</v>
          </cell>
        </row>
        <row r="32">
          <cell r="A32">
            <v>34790</v>
          </cell>
          <cell r="B32">
            <v>202.60273999999998</v>
          </cell>
          <cell r="C32">
            <v>940.04143999999997</v>
          </cell>
          <cell r="D32">
            <v>770</v>
          </cell>
          <cell r="H32">
            <v>2045.1675247848739</v>
          </cell>
          <cell r="I32">
            <v>2850</v>
          </cell>
          <cell r="J32">
            <v>3025</v>
          </cell>
          <cell r="K32">
            <v>2019.6029307250631</v>
          </cell>
          <cell r="L32">
            <v>2634.9749999999995</v>
          </cell>
          <cell r="M32">
            <v>2875</v>
          </cell>
          <cell r="N32">
            <v>168.4210526315789</v>
          </cell>
          <cell r="O32">
            <v>146.07361802825218</v>
          </cell>
          <cell r="P32">
            <v>187.30650154798764</v>
          </cell>
          <cell r="Q32">
            <v>1942.9091485456302</v>
          </cell>
          <cell r="R32">
            <v>3141.5549999999994</v>
          </cell>
          <cell r="S32">
            <v>2450</v>
          </cell>
          <cell r="T32">
            <v>2172.9904950839286</v>
          </cell>
          <cell r="U32">
            <v>3362.625</v>
          </cell>
          <cell r="V32">
            <v>2500</v>
          </cell>
          <cell r="W32">
            <v>132.17391304347825</v>
          </cell>
          <cell r="X32">
            <v>110.46511627906976</v>
          </cell>
          <cell r="Y32">
            <v>134.24657534246575</v>
          </cell>
          <cell r="Z32">
            <v>3.356693580090115</v>
          </cell>
          <cell r="AA32">
            <v>3.6349999999999993</v>
          </cell>
          <cell r="AB32">
            <v>0.54500000000000004</v>
          </cell>
          <cell r="AC32">
            <v>0.77500000000000002</v>
          </cell>
          <cell r="AD32">
            <v>0.60000000000000009</v>
          </cell>
          <cell r="AE32">
            <v>0.77666666666666673</v>
          </cell>
          <cell r="AF32">
            <v>10.357142857142858</v>
          </cell>
          <cell r="AG32">
            <v>9.6749999999999989</v>
          </cell>
          <cell r="AH32">
            <v>7.8600000000000003E-2</v>
          </cell>
          <cell r="AI32">
            <v>0.38690000000000002</v>
          </cell>
          <cell r="BG32" t="e">
            <v>#REF!</v>
          </cell>
          <cell r="BH32" t="e">
            <v>#REF!</v>
          </cell>
          <cell r="BI32" t="e">
            <v>#REF!</v>
          </cell>
          <cell r="BJ32">
            <v>3052.6027399999998</v>
          </cell>
        </row>
        <row r="33">
          <cell r="A33">
            <v>34820</v>
          </cell>
          <cell r="B33">
            <v>173.28156000000001</v>
          </cell>
          <cell r="C33">
            <v>852.95974000000001</v>
          </cell>
          <cell r="D33">
            <v>740</v>
          </cell>
          <cell r="H33">
            <v>2045.1675247848739</v>
          </cell>
          <cell r="I33">
            <v>2866</v>
          </cell>
          <cell r="J33">
            <v>2925</v>
          </cell>
          <cell r="K33">
            <v>2019.6029307250631</v>
          </cell>
          <cell r="L33">
            <v>2634.9749999999995</v>
          </cell>
          <cell r="M33">
            <v>2875</v>
          </cell>
          <cell r="N33">
            <v>168.4210526315789</v>
          </cell>
          <cell r="O33">
            <v>146.8936804452529</v>
          </cell>
          <cell r="P33">
            <v>181.11455108359132</v>
          </cell>
          <cell r="Q33">
            <v>1942.9091485456302</v>
          </cell>
          <cell r="R33">
            <v>3141.5549999999994</v>
          </cell>
          <cell r="S33">
            <v>2500</v>
          </cell>
          <cell r="T33">
            <v>2121.8613069643066</v>
          </cell>
          <cell r="U33">
            <v>3362.625</v>
          </cell>
          <cell r="V33">
            <v>2550</v>
          </cell>
          <cell r="W33">
            <v>132.17391304347825</v>
          </cell>
          <cell r="X33">
            <v>110.46511627906976</v>
          </cell>
          <cell r="Y33">
            <v>136.98630136986301</v>
          </cell>
          <cell r="Z33">
            <v>3.2820120700008211</v>
          </cell>
          <cell r="AA33">
            <v>3.5166666666666671</v>
          </cell>
          <cell r="AB33">
            <v>0.54500000000000004</v>
          </cell>
          <cell r="AC33">
            <v>0.77500000000000002</v>
          </cell>
          <cell r="AD33">
            <v>0.60000000000000009</v>
          </cell>
          <cell r="AE33">
            <v>0.79399999999999993</v>
          </cell>
          <cell r="AF33">
            <v>7.9250000000000007</v>
          </cell>
          <cell r="AG33">
            <v>9.2194444444444432</v>
          </cell>
          <cell r="AH33">
            <v>6.0299999999999999E-2</v>
          </cell>
          <cell r="AI33">
            <v>0.28129999999999999</v>
          </cell>
          <cell r="BG33" t="e">
            <v>#REF!</v>
          </cell>
          <cell r="BH33" t="e">
            <v>#REF!</v>
          </cell>
          <cell r="BI33" t="e">
            <v>#REF!</v>
          </cell>
          <cell r="BJ33">
            <v>3039.2815599999999</v>
          </cell>
        </row>
        <row r="34">
          <cell r="A34">
            <v>34851</v>
          </cell>
          <cell r="B34">
            <v>132.93737999999999</v>
          </cell>
          <cell r="C34">
            <v>620.15397999999993</v>
          </cell>
          <cell r="D34">
            <v>530</v>
          </cell>
          <cell r="H34">
            <v>2045.1675247848739</v>
          </cell>
          <cell r="I34">
            <v>2821</v>
          </cell>
          <cell r="J34">
            <v>2925</v>
          </cell>
          <cell r="K34">
            <v>2019.6029307250631</v>
          </cell>
          <cell r="L34">
            <v>2557.7999999999997</v>
          </cell>
          <cell r="M34">
            <v>2800</v>
          </cell>
          <cell r="N34">
            <v>168.4210526315789</v>
          </cell>
          <cell r="O34">
            <v>144.58725489743838</v>
          </cell>
          <cell r="P34">
            <v>181.11455108359132</v>
          </cell>
          <cell r="Q34">
            <v>1942.9091485456302</v>
          </cell>
          <cell r="R34">
            <v>3295.877</v>
          </cell>
          <cell r="S34">
            <v>2500</v>
          </cell>
          <cell r="T34">
            <v>2121.8613069643066</v>
          </cell>
          <cell r="U34">
            <v>3539.0250000000001</v>
          </cell>
          <cell r="V34">
            <v>2550</v>
          </cell>
          <cell r="W34">
            <v>132.17391304347825</v>
          </cell>
          <cell r="X34">
            <v>115.89147286821706</v>
          </cell>
          <cell r="Y34">
            <v>136.98630136986301</v>
          </cell>
          <cell r="Z34">
            <v>3.5717672964792628</v>
          </cell>
          <cell r="AA34">
            <v>3.7605555555555554</v>
          </cell>
          <cell r="AB34">
            <v>0.63750000000000007</v>
          </cell>
          <cell r="AC34">
            <v>0.77499999999999991</v>
          </cell>
          <cell r="AD34">
            <v>0.66500000000000004</v>
          </cell>
          <cell r="AE34">
            <v>0.82250000000000001</v>
          </cell>
          <cell r="AF34">
            <v>6.6611111111111114</v>
          </cell>
          <cell r="AG34">
            <v>6.9722222222222223</v>
          </cell>
          <cell r="AH34">
            <v>7.2700000000000001E-2</v>
          </cell>
          <cell r="AI34">
            <v>0.21890000000000001</v>
          </cell>
          <cell r="BG34" t="e">
            <v>#REF!</v>
          </cell>
          <cell r="BH34" t="e">
            <v>#REF!</v>
          </cell>
          <cell r="BI34" t="e">
            <v>#REF!</v>
          </cell>
          <cell r="BJ34">
            <v>2953.9373799999998</v>
          </cell>
        </row>
        <row r="35">
          <cell r="A35">
            <v>34881</v>
          </cell>
          <cell r="B35">
            <v>160.27441999999999</v>
          </cell>
          <cell r="C35">
            <v>482.58694000000003</v>
          </cell>
          <cell r="D35">
            <v>390</v>
          </cell>
          <cell r="H35">
            <v>2019.6029307250631</v>
          </cell>
          <cell r="I35">
            <v>2755</v>
          </cell>
          <cell r="J35">
            <v>2700</v>
          </cell>
          <cell r="K35">
            <v>2019.6029307250631</v>
          </cell>
          <cell r="L35">
            <v>2557.7999999999997</v>
          </cell>
          <cell r="M35">
            <v>2725</v>
          </cell>
          <cell r="N35">
            <v>166.31578947368419</v>
          </cell>
          <cell r="O35">
            <v>141.20449742731046</v>
          </cell>
          <cell r="P35">
            <v>167.1826625386997</v>
          </cell>
          <cell r="Q35">
            <v>1942.9091485456302</v>
          </cell>
          <cell r="R35">
            <v>3251.7849999999999</v>
          </cell>
          <cell r="S35">
            <v>2500</v>
          </cell>
          <cell r="T35">
            <v>2096.296712904496</v>
          </cell>
          <cell r="U35">
            <v>3539.0250000000001</v>
          </cell>
          <cell r="V35">
            <v>2550</v>
          </cell>
          <cell r="W35">
            <v>132.17391304347825</v>
          </cell>
          <cell r="X35">
            <v>114.34108527131784</v>
          </cell>
          <cell r="Y35">
            <v>136.98630136986301</v>
          </cell>
          <cell r="Z35">
            <v>3.9003944134126476</v>
          </cell>
          <cell r="AA35">
            <v>4.1116666666666664</v>
          </cell>
          <cell r="AB35">
            <v>0.745</v>
          </cell>
          <cell r="AC35">
            <v>0.8</v>
          </cell>
          <cell r="AD35">
            <v>0.73</v>
          </cell>
          <cell r="AE35">
            <v>0.82999999999999985</v>
          </cell>
          <cell r="AF35">
            <v>5.0750000000000002</v>
          </cell>
          <cell r="AG35">
            <v>6.2055555555555548</v>
          </cell>
          <cell r="AH35">
            <v>7.7399999999999997E-2</v>
          </cell>
          <cell r="AI35">
            <v>0.19270000000000001</v>
          </cell>
          <cell r="BG35" t="e">
            <v>#REF!</v>
          </cell>
          <cell r="BH35" t="e">
            <v>#REF!</v>
          </cell>
          <cell r="BI35" t="e">
            <v>#REF!</v>
          </cell>
          <cell r="BJ35">
            <v>2915.2744200000002</v>
          </cell>
        </row>
        <row r="36">
          <cell r="A36">
            <v>34912</v>
          </cell>
          <cell r="B36">
            <v>170.63603999999998</v>
          </cell>
          <cell r="C36">
            <v>424.82641999999998</v>
          </cell>
          <cell r="D36">
            <v>460</v>
          </cell>
          <cell r="H36">
            <v>2019.6029307250631</v>
          </cell>
          <cell r="I36">
            <v>2777</v>
          </cell>
          <cell r="J36">
            <v>2725</v>
          </cell>
          <cell r="K36">
            <v>1968.4737426054412</v>
          </cell>
          <cell r="L36">
            <v>2557.7999999999997</v>
          </cell>
          <cell r="M36">
            <v>2550</v>
          </cell>
          <cell r="N36">
            <v>166.31578947368419</v>
          </cell>
          <cell r="O36">
            <v>142.33208325068642</v>
          </cell>
          <cell r="P36">
            <v>168.73065015479875</v>
          </cell>
          <cell r="Q36">
            <v>1942.9091485456302</v>
          </cell>
          <cell r="R36">
            <v>3251.7849999999999</v>
          </cell>
          <cell r="S36">
            <v>2500</v>
          </cell>
          <cell r="T36">
            <v>2096.296712904496</v>
          </cell>
          <cell r="U36">
            <v>3539.0250000000001</v>
          </cell>
          <cell r="V36">
            <v>2550</v>
          </cell>
          <cell r="W36">
            <v>132.17391304347825</v>
          </cell>
          <cell r="X36">
            <v>114.34108527131784</v>
          </cell>
          <cell r="Y36">
            <v>136.98630136986301</v>
          </cell>
          <cell r="Z36">
            <v>4.0585181397573669</v>
          </cell>
          <cell r="AA36">
            <v>4.2878571428571428</v>
          </cell>
          <cell r="AB36">
            <v>0.745</v>
          </cell>
          <cell r="AC36">
            <v>0.8</v>
          </cell>
          <cell r="AD36">
            <v>0.73</v>
          </cell>
          <cell r="AE36">
            <v>0.83</v>
          </cell>
          <cell r="AF36">
            <v>4.5428571428571427</v>
          </cell>
          <cell r="AG36">
            <v>4.9000000000000004</v>
          </cell>
          <cell r="AH36">
            <v>8.48E-2</v>
          </cell>
          <cell r="AI36">
            <v>0.16769999999999999</v>
          </cell>
          <cell r="BG36" t="e">
            <v>#REF!</v>
          </cell>
          <cell r="BH36" t="e">
            <v>#REF!</v>
          </cell>
          <cell r="BI36" t="e">
            <v>#REF!</v>
          </cell>
          <cell r="BJ36">
            <v>2947.6360399999999</v>
          </cell>
        </row>
        <row r="37">
          <cell r="A37">
            <v>34943</v>
          </cell>
          <cell r="B37">
            <v>186.95007999999999</v>
          </cell>
          <cell r="C37">
            <v>369.71141999999998</v>
          </cell>
          <cell r="D37">
            <v>520</v>
          </cell>
          <cell r="H37">
            <v>1942.9091485456302</v>
          </cell>
          <cell r="I37">
            <v>2755</v>
          </cell>
          <cell r="J37">
            <v>2750</v>
          </cell>
          <cell r="K37">
            <v>1917.3445544858193</v>
          </cell>
          <cell r="L37">
            <v>2513.7000000000003</v>
          </cell>
          <cell r="M37">
            <v>2550</v>
          </cell>
          <cell r="N37">
            <v>159.99999999999997</v>
          </cell>
          <cell r="O37">
            <v>141.20449742731046</v>
          </cell>
          <cell r="P37">
            <v>170.27863777089783</v>
          </cell>
          <cell r="Q37">
            <v>1942.9091485456302</v>
          </cell>
          <cell r="R37">
            <v>3251.7849999999999</v>
          </cell>
          <cell r="S37">
            <v>2600</v>
          </cell>
          <cell r="T37">
            <v>2096.296712904496</v>
          </cell>
          <cell r="U37">
            <v>3539.0250000000001</v>
          </cell>
          <cell r="V37">
            <v>2650</v>
          </cell>
          <cell r="W37">
            <v>132.17391304347825</v>
          </cell>
          <cell r="X37">
            <v>114.34108527131784</v>
          </cell>
          <cell r="Y37">
            <v>142.46575342465752</v>
          </cell>
          <cell r="Z37">
            <v>3.8138437811847954</v>
          </cell>
          <cell r="AA37">
            <v>4.0668750000000005</v>
          </cell>
          <cell r="AB37">
            <v>0.745</v>
          </cell>
          <cell r="AC37">
            <v>0.8</v>
          </cell>
          <cell r="AD37">
            <v>0.73</v>
          </cell>
          <cell r="AE37">
            <v>0.83</v>
          </cell>
          <cell r="AF37">
            <v>4.2593750000000004</v>
          </cell>
          <cell r="AG37">
            <v>4.7125000000000004</v>
          </cell>
          <cell r="AH37">
            <v>0.1142</v>
          </cell>
          <cell r="AI37">
            <v>0.17369999999999999</v>
          </cell>
          <cell r="BG37" t="e">
            <v>#REF!</v>
          </cell>
          <cell r="BH37" t="e">
            <v>#REF!</v>
          </cell>
          <cell r="BI37" t="e">
            <v>#REF!</v>
          </cell>
          <cell r="BJ37">
            <v>2941.9500800000001</v>
          </cell>
        </row>
        <row r="38">
          <cell r="A38">
            <v>34973</v>
          </cell>
          <cell r="B38">
            <v>251.76531999999997</v>
          </cell>
          <cell r="C38">
            <v>382.93901999999997</v>
          </cell>
          <cell r="D38">
            <v>620</v>
          </cell>
          <cell r="H38">
            <v>1815.0861782465756</v>
          </cell>
          <cell r="I38">
            <v>2668</v>
          </cell>
          <cell r="J38">
            <v>2250</v>
          </cell>
          <cell r="K38">
            <v>1738.3923960671427</v>
          </cell>
          <cell r="L38">
            <v>2513.7000000000003</v>
          </cell>
          <cell r="M38">
            <v>2150</v>
          </cell>
          <cell r="N38">
            <v>149.4736842105263</v>
          </cell>
          <cell r="O38">
            <v>136.74540803486906</v>
          </cell>
          <cell r="P38">
            <v>139.31888544891643</v>
          </cell>
          <cell r="Q38">
            <v>1891.7799604260085</v>
          </cell>
          <cell r="R38">
            <v>3251.7849999999999</v>
          </cell>
          <cell r="S38">
            <v>2500</v>
          </cell>
          <cell r="T38">
            <v>2096.296712904496</v>
          </cell>
          <cell r="U38">
            <v>3516.9750000000004</v>
          </cell>
          <cell r="V38">
            <v>2550</v>
          </cell>
          <cell r="W38">
            <v>128.69565217391306</v>
          </cell>
          <cell r="X38">
            <v>114.34108527131784</v>
          </cell>
          <cell r="Y38">
            <v>136.98630136986301</v>
          </cell>
          <cell r="Z38">
            <v>3.6581775296281331</v>
          </cell>
          <cell r="AA38">
            <v>3.862222222222222</v>
          </cell>
          <cell r="AB38">
            <v>0.73899999999999999</v>
          </cell>
          <cell r="AC38">
            <v>0.75399999999999989</v>
          </cell>
          <cell r="AD38">
            <v>0.73399999999999999</v>
          </cell>
          <cell r="AE38">
            <v>0.80499999999999994</v>
          </cell>
          <cell r="AF38">
            <v>4.6027777777777779</v>
          </cell>
          <cell r="AG38">
            <v>4.9833333333333334</v>
          </cell>
          <cell r="AH38">
            <v>0.12759999999999999</v>
          </cell>
          <cell r="AI38">
            <v>0.17219999999999999</v>
          </cell>
          <cell r="BG38" t="e">
            <v>#REF!</v>
          </cell>
          <cell r="BH38" t="e">
            <v>#REF!</v>
          </cell>
          <cell r="BI38" t="e">
            <v>#REF!</v>
          </cell>
          <cell r="BJ38">
            <v>2919.76532</v>
          </cell>
        </row>
        <row r="39">
          <cell r="A39">
            <v>35004</v>
          </cell>
          <cell r="B39">
            <v>281.30695999999995</v>
          </cell>
          <cell r="C39">
            <v>379.63211999999999</v>
          </cell>
          <cell r="D39">
            <v>650</v>
          </cell>
          <cell r="H39">
            <v>1738.3923960671427</v>
          </cell>
          <cell r="I39">
            <v>2630</v>
          </cell>
          <cell r="J39">
            <v>2150</v>
          </cell>
          <cell r="K39">
            <v>1661.6986138877101</v>
          </cell>
          <cell r="L39">
            <v>2513.7000000000003</v>
          </cell>
          <cell r="M39">
            <v>2100</v>
          </cell>
          <cell r="N39">
            <v>143.15789473684208</v>
          </cell>
          <cell r="O39">
            <v>134.79775979449235</v>
          </cell>
          <cell r="P39">
            <v>133.12693498452012</v>
          </cell>
          <cell r="Q39">
            <v>1891.7799604260085</v>
          </cell>
          <cell r="R39">
            <v>3251.7849999999999</v>
          </cell>
          <cell r="S39">
            <v>2475</v>
          </cell>
          <cell r="T39">
            <v>2019.6029307250631</v>
          </cell>
          <cell r="U39">
            <v>3516.9750000000004</v>
          </cell>
          <cell r="V39">
            <v>2525</v>
          </cell>
          <cell r="W39">
            <v>128.69565217391306</v>
          </cell>
          <cell r="X39">
            <v>114.34108527131784</v>
          </cell>
          <cell r="Y39">
            <v>135.61643835616439</v>
          </cell>
          <cell r="Z39">
            <v>3.8596776986961148</v>
          </cell>
          <cell r="AA39">
            <v>4.0966666666666676</v>
          </cell>
          <cell r="AB39">
            <v>0.74750000000000005</v>
          </cell>
          <cell r="AC39">
            <v>0.68625000000000003</v>
          </cell>
          <cell r="AD39">
            <v>0.73</v>
          </cell>
          <cell r="AE39">
            <v>0.83</v>
          </cell>
          <cell r="AF39">
            <v>4.5361111111111105</v>
          </cell>
          <cell r="AG39">
            <v>4.8611111111111116</v>
          </cell>
          <cell r="AH39">
            <v>0.10009999999999999</v>
          </cell>
          <cell r="AI39">
            <v>0.1313</v>
          </cell>
          <cell r="BG39" t="e">
            <v>#REF!</v>
          </cell>
          <cell r="BH39" t="e">
            <v>#REF!</v>
          </cell>
          <cell r="BI39" t="e">
            <v>#REF!</v>
          </cell>
          <cell r="BJ39">
            <v>2911.3069599999999</v>
          </cell>
        </row>
        <row r="40">
          <cell r="A40">
            <v>35034</v>
          </cell>
          <cell r="B40">
            <v>220.68045999999998</v>
          </cell>
          <cell r="C40">
            <v>289.46397999999999</v>
          </cell>
          <cell r="D40">
            <v>800</v>
          </cell>
          <cell r="H40">
            <v>1636.134019827899</v>
          </cell>
          <cell r="I40">
            <v>2600</v>
          </cell>
          <cell r="J40">
            <v>2075</v>
          </cell>
          <cell r="K40">
            <v>1585.0048317082774</v>
          </cell>
          <cell r="L40">
            <v>2513.7000000000003</v>
          </cell>
          <cell r="M40">
            <v>2075</v>
          </cell>
          <cell r="N40">
            <v>134.73684210526312</v>
          </cell>
          <cell r="O40">
            <v>133.26014276261603</v>
          </cell>
          <cell r="P40">
            <v>128.48297213622291</v>
          </cell>
          <cell r="Q40">
            <v>1891.7799604260085</v>
          </cell>
          <cell r="R40">
            <v>3251.7849999999999</v>
          </cell>
          <cell r="S40">
            <v>2475</v>
          </cell>
          <cell r="T40">
            <v>2019.6029307250631</v>
          </cell>
          <cell r="U40">
            <v>3516.9750000000004</v>
          </cell>
          <cell r="V40">
            <v>2525</v>
          </cell>
          <cell r="W40">
            <v>128.69565217391306</v>
          </cell>
          <cell r="X40">
            <v>114.34108527131784</v>
          </cell>
          <cell r="Y40">
            <v>135.61643835616439</v>
          </cell>
          <cell r="Z40">
            <v>3.671485936104891</v>
          </cell>
          <cell r="AA40">
            <v>3.95</v>
          </cell>
          <cell r="AB40">
            <v>0.76000000000000012</v>
          </cell>
          <cell r="AC40">
            <v>0.66</v>
          </cell>
          <cell r="AD40">
            <v>0.73</v>
          </cell>
          <cell r="AE40">
            <v>0.74333333333333318</v>
          </cell>
          <cell r="AF40">
            <v>4.4178571428571427</v>
          </cell>
          <cell r="AG40">
            <v>4.7214285714285706</v>
          </cell>
          <cell r="AH40">
            <v>8.14E-2</v>
          </cell>
          <cell r="AI40">
            <v>0.114</v>
          </cell>
          <cell r="BG40" t="e">
            <v>#REF!</v>
          </cell>
          <cell r="BH40" t="e">
            <v>#REF!</v>
          </cell>
          <cell r="BI40" t="e">
            <v>#REF!</v>
          </cell>
          <cell r="BJ40">
            <v>2820.68046</v>
          </cell>
        </row>
        <row r="41">
          <cell r="A41">
            <v>35065</v>
          </cell>
          <cell r="B41">
            <v>179.45444000000001</v>
          </cell>
          <cell r="C41">
            <v>251.3244</v>
          </cell>
          <cell r="D41">
            <v>800</v>
          </cell>
          <cell r="H41">
            <v>1533.8756435886555</v>
          </cell>
          <cell r="I41">
            <v>2336.8760000000002</v>
          </cell>
          <cell r="J41">
            <v>1825</v>
          </cell>
          <cell r="K41">
            <v>1521.09334655875</v>
          </cell>
          <cell r="L41">
            <v>2293.2000000000003</v>
          </cell>
          <cell r="M41">
            <v>1825</v>
          </cell>
          <cell r="N41">
            <v>126.31578947368421</v>
          </cell>
          <cell r="O41">
            <v>119.77401129943503</v>
          </cell>
          <cell r="P41">
            <v>113.0030959752322</v>
          </cell>
          <cell r="Q41">
            <v>1815.0861782465756</v>
          </cell>
          <cell r="R41">
            <v>3141.5549999999998</v>
          </cell>
          <cell r="S41">
            <v>2100</v>
          </cell>
          <cell r="T41">
            <v>1840.6507723063864</v>
          </cell>
          <cell r="U41">
            <v>3417.75</v>
          </cell>
          <cell r="V41">
            <v>2150</v>
          </cell>
          <cell r="W41">
            <v>123.47826086956522</v>
          </cell>
          <cell r="X41">
            <v>110.46511627906976</v>
          </cell>
          <cell r="Y41">
            <v>115.06849315068493</v>
          </cell>
          <cell r="Z41">
            <v>3.5678292495855777</v>
          </cell>
          <cell r="AA41">
            <v>3.7099999999999995</v>
          </cell>
          <cell r="AB41">
            <v>0.6925</v>
          </cell>
          <cell r="AC41">
            <v>0.60499999999999998</v>
          </cell>
          <cell r="AD41">
            <v>0.73</v>
          </cell>
          <cell r="AE41">
            <v>0.64499999999999991</v>
          </cell>
          <cell r="AF41">
            <v>4.3687500000000004</v>
          </cell>
          <cell r="AG41">
            <v>4.3875000000000002</v>
          </cell>
          <cell r="AH41">
            <v>9.2700000000000005E-2</v>
          </cell>
          <cell r="AI41">
            <v>0.13159999999999999</v>
          </cell>
          <cell r="BG41" t="e">
            <v>#REF!</v>
          </cell>
          <cell r="BH41" t="e">
            <v>#REF!</v>
          </cell>
          <cell r="BI41" t="e">
            <v>#REF!</v>
          </cell>
          <cell r="BJ41">
            <v>2516.3304400000002</v>
          </cell>
        </row>
        <row r="42">
          <cell r="A42">
            <v>35096</v>
          </cell>
          <cell r="B42">
            <v>204.36642000000001</v>
          </cell>
          <cell r="C42">
            <v>290.12536</v>
          </cell>
          <cell r="D42">
            <v>710</v>
          </cell>
          <cell r="F42">
            <v>277</v>
          </cell>
          <cell r="G42">
            <v>447</v>
          </cell>
          <cell r="H42">
            <v>1457.1818614092228</v>
          </cell>
          <cell r="I42">
            <v>2336.8760000000002</v>
          </cell>
          <cell r="J42">
            <v>1800</v>
          </cell>
          <cell r="K42">
            <v>1431.6172673494116</v>
          </cell>
          <cell r="L42">
            <v>2293.2000000000003</v>
          </cell>
          <cell r="M42">
            <v>1750</v>
          </cell>
          <cell r="N42">
            <v>120</v>
          </cell>
          <cell r="O42">
            <v>119.77401129943503</v>
          </cell>
          <cell r="P42">
            <v>111.45510835913312</v>
          </cell>
          <cell r="Q42">
            <v>1661.6986138877101</v>
          </cell>
          <cell r="R42">
            <v>3141.5549999999998</v>
          </cell>
          <cell r="S42">
            <v>2100</v>
          </cell>
          <cell r="T42">
            <v>1840.6507723063864</v>
          </cell>
          <cell r="U42">
            <v>3417.75</v>
          </cell>
          <cell r="V42">
            <v>2150</v>
          </cell>
          <cell r="W42">
            <v>113.04347826086956</v>
          </cell>
          <cell r="X42">
            <v>110.46511627906976</v>
          </cell>
          <cell r="Y42">
            <v>115.06849315068493</v>
          </cell>
          <cell r="Z42">
            <v>3.7279627445643957</v>
          </cell>
          <cell r="AA42">
            <v>3.9322222222222223</v>
          </cell>
          <cell r="AB42">
            <v>0.625</v>
          </cell>
          <cell r="AC42">
            <v>0.57499999999999996</v>
          </cell>
          <cell r="AD42">
            <v>0.57250000000000001</v>
          </cell>
          <cell r="AE42">
            <v>0.59</v>
          </cell>
          <cell r="AF42">
            <v>4.1833333333333336</v>
          </cell>
          <cell r="AG42">
            <v>4.2277777777777779</v>
          </cell>
          <cell r="AH42">
            <v>6.2399999999999997E-2</v>
          </cell>
          <cell r="AI42">
            <v>9.6699999999999994E-2</v>
          </cell>
          <cell r="BG42" t="e">
            <v>#REF!</v>
          </cell>
          <cell r="BH42" t="e">
            <v>#REF!</v>
          </cell>
          <cell r="BI42" t="e">
            <v>#REF!</v>
          </cell>
          <cell r="BJ42">
            <v>2541.24242</v>
          </cell>
        </row>
        <row r="43">
          <cell r="A43">
            <v>35125</v>
          </cell>
          <cell r="B43">
            <v>137.56703999999999</v>
          </cell>
          <cell r="C43">
            <v>213.18481999999997</v>
          </cell>
          <cell r="D43">
            <v>680</v>
          </cell>
          <cell r="F43">
            <v>288</v>
          </cell>
          <cell r="G43">
            <v>453</v>
          </cell>
          <cell r="H43">
            <v>1431.6172673494116</v>
          </cell>
          <cell r="I43">
            <v>2336.8760000000002</v>
          </cell>
          <cell r="J43">
            <v>1825</v>
          </cell>
          <cell r="K43">
            <v>1278.2297029905462</v>
          </cell>
          <cell r="L43">
            <v>2149.875</v>
          </cell>
          <cell r="M43">
            <v>1725</v>
          </cell>
          <cell r="N43">
            <v>117.89473684210523</v>
          </cell>
          <cell r="O43">
            <v>119.77401129943503</v>
          </cell>
          <cell r="P43">
            <v>113.0030959752322</v>
          </cell>
          <cell r="Q43">
            <v>1661.6986138877101</v>
          </cell>
          <cell r="R43">
            <v>3141.5549999999998</v>
          </cell>
          <cell r="S43">
            <v>2050</v>
          </cell>
          <cell r="T43">
            <v>1815.0861782465756</v>
          </cell>
          <cell r="U43">
            <v>3417.75</v>
          </cell>
          <cell r="V43">
            <v>2100</v>
          </cell>
          <cell r="W43">
            <v>113.04347826086956</v>
          </cell>
          <cell r="X43">
            <v>110.46511627906976</v>
          </cell>
          <cell r="Y43">
            <v>112.32876712328768</v>
          </cell>
          <cell r="Z43">
            <v>3.6397921229636734</v>
          </cell>
          <cell r="AA43">
            <v>3.7912500000000002</v>
          </cell>
          <cell r="AB43">
            <v>0.625</v>
          </cell>
          <cell r="AC43">
            <v>0.55125000000000002</v>
          </cell>
          <cell r="AD43">
            <v>0.56499999999999995</v>
          </cell>
          <cell r="AE43">
            <v>0.57000000000000006</v>
          </cell>
          <cell r="AF43">
            <v>3.9781250000000004</v>
          </cell>
          <cell r="AG43">
            <v>4.0562500000000004</v>
          </cell>
          <cell r="AH43">
            <v>3.7900000000000003E-2</v>
          </cell>
          <cell r="AI43">
            <v>6.7299999999999999E-2</v>
          </cell>
          <cell r="BG43" t="e">
            <v>#REF!</v>
          </cell>
          <cell r="BH43" t="e">
            <v>#REF!</v>
          </cell>
          <cell r="BI43" t="e">
            <v>#REF!</v>
          </cell>
          <cell r="BJ43">
            <v>2474.4430400000001</v>
          </cell>
        </row>
        <row r="44">
          <cell r="A44">
            <v>35156</v>
          </cell>
          <cell r="B44">
            <v>83.55434000000001</v>
          </cell>
          <cell r="C44">
            <v>148.36957999999998</v>
          </cell>
          <cell r="D44">
            <v>680</v>
          </cell>
          <cell r="F44">
            <v>270</v>
          </cell>
          <cell r="G44">
            <v>412</v>
          </cell>
          <cell r="H44">
            <v>1457.1818614092224</v>
          </cell>
          <cell r="I44">
            <v>2237.6690000000003</v>
          </cell>
          <cell r="J44">
            <v>1900</v>
          </cell>
          <cell r="K44">
            <v>1278.2297029905462</v>
          </cell>
          <cell r="L44">
            <v>2094.75</v>
          </cell>
          <cell r="M44">
            <v>1800</v>
          </cell>
          <cell r="N44">
            <v>119.99999999999996</v>
          </cell>
          <cell r="O44">
            <v>114.68926553672318</v>
          </cell>
          <cell r="P44">
            <v>117.64705882352942</v>
          </cell>
          <cell r="Q44">
            <v>1661.6986138877101</v>
          </cell>
          <cell r="R44">
            <v>2998.2559999999994</v>
          </cell>
          <cell r="S44">
            <v>1875</v>
          </cell>
          <cell r="T44">
            <v>1815.0861782465756</v>
          </cell>
          <cell r="U44">
            <v>3417.75</v>
          </cell>
          <cell r="V44">
            <v>1925</v>
          </cell>
          <cell r="W44">
            <v>113.04347826086956</v>
          </cell>
          <cell r="X44">
            <v>105.42635658914728</v>
          </cell>
          <cell r="Y44">
            <v>102.73972602739727</v>
          </cell>
          <cell r="Z44">
            <v>3.6498911367141433</v>
          </cell>
          <cell r="AA44">
            <v>3.8374999999999999</v>
          </cell>
          <cell r="AB44">
            <v>0.625</v>
          </cell>
          <cell r="AC44">
            <v>0.49374999999999991</v>
          </cell>
          <cell r="AD44">
            <v>0.52750000000000008</v>
          </cell>
          <cell r="AE44">
            <v>0.49625000000000002</v>
          </cell>
          <cell r="AF44">
            <v>3.6781249999999996</v>
          </cell>
          <cell r="AG44">
            <v>3.8843750000000004</v>
          </cell>
          <cell r="AH44">
            <v>4.5699999999999998E-2</v>
          </cell>
          <cell r="AI44">
            <v>7.51E-2</v>
          </cell>
          <cell r="BG44" t="e">
            <v>#REF!</v>
          </cell>
          <cell r="BH44" t="e">
            <v>#REF!</v>
          </cell>
          <cell r="BI44" t="e">
            <v>#REF!</v>
          </cell>
          <cell r="BJ44">
            <v>2321.2233400000005</v>
          </cell>
        </row>
        <row r="45">
          <cell r="A45">
            <v>35186</v>
          </cell>
          <cell r="B45">
            <v>100.75021999999998</v>
          </cell>
          <cell r="C45">
            <v>165.56546</v>
          </cell>
          <cell r="D45">
            <v>660</v>
          </cell>
          <cell r="F45">
            <v>259</v>
          </cell>
          <cell r="G45">
            <v>390</v>
          </cell>
          <cell r="H45">
            <v>1278.2297029905462</v>
          </cell>
          <cell r="I45">
            <v>2248.692</v>
          </cell>
          <cell r="J45">
            <v>1850</v>
          </cell>
          <cell r="K45">
            <v>1201.5359208111136</v>
          </cell>
          <cell r="L45">
            <v>2094.75</v>
          </cell>
          <cell r="M45">
            <v>1775</v>
          </cell>
          <cell r="N45">
            <v>105.26315789473684</v>
          </cell>
          <cell r="O45">
            <v>115.2542372881356</v>
          </cell>
          <cell r="P45">
            <v>114.55108359133126</v>
          </cell>
          <cell r="Q45">
            <v>1585.0048317082774</v>
          </cell>
          <cell r="R45">
            <v>2998.2559999999994</v>
          </cell>
          <cell r="S45">
            <v>1875</v>
          </cell>
          <cell r="T45">
            <v>1763.9569901269538</v>
          </cell>
          <cell r="U45">
            <v>3417.75</v>
          </cell>
          <cell r="V45">
            <v>1925</v>
          </cell>
          <cell r="W45">
            <v>107.82608695652173</v>
          </cell>
          <cell r="X45">
            <v>105.42635658914728</v>
          </cell>
          <cell r="Y45">
            <v>102.73972602739727</v>
          </cell>
          <cell r="Z45">
            <v>3.6422113070938256</v>
          </cell>
          <cell r="AA45">
            <v>3.7922222222222217</v>
          </cell>
          <cell r="AB45">
            <v>0.52875000000000005</v>
          </cell>
          <cell r="AC45">
            <v>0.41249999999999998</v>
          </cell>
          <cell r="AD45">
            <v>0.47375</v>
          </cell>
          <cell r="AE45">
            <v>0.42249999999999999</v>
          </cell>
          <cell r="AF45">
            <v>3.0555555555555554</v>
          </cell>
          <cell r="AG45">
            <v>3.494444444444444</v>
          </cell>
          <cell r="AH45">
            <v>3.2000000000000001E-2</v>
          </cell>
          <cell r="AI45">
            <v>5.5100000000000003E-2</v>
          </cell>
          <cell r="BG45" t="e">
            <v>#REF!</v>
          </cell>
          <cell r="BH45" t="e">
            <v>#REF!</v>
          </cell>
          <cell r="BI45" t="e">
            <v>#REF!</v>
          </cell>
          <cell r="BJ45">
            <v>2349.4422199999999</v>
          </cell>
        </row>
        <row r="46">
          <cell r="A46">
            <v>35217</v>
          </cell>
          <cell r="B46">
            <v>70.547200000000004</v>
          </cell>
          <cell r="C46">
            <v>121.47346</v>
          </cell>
          <cell r="D46">
            <v>650</v>
          </cell>
          <cell r="F46">
            <v>256</v>
          </cell>
          <cell r="G46">
            <v>378</v>
          </cell>
          <cell r="H46">
            <v>1175.9713267513025</v>
          </cell>
          <cell r="I46">
            <v>2204.6</v>
          </cell>
          <cell r="J46">
            <v>1850</v>
          </cell>
          <cell r="K46">
            <v>1083.9387881359833</v>
          </cell>
          <cell r="L46">
            <v>2094.75</v>
          </cell>
          <cell r="M46">
            <v>1775</v>
          </cell>
          <cell r="N46">
            <v>96.84210526315789</v>
          </cell>
          <cell r="O46">
            <v>112.99435028248588</v>
          </cell>
          <cell r="P46">
            <v>114.55108359133126</v>
          </cell>
          <cell r="Q46">
            <v>1585.0048317082774</v>
          </cell>
          <cell r="R46">
            <v>2998.2559999999994</v>
          </cell>
          <cell r="S46">
            <v>1875</v>
          </cell>
          <cell r="T46">
            <v>1687.2632079475211</v>
          </cell>
          <cell r="U46">
            <v>3417.75</v>
          </cell>
          <cell r="V46">
            <v>1925</v>
          </cell>
          <cell r="W46">
            <v>107.82608695652173</v>
          </cell>
          <cell r="X46">
            <v>105.42635658914728</v>
          </cell>
          <cell r="Y46">
            <v>102.73972602739727</v>
          </cell>
          <cell r="Z46">
            <v>3.498117572348725</v>
          </cell>
          <cell r="AA46">
            <v>3.66</v>
          </cell>
          <cell r="AB46">
            <v>0.49</v>
          </cell>
          <cell r="AC46">
            <v>0.40375</v>
          </cell>
          <cell r="AD46">
            <v>0.45999999999999996</v>
          </cell>
          <cell r="AE46">
            <v>0.41749999999999998</v>
          </cell>
          <cell r="AF46">
            <v>3.3687499999999995</v>
          </cell>
          <cell r="AG46">
            <v>3.4312499999999999</v>
          </cell>
          <cell r="AH46">
            <v>1.7600000000000001E-2</v>
          </cell>
          <cell r="AI46">
            <v>3.5000000000000003E-2</v>
          </cell>
          <cell r="BG46" t="e">
            <v>#REF!</v>
          </cell>
          <cell r="BH46" t="e">
            <v>#REF!</v>
          </cell>
          <cell r="BI46" t="e">
            <v>#REF!</v>
          </cell>
          <cell r="BJ46">
            <v>2275.1471999999999</v>
          </cell>
        </row>
        <row r="47">
          <cell r="A47">
            <v>35247</v>
          </cell>
          <cell r="B47">
            <v>38.800960000000003</v>
          </cell>
          <cell r="C47">
            <v>77.161000000000001</v>
          </cell>
          <cell r="D47">
            <v>630</v>
          </cell>
          <cell r="F47">
            <v>254</v>
          </cell>
          <cell r="G47">
            <v>365</v>
          </cell>
          <cell r="H47">
            <v>1124.8421386316807</v>
          </cell>
          <cell r="I47">
            <v>2160.5079999999998</v>
          </cell>
          <cell r="J47">
            <v>1700</v>
          </cell>
          <cell r="K47">
            <v>1022.5837623924369</v>
          </cell>
          <cell r="L47">
            <v>1940.4</v>
          </cell>
          <cell r="M47">
            <v>1700</v>
          </cell>
          <cell r="N47">
            <v>92.631578947368411</v>
          </cell>
          <cell r="O47">
            <v>110.73446327683615</v>
          </cell>
          <cell r="P47">
            <v>105.26315789473684</v>
          </cell>
          <cell r="Q47">
            <v>1508.3110495288445</v>
          </cell>
          <cell r="R47">
            <v>2976.21</v>
          </cell>
          <cell r="S47">
            <v>1875</v>
          </cell>
          <cell r="T47">
            <v>1687.2632079475211</v>
          </cell>
          <cell r="U47">
            <v>3384.6750000000002</v>
          </cell>
          <cell r="V47">
            <v>1925</v>
          </cell>
          <cell r="W47">
            <v>102.60869565217392</v>
          </cell>
          <cell r="X47">
            <v>104.65116279069768</v>
          </cell>
          <cell r="Y47">
            <v>102.73972602739727</v>
          </cell>
          <cell r="Z47">
            <v>3.268856817168845</v>
          </cell>
          <cell r="AA47">
            <v>3.4155555555555557</v>
          </cell>
          <cell r="AB47">
            <v>0.46399999999999997</v>
          </cell>
          <cell r="AC47">
            <v>0.40400000000000003</v>
          </cell>
          <cell r="AD47">
            <v>0.45999999999999996</v>
          </cell>
          <cell r="AE47">
            <v>0.41450000000000004</v>
          </cell>
          <cell r="AF47">
            <v>3.3944444444444444</v>
          </cell>
          <cell r="AG47">
            <v>3.4138888888888883</v>
          </cell>
          <cell r="AH47">
            <v>1.3599999999999999E-2</v>
          </cell>
          <cell r="AI47">
            <v>2.0400000000000001E-2</v>
          </cell>
          <cell r="BG47" t="e">
            <v>#REF!</v>
          </cell>
          <cell r="BH47" t="e">
            <v>#REF!</v>
          </cell>
          <cell r="BI47" t="e">
            <v>#REF!</v>
          </cell>
          <cell r="BJ47">
            <v>2199.3089599999998</v>
          </cell>
        </row>
        <row r="48">
          <cell r="A48">
            <v>35278</v>
          </cell>
          <cell r="B48">
            <v>29.982559999999996</v>
          </cell>
          <cell r="C48">
            <v>44.973840000000003</v>
          </cell>
          <cell r="D48">
            <v>600</v>
          </cell>
          <cell r="F48">
            <v>243</v>
          </cell>
          <cell r="G48">
            <v>345</v>
          </cell>
          <cell r="H48">
            <v>1137.6244356615862</v>
          </cell>
          <cell r="I48">
            <v>2182.5540000000001</v>
          </cell>
          <cell r="J48">
            <v>1685</v>
          </cell>
          <cell r="K48">
            <v>1022.5837623924369</v>
          </cell>
          <cell r="L48">
            <v>1940.4</v>
          </cell>
          <cell r="M48">
            <v>1600</v>
          </cell>
          <cell r="N48">
            <v>93.68421052631578</v>
          </cell>
          <cell r="O48">
            <v>111.86440677966102</v>
          </cell>
          <cell r="P48">
            <v>104.3343653250774</v>
          </cell>
          <cell r="Q48">
            <v>1508.3110495288445</v>
          </cell>
          <cell r="R48">
            <v>2976.21</v>
          </cell>
          <cell r="S48">
            <v>1875</v>
          </cell>
          <cell r="T48">
            <v>1687.2632079475211</v>
          </cell>
          <cell r="U48">
            <v>3384.6750000000002</v>
          </cell>
          <cell r="V48">
            <v>1925</v>
          </cell>
          <cell r="W48">
            <v>102.60869565217392</v>
          </cell>
          <cell r="X48">
            <v>104.65116279069768</v>
          </cell>
          <cell r="Y48">
            <v>102.73972602739727</v>
          </cell>
          <cell r="Z48">
            <v>3.2009262019241151</v>
          </cell>
          <cell r="AA48">
            <v>3.2949999999999995</v>
          </cell>
          <cell r="AB48">
            <v>0.42499999999999999</v>
          </cell>
          <cell r="AC48">
            <v>0.40000000000000008</v>
          </cell>
          <cell r="AD48">
            <v>0.4549999999999999</v>
          </cell>
          <cell r="AE48">
            <v>0.41166666666666663</v>
          </cell>
          <cell r="AF48">
            <v>3.1964285714285716</v>
          </cell>
          <cell r="AG48">
            <v>3.339285714285714</v>
          </cell>
          <cell r="AH48">
            <v>0</v>
          </cell>
          <cell r="AI48">
            <v>6.0000000000000001E-3</v>
          </cell>
          <cell r="BG48" t="e">
            <v>#REF!</v>
          </cell>
          <cell r="BH48" t="e">
            <v>#REF!</v>
          </cell>
          <cell r="BI48" t="e">
            <v>#REF!</v>
          </cell>
          <cell r="BJ48">
            <v>2212.53656</v>
          </cell>
        </row>
        <row r="49">
          <cell r="A49">
            <v>35309</v>
          </cell>
          <cell r="B49">
            <v>0</v>
          </cell>
          <cell r="C49">
            <v>13.227599999999999</v>
          </cell>
          <cell r="D49">
            <v>600</v>
          </cell>
          <cell r="F49">
            <v>214</v>
          </cell>
          <cell r="G49">
            <v>310</v>
          </cell>
          <cell r="H49">
            <v>1175.9713267513025</v>
          </cell>
          <cell r="I49">
            <v>2182.5540000000001</v>
          </cell>
          <cell r="J49">
            <v>1725</v>
          </cell>
          <cell r="K49">
            <v>1073.7129505120588</v>
          </cell>
          <cell r="L49">
            <v>1808.1000000000001</v>
          </cell>
          <cell r="M49">
            <v>1625</v>
          </cell>
          <cell r="N49">
            <v>96.84210526315789</v>
          </cell>
          <cell r="O49">
            <v>111.86440677966102</v>
          </cell>
          <cell r="P49">
            <v>106.8111455108359</v>
          </cell>
          <cell r="Q49">
            <v>1431.6172673494118</v>
          </cell>
          <cell r="R49">
            <v>2976.21</v>
          </cell>
          <cell r="S49">
            <v>1875</v>
          </cell>
          <cell r="T49">
            <v>1687.2632079475211</v>
          </cell>
          <cell r="U49">
            <v>3384.6750000000002</v>
          </cell>
          <cell r="V49">
            <v>1925</v>
          </cell>
          <cell r="W49">
            <v>97.391304347826093</v>
          </cell>
          <cell r="X49">
            <v>104.65116279069768</v>
          </cell>
          <cell r="Y49">
            <v>102.73972602739727</v>
          </cell>
          <cell r="Z49">
            <v>3.3206326166500348</v>
          </cell>
          <cell r="AA49">
            <v>3.4361111111111113</v>
          </cell>
          <cell r="AB49">
            <v>0.42499999999999999</v>
          </cell>
          <cell r="AC49">
            <v>0.39400000000000002</v>
          </cell>
          <cell r="AD49">
            <v>0.44499999999999995</v>
          </cell>
          <cell r="AE49">
            <v>0.41000000000000003</v>
          </cell>
          <cell r="AF49">
            <v>3.8055555555555554</v>
          </cell>
          <cell r="AG49">
            <v>3.6638888888888883</v>
          </cell>
          <cell r="AH49">
            <v>0</v>
          </cell>
          <cell r="AI49">
            <v>7.1999999999999998E-3</v>
          </cell>
          <cell r="BG49" t="e">
            <v>#REF!</v>
          </cell>
          <cell r="BH49" t="e">
            <v>#REF!</v>
          </cell>
          <cell r="BI49" t="e">
            <v>#REF!</v>
          </cell>
          <cell r="BJ49">
            <v>2182.5540000000001</v>
          </cell>
        </row>
        <row r="50">
          <cell r="A50">
            <v>35339</v>
          </cell>
          <cell r="B50">
            <v>0</v>
          </cell>
          <cell r="C50">
            <v>15.873119999999998</v>
          </cell>
          <cell r="D50">
            <v>490</v>
          </cell>
          <cell r="F50">
            <v>179</v>
          </cell>
          <cell r="G50">
            <v>270</v>
          </cell>
          <cell r="H50">
            <v>1252.6651089307354</v>
          </cell>
          <cell r="I50">
            <v>2006.1859999999999</v>
          </cell>
          <cell r="J50">
            <v>1675</v>
          </cell>
          <cell r="K50">
            <v>1073.7129505120588</v>
          </cell>
          <cell r="L50">
            <v>1819.125</v>
          </cell>
          <cell r="M50">
            <v>1665</v>
          </cell>
          <cell r="N50">
            <v>103.1578947368421</v>
          </cell>
          <cell r="O50">
            <v>102.82485875706216</v>
          </cell>
          <cell r="P50">
            <v>103.71517027863777</v>
          </cell>
          <cell r="Q50">
            <v>1482.7464554690334</v>
          </cell>
          <cell r="R50">
            <v>2843.9339999999997</v>
          </cell>
          <cell r="S50">
            <v>1825</v>
          </cell>
          <cell r="T50">
            <v>1687.2632079475211</v>
          </cell>
          <cell r="U50">
            <v>2921.6250000000005</v>
          </cell>
          <cell r="V50">
            <v>1875</v>
          </cell>
          <cell r="W50">
            <v>100.8695652173913</v>
          </cell>
          <cell r="X50">
            <v>100</v>
          </cell>
          <cell r="Y50">
            <v>100</v>
          </cell>
          <cell r="Z50">
            <v>3.1906409128738726</v>
          </cell>
          <cell r="AA50">
            <v>3.3000000000000003</v>
          </cell>
          <cell r="AB50">
            <v>0.41499999999999998</v>
          </cell>
          <cell r="AC50">
            <v>0.38500000000000001</v>
          </cell>
          <cell r="AD50">
            <v>0.4</v>
          </cell>
          <cell r="AE50">
            <v>0.4</v>
          </cell>
          <cell r="AF50">
            <v>4.7111111111111121</v>
          </cell>
          <cell r="AG50">
            <v>4.8194444444444446</v>
          </cell>
          <cell r="AH50">
            <v>0</v>
          </cell>
          <cell r="AI50">
            <v>5.3E-3</v>
          </cell>
          <cell r="BG50" t="e">
            <v>#REF!</v>
          </cell>
          <cell r="BH50" t="e">
            <v>#REF!</v>
          </cell>
          <cell r="BI50" t="e">
            <v>#REF!</v>
          </cell>
          <cell r="BJ50">
            <v>2006.1859999999999</v>
          </cell>
        </row>
        <row r="51">
          <cell r="A51">
            <v>35370</v>
          </cell>
          <cell r="B51">
            <v>0</v>
          </cell>
          <cell r="C51">
            <v>11.684379999999999</v>
          </cell>
          <cell r="D51">
            <v>390</v>
          </cell>
          <cell r="F51">
            <v>147</v>
          </cell>
          <cell r="G51">
            <v>228</v>
          </cell>
          <cell r="H51">
            <v>1252.6651089307354</v>
          </cell>
          <cell r="I51">
            <v>1951.0709999999999</v>
          </cell>
          <cell r="J51">
            <v>1650</v>
          </cell>
          <cell r="K51">
            <v>1073.7129505120588</v>
          </cell>
          <cell r="L51">
            <v>1819.125</v>
          </cell>
          <cell r="M51">
            <v>1525</v>
          </cell>
          <cell r="N51">
            <v>103.1578947368421</v>
          </cell>
          <cell r="O51">
            <v>100</v>
          </cell>
          <cell r="P51">
            <v>102.16718266253871</v>
          </cell>
          <cell r="Q51">
            <v>1482.7464554690334</v>
          </cell>
          <cell r="R51">
            <v>2843.9339999999997</v>
          </cell>
          <cell r="S51">
            <v>1825</v>
          </cell>
          <cell r="T51">
            <v>1687.2632079475211</v>
          </cell>
          <cell r="U51">
            <v>2921.6250000000005</v>
          </cell>
          <cell r="V51">
            <v>1875</v>
          </cell>
          <cell r="W51">
            <v>100.8695652173913</v>
          </cell>
          <cell r="X51">
            <v>100</v>
          </cell>
          <cell r="Y51">
            <v>100</v>
          </cell>
          <cell r="Z51">
            <v>3.1505337324987153</v>
          </cell>
          <cell r="AA51">
            <v>3.2968750000000004</v>
          </cell>
          <cell r="AB51">
            <v>0.41499999999999998</v>
          </cell>
          <cell r="AC51">
            <v>0.39250000000000002</v>
          </cell>
          <cell r="AD51">
            <v>0.40075</v>
          </cell>
          <cell r="AE51">
            <v>0.40062500000000001</v>
          </cell>
          <cell r="AF51">
            <v>3.8937499999999998</v>
          </cell>
          <cell r="AG51">
            <v>4.078125</v>
          </cell>
          <cell r="AH51">
            <v>0</v>
          </cell>
          <cell r="AI51">
            <v>1.61E-2</v>
          </cell>
          <cell r="BG51" t="e">
            <v>#REF!</v>
          </cell>
          <cell r="BH51" t="e">
            <v>#REF!</v>
          </cell>
          <cell r="BI51" t="e">
            <v>#REF!</v>
          </cell>
          <cell r="BJ51">
            <v>1951.0709999999999</v>
          </cell>
        </row>
        <row r="52">
          <cell r="A52">
            <v>35400</v>
          </cell>
          <cell r="B52">
            <v>0</v>
          </cell>
          <cell r="C52">
            <v>35.494059999999998</v>
          </cell>
          <cell r="D52">
            <v>470</v>
          </cell>
          <cell r="F52">
            <v>149</v>
          </cell>
          <cell r="G52">
            <v>238</v>
          </cell>
          <cell r="H52">
            <v>1214.3182178410191</v>
          </cell>
          <cell r="I52">
            <v>1951.0709999999999</v>
          </cell>
          <cell r="J52">
            <v>1615</v>
          </cell>
          <cell r="K52">
            <v>1073.7129505120588</v>
          </cell>
          <cell r="L52">
            <v>1819.125</v>
          </cell>
          <cell r="M52">
            <v>1500</v>
          </cell>
          <cell r="N52">
            <v>100</v>
          </cell>
          <cell r="O52">
            <v>100</v>
          </cell>
          <cell r="P52">
            <v>100</v>
          </cell>
          <cell r="Q52">
            <v>1469.9641584391281</v>
          </cell>
          <cell r="R52">
            <v>2843.9339999999997</v>
          </cell>
          <cell r="S52">
            <v>1825</v>
          </cell>
          <cell r="T52">
            <v>1661.6986138877101</v>
          </cell>
          <cell r="U52">
            <v>2921.6250000000005</v>
          </cell>
          <cell r="V52">
            <v>1875</v>
          </cell>
          <cell r="W52">
            <v>100</v>
          </cell>
          <cell r="X52">
            <v>100</v>
          </cell>
          <cell r="Y52">
            <v>100</v>
          </cell>
          <cell r="Z52">
            <v>2.9863240497142338</v>
          </cell>
          <cell r="AA52">
            <v>3.1343749999999999</v>
          </cell>
          <cell r="AB52">
            <v>0.41499999999999998</v>
          </cell>
          <cell r="AC52">
            <v>0.40875000000000006</v>
          </cell>
          <cell r="AD52">
            <v>0.40787499999999999</v>
          </cell>
          <cell r="AE52">
            <v>0.40850000000000009</v>
          </cell>
          <cell r="AF52">
            <v>4.3468749999999998</v>
          </cell>
          <cell r="AG52">
            <v>4.3187500000000005</v>
          </cell>
          <cell r="AH52">
            <v>0</v>
          </cell>
          <cell r="AI52">
            <v>4.1300000000000003E-2</v>
          </cell>
          <cell r="BG52" t="e">
            <v>#REF!</v>
          </cell>
          <cell r="BH52" t="e">
            <v>#REF!</v>
          </cell>
          <cell r="BI52" t="e">
            <v>#REF!</v>
          </cell>
          <cell r="BJ52">
            <v>1951.0709999999999</v>
          </cell>
        </row>
        <row r="53">
          <cell r="A53">
            <v>35431</v>
          </cell>
          <cell r="B53">
            <v>0</v>
          </cell>
          <cell r="C53">
            <v>91.049980000000005</v>
          </cell>
          <cell r="D53">
            <v>339</v>
          </cell>
          <cell r="F53">
            <v>148</v>
          </cell>
          <cell r="G53">
            <v>261</v>
          </cell>
          <cell r="H53">
            <v>1239.8828119008299</v>
          </cell>
          <cell r="I53">
            <v>1984.1399999999999</v>
          </cell>
          <cell r="J53">
            <v>1600</v>
          </cell>
          <cell r="K53">
            <v>1073.7129505120588</v>
          </cell>
          <cell r="L53">
            <v>1752.9749999999999</v>
          </cell>
          <cell r="M53">
            <v>1450</v>
          </cell>
          <cell r="N53">
            <v>102.10526315789473</v>
          </cell>
          <cell r="O53">
            <v>101.69491525423729</v>
          </cell>
          <cell r="P53">
            <v>99.071207430340564</v>
          </cell>
          <cell r="Q53">
            <v>1469.9641584391281</v>
          </cell>
          <cell r="R53">
            <v>2700.6350000000002</v>
          </cell>
          <cell r="S53">
            <v>1812.5</v>
          </cell>
          <cell r="T53">
            <v>1661.6986138877101</v>
          </cell>
          <cell r="U53">
            <v>2921.6250000000005</v>
          </cell>
          <cell r="V53">
            <v>1862.5</v>
          </cell>
          <cell r="W53">
            <v>100</v>
          </cell>
          <cell r="X53">
            <v>94.961240310077528</v>
          </cell>
          <cell r="Y53">
            <v>99.315068493150676</v>
          </cell>
          <cell r="Z53">
            <v>3.2087247325839359</v>
          </cell>
          <cell r="AA53">
            <v>3.318569043137078</v>
          </cell>
          <cell r="AB53">
            <v>0.41499999999999998</v>
          </cell>
          <cell r="AC53">
            <v>0.43125000000000002</v>
          </cell>
          <cell r="AD53">
            <v>0.43124999999999997</v>
          </cell>
          <cell r="AE53">
            <v>0.43100000000000005</v>
          </cell>
          <cell r="AF53">
            <v>4.4062500000000009</v>
          </cell>
          <cell r="AG53">
            <v>4.4656249999999993</v>
          </cell>
          <cell r="AH53">
            <v>0</v>
          </cell>
          <cell r="AI53">
            <v>2.2599999999999999E-2</v>
          </cell>
          <cell r="BG53" t="e">
            <v>#REF!</v>
          </cell>
          <cell r="BH53" t="e">
            <v>#REF!</v>
          </cell>
          <cell r="BI53" t="e">
            <v>#REF!</v>
          </cell>
          <cell r="BJ53">
            <v>1984.1399999999999</v>
          </cell>
        </row>
        <row r="54">
          <cell r="A54">
            <v>35462</v>
          </cell>
          <cell r="B54">
            <v>0</v>
          </cell>
          <cell r="C54">
            <v>49.823959999999992</v>
          </cell>
          <cell r="D54">
            <v>300</v>
          </cell>
          <cell r="F54">
            <v>132</v>
          </cell>
          <cell r="G54">
            <v>236</v>
          </cell>
          <cell r="H54">
            <v>1278.2297029905462</v>
          </cell>
          <cell r="I54">
            <v>2061.3009999999999</v>
          </cell>
          <cell r="J54">
            <v>1700</v>
          </cell>
          <cell r="K54">
            <v>1073.7129505120588</v>
          </cell>
          <cell r="L54">
            <v>1819.125</v>
          </cell>
          <cell r="M54">
            <v>1525</v>
          </cell>
          <cell r="N54">
            <v>105.26315789473684</v>
          </cell>
          <cell r="O54">
            <v>105.64971751412429</v>
          </cell>
          <cell r="P54">
            <v>105.26315789473684</v>
          </cell>
          <cell r="Q54">
            <v>1431.6172673494116</v>
          </cell>
          <cell r="R54">
            <v>2921.0950000000003</v>
          </cell>
          <cell r="S54">
            <v>1812.5</v>
          </cell>
          <cell r="T54">
            <v>1482.7464554690337</v>
          </cell>
          <cell r="U54">
            <v>2921.6250000000005</v>
          </cell>
          <cell r="V54">
            <v>1862.5</v>
          </cell>
          <cell r="W54">
            <v>97.391304347826079</v>
          </cell>
          <cell r="X54">
            <v>102.71317829457367</v>
          </cell>
          <cell r="Y54">
            <v>99.315068493150676</v>
          </cell>
          <cell r="Z54">
            <v>3.5096162569173548</v>
          </cell>
          <cell r="AA54">
            <v>3.6236863830173278</v>
          </cell>
          <cell r="AB54">
            <v>0.41499999999999998</v>
          </cell>
          <cell r="AC54">
            <v>0.46749999999999992</v>
          </cell>
          <cell r="AD54">
            <v>0.49074999999999996</v>
          </cell>
          <cell r="AE54">
            <v>0.48187499999999994</v>
          </cell>
          <cell r="AF54">
            <v>4.7312500000000002</v>
          </cell>
          <cell r="AG54">
            <v>4.7781250000000011</v>
          </cell>
          <cell r="AH54">
            <v>0</v>
          </cell>
          <cell r="AI54">
            <v>3.1399999999999997E-2</v>
          </cell>
          <cell r="BG54" t="e">
            <v>#REF!</v>
          </cell>
          <cell r="BH54" t="e">
            <v>#REF!</v>
          </cell>
          <cell r="BI54" t="e">
            <v>#REF!</v>
          </cell>
          <cell r="BJ54">
            <v>2061.3009999999999</v>
          </cell>
        </row>
        <row r="55">
          <cell r="A55">
            <v>35490</v>
          </cell>
          <cell r="B55">
            <v>0</v>
          </cell>
          <cell r="C55">
            <v>69.224439999999987</v>
          </cell>
          <cell r="D55">
            <v>300</v>
          </cell>
          <cell r="F55">
            <v>-24</v>
          </cell>
          <cell r="G55">
            <v>-42</v>
          </cell>
          <cell r="H55">
            <v>1329.3588911101681</v>
          </cell>
          <cell r="I55">
            <v>2138.462</v>
          </cell>
          <cell r="J55">
            <v>1700</v>
          </cell>
          <cell r="K55">
            <v>1201.5359208111133</v>
          </cell>
          <cell r="L55">
            <v>1896.3</v>
          </cell>
          <cell r="M55">
            <v>1500</v>
          </cell>
          <cell r="N55">
            <v>109.4736842105263</v>
          </cell>
          <cell r="O55">
            <v>109.60451977401131</v>
          </cell>
          <cell r="P55">
            <v>105.26315789473684</v>
          </cell>
          <cell r="Q55">
            <v>1521.09334655875</v>
          </cell>
          <cell r="R55">
            <v>2888.0259999999998</v>
          </cell>
          <cell r="S55">
            <v>1812.5</v>
          </cell>
          <cell r="T55">
            <v>1661.6986138877101</v>
          </cell>
          <cell r="U55">
            <v>2910.6000000000004</v>
          </cell>
          <cell r="V55">
            <v>1862.5</v>
          </cell>
          <cell r="W55">
            <v>103.47826086956522</v>
          </cell>
          <cell r="X55">
            <v>101.55038759689923</v>
          </cell>
          <cell r="Y55">
            <v>99.315068493150676</v>
          </cell>
          <cell r="Z55">
            <v>3.582748034015002</v>
          </cell>
          <cell r="AA55">
            <v>3.7033969314161301</v>
          </cell>
          <cell r="AB55">
            <v>0.41499999999999998</v>
          </cell>
          <cell r="AC55">
            <v>0.49249999999999994</v>
          </cell>
          <cell r="AD55">
            <v>0.50237500000000002</v>
          </cell>
          <cell r="AE55">
            <v>0.51</v>
          </cell>
          <cell r="AF55">
            <v>4.4750000000000005</v>
          </cell>
          <cell r="AG55">
            <v>4.7718749999999996</v>
          </cell>
          <cell r="AH55">
            <v>8.0000000000000004E-4</v>
          </cell>
          <cell r="AI55">
            <v>3.4799999999999998E-2</v>
          </cell>
          <cell r="BG55" t="e">
            <v>#REF!</v>
          </cell>
          <cell r="BH55" t="e">
            <v>#REF!</v>
          </cell>
          <cell r="BI55" t="e">
            <v>#REF!</v>
          </cell>
          <cell r="BJ55">
            <v>2138.462</v>
          </cell>
        </row>
        <row r="56">
          <cell r="A56">
            <v>35521</v>
          </cell>
          <cell r="B56">
            <v>1.7636799999999999</v>
          </cell>
          <cell r="C56">
            <v>76.720079999999996</v>
          </cell>
          <cell r="D56">
            <v>340</v>
          </cell>
          <cell r="E56">
            <v>530</v>
          </cell>
          <cell r="F56">
            <v>-20</v>
          </cell>
          <cell r="G56">
            <v>-29</v>
          </cell>
          <cell r="H56">
            <v>1444.3995643793173</v>
          </cell>
          <cell r="I56">
            <v>2138.462</v>
          </cell>
          <cell r="J56">
            <v>1725</v>
          </cell>
          <cell r="K56">
            <v>1227.1005148709244</v>
          </cell>
          <cell r="L56">
            <v>1896.3</v>
          </cell>
          <cell r="M56">
            <v>1450</v>
          </cell>
          <cell r="N56">
            <v>118.94736842105263</v>
          </cell>
          <cell r="O56">
            <v>109.60451977401131</v>
          </cell>
          <cell r="P56">
            <v>106.8111455108359</v>
          </cell>
          <cell r="Q56">
            <v>1521.09334655875</v>
          </cell>
          <cell r="R56">
            <v>2888.0259999999998</v>
          </cell>
          <cell r="S56">
            <v>1825</v>
          </cell>
          <cell r="T56">
            <v>1661.6986138877101</v>
          </cell>
          <cell r="U56">
            <v>2921.6250000000005</v>
          </cell>
          <cell r="V56">
            <v>1875</v>
          </cell>
          <cell r="W56">
            <v>103.47826086956522</v>
          </cell>
          <cell r="X56">
            <v>101.55038759689923</v>
          </cell>
          <cell r="Y56">
            <v>100</v>
          </cell>
          <cell r="Z56">
            <v>3.3193817884918313</v>
          </cell>
          <cell r="AA56">
            <v>3.4084272090175092</v>
          </cell>
          <cell r="AB56">
            <v>0.47499999999999998</v>
          </cell>
          <cell r="AC56">
            <v>0.51</v>
          </cell>
          <cell r="AD56">
            <v>0.49</v>
          </cell>
          <cell r="AE56">
            <v>0.52687499999999998</v>
          </cell>
          <cell r="AF56">
            <v>4.6156249999999996</v>
          </cell>
          <cell r="AG56">
            <v>4.7687499999999998</v>
          </cell>
          <cell r="AH56">
            <v>9.1999999999999998E-3</v>
          </cell>
          <cell r="AI56">
            <v>4.9799999999999997E-2</v>
          </cell>
          <cell r="BG56" t="e">
            <v>#REF!</v>
          </cell>
          <cell r="BH56" t="e">
            <v>#REF!</v>
          </cell>
          <cell r="BI56" t="e">
            <v>#REF!</v>
          </cell>
          <cell r="BJ56">
            <v>2140.22568</v>
          </cell>
        </row>
        <row r="57">
          <cell r="A57">
            <v>35551</v>
          </cell>
          <cell r="B57">
            <v>20.282319999999999</v>
          </cell>
          <cell r="C57">
            <v>109.78907999999998</v>
          </cell>
          <cell r="D57">
            <v>460</v>
          </cell>
          <cell r="E57">
            <v>610</v>
          </cell>
          <cell r="F57">
            <v>11</v>
          </cell>
          <cell r="G57">
            <v>16</v>
          </cell>
          <cell r="H57">
            <v>1444.3995643793173</v>
          </cell>
          <cell r="I57">
            <v>2193.5769999999998</v>
          </cell>
          <cell r="J57">
            <v>1755</v>
          </cell>
          <cell r="K57">
            <v>1227.1005148709244</v>
          </cell>
          <cell r="L57">
            <v>1896.3</v>
          </cell>
          <cell r="M57">
            <v>1425</v>
          </cell>
          <cell r="N57">
            <v>118.94736842105263</v>
          </cell>
          <cell r="O57">
            <v>112.42937853107344</v>
          </cell>
          <cell r="P57">
            <v>108.66873065015479</v>
          </cell>
          <cell r="Q57">
            <v>1521.09334655875</v>
          </cell>
          <cell r="R57">
            <v>2899.049</v>
          </cell>
          <cell r="S57">
            <v>1825</v>
          </cell>
          <cell r="T57">
            <v>1661.6986138877101</v>
          </cell>
          <cell r="U57">
            <v>2899.5749999999998</v>
          </cell>
          <cell r="V57">
            <v>1875</v>
          </cell>
          <cell r="W57">
            <v>103.47826086956522</v>
          </cell>
          <cell r="X57">
            <v>101.93798449612403</v>
          </cell>
          <cell r="Y57">
            <v>100</v>
          </cell>
          <cell r="Z57">
            <v>3.3952417672140069</v>
          </cell>
          <cell r="AA57">
            <v>3.5176890743596725</v>
          </cell>
          <cell r="AB57">
            <v>0.47499999999999998</v>
          </cell>
          <cell r="AC57">
            <v>0.51500000000000001</v>
          </cell>
          <cell r="AD57">
            <v>0.49</v>
          </cell>
          <cell r="AE57">
            <v>0.55249999999999999</v>
          </cell>
          <cell r="AF57">
            <v>4.5583333333333336</v>
          </cell>
          <cell r="AG57">
            <v>4.708333333333333</v>
          </cell>
          <cell r="AH57">
            <v>0.02</v>
          </cell>
          <cell r="AI57">
            <v>5.6899999999999999E-2</v>
          </cell>
          <cell r="BG57" t="e">
            <v>#REF!</v>
          </cell>
          <cell r="BH57" t="e">
            <v>#REF!</v>
          </cell>
          <cell r="BI57" t="e">
            <v>#REF!</v>
          </cell>
          <cell r="BJ57">
            <v>2213.8593199999996</v>
          </cell>
        </row>
        <row r="58">
          <cell r="A58">
            <v>35582</v>
          </cell>
          <cell r="B58">
            <v>44.091999999999999</v>
          </cell>
          <cell r="C58">
            <v>125.44174</v>
          </cell>
          <cell r="D58">
            <v>560</v>
          </cell>
          <cell r="E58">
            <v>950</v>
          </cell>
          <cell r="F58">
            <v>58</v>
          </cell>
          <cell r="G58">
            <v>82</v>
          </cell>
          <cell r="H58">
            <v>1444.3995643793173</v>
          </cell>
          <cell r="I58">
            <v>2215.6229999999996</v>
          </cell>
          <cell r="J58">
            <v>1700</v>
          </cell>
          <cell r="K58">
            <v>1227.1005148709244</v>
          </cell>
          <cell r="L58">
            <v>1896.3</v>
          </cell>
          <cell r="M58">
            <v>1375</v>
          </cell>
          <cell r="N58">
            <v>118.94736842105263</v>
          </cell>
          <cell r="O58">
            <v>113.5593220338983</v>
          </cell>
          <cell r="P58">
            <v>105.26315789473684</v>
          </cell>
          <cell r="Q58">
            <v>1367.7057821998844</v>
          </cell>
          <cell r="R58">
            <v>2656.5430000000001</v>
          </cell>
          <cell r="S58">
            <v>1825</v>
          </cell>
          <cell r="T58">
            <v>1661.6986138877101</v>
          </cell>
          <cell r="U58">
            <v>2767.2749999999996</v>
          </cell>
          <cell r="V58">
            <v>1875</v>
          </cell>
          <cell r="W58">
            <v>93.043478260869563</v>
          </cell>
          <cell r="X58">
            <v>93.410852713178301</v>
          </cell>
          <cell r="Y58">
            <v>100</v>
          </cell>
          <cell r="Z58">
            <v>3.2046413775525635</v>
          </cell>
          <cell r="AA58">
            <v>3.3171580634431037</v>
          </cell>
          <cell r="AB58">
            <v>0.47499999999999998</v>
          </cell>
          <cell r="AC58">
            <v>0.52000000000000013</v>
          </cell>
          <cell r="AD58">
            <v>0.49000000000000005</v>
          </cell>
          <cell r="AE58">
            <v>0.54700000000000004</v>
          </cell>
          <cell r="AF58">
            <v>4.5888888888888877</v>
          </cell>
          <cell r="AG58">
            <v>4.7555555555555555</v>
          </cell>
          <cell r="AH58">
            <v>1.7000000000000001E-2</v>
          </cell>
          <cell r="AI58">
            <v>5.1799999999999999E-2</v>
          </cell>
          <cell r="BG58" t="e">
            <v>#REF!</v>
          </cell>
          <cell r="BH58" t="e">
            <v>#REF!</v>
          </cell>
          <cell r="BI58" t="e">
            <v>#REF!</v>
          </cell>
          <cell r="BJ58">
            <v>2259.7149999999997</v>
          </cell>
        </row>
        <row r="59">
          <cell r="A59">
            <v>35612</v>
          </cell>
          <cell r="B59">
            <v>37.478200000000001</v>
          </cell>
          <cell r="C59">
            <v>114.19828</v>
          </cell>
          <cell r="D59">
            <v>560</v>
          </cell>
          <cell r="E59">
            <v>950</v>
          </cell>
          <cell r="F59">
            <v>58</v>
          </cell>
          <cell r="G59">
            <v>80</v>
          </cell>
          <cell r="H59">
            <v>1444.3995643793173</v>
          </cell>
          <cell r="I59">
            <v>2215.6229999999996</v>
          </cell>
          <cell r="J59">
            <v>1625</v>
          </cell>
          <cell r="K59">
            <v>1227.1005148709244</v>
          </cell>
          <cell r="L59">
            <v>1896.3</v>
          </cell>
          <cell r="M59">
            <v>1350</v>
          </cell>
          <cell r="N59">
            <v>118.94736842105263</v>
          </cell>
          <cell r="O59">
            <v>113.5593220338983</v>
          </cell>
          <cell r="P59">
            <v>100.61919504643964</v>
          </cell>
          <cell r="Q59">
            <v>1367.7057821998844</v>
          </cell>
          <cell r="R59">
            <v>2656.5430000000001</v>
          </cell>
          <cell r="S59">
            <v>1825</v>
          </cell>
          <cell r="T59">
            <v>1661.6986138877101</v>
          </cell>
          <cell r="U59">
            <v>2855.4749999999999</v>
          </cell>
          <cell r="V59">
            <v>1875</v>
          </cell>
          <cell r="W59">
            <v>93.043478260869563</v>
          </cell>
          <cell r="X59">
            <v>93.410852713178301</v>
          </cell>
          <cell r="Y59">
            <v>100</v>
          </cell>
          <cell r="Z59">
            <v>3.101814782529809</v>
          </cell>
          <cell r="AA59">
            <v>3.2135461711371169</v>
          </cell>
          <cell r="AB59">
            <v>0.47499999999999998</v>
          </cell>
          <cell r="AC59">
            <v>0.48624999999999996</v>
          </cell>
          <cell r="AD59">
            <v>0.48624999999999996</v>
          </cell>
          <cell r="AE59">
            <v>0.50624999999999998</v>
          </cell>
          <cell r="AF59">
            <v>4.4972222222222218</v>
          </cell>
          <cell r="AG59">
            <v>4.75</v>
          </cell>
          <cell r="AH59">
            <v>2.1600000000000001E-2</v>
          </cell>
          <cell r="AI59">
            <v>5.5E-2</v>
          </cell>
          <cell r="BG59" t="e">
            <v>#REF!</v>
          </cell>
          <cell r="BH59" t="e">
            <v>#REF!</v>
          </cell>
          <cell r="BI59" t="e">
            <v>#REF!</v>
          </cell>
          <cell r="BJ59">
            <v>2253.1011999999996</v>
          </cell>
        </row>
        <row r="60">
          <cell r="A60">
            <v>35643</v>
          </cell>
          <cell r="B60">
            <v>47.61936</v>
          </cell>
          <cell r="C60">
            <v>121.253</v>
          </cell>
          <cell r="D60">
            <v>560</v>
          </cell>
          <cell r="E60">
            <v>950</v>
          </cell>
          <cell r="F60">
            <v>51</v>
          </cell>
          <cell r="G60">
            <v>72</v>
          </cell>
          <cell r="H60">
            <v>1393.2703762596955</v>
          </cell>
          <cell r="I60">
            <v>2193.5769999999998</v>
          </cell>
          <cell r="J60">
            <v>1625</v>
          </cell>
          <cell r="K60">
            <v>1227.1005148709246</v>
          </cell>
          <cell r="L60">
            <v>1874.25</v>
          </cell>
          <cell r="M60">
            <v>1375</v>
          </cell>
          <cell r="N60">
            <v>114.73684210526316</v>
          </cell>
          <cell r="O60">
            <v>112.42937853107344</v>
          </cell>
          <cell r="P60">
            <v>100.61919504643964</v>
          </cell>
          <cell r="Q60">
            <v>1367.7057821998844</v>
          </cell>
          <cell r="R60">
            <v>2656.5430000000001</v>
          </cell>
          <cell r="S60">
            <v>1800</v>
          </cell>
          <cell r="T60">
            <v>1815.0861782465756</v>
          </cell>
          <cell r="U60">
            <v>2855.4749999999999</v>
          </cell>
          <cell r="V60">
            <v>1875</v>
          </cell>
          <cell r="W60">
            <v>93.043478260869563</v>
          </cell>
          <cell r="X60">
            <v>93.410852713178301</v>
          </cell>
          <cell r="Y60">
            <v>98.630136986301366</v>
          </cell>
          <cell r="Z60">
            <v>3.0676993558922252</v>
          </cell>
          <cell r="AA60">
            <v>3.1625498200731799</v>
          </cell>
          <cell r="AB60">
            <v>0.47499999999999992</v>
          </cell>
          <cell r="AC60">
            <v>0.46833333333333327</v>
          </cell>
          <cell r="AD60">
            <v>0.48249999999999998</v>
          </cell>
          <cell r="AE60">
            <v>0.50249999999999995</v>
          </cell>
          <cell r="AF60">
            <v>4.4083333333333323</v>
          </cell>
          <cell r="AG60">
            <v>4.7208333333333323</v>
          </cell>
          <cell r="AH60">
            <v>1.8800000000000001E-2</v>
          </cell>
          <cell r="AI60">
            <v>5.3900000000000003E-2</v>
          </cell>
          <cell r="BG60" t="e">
            <v>#REF!</v>
          </cell>
          <cell r="BH60" t="e">
            <v>#REF!</v>
          </cell>
          <cell r="BI60" t="e">
            <v>#REF!</v>
          </cell>
          <cell r="BJ60">
            <v>2241.1963599999999</v>
          </cell>
        </row>
        <row r="61">
          <cell r="A61">
            <v>35674</v>
          </cell>
          <cell r="B61">
            <v>41.446480000000001</v>
          </cell>
          <cell r="C61">
            <v>118.82794</v>
          </cell>
          <cell r="D61">
            <v>550</v>
          </cell>
          <cell r="E61">
            <v>930</v>
          </cell>
          <cell r="F61">
            <v>44</v>
          </cell>
          <cell r="G61">
            <v>62</v>
          </cell>
          <cell r="H61">
            <v>1418.8349703195063</v>
          </cell>
          <cell r="I61">
            <v>2193.5769999999998</v>
          </cell>
          <cell r="J61">
            <v>1590</v>
          </cell>
          <cell r="K61">
            <v>1252.6651089307354</v>
          </cell>
          <cell r="L61">
            <v>1819.125</v>
          </cell>
          <cell r="M61">
            <v>1325</v>
          </cell>
          <cell r="N61">
            <v>116.84210526315788</v>
          </cell>
          <cell r="O61">
            <v>112.42937853107344</v>
          </cell>
          <cell r="P61">
            <v>98.452012383900936</v>
          </cell>
          <cell r="Q61">
            <v>1393.2703762596952</v>
          </cell>
          <cell r="R61">
            <v>2656.5430000000001</v>
          </cell>
          <cell r="S61">
            <v>1675</v>
          </cell>
          <cell r="T61">
            <v>1917.3445544858193</v>
          </cell>
          <cell r="U61">
            <v>2855.4749999999999</v>
          </cell>
          <cell r="V61">
            <v>1775</v>
          </cell>
          <cell r="W61">
            <v>94.782608695652158</v>
          </cell>
          <cell r="X61">
            <v>93.410852713178301</v>
          </cell>
          <cell r="Y61">
            <v>91.780821917808225</v>
          </cell>
          <cell r="Z61">
            <v>2.95137027537463</v>
          </cell>
          <cell r="AA61">
            <v>3.0705339340973925</v>
          </cell>
          <cell r="AB61">
            <v>0.47499999999999998</v>
          </cell>
          <cell r="AC61">
            <v>0.46199999999999991</v>
          </cell>
          <cell r="AD61">
            <v>0.48099999999999998</v>
          </cell>
          <cell r="AE61">
            <v>0.4835000000000001</v>
          </cell>
          <cell r="AF61">
            <v>4.3583333333333334</v>
          </cell>
          <cell r="AG61">
            <v>4.5444444444444452</v>
          </cell>
          <cell r="AH61">
            <v>1.2800000000000001E-2</v>
          </cell>
          <cell r="AI61">
            <v>4.7600000000000003E-2</v>
          </cell>
          <cell r="BG61" t="e">
            <v>#REF!</v>
          </cell>
          <cell r="BH61" t="e">
            <v>#REF!</v>
          </cell>
          <cell r="BI61" t="e">
            <v>#REF!</v>
          </cell>
          <cell r="BJ61">
            <v>2235.0234799999998</v>
          </cell>
        </row>
        <row r="62">
          <cell r="A62">
            <v>35704</v>
          </cell>
          <cell r="B62">
            <v>28.218879999999999</v>
          </cell>
          <cell r="C62">
            <v>104.93896000000001</v>
          </cell>
          <cell r="D62">
            <v>530</v>
          </cell>
          <cell r="E62">
            <v>910</v>
          </cell>
          <cell r="F62">
            <v>25</v>
          </cell>
          <cell r="G62">
            <v>38</v>
          </cell>
          <cell r="H62">
            <v>1444.3995643793173</v>
          </cell>
          <cell r="I62">
            <v>2061.3009999999999</v>
          </cell>
          <cell r="J62">
            <v>1575</v>
          </cell>
          <cell r="K62">
            <v>1252.6651089307354</v>
          </cell>
          <cell r="L62">
            <v>1786.0500000000002</v>
          </cell>
          <cell r="M62">
            <v>1300</v>
          </cell>
          <cell r="N62">
            <v>118.94736842105263</v>
          </cell>
          <cell r="O62">
            <v>105.64971751412429</v>
          </cell>
          <cell r="P62">
            <v>97.523219814241486</v>
          </cell>
          <cell r="Q62">
            <v>1418.8349703195063</v>
          </cell>
          <cell r="R62">
            <v>2656.5430000000001</v>
          </cell>
          <cell r="S62">
            <v>1700</v>
          </cell>
          <cell r="T62">
            <v>1891.7799604260085</v>
          </cell>
          <cell r="U62">
            <v>2855.4749999999999</v>
          </cell>
          <cell r="V62">
            <v>1725</v>
          </cell>
          <cell r="W62">
            <v>96.521739130434781</v>
          </cell>
          <cell r="X62">
            <v>93.410852713178301</v>
          </cell>
          <cell r="Y62">
            <v>93.150684931506845</v>
          </cell>
          <cell r="Z62">
            <v>2.895428136426208</v>
          </cell>
          <cell r="AA62">
            <v>2.9952721582146422</v>
          </cell>
          <cell r="AB62">
            <v>0.47499999999999998</v>
          </cell>
          <cell r="AC62">
            <v>0.44749999999999995</v>
          </cell>
          <cell r="AD62">
            <v>0.47249999999999992</v>
          </cell>
          <cell r="AE62">
            <v>0.453125</v>
          </cell>
          <cell r="AF62">
            <v>3.9944444444444449</v>
          </cell>
          <cell r="AG62">
            <v>4.2861111111111114</v>
          </cell>
          <cell r="AH62">
            <v>9.4999999999999998E-3</v>
          </cell>
          <cell r="AI62">
            <v>4.2200000000000001E-2</v>
          </cell>
          <cell r="BG62" t="e">
            <v>#REF!</v>
          </cell>
          <cell r="BH62" t="e">
            <v>#REF!</v>
          </cell>
          <cell r="BI62" t="e">
            <v>#REF!</v>
          </cell>
          <cell r="BJ62">
            <v>2089.5198799999998</v>
          </cell>
        </row>
        <row r="63">
          <cell r="A63">
            <v>35735</v>
          </cell>
          <cell r="B63">
            <v>20.9437</v>
          </cell>
          <cell r="C63">
            <v>93.034120000000001</v>
          </cell>
          <cell r="D63">
            <v>560</v>
          </cell>
          <cell r="E63">
            <v>950</v>
          </cell>
          <cell r="F63">
            <v>23</v>
          </cell>
          <cell r="G63">
            <v>35</v>
          </cell>
          <cell r="H63">
            <v>1444.3995643793173</v>
          </cell>
          <cell r="I63">
            <v>2061.3009999999999</v>
          </cell>
          <cell r="J63">
            <v>1575</v>
          </cell>
          <cell r="K63">
            <v>1252.6651089307354</v>
          </cell>
          <cell r="L63">
            <v>1786.0500000000002</v>
          </cell>
          <cell r="M63">
            <v>1275</v>
          </cell>
          <cell r="N63">
            <v>118.94736842105263</v>
          </cell>
          <cell r="O63">
            <v>105.64971751412429</v>
          </cell>
          <cell r="P63">
            <v>97.523219814241486</v>
          </cell>
          <cell r="Q63">
            <v>1418.8349703195063</v>
          </cell>
          <cell r="R63">
            <v>2656.5430000000001</v>
          </cell>
          <cell r="S63">
            <v>1650</v>
          </cell>
          <cell r="T63">
            <v>1891.7799604260085</v>
          </cell>
          <cell r="U63">
            <v>2833.4250000000002</v>
          </cell>
          <cell r="V63">
            <v>1725</v>
          </cell>
          <cell r="W63">
            <v>96.521739130434781</v>
          </cell>
          <cell r="X63">
            <v>93.410852713178301</v>
          </cell>
          <cell r="Y63">
            <v>90.410958904109577</v>
          </cell>
          <cell r="Z63">
            <v>2.7861063231425205</v>
          </cell>
          <cell r="AA63">
            <v>2.8859942279778648</v>
          </cell>
          <cell r="AB63">
            <v>0.47499999999999998</v>
          </cell>
          <cell r="AC63">
            <v>0.44</v>
          </cell>
          <cell r="AD63">
            <v>0.46062499999999995</v>
          </cell>
          <cell r="AE63">
            <v>0.45050000000000001</v>
          </cell>
          <cell r="AF63">
            <v>3.5968750000000003</v>
          </cell>
          <cell r="AG63">
            <v>3.9968750000000002</v>
          </cell>
          <cell r="AH63">
            <v>5.0000000000000001E-3</v>
          </cell>
          <cell r="AI63">
            <v>3.5000000000000003E-2</v>
          </cell>
          <cell r="BG63" t="e">
            <v>#REF!</v>
          </cell>
          <cell r="BH63" t="e">
            <v>#REF!</v>
          </cell>
          <cell r="BI63" t="e">
            <v>#REF!</v>
          </cell>
          <cell r="BJ63">
            <v>2082.2446999999997</v>
          </cell>
        </row>
        <row r="64">
          <cell r="A64">
            <v>35765</v>
          </cell>
          <cell r="B64">
            <v>11.023</v>
          </cell>
          <cell r="C64">
            <v>77.161000000000001</v>
          </cell>
          <cell r="D64">
            <v>530</v>
          </cell>
          <cell r="E64">
            <v>910</v>
          </cell>
          <cell r="F64">
            <v>18</v>
          </cell>
          <cell r="G64">
            <v>28</v>
          </cell>
          <cell r="H64">
            <v>1469.9641584391281</v>
          </cell>
          <cell r="I64">
            <v>2017.2090000000001</v>
          </cell>
          <cell r="J64">
            <v>1570</v>
          </cell>
          <cell r="K64">
            <v>1278.2297029905462</v>
          </cell>
          <cell r="L64">
            <v>1719.9</v>
          </cell>
          <cell r="M64">
            <v>1250</v>
          </cell>
          <cell r="N64">
            <v>121.05263157894734</v>
          </cell>
          <cell r="O64">
            <v>103.38983050847459</v>
          </cell>
          <cell r="P64">
            <v>97.213622291021679</v>
          </cell>
          <cell r="Q64">
            <v>1418.8349703195063</v>
          </cell>
          <cell r="R64">
            <v>2634.4969999999994</v>
          </cell>
          <cell r="S64">
            <v>1600</v>
          </cell>
          <cell r="T64">
            <v>1891.7799604260085</v>
          </cell>
          <cell r="U64">
            <v>2811.375</v>
          </cell>
          <cell r="V64">
            <v>1700</v>
          </cell>
          <cell r="W64">
            <v>96.521739130434781</v>
          </cell>
          <cell r="X64">
            <v>92.635658914728666</v>
          </cell>
          <cell r="Y64">
            <v>87.671232876712324</v>
          </cell>
          <cell r="Z64">
            <v>2.6982542994517957</v>
          </cell>
          <cell r="AA64">
            <v>2.7999333212374129</v>
          </cell>
          <cell r="AB64">
            <v>0.47499999999999998</v>
          </cell>
          <cell r="AC64">
            <v>0.4425</v>
          </cell>
          <cell r="AD64">
            <v>0.45250000000000001</v>
          </cell>
          <cell r="AE64">
            <v>0.44456249999999997</v>
          </cell>
          <cell r="AF64">
            <v>3.8656249999999996</v>
          </cell>
          <cell r="AG64">
            <v>3.9749999999999996</v>
          </cell>
          <cell r="AH64">
            <v>1.1000000000000001E-3</v>
          </cell>
          <cell r="AI64">
            <v>2.4500000000000001E-2</v>
          </cell>
          <cell r="BG64" t="e">
            <v>#REF!</v>
          </cell>
          <cell r="BH64" t="e">
            <v>#REF!</v>
          </cell>
          <cell r="BI64" t="e">
            <v>#REF!</v>
          </cell>
          <cell r="BJ64">
            <v>2028.232</v>
          </cell>
        </row>
        <row r="65">
          <cell r="A65">
            <v>35796</v>
          </cell>
          <cell r="B65">
            <v>2.4250600000000002</v>
          </cell>
          <cell r="C65">
            <v>54.012700000000002</v>
          </cell>
          <cell r="D65">
            <v>470</v>
          </cell>
          <cell r="E65">
            <v>790</v>
          </cell>
          <cell r="F65">
            <v>0</v>
          </cell>
          <cell r="G65">
            <v>-6</v>
          </cell>
          <cell r="H65">
            <v>1444.3995643793173</v>
          </cell>
          <cell r="I65">
            <v>1906.9789999999998</v>
          </cell>
          <cell r="J65">
            <v>1500</v>
          </cell>
          <cell r="K65">
            <v>1239.8828119008299</v>
          </cell>
          <cell r="L65">
            <v>1664.7750000000001</v>
          </cell>
          <cell r="M65">
            <v>1125</v>
          </cell>
          <cell r="N65">
            <v>118.94736842105263</v>
          </cell>
          <cell r="O65">
            <v>97.740112994350284</v>
          </cell>
          <cell r="P65">
            <v>92.879256965944265</v>
          </cell>
          <cell r="Q65">
            <v>1418.8349703195063</v>
          </cell>
          <cell r="R65">
            <v>2511.0428667335004</v>
          </cell>
          <cell r="S65">
            <v>1550</v>
          </cell>
          <cell r="T65">
            <v>1891.7799604260085</v>
          </cell>
          <cell r="U65">
            <v>2789.3250000000003</v>
          </cell>
          <cell r="V65">
            <v>1650</v>
          </cell>
          <cell r="W65">
            <v>96.521739130434781</v>
          </cell>
          <cell r="X65">
            <v>88.294695542635679</v>
          </cell>
          <cell r="Y65">
            <v>84.93150684931507</v>
          </cell>
          <cell r="Z65">
            <v>2.4922888505851399</v>
          </cell>
          <cell r="AA65">
            <v>2.6106145672684384</v>
          </cell>
          <cell r="AB65">
            <v>0.47499999999999992</v>
          </cell>
          <cell r="AC65">
            <v>0.45</v>
          </cell>
          <cell r="AD65">
            <v>0.45166666666666666</v>
          </cell>
          <cell r="AE65">
            <v>0.44874999999999998</v>
          </cell>
          <cell r="AF65">
            <v>3.7687499999999998</v>
          </cell>
          <cell r="AG65">
            <v>3.9562500000000007</v>
          </cell>
          <cell r="AH65">
            <v>0</v>
          </cell>
          <cell r="AI65">
            <v>1.4999999999999999E-2</v>
          </cell>
          <cell r="BG65" t="e">
            <v>#REF!</v>
          </cell>
          <cell r="BH65" t="e">
            <v>#REF!</v>
          </cell>
          <cell r="BI65" t="e">
            <v>#REF!</v>
          </cell>
          <cell r="BJ65">
            <v>1909.4040599999998</v>
          </cell>
        </row>
        <row r="66">
          <cell r="A66">
            <v>35827</v>
          </cell>
          <cell r="B66">
            <v>0</v>
          </cell>
          <cell r="C66">
            <v>33.068999999999996</v>
          </cell>
          <cell r="D66">
            <v>410</v>
          </cell>
          <cell r="E66">
            <v>730</v>
          </cell>
          <cell r="F66">
            <v>-19</v>
          </cell>
          <cell r="G66">
            <v>-45</v>
          </cell>
          <cell r="H66">
            <v>1406.0526732896008</v>
          </cell>
          <cell r="I66">
            <v>1884.933</v>
          </cell>
          <cell r="J66">
            <v>1450</v>
          </cell>
          <cell r="K66">
            <v>1201.5359208111136</v>
          </cell>
          <cell r="L66">
            <v>1642.7249999999999</v>
          </cell>
          <cell r="M66">
            <v>1100</v>
          </cell>
          <cell r="N66">
            <v>115.78947368421051</v>
          </cell>
          <cell r="O66">
            <v>96.610169491525426</v>
          </cell>
          <cell r="P66">
            <v>89.783281733746136</v>
          </cell>
          <cell r="Q66">
            <v>1418.8349703195063</v>
          </cell>
          <cell r="R66">
            <v>2481.2676548750001</v>
          </cell>
          <cell r="S66">
            <v>1500</v>
          </cell>
          <cell r="T66">
            <v>1866.2153663661973</v>
          </cell>
          <cell r="U66">
            <v>2756.25</v>
          </cell>
          <cell r="V66">
            <v>1650</v>
          </cell>
          <cell r="W66">
            <v>96.521739130434781</v>
          </cell>
          <cell r="X66">
            <v>87.247722868217053</v>
          </cell>
          <cell r="Y66">
            <v>82.191780821917803</v>
          </cell>
          <cell r="Z66">
            <v>2.4446611630227708</v>
          </cell>
          <cell r="AA66">
            <v>2.5612858908645562</v>
          </cell>
          <cell r="AB66">
            <v>0.47499999999999998</v>
          </cell>
          <cell r="AC66">
            <v>0.45</v>
          </cell>
          <cell r="AD66">
            <v>0.45624999999999999</v>
          </cell>
          <cell r="AE66">
            <v>0.45874999999999999</v>
          </cell>
          <cell r="AF66">
            <v>3.8137499999999993</v>
          </cell>
          <cell r="AG66">
            <v>4.0374999999999996</v>
          </cell>
          <cell r="AH66">
            <v>1E-4</v>
          </cell>
          <cell r="AI66">
            <v>1.8100000000000002E-2</v>
          </cell>
          <cell r="BG66" t="e">
            <v>#REF!</v>
          </cell>
          <cell r="BH66" t="e">
            <v>#REF!</v>
          </cell>
          <cell r="BI66" t="e">
            <v>#REF!</v>
          </cell>
          <cell r="BJ66">
            <v>1884.933</v>
          </cell>
        </row>
        <row r="67">
          <cell r="A67">
            <v>35855</v>
          </cell>
          <cell r="B67">
            <v>0.22045999999999999</v>
          </cell>
          <cell r="C67">
            <v>39.903260000000003</v>
          </cell>
          <cell r="D67">
            <v>390</v>
          </cell>
          <cell r="E67">
            <v>650</v>
          </cell>
          <cell r="F67">
            <v>-30</v>
          </cell>
          <cell r="G67">
            <v>-59</v>
          </cell>
          <cell r="H67">
            <v>1380.4880792297899</v>
          </cell>
          <cell r="I67">
            <v>1829.818</v>
          </cell>
          <cell r="J67">
            <v>1425</v>
          </cell>
          <cell r="K67">
            <v>1175.9713267513025</v>
          </cell>
          <cell r="L67">
            <v>1598.625</v>
          </cell>
          <cell r="M67">
            <v>1087.5</v>
          </cell>
          <cell r="N67">
            <v>113.68421052631577</v>
          </cell>
          <cell r="O67">
            <v>93.78531073446328</v>
          </cell>
          <cell r="P67">
            <v>88.235294117647058</v>
          </cell>
          <cell r="Q67">
            <v>1418.8349703195063</v>
          </cell>
          <cell r="R67">
            <v>2461.417513636</v>
          </cell>
          <cell r="S67">
            <v>1487.5</v>
          </cell>
          <cell r="T67">
            <v>1840.6507723063864</v>
          </cell>
          <cell r="U67">
            <v>2734.2</v>
          </cell>
          <cell r="V67">
            <v>1625</v>
          </cell>
          <cell r="W67">
            <v>96.521739130434781</v>
          </cell>
          <cell r="X67">
            <v>86.549741085271322</v>
          </cell>
          <cell r="Y67">
            <v>81.506849315068493</v>
          </cell>
          <cell r="Z67">
            <v>2.4489084806149126</v>
          </cell>
          <cell r="AA67">
            <v>2.5435880028627009</v>
          </cell>
          <cell r="AB67">
            <v>0.47599999999999998</v>
          </cell>
          <cell r="AC67">
            <v>0.47699999999999998</v>
          </cell>
          <cell r="AD67">
            <v>0.48399999999999999</v>
          </cell>
          <cell r="AE67">
            <v>0.48199999999999993</v>
          </cell>
          <cell r="AF67">
            <v>4.3166666666666673</v>
          </cell>
          <cell r="AG67">
            <v>4.4249999999999998</v>
          </cell>
          <cell r="AH67">
            <v>3.2000000000000002E-3</v>
          </cell>
          <cell r="AI67">
            <v>2.1499999999999998E-2</v>
          </cell>
          <cell r="BG67" t="e">
            <v>#REF!</v>
          </cell>
          <cell r="BH67" t="e">
            <v>#REF!</v>
          </cell>
          <cell r="BI67" t="e">
            <v>#REF!</v>
          </cell>
          <cell r="BJ67">
            <v>1830.03846</v>
          </cell>
        </row>
        <row r="68">
          <cell r="A68">
            <v>35886</v>
          </cell>
          <cell r="B68">
            <v>7.0547199999999997</v>
          </cell>
          <cell r="C68">
            <v>47.398899999999998</v>
          </cell>
          <cell r="D68">
            <v>370</v>
          </cell>
          <cell r="E68">
            <v>640</v>
          </cell>
          <cell r="F68">
            <v>-37</v>
          </cell>
          <cell r="G68">
            <v>-64</v>
          </cell>
          <cell r="H68">
            <v>1354.9234851699791</v>
          </cell>
          <cell r="I68">
            <v>1796.7489999999998</v>
          </cell>
          <cell r="J68">
            <v>1295</v>
          </cell>
          <cell r="K68">
            <v>1150.4067326914917</v>
          </cell>
          <cell r="L68">
            <v>1576.5749999999998</v>
          </cell>
          <cell r="M68">
            <v>1087.5</v>
          </cell>
          <cell r="N68">
            <v>111.57894736842104</v>
          </cell>
          <cell r="O68">
            <v>92.090395480225979</v>
          </cell>
          <cell r="P68">
            <v>80.185758513931887</v>
          </cell>
          <cell r="Q68">
            <v>1418.8349703195063</v>
          </cell>
          <cell r="R68">
            <v>2421.7172311580002</v>
          </cell>
          <cell r="S68">
            <v>1450</v>
          </cell>
          <cell r="T68">
            <v>1815.0861782465756</v>
          </cell>
          <cell r="U68">
            <v>2690.1</v>
          </cell>
          <cell r="V68">
            <v>1600</v>
          </cell>
          <cell r="W68">
            <v>96.521739130434781</v>
          </cell>
          <cell r="X68">
            <v>85.153777519379858</v>
          </cell>
          <cell r="Y68">
            <v>79.452054794520549</v>
          </cell>
          <cell r="Z68">
            <v>2.4479497414496962</v>
          </cell>
          <cell r="AA68">
            <v>2.5487024857116936</v>
          </cell>
          <cell r="AB68">
            <v>0.47333333333333333</v>
          </cell>
          <cell r="AC68">
            <v>0.47166666666666668</v>
          </cell>
          <cell r="AD68">
            <v>0.48</v>
          </cell>
          <cell r="AE68">
            <v>0.47916666666666669</v>
          </cell>
          <cell r="AF68">
            <v>4.3518749999999997</v>
          </cell>
          <cell r="AG68">
            <v>4.4718749999999998</v>
          </cell>
          <cell r="AH68">
            <v>5.0000000000000001E-3</v>
          </cell>
          <cell r="AI68">
            <v>0.02</v>
          </cell>
          <cell r="BG68" t="e">
            <v>#REF!</v>
          </cell>
          <cell r="BH68" t="e">
            <v>#REF!</v>
          </cell>
          <cell r="BI68" t="e">
            <v>#REF!</v>
          </cell>
          <cell r="BJ68">
            <v>1803.8037199999999</v>
          </cell>
        </row>
        <row r="69">
          <cell r="A69">
            <v>35916</v>
          </cell>
          <cell r="B69">
            <v>11.023</v>
          </cell>
          <cell r="C69">
            <v>44.091999999999999</v>
          </cell>
          <cell r="D69">
            <v>340</v>
          </cell>
          <cell r="E69">
            <v>610</v>
          </cell>
          <cell r="F69">
            <v>-48</v>
          </cell>
          <cell r="G69">
            <v>-75</v>
          </cell>
          <cell r="H69">
            <v>1354.9234851699791</v>
          </cell>
          <cell r="I69">
            <v>1763.68</v>
          </cell>
          <cell r="J69">
            <v>1265</v>
          </cell>
          <cell r="K69">
            <v>1150.4067326914917</v>
          </cell>
          <cell r="L69">
            <v>1554.5249999999999</v>
          </cell>
          <cell r="M69">
            <v>1087.5</v>
          </cell>
          <cell r="N69">
            <v>111.57894736842104</v>
          </cell>
          <cell r="O69">
            <v>90.395480225988706</v>
          </cell>
          <cell r="P69">
            <v>78.328173374613002</v>
          </cell>
          <cell r="Q69">
            <v>1418.8349703195063</v>
          </cell>
          <cell r="R69">
            <v>2401.8670899190001</v>
          </cell>
          <cell r="S69">
            <v>1440</v>
          </cell>
          <cell r="T69">
            <v>1789.5215841867648</v>
          </cell>
          <cell r="U69">
            <v>2668.0499999999997</v>
          </cell>
          <cell r="V69">
            <v>1550</v>
          </cell>
          <cell r="W69">
            <v>96.521739130434781</v>
          </cell>
          <cell r="X69">
            <v>84.455795736434126</v>
          </cell>
          <cell r="Y69">
            <v>78.904109589041099</v>
          </cell>
          <cell r="Z69">
            <v>2.2784894741616815</v>
          </cell>
          <cell r="AA69">
            <v>2.3969280141522269</v>
          </cell>
          <cell r="AB69">
            <v>0.47</v>
          </cell>
          <cell r="AC69">
            <v>0.45874999999999999</v>
          </cell>
          <cell r="AD69">
            <v>0.47</v>
          </cell>
          <cell r="AE69">
            <v>0.47</v>
          </cell>
          <cell r="AF69">
            <v>4.0593750000000002</v>
          </cell>
          <cell r="AG69">
            <v>4.1218750000000002</v>
          </cell>
          <cell r="AH69">
            <v>5.0000000000000001E-3</v>
          </cell>
          <cell r="AI69">
            <v>3.5000000000000003E-2</v>
          </cell>
          <cell r="BG69" t="e">
            <v>#REF!</v>
          </cell>
          <cell r="BH69" t="e">
            <v>#REF!</v>
          </cell>
          <cell r="BI69" t="e">
            <v>#REF!</v>
          </cell>
          <cell r="BJ69">
            <v>1774.703</v>
          </cell>
        </row>
        <row r="70">
          <cell r="A70">
            <v>35947</v>
          </cell>
          <cell r="B70">
            <v>11.023</v>
          </cell>
          <cell r="C70">
            <v>77.161000000000001</v>
          </cell>
          <cell r="D70">
            <v>330</v>
          </cell>
          <cell r="E70">
            <v>600</v>
          </cell>
          <cell r="F70">
            <v>-53</v>
          </cell>
          <cell r="G70">
            <v>-75</v>
          </cell>
          <cell r="H70">
            <v>1303.794297050357</v>
          </cell>
          <cell r="I70">
            <v>1752.6569999999997</v>
          </cell>
          <cell r="J70">
            <v>1265</v>
          </cell>
          <cell r="K70">
            <v>1099.2775445718696</v>
          </cell>
          <cell r="L70">
            <v>1532.4750000000001</v>
          </cell>
          <cell r="M70">
            <v>1062.5</v>
          </cell>
          <cell r="N70">
            <v>107.36842105263156</v>
          </cell>
          <cell r="O70">
            <v>89.830508474576263</v>
          </cell>
          <cell r="P70">
            <v>78.328173374613002</v>
          </cell>
          <cell r="Q70">
            <v>1418.8349703195063</v>
          </cell>
          <cell r="R70">
            <v>2382.01694868</v>
          </cell>
          <cell r="S70">
            <v>1440</v>
          </cell>
          <cell r="T70">
            <v>1738.3923960671427</v>
          </cell>
          <cell r="U70">
            <v>2646</v>
          </cell>
          <cell r="V70">
            <v>1550</v>
          </cell>
          <cell r="W70">
            <v>96.521739130434781</v>
          </cell>
          <cell r="X70">
            <v>83.75781395348838</v>
          </cell>
          <cell r="Y70">
            <v>78.904109589041099</v>
          </cell>
          <cell r="Z70">
            <v>2.0314961279308559</v>
          </cell>
          <cell r="AA70">
            <v>2.1468510790569213</v>
          </cell>
          <cell r="AB70">
            <v>0.46999999999999992</v>
          </cell>
          <cell r="AC70">
            <v>0.45350000000000001</v>
          </cell>
          <cell r="AD70">
            <v>0.46999999999999992</v>
          </cell>
          <cell r="AE70">
            <v>0.45400000000000001</v>
          </cell>
          <cell r="AF70">
            <v>4.0633333333333335</v>
          </cell>
          <cell r="AG70">
            <v>4.0833333333333339</v>
          </cell>
          <cell r="AH70">
            <v>6.0000000000000001E-3</v>
          </cell>
          <cell r="AI70">
            <v>3.49E-2</v>
          </cell>
          <cell r="BG70" t="e">
            <v>#REF!</v>
          </cell>
          <cell r="BH70" t="e">
            <v>#REF!</v>
          </cell>
          <cell r="BI70" t="e">
            <v>#REF!</v>
          </cell>
          <cell r="BJ70">
            <v>1763.6799999999996</v>
          </cell>
        </row>
        <row r="71">
          <cell r="A71">
            <v>35977</v>
          </cell>
          <cell r="B71">
            <v>13.227599999999999</v>
          </cell>
          <cell r="C71">
            <v>76.940539999999999</v>
          </cell>
          <cell r="D71">
            <v>330</v>
          </cell>
          <cell r="E71">
            <v>600</v>
          </cell>
          <cell r="F71">
            <v>-58</v>
          </cell>
          <cell r="G71">
            <v>-75</v>
          </cell>
          <cell r="H71">
            <v>1291.0120000204518</v>
          </cell>
          <cell r="I71">
            <v>1697.5419999999999</v>
          </cell>
          <cell r="J71">
            <v>1100</v>
          </cell>
          <cell r="K71">
            <v>1086.4952475419643</v>
          </cell>
          <cell r="L71">
            <v>1510.4250000000002</v>
          </cell>
          <cell r="M71">
            <v>1025</v>
          </cell>
          <cell r="N71">
            <v>106.31578947368421</v>
          </cell>
          <cell r="O71">
            <v>87.005649717514117</v>
          </cell>
          <cell r="P71">
            <v>68.111455108359138</v>
          </cell>
          <cell r="Q71">
            <v>1418.8349703195063</v>
          </cell>
          <cell r="R71">
            <v>2352.2417368215001</v>
          </cell>
          <cell r="S71">
            <v>1390</v>
          </cell>
          <cell r="T71">
            <v>1712.8278020073319</v>
          </cell>
          <cell r="U71">
            <v>2612.9250000000002</v>
          </cell>
          <cell r="V71">
            <v>1550</v>
          </cell>
          <cell r="W71">
            <v>96.521739130434781</v>
          </cell>
          <cell r="X71">
            <v>82.710841279069783</v>
          </cell>
          <cell r="Y71">
            <v>76.164383561643831</v>
          </cell>
          <cell r="Z71">
            <v>1.9635820754233244</v>
          </cell>
          <cell r="AA71">
            <v>2.0550611788986664</v>
          </cell>
          <cell r="AB71">
            <v>0.47</v>
          </cell>
          <cell r="AC71">
            <v>0.42749999999999999</v>
          </cell>
          <cell r="AD71">
            <v>0.45125000000000004</v>
          </cell>
          <cell r="AE71">
            <v>0.43312499999999998</v>
          </cell>
          <cell r="AF71">
            <v>3.7406250000000001</v>
          </cell>
          <cell r="AG71">
            <v>4.0250000000000004</v>
          </cell>
          <cell r="AH71">
            <v>5.0000000000000001E-3</v>
          </cell>
          <cell r="AI71">
            <v>2.75E-2</v>
          </cell>
          <cell r="BG71" t="e">
            <v>#REF!</v>
          </cell>
          <cell r="BH71" t="e">
            <v>#REF!</v>
          </cell>
          <cell r="BI71" t="e">
            <v>#REF!</v>
          </cell>
          <cell r="BJ71">
            <v>1710.7695999999999</v>
          </cell>
        </row>
        <row r="72">
          <cell r="A72">
            <v>36008</v>
          </cell>
          <cell r="B72">
            <v>11.023</v>
          </cell>
          <cell r="C72">
            <v>60.6265</v>
          </cell>
          <cell r="D72">
            <v>280</v>
          </cell>
          <cell r="E72">
            <v>570</v>
          </cell>
          <cell r="F72">
            <v>-71</v>
          </cell>
          <cell r="G72">
            <v>-96</v>
          </cell>
          <cell r="H72">
            <v>1252.6651089307354</v>
          </cell>
          <cell r="I72">
            <v>1631.404</v>
          </cell>
          <cell r="J72">
            <v>1070</v>
          </cell>
          <cell r="K72">
            <v>1048.148356452248</v>
          </cell>
          <cell r="L72">
            <v>1477.35</v>
          </cell>
          <cell r="M72">
            <v>990</v>
          </cell>
          <cell r="N72">
            <v>103.1578947368421</v>
          </cell>
          <cell r="O72">
            <v>83.615819209039557</v>
          </cell>
          <cell r="P72">
            <v>66.253869969040252</v>
          </cell>
          <cell r="Q72">
            <v>1418.8349703195063</v>
          </cell>
          <cell r="R72">
            <v>2332.3915955825</v>
          </cell>
          <cell r="S72">
            <v>1350</v>
          </cell>
          <cell r="T72">
            <v>1687.2632079475211</v>
          </cell>
          <cell r="U72">
            <v>2590.8749999999995</v>
          </cell>
          <cell r="V72">
            <v>1500</v>
          </cell>
          <cell r="W72">
            <v>96.521739130434781</v>
          </cell>
          <cell r="X72">
            <v>82.012859496124037</v>
          </cell>
          <cell r="Y72">
            <v>73.972602739726028</v>
          </cell>
          <cell r="Z72">
            <v>1.8524902476639753</v>
          </cell>
          <cell r="AA72">
            <v>1.9513528855250708</v>
          </cell>
          <cell r="AB72">
            <v>0.45750000000000002</v>
          </cell>
          <cell r="AC72">
            <v>0.42374999999999996</v>
          </cell>
          <cell r="AD72">
            <v>0.44687500000000002</v>
          </cell>
          <cell r="AE72">
            <v>0.42625000000000002</v>
          </cell>
          <cell r="AF72">
            <v>3.350714285714286</v>
          </cell>
          <cell r="AG72">
            <v>3.6178571428571429</v>
          </cell>
          <cell r="AH72">
            <v>1E-4</v>
          </cell>
          <cell r="AI72">
            <v>2.3800000000000002E-2</v>
          </cell>
          <cell r="BG72" t="e">
            <v>#REF!</v>
          </cell>
          <cell r="BH72" t="e">
            <v>#REF!</v>
          </cell>
          <cell r="BI72" t="e">
            <v>#REF!</v>
          </cell>
          <cell r="BJ72">
            <v>1642.4269999999999</v>
          </cell>
        </row>
        <row r="73">
          <cell r="A73">
            <v>36039</v>
          </cell>
          <cell r="B73">
            <v>0.22045999999999999</v>
          </cell>
          <cell r="C73">
            <v>52.469480000000004</v>
          </cell>
          <cell r="D73">
            <v>220</v>
          </cell>
          <cell r="E73">
            <v>550</v>
          </cell>
          <cell r="F73">
            <v>0</v>
          </cell>
          <cell r="G73">
            <v>0</v>
          </cell>
          <cell r="H73">
            <v>1188.7536237812083</v>
          </cell>
          <cell r="I73">
            <v>1598.3349999999998</v>
          </cell>
          <cell r="J73">
            <v>1035</v>
          </cell>
          <cell r="K73">
            <v>984.2368713027206</v>
          </cell>
          <cell r="L73">
            <v>1433.25</v>
          </cell>
          <cell r="M73">
            <v>1015</v>
          </cell>
          <cell r="N73">
            <v>97.894736842105274</v>
          </cell>
          <cell r="O73">
            <v>81.920903954802242</v>
          </cell>
          <cell r="P73">
            <v>64.086687306501545</v>
          </cell>
          <cell r="Q73">
            <v>1418.8349703195063</v>
          </cell>
          <cell r="R73">
            <v>2243.0659600070003</v>
          </cell>
          <cell r="S73">
            <v>1112.5</v>
          </cell>
          <cell r="T73">
            <v>1648.9163168578048</v>
          </cell>
          <cell r="U73">
            <v>2491.6499999999996</v>
          </cell>
          <cell r="V73">
            <v>1462.5</v>
          </cell>
          <cell r="W73">
            <v>96.521739130434781</v>
          </cell>
          <cell r="X73">
            <v>78.87194147286823</v>
          </cell>
          <cell r="Y73">
            <v>60.958904109589042</v>
          </cell>
          <cell r="Z73">
            <v>1.862325055874906</v>
          </cell>
          <cell r="AA73">
            <v>1.9297738818833348</v>
          </cell>
          <cell r="AB73">
            <v>0.45750000000000002</v>
          </cell>
          <cell r="AC73">
            <v>0.41250000000000009</v>
          </cell>
          <cell r="AD73">
            <v>0.44750000000000001</v>
          </cell>
          <cell r="AE73">
            <v>0.426875</v>
          </cell>
          <cell r="AF73">
            <v>3.0199999999999996</v>
          </cell>
          <cell r="AG73">
            <v>3.1312500000000001</v>
          </cell>
          <cell r="AH73">
            <v>0</v>
          </cell>
          <cell r="AI73">
            <v>1.8100000000000002E-2</v>
          </cell>
          <cell r="BG73" t="e">
            <v>#REF!</v>
          </cell>
          <cell r="BH73" t="e">
            <v>#REF!</v>
          </cell>
          <cell r="BI73" t="e">
            <v>#REF!</v>
          </cell>
          <cell r="BJ73">
            <v>1598.5554599999998</v>
          </cell>
        </row>
        <row r="74">
          <cell r="A74">
            <v>36069</v>
          </cell>
          <cell r="B74">
            <v>0</v>
          </cell>
          <cell r="C74">
            <v>39.903260000000003</v>
          </cell>
          <cell r="D74">
            <v>160</v>
          </cell>
          <cell r="E74">
            <v>450</v>
          </cell>
          <cell r="F74">
            <v>-20</v>
          </cell>
          <cell r="G74">
            <v>-27</v>
          </cell>
          <cell r="H74">
            <v>1163.189029721397</v>
          </cell>
          <cell r="I74">
            <v>1631.404</v>
          </cell>
          <cell r="J74">
            <v>1050</v>
          </cell>
          <cell r="K74">
            <v>958.67227724290967</v>
          </cell>
          <cell r="L74">
            <v>1411.2</v>
          </cell>
          <cell r="M74">
            <v>1015</v>
          </cell>
          <cell r="N74">
            <v>95.789473684210506</v>
          </cell>
          <cell r="O74">
            <v>83.615819209039557</v>
          </cell>
          <cell r="P74">
            <v>65.015479876160981</v>
          </cell>
          <cell r="Q74">
            <v>1418.8349703195063</v>
          </cell>
          <cell r="R74">
            <v>2213.2907481484999</v>
          </cell>
          <cell r="S74">
            <v>1125</v>
          </cell>
          <cell r="T74">
            <v>1623.3517227979939</v>
          </cell>
          <cell r="U74">
            <v>2458.5749999999998</v>
          </cell>
          <cell r="V74">
            <v>1475</v>
          </cell>
          <cell r="W74">
            <v>96.521739130434781</v>
          </cell>
          <cell r="X74">
            <v>77.824968798449618</v>
          </cell>
          <cell r="Y74">
            <v>61.643835616438359</v>
          </cell>
          <cell r="Z74">
            <v>1.7576884695636397</v>
          </cell>
          <cell r="AA74">
            <v>1.8326710816777043</v>
          </cell>
          <cell r="AB74">
            <v>0.41187499999999999</v>
          </cell>
          <cell r="AC74">
            <v>0.38874999999999998</v>
          </cell>
          <cell r="AD74">
            <v>0.42875000000000008</v>
          </cell>
          <cell r="AE74">
            <v>0.42656249999999996</v>
          </cell>
          <cell r="AF74">
            <v>2.5500000000000003</v>
          </cell>
          <cell r="AG74">
            <v>2.7638888888888893</v>
          </cell>
          <cell r="AH74">
            <v>0</v>
          </cell>
          <cell r="AI74">
            <v>7.1999999999999998E-3</v>
          </cell>
          <cell r="BG74" t="e">
            <v>#REF!</v>
          </cell>
          <cell r="BH74" t="e">
            <v>#REF!</v>
          </cell>
          <cell r="BI74" t="e">
            <v>#REF!</v>
          </cell>
          <cell r="BJ74">
            <v>1631.404</v>
          </cell>
        </row>
        <row r="75">
          <cell r="A75">
            <v>36100</v>
          </cell>
          <cell r="B75">
            <v>0</v>
          </cell>
          <cell r="C75">
            <v>15.873119999999998</v>
          </cell>
          <cell r="D75">
            <v>130</v>
          </cell>
          <cell r="E75">
            <v>420</v>
          </cell>
          <cell r="F75">
            <v>-37</v>
          </cell>
          <cell r="G75">
            <v>-87</v>
          </cell>
          <cell r="H75">
            <v>1124.8421386316804</v>
          </cell>
          <cell r="I75">
            <v>1631.404</v>
          </cell>
          <cell r="J75">
            <v>1100</v>
          </cell>
          <cell r="K75">
            <v>920.32538615319322</v>
          </cell>
          <cell r="L75">
            <v>1411.2</v>
          </cell>
          <cell r="M75">
            <v>1050</v>
          </cell>
          <cell r="N75">
            <v>92.631578947368382</v>
          </cell>
          <cell r="O75">
            <v>83.615819209039557</v>
          </cell>
          <cell r="P75">
            <v>68.111455108359138</v>
          </cell>
          <cell r="Q75">
            <v>1316.5765940802628</v>
          </cell>
          <cell r="R75">
            <v>2213.2907481484999</v>
          </cell>
          <cell r="S75">
            <v>1125</v>
          </cell>
          <cell r="T75">
            <v>1546.657940618561</v>
          </cell>
          <cell r="U75">
            <v>2458.5749999999998</v>
          </cell>
          <cell r="V75">
            <v>1475</v>
          </cell>
          <cell r="W75">
            <v>89.565217391304358</v>
          </cell>
          <cell r="X75">
            <v>77.824968798449618</v>
          </cell>
          <cell r="Y75">
            <v>61.643835616438359</v>
          </cell>
          <cell r="Z75">
            <v>1.8757316952000795</v>
          </cell>
          <cell r="AA75">
            <v>1.9534987954479019</v>
          </cell>
          <cell r="AB75">
            <v>0.38700000000000001</v>
          </cell>
          <cell r="AC75">
            <v>0.36899999999999999</v>
          </cell>
          <cell r="AD75">
            <v>0.41000000000000003</v>
          </cell>
          <cell r="AE75">
            <v>0.40899999999999997</v>
          </cell>
          <cell r="AF75">
            <v>2.1988888888888889</v>
          </cell>
          <cell r="AG75">
            <v>2.3944444444444439</v>
          </cell>
          <cell r="AH75">
            <v>0</v>
          </cell>
          <cell r="AI75">
            <v>3.5000000000000001E-3</v>
          </cell>
          <cell r="AN75" t="str">
            <v>Alloy variables</v>
          </cell>
          <cell r="BG75">
            <v>1307.1790493038757</v>
          </cell>
          <cell r="BH75">
            <v>151.07299999999998</v>
          </cell>
          <cell r="BI75">
            <v>1458.2520493038755</v>
          </cell>
          <cell r="BJ75">
            <v>1631.404</v>
          </cell>
        </row>
        <row r="76">
          <cell r="A76">
            <v>36130</v>
          </cell>
          <cell r="B76">
            <v>0</v>
          </cell>
          <cell r="C76">
            <v>7.7161</v>
          </cell>
          <cell r="D76">
            <v>50</v>
          </cell>
          <cell r="E76">
            <v>200</v>
          </cell>
          <cell r="F76">
            <v>0</v>
          </cell>
          <cell r="G76">
            <v>0</v>
          </cell>
          <cell r="H76">
            <v>1124.8421386316804</v>
          </cell>
          <cell r="I76">
            <v>1653.4499999999998</v>
          </cell>
          <cell r="J76">
            <v>1150</v>
          </cell>
          <cell r="K76">
            <v>920.32538615319322</v>
          </cell>
          <cell r="L76">
            <v>1411.2</v>
          </cell>
          <cell r="M76">
            <v>1100</v>
          </cell>
          <cell r="N76">
            <v>92.631578947368382</v>
          </cell>
          <cell r="O76">
            <v>84.745762711864401</v>
          </cell>
          <cell r="P76">
            <v>71.207430340557281</v>
          </cell>
          <cell r="Q76">
            <v>1316.5765940802628</v>
          </cell>
          <cell r="R76">
            <v>2183.51553629</v>
          </cell>
          <cell r="S76">
            <v>1250</v>
          </cell>
          <cell r="T76">
            <v>1546.657940618561</v>
          </cell>
          <cell r="U76">
            <v>2425.5</v>
          </cell>
          <cell r="V76">
            <v>1525</v>
          </cell>
          <cell r="W76">
            <v>89.565217391304358</v>
          </cell>
          <cell r="X76">
            <v>76.777996124031006</v>
          </cell>
          <cell r="Y76">
            <v>68.493150684931507</v>
          </cell>
          <cell r="Z76">
            <v>1.7604964511432806</v>
          </cell>
          <cell r="AA76">
            <v>1.8425014174907013</v>
          </cell>
          <cell r="AB76">
            <v>0.37166666666666665</v>
          </cell>
          <cell r="AC76">
            <v>0.35833333333333334</v>
          </cell>
          <cell r="AD76">
            <v>0.38500000000000001</v>
          </cell>
          <cell r="AE76">
            <v>0.39500000000000002</v>
          </cell>
          <cell r="AF76">
            <v>2.6124999999999998</v>
          </cell>
          <cell r="AG76">
            <v>2.7531249999999998</v>
          </cell>
          <cell r="AH76">
            <v>0</v>
          </cell>
          <cell r="AI76">
            <v>2E-3</v>
          </cell>
          <cell r="BG76">
            <v>1305.9772442820747</v>
          </cell>
          <cell r="BH76">
            <v>58.051578947368419</v>
          </cell>
          <cell r="BI76">
            <v>1364.0288232294431</v>
          </cell>
          <cell r="BJ76">
            <v>1653.4499999999998</v>
          </cell>
        </row>
        <row r="77">
          <cell r="A77">
            <v>36161</v>
          </cell>
          <cell r="B77">
            <v>0</v>
          </cell>
          <cell r="C77">
            <v>4.4092000000000002</v>
          </cell>
          <cell r="D77">
            <v>20</v>
          </cell>
          <cell r="E77">
            <v>80</v>
          </cell>
          <cell r="F77">
            <v>0</v>
          </cell>
          <cell r="G77">
            <v>0</v>
          </cell>
          <cell r="H77">
            <v>1150.4067326914917</v>
          </cell>
          <cell r="I77">
            <v>1730.6110000000001</v>
          </cell>
          <cell r="J77">
            <v>1100</v>
          </cell>
          <cell r="K77">
            <v>945.88998021300426</v>
          </cell>
          <cell r="L77">
            <v>1455.3000000000002</v>
          </cell>
          <cell r="M77">
            <v>1050</v>
          </cell>
          <cell r="N77">
            <v>94.73684210526315</v>
          </cell>
          <cell r="O77">
            <v>88.700564971751419</v>
          </cell>
          <cell r="P77">
            <v>68.111455108359138</v>
          </cell>
          <cell r="Q77">
            <v>1316.5765940802628</v>
          </cell>
          <cell r="R77">
            <v>2104.1149713340001</v>
          </cell>
          <cell r="S77">
            <v>1250</v>
          </cell>
          <cell r="T77">
            <v>1546.657940618561</v>
          </cell>
          <cell r="U77">
            <v>2337.3000000000002</v>
          </cell>
          <cell r="V77">
            <v>1525</v>
          </cell>
          <cell r="W77">
            <v>89.565217391304358</v>
          </cell>
          <cell r="X77">
            <v>73.986068992248065</v>
          </cell>
          <cell r="Y77">
            <v>68.493150684931507</v>
          </cell>
          <cell r="Z77">
            <v>1.9377664882518371</v>
          </cell>
          <cell r="AA77">
            <v>2.0606437189772038</v>
          </cell>
          <cell r="AB77">
            <v>0.34499999999999997</v>
          </cell>
          <cell r="AC77">
            <v>0.34166666666666662</v>
          </cell>
          <cell r="AD77">
            <v>0.36000000000000004</v>
          </cell>
          <cell r="AE77">
            <v>0.36333333333333329</v>
          </cell>
          <cell r="AF77">
            <v>2.6750000000000003</v>
          </cell>
          <cell r="AG77">
            <v>2.8178571428571431</v>
          </cell>
          <cell r="AH77">
            <v>0</v>
          </cell>
          <cell r="AI77">
            <v>2E-3</v>
          </cell>
          <cell r="AO77" t="str">
            <v>304 grade</v>
          </cell>
          <cell r="AP77" t="str">
            <v>316 grade</v>
          </cell>
          <cell r="BG77">
            <v>1334.2014643399477</v>
          </cell>
          <cell r="BH77">
            <v>23.1953</v>
          </cell>
          <cell r="BI77">
            <v>1357.3967643399478</v>
          </cell>
          <cell r="BJ77">
            <v>1730.6110000000001</v>
          </cell>
        </row>
        <row r="78">
          <cell r="A78">
            <v>36192</v>
          </cell>
          <cell r="B78">
            <v>0</v>
          </cell>
          <cell r="C78">
            <v>4.4092000000000002</v>
          </cell>
          <cell r="D78">
            <v>20</v>
          </cell>
          <cell r="E78">
            <v>80</v>
          </cell>
          <cell r="F78">
            <v>0</v>
          </cell>
          <cell r="G78">
            <v>0</v>
          </cell>
          <cell r="H78">
            <v>1150.4067326914917</v>
          </cell>
          <cell r="I78">
            <v>1730.6110000000001</v>
          </cell>
          <cell r="J78">
            <v>1175</v>
          </cell>
          <cell r="K78">
            <v>945.88998021300426</v>
          </cell>
          <cell r="L78">
            <v>1477.35</v>
          </cell>
          <cell r="M78">
            <v>1200</v>
          </cell>
          <cell r="N78">
            <v>94.73684210526315</v>
          </cell>
          <cell r="O78">
            <v>88.700564971751419</v>
          </cell>
          <cell r="P78">
            <v>72.755417956656345</v>
          </cell>
          <cell r="Q78">
            <v>1316.5765940802628</v>
          </cell>
          <cell r="R78">
            <v>2064.4146888559999</v>
          </cell>
          <cell r="S78">
            <v>1325</v>
          </cell>
          <cell r="T78">
            <v>1546.657940618561</v>
          </cell>
          <cell r="U78">
            <v>2293.2000000000003</v>
          </cell>
          <cell r="V78">
            <v>1512.5</v>
          </cell>
          <cell r="W78">
            <v>89.565217391304358</v>
          </cell>
          <cell r="X78">
            <v>72.590105426356587</v>
          </cell>
          <cell r="Y78">
            <v>72.602739726027394</v>
          </cell>
          <cell r="Z78">
            <v>2.0999274244760953</v>
          </cell>
          <cell r="AA78">
            <v>2.1865847546040103</v>
          </cell>
          <cell r="AB78">
            <v>0.34499999999999997</v>
          </cell>
          <cell r="AC78">
            <v>0.33499999999999996</v>
          </cell>
          <cell r="AD78">
            <v>0.34187499999999998</v>
          </cell>
          <cell r="AE78">
            <v>0.35187500000000005</v>
          </cell>
          <cell r="AF78">
            <v>2.9393749999999996</v>
          </cell>
          <cell r="AG78">
            <v>2.84375</v>
          </cell>
          <cell r="AH78">
            <v>0</v>
          </cell>
          <cell r="AI78">
            <v>0</v>
          </cell>
          <cell r="AN78" t="str">
            <v>Germany</v>
          </cell>
          <cell r="AO78" t="str">
            <v>DM530/t</v>
          </cell>
          <cell r="AP78" t="str">
            <v>DM910/t</v>
          </cell>
          <cell r="BG78">
            <v>1288.4210284124899</v>
          </cell>
          <cell r="BH78">
            <v>22.3994</v>
          </cell>
          <cell r="BI78">
            <v>1310.8204284124899</v>
          </cell>
          <cell r="BJ78">
            <v>1730.6110000000001</v>
          </cell>
        </row>
        <row r="79">
          <cell r="A79">
            <v>36220</v>
          </cell>
          <cell r="B79">
            <v>0</v>
          </cell>
          <cell r="C79">
            <v>0</v>
          </cell>
          <cell r="D79">
            <v>30</v>
          </cell>
          <cell r="E79">
            <v>60</v>
          </cell>
          <cell r="F79">
            <v>0</v>
          </cell>
          <cell r="G79">
            <v>0</v>
          </cell>
          <cell r="H79">
            <v>1175.9713267513025</v>
          </cell>
          <cell r="I79">
            <v>1730.6110000000001</v>
          </cell>
          <cell r="J79">
            <v>1100</v>
          </cell>
          <cell r="K79">
            <v>971.45457427281508</v>
          </cell>
          <cell r="L79">
            <v>1521.4499999999998</v>
          </cell>
          <cell r="M79">
            <v>1200</v>
          </cell>
          <cell r="N79">
            <v>96.84210526315789</v>
          </cell>
          <cell r="O79">
            <v>88.700564971751419</v>
          </cell>
          <cell r="P79">
            <v>68.111455108359138</v>
          </cell>
          <cell r="Q79">
            <v>1291.0120000204518</v>
          </cell>
          <cell r="R79">
            <v>2064.4146888559999</v>
          </cell>
          <cell r="S79">
            <v>1375</v>
          </cell>
          <cell r="T79">
            <v>1521.0933465587502</v>
          </cell>
          <cell r="U79">
            <v>2293.2000000000003</v>
          </cell>
          <cell r="V79">
            <v>1550</v>
          </cell>
          <cell r="W79">
            <v>87.826086956521749</v>
          </cell>
          <cell r="X79">
            <v>72.590105426356587</v>
          </cell>
          <cell r="Y79">
            <v>75.342465753424662</v>
          </cell>
          <cell r="Z79">
            <v>2.2746904693348693</v>
          </cell>
          <cell r="AA79">
            <v>2.3720886378985351</v>
          </cell>
          <cell r="AB79">
            <v>0.34499999999999997</v>
          </cell>
          <cell r="AC79">
            <v>0.33999999999999997</v>
          </cell>
          <cell r="AD79">
            <v>0.34250000000000003</v>
          </cell>
          <cell r="AE79">
            <v>0.33500000000000002</v>
          </cell>
          <cell r="AF79">
            <v>2.9516666666666662</v>
          </cell>
          <cell r="AG79">
            <v>2.8249999999999997</v>
          </cell>
          <cell r="AH79">
            <v>0</v>
          </cell>
          <cell r="AI79">
            <v>0</v>
          </cell>
          <cell r="AN79" t="str">
            <v>UK</v>
          </cell>
          <cell r="AO79" t="str">
            <v>£18/t</v>
          </cell>
          <cell r="AP79" t="str">
            <v>£28/t</v>
          </cell>
          <cell r="BG79">
            <v>1279.973208305425</v>
          </cell>
          <cell r="BH79">
            <v>32.653173913043474</v>
          </cell>
          <cell r="BI79">
            <v>1312.6263822184685</v>
          </cell>
          <cell r="BJ79">
            <v>1730.6110000000001</v>
          </cell>
        </row>
        <row r="80">
          <cell r="A80">
            <v>36251</v>
          </cell>
          <cell r="B80">
            <v>0</v>
          </cell>
          <cell r="C80">
            <v>0</v>
          </cell>
          <cell r="D80">
            <v>10</v>
          </cell>
          <cell r="E80">
            <v>68</v>
          </cell>
          <cell r="F80">
            <v>26</v>
          </cell>
          <cell r="G80">
            <v>54</v>
          </cell>
          <cell r="H80">
            <v>1188.7536237812083</v>
          </cell>
          <cell r="I80">
            <v>1730.6110000000001</v>
          </cell>
          <cell r="J80">
            <v>1130</v>
          </cell>
          <cell r="K80">
            <v>997.01916833262601</v>
          </cell>
          <cell r="L80">
            <v>1587.6</v>
          </cell>
          <cell r="M80">
            <v>1200</v>
          </cell>
          <cell r="N80">
            <v>97.894736842105274</v>
          </cell>
          <cell r="O80">
            <v>88.700564971751419</v>
          </cell>
          <cell r="P80">
            <v>69.969040247678009</v>
          </cell>
          <cell r="Q80">
            <v>1291.0120000204518</v>
          </cell>
          <cell r="R80">
            <v>2143.8152538120003</v>
          </cell>
          <cell r="S80">
            <v>1375</v>
          </cell>
          <cell r="T80">
            <v>1521.0933465587502</v>
          </cell>
          <cell r="U80">
            <v>2381.4</v>
          </cell>
          <cell r="V80">
            <v>1550</v>
          </cell>
          <cell r="W80">
            <v>87.826086956521749</v>
          </cell>
          <cell r="X80">
            <v>75.382032558139556</v>
          </cell>
          <cell r="Y80">
            <v>75.342465753424662</v>
          </cell>
          <cell r="Z80">
            <v>2.3158396080921708</v>
          </cell>
          <cell r="AA80">
            <v>2.4110123151592124</v>
          </cell>
          <cell r="AB80">
            <v>0.34499999999999997</v>
          </cell>
          <cell r="AC80">
            <v>0.33499999999999996</v>
          </cell>
          <cell r="AD80">
            <v>0.34250000000000003</v>
          </cell>
          <cell r="AE80">
            <v>0.32083333333333336</v>
          </cell>
          <cell r="AF80">
            <v>2.671875</v>
          </cell>
          <cell r="AG80">
            <v>2.6718750000000004</v>
          </cell>
          <cell r="AH80">
            <v>0</v>
          </cell>
          <cell r="AI80">
            <v>0</v>
          </cell>
          <cell r="AN80" t="str">
            <v>USA</v>
          </cell>
          <cell r="AO80" t="str">
            <v>0.5c/lb</v>
          </cell>
          <cell r="AP80" t="str">
            <v>3.5c/lb</v>
          </cell>
          <cell r="BG80">
            <v>1272.1814852444822</v>
          </cell>
          <cell r="BH80">
            <v>10.701809523809526</v>
          </cell>
          <cell r="BI80">
            <v>1282.8832947682918</v>
          </cell>
          <cell r="BJ80">
            <v>1730.6110000000001</v>
          </cell>
        </row>
        <row r="81">
          <cell r="A81">
            <v>36281</v>
          </cell>
          <cell r="B81">
            <v>0</v>
          </cell>
          <cell r="C81">
            <v>0</v>
          </cell>
          <cell r="D81">
            <v>10</v>
          </cell>
          <cell r="F81">
            <v>56</v>
          </cell>
          <cell r="G81">
            <v>97</v>
          </cell>
          <cell r="H81">
            <v>1201.5359208111133</v>
          </cell>
          <cell r="I81">
            <v>1730.6110000000001</v>
          </cell>
          <cell r="J81">
            <v>1130</v>
          </cell>
          <cell r="K81">
            <v>997.01916833262601</v>
          </cell>
          <cell r="L81">
            <v>1587.6</v>
          </cell>
          <cell r="M81">
            <v>1150</v>
          </cell>
          <cell r="N81">
            <v>98.947368421052602</v>
          </cell>
          <cell r="O81">
            <v>88.700564971751419</v>
          </cell>
          <cell r="P81">
            <v>69.969040247678009</v>
          </cell>
          <cell r="Q81">
            <v>1291.0120000204518</v>
          </cell>
          <cell r="R81">
            <v>2143.8152538120003</v>
          </cell>
          <cell r="S81">
            <v>1375</v>
          </cell>
          <cell r="T81">
            <v>1521.0933465587502</v>
          </cell>
          <cell r="U81">
            <v>2381.4</v>
          </cell>
          <cell r="V81">
            <v>1550</v>
          </cell>
          <cell r="W81">
            <v>87.826086956521749</v>
          </cell>
          <cell r="X81">
            <v>75.382032558139556</v>
          </cell>
          <cell r="Y81">
            <v>75.342465753424662</v>
          </cell>
          <cell r="Z81">
            <v>2.4507369757970174</v>
          </cell>
          <cell r="AA81">
            <v>2.5366534745532068</v>
          </cell>
          <cell r="AB81">
            <v>0.34499999999999997</v>
          </cell>
          <cell r="AC81">
            <v>0.32999999999999996</v>
          </cell>
          <cell r="AD81">
            <v>0.34499999999999997</v>
          </cell>
          <cell r="AE81">
            <v>0.34218749999999998</v>
          </cell>
          <cell r="AF81">
            <v>2.7018750000000002</v>
          </cell>
          <cell r="AG81">
            <v>2.5999999999999996</v>
          </cell>
          <cell r="AH81">
            <v>0</v>
          </cell>
          <cell r="AI81">
            <v>0</v>
          </cell>
          <cell r="BG81">
            <v>1276.6376374614306</v>
          </cell>
          <cell r="BH81">
            <v>10.625047619047617</v>
          </cell>
          <cell r="BI81">
            <v>1287.2626850804781</v>
          </cell>
          <cell r="BJ81">
            <v>1730.6110000000001</v>
          </cell>
        </row>
        <row r="82">
          <cell r="A82">
            <v>36312</v>
          </cell>
          <cell r="B82">
            <v>0</v>
          </cell>
          <cell r="C82">
            <v>0</v>
          </cell>
          <cell r="D82">
            <v>15</v>
          </cell>
          <cell r="F82">
            <v>71</v>
          </cell>
          <cell r="G82">
            <v>127</v>
          </cell>
          <cell r="H82">
            <v>1201.5359208111133</v>
          </cell>
          <cell r="I82">
            <v>1730.6110000000001</v>
          </cell>
          <cell r="J82">
            <v>1155</v>
          </cell>
          <cell r="K82">
            <v>997.01916833262601</v>
          </cell>
          <cell r="L82">
            <v>1587.6</v>
          </cell>
          <cell r="M82">
            <v>1150</v>
          </cell>
          <cell r="N82">
            <v>98.947368421052602</v>
          </cell>
          <cell r="O82">
            <v>88.700564971751419</v>
          </cell>
          <cell r="P82">
            <v>71.517027863777088</v>
          </cell>
          <cell r="Q82">
            <v>1291.0120000204518</v>
          </cell>
          <cell r="R82">
            <v>2143.8152538120003</v>
          </cell>
          <cell r="S82">
            <v>1375</v>
          </cell>
          <cell r="T82">
            <v>1521.0933465587502</v>
          </cell>
          <cell r="U82">
            <v>2381.4</v>
          </cell>
          <cell r="V82">
            <v>1550</v>
          </cell>
          <cell r="W82">
            <v>87.826086956521749</v>
          </cell>
          <cell r="X82">
            <v>75.382032558139556</v>
          </cell>
          <cell r="Y82">
            <v>75.342465753424662</v>
          </cell>
          <cell r="Z82">
            <v>2.3578798050357519</v>
          </cell>
          <cell r="AA82">
            <v>2.453872017599565</v>
          </cell>
          <cell r="AB82">
            <v>0.34499999999999997</v>
          </cell>
          <cell r="AC82">
            <v>0.35124999999999995</v>
          </cell>
          <cell r="AD82">
            <v>0.34499999999999997</v>
          </cell>
          <cell r="AE82">
            <v>0.35499999999999998</v>
          </cell>
          <cell r="AF82">
            <v>2.7725</v>
          </cell>
          <cell r="AG82">
            <v>2.7406249999999996</v>
          </cell>
          <cell r="AH82">
            <v>0</v>
          </cell>
          <cell r="AI82">
            <v>0</v>
          </cell>
          <cell r="AN82" t="str">
            <v>Average ER August : £/DM - 0 $/DM - 0</v>
          </cell>
          <cell r="BG82">
            <v>1246.6426715837454</v>
          </cell>
          <cell r="BH82">
            <v>15.56311363636364</v>
          </cell>
          <cell r="BI82">
            <v>1262.205785220109</v>
          </cell>
          <cell r="BJ82">
            <v>1730.6110000000001</v>
          </cell>
        </row>
        <row r="83">
          <cell r="A83">
            <v>36342</v>
          </cell>
          <cell r="B83">
            <v>0</v>
          </cell>
          <cell r="C83">
            <v>0</v>
          </cell>
          <cell r="D83">
            <v>20</v>
          </cell>
          <cell r="F83">
            <v>80</v>
          </cell>
          <cell r="H83">
            <v>1201.5359208111133</v>
          </cell>
          <cell r="I83">
            <v>1796.7489999999998</v>
          </cell>
          <cell r="J83">
            <v>1175</v>
          </cell>
          <cell r="K83">
            <v>997.01916833262601</v>
          </cell>
          <cell r="L83">
            <v>1642.7249999999999</v>
          </cell>
          <cell r="M83">
            <v>1175</v>
          </cell>
          <cell r="N83">
            <v>98.947368421052602</v>
          </cell>
          <cell r="O83">
            <v>92.090395480225979</v>
          </cell>
          <cell r="P83">
            <v>72.755417956656345</v>
          </cell>
          <cell r="Q83">
            <v>1291.0120000204518</v>
          </cell>
          <cell r="R83">
            <v>2143.8152538120003</v>
          </cell>
          <cell r="S83">
            <v>1387.5</v>
          </cell>
          <cell r="T83">
            <v>1521.0933465587502</v>
          </cell>
          <cell r="U83">
            <v>2381.4</v>
          </cell>
          <cell r="V83">
            <v>1575</v>
          </cell>
          <cell r="W83">
            <v>87.826086956521749</v>
          </cell>
          <cell r="X83">
            <v>75.382032558139556</v>
          </cell>
          <cell r="Y83">
            <v>76.027397260273972</v>
          </cell>
          <cell r="Z83">
            <v>2.5872555730579858</v>
          </cell>
          <cell r="AA83">
            <v>2.6878283790458339</v>
          </cell>
          <cell r="AB83">
            <v>0.375</v>
          </cell>
          <cell r="AC83">
            <v>0.36750000000000005</v>
          </cell>
          <cell r="AD83">
            <v>0.34562499999999996</v>
          </cell>
          <cell r="AE83">
            <v>0.35624999999999996</v>
          </cell>
          <cell r="AF83">
            <v>2.6244444444444444</v>
          </cell>
          <cell r="AG83">
            <v>2.7027777777777775</v>
          </cell>
          <cell r="AH83">
            <v>0</v>
          </cell>
          <cell r="AI83">
            <v>0</v>
          </cell>
          <cell r="AO83" t="str">
            <v xml:space="preserve">     $/£ - 0.54</v>
          </cell>
          <cell r="BG83">
            <v>1244.6382912067556</v>
          </cell>
          <cell r="BH83">
            <v>20.717454545454544</v>
          </cell>
          <cell r="BI83">
            <v>1265.3557457522102</v>
          </cell>
          <cell r="BJ83">
            <v>1796.7489999999998</v>
          </cell>
        </row>
        <row r="84">
          <cell r="A84">
            <v>36373</v>
          </cell>
          <cell r="B84">
            <v>0</v>
          </cell>
          <cell r="C84">
            <v>0</v>
          </cell>
          <cell r="D84">
            <v>28</v>
          </cell>
          <cell r="H84">
            <v>1201.5359208111133</v>
          </cell>
          <cell r="I84">
            <v>1840.8409999999999</v>
          </cell>
          <cell r="J84">
            <v>1175</v>
          </cell>
          <cell r="K84">
            <v>1022.5837623924369</v>
          </cell>
          <cell r="L84">
            <v>1686.825</v>
          </cell>
          <cell r="M84">
            <v>1175</v>
          </cell>
          <cell r="N84">
            <v>98.947368421052602</v>
          </cell>
          <cell r="O84">
            <v>94.350282485875709</v>
          </cell>
          <cell r="P84">
            <v>72.755417956656345</v>
          </cell>
          <cell r="Q84">
            <v>1291.0120000204518</v>
          </cell>
          <cell r="R84">
            <v>2143.8152538120003</v>
          </cell>
          <cell r="S84">
            <v>1387.5</v>
          </cell>
          <cell r="T84">
            <v>1521.0933465587502</v>
          </cell>
          <cell r="U84">
            <v>2381.4</v>
          </cell>
          <cell r="V84">
            <v>1572.5</v>
          </cell>
          <cell r="W84">
            <v>87.826086956521749</v>
          </cell>
          <cell r="X84">
            <v>75.382032558139556</v>
          </cell>
          <cell r="Y84">
            <v>76.027397260273972</v>
          </cell>
          <cell r="Z84">
            <v>2.9264568024433761</v>
          </cell>
          <cell r="AA84">
            <v>3.0546990059745207</v>
          </cell>
          <cell r="AB84">
            <v>0.375</v>
          </cell>
          <cell r="AC84">
            <v>0.36999999999999994</v>
          </cell>
          <cell r="AD84">
            <v>0.36000000000000004</v>
          </cell>
          <cell r="AE84">
            <v>0.36249999999999999</v>
          </cell>
          <cell r="AF84">
            <v>2.7464285714285714</v>
          </cell>
          <cell r="AG84">
            <v>2.7321428571428572</v>
          </cell>
          <cell r="AH84">
            <v>0</v>
          </cell>
          <cell r="AI84">
            <v>0</v>
          </cell>
          <cell r="BG84">
            <v>1274.2834592893137</v>
          </cell>
          <cell r="BH84">
            <v>29.69527272727273</v>
          </cell>
          <cell r="BI84">
            <v>1303.9787320165865</v>
          </cell>
          <cell r="BJ84">
            <v>1840.8409999999999</v>
          </cell>
        </row>
        <row r="85">
          <cell r="A85">
            <v>36404</v>
          </cell>
          <cell r="B85">
            <v>0</v>
          </cell>
          <cell r="C85">
            <v>0</v>
          </cell>
          <cell r="D85">
            <v>76.693782179432773</v>
          </cell>
          <cell r="F85">
            <v>92</v>
          </cell>
          <cell r="G85">
            <v>148</v>
          </cell>
          <cell r="H85">
            <v>1227.1005148709246</v>
          </cell>
          <cell r="I85">
            <v>1929.0249999999999</v>
          </cell>
          <cell r="J85">
            <v>1325</v>
          </cell>
          <cell r="K85">
            <v>1048.148356452248</v>
          </cell>
          <cell r="L85">
            <v>1697.8500000000001</v>
          </cell>
          <cell r="M85">
            <v>1225</v>
          </cell>
          <cell r="N85">
            <v>101.05263157894737</v>
          </cell>
          <cell r="O85">
            <v>98.870056497175142</v>
          </cell>
          <cell r="P85">
            <v>82.043343653250773</v>
          </cell>
          <cell r="Q85">
            <v>1291.0120000204518</v>
          </cell>
          <cell r="R85">
            <v>2143.8152538120003</v>
          </cell>
          <cell r="S85">
            <v>1387.5</v>
          </cell>
          <cell r="T85">
            <v>1521.0933465587502</v>
          </cell>
          <cell r="U85">
            <v>2381.4</v>
          </cell>
          <cell r="V85">
            <v>1575</v>
          </cell>
          <cell r="W85">
            <v>87.826086956521749</v>
          </cell>
          <cell r="X85">
            <v>75.382032558139556</v>
          </cell>
          <cell r="Y85">
            <v>76.027397260273972</v>
          </cell>
          <cell r="Z85">
            <v>3.1894056229536591</v>
          </cell>
          <cell r="AA85">
            <v>3.2950071063533821</v>
          </cell>
          <cell r="AB85">
            <v>0.375</v>
          </cell>
          <cell r="AC85">
            <v>0.37</v>
          </cell>
          <cell r="AD85">
            <v>0.36</v>
          </cell>
          <cell r="AE85">
            <v>0.385625</v>
          </cell>
          <cell r="AF85">
            <v>2.7861111111111114</v>
          </cell>
          <cell r="AG85">
            <v>2.9000000000000004</v>
          </cell>
          <cell r="BG85">
            <v>1289.7216852366332</v>
          </cell>
          <cell r="BH85">
            <v>80.607605327289562</v>
          </cell>
          <cell r="BI85">
            <v>1370.3292905639228</v>
          </cell>
          <cell r="BJ85">
            <v>1929.0249999999999</v>
          </cell>
        </row>
        <row r="86">
          <cell r="A86">
            <v>36434</v>
          </cell>
          <cell r="D86">
            <v>81.806700991394962</v>
          </cell>
          <cell r="F86">
            <v>148</v>
          </cell>
          <cell r="G86">
            <v>225</v>
          </cell>
          <cell r="H86">
            <v>1265.4474059606409</v>
          </cell>
          <cell r="I86">
            <v>1973.117</v>
          </cell>
          <cell r="J86">
            <v>1500</v>
          </cell>
          <cell r="K86">
            <v>1073.7129505120588</v>
          </cell>
          <cell r="L86">
            <v>1708.875</v>
          </cell>
          <cell r="M86">
            <v>1237.5</v>
          </cell>
          <cell r="N86">
            <v>104.21052631578947</v>
          </cell>
          <cell r="O86">
            <v>101.12994350282487</v>
          </cell>
          <cell r="P86">
            <v>92.879256965944265</v>
          </cell>
          <cell r="Q86">
            <v>1291.0120000204518</v>
          </cell>
          <cell r="R86">
            <v>2183.51553629</v>
          </cell>
          <cell r="S86">
            <v>1387.5</v>
          </cell>
          <cell r="T86">
            <v>1546.657940618561</v>
          </cell>
          <cell r="U86">
            <v>2425.5</v>
          </cell>
          <cell r="V86">
            <v>1575</v>
          </cell>
          <cell r="W86">
            <v>87.826086956521749</v>
          </cell>
          <cell r="X86">
            <v>76.777996124031006</v>
          </cell>
          <cell r="Y86">
            <v>76.027397260273972</v>
          </cell>
          <cell r="Z86">
            <v>3.3224902044642586</v>
          </cell>
          <cell r="AA86">
            <v>3.4245442483897306</v>
          </cell>
          <cell r="AB86">
            <v>0.38124999999999998</v>
          </cell>
          <cell r="AC86">
            <v>0.38374999999999998</v>
          </cell>
          <cell r="AD86">
            <v>0.36</v>
          </cell>
          <cell r="AE86">
            <v>0.38750000000000001</v>
          </cell>
          <cell r="AF86">
            <v>2.6968749999999999</v>
          </cell>
          <cell r="AG86">
            <v>2.8250000000000002</v>
          </cell>
          <cell r="BG86">
            <v>1353.968464977602</v>
          </cell>
          <cell r="BH86">
            <v>87.529274503602551</v>
          </cell>
          <cell r="BI86">
            <v>1441.4977394812045</v>
          </cell>
          <cell r="BJ86">
            <v>1973.117</v>
          </cell>
        </row>
        <row r="87">
          <cell r="A87">
            <v>36465</v>
          </cell>
          <cell r="D87">
            <v>107.37129505120589</v>
          </cell>
          <cell r="H87">
            <v>1303.794297050357</v>
          </cell>
          <cell r="I87">
            <v>2028.232</v>
          </cell>
          <cell r="J87">
            <v>1725</v>
          </cell>
          <cell r="K87">
            <v>1124.8421386316804</v>
          </cell>
          <cell r="L87">
            <v>1719.9</v>
          </cell>
          <cell r="M87">
            <v>1275</v>
          </cell>
          <cell r="N87">
            <v>107.36842105263156</v>
          </cell>
          <cell r="O87">
            <v>103.954802259887</v>
          </cell>
          <cell r="P87">
            <v>106.8111455108359</v>
          </cell>
          <cell r="Q87">
            <v>1291.0120000204518</v>
          </cell>
          <cell r="R87">
            <v>2223.2158187680002</v>
          </cell>
          <cell r="S87">
            <v>1450</v>
          </cell>
          <cell r="T87">
            <v>1546.657940618561</v>
          </cell>
          <cell r="U87">
            <v>2469.6000000000004</v>
          </cell>
          <cell r="V87">
            <v>1650</v>
          </cell>
          <cell r="W87">
            <v>87.826086956521749</v>
          </cell>
          <cell r="X87">
            <v>78.173959689922484</v>
          </cell>
          <cell r="Y87">
            <v>79.452054794520549</v>
          </cell>
          <cell r="Z87">
            <v>3.6073334268018113</v>
          </cell>
          <cell r="AA87">
            <v>3.7173795195903514</v>
          </cell>
          <cell r="AB87">
            <v>0.4</v>
          </cell>
          <cell r="AC87">
            <v>0.38400000000000001</v>
          </cell>
          <cell r="AD87">
            <v>0.36</v>
          </cell>
          <cell r="AE87">
            <v>0.38750000000000001</v>
          </cell>
          <cell r="AF87">
            <v>2.6399999999999997</v>
          </cell>
          <cell r="AG87">
            <v>2.7277777777777774</v>
          </cell>
          <cell r="BG87">
            <v>1346.1142746650689</v>
          </cell>
          <cell r="BH87">
            <v>110.8564696782998</v>
          </cell>
          <cell r="BI87">
            <v>1456.9707443433688</v>
          </cell>
          <cell r="BJ87">
            <v>2028.232</v>
          </cell>
        </row>
        <row r="88">
          <cell r="A88">
            <v>36495</v>
          </cell>
          <cell r="D88">
            <v>275</v>
          </cell>
          <cell r="H88">
            <v>1329.3588911101679</v>
          </cell>
          <cell r="I88">
            <v>2028.232</v>
          </cell>
          <cell r="J88">
            <v>1737.5</v>
          </cell>
          <cell r="K88">
            <v>1150.4067326914917</v>
          </cell>
          <cell r="L88">
            <v>1730.9250000000002</v>
          </cell>
          <cell r="M88">
            <v>1312.5</v>
          </cell>
          <cell r="N88">
            <v>109.47368421052627</v>
          </cell>
          <cell r="O88">
            <v>103.954802259887</v>
          </cell>
          <cell r="P88">
            <v>107.58513931888545</v>
          </cell>
          <cell r="Q88">
            <v>1291.0120000204518</v>
          </cell>
          <cell r="R88">
            <v>2223.2158187680002</v>
          </cell>
          <cell r="S88">
            <v>1550</v>
          </cell>
          <cell r="T88">
            <v>1546.657940618561</v>
          </cell>
          <cell r="U88">
            <v>2469.6000000000004</v>
          </cell>
          <cell r="V88">
            <v>1725</v>
          </cell>
          <cell r="W88">
            <v>87.826086956521749</v>
          </cell>
          <cell r="X88">
            <v>78.173959689922484</v>
          </cell>
          <cell r="Y88">
            <v>84.93150684931507</v>
          </cell>
          <cell r="Z88">
            <v>3.6683525356073665</v>
          </cell>
          <cell r="AA88">
            <v>3.8041228567540601</v>
          </cell>
          <cell r="AB88">
            <v>0.4</v>
          </cell>
          <cell r="AC88">
            <v>0.38750000000000007</v>
          </cell>
          <cell r="AD88">
            <v>0.36</v>
          </cell>
          <cell r="AE88">
            <v>0.39249999999999996</v>
          </cell>
          <cell r="AF88">
            <v>2.5937499999999996</v>
          </cell>
          <cell r="AG88">
            <v>2.6999999999999997</v>
          </cell>
          <cell r="BG88">
            <v>1347.2568958168422</v>
          </cell>
          <cell r="BH88">
            <v>278.70250000000004</v>
          </cell>
          <cell r="BI88">
            <v>1625.9593958168423</v>
          </cell>
          <cell r="BJ88">
            <v>2028.232</v>
          </cell>
        </row>
        <row r="89">
          <cell r="A89">
            <v>36526</v>
          </cell>
          <cell r="D89">
            <v>516</v>
          </cell>
          <cell r="H89">
            <v>1354.9234851699791</v>
          </cell>
          <cell r="I89">
            <v>2028.232</v>
          </cell>
          <cell r="J89">
            <v>1600</v>
          </cell>
          <cell r="K89">
            <v>1175.9713267513025</v>
          </cell>
          <cell r="L89">
            <v>1730.9250000000002</v>
          </cell>
          <cell r="M89">
            <v>1225</v>
          </cell>
          <cell r="N89">
            <v>111.57894736842104</v>
          </cell>
          <cell r="O89">
            <v>103.954802259887</v>
          </cell>
          <cell r="P89">
            <v>99.071207430340564</v>
          </cell>
          <cell r="Q89">
            <v>1316.5765940802628</v>
          </cell>
          <cell r="R89">
            <v>2223.2158187680002</v>
          </cell>
          <cell r="S89">
            <v>1650</v>
          </cell>
          <cell r="T89">
            <v>1572.2225346783719</v>
          </cell>
          <cell r="U89">
            <v>2469.6000000000004</v>
          </cell>
          <cell r="V89">
            <v>1875</v>
          </cell>
          <cell r="W89">
            <v>89.565217391304358</v>
          </cell>
          <cell r="X89">
            <v>78.173959689922484</v>
          </cell>
          <cell r="Y89">
            <v>90.410958904109577</v>
          </cell>
          <cell r="Z89">
            <v>3.7710922616347635</v>
          </cell>
          <cell r="AA89">
            <v>3.9066462170008167</v>
          </cell>
          <cell r="AB89">
            <v>0.4</v>
          </cell>
          <cell r="AC89">
            <v>0.39124999999999999</v>
          </cell>
          <cell r="AD89">
            <v>0.36</v>
          </cell>
          <cell r="AE89">
            <v>0.38750000000000001</v>
          </cell>
          <cell r="AF89">
            <v>2.53125</v>
          </cell>
          <cell r="AG89">
            <v>2.6749999999999998</v>
          </cell>
          <cell r="BG89">
            <v>1374.5875486199679</v>
          </cell>
          <cell r="BH89">
            <v>523.48873043478272</v>
          </cell>
          <cell r="BI89">
            <v>1898.0762790547506</v>
          </cell>
          <cell r="BJ89">
            <v>2028.232</v>
          </cell>
        </row>
        <row r="90">
          <cell r="A90">
            <v>36557</v>
          </cell>
          <cell r="B90">
            <v>364.42037999999997</v>
          </cell>
          <cell r="C90">
            <v>446.65195999999997</v>
          </cell>
          <cell r="D90">
            <v>352.79139802539078</v>
          </cell>
          <cell r="E90">
            <v>730.80049209092817</v>
          </cell>
          <cell r="H90">
            <v>1380.4880792297899</v>
          </cell>
          <cell r="I90">
            <v>2061.3009999999999</v>
          </cell>
          <cell r="J90">
            <v>1700</v>
          </cell>
          <cell r="K90">
            <v>1201.5359208111136</v>
          </cell>
          <cell r="L90">
            <v>1752.9750000000001</v>
          </cell>
          <cell r="M90">
            <v>1275</v>
          </cell>
          <cell r="N90">
            <v>113.68421052631577</v>
          </cell>
          <cell r="O90">
            <v>105.64971751412429</v>
          </cell>
          <cell r="P90">
            <v>105.26315789473684</v>
          </cell>
          <cell r="Q90">
            <v>1316.5765940802628</v>
          </cell>
          <cell r="R90">
            <v>2223.2158187680002</v>
          </cell>
          <cell r="S90">
            <v>1750</v>
          </cell>
          <cell r="T90">
            <v>1572.2225346783719</v>
          </cell>
          <cell r="U90">
            <v>2469.6000000000004</v>
          </cell>
          <cell r="V90">
            <v>1975</v>
          </cell>
          <cell r="W90">
            <v>89.565217391304358</v>
          </cell>
          <cell r="X90">
            <v>78.173959689922484</v>
          </cell>
          <cell r="Y90">
            <v>95.890410958904098</v>
          </cell>
          <cell r="Z90">
            <v>4.3806672628227563</v>
          </cell>
          <cell r="AA90">
            <v>4.5232285902204481</v>
          </cell>
          <cell r="AB90">
            <v>0.42249999999999999</v>
          </cell>
          <cell r="AC90">
            <v>0.39500000000000002</v>
          </cell>
          <cell r="AD90">
            <v>0.36</v>
          </cell>
          <cell r="AE90">
            <v>0.39374999999999999</v>
          </cell>
          <cell r="AF90">
            <v>2.5343750000000003</v>
          </cell>
          <cell r="AG90">
            <v>2.6500000000000004</v>
          </cell>
          <cell r="AH90">
            <v>0.1653</v>
          </cell>
          <cell r="AI90">
            <v>0.2026</v>
          </cell>
          <cell r="BG90">
            <v>1402.3358036141224</v>
          </cell>
          <cell r="BH90">
            <v>358.37470536805353</v>
          </cell>
          <cell r="BI90">
            <v>1760.710508982176</v>
          </cell>
          <cell r="BJ90">
            <v>2425.72138</v>
          </cell>
        </row>
        <row r="91">
          <cell r="A91">
            <v>36586</v>
          </cell>
          <cell r="B91">
            <v>397.04846000000003</v>
          </cell>
          <cell r="C91">
            <v>460.98185999999998</v>
          </cell>
          <cell r="D91">
            <v>409.03350495697481</v>
          </cell>
          <cell r="E91">
            <v>745.13039209092813</v>
          </cell>
          <cell r="H91">
            <v>1431.6172673494116</v>
          </cell>
          <cell r="I91">
            <v>2160.5079999999998</v>
          </cell>
          <cell r="J91">
            <v>1875</v>
          </cell>
          <cell r="K91">
            <v>1227.1005148709246</v>
          </cell>
          <cell r="L91">
            <v>1841.175</v>
          </cell>
          <cell r="M91">
            <v>1750</v>
          </cell>
          <cell r="N91">
            <v>117.89473684210523</v>
          </cell>
          <cell r="O91">
            <v>110.73446327683615</v>
          </cell>
          <cell r="P91">
            <v>116.09907120743034</v>
          </cell>
          <cell r="Q91">
            <v>1316.5765940802628</v>
          </cell>
          <cell r="R91">
            <v>2302.6163837239997</v>
          </cell>
          <cell r="S91">
            <v>1850</v>
          </cell>
          <cell r="T91">
            <v>1572.2225346783719</v>
          </cell>
          <cell r="U91">
            <v>2557.7999999999997</v>
          </cell>
          <cell r="V91">
            <v>2075</v>
          </cell>
          <cell r="W91">
            <v>89.565217391304358</v>
          </cell>
          <cell r="X91">
            <v>80.965886821705425</v>
          </cell>
          <cell r="Y91">
            <v>101.36986301369863</v>
          </cell>
          <cell r="Z91">
            <v>4.6649495718438523</v>
          </cell>
          <cell r="AA91">
            <v>4.7929832068301623</v>
          </cell>
          <cell r="AB91">
            <v>0.43</v>
          </cell>
          <cell r="AC91">
            <v>0.39500000000000002</v>
          </cell>
          <cell r="AD91">
            <v>0.36</v>
          </cell>
          <cell r="AE91">
            <v>0.39749999999999996</v>
          </cell>
          <cell r="AF91">
            <v>2.5500000000000003</v>
          </cell>
          <cell r="AG91">
            <v>2.6500000000000004</v>
          </cell>
          <cell r="AH91">
            <v>0.18010000000000001</v>
          </cell>
          <cell r="AI91">
            <v>0.20910000000000001</v>
          </cell>
          <cell r="BG91">
            <v>1456.3593483829502</v>
          </cell>
          <cell r="BH91">
            <v>416.1026709665573</v>
          </cell>
          <cell r="BI91">
            <v>1872.4620193495075</v>
          </cell>
          <cell r="BJ91">
            <v>2557.5564599999998</v>
          </cell>
        </row>
        <row r="92">
          <cell r="A92">
            <v>36617</v>
          </cell>
          <cell r="B92">
            <v>394.18247999999994</v>
          </cell>
          <cell r="C92">
            <v>485.67337999999995</v>
          </cell>
          <cell r="D92">
            <v>439.71101782874791</v>
          </cell>
          <cell r="E92">
            <v>769.82191209092809</v>
          </cell>
          <cell r="H92">
            <v>1431.6172673494116</v>
          </cell>
          <cell r="I92">
            <v>2270.7379999999998</v>
          </cell>
          <cell r="J92">
            <v>1925</v>
          </cell>
          <cell r="K92">
            <v>1227.1005148709246</v>
          </cell>
          <cell r="L92">
            <v>1918.35</v>
          </cell>
          <cell r="M92">
            <v>1825</v>
          </cell>
          <cell r="N92">
            <v>117.89473684210523</v>
          </cell>
          <cell r="O92">
            <v>116.38418079096044</v>
          </cell>
          <cell r="P92">
            <v>119.19504643962848</v>
          </cell>
          <cell r="Q92">
            <v>1316.5765940802628</v>
          </cell>
          <cell r="R92">
            <v>2322.4665249630002</v>
          </cell>
          <cell r="S92">
            <v>1875</v>
          </cell>
          <cell r="T92">
            <v>1572.2225346783719</v>
          </cell>
          <cell r="U92">
            <v>2579.85</v>
          </cell>
          <cell r="V92">
            <v>2125</v>
          </cell>
          <cell r="W92">
            <v>89.565217391304358</v>
          </cell>
          <cell r="X92">
            <v>81.663868604651185</v>
          </cell>
          <cell r="Y92">
            <v>102.73972602739727</v>
          </cell>
          <cell r="Z92">
            <v>4.4141290433134763</v>
          </cell>
          <cell r="AA92">
            <v>4.524517712963803</v>
          </cell>
          <cell r="AB92">
            <v>0.43</v>
          </cell>
          <cell r="AC92">
            <v>0.41166666666666663</v>
          </cell>
          <cell r="AD92">
            <v>0.36000000000000004</v>
          </cell>
          <cell r="AE92">
            <v>0.40583333333333332</v>
          </cell>
          <cell r="AF92">
            <v>2.5571428571428569</v>
          </cell>
          <cell r="AG92">
            <v>2.6500000000000008</v>
          </cell>
          <cell r="AH92">
            <v>0.17879999999999999</v>
          </cell>
          <cell r="AI92">
            <v>0.2203</v>
          </cell>
          <cell r="BG92">
            <v>1456.751487025746</v>
          </cell>
          <cell r="BH92">
            <v>447.43081387219354</v>
          </cell>
          <cell r="BI92">
            <v>1904.1823008979395</v>
          </cell>
          <cell r="BJ92">
            <v>2664.9204799999998</v>
          </cell>
        </row>
        <row r="93">
          <cell r="A93">
            <v>36647</v>
          </cell>
          <cell r="B93">
            <v>529.98583999999994</v>
          </cell>
          <cell r="C93">
            <v>652.78205999999989</v>
          </cell>
          <cell r="D93">
            <v>526.63063763210505</v>
          </cell>
          <cell r="E93">
            <v>936.93059209092803</v>
          </cell>
          <cell r="F93">
            <v>340</v>
          </cell>
          <cell r="H93">
            <v>1482.7464554690337</v>
          </cell>
          <cell r="I93">
            <v>2160.5079999999998</v>
          </cell>
          <cell r="J93">
            <v>1975</v>
          </cell>
          <cell r="K93">
            <v>1252.6651089307354</v>
          </cell>
          <cell r="L93">
            <v>1918.35</v>
          </cell>
          <cell r="M93">
            <v>1825</v>
          </cell>
          <cell r="N93">
            <v>122.10526315789471</v>
          </cell>
          <cell r="O93">
            <v>110.73446327683615</v>
          </cell>
          <cell r="P93">
            <v>122.29102167182661</v>
          </cell>
          <cell r="Q93">
            <v>1342.1411881400736</v>
          </cell>
          <cell r="R93">
            <v>2322.4665249630002</v>
          </cell>
          <cell r="S93">
            <v>1875</v>
          </cell>
          <cell r="T93">
            <v>1610.5694257680882</v>
          </cell>
          <cell r="U93">
            <v>2579.85</v>
          </cell>
          <cell r="V93">
            <v>2125</v>
          </cell>
          <cell r="W93">
            <v>91.304347826086968</v>
          </cell>
          <cell r="X93">
            <v>81.663868604651185</v>
          </cell>
          <cell r="Y93">
            <v>102.73972602739727</v>
          </cell>
          <cell r="Z93">
            <v>4.5968818444551003</v>
          </cell>
          <cell r="AA93">
            <v>4.7652176257723751</v>
          </cell>
          <cell r="AB93">
            <v>0.43</v>
          </cell>
          <cell r="AC93">
            <v>0.42000000000000004</v>
          </cell>
          <cell r="AD93">
            <v>0.36</v>
          </cell>
          <cell r="AE93">
            <v>0.41000000000000003</v>
          </cell>
          <cell r="AF93">
            <v>2.6361111111111111</v>
          </cell>
          <cell r="AG93">
            <v>2.6833333333333331</v>
          </cell>
          <cell r="AH93">
            <v>0.2404</v>
          </cell>
          <cell r="AI93">
            <v>0.29609999999999997</v>
          </cell>
          <cell r="BG93">
            <v>1509.0168546257137</v>
          </cell>
          <cell r="BH93">
            <v>535.96115871189136</v>
          </cell>
          <cell r="BI93">
            <v>2044.978013337605</v>
          </cell>
          <cell r="BJ93">
            <v>2690.4938399999996</v>
          </cell>
        </row>
        <row r="94">
          <cell r="A94">
            <v>36678</v>
          </cell>
          <cell r="B94">
            <v>593.25785999999994</v>
          </cell>
          <cell r="C94">
            <v>731.04535999999996</v>
          </cell>
          <cell r="D94">
            <v>639.11485149527311</v>
          </cell>
          <cell r="E94">
            <v>1015.1938920909281</v>
          </cell>
          <cell r="F94">
            <v>385</v>
          </cell>
          <cell r="H94">
            <v>1546.657940618561</v>
          </cell>
          <cell r="I94">
            <v>2028.232</v>
          </cell>
          <cell r="J94">
            <v>1650</v>
          </cell>
          <cell r="K94">
            <v>1252.6651089307354</v>
          </cell>
          <cell r="L94">
            <v>1741.95</v>
          </cell>
          <cell r="M94">
            <v>1675</v>
          </cell>
          <cell r="N94">
            <v>127.36842105263158</v>
          </cell>
          <cell r="O94">
            <v>103.954802259887</v>
          </cell>
          <cell r="P94">
            <v>102.16718266253871</v>
          </cell>
          <cell r="Q94">
            <v>1342.1411881400736</v>
          </cell>
          <cell r="R94">
            <v>2322.4665249630002</v>
          </cell>
          <cell r="S94">
            <v>1775</v>
          </cell>
          <cell r="T94">
            <v>1610.5694257680882</v>
          </cell>
          <cell r="U94">
            <v>2579.85</v>
          </cell>
          <cell r="V94">
            <v>2075</v>
          </cell>
          <cell r="W94">
            <v>91.304347826086968</v>
          </cell>
          <cell r="X94">
            <v>81.663868604651185</v>
          </cell>
          <cell r="Y94">
            <v>97.260273972602747</v>
          </cell>
          <cell r="Z94">
            <v>3.8172251408212583</v>
          </cell>
          <cell r="AA94">
            <v>3.9835025754231057</v>
          </cell>
          <cell r="AB94">
            <v>0.43</v>
          </cell>
          <cell r="AC94">
            <v>0.42</v>
          </cell>
          <cell r="AD94">
            <v>0.36</v>
          </cell>
          <cell r="AE94">
            <v>0.41000000000000003</v>
          </cell>
          <cell r="AF94">
            <v>2.9249999999999994</v>
          </cell>
          <cell r="AG94">
            <v>2.9</v>
          </cell>
          <cell r="AH94">
            <v>0.26910000000000001</v>
          </cell>
          <cell r="AI94">
            <v>0.33160000000000001</v>
          </cell>
          <cell r="BG94">
            <v>1493.4786850936259</v>
          </cell>
          <cell r="BH94">
            <v>617.13995251802714</v>
          </cell>
          <cell r="BI94">
            <v>2110.618637611653</v>
          </cell>
          <cell r="BJ94">
            <v>2621.4898599999997</v>
          </cell>
        </row>
        <row r="95">
          <cell r="A95">
            <v>36708</v>
          </cell>
          <cell r="B95">
            <v>540.56791999999996</v>
          </cell>
          <cell r="C95">
            <v>665.12782000000004</v>
          </cell>
          <cell r="D95">
            <v>659.56652674312181</v>
          </cell>
          <cell r="E95">
            <v>949.27635209092819</v>
          </cell>
          <cell r="H95">
            <v>1577.3354534903344</v>
          </cell>
          <cell r="I95">
            <v>1895.9559999999999</v>
          </cell>
          <cell r="J95">
            <v>1625</v>
          </cell>
          <cell r="K95">
            <v>1252.6651089307354</v>
          </cell>
          <cell r="L95">
            <v>1675.8</v>
          </cell>
          <cell r="M95">
            <v>1600</v>
          </cell>
          <cell r="N95">
            <v>129.89473684210529</v>
          </cell>
          <cell r="O95">
            <v>97.175141242937855</v>
          </cell>
          <cell r="P95">
            <v>100.61919504643964</v>
          </cell>
          <cell r="Q95">
            <v>1342.1411881400736</v>
          </cell>
          <cell r="R95">
            <v>2322.4665249630002</v>
          </cell>
          <cell r="S95">
            <v>1775</v>
          </cell>
          <cell r="T95">
            <v>1610.5694257680882</v>
          </cell>
          <cell r="U95">
            <v>2579.85</v>
          </cell>
          <cell r="V95">
            <v>2075</v>
          </cell>
          <cell r="W95">
            <v>91.304347826086968</v>
          </cell>
          <cell r="X95">
            <v>81.663868604651185</v>
          </cell>
          <cell r="Y95">
            <v>97.260273972602747</v>
          </cell>
          <cell r="Z95">
            <v>3.7049156957530363</v>
          </cell>
          <cell r="AA95">
            <v>3.8549718265848179</v>
          </cell>
          <cell r="AB95">
            <v>0.43</v>
          </cell>
          <cell r="AC95">
            <v>0.42000000000000004</v>
          </cell>
          <cell r="AD95">
            <v>0.36</v>
          </cell>
          <cell r="AE95">
            <v>0.41000000000000003</v>
          </cell>
          <cell r="AF95">
            <v>2.880555555555556</v>
          </cell>
          <cell r="AG95">
            <v>2.9416666666666669</v>
          </cell>
          <cell r="AH95">
            <v>0.2452</v>
          </cell>
          <cell r="AI95">
            <v>0.30170000000000002</v>
          </cell>
          <cell r="BG95">
            <v>1527.9911427203119</v>
          </cell>
          <cell r="BH95">
            <v>638.9330872315079</v>
          </cell>
          <cell r="BI95">
            <v>2166.9242299518201</v>
          </cell>
          <cell r="BJ95">
            <v>2436.5239199999996</v>
          </cell>
        </row>
        <row r="96">
          <cell r="A96">
            <v>36739</v>
          </cell>
          <cell r="B96">
            <v>579.8098</v>
          </cell>
          <cell r="C96">
            <v>713.84947999999997</v>
          </cell>
          <cell r="D96">
            <v>700.46987723881932</v>
          </cell>
          <cell r="E96">
            <v>997.99801209092811</v>
          </cell>
          <cell r="H96">
            <v>1577.3354534903344</v>
          </cell>
          <cell r="I96">
            <v>1851.8639999999998</v>
          </cell>
          <cell r="J96">
            <v>1565</v>
          </cell>
          <cell r="K96">
            <v>1252.6651089307354</v>
          </cell>
          <cell r="L96">
            <v>1631.7</v>
          </cell>
          <cell r="M96">
            <v>1575</v>
          </cell>
          <cell r="N96">
            <v>129.89473684210529</v>
          </cell>
          <cell r="O96">
            <v>94.915254237288124</v>
          </cell>
          <cell r="P96">
            <v>96.904024767801857</v>
          </cell>
          <cell r="Q96">
            <v>1342.1411881400736</v>
          </cell>
          <cell r="R96">
            <v>2252.9910306264997</v>
          </cell>
          <cell r="S96">
            <v>1775</v>
          </cell>
          <cell r="T96">
            <v>1610.5694257680882</v>
          </cell>
          <cell r="U96">
            <v>2502.6750000000002</v>
          </cell>
          <cell r="V96">
            <v>2075</v>
          </cell>
          <cell r="W96">
            <v>91.304347826086968</v>
          </cell>
          <cell r="X96">
            <v>79.220932364341081</v>
          </cell>
          <cell r="Y96">
            <v>97.260273972602747</v>
          </cell>
          <cell r="Z96">
            <v>3.6335183459378322</v>
          </cell>
          <cell r="AA96">
            <v>3.8026865255763922</v>
          </cell>
          <cell r="AB96">
            <v>0.43333333333333335</v>
          </cell>
          <cell r="AC96">
            <v>0.42</v>
          </cell>
          <cell r="AD96">
            <v>0.36000000000000004</v>
          </cell>
          <cell r="AE96">
            <v>0.41</v>
          </cell>
          <cell r="AF96">
            <v>2.7035714285714292</v>
          </cell>
          <cell r="AG96">
            <v>2.7964285714285717</v>
          </cell>
          <cell r="AH96">
            <v>0.26300000000000001</v>
          </cell>
          <cell r="AI96">
            <v>0.32379999999999998</v>
          </cell>
          <cell r="BG96">
            <v>1427.9976345778337</v>
          </cell>
          <cell r="BH96">
            <v>634.15129963424044</v>
          </cell>
          <cell r="BI96">
            <v>2062.148934212074</v>
          </cell>
          <cell r="BJ96">
            <v>2431.6737999999996</v>
          </cell>
        </row>
        <row r="97">
          <cell r="A97">
            <v>36770</v>
          </cell>
          <cell r="B97">
            <v>413.14204000000001</v>
          </cell>
          <cell r="C97">
            <v>505.95569999999998</v>
          </cell>
          <cell r="D97">
            <v>623.77609505938653</v>
          </cell>
          <cell r="E97">
            <v>790.10423209092812</v>
          </cell>
          <cell r="H97">
            <v>1577.3354534903344</v>
          </cell>
          <cell r="I97">
            <v>1829.818</v>
          </cell>
          <cell r="J97">
            <v>1525</v>
          </cell>
          <cell r="K97">
            <v>1252.6651089307354</v>
          </cell>
          <cell r="L97">
            <v>1609.6499999999999</v>
          </cell>
          <cell r="M97">
            <v>1550</v>
          </cell>
          <cell r="N97">
            <v>129.89473684210529</v>
          </cell>
          <cell r="O97">
            <v>93.78531073446328</v>
          </cell>
          <cell r="P97">
            <v>94.427244582043343</v>
          </cell>
          <cell r="Q97">
            <v>1342.1411881400736</v>
          </cell>
          <cell r="R97">
            <v>2233.1408893875</v>
          </cell>
          <cell r="S97">
            <v>1725</v>
          </cell>
          <cell r="T97">
            <v>1610.5694257680882</v>
          </cell>
          <cell r="U97">
            <v>2480.625</v>
          </cell>
          <cell r="V97">
            <v>2000</v>
          </cell>
          <cell r="W97">
            <v>91.304347826086968</v>
          </cell>
          <cell r="X97">
            <v>78.522950581395349</v>
          </cell>
          <cell r="Y97">
            <v>94.520547945205479</v>
          </cell>
          <cell r="Z97">
            <v>3.9200502844701339</v>
          </cell>
          <cell r="AA97">
            <v>4.0899033838338017</v>
          </cell>
          <cell r="AB97">
            <v>0.44</v>
          </cell>
          <cell r="AC97">
            <v>0.42</v>
          </cell>
          <cell r="AD97">
            <v>0.35250000000000004</v>
          </cell>
          <cell r="AE97">
            <v>0.40249999999999997</v>
          </cell>
          <cell r="AF97">
            <v>2.6412500000000003</v>
          </cell>
          <cell r="AG97">
            <v>2.7750000000000004</v>
          </cell>
          <cell r="AH97">
            <v>0.18740000000000001</v>
          </cell>
          <cell r="AI97">
            <v>0.22950000000000001</v>
          </cell>
          <cell r="BG97">
            <v>1374.775536777347</v>
          </cell>
          <cell r="BH97">
            <v>543.67136300433162</v>
          </cell>
          <cell r="BI97">
            <v>1918.4468997816787</v>
          </cell>
          <cell r="BJ97">
            <v>2242.9600399999999</v>
          </cell>
        </row>
        <row r="98">
          <cell r="A98">
            <v>36800</v>
          </cell>
          <cell r="B98">
            <v>389.55282</v>
          </cell>
          <cell r="C98">
            <v>476.41405999999995</v>
          </cell>
          <cell r="D98">
            <v>514.87092436459204</v>
          </cell>
          <cell r="E98">
            <v>760.56259209092809</v>
          </cell>
          <cell r="H98">
            <v>1577.3354534903344</v>
          </cell>
          <cell r="I98">
            <v>1807.7720000000002</v>
          </cell>
          <cell r="J98">
            <v>1350</v>
          </cell>
          <cell r="K98">
            <v>1252.6651089307354</v>
          </cell>
          <cell r="L98">
            <v>1587.6</v>
          </cell>
          <cell r="M98">
            <v>1475</v>
          </cell>
          <cell r="N98">
            <v>129.89473684210529</v>
          </cell>
          <cell r="O98">
            <v>92.655367231638436</v>
          </cell>
          <cell r="P98">
            <v>83.591331269349851</v>
          </cell>
          <cell r="Q98">
            <v>1342.1411881400736</v>
          </cell>
          <cell r="R98">
            <v>2183.51553629</v>
          </cell>
          <cell r="S98">
            <v>1600</v>
          </cell>
          <cell r="T98">
            <v>1610.5694257680882</v>
          </cell>
          <cell r="U98">
            <v>2425.5</v>
          </cell>
          <cell r="V98">
            <v>1750</v>
          </cell>
          <cell r="W98">
            <v>91.304347826086968</v>
          </cell>
          <cell r="X98">
            <v>76.777996124031006</v>
          </cell>
          <cell r="Y98">
            <v>87.671232876712324</v>
          </cell>
          <cell r="Z98">
            <v>3.4849653204456796</v>
          </cell>
          <cell r="AA98">
            <v>3.711968863084258</v>
          </cell>
          <cell r="AB98">
            <v>0.44000000000000006</v>
          </cell>
          <cell r="AC98">
            <v>0.42000000000000004</v>
          </cell>
          <cell r="AD98">
            <v>0.35</v>
          </cell>
          <cell r="AE98">
            <v>0.4</v>
          </cell>
          <cell r="AF98">
            <v>2.5305555555555554</v>
          </cell>
          <cell r="AG98">
            <v>2.7055555555555557</v>
          </cell>
          <cell r="AH98">
            <v>0.1767</v>
          </cell>
          <cell r="AI98">
            <v>0.21609999999999999</v>
          </cell>
          <cell r="BG98">
            <v>1347.8761632471314</v>
          </cell>
          <cell r="BH98">
            <v>439.97124680384474</v>
          </cell>
          <cell r="BI98">
            <v>1787.8474100509761</v>
          </cell>
          <cell r="BJ98">
            <v>2197.3248200000003</v>
          </cell>
        </row>
        <row r="99">
          <cell r="A99">
            <v>36831</v>
          </cell>
          <cell r="B99">
            <v>372.13648000000001</v>
          </cell>
          <cell r="C99">
            <v>455.69081999999997</v>
          </cell>
          <cell r="D99">
            <v>525.09676198851639</v>
          </cell>
          <cell r="E99">
            <v>739.83935209092817</v>
          </cell>
          <cell r="H99">
            <v>1549.2144000245421</v>
          </cell>
          <cell r="I99">
            <v>1785.7260000000001</v>
          </cell>
          <cell r="J99">
            <v>1350</v>
          </cell>
          <cell r="K99">
            <v>1227.1005148709246</v>
          </cell>
          <cell r="L99">
            <v>1543.5</v>
          </cell>
          <cell r="M99">
            <v>1475</v>
          </cell>
          <cell r="N99">
            <v>127.57894736842104</v>
          </cell>
          <cell r="O99">
            <v>91.525423728813564</v>
          </cell>
          <cell r="P99">
            <v>83.591331269349851</v>
          </cell>
          <cell r="Q99">
            <v>1342.1411881400736</v>
          </cell>
          <cell r="R99">
            <v>2163.6653950509999</v>
          </cell>
          <cell r="S99">
            <v>1600</v>
          </cell>
          <cell r="T99">
            <v>1610.5694257680882</v>
          </cell>
          <cell r="U99">
            <v>2403.4500000000003</v>
          </cell>
          <cell r="V99">
            <v>1750</v>
          </cell>
          <cell r="W99">
            <v>91.304347826086968</v>
          </cell>
          <cell r="X99">
            <v>76.080014341085274</v>
          </cell>
          <cell r="Y99">
            <v>87.671232876712324</v>
          </cell>
          <cell r="Z99">
            <v>3.3312577833125778</v>
          </cell>
          <cell r="AA99">
            <v>3.5091101938371292</v>
          </cell>
          <cell r="AB99">
            <v>0.44</v>
          </cell>
          <cell r="AC99">
            <v>0.36499999999999999</v>
          </cell>
          <cell r="AD99">
            <v>0.35</v>
          </cell>
          <cell r="AE99">
            <v>0.4</v>
          </cell>
          <cell r="AF99">
            <v>2.4061111111111111</v>
          </cell>
          <cell r="AG99">
            <v>2.5666666666666669</v>
          </cell>
          <cell r="AH99">
            <v>0.16880000000000001</v>
          </cell>
          <cell r="AI99">
            <v>0.20669999999999999</v>
          </cell>
          <cell r="BG99">
            <v>1325.3317935700866</v>
          </cell>
          <cell r="BH99">
            <v>449.2131194707851</v>
          </cell>
          <cell r="BI99">
            <v>1774.5449130408717</v>
          </cell>
          <cell r="BJ99">
            <v>2157.8624800000002</v>
          </cell>
        </row>
        <row r="100">
          <cell r="A100">
            <v>36861</v>
          </cell>
          <cell r="B100">
            <v>429.23561999999998</v>
          </cell>
          <cell r="C100">
            <v>528.22216000000003</v>
          </cell>
          <cell r="D100">
            <v>590.03083090043617</v>
          </cell>
          <cell r="E100">
            <v>825.22509625069665</v>
          </cell>
          <cell r="H100">
            <v>1549.2144000245421</v>
          </cell>
          <cell r="I100">
            <v>1763.68</v>
          </cell>
          <cell r="J100">
            <v>1275</v>
          </cell>
          <cell r="K100">
            <v>1227.1005148709246</v>
          </cell>
          <cell r="L100">
            <v>1477.3500000000001</v>
          </cell>
          <cell r="M100">
            <v>1450</v>
          </cell>
          <cell r="N100">
            <v>127.57894736842104</v>
          </cell>
          <cell r="O100">
            <v>90.395480225988706</v>
          </cell>
          <cell r="P100">
            <v>78.94736842105263</v>
          </cell>
          <cell r="Q100">
            <v>1342.1411881400736</v>
          </cell>
          <cell r="R100">
            <v>2123.9651125730002</v>
          </cell>
          <cell r="S100">
            <v>1590</v>
          </cell>
          <cell r="T100">
            <v>1610.5694257680882</v>
          </cell>
          <cell r="U100">
            <v>2359.3500000000004</v>
          </cell>
          <cell r="V100">
            <v>1745</v>
          </cell>
          <cell r="W100">
            <v>91.304347826086968</v>
          </cell>
          <cell r="X100">
            <v>74.684050775193811</v>
          </cell>
          <cell r="Y100">
            <v>87.123287671232873</v>
          </cell>
          <cell r="Z100">
            <v>3.3197333804437612</v>
          </cell>
          <cell r="AA100">
            <v>3.5066262101320618</v>
          </cell>
          <cell r="AB100">
            <v>0.44</v>
          </cell>
          <cell r="AC100">
            <v>0.34499999999999997</v>
          </cell>
          <cell r="AD100">
            <v>0.34999999999999992</v>
          </cell>
          <cell r="AE100">
            <v>0.38500000000000001</v>
          </cell>
          <cell r="AF100">
            <v>2.3464285714285711</v>
          </cell>
          <cell r="AG100">
            <v>2.5</v>
          </cell>
          <cell r="AH100">
            <v>0.19470000000000001</v>
          </cell>
          <cell r="AI100">
            <v>0.23960000000000001</v>
          </cell>
          <cell r="BG100">
            <v>1392.8134602700643</v>
          </cell>
          <cell r="BH100">
            <v>530.46426836688261</v>
          </cell>
          <cell r="BI100">
            <v>1923.2777286369469</v>
          </cell>
          <cell r="BJ100">
            <v>2192.9156200000002</v>
          </cell>
        </row>
        <row r="101">
          <cell r="A101">
            <v>36892</v>
          </cell>
          <cell r="B101">
            <v>333.33551999999997</v>
          </cell>
          <cell r="C101">
            <v>409.83514000000002</v>
          </cell>
          <cell r="D101">
            <v>600</v>
          </cell>
          <cell r="E101">
            <v>840</v>
          </cell>
          <cell r="H101">
            <v>1362.5928633879223</v>
          </cell>
          <cell r="I101">
            <v>1609.3579999999999</v>
          </cell>
          <cell r="J101">
            <v>1175</v>
          </cell>
          <cell r="K101">
            <v>1099.2775445718696</v>
          </cell>
          <cell r="L101">
            <v>1433.25</v>
          </cell>
          <cell r="M101">
            <v>1425</v>
          </cell>
          <cell r="N101">
            <v>112.21052631578947</v>
          </cell>
          <cell r="O101">
            <v>82.485875706214699</v>
          </cell>
          <cell r="P101">
            <v>72.755417956656345</v>
          </cell>
          <cell r="Q101">
            <v>1188.7536237812083</v>
          </cell>
          <cell r="R101">
            <v>2024.2773444280001</v>
          </cell>
          <cell r="S101">
            <v>1550</v>
          </cell>
          <cell r="T101">
            <v>1406.0526732896008</v>
          </cell>
          <cell r="U101">
            <v>2249.1</v>
          </cell>
          <cell r="V101">
            <v>1700</v>
          </cell>
          <cell r="W101">
            <v>80.869565217391326</v>
          </cell>
          <cell r="X101">
            <v>71.178773643410864</v>
          </cell>
          <cell r="Y101">
            <v>84.93150684931507</v>
          </cell>
          <cell r="Z101">
            <v>3.1747668098933635</v>
          </cell>
          <cell r="AA101">
            <v>3.3522412228975775</v>
          </cell>
          <cell r="AB101">
            <v>0.44</v>
          </cell>
          <cell r="AC101">
            <v>0.33999999999999997</v>
          </cell>
          <cell r="AD101">
            <v>0.35</v>
          </cell>
          <cell r="AE101">
            <v>0.36375000000000002</v>
          </cell>
          <cell r="AF101">
            <v>2.3124999999999996</v>
          </cell>
          <cell r="AG101">
            <v>2.3312499999999998</v>
          </cell>
          <cell r="AH101">
            <v>0.1512</v>
          </cell>
          <cell r="AI101">
            <v>0.18590000000000001</v>
          </cell>
          <cell r="BG101">
            <v>1277.4493902379506</v>
          </cell>
          <cell r="BH101">
            <v>562.50818181818181</v>
          </cell>
          <cell r="BI101">
            <v>1839.9575720561324</v>
          </cell>
          <cell r="BJ101">
            <v>1942.6935199999998</v>
          </cell>
        </row>
        <row r="102">
          <cell r="A102">
            <v>36923</v>
          </cell>
          <cell r="B102">
            <v>299.16421999999994</v>
          </cell>
          <cell r="C102">
            <v>367.50681999999995</v>
          </cell>
          <cell r="D102">
            <v>534.99997443540587</v>
          </cell>
          <cell r="E102">
            <v>750</v>
          </cell>
          <cell r="F102">
            <v>311</v>
          </cell>
          <cell r="G102">
            <v>429</v>
          </cell>
          <cell r="H102">
            <v>1311.4636752683004</v>
          </cell>
          <cell r="I102">
            <v>1587.3119999999999</v>
          </cell>
          <cell r="J102">
            <v>1175</v>
          </cell>
          <cell r="K102">
            <v>1099.2775445718696</v>
          </cell>
          <cell r="L102">
            <v>1411.2</v>
          </cell>
          <cell r="M102">
            <v>1425</v>
          </cell>
          <cell r="N102">
            <v>107.99999999999999</v>
          </cell>
          <cell r="O102">
            <v>81.355932203389827</v>
          </cell>
          <cell r="P102">
            <v>72.755417956656345</v>
          </cell>
          <cell r="Q102">
            <v>1188.7536237812083</v>
          </cell>
          <cell r="R102">
            <v>2024.2773444280001</v>
          </cell>
          <cell r="S102">
            <v>1537.5</v>
          </cell>
          <cell r="T102">
            <v>1406.0526732896008</v>
          </cell>
          <cell r="U102">
            <v>2249.1</v>
          </cell>
          <cell r="V102">
            <v>1700</v>
          </cell>
          <cell r="W102">
            <v>80.869565217391326</v>
          </cell>
          <cell r="X102">
            <v>71.178773643410864</v>
          </cell>
          <cell r="Y102">
            <v>84.246575342465761</v>
          </cell>
          <cell r="Z102">
            <v>2.9610813753061778</v>
          </cell>
          <cell r="AA102">
            <v>3.0939730563367505</v>
          </cell>
          <cell r="AB102">
            <v>0.40250000000000008</v>
          </cell>
          <cell r="AC102">
            <v>0.33499999999999996</v>
          </cell>
          <cell r="AD102">
            <v>0.35</v>
          </cell>
          <cell r="AE102">
            <v>0.36</v>
          </cell>
          <cell r="AF102">
            <v>2.3600000000000003</v>
          </cell>
          <cell r="AG102">
            <v>2.3718750000000002</v>
          </cell>
          <cell r="AH102">
            <v>0.13569999999999999</v>
          </cell>
          <cell r="AI102">
            <v>0.16669999999999999</v>
          </cell>
          <cell r="BG102">
            <v>1207.5695229135458</v>
          </cell>
          <cell r="BH102">
            <v>492.61727646063304</v>
          </cell>
          <cell r="BI102">
            <v>1700.1867993741789</v>
          </cell>
          <cell r="BJ102">
            <v>1886.4762199999998</v>
          </cell>
        </row>
        <row r="103">
          <cell r="A103">
            <v>36951</v>
          </cell>
          <cell r="B103">
            <v>294.3141</v>
          </cell>
          <cell r="C103">
            <v>362.43623999999994</v>
          </cell>
          <cell r="D103">
            <v>494.93054099793949</v>
          </cell>
          <cell r="E103">
            <v>685.13112080293274</v>
          </cell>
          <cell r="F103">
            <v>296</v>
          </cell>
          <cell r="G103">
            <v>403</v>
          </cell>
          <cell r="H103">
            <v>1326.8024317041868</v>
          </cell>
          <cell r="I103">
            <v>1576.2889999999998</v>
          </cell>
          <cell r="J103">
            <v>1125</v>
          </cell>
          <cell r="K103">
            <v>1099.2775445718696</v>
          </cell>
          <cell r="L103">
            <v>1389.15</v>
          </cell>
          <cell r="M103">
            <v>1375</v>
          </cell>
          <cell r="N103">
            <v>109.26315789473682</v>
          </cell>
          <cell r="O103">
            <v>80.790960451977384</v>
          </cell>
          <cell r="P103">
            <v>69.659442724458216</v>
          </cell>
          <cell r="Q103">
            <v>1188.7536237812083</v>
          </cell>
          <cell r="R103">
            <v>2024.2773444280001</v>
          </cell>
          <cell r="S103">
            <v>1500</v>
          </cell>
          <cell r="T103">
            <v>1406.0526732896008</v>
          </cell>
          <cell r="U103">
            <v>2249.1</v>
          </cell>
          <cell r="V103">
            <v>1650</v>
          </cell>
          <cell r="W103">
            <v>80.869565217391326</v>
          </cell>
          <cell r="X103">
            <v>71.178773643410864</v>
          </cell>
          <cell r="Y103">
            <v>82.191780821917803</v>
          </cell>
          <cell r="Z103">
            <v>2.7840548275094226</v>
          </cell>
          <cell r="AA103">
            <v>2.9231496769381189</v>
          </cell>
          <cell r="AB103">
            <v>0.39</v>
          </cell>
          <cell r="AC103">
            <v>0.34250000000000003</v>
          </cell>
          <cell r="AD103">
            <v>0.35</v>
          </cell>
          <cell r="AE103">
            <v>0.35624999999999996</v>
          </cell>
          <cell r="AF103">
            <v>2.3272222222222227</v>
          </cell>
          <cell r="AG103">
            <v>2.4000000000000004</v>
          </cell>
          <cell r="AH103">
            <v>0.13350000000000001</v>
          </cell>
          <cell r="AI103">
            <v>0.16439999999999999</v>
          </cell>
          <cell r="BG103">
            <v>1206.8052135968312</v>
          </cell>
          <cell r="BH103">
            <v>450.16857293323034</v>
          </cell>
          <cell r="BI103">
            <v>1656.9737865300615</v>
          </cell>
          <cell r="BJ103">
            <v>1870.6030999999998</v>
          </cell>
        </row>
        <row r="104">
          <cell r="A104">
            <v>36982</v>
          </cell>
          <cell r="B104">
            <v>250.66301999999999</v>
          </cell>
          <cell r="C104">
            <v>312.61228</v>
          </cell>
          <cell r="D104">
            <v>434.59809901678574</v>
          </cell>
          <cell r="E104">
            <v>598.21150099957561</v>
          </cell>
          <cell r="F104">
            <v>265</v>
          </cell>
          <cell r="G104">
            <v>360</v>
          </cell>
          <cell r="H104">
            <v>1339.5847287340926</v>
          </cell>
          <cell r="I104">
            <v>1521.1739999999998</v>
          </cell>
          <cell r="J104">
            <v>1125</v>
          </cell>
          <cell r="K104">
            <v>1099.2775445718696</v>
          </cell>
          <cell r="L104">
            <v>1367.1</v>
          </cell>
          <cell r="M104">
            <v>1375</v>
          </cell>
          <cell r="N104">
            <v>110.31578947368421</v>
          </cell>
          <cell r="O104">
            <v>77.966101694915253</v>
          </cell>
          <cell r="P104">
            <v>69.659442724458216</v>
          </cell>
          <cell r="Q104">
            <v>1239.8828119008299</v>
          </cell>
          <cell r="R104">
            <v>2191.8619093839998</v>
          </cell>
          <cell r="S104">
            <v>1487.5</v>
          </cell>
          <cell r="T104">
            <v>1431.6172673494116</v>
          </cell>
          <cell r="U104">
            <v>2436.5250000000001</v>
          </cell>
          <cell r="V104">
            <v>1625</v>
          </cell>
          <cell r="W104">
            <v>84.34782608695653</v>
          </cell>
          <cell r="X104">
            <v>77.071475968992246</v>
          </cell>
          <cell r="Y104">
            <v>81.506849315068493</v>
          </cell>
          <cell r="Z104">
            <v>2.8729403114062939</v>
          </cell>
          <cell r="AA104">
            <v>2.9941817109679767</v>
          </cell>
          <cell r="AB104">
            <v>0.39</v>
          </cell>
          <cell r="AC104">
            <v>0.35</v>
          </cell>
          <cell r="AD104">
            <v>0.35</v>
          </cell>
          <cell r="AE104">
            <v>0.33</v>
          </cell>
          <cell r="AF104">
            <v>2.3537499999999998</v>
          </cell>
          <cell r="AG104">
            <v>2.4000000000000004</v>
          </cell>
          <cell r="AH104">
            <v>0.1137</v>
          </cell>
          <cell r="AI104">
            <v>0.14180000000000001</v>
          </cell>
          <cell r="BG104">
            <v>1196.2193942100173</v>
          </cell>
          <cell r="BH104">
            <v>388.08644468645593</v>
          </cell>
          <cell r="BI104">
            <v>1584.3058388964732</v>
          </cell>
          <cell r="BJ104">
            <v>1771.8370199999997</v>
          </cell>
        </row>
        <row r="105">
          <cell r="A105">
            <v>37012</v>
          </cell>
          <cell r="B105">
            <v>203.48457999999997</v>
          </cell>
          <cell r="C105">
            <v>254.19037999999998</v>
          </cell>
          <cell r="D105">
            <v>383.46891089716388</v>
          </cell>
          <cell r="E105">
            <v>531.74355644406728</v>
          </cell>
          <cell r="H105">
            <v>1354.9234851699789</v>
          </cell>
          <cell r="I105">
            <v>1455.0360000000001</v>
          </cell>
          <cell r="J105">
            <v>1125</v>
          </cell>
          <cell r="K105">
            <v>1124.8421386316804</v>
          </cell>
          <cell r="L105">
            <v>1345.05</v>
          </cell>
          <cell r="M105">
            <v>1375</v>
          </cell>
          <cell r="N105">
            <v>111.57894736842103</v>
          </cell>
          <cell r="O105">
            <v>74.576271186440678</v>
          </cell>
          <cell r="P105">
            <v>69.659442724458216</v>
          </cell>
          <cell r="Q105">
            <v>1239.8828119008299</v>
          </cell>
          <cell r="R105">
            <v>2244.7810506229994</v>
          </cell>
          <cell r="S105">
            <v>1487.5</v>
          </cell>
          <cell r="T105">
            <v>1431.6172673494116</v>
          </cell>
          <cell r="U105">
            <v>2491.6499999999996</v>
          </cell>
          <cell r="V105">
            <v>1600</v>
          </cell>
          <cell r="W105">
            <v>84.34782608695653</v>
          </cell>
          <cell r="X105">
            <v>78.932248449612388</v>
          </cell>
          <cell r="Y105">
            <v>81.506849315068493</v>
          </cell>
          <cell r="Z105">
            <v>3.2045549781193436</v>
          </cell>
          <cell r="AA105">
            <v>3.3710602263449161</v>
          </cell>
          <cell r="AB105">
            <v>0.36</v>
          </cell>
          <cell r="AC105">
            <v>0.32</v>
          </cell>
          <cell r="AD105">
            <v>0.35</v>
          </cell>
          <cell r="AE105">
            <v>0.32</v>
          </cell>
          <cell r="AF105">
            <v>2.4583333333333335</v>
          </cell>
          <cell r="AG105">
            <v>2.4333333333333331</v>
          </cell>
          <cell r="AH105">
            <v>9.2299999999999993E-2</v>
          </cell>
          <cell r="AI105">
            <v>0.1153</v>
          </cell>
          <cell r="BG105">
            <v>1191.7810195306192</v>
          </cell>
          <cell r="BH105">
            <v>337.29651496149603</v>
          </cell>
          <cell r="BI105">
            <v>1529.0775344921153</v>
          </cell>
          <cell r="BJ105">
            <v>1658.5205800000001</v>
          </cell>
        </row>
        <row r="106">
          <cell r="A106">
            <v>37043</v>
          </cell>
          <cell r="B106">
            <v>166.00638000000001</v>
          </cell>
          <cell r="C106">
            <v>207.45285999999999</v>
          </cell>
          <cell r="D106">
            <v>354.83656555017564</v>
          </cell>
          <cell r="E106">
            <v>494.93054099793949</v>
          </cell>
          <cell r="H106">
            <v>1380.4880792297899</v>
          </cell>
          <cell r="I106">
            <v>1455.0360000000001</v>
          </cell>
          <cell r="J106">
            <v>1125</v>
          </cell>
          <cell r="K106">
            <v>1211.761758435038</v>
          </cell>
          <cell r="L106">
            <v>1345.05</v>
          </cell>
          <cell r="M106">
            <v>1325</v>
          </cell>
          <cell r="N106">
            <v>113.68421052631577</v>
          </cell>
          <cell r="O106">
            <v>74.576271186440678</v>
          </cell>
          <cell r="P106">
            <v>69.659442724458216</v>
          </cell>
          <cell r="Q106">
            <v>1265.4474059606409</v>
          </cell>
          <cell r="R106">
            <v>2244.7810506229994</v>
          </cell>
          <cell r="S106">
            <v>1462.5</v>
          </cell>
          <cell r="T106">
            <v>1457.1818614092224</v>
          </cell>
          <cell r="U106">
            <v>2491.6499999999996</v>
          </cell>
          <cell r="V106">
            <v>1600</v>
          </cell>
          <cell r="W106">
            <v>86.08695652173914</v>
          </cell>
          <cell r="X106">
            <v>78.932248449612388</v>
          </cell>
          <cell r="Y106">
            <v>80.136986301369859</v>
          </cell>
          <cell r="Z106">
            <v>3.0140442278698654</v>
          </cell>
          <cell r="AA106">
            <v>3.1405697178626508</v>
          </cell>
          <cell r="AB106">
            <v>0.33999999999999997</v>
          </cell>
          <cell r="AC106">
            <v>0.30000000000000004</v>
          </cell>
          <cell r="AD106">
            <v>0.3175</v>
          </cell>
          <cell r="AE106">
            <v>0.3175</v>
          </cell>
          <cell r="AF106">
            <v>2.5781249999999996</v>
          </cell>
          <cell r="AG106">
            <v>2.5625</v>
          </cell>
          <cell r="AH106">
            <v>7.5300000000000006E-2</v>
          </cell>
          <cell r="AI106">
            <v>9.4100000000000003E-2</v>
          </cell>
          <cell r="BG106">
            <v>1177.3656927530219</v>
          </cell>
          <cell r="BH106">
            <v>302.62658917429525</v>
          </cell>
          <cell r="BI106">
            <v>1479.9922819273172</v>
          </cell>
          <cell r="BJ106">
            <v>1621.0423800000001</v>
          </cell>
        </row>
        <row r="107">
          <cell r="A107">
            <v>37073</v>
          </cell>
          <cell r="B107">
            <v>184.74547999999999</v>
          </cell>
          <cell r="C107">
            <v>231.04208</v>
          </cell>
          <cell r="D107">
            <v>359.94948436213781</v>
          </cell>
          <cell r="E107">
            <v>505</v>
          </cell>
          <cell r="H107">
            <v>1380.4880792297899</v>
          </cell>
          <cell r="I107">
            <v>1477.0820000000001</v>
          </cell>
          <cell r="J107">
            <v>1125</v>
          </cell>
          <cell r="K107">
            <v>1211.761758435038</v>
          </cell>
          <cell r="L107">
            <v>1345.05</v>
          </cell>
          <cell r="M107">
            <v>1325</v>
          </cell>
          <cell r="N107">
            <v>113.68421052631577</v>
          </cell>
          <cell r="O107">
            <v>75.706214689265551</v>
          </cell>
          <cell r="P107">
            <v>69.659442724458216</v>
          </cell>
          <cell r="Q107">
            <v>1265.4474059606409</v>
          </cell>
          <cell r="R107">
            <v>2244.7810506229994</v>
          </cell>
          <cell r="S107">
            <v>1450</v>
          </cell>
          <cell r="T107">
            <v>1457.1818614092224</v>
          </cell>
          <cell r="U107">
            <v>2491.6499999999996</v>
          </cell>
          <cell r="V107">
            <v>1600</v>
          </cell>
          <cell r="W107">
            <v>86.08695652173914</v>
          </cell>
          <cell r="X107">
            <v>78.932248449612388</v>
          </cell>
          <cell r="Y107">
            <v>79.452054794520549</v>
          </cell>
          <cell r="Z107">
            <v>2.6944694151897273</v>
          </cell>
          <cell r="AA107">
            <v>2.8304227524267436</v>
          </cell>
          <cell r="AB107">
            <v>0.33999999999999997</v>
          </cell>
          <cell r="AC107">
            <v>0.29875000000000007</v>
          </cell>
          <cell r="AD107">
            <v>0.3075</v>
          </cell>
          <cell r="AE107">
            <v>0.3075</v>
          </cell>
          <cell r="AF107">
            <v>2.4743750000000007</v>
          </cell>
          <cell r="AG107">
            <v>2.625</v>
          </cell>
          <cell r="AH107">
            <v>8.3799999999999999E-2</v>
          </cell>
          <cell r="AI107">
            <v>0.1048</v>
          </cell>
          <cell r="BG107">
            <v>1185.7357234524472</v>
          </cell>
          <cell r="BH107">
            <v>309.16961085574917</v>
          </cell>
          <cell r="BI107">
            <v>1494.9053343081964</v>
          </cell>
          <cell r="BJ107">
            <v>1661.8274800000002</v>
          </cell>
        </row>
        <row r="108">
          <cell r="A108">
            <v>37104</v>
          </cell>
          <cell r="B108">
            <v>255.07221999999999</v>
          </cell>
          <cell r="C108">
            <v>318.78516000000002</v>
          </cell>
          <cell r="D108">
            <v>410.05608871936721</v>
          </cell>
          <cell r="E108">
            <v>575.20336634574585</v>
          </cell>
          <cell r="H108">
            <v>1380.4880792297899</v>
          </cell>
          <cell r="I108">
            <v>1477.0820000000001</v>
          </cell>
          <cell r="J108">
            <v>1125</v>
          </cell>
          <cell r="K108">
            <v>1211.761758435038</v>
          </cell>
          <cell r="L108">
            <v>1323</v>
          </cell>
          <cell r="M108">
            <v>1300</v>
          </cell>
          <cell r="N108">
            <v>113.68421052631577</v>
          </cell>
          <cell r="O108">
            <v>75.706214689265551</v>
          </cell>
          <cell r="P108">
            <v>69.659442724458216</v>
          </cell>
          <cell r="Q108">
            <v>1265.4474059606409</v>
          </cell>
          <cell r="R108">
            <v>2244.7810506229994</v>
          </cell>
          <cell r="S108">
            <v>1400</v>
          </cell>
          <cell r="T108">
            <v>1457.1818614092224</v>
          </cell>
          <cell r="U108">
            <v>2491.6499999999996</v>
          </cell>
          <cell r="V108">
            <v>1562.5</v>
          </cell>
          <cell r="W108">
            <v>86.08695652173914</v>
          </cell>
          <cell r="X108">
            <v>78.932248449612388</v>
          </cell>
          <cell r="Y108">
            <v>76.712328767123282</v>
          </cell>
          <cell r="Z108">
            <v>2.5059173793638099</v>
          </cell>
          <cell r="AA108">
            <v>2.6212011249206206</v>
          </cell>
          <cell r="AB108">
            <v>0.33</v>
          </cell>
          <cell r="AC108">
            <v>0.29000000000000004</v>
          </cell>
          <cell r="AD108">
            <v>0.3</v>
          </cell>
          <cell r="AE108">
            <v>0.3</v>
          </cell>
          <cell r="AF108">
            <v>2.375</v>
          </cell>
          <cell r="AG108">
            <v>2.4718749999999998</v>
          </cell>
          <cell r="AH108">
            <v>0.1157</v>
          </cell>
          <cell r="AI108">
            <v>0.14460000000000001</v>
          </cell>
          <cell r="BG108">
            <v>1243.0034707826701</v>
          </cell>
          <cell r="BH108">
            <v>369.21806798803749</v>
          </cell>
          <cell r="BI108">
            <v>1612.2215387707076</v>
          </cell>
          <cell r="BJ108">
            <v>1732.1542200000001</v>
          </cell>
        </row>
        <row r="109">
          <cell r="A109">
            <v>37135</v>
          </cell>
          <cell r="B109">
            <v>214.50757999999999</v>
          </cell>
          <cell r="C109">
            <v>268.29982000000001</v>
          </cell>
          <cell r="D109">
            <v>419.77063446209536</v>
          </cell>
          <cell r="E109">
            <v>609.97121426708861</v>
          </cell>
          <cell r="H109">
            <v>1380.4880792297899</v>
          </cell>
          <cell r="I109">
            <v>1543.2199999999998</v>
          </cell>
          <cell r="J109">
            <v>1175</v>
          </cell>
          <cell r="K109">
            <v>1211.761758435038</v>
          </cell>
          <cell r="L109">
            <v>1311.9749999999999</v>
          </cell>
          <cell r="M109">
            <v>1275</v>
          </cell>
          <cell r="N109">
            <v>113.68421052631577</v>
          </cell>
          <cell r="O109">
            <v>79.096045197740111</v>
          </cell>
          <cell r="P109">
            <v>72.755417956656345</v>
          </cell>
          <cell r="Q109">
            <v>1265.4474059606409</v>
          </cell>
          <cell r="R109">
            <v>2181.9368387645</v>
          </cell>
          <cell r="S109">
            <v>1387.5</v>
          </cell>
          <cell r="T109">
            <v>1457.1818614092224</v>
          </cell>
          <cell r="U109">
            <v>2425.5</v>
          </cell>
          <cell r="V109">
            <v>1550</v>
          </cell>
          <cell r="W109">
            <v>86.08695652173914</v>
          </cell>
          <cell r="X109">
            <v>76.72248507751938</v>
          </cell>
          <cell r="Y109">
            <v>76.027397260273972</v>
          </cell>
          <cell r="Z109">
            <v>2.281706432005806</v>
          </cell>
          <cell r="AA109">
            <v>2.3910006350358342</v>
          </cell>
          <cell r="AB109">
            <v>0.33</v>
          </cell>
          <cell r="AC109">
            <v>0.29000000000000004</v>
          </cell>
          <cell r="AD109">
            <v>0.3</v>
          </cell>
          <cell r="AE109">
            <v>0.3</v>
          </cell>
          <cell r="AF109">
            <v>2.375</v>
          </cell>
          <cell r="AG109">
            <v>2.4499999999999997</v>
          </cell>
          <cell r="AH109">
            <v>9.7299999999999998E-2</v>
          </cell>
          <cell r="AI109">
            <v>0.1217</v>
          </cell>
          <cell r="BG109">
            <v>1257.134566910212</v>
          </cell>
          <cell r="BH109">
            <v>382.26202941973486</v>
          </cell>
          <cell r="BI109">
            <v>1639.396596329947</v>
          </cell>
          <cell r="BJ109">
            <v>1757.7275799999998</v>
          </cell>
        </row>
        <row r="110">
          <cell r="A110">
            <v>37165</v>
          </cell>
          <cell r="B110">
            <v>146.82635999999999</v>
          </cell>
          <cell r="C110">
            <v>183.64318</v>
          </cell>
          <cell r="D110">
            <v>365.06240317409998</v>
          </cell>
          <cell r="E110">
            <v>540</v>
          </cell>
          <cell r="H110">
            <v>1380.4880792297899</v>
          </cell>
          <cell r="I110">
            <v>1543.2199999999998</v>
          </cell>
          <cell r="J110">
            <v>1175</v>
          </cell>
          <cell r="K110">
            <v>1211.761758435038</v>
          </cell>
          <cell r="L110">
            <v>1311.9749999999999</v>
          </cell>
          <cell r="M110">
            <v>1287.5</v>
          </cell>
          <cell r="N110">
            <v>113.68421052631577</v>
          </cell>
          <cell r="O110">
            <v>79.096045197740111</v>
          </cell>
          <cell r="P110">
            <v>72.755417956656345</v>
          </cell>
          <cell r="Q110">
            <v>1265.4474059606409</v>
          </cell>
          <cell r="R110">
            <v>2181.9368387645</v>
          </cell>
          <cell r="S110">
            <v>1362.5</v>
          </cell>
          <cell r="T110">
            <v>1457.1818614092224</v>
          </cell>
          <cell r="U110">
            <v>2425.5</v>
          </cell>
          <cell r="V110">
            <v>1550</v>
          </cell>
          <cell r="W110">
            <v>86.08695652173914</v>
          </cell>
          <cell r="X110">
            <v>76.72248507751938</v>
          </cell>
          <cell r="Y110">
            <v>74.657534246575338</v>
          </cell>
          <cell r="Z110">
            <v>2.1901833715275174</v>
          </cell>
          <cell r="AA110">
            <v>2.3405011239126274</v>
          </cell>
          <cell r="AB110">
            <v>0.33</v>
          </cell>
          <cell r="AC110">
            <v>0.29000000000000004</v>
          </cell>
          <cell r="AD110">
            <v>0.3</v>
          </cell>
          <cell r="AE110">
            <v>0.28800000000000009</v>
          </cell>
          <cell r="AF110">
            <v>2.3683333333333332</v>
          </cell>
          <cell r="AG110">
            <v>2.3805555555555551</v>
          </cell>
          <cell r="AH110">
            <v>6.6600000000000006E-2</v>
          </cell>
          <cell r="AI110">
            <v>8.3299999999999999E-2</v>
          </cell>
          <cell r="BG110">
            <v>1250.8722528342796</v>
          </cell>
          <cell r="BH110">
            <v>330.78621797173167</v>
          </cell>
          <cell r="BI110">
            <v>1581.6584708060113</v>
          </cell>
          <cell r="BJ110">
            <v>1690.0463599999998</v>
          </cell>
        </row>
        <row r="111">
          <cell r="A111">
            <v>37196</v>
          </cell>
          <cell r="B111">
            <v>107.14355999999999</v>
          </cell>
          <cell r="C111">
            <v>133.81922</v>
          </cell>
          <cell r="D111">
            <v>285</v>
          </cell>
          <cell r="E111">
            <v>430</v>
          </cell>
          <cell r="H111">
            <v>1380.4880792297899</v>
          </cell>
          <cell r="I111">
            <v>1410.944</v>
          </cell>
          <cell r="J111">
            <v>1162.5</v>
          </cell>
          <cell r="K111">
            <v>1211.761758435038</v>
          </cell>
          <cell r="L111">
            <v>1190.7</v>
          </cell>
          <cell r="M111">
            <v>1287.5</v>
          </cell>
          <cell r="N111">
            <v>113.68421052631577</v>
          </cell>
          <cell r="O111">
            <v>72.316384180790962</v>
          </cell>
          <cell r="P111">
            <v>71.981424148606806</v>
          </cell>
          <cell r="Q111">
            <v>1265.4474059606409</v>
          </cell>
          <cell r="R111">
            <v>2202.8849093839999</v>
          </cell>
          <cell r="S111">
            <v>1350</v>
          </cell>
          <cell r="T111">
            <v>1457.1818614092224</v>
          </cell>
          <cell r="U111">
            <v>2447.5500000000002</v>
          </cell>
          <cell r="V111">
            <v>1500</v>
          </cell>
          <cell r="W111">
            <v>86.08695652173914</v>
          </cell>
          <cell r="X111">
            <v>77.459072868217064</v>
          </cell>
          <cell r="Y111">
            <v>73.972602739726028</v>
          </cell>
          <cell r="Z111">
            <v>2.3050976058324331</v>
          </cell>
          <cell r="AA111">
            <v>2.4059117804187204</v>
          </cell>
          <cell r="AB111">
            <v>0.32374999999999998</v>
          </cell>
          <cell r="AC111">
            <v>0.29000000000000004</v>
          </cell>
          <cell r="AD111">
            <v>0.3</v>
          </cell>
          <cell r="AE111">
            <v>0.28500000000000003</v>
          </cell>
          <cell r="AF111">
            <v>2.3249999999999997</v>
          </cell>
          <cell r="AG111">
            <v>2.3583333333333334</v>
          </cell>
          <cell r="AH111">
            <v>4.8599999999999997E-2</v>
          </cell>
          <cell r="AI111">
            <v>6.0699999999999997E-2</v>
          </cell>
          <cell r="BG111">
            <v>1226.3503102379693</v>
          </cell>
          <cell r="BH111">
            <v>253.17845454545457</v>
          </cell>
          <cell r="BI111">
            <v>1479.5287647834239</v>
          </cell>
          <cell r="BJ111">
            <v>1518.0875599999999</v>
          </cell>
        </row>
        <row r="112">
          <cell r="A112">
            <v>37226</v>
          </cell>
          <cell r="B112">
            <v>59.744659999999996</v>
          </cell>
          <cell r="C112">
            <v>74.515479999999997</v>
          </cell>
          <cell r="D112">
            <v>224.96842772633613</v>
          </cell>
          <cell r="E112">
            <v>340.00910099548531</v>
          </cell>
          <cell r="H112">
            <v>1380.4880792297899</v>
          </cell>
          <cell r="I112">
            <v>1410.944</v>
          </cell>
          <cell r="J112">
            <v>1137.5</v>
          </cell>
          <cell r="K112">
            <v>1211.761758435038</v>
          </cell>
          <cell r="L112">
            <v>1190.7</v>
          </cell>
          <cell r="M112">
            <v>1287.5</v>
          </cell>
          <cell r="N112">
            <v>113.68421052631577</v>
          </cell>
          <cell r="O112">
            <v>72.316384180790962</v>
          </cell>
          <cell r="P112">
            <v>70.433436532507741</v>
          </cell>
          <cell r="Q112">
            <v>1265.4474059606409</v>
          </cell>
          <cell r="R112">
            <v>2202.8849093839999</v>
          </cell>
          <cell r="S112">
            <v>1325</v>
          </cell>
          <cell r="T112">
            <v>1457.1818614092224</v>
          </cell>
          <cell r="U112">
            <v>2447.5500000000002</v>
          </cell>
          <cell r="V112">
            <v>1475</v>
          </cell>
          <cell r="W112">
            <v>86.08695652173914</v>
          </cell>
          <cell r="X112">
            <v>77.459072868217064</v>
          </cell>
          <cell r="Y112">
            <v>72.602739726027394</v>
          </cell>
          <cell r="Z112">
            <v>2.3895224423798367</v>
          </cell>
          <cell r="AA112">
            <v>2.4869866037678792</v>
          </cell>
          <cell r="AB112">
            <v>0.30499999999999999</v>
          </cell>
          <cell r="AC112">
            <v>0.29000000000000004</v>
          </cell>
          <cell r="AD112">
            <v>0.3</v>
          </cell>
          <cell r="AE112">
            <v>0.28800000000000003</v>
          </cell>
          <cell r="AF112">
            <v>2.3962500000000002</v>
          </cell>
          <cell r="AG112">
            <v>2.4399999999999995</v>
          </cell>
          <cell r="AH112">
            <v>2.7099999999999999E-2</v>
          </cell>
          <cell r="AI112">
            <v>3.3799999999999997E-2</v>
          </cell>
          <cell r="BG112">
            <v>1231.7223243759479</v>
          </cell>
          <cell r="BH112">
            <v>200.72511952793224</v>
          </cell>
          <cell r="BI112">
            <v>1432.4474439038802</v>
          </cell>
          <cell r="BJ112">
            <v>1470.68866</v>
          </cell>
        </row>
        <row r="113">
          <cell r="A113">
            <v>37257</v>
          </cell>
          <cell r="B113">
            <v>40.123719999999999</v>
          </cell>
          <cell r="C113">
            <v>50.264879999999998</v>
          </cell>
          <cell r="D113">
            <v>190.20057980499328</v>
          </cell>
          <cell r="E113">
            <v>289.90249663825591</v>
          </cell>
          <cell r="H113">
            <v>1380.4880792297899</v>
          </cell>
          <cell r="I113">
            <v>1455.0360000000001</v>
          </cell>
          <cell r="J113">
            <v>1162.5</v>
          </cell>
          <cell r="K113">
            <v>1240</v>
          </cell>
          <cell r="L113">
            <v>1190.7</v>
          </cell>
          <cell r="M113">
            <v>1250</v>
          </cell>
          <cell r="N113">
            <v>113.68421052631577</v>
          </cell>
          <cell r="O113">
            <v>74.576271186440678</v>
          </cell>
          <cell r="P113">
            <v>71.981424148606806</v>
          </cell>
          <cell r="Q113">
            <v>1265.4474059606409</v>
          </cell>
          <cell r="R113">
            <v>2213.907909384</v>
          </cell>
          <cell r="S113">
            <v>1350</v>
          </cell>
          <cell r="T113">
            <v>1457.1818614092224</v>
          </cell>
          <cell r="U113">
            <v>2458.5750000000003</v>
          </cell>
          <cell r="V113">
            <v>1487.5</v>
          </cell>
          <cell r="W113">
            <v>86.08695652173914</v>
          </cell>
          <cell r="X113">
            <v>77.846669767441867</v>
          </cell>
          <cell r="Y113">
            <v>73.972602739726028</v>
          </cell>
          <cell r="Z113">
            <v>2.7430249148474677</v>
          </cell>
          <cell r="AA113">
            <v>2.8666851129456594</v>
          </cell>
          <cell r="AB113">
            <v>0.29875000000000002</v>
          </cell>
          <cell r="AC113">
            <v>0.29000000000000004</v>
          </cell>
          <cell r="AD113">
            <v>0.3</v>
          </cell>
          <cell r="AE113">
            <v>0.29000000000000004</v>
          </cell>
          <cell r="AF113">
            <v>2.694375</v>
          </cell>
          <cell r="AG113">
            <v>2.6025</v>
          </cell>
          <cell r="AH113">
            <v>1.8200000000000001E-2</v>
          </cell>
          <cell r="AI113">
            <v>2.2800000000000001E-2</v>
          </cell>
          <cell r="BG113">
            <v>1219.1152977136419</v>
          </cell>
          <cell r="BH113">
            <v>167.96699657387956</v>
          </cell>
          <cell r="BI113">
            <v>1387.0822942875216</v>
          </cell>
          <cell r="BJ113">
            <v>1495.1597200000001</v>
          </cell>
        </row>
        <row r="114">
          <cell r="A114">
            <v>37288</v>
          </cell>
          <cell r="B114">
            <v>64.59478</v>
          </cell>
          <cell r="C114">
            <v>80.688360000000003</v>
          </cell>
          <cell r="D114">
            <v>195</v>
          </cell>
          <cell r="E114">
            <v>300</v>
          </cell>
          <cell r="H114">
            <v>1350</v>
          </cell>
          <cell r="I114">
            <v>1455.0360000000001</v>
          </cell>
          <cell r="J114">
            <v>1162.5</v>
          </cell>
          <cell r="K114">
            <v>1270</v>
          </cell>
          <cell r="L114">
            <v>1190.7</v>
          </cell>
          <cell r="M114">
            <v>1250</v>
          </cell>
          <cell r="N114">
            <v>111.17349473684209</v>
          </cell>
          <cell r="O114">
            <v>74.576271186440678</v>
          </cell>
          <cell r="P114">
            <v>71.981424148606806</v>
          </cell>
          <cell r="Q114">
            <v>1262.5</v>
          </cell>
          <cell r="R114">
            <v>2213.907909384</v>
          </cell>
          <cell r="S114">
            <v>1450</v>
          </cell>
          <cell r="T114">
            <v>1455</v>
          </cell>
          <cell r="U114">
            <v>2458.5750000000003</v>
          </cell>
          <cell r="V114">
            <v>1487.5</v>
          </cell>
          <cell r="W114">
            <v>85.88644782608695</v>
          </cell>
          <cell r="X114">
            <v>77.846669767441867</v>
          </cell>
          <cell r="Y114">
            <v>79.452054794520549</v>
          </cell>
          <cell r="Z114">
            <v>2.7363240497142338</v>
          </cell>
          <cell r="AA114">
            <v>2.8268656445613716</v>
          </cell>
          <cell r="AB114">
            <v>0.28000000000000003</v>
          </cell>
          <cell r="AC114">
            <v>0.29125000000000001</v>
          </cell>
          <cell r="AD114">
            <v>0.3</v>
          </cell>
          <cell r="AE114">
            <v>0.29000000000000004</v>
          </cell>
          <cell r="AF114">
            <v>2.8287499999999994</v>
          </cell>
          <cell r="AG114">
            <v>2.75</v>
          </cell>
          <cell r="AH114">
            <v>2.93E-2</v>
          </cell>
          <cell r="AI114">
            <v>3.6600000000000001E-2</v>
          </cell>
          <cell r="BG114">
            <v>1174.9657500000001</v>
          </cell>
          <cell r="BH114">
            <v>169.717275</v>
          </cell>
          <cell r="BI114">
            <v>1344.683025</v>
          </cell>
          <cell r="BJ114">
            <v>1519.63078</v>
          </cell>
        </row>
        <row r="115">
          <cell r="A115">
            <v>37316</v>
          </cell>
          <cell r="B115">
            <v>82.231579999999994</v>
          </cell>
          <cell r="C115">
            <v>102.95482</v>
          </cell>
          <cell r="D115">
            <v>220</v>
          </cell>
          <cell r="E115">
            <v>335</v>
          </cell>
          <cell r="H115">
            <v>1375</v>
          </cell>
          <cell r="I115">
            <v>1444.0129999999999</v>
          </cell>
          <cell r="J115">
            <v>1225</v>
          </cell>
          <cell r="K115">
            <v>1285.0000000000002</v>
          </cell>
          <cell r="L115">
            <v>1190.7</v>
          </cell>
          <cell r="M115">
            <v>1287.5</v>
          </cell>
          <cell r="N115">
            <v>113.23226315789472</v>
          </cell>
          <cell r="O115">
            <v>74.011299435028249</v>
          </cell>
          <cell r="P115">
            <v>75.851393188854487</v>
          </cell>
          <cell r="Q115">
            <v>1262.5</v>
          </cell>
          <cell r="R115">
            <v>2286.6771918620002</v>
          </cell>
          <cell r="S115">
            <v>1450</v>
          </cell>
          <cell r="T115">
            <v>1455</v>
          </cell>
          <cell r="U115">
            <v>2535.75</v>
          </cell>
          <cell r="V115">
            <v>1512.5</v>
          </cell>
          <cell r="W115">
            <v>85.88644782608695</v>
          </cell>
          <cell r="X115">
            <v>80.405424031007769</v>
          </cell>
          <cell r="Y115">
            <v>79.452054794520549</v>
          </cell>
          <cell r="Z115">
            <v>2.9669781366234234</v>
          </cell>
          <cell r="AA115">
            <v>3.0506994466116302</v>
          </cell>
          <cell r="AB115">
            <v>0.28000000000000003</v>
          </cell>
          <cell r="AC115">
            <v>0.30625000000000002</v>
          </cell>
          <cell r="AD115">
            <v>0.3</v>
          </cell>
          <cell r="AE115">
            <v>0.29000000000000004</v>
          </cell>
          <cell r="AF115">
            <v>2.8087500000000007</v>
          </cell>
          <cell r="AG115">
            <v>2.8512499999999994</v>
          </cell>
          <cell r="AH115">
            <v>3.73E-2</v>
          </cell>
          <cell r="AI115">
            <v>4.6699999999999998E-2</v>
          </cell>
          <cell r="BG115">
            <v>1205.5449999999996</v>
          </cell>
          <cell r="BH115">
            <v>192.88719999999995</v>
          </cell>
          <cell r="BI115">
            <v>1398.4321999999995</v>
          </cell>
          <cell r="BJ115">
            <v>1526.2445799999998</v>
          </cell>
        </row>
        <row r="116">
          <cell r="A116">
            <v>37347</v>
          </cell>
          <cell r="B116">
            <v>157.18798000000001</v>
          </cell>
          <cell r="C116">
            <v>196.65031999999999</v>
          </cell>
          <cell r="D116">
            <v>270</v>
          </cell>
          <cell r="E116">
            <v>410</v>
          </cell>
          <cell r="H116">
            <v>1424.9999999999998</v>
          </cell>
          <cell r="I116">
            <v>1455.0360000000001</v>
          </cell>
          <cell r="J116">
            <v>1287.5</v>
          </cell>
          <cell r="K116">
            <v>1290</v>
          </cell>
          <cell r="L116">
            <v>1220.4675</v>
          </cell>
          <cell r="M116">
            <v>1287.5</v>
          </cell>
          <cell r="N116">
            <v>117.34979999999997</v>
          </cell>
          <cell r="O116">
            <v>74.576271186440678</v>
          </cell>
          <cell r="P116">
            <v>79.721362229102169</v>
          </cell>
          <cell r="Q116">
            <v>1262.5</v>
          </cell>
          <cell r="R116">
            <v>2243.6831212424995</v>
          </cell>
          <cell r="S116">
            <v>1275</v>
          </cell>
          <cell r="T116">
            <v>1455</v>
          </cell>
          <cell r="U116">
            <v>2491.6499999999996</v>
          </cell>
          <cell r="V116">
            <v>1375</v>
          </cell>
          <cell r="W116">
            <v>85.88644782608695</v>
          </cell>
          <cell r="X116">
            <v>78.89364244186045</v>
          </cell>
          <cell r="Y116">
            <v>69.863013698630141</v>
          </cell>
          <cell r="Z116">
            <v>3.1390426078804921</v>
          </cell>
          <cell r="AA116">
            <v>3.2264682935679945</v>
          </cell>
          <cell r="AB116">
            <v>0.27</v>
          </cell>
          <cell r="AC116">
            <v>0.31</v>
          </cell>
          <cell r="AD116">
            <v>0.3</v>
          </cell>
          <cell r="AE116">
            <v>0.29000000000000004</v>
          </cell>
          <cell r="AF116">
            <v>2.7649999999999997</v>
          </cell>
          <cell r="AG116">
            <v>2.8849999999999998</v>
          </cell>
          <cell r="AH116">
            <v>7.1300000000000002E-2</v>
          </cell>
          <cell r="AI116">
            <v>8.9200000000000002E-2</v>
          </cell>
          <cell r="BG116">
            <v>1263.0969285714282</v>
          </cell>
          <cell r="BH116">
            <v>239.32362857142854</v>
          </cell>
          <cell r="BI116">
            <v>1502.4205571428568</v>
          </cell>
          <cell r="BJ116">
            <v>1612.22398</v>
          </cell>
        </row>
        <row r="117">
          <cell r="A117">
            <v>37377</v>
          </cell>
          <cell r="B117">
            <v>155.86521999999999</v>
          </cell>
          <cell r="C117">
            <v>194.66618</v>
          </cell>
          <cell r="D117">
            <v>310</v>
          </cell>
          <cell r="E117">
            <v>485</v>
          </cell>
          <cell r="H117">
            <v>1450.0000000000002</v>
          </cell>
          <cell r="I117">
            <v>1410.944</v>
          </cell>
          <cell r="J117">
            <v>1362.5</v>
          </cell>
          <cell r="K117">
            <v>1312.5</v>
          </cell>
          <cell r="L117">
            <v>1234.8000000000002</v>
          </cell>
          <cell r="M117">
            <v>1287.5</v>
          </cell>
          <cell r="N117">
            <v>119.40856842105264</v>
          </cell>
          <cell r="O117">
            <v>72.316384180790962</v>
          </cell>
          <cell r="P117">
            <v>84.365325077399376</v>
          </cell>
          <cell r="Q117">
            <v>1262.5</v>
          </cell>
          <cell r="R117">
            <v>2172.0117681450001</v>
          </cell>
          <cell r="S117">
            <v>1275</v>
          </cell>
          <cell r="T117">
            <v>1455</v>
          </cell>
          <cell r="U117">
            <v>2414.4750000000004</v>
          </cell>
          <cell r="V117">
            <v>1375</v>
          </cell>
          <cell r="W117">
            <v>85.88644782608695</v>
          </cell>
          <cell r="X117">
            <v>76.373494186046514</v>
          </cell>
          <cell r="Y117">
            <v>69.863013698630141</v>
          </cell>
          <cell r="Z117">
            <v>3.0682745993913558</v>
          </cell>
          <cell r="AA117">
            <v>3.1443798320683021</v>
          </cell>
          <cell r="AB117">
            <v>0.27</v>
          </cell>
          <cell r="AC117">
            <v>0.3125</v>
          </cell>
          <cell r="AD117">
            <v>0.3</v>
          </cell>
          <cell r="AE117">
            <v>0.31</v>
          </cell>
          <cell r="AF117">
            <v>3.2566666666666664</v>
          </cell>
          <cell r="AG117">
            <v>3.005555555555556</v>
          </cell>
          <cell r="AH117">
            <v>7.0699999999999999E-2</v>
          </cell>
          <cell r="AI117">
            <v>8.8300000000000003E-2</v>
          </cell>
          <cell r="BG117">
            <v>1329.8353478260872</v>
          </cell>
          <cell r="BH117">
            <v>284.30962608695654</v>
          </cell>
          <cell r="BI117">
            <v>1614.1449739130437</v>
          </cell>
          <cell r="BJ117">
            <v>1566.8092199999999</v>
          </cell>
        </row>
        <row r="118">
          <cell r="A118">
            <v>37408</v>
          </cell>
          <cell r="B118">
            <v>204.58687999999998</v>
          </cell>
          <cell r="C118">
            <v>255.7336</v>
          </cell>
          <cell r="D118">
            <v>340</v>
          </cell>
          <cell r="E118">
            <v>525</v>
          </cell>
          <cell r="H118">
            <v>1450.0000000000002</v>
          </cell>
          <cell r="I118">
            <v>1410.944</v>
          </cell>
          <cell r="J118">
            <v>1490</v>
          </cell>
          <cell r="K118">
            <v>1312.5</v>
          </cell>
          <cell r="L118">
            <v>1234.8000000000002</v>
          </cell>
          <cell r="M118">
            <v>1437.5</v>
          </cell>
          <cell r="N118">
            <v>119.40856842105264</v>
          </cell>
          <cell r="O118">
            <v>72.316384180790962</v>
          </cell>
          <cell r="P118">
            <v>92.260061919504636</v>
          </cell>
          <cell r="Q118">
            <v>1262.5</v>
          </cell>
          <cell r="R118">
            <v>2172.0117681450001</v>
          </cell>
          <cell r="S118">
            <v>1452.5</v>
          </cell>
          <cell r="T118">
            <v>1455</v>
          </cell>
          <cell r="U118">
            <v>2414.4750000000004</v>
          </cell>
          <cell r="V118">
            <v>1450</v>
          </cell>
          <cell r="W118">
            <v>85.88644782608695</v>
          </cell>
          <cell r="X118">
            <v>76.373494186046514</v>
          </cell>
          <cell r="Y118">
            <v>79.589041095890408</v>
          </cell>
          <cell r="Z118">
            <v>3.2309968046609616</v>
          </cell>
          <cell r="AA118">
            <v>3.2840184160391912</v>
          </cell>
          <cell r="AB118">
            <v>0.28500000000000003</v>
          </cell>
          <cell r="AC118">
            <v>0.315</v>
          </cell>
          <cell r="AD118">
            <v>0.3</v>
          </cell>
          <cell r="AE118">
            <v>0.33249999999999996</v>
          </cell>
          <cell r="AF118">
            <v>6.9124999999999996</v>
          </cell>
          <cell r="AG118">
            <v>7.2312499999999993</v>
          </cell>
          <cell r="AH118">
            <v>9.2799999999999994E-2</v>
          </cell>
          <cell r="AI118">
            <v>0.11600000000000001</v>
          </cell>
          <cell r="BG118">
            <v>1386.3522500000001</v>
          </cell>
          <cell r="BH118">
            <v>325.07569999999998</v>
          </cell>
          <cell r="BI118">
            <v>1711.4279500000002</v>
          </cell>
          <cell r="BJ118">
            <v>1615.53088</v>
          </cell>
        </row>
        <row r="119">
          <cell r="A119">
            <v>37438</v>
          </cell>
          <cell r="B119">
            <v>244.93106</v>
          </cell>
          <cell r="C119">
            <v>306.21893999999998</v>
          </cell>
          <cell r="D119">
            <v>375</v>
          </cell>
          <cell r="E119">
            <v>570</v>
          </cell>
          <cell r="H119">
            <v>1450.0000000000002</v>
          </cell>
          <cell r="I119">
            <v>1432.99</v>
          </cell>
          <cell r="J119">
            <v>1500</v>
          </cell>
          <cell r="K119">
            <v>1312.5</v>
          </cell>
          <cell r="L119">
            <v>1234.8000000000002</v>
          </cell>
          <cell r="M119">
            <v>1450</v>
          </cell>
          <cell r="N119">
            <v>119.40856842105264</v>
          </cell>
          <cell r="O119">
            <v>73.44632768361582</v>
          </cell>
          <cell r="P119">
            <v>92.879256965944265</v>
          </cell>
          <cell r="Q119">
            <v>1262.5</v>
          </cell>
          <cell r="R119">
            <v>2172.0117681450001</v>
          </cell>
          <cell r="S119">
            <v>1452.5</v>
          </cell>
          <cell r="T119">
            <v>1455</v>
          </cell>
          <cell r="U119">
            <v>2414.4750000000004</v>
          </cell>
          <cell r="V119">
            <v>1450</v>
          </cell>
          <cell r="W119">
            <v>85.88644782608695</v>
          </cell>
          <cell r="X119">
            <v>76.373494186046514</v>
          </cell>
          <cell r="Y119">
            <v>79.589041095890408</v>
          </cell>
          <cell r="Z119">
            <v>3.2415423876558505</v>
          </cell>
          <cell r="AA119">
            <v>3.3285906236455087</v>
          </cell>
          <cell r="AB119">
            <v>0.3</v>
          </cell>
          <cell r="AC119">
            <v>0.315</v>
          </cell>
          <cell r="AD119">
            <v>0.3</v>
          </cell>
          <cell r="AE119">
            <v>0.34099999999999991</v>
          </cell>
          <cell r="AF119">
            <v>5.6687500000000002</v>
          </cell>
          <cell r="AG119">
            <v>6.046875</v>
          </cell>
          <cell r="AH119">
            <v>0.1111</v>
          </cell>
          <cell r="AI119">
            <v>0.1389</v>
          </cell>
          <cell r="BG119">
            <v>1439.0115217391303</v>
          </cell>
          <cell r="BH119">
            <v>372.15815217391298</v>
          </cell>
          <cell r="BI119">
            <v>1811.1696739130434</v>
          </cell>
          <cell r="BJ119">
            <v>1677.9210600000001</v>
          </cell>
        </row>
        <row r="120">
          <cell r="A120">
            <v>37469</v>
          </cell>
          <cell r="B120">
            <v>226.19195999999999</v>
          </cell>
          <cell r="C120">
            <v>298.06191999999999</v>
          </cell>
          <cell r="D120">
            <v>375</v>
          </cell>
          <cell r="E120">
            <v>580</v>
          </cell>
          <cell r="H120">
            <v>1450.0000000000002</v>
          </cell>
          <cell r="I120">
            <v>1444.0129999999999</v>
          </cell>
          <cell r="J120">
            <v>1500</v>
          </cell>
          <cell r="K120">
            <v>1312.5</v>
          </cell>
          <cell r="L120">
            <v>1234.8000000000002</v>
          </cell>
          <cell r="M120">
            <v>1450</v>
          </cell>
          <cell r="N120">
            <v>119.40856842105264</v>
          </cell>
          <cell r="O120">
            <v>74.011299435028249</v>
          </cell>
          <cell r="P120">
            <v>92.879256965944265</v>
          </cell>
          <cell r="Q120">
            <v>1262.5</v>
          </cell>
          <cell r="R120">
            <v>2172.0117681450001</v>
          </cell>
          <cell r="S120">
            <v>1452.5</v>
          </cell>
          <cell r="T120">
            <v>1455</v>
          </cell>
          <cell r="U120">
            <v>2414.4750000000004</v>
          </cell>
          <cell r="V120">
            <v>1450</v>
          </cell>
          <cell r="W120">
            <v>85.88644782608695</v>
          </cell>
          <cell r="X120">
            <v>76.373494186046514</v>
          </cell>
          <cell r="Y120">
            <v>79.589041095890408</v>
          </cell>
          <cell r="Z120">
            <v>3.0482800032831783</v>
          </cell>
          <cell r="AA120">
            <v>3.1025796062777831</v>
          </cell>
          <cell r="AB120">
            <v>0.3</v>
          </cell>
          <cell r="AC120">
            <v>0.315</v>
          </cell>
          <cell r="AD120">
            <v>0.3</v>
          </cell>
          <cell r="AE120">
            <v>0.34166666666666662</v>
          </cell>
          <cell r="AF120">
            <v>4.8000000000000007</v>
          </cell>
          <cell r="AG120">
            <v>4.78125</v>
          </cell>
          <cell r="AH120">
            <v>0.1026</v>
          </cell>
          <cell r="AI120">
            <v>0.13519999999999999</v>
          </cell>
          <cell r="BG120">
            <v>1417.8495454545459</v>
          </cell>
          <cell r="BH120">
            <v>366.68522727272733</v>
          </cell>
          <cell r="BI120">
            <v>1784.5347727272733</v>
          </cell>
          <cell r="BJ120">
            <v>1670.20496</v>
          </cell>
        </row>
        <row r="121">
          <cell r="A121">
            <v>37500</v>
          </cell>
          <cell r="B121">
            <v>260.58371999999997</v>
          </cell>
          <cell r="C121">
            <v>501.54649999999998</v>
          </cell>
          <cell r="D121">
            <v>370</v>
          </cell>
          <cell r="E121">
            <v>685</v>
          </cell>
          <cell r="H121">
            <v>1450.0000000000002</v>
          </cell>
          <cell r="I121">
            <v>1444.0129999999999</v>
          </cell>
          <cell r="J121">
            <v>1475</v>
          </cell>
          <cell r="K121">
            <v>1312.5</v>
          </cell>
          <cell r="L121">
            <v>1234.8000000000002</v>
          </cell>
          <cell r="M121">
            <v>1450</v>
          </cell>
          <cell r="N121">
            <v>119.40856842105264</v>
          </cell>
          <cell r="O121">
            <v>74.011299435028249</v>
          </cell>
          <cell r="P121">
            <v>91.331269349845201</v>
          </cell>
          <cell r="Q121">
            <v>1262.5</v>
          </cell>
          <cell r="R121">
            <v>2172.0117681450001</v>
          </cell>
          <cell r="S121">
            <v>1452.5</v>
          </cell>
          <cell r="T121">
            <v>1455</v>
          </cell>
          <cell r="U121">
            <v>2414.4750000000004</v>
          </cell>
          <cell r="V121">
            <v>1450</v>
          </cell>
          <cell r="W121">
            <v>85.88644782608695</v>
          </cell>
          <cell r="X121">
            <v>76.373494186046514</v>
          </cell>
          <cell r="Y121">
            <v>79.589041095890408</v>
          </cell>
          <cell r="Z121">
            <v>3.0136122307037669</v>
          </cell>
          <cell r="AA121">
            <v>3.0687803280010488</v>
          </cell>
          <cell r="AB121">
            <v>0.312</v>
          </cell>
          <cell r="AC121">
            <v>0.315</v>
          </cell>
          <cell r="AD121">
            <v>0.3</v>
          </cell>
          <cell r="AE121">
            <v>0.34599999999999997</v>
          </cell>
          <cell r="AF121">
            <v>4.7638888888888893</v>
          </cell>
          <cell r="AG121">
            <v>4.7722222222222221</v>
          </cell>
          <cell r="AH121">
            <v>0.1182</v>
          </cell>
          <cell r="AI121">
            <v>0.22750000000000001</v>
          </cell>
          <cell r="BG121">
            <v>1422.2428571428572</v>
          </cell>
          <cell r="BH121">
            <v>362.91714285714284</v>
          </cell>
          <cell r="BI121">
            <v>1785.16</v>
          </cell>
          <cell r="BJ121">
            <v>1704.59672</v>
          </cell>
        </row>
        <row r="122">
          <cell r="A122">
            <v>37530</v>
          </cell>
          <cell r="B122">
            <v>262.78832</v>
          </cell>
          <cell r="C122">
            <v>418.43307999999996</v>
          </cell>
          <cell r="D122">
            <v>370</v>
          </cell>
          <cell r="E122">
            <v>700</v>
          </cell>
          <cell r="H122">
            <v>1450.0000000000002</v>
          </cell>
          <cell r="I122">
            <v>1432.99</v>
          </cell>
          <cell r="J122">
            <v>1400</v>
          </cell>
          <cell r="K122">
            <v>1312.5</v>
          </cell>
          <cell r="L122">
            <v>1212.75</v>
          </cell>
          <cell r="M122">
            <v>1375</v>
          </cell>
          <cell r="N122">
            <v>119.40856842105264</v>
          </cell>
          <cell r="O122">
            <v>73.44632768361582</v>
          </cell>
          <cell r="P122">
            <v>86.687306501547994</v>
          </cell>
          <cell r="Q122">
            <v>1262.5</v>
          </cell>
          <cell r="R122">
            <v>2149.4849999999997</v>
          </cell>
          <cell r="S122">
            <v>1427.5</v>
          </cell>
          <cell r="T122">
            <v>1455</v>
          </cell>
          <cell r="U122">
            <v>2381.4</v>
          </cell>
          <cell r="V122">
            <v>1425</v>
          </cell>
          <cell r="W122">
            <v>85.88644782608695</v>
          </cell>
          <cell r="X122">
            <v>75.581395348837205</v>
          </cell>
          <cell r="Y122">
            <v>78.219178082191775</v>
          </cell>
          <cell r="Z122">
            <v>3.0881082637489201</v>
          </cell>
          <cell r="AA122">
            <v>3.1625237130444424</v>
          </cell>
          <cell r="AB122">
            <v>0.33</v>
          </cell>
          <cell r="AC122">
            <v>0.32500000000000001</v>
          </cell>
          <cell r="AD122">
            <v>0.3</v>
          </cell>
          <cell r="AE122">
            <v>0.35</v>
          </cell>
          <cell r="AF122">
            <v>4.0638888888888891</v>
          </cell>
          <cell r="AG122">
            <v>4.7</v>
          </cell>
          <cell r="AH122">
            <v>0.1192</v>
          </cell>
          <cell r="AI122">
            <v>0.1898</v>
          </cell>
          <cell r="BG122">
            <v>1423.1939130434785</v>
          </cell>
          <cell r="BH122">
            <v>363.15982608695651</v>
          </cell>
          <cell r="BI122">
            <v>1786.3537391304349</v>
          </cell>
          <cell r="BJ122">
            <v>1695.7783199999999</v>
          </cell>
        </row>
        <row r="123">
          <cell r="A123">
            <v>37561</v>
          </cell>
          <cell r="B123">
            <v>221.78275999999997</v>
          </cell>
          <cell r="C123">
            <v>341.93345999999997</v>
          </cell>
          <cell r="D123">
            <v>320</v>
          </cell>
          <cell r="E123">
            <v>580</v>
          </cell>
          <cell r="H123">
            <v>1450.0000000000002</v>
          </cell>
          <cell r="I123">
            <v>1410.944</v>
          </cell>
          <cell r="J123">
            <v>1400</v>
          </cell>
          <cell r="K123">
            <v>1300</v>
          </cell>
          <cell r="L123">
            <v>1212.75</v>
          </cell>
          <cell r="M123">
            <v>1375</v>
          </cell>
          <cell r="N123">
            <v>119.40856842105264</v>
          </cell>
          <cell r="O123">
            <v>72.316384180790962</v>
          </cell>
          <cell r="P123">
            <v>86.687306501547994</v>
          </cell>
          <cell r="Q123">
            <v>1262.5</v>
          </cell>
          <cell r="R123">
            <v>2138.462</v>
          </cell>
          <cell r="S123">
            <v>1427.5</v>
          </cell>
          <cell r="T123">
            <v>1455</v>
          </cell>
          <cell r="U123">
            <v>2359.3500000000004</v>
          </cell>
          <cell r="V123">
            <v>1425</v>
          </cell>
          <cell r="W123">
            <v>85.88644782608695</v>
          </cell>
          <cell r="X123">
            <v>75.193798449612416</v>
          </cell>
          <cell r="Y123">
            <v>78.219178082191775</v>
          </cell>
          <cell r="Z123">
            <v>3.3191422264269947</v>
          </cell>
          <cell r="AA123">
            <v>3.4176047242130094</v>
          </cell>
          <cell r="AB123">
            <v>0.33</v>
          </cell>
          <cell r="AC123">
            <v>0.32500000000000001</v>
          </cell>
          <cell r="AD123">
            <v>0.3</v>
          </cell>
          <cell r="AE123">
            <v>0.35499999999999998</v>
          </cell>
          <cell r="AF123">
            <v>3.1343749999999999</v>
          </cell>
          <cell r="AG123">
            <v>4.203125</v>
          </cell>
          <cell r="AH123">
            <v>0.10059999999999999</v>
          </cell>
          <cell r="AI123">
            <v>0.15509999999999999</v>
          </cell>
          <cell r="BG123">
            <v>1452.7135714285716</v>
          </cell>
          <cell r="BH123">
            <v>320.59885714285713</v>
          </cell>
          <cell r="BI123">
            <v>1773.3124285714289</v>
          </cell>
          <cell r="BJ123">
            <v>1632.72676</v>
          </cell>
        </row>
        <row r="124">
          <cell r="A124">
            <v>37591</v>
          </cell>
          <cell r="B124">
            <v>214.50757999999999</v>
          </cell>
          <cell r="C124">
            <v>268.07936000000001</v>
          </cell>
          <cell r="D124">
            <v>300</v>
          </cell>
          <cell r="E124">
            <v>545</v>
          </cell>
          <cell r="H124">
            <v>1450.0000000000002</v>
          </cell>
          <cell r="I124">
            <v>1410.944</v>
          </cell>
          <cell r="J124">
            <v>1375</v>
          </cell>
          <cell r="K124">
            <v>1290</v>
          </cell>
          <cell r="L124">
            <v>1212.75</v>
          </cell>
          <cell r="M124">
            <v>1350</v>
          </cell>
          <cell r="N124">
            <v>119.40856842105264</v>
          </cell>
          <cell r="O124">
            <v>72.316384180790962</v>
          </cell>
          <cell r="P124">
            <v>85.139318885448915</v>
          </cell>
          <cell r="Q124">
            <v>1262.5</v>
          </cell>
          <cell r="R124">
            <v>2138.462</v>
          </cell>
          <cell r="S124">
            <v>1427.5</v>
          </cell>
          <cell r="T124">
            <v>1455</v>
          </cell>
          <cell r="U124">
            <v>2359.3500000000004</v>
          </cell>
          <cell r="V124">
            <v>1425</v>
          </cell>
          <cell r="W124">
            <v>85.88644782608695</v>
          </cell>
          <cell r="X124">
            <v>75.193798449612416</v>
          </cell>
          <cell r="Y124">
            <v>78.219178082191775</v>
          </cell>
          <cell r="Z124">
            <v>3.2643467964113313</v>
          </cell>
          <cell r="AA124">
            <v>3.3772130998820651</v>
          </cell>
          <cell r="AB124">
            <v>0.33</v>
          </cell>
          <cell r="AC124">
            <v>0.32500000000000001</v>
          </cell>
          <cell r="AD124">
            <v>0.3</v>
          </cell>
          <cell r="AE124">
            <v>0.35499999999999998</v>
          </cell>
          <cell r="AF124">
            <v>3.3999999999999995</v>
          </cell>
          <cell r="AG124">
            <v>3.46875</v>
          </cell>
          <cell r="AH124">
            <v>9.7299999999999998E-2</v>
          </cell>
          <cell r="AI124">
            <v>0.1216</v>
          </cell>
          <cell r="BG124">
            <v>1477.9270000000004</v>
          </cell>
          <cell r="BH124">
            <v>305.77800000000002</v>
          </cell>
          <cell r="BI124">
            <v>1783.7050000000004</v>
          </cell>
          <cell r="BJ124">
            <v>1625.4515799999999</v>
          </cell>
        </row>
        <row r="125">
          <cell r="A125">
            <v>37622</v>
          </cell>
          <cell r="B125">
            <v>230.38069999999999</v>
          </cell>
          <cell r="C125">
            <v>313.27366000000001</v>
          </cell>
          <cell r="D125">
            <v>310</v>
          </cell>
          <cell r="E125">
            <v>535</v>
          </cell>
          <cell r="H125">
            <v>1430</v>
          </cell>
          <cell r="I125">
            <v>1410.944</v>
          </cell>
          <cell r="J125">
            <v>1405</v>
          </cell>
          <cell r="K125">
            <v>1290</v>
          </cell>
          <cell r="L125">
            <v>1212.75</v>
          </cell>
          <cell r="M125">
            <v>1350</v>
          </cell>
          <cell r="N125">
            <v>117.76155368421051</v>
          </cell>
          <cell r="O125">
            <v>72.316384180790962</v>
          </cell>
          <cell r="P125">
            <v>86.996904024767801</v>
          </cell>
          <cell r="Q125">
            <v>1262.5</v>
          </cell>
          <cell r="R125">
            <v>2138.462</v>
          </cell>
          <cell r="S125">
            <v>1427.5</v>
          </cell>
          <cell r="T125">
            <v>1455</v>
          </cell>
          <cell r="U125">
            <v>2359.3500000000004</v>
          </cell>
          <cell r="V125">
            <v>1425</v>
          </cell>
          <cell r="W125">
            <v>85.88644782608695</v>
          </cell>
          <cell r="X125">
            <v>75.193798449612416</v>
          </cell>
          <cell r="Y125">
            <v>78.219178082191775</v>
          </cell>
          <cell r="Z125">
            <v>3.6423841059602649</v>
          </cell>
          <cell r="AA125">
            <v>3.7897028939490158</v>
          </cell>
          <cell r="AB125">
            <v>0.33</v>
          </cell>
          <cell r="AC125">
            <v>0.32500000000000001</v>
          </cell>
          <cell r="AD125">
            <v>0.3</v>
          </cell>
          <cell r="AE125">
            <v>0.35499999999999998</v>
          </cell>
          <cell r="AF125">
            <v>3.7749999999999999</v>
          </cell>
          <cell r="AG125">
            <v>3.625</v>
          </cell>
          <cell r="AH125">
            <v>0.1045</v>
          </cell>
          <cell r="AI125">
            <v>0.1421</v>
          </cell>
          <cell r="BG125">
            <v>1519.1279999999997</v>
          </cell>
          <cell r="BH125">
            <v>329.32145454545451</v>
          </cell>
          <cell r="BI125">
            <v>1848.4494545454543</v>
          </cell>
          <cell r="BJ125">
            <v>1641.3246999999999</v>
          </cell>
        </row>
        <row r="126">
          <cell r="A126">
            <v>37653</v>
          </cell>
          <cell r="B126">
            <v>279.10235999999998</v>
          </cell>
          <cell r="C126">
            <v>348.98818</v>
          </cell>
          <cell r="D126">
            <v>330</v>
          </cell>
          <cell r="E126">
            <v>520</v>
          </cell>
          <cell r="H126">
            <v>1450</v>
          </cell>
          <cell r="I126">
            <v>1410.944</v>
          </cell>
          <cell r="J126">
            <v>1445</v>
          </cell>
          <cell r="K126">
            <v>1310</v>
          </cell>
          <cell r="L126">
            <v>1212.75</v>
          </cell>
          <cell r="M126">
            <v>1390.5</v>
          </cell>
          <cell r="N126">
            <v>119.40856842105261</v>
          </cell>
          <cell r="O126">
            <v>72.316384180790962</v>
          </cell>
          <cell r="P126">
            <v>89.473684210526315</v>
          </cell>
          <cell r="Q126">
            <v>1262.5</v>
          </cell>
          <cell r="R126">
            <v>2138.462</v>
          </cell>
          <cell r="S126">
            <v>1497.5</v>
          </cell>
          <cell r="T126">
            <v>1450</v>
          </cell>
          <cell r="U126">
            <v>2359.3500000000004</v>
          </cell>
          <cell r="V126">
            <v>1518.3333333333333</v>
          </cell>
          <cell r="W126">
            <v>85.88644782608695</v>
          </cell>
          <cell r="X126">
            <v>75.193798449612416</v>
          </cell>
          <cell r="Y126">
            <v>82.054794520547944</v>
          </cell>
          <cell r="Z126">
            <v>3.9129547310169648</v>
          </cell>
          <cell r="AA126">
            <v>4.052957339199855</v>
          </cell>
          <cell r="AB126">
            <v>0.33</v>
          </cell>
          <cell r="AC126">
            <v>0.35249999999999998</v>
          </cell>
          <cell r="AD126">
            <v>0.3</v>
          </cell>
          <cell r="AE126">
            <v>0.35875000000000001</v>
          </cell>
          <cell r="AF126">
            <v>4.0625</v>
          </cell>
          <cell r="AG126">
            <v>3.6843750000000002</v>
          </cell>
          <cell r="AH126">
            <v>0.12659999999999999</v>
          </cell>
          <cell r="AI126">
            <v>0.1583</v>
          </cell>
          <cell r="BG126">
            <v>1562.8317499999996</v>
          </cell>
          <cell r="BH126">
            <v>355.67894999999993</v>
          </cell>
          <cell r="BI126">
            <v>1918.5106999999996</v>
          </cell>
          <cell r="BJ126">
            <v>1690.0463599999998</v>
          </cell>
        </row>
        <row r="127">
          <cell r="A127">
            <v>37681</v>
          </cell>
          <cell r="B127">
            <v>267.63844</v>
          </cell>
          <cell r="C127">
            <v>343.03575999999998</v>
          </cell>
          <cell r="D127">
            <v>335</v>
          </cell>
          <cell r="E127">
            <v>505</v>
          </cell>
          <cell r="H127">
            <v>1455</v>
          </cell>
          <cell r="I127">
            <v>1388.8979999999999</v>
          </cell>
          <cell r="J127">
            <v>1475</v>
          </cell>
          <cell r="K127">
            <v>1310</v>
          </cell>
          <cell r="L127">
            <v>1212.75</v>
          </cell>
          <cell r="M127">
            <v>1390.5</v>
          </cell>
          <cell r="N127">
            <v>119.82032210526314</v>
          </cell>
          <cell r="O127">
            <v>71.186440677966104</v>
          </cell>
          <cell r="P127">
            <v>91.331269349845201</v>
          </cell>
          <cell r="Q127">
            <v>1257.4999999999998</v>
          </cell>
          <cell r="R127">
            <v>2138.462</v>
          </cell>
          <cell r="S127">
            <v>1517.5</v>
          </cell>
          <cell r="T127">
            <v>1444.9999999999998</v>
          </cell>
          <cell r="U127">
            <v>2359.3500000000004</v>
          </cell>
          <cell r="V127">
            <v>1535</v>
          </cell>
          <cell r="W127">
            <v>85.546303478260853</v>
          </cell>
          <cell r="X127">
            <v>75.193798449612416</v>
          </cell>
          <cell r="Y127">
            <v>83.150684931506845</v>
          </cell>
          <cell r="Z127">
            <v>3.8022230574167435</v>
          </cell>
          <cell r="AA127">
            <v>3.9189272430372859</v>
          </cell>
          <cell r="AB127">
            <v>0.38599999999999995</v>
          </cell>
          <cell r="AC127">
            <v>0.40000000000000008</v>
          </cell>
          <cell r="AD127">
            <v>0.3</v>
          </cell>
          <cell r="AE127">
            <v>0.37950000000000006</v>
          </cell>
          <cell r="AF127">
            <v>4.6861111111111109</v>
          </cell>
          <cell r="AG127">
            <v>4.5888888888888886</v>
          </cell>
          <cell r="AH127">
            <v>0.12139999999999999</v>
          </cell>
          <cell r="AI127">
            <v>0.15559999999999999</v>
          </cell>
          <cell r="BG127">
            <v>1572.1344285714281</v>
          </cell>
          <cell r="BH127">
            <v>361.96909523809512</v>
          </cell>
          <cell r="BI127">
            <v>1934.1035238095233</v>
          </cell>
          <cell r="BJ127">
            <v>1656.5364399999999</v>
          </cell>
        </row>
        <row r="128">
          <cell r="A128">
            <v>37712</v>
          </cell>
          <cell r="B128">
            <v>347.66541999999998</v>
          </cell>
          <cell r="C128">
            <v>463.18646000000001</v>
          </cell>
          <cell r="D128">
            <v>350</v>
          </cell>
          <cell r="E128">
            <v>540</v>
          </cell>
          <cell r="H128">
            <v>1447.5</v>
          </cell>
          <cell r="I128">
            <v>1388.8979999999999</v>
          </cell>
          <cell r="J128">
            <v>1430</v>
          </cell>
          <cell r="K128">
            <v>1305.0000000000002</v>
          </cell>
          <cell r="L128">
            <v>1187.2822500000002</v>
          </cell>
          <cell r="M128">
            <v>1320</v>
          </cell>
          <cell r="N128">
            <v>119.20269157894737</v>
          </cell>
          <cell r="O128">
            <v>71.186440677966104</v>
          </cell>
          <cell r="P128">
            <v>88.544891640866879</v>
          </cell>
          <cell r="Q128">
            <v>1250</v>
          </cell>
          <cell r="R128">
            <v>2138.462</v>
          </cell>
          <cell r="S128">
            <v>1442.5</v>
          </cell>
          <cell r="T128">
            <v>1435</v>
          </cell>
          <cell r="U128">
            <v>2193.9749999999999</v>
          </cell>
          <cell r="V128">
            <v>1457.5</v>
          </cell>
          <cell r="W128">
            <v>85.036086956521743</v>
          </cell>
          <cell r="X128">
            <v>75.193798449612416</v>
          </cell>
          <cell r="Y128">
            <v>79.041095890410958</v>
          </cell>
          <cell r="Z128">
            <v>3.5896534518733558</v>
          </cell>
          <cell r="AA128">
            <v>3.7749369500136085</v>
          </cell>
          <cell r="AB128">
            <v>0.40000000000000008</v>
          </cell>
          <cell r="AC128">
            <v>0.4200000000000001</v>
          </cell>
          <cell r="AD128">
            <v>0.3</v>
          </cell>
          <cell r="AE128">
            <v>0.40416666666666662</v>
          </cell>
          <cell r="AF128">
            <v>5.0214285714285714</v>
          </cell>
          <cell r="AG128">
            <v>5.1999999999999984</v>
          </cell>
          <cell r="AH128">
            <v>0.15770000000000001</v>
          </cell>
          <cell r="AI128">
            <v>0.21010000000000001</v>
          </cell>
          <cell r="BG128">
            <v>1571.6086500000001</v>
          </cell>
          <cell r="BH128">
            <v>380.00900000000007</v>
          </cell>
          <cell r="BI128">
            <v>1951.6176500000001</v>
          </cell>
          <cell r="BJ128">
            <v>1736.56342</v>
          </cell>
        </row>
        <row r="129">
          <cell r="A129">
            <v>37742</v>
          </cell>
          <cell r="B129">
            <v>412.48065999999994</v>
          </cell>
          <cell r="C129">
            <v>556.66149999999993</v>
          </cell>
          <cell r="D129">
            <v>390</v>
          </cell>
          <cell r="E129">
            <v>605</v>
          </cell>
          <cell r="H129">
            <v>1424.9999999999998</v>
          </cell>
          <cell r="I129">
            <v>1383.3864999999998</v>
          </cell>
          <cell r="J129">
            <v>1400</v>
          </cell>
          <cell r="K129">
            <v>1298.4750000000001</v>
          </cell>
          <cell r="L129">
            <v>1190.7</v>
          </cell>
          <cell r="M129">
            <v>1300</v>
          </cell>
          <cell r="N129">
            <v>117.34979999999997</v>
          </cell>
          <cell r="O129">
            <v>70.903954802259889</v>
          </cell>
          <cell r="P129">
            <v>86.687306501547994</v>
          </cell>
          <cell r="Q129">
            <v>1237.5</v>
          </cell>
          <cell r="R129">
            <v>2116.4159999999997</v>
          </cell>
          <cell r="S129">
            <v>1442.5</v>
          </cell>
          <cell r="T129">
            <v>1420.6499999999999</v>
          </cell>
          <cell r="U129">
            <v>2193.9749999999999</v>
          </cell>
          <cell r="V129">
            <v>1457.5</v>
          </cell>
          <cell r="W129">
            <v>84.185726086956521</v>
          </cell>
          <cell r="X129">
            <v>74.418604651162795</v>
          </cell>
          <cell r="Y129">
            <v>79.041095890410958</v>
          </cell>
          <cell r="Z129">
            <v>3.8004950687523493</v>
          </cell>
          <cell r="AA129">
            <v>3.9569112562621589</v>
          </cell>
          <cell r="AB129">
            <v>0.40000000000000008</v>
          </cell>
          <cell r="AC129">
            <v>0.43</v>
          </cell>
          <cell r="AD129">
            <v>0.3</v>
          </cell>
          <cell r="AE129">
            <v>0.40250000000000002</v>
          </cell>
          <cell r="AF129">
            <v>5.3875000000000002</v>
          </cell>
          <cell r="AG129">
            <v>5.1999999999999993</v>
          </cell>
          <cell r="AH129">
            <v>0.18709999999999999</v>
          </cell>
          <cell r="AI129">
            <v>0.2525</v>
          </cell>
          <cell r="BG129">
            <v>1648.8824999999997</v>
          </cell>
          <cell r="BH129">
            <v>451.2731052631579</v>
          </cell>
          <cell r="BI129">
            <v>2100.1556052631577</v>
          </cell>
          <cell r="BJ129">
            <v>1795.8671599999998</v>
          </cell>
        </row>
        <row r="130">
          <cell r="A130">
            <v>37773</v>
          </cell>
          <cell r="B130">
            <v>400.13489999999996</v>
          </cell>
          <cell r="C130">
            <v>574.95967999999993</v>
          </cell>
          <cell r="D130">
            <v>395</v>
          </cell>
          <cell r="E130">
            <v>630</v>
          </cell>
          <cell r="H130">
            <v>1400</v>
          </cell>
          <cell r="I130">
            <v>1383.3864999999998</v>
          </cell>
          <cell r="J130">
            <v>1375</v>
          </cell>
          <cell r="K130">
            <v>1260</v>
          </cell>
          <cell r="L130">
            <v>1190.7</v>
          </cell>
          <cell r="M130">
            <v>1280</v>
          </cell>
          <cell r="N130">
            <v>115.29103157894735</v>
          </cell>
          <cell r="O130">
            <v>70.903954802259889</v>
          </cell>
          <cell r="P130">
            <v>85.139318885448915</v>
          </cell>
          <cell r="Q130">
            <v>1230</v>
          </cell>
          <cell r="R130">
            <v>2094.37</v>
          </cell>
          <cell r="S130">
            <v>1442.5</v>
          </cell>
          <cell r="T130">
            <v>1420</v>
          </cell>
          <cell r="U130">
            <v>2116.7999999999997</v>
          </cell>
          <cell r="V130">
            <v>1457.5</v>
          </cell>
          <cell r="W130">
            <v>83.675509565217382</v>
          </cell>
          <cell r="X130">
            <v>73.643410852713174</v>
          </cell>
          <cell r="Y130">
            <v>79.041095890410958</v>
          </cell>
          <cell r="Z130">
            <v>4.0269695830795351</v>
          </cell>
          <cell r="AA130">
            <v>4.1905137238299712</v>
          </cell>
          <cell r="AB130">
            <v>0.4</v>
          </cell>
          <cell r="AC130">
            <v>0.45599999999999996</v>
          </cell>
          <cell r="AD130">
            <v>0.3</v>
          </cell>
          <cell r="AE130">
            <v>0.433</v>
          </cell>
          <cell r="AF130">
            <v>5.6333333333333337</v>
          </cell>
          <cell r="AG130">
            <v>5.7</v>
          </cell>
          <cell r="AH130">
            <v>0.18149999999999999</v>
          </cell>
          <cell r="AI130">
            <v>0.26079999999999998</v>
          </cell>
          <cell r="BG130">
            <v>1632.8800000000003</v>
          </cell>
          <cell r="BH130">
            <v>460.70542857142863</v>
          </cell>
          <cell r="BI130">
            <v>2093.585428571429</v>
          </cell>
          <cell r="BJ130">
            <v>1783.5213999999999</v>
          </cell>
        </row>
        <row r="131">
          <cell r="A131">
            <v>37803</v>
          </cell>
          <cell r="B131">
            <v>358.2475</v>
          </cell>
          <cell r="C131">
            <v>524.03341999999998</v>
          </cell>
          <cell r="D131">
            <v>365</v>
          </cell>
          <cell r="E131">
            <v>610</v>
          </cell>
          <cell r="H131">
            <v>1350</v>
          </cell>
          <cell r="I131">
            <v>1372.3635000000002</v>
          </cell>
          <cell r="J131">
            <v>1455</v>
          </cell>
          <cell r="K131">
            <v>1250</v>
          </cell>
          <cell r="L131">
            <v>1179.6750000000002</v>
          </cell>
          <cell r="M131">
            <v>1335</v>
          </cell>
          <cell r="N131">
            <v>111.17349473684209</v>
          </cell>
          <cell r="O131">
            <v>70.338983050847474</v>
          </cell>
          <cell r="P131">
            <v>90.092879256965944</v>
          </cell>
          <cell r="Q131">
            <v>1230</v>
          </cell>
          <cell r="R131">
            <v>2050.2779999999998</v>
          </cell>
          <cell r="S131">
            <v>1482.5</v>
          </cell>
          <cell r="T131">
            <v>1415</v>
          </cell>
          <cell r="U131">
            <v>2083.7250000000004</v>
          </cell>
          <cell r="V131">
            <v>1502.5</v>
          </cell>
          <cell r="W131">
            <v>83.675509565217382</v>
          </cell>
          <cell r="X131">
            <v>72.093023255813947</v>
          </cell>
          <cell r="Y131">
            <v>81.232876712328775</v>
          </cell>
          <cell r="Z131">
            <v>3.992245463043675</v>
          </cell>
          <cell r="AA131">
            <v>4.2531084500085683</v>
          </cell>
          <cell r="AB131">
            <v>0.40000000000000008</v>
          </cell>
          <cell r="AC131">
            <v>0.45999999999999996</v>
          </cell>
          <cell r="AD131">
            <v>0.3</v>
          </cell>
          <cell r="AE131">
            <v>0.45999999999999996</v>
          </cell>
          <cell r="AF131">
            <v>5.4</v>
          </cell>
          <cell r="AG131">
            <v>5.9062500000000009</v>
          </cell>
          <cell r="AH131">
            <v>0.16250000000000001</v>
          </cell>
          <cell r="AI131">
            <v>0.23769999999999999</v>
          </cell>
          <cell r="BG131">
            <v>1535.7717391304348</v>
          </cell>
          <cell r="BH131">
            <v>415.22717391304343</v>
          </cell>
          <cell r="BI131">
            <v>1950.9989130434783</v>
          </cell>
          <cell r="BJ131">
            <v>1730.6110000000001</v>
          </cell>
        </row>
        <row r="132">
          <cell r="A132">
            <v>37834</v>
          </cell>
          <cell r="B132">
            <v>408.07145999999995</v>
          </cell>
          <cell r="C132">
            <v>618.16983999999991</v>
          </cell>
          <cell r="D132">
            <v>350</v>
          </cell>
          <cell r="E132">
            <v>595</v>
          </cell>
          <cell r="H132">
            <v>1340</v>
          </cell>
          <cell r="I132">
            <v>1372.3635000000002</v>
          </cell>
          <cell r="J132">
            <v>1525</v>
          </cell>
          <cell r="K132">
            <v>1230</v>
          </cell>
          <cell r="L132">
            <v>1179.6750000000002</v>
          </cell>
          <cell r="M132">
            <v>1395</v>
          </cell>
          <cell r="N132">
            <v>110.34998736842103</v>
          </cell>
          <cell r="O132">
            <v>70.338983050847474</v>
          </cell>
          <cell r="P132">
            <v>94.427244582043343</v>
          </cell>
          <cell r="Q132">
            <v>1200</v>
          </cell>
          <cell r="R132">
            <v>2050.2779999999998</v>
          </cell>
          <cell r="S132">
            <v>1532.5</v>
          </cell>
          <cell r="T132">
            <v>1375</v>
          </cell>
          <cell r="U132">
            <v>2072.6999999999998</v>
          </cell>
          <cell r="V132">
            <v>1547.5</v>
          </cell>
          <cell r="W132">
            <v>81.63464347826087</v>
          </cell>
          <cell r="X132">
            <v>72.093023255813947</v>
          </cell>
          <cell r="Y132">
            <v>83.972602739726028</v>
          </cell>
          <cell r="Z132">
            <v>4.243400163294929</v>
          </cell>
          <cell r="AA132">
            <v>4.5064644055934995</v>
          </cell>
          <cell r="AB132">
            <v>0.46500000000000002</v>
          </cell>
          <cell r="AC132">
            <v>0.47499999999999992</v>
          </cell>
          <cell r="AD132">
            <v>0.3</v>
          </cell>
          <cell r="AE132">
            <v>0.47</v>
          </cell>
          <cell r="AF132">
            <v>5.7928571428571436</v>
          </cell>
          <cell r="AG132">
            <v>5.6000000000000005</v>
          </cell>
          <cell r="AH132">
            <v>0.18509999999999999</v>
          </cell>
          <cell r="AI132">
            <v>0.28039999999999998</v>
          </cell>
          <cell r="BG132">
            <v>1498.2328421052632</v>
          </cell>
          <cell r="BH132">
            <v>391.32947368421054</v>
          </cell>
          <cell r="BI132">
            <v>1889.5623157894738</v>
          </cell>
          <cell r="BJ132">
            <v>1780.43496</v>
          </cell>
        </row>
        <row r="133">
          <cell r="A133">
            <v>37865</v>
          </cell>
          <cell r="B133">
            <v>475.97314</v>
          </cell>
          <cell r="C133">
            <v>705.03107999999986</v>
          </cell>
          <cell r="D133">
            <v>370</v>
          </cell>
          <cell r="E133">
            <v>625</v>
          </cell>
          <cell r="H133">
            <v>1350</v>
          </cell>
          <cell r="I133">
            <v>1372.3635000000002</v>
          </cell>
          <cell r="J133">
            <v>1600</v>
          </cell>
          <cell r="K133">
            <v>1230</v>
          </cell>
          <cell r="L133">
            <v>1179.6750000000002</v>
          </cell>
          <cell r="M133">
            <v>1395</v>
          </cell>
          <cell r="N133">
            <v>111.17349473684209</v>
          </cell>
          <cell r="O133">
            <v>70.338983050847474</v>
          </cell>
          <cell r="P133">
            <v>99.071207430340564</v>
          </cell>
          <cell r="Q133">
            <v>1200</v>
          </cell>
          <cell r="R133">
            <v>2050.2779999999998</v>
          </cell>
          <cell r="S133">
            <v>1582.5</v>
          </cell>
          <cell r="T133">
            <v>1375</v>
          </cell>
          <cell r="U133">
            <v>2072.6999999999998</v>
          </cell>
          <cell r="V133">
            <v>1587.5</v>
          </cell>
          <cell r="W133">
            <v>81.63464347826087</v>
          </cell>
          <cell r="X133">
            <v>72.093023255813947</v>
          </cell>
          <cell r="Y133">
            <v>86.712328767123296</v>
          </cell>
          <cell r="Z133">
            <v>4.5217437919061796</v>
          </cell>
          <cell r="AA133">
            <v>4.8067384357958609</v>
          </cell>
          <cell r="AB133">
            <v>0.46499999999999997</v>
          </cell>
          <cell r="AC133">
            <v>0.47499999999999998</v>
          </cell>
          <cell r="AD133">
            <v>0.3</v>
          </cell>
          <cell r="AE133">
            <v>0.46999999999999992</v>
          </cell>
          <cell r="AF133">
            <v>6.1166666666666663</v>
          </cell>
          <cell r="AG133">
            <v>5.6000000000000005</v>
          </cell>
          <cell r="AH133">
            <v>0.21590000000000001</v>
          </cell>
          <cell r="AI133">
            <v>0.31979999999999997</v>
          </cell>
          <cell r="BG133">
            <v>1518.3787499999999</v>
          </cell>
          <cell r="BH133">
            <v>416.14825000000002</v>
          </cell>
          <cell r="BI133">
            <v>1934.5269999999998</v>
          </cell>
          <cell r="BJ133">
            <v>1848.3366400000002</v>
          </cell>
        </row>
        <row r="134">
          <cell r="A134">
            <v>37895</v>
          </cell>
          <cell r="B134">
            <v>475.31175999999999</v>
          </cell>
          <cell r="C134">
            <v>685.41013999999996</v>
          </cell>
          <cell r="D134">
            <v>395</v>
          </cell>
          <cell r="E134">
            <v>655</v>
          </cell>
          <cell r="H134">
            <v>1330</v>
          </cell>
          <cell r="I134">
            <v>1355.829</v>
          </cell>
          <cell r="J134">
            <v>1632.5</v>
          </cell>
          <cell r="K134">
            <v>1210</v>
          </cell>
          <cell r="L134">
            <v>1146.6000000000001</v>
          </cell>
          <cell r="M134">
            <v>1425</v>
          </cell>
          <cell r="N134">
            <v>109.52647999999998</v>
          </cell>
          <cell r="O134">
            <v>69.491525423728817</v>
          </cell>
          <cell r="P134">
            <v>101.08359133126935</v>
          </cell>
          <cell r="Q134">
            <v>1190</v>
          </cell>
          <cell r="R134">
            <v>2006.1859999999999</v>
          </cell>
          <cell r="S134">
            <v>1592.5</v>
          </cell>
          <cell r="T134">
            <v>1345.0000000000002</v>
          </cell>
          <cell r="U134">
            <v>2061.6750000000002</v>
          </cell>
          <cell r="V134">
            <v>1597.5</v>
          </cell>
          <cell r="W134">
            <v>80.954354782608689</v>
          </cell>
          <cell r="X134">
            <v>70.542635658914733</v>
          </cell>
          <cell r="Y134">
            <v>87.260273972602747</v>
          </cell>
          <cell r="Z134">
            <v>5.0129373760003784</v>
          </cell>
          <cell r="AA134">
            <v>5.319555071718729</v>
          </cell>
          <cell r="AB134">
            <v>0.48750000000000004</v>
          </cell>
          <cell r="AC134">
            <v>0.47499999999999998</v>
          </cell>
          <cell r="AD134">
            <v>0.48</v>
          </cell>
          <cell r="AE134">
            <v>0.47</v>
          </cell>
          <cell r="AF134">
            <v>6.083333333333333</v>
          </cell>
          <cell r="AG134">
            <v>6.0333333333333332</v>
          </cell>
          <cell r="AH134">
            <v>0.21560000000000001</v>
          </cell>
          <cell r="AI134">
            <v>0.31090000000000001</v>
          </cell>
          <cell r="BG134">
            <v>1557.2305000000001</v>
          </cell>
          <cell r="BH134">
            <v>462.48575000000005</v>
          </cell>
          <cell r="BI134">
            <v>2019.7162500000002</v>
          </cell>
          <cell r="BJ134">
            <v>1831.14076</v>
          </cell>
        </row>
        <row r="135">
          <cell r="A135">
            <v>37926</v>
          </cell>
          <cell r="B135">
            <v>531.96997999999996</v>
          </cell>
          <cell r="C135">
            <v>783.07392000000004</v>
          </cell>
          <cell r="D135">
            <v>440</v>
          </cell>
          <cell r="E135">
            <v>720</v>
          </cell>
          <cell r="H135">
            <v>1330</v>
          </cell>
          <cell r="I135">
            <v>1355.829</v>
          </cell>
          <cell r="J135">
            <v>1668.9047499999999</v>
          </cell>
          <cell r="K135">
            <v>1214.9999999999998</v>
          </cell>
          <cell r="L135">
            <v>1146.6000000000001</v>
          </cell>
          <cell r="M135">
            <v>1456.7775000000001</v>
          </cell>
          <cell r="N135">
            <v>109.52647999999998</v>
          </cell>
          <cell r="O135">
            <v>69.491525423728817</v>
          </cell>
          <cell r="P135">
            <v>103.33775541795664</v>
          </cell>
          <cell r="Q135">
            <v>1190</v>
          </cell>
          <cell r="R135">
            <v>2006.1859999999999</v>
          </cell>
          <cell r="S135">
            <v>1610</v>
          </cell>
          <cell r="T135">
            <v>1345.0000000000002</v>
          </cell>
          <cell r="U135">
            <v>2061.6750000000002</v>
          </cell>
          <cell r="V135">
            <v>1620</v>
          </cell>
          <cell r="W135">
            <v>80.954354782608689</v>
          </cell>
          <cell r="X135">
            <v>70.542635658914733</v>
          </cell>
          <cell r="Y135">
            <v>88.219178082191789</v>
          </cell>
          <cell r="Z135">
            <v>5.4843282228068588</v>
          </cell>
          <cell r="AA135">
            <v>5.7507600585140173</v>
          </cell>
          <cell r="AB135">
            <v>0.495</v>
          </cell>
          <cell r="AC135">
            <v>0.48249999999999998</v>
          </cell>
          <cell r="AD135">
            <v>0.48</v>
          </cell>
          <cell r="AE135">
            <v>0.47</v>
          </cell>
          <cell r="AF135">
            <v>5.9593750000000005</v>
          </cell>
          <cell r="AG135">
            <v>6.25</v>
          </cell>
          <cell r="AH135">
            <v>0.24129999999999999</v>
          </cell>
          <cell r="AI135">
            <v>0.35520000000000002</v>
          </cell>
          <cell r="BG135">
            <v>1557.8090499999998</v>
          </cell>
          <cell r="BH135">
            <v>515.36539999999991</v>
          </cell>
          <cell r="BI135">
            <v>2073.1744499999995</v>
          </cell>
          <cell r="BJ135">
            <v>1887.79898</v>
          </cell>
        </row>
        <row r="136">
          <cell r="A136">
            <v>37956</v>
          </cell>
          <cell r="B136">
            <v>590.83280000000002</v>
          </cell>
          <cell r="C136">
            <v>875.22620000000006</v>
          </cell>
          <cell r="D136">
            <v>500</v>
          </cell>
          <cell r="E136">
            <v>825</v>
          </cell>
          <cell r="H136">
            <v>1350</v>
          </cell>
          <cell r="I136">
            <v>1410.944</v>
          </cell>
          <cell r="J136">
            <v>1742.5</v>
          </cell>
          <cell r="K136">
            <v>1230</v>
          </cell>
          <cell r="L136">
            <v>1212.75</v>
          </cell>
          <cell r="M136">
            <v>1560</v>
          </cell>
          <cell r="N136">
            <v>111.17349473684209</v>
          </cell>
          <cell r="O136">
            <v>72.316384180790962</v>
          </cell>
          <cell r="P136">
            <v>107.89473684210526</v>
          </cell>
          <cell r="Q136">
            <v>1200</v>
          </cell>
          <cell r="R136">
            <v>2116.4159999999997</v>
          </cell>
          <cell r="S136">
            <v>1670</v>
          </cell>
          <cell r="T136">
            <v>1370</v>
          </cell>
          <cell r="U136">
            <v>2205</v>
          </cell>
          <cell r="V136">
            <v>1670</v>
          </cell>
          <cell r="W136">
            <v>81.63464347826087</v>
          </cell>
          <cell r="X136">
            <v>74.418604651162795</v>
          </cell>
          <cell r="Y136">
            <v>91.506849315068493</v>
          </cell>
          <cell r="Z136">
            <v>6.4272538372148276</v>
          </cell>
          <cell r="AA136">
            <v>6.5320476503674145</v>
          </cell>
          <cell r="AB136">
            <v>0.53700000000000003</v>
          </cell>
          <cell r="AC136">
            <v>0.55199999999999994</v>
          </cell>
          <cell r="AD136">
            <v>0.54</v>
          </cell>
          <cell r="AE136">
            <v>0.48199999999999993</v>
          </cell>
          <cell r="AF136">
            <v>6.5750000000000011</v>
          </cell>
          <cell r="AG136">
            <v>6.25</v>
          </cell>
          <cell r="AH136">
            <v>0.26800000000000002</v>
          </cell>
          <cell r="AI136">
            <v>0.39700000000000002</v>
          </cell>
          <cell r="BG136">
            <v>1659.907741935484</v>
          </cell>
          <cell r="BH136">
            <v>614.78064516129041</v>
          </cell>
          <cell r="BI136">
            <v>2274.6883870967745</v>
          </cell>
          <cell r="BJ136">
            <v>2001.7768000000001</v>
          </cell>
        </row>
        <row r="137">
          <cell r="A137">
            <v>37987</v>
          </cell>
          <cell r="B137">
            <v>698.41728000000001</v>
          </cell>
          <cell r="C137">
            <v>997.80196000000001</v>
          </cell>
          <cell r="D137">
            <v>540</v>
          </cell>
          <cell r="E137">
            <v>885</v>
          </cell>
          <cell r="H137">
            <v>1350</v>
          </cell>
          <cell r="I137">
            <v>1455.0360000000001</v>
          </cell>
          <cell r="J137">
            <v>2012.5</v>
          </cell>
          <cell r="K137">
            <v>1230</v>
          </cell>
          <cell r="L137">
            <v>1256.8500000000001</v>
          </cell>
          <cell r="M137">
            <v>1749.044117647059</v>
          </cell>
          <cell r="N137">
            <v>111.17349473684209</v>
          </cell>
          <cell r="O137">
            <v>74.576271186440678</v>
          </cell>
          <cell r="P137">
            <v>124.61300309597523</v>
          </cell>
          <cell r="Q137">
            <v>1200</v>
          </cell>
          <cell r="R137">
            <v>2182.5540000000001</v>
          </cell>
          <cell r="S137">
            <v>1764</v>
          </cell>
          <cell r="T137">
            <v>1370</v>
          </cell>
          <cell r="U137">
            <v>2293.2000000000003</v>
          </cell>
          <cell r="V137">
            <v>1764</v>
          </cell>
          <cell r="W137">
            <v>81.63464347826087</v>
          </cell>
          <cell r="X137">
            <v>76.744186046511643</v>
          </cell>
          <cell r="Y137">
            <v>96.657534246575338</v>
          </cell>
          <cell r="Z137">
            <v>6.9568823628517</v>
          </cell>
          <cell r="AA137">
            <v>7.1695580830989751</v>
          </cell>
          <cell r="AB137">
            <v>0.56499999999999995</v>
          </cell>
          <cell r="AC137">
            <v>0.59625000000000006</v>
          </cell>
          <cell r="AD137">
            <v>0.55000000000000004</v>
          </cell>
          <cell r="AE137">
            <v>0.48499999999999999</v>
          </cell>
          <cell r="AF137">
            <v>7.4875000000000007</v>
          </cell>
          <cell r="AG137">
            <v>7.4374999999999991</v>
          </cell>
          <cell r="AH137">
            <v>0.31680000000000003</v>
          </cell>
          <cell r="AI137">
            <v>0.4526</v>
          </cell>
          <cell r="BG137">
            <v>1700.8475806451609</v>
          </cell>
          <cell r="BH137">
            <v>680.33903225806444</v>
          </cell>
          <cell r="BI137">
            <v>2381.1866129032251</v>
          </cell>
          <cell r="BJ137">
            <v>2153.4532800000002</v>
          </cell>
        </row>
        <row r="138">
          <cell r="A138">
            <v>38018</v>
          </cell>
          <cell r="B138">
            <v>799.38795999999991</v>
          </cell>
          <cell r="C138">
            <v>1126.33014</v>
          </cell>
          <cell r="D138">
            <v>615</v>
          </cell>
          <cell r="E138">
            <v>975</v>
          </cell>
          <cell r="H138">
            <v>1380</v>
          </cell>
          <cell r="I138">
            <v>1499.1279999999997</v>
          </cell>
          <cell r="J138">
            <v>2200</v>
          </cell>
          <cell r="K138">
            <v>1275</v>
          </cell>
          <cell r="L138">
            <v>1300.9499999999998</v>
          </cell>
          <cell r="M138">
            <v>1825</v>
          </cell>
          <cell r="N138">
            <v>113.64401684210526</v>
          </cell>
          <cell r="O138">
            <v>76.83615819209038</v>
          </cell>
          <cell r="P138">
            <v>136.22291021671828</v>
          </cell>
          <cell r="Q138">
            <v>1220</v>
          </cell>
          <cell r="R138">
            <v>2314.83</v>
          </cell>
          <cell r="S138">
            <v>1858</v>
          </cell>
          <cell r="T138">
            <v>1390.0000000000002</v>
          </cell>
          <cell r="U138">
            <v>2491.6499999999996</v>
          </cell>
          <cell r="V138">
            <v>1858</v>
          </cell>
          <cell r="W138">
            <v>82.995220869565216</v>
          </cell>
          <cell r="X138">
            <v>81.395348837209298</v>
          </cell>
          <cell r="Y138">
            <v>101.80821917808218</v>
          </cell>
          <cell r="Z138">
            <v>6.8731289122743355</v>
          </cell>
          <cell r="AA138">
            <v>7.1873807039825826</v>
          </cell>
          <cell r="AB138">
            <v>0.56499999999999995</v>
          </cell>
          <cell r="AC138">
            <v>0.6</v>
          </cell>
          <cell r="AD138">
            <v>0.56000000000000005</v>
          </cell>
          <cell r="AE138">
            <v>0.5787500000000001</v>
          </cell>
          <cell r="AF138">
            <v>7.4874999999999998</v>
          </cell>
          <cell r="AG138">
            <v>8.15</v>
          </cell>
          <cell r="AH138">
            <v>0.36259999999999998</v>
          </cell>
          <cell r="AI138">
            <v>0.51090000000000002</v>
          </cell>
          <cell r="AO138">
            <v>615</v>
          </cell>
          <cell r="AP138">
            <v>975</v>
          </cell>
          <cell r="AT138">
            <v>50</v>
          </cell>
          <cell r="BG138">
            <v>1741.1317241379309</v>
          </cell>
          <cell r="BH138">
            <v>775.93913793103445</v>
          </cell>
          <cell r="BI138">
            <v>2517.0708620689652</v>
          </cell>
          <cell r="BJ138">
            <v>2298.5159599999997</v>
          </cell>
        </row>
        <row r="139">
          <cell r="A139">
            <v>38047</v>
          </cell>
          <cell r="B139">
            <v>1091.4974599999998</v>
          </cell>
          <cell r="C139">
            <v>1531.7560799999999</v>
          </cell>
          <cell r="D139">
            <v>750</v>
          </cell>
          <cell r="E139">
            <v>1175</v>
          </cell>
          <cell r="H139">
            <v>1390</v>
          </cell>
          <cell r="I139">
            <v>1554.2429999999999</v>
          </cell>
          <cell r="J139">
            <v>2205</v>
          </cell>
          <cell r="K139">
            <v>1310</v>
          </cell>
          <cell r="L139">
            <v>1345.05</v>
          </cell>
          <cell r="M139">
            <v>1829.7558139534883</v>
          </cell>
          <cell r="N139">
            <v>114.46752421052631</v>
          </cell>
          <cell r="O139">
            <v>79.66101694915254</v>
          </cell>
          <cell r="P139">
            <v>136.53250773993807</v>
          </cell>
          <cell r="Q139">
            <v>1244.3999999999999</v>
          </cell>
          <cell r="R139">
            <v>2502.221</v>
          </cell>
          <cell r="S139">
            <v>2140</v>
          </cell>
          <cell r="T139">
            <v>1417.8000000000002</v>
          </cell>
          <cell r="U139">
            <v>2694.3323838896949</v>
          </cell>
          <cell r="V139">
            <v>2046</v>
          </cell>
          <cell r="W139">
            <v>84.655125286956519</v>
          </cell>
          <cell r="X139">
            <v>87.984496124031025</v>
          </cell>
          <cell r="Y139">
            <v>117.26027397260275</v>
          </cell>
          <cell r="Z139">
            <v>6.2245344714016939</v>
          </cell>
          <cell r="AA139">
            <v>6.4977962240567688</v>
          </cell>
          <cell r="AB139">
            <v>0.56499999999999995</v>
          </cell>
          <cell r="AC139">
            <v>0.70699999999999996</v>
          </cell>
          <cell r="AD139">
            <v>0.56000000000000005</v>
          </cell>
          <cell r="AE139">
            <v>0.63100000000000001</v>
          </cell>
          <cell r="AF139">
            <v>9.0166666666666675</v>
          </cell>
          <cell r="AG139">
            <v>8.6611111111111097</v>
          </cell>
          <cell r="AH139">
            <v>0.49509999999999998</v>
          </cell>
          <cell r="AI139">
            <v>0.69479999999999997</v>
          </cell>
          <cell r="AO139">
            <v>750</v>
          </cell>
          <cell r="AP139">
            <v>1175</v>
          </cell>
          <cell r="AT139">
            <v>60</v>
          </cell>
          <cell r="BG139">
            <v>1706.32364516129</v>
          </cell>
          <cell r="BH139">
            <v>920.67822580645145</v>
          </cell>
          <cell r="BI139">
            <v>2627.0018709677415</v>
          </cell>
          <cell r="BJ139">
            <v>2645.74046</v>
          </cell>
        </row>
        <row r="140">
          <cell r="A140">
            <v>38078</v>
          </cell>
          <cell r="B140">
            <v>1216.2778199999998</v>
          </cell>
          <cell r="C140">
            <v>1716.5015599999999</v>
          </cell>
          <cell r="D140">
            <v>810</v>
          </cell>
          <cell r="E140">
            <v>1275</v>
          </cell>
          <cell r="H140">
            <v>1445.6</v>
          </cell>
          <cell r="I140">
            <v>1587.3119999999999</v>
          </cell>
          <cell r="J140">
            <v>2173.5</v>
          </cell>
          <cell r="K140">
            <v>1388.6000000000001</v>
          </cell>
          <cell r="L140">
            <v>1389.15</v>
          </cell>
          <cell r="M140">
            <v>1803.841860465116</v>
          </cell>
          <cell r="N140">
            <v>119.04622517894734</v>
          </cell>
          <cell r="O140">
            <v>81.355932203389827</v>
          </cell>
          <cell r="P140">
            <v>134.58204334365325</v>
          </cell>
          <cell r="Q140">
            <v>1269.288</v>
          </cell>
          <cell r="R140">
            <v>2590.4049999999993</v>
          </cell>
          <cell r="S140">
            <v>2140</v>
          </cell>
          <cell r="T140">
            <v>1446.1560000000002</v>
          </cell>
          <cell r="U140">
            <v>2789.236992017416</v>
          </cell>
          <cell r="V140">
            <v>2046</v>
          </cell>
          <cell r="W140">
            <v>86.348227792695653</v>
          </cell>
          <cell r="X140">
            <v>91.085271317829438</v>
          </cell>
          <cell r="Y140">
            <v>117.26027397260275</v>
          </cell>
          <cell r="Z140">
            <v>5.8301959539145427</v>
          </cell>
          <cell r="AA140">
            <v>6.1804613585734884</v>
          </cell>
          <cell r="AB140">
            <v>0.68500000000000005</v>
          </cell>
          <cell r="AC140">
            <v>0.74</v>
          </cell>
          <cell r="AD140">
            <v>0.68</v>
          </cell>
          <cell r="AE140">
            <v>0.70750000000000002</v>
          </cell>
          <cell r="AF140">
            <v>14.666666666666666</v>
          </cell>
          <cell r="AG140">
            <v>12.016666666666667</v>
          </cell>
          <cell r="AH140">
            <v>0.55169999999999997</v>
          </cell>
          <cell r="AI140">
            <v>0.77859999999999996</v>
          </cell>
          <cell r="AO140">
            <v>810</v>
          </cell>
          <cell r="AP140">
            <v>1275</v>
          </cell>
          <cell r="AT140">
            <v>60</v>
          </cell>
          <cell r="BG140">
            <v>1736.8498506666667</v>
          </cell>
          <cell r="BH140">
            <v>973.1934</v>
          </cell>
          <cell r="BI140">
            <v>2710.0432506666666</v>
          </cell>
          <cell r="BJ140">
            <v>2803.5898199999997</v>
          </cell>
        </row>
        <row r="141">
          <cell r="A141">
            <v>38108</v>
          </cell>
          <cell r="B141">
            <v>1250.22866</v>
          </cell>
          <cell r="C141">
            <v>1718.4857</v>
          </cell>
          <cell r="D141">
            <v>840</v>
          </cell>
          <cell r="E141">
            <v>1325</v>
          </cell>
          <cell r="H141">
            <v>1475</v>
          </cell>
          <cell r="I141">
            <v>1609.3579999999999</v>
          </cell>
          <cell r="J141">
            <v>2105.6965704320869</v>
          </cell>
          <cell r="K141">
            <v>1438.6000000000001</v>
          </cell>
          <cell r="L141">
            <v>1411.2</v>
          </cell>
          <cell r="M141">
            <v>1735.2976050650466</v>
          </cell>
          <cell r="N141">
            <v>121.46733684210524</v>
          </cell>
          <cell r="O141">
            <v>82.485875706214699</v>
          </cell>
          <cell r="P141">
            <v>130.38368857164625</v>
          </cell>
          <cell r="Q141">
            <v>1294.6737599999997</v>
          </cell>
          <cell r="R141">
            <v>2612.451</v>
          </cell>
          <cell r="S141">
            <v>2140</v>
          </cell>
          <cell r="T141">
            <v>1475.0791200000001</v>
          </cell>
          <cell r="U141">
            <v>2800.35</v>
          </cell>
          <cell r="V141">
            <v>2046</v>
          </cell>
          <cell r="W141">
            <v>88.07519234854955</v>
          </cell>
          <cell r="X141">
            <v>91.860465116279073</v>
          </cell>
          <cell r="Y141">
            <v>117.26027397260275</v>
          </cell>
          <cell r="Z141">
            <v>5.0455506906611536</v>
          </cell>
          <cell r="AA141">
            <v>5.3434827179533713</v>
          </cell>
          <cell r="AB141">
            <v>0.68500000000000005</v>
          </cell>
          <cell r="AC141">
            <v>0.74</v>
          </cell>
          <cell r="AD141">
            <v>0.68</v>
          </cell>
          <cell r="AE141">
            <v>0.72</v>
          </cell>
          <cell r="AF141">
            <v>13.155555555555557</v>
          </cell>
          <cell r="AG141">
            <v>13.777777777777779</v>
          </cell>
          <cell r="AH141">
            <v>0.56710000000000005</v>
          </cell>
          <cell r="AI141">
            <v>0.77949999999999997</v>
          </cell>
          <cell r="AO141">
            <v>840</v>
          </cell>
          <cell r="AP141">
            <v>1325</v>
          </cell>
          <cell r="AT141">
            <v>65</v>
          </cell>
          <cell r="BG141">
            <v>1770.4282258064513</v>
          </cell>
          <cell r="BH141">
            <v>1008.2438709677417</v>
          </cell>
          <cell r="BI141">
            <v>2778.6720967741931</v>
          </cell>
          <cell r="BJ141">
            <v>2859.5866599999999</v>
          </cell>
        </row>
        <row r="142">
          <cell r="A142">
            <v>38139</v>
          </cell>
          <cell r="B142">
            <v>1172.8471999999999</v>
          </cell>
          <cell r="C142">
            <v>1697.3215399999999</v>
          </cell>
          <cell r="D142">
            <v>870</v>
          </cell>
          <cell r="E142">
            <v>1365</v>
          </cell>
          <cell r="H142">
            <v>1487.4999999999998</v>
          </cell>
          <cell r="I142">
            <v>1649.5919499999995</v>
          </cell>
          <cell r="J142">
            <v>2086.0355380284259</v>
          </cell>
          <cell r="K142">
            <v>1488.6000000000001</v>
          </cell>
          <cell r="L142">
            <v>1453.5360000000001</v>
          </cell>
          <cell r="M142">
            <v>1701.272161828477</v>
          </cell>
          <cell r="N142">
            <v>122.49672105263154</v>
          </cell>
          <cell r="O142">
            <v>84.548022598870034</v>
          </cell>
          <cell r="P142">
            <v>129.16628718442266</v>
          </cell>
          <cell r="Q142">
            <v>1320.5672351999999</v>
          </cell>
          <cell r="R142">
            <v>2678.5889999999995</v>
          </cell>
          <cell r="S142">
            <v>2118.8118811881186</v>
          </cell>
          <cell r="T142">
            <v>1504.5807024000003</v>
          </cell>
          <cell r="U142">
            <v>2866.5</v>
          </cell>
          <cell r="V142">
            <v>2025.7425742574258</v>
          </cell>
          <cell r="W142">
            <v>89.836696195520545</v>
          </cell>
          <cell r="X142">
            <v>94.186046511627893</v>
          </cell>
          <cell r="Y142">
            <v>116.0992811609928</v>
          </cell>
          <cell r="Z142">
            <v>6.1414975299580217</v>
          </cell>
          <cell r="AA142">
            <v>6.3895132903928156</v>
          </cell>
          <cell r="AB142">
            <v>0.68500000000000005</v>
          </cell>
          <cell r="AC142">
            <v>0.74</v>
          </cell>
          <cell r="AD142">
            <v>0.68</v>
          </cell>
          <cell r="AE142">
            <v>0.72</v>
          </cell>
          <cell r="AF142">
            <v>15.762500000000001</v>
          </cell>
          <cell r="AG142">
            <v>14.875</v>
          </cell>
          <cell r="AH142">
            <v>0.53200000000000003</v>
          </cell>
          <cell r="AI142">
            <v>0.76990000000000003</v>
          </cell>
          <cell r="AK142">
            <v>234.12852000000001</v>
          </cell>
          <cell r="AO142">
            <v>870</v>
          </cell>
          <cell r="AP142">
            <v>1365</v>
          </cell>
          <cell r="AT142">
            <v>155</v>
          </cell>
          <cell r="BG142">
            <v>1805.6861666666664</v>
          </cell>
          <cell r="BH142">
            <v>1056.0988</v>
          </cell>
          <cell r="BI142">
            <v>2861.7849666666662</v>
          </cell>
          <cell r="BJ142">
            <v>2822.4391499999992</v>
          </cell>
        </row>
        <row r="143">
          <cell r="A143">
            <v>38169</v>
          </cell>
          <cell r="B143">
            <v>1076.7266399999999</v>
          </cell>
          <cell r="C143">
            <v>1841.9432999999999</v>
          </cell>
          <cell r="D143">
            <v>830</v>
          </cell>
          <cell r="E143">
            <v>1495</v>
          </cell>
          <cell r="H143">
            <v>1475</v>
          </cell>
          <cell r="I143">
            <v>1682.5837889999998</v>
          </cell>
          <cell r="J143">
            <v>2135</v>
          </cell>
          <cell r="K143">
            <v>1500</v>
          </cell>
          <cell r="L143">
            <v>1482.6067200000002</v>
          </cell>
          <cell r="M143">
            <v>1803.3484915381857</v>
          </cell>
          <cell r="N143">
            <v>121.46733684210524</v>
          </cell>
          <cell r="O143">
            <v>86.238983050847452</v>
          </cell>
          <cell r="P143">
            <v>132.19814241486068</v>
          </cell>
          <cell r="Q143">
            <v>1333.7729075519999</v>
          </cell>
          <cell r="R143">
            <v>2766.7729999999997</v>
          </cell>
          <cell r="S143">
            <v>2245.9405940594061</v>
          </cell>
          <cell r="T143">
            <v>1519.6265094240005</v>
          </cell>
          <cell r="U143">
            <v>2976.75</v>
          </cell>
          <cell r="V143">
            <v>2147.2871287128714</v>
          </cell>
          <cell r="W143">
            <v>90.735063157475764</v>
          </cell>
          <cell r="X143">
            <v>97.286821705426348</v>
          </cell>
          <cell r="Y143">
            <v>123.0652380306524</v>
          </cell>
          <cell r="Z143">
            <v>6.818284908414638</v>
          </cell>
          <cell r="AA143">
            <v>7.1022591147802068</v>
          </cell>
          <cell r="AB143">
            <v>0.73</v>
          </cell>
          <cell r="AC143">
            <v>0.75</v>
          </cell>
          <cell r="AD143">
            <v>0.68</v>
          </cell>
          <cell r="AE143">
            <v>0.72250000000000003</v>
          </cell>
          <cell r="AF143">
            <v>14.855555555555554</v>
          </cell>
          <cell r="AG143">
            <v>16.305555555555557</v>
          </cell>
          <cell r="AH143">
            <v>0.4884</v>
          </cell>
          <cell r="AI143">
            <v>0.83550000000000002</v>
          </cell>
          <cell r="AK143">
            <v>208.99607999999998</v>
          </cell>
          <cell r="AO143">
            <v>830</v>
          </cell>
          <cell r="AP143">
            <v>1495</v>
          </cell>
          <cell r="AT143">
            <v>175</v>
          </cell>
          <cell r="BG143">
            <v>1810.9669354838711</v>
          </cell>
          <cell r="BH143">
            <v>1019.0525806451614</v>
          </cell>
          <cell r="BI143">
            <v>2830.0195161290326</v>
          </cell>
          <cell r="BJ143">
            <v>2759.3104289999997</v>
          </cell>
        </row>
        <row r="144">
          <cell r="A144">
            <v>38200</v>
          </cell>
          <cell r="B144">
            <v>897.49266</v>
          </cell>
          <cell r="C144">
            <v>1550.4951800000001</v>
          </cell>
          <cell r="D144">
            <v>755</v>
          </cell>
          <cell r="E144">
            <v>1505</v>
          </cell>
          <cell r="H144">
            <v>1475</v>
          </cell>
          <cell r="I144">
            <v>1697.5419999999999</v>
          </cell>
          <cell r="J144">
            <v>2250</v>
          </cell>
          <cell r="K144">
            <v>1515.0000000000002</v>
          </cell>
          <cell r="L144">
            <v>1521.4499999999998</v>
          </cell>
          <cell r="M144">
            <v>1825</v>
          </cell>
          <cell r="N144">
            <v>121.46733684210524</v>
          </cell>
          <cell r="O144">
            <v>87.005649717514117</v>
          </cell>
          <cell r="P144">
            <v>139.31888544891643</v>
          </cell>
          <cell r="Q144">
            <v>1359.9999999999998</v>
          </cell>
          <cell r="R144">
            <v>2810.8649999999998</v>
          </cell>
          <cell r="S144">
            <v>2275</v>
          </cell>
          <cell r="T144">
            <v>1540</v>
          </cell>
          <cell r="U144">
            <v>3087</v>
          </cell>
          <cell r="V144">
            <v>2325</v>
          </cell>
          <cell r="W144">
            <v>92.519262608695641</v>
          </cell>
          <cell r="X144">
            <v>98.837209302325576</v>
          </cell>
          <cell r="Y144">
            <v>124.65753424657535</v>
          </cell>
          <cell r="Z144">
            <v>6.2079072761282692</v>
          </cell>
          <cell r="AA144">
            <v>6.4558833550051933</v>
          </cell>
          <cell r="AB144">
            <v>0.73</v>
          </cell>
          <cell r="AC144">
            <v>0.75</v>
          </cell>
          <cell r="AD144">
            <v>0.68</v>
          </cell>
          <cell r="AE144">
            <v>0.73</v>
          </cell>
          <cell r="AF144">
            <v>17.416666666666668</v>
          </cell>
          <cell r="AG144">
            <v>16.527777777777779</v>
          </cell>
          <cell r="AH144">
            <v>0.40710000000000002</v>
          </cell>
          <cell r="AI144">
            <v>0.70330000000000004</v>
          </cell>
          <cell r="AK144">
            <v>192.24112</v>
          </cell>
          <cell r="AO144">
            <v>755</v>
          </cell>
          <cell r="AP144">
            <v>1505</v>
          </cell>
          <cell r="AT144">
            <v>190</v>
          </cell>
          <cell r="BG144">
            <v>1799.6665322580645</v>
          </cell>
          <cell r="BH144">
            <v>921.18524193548387</v>
          </cell>
          <cell r="BI144">
            <v>2720.8517741935484</v>
          </cell>
          <cell r="BJ144">
            <v>2595.0346599999998</v>
          </cell>
        </row>
        <row r="145">
          <cell r="A145">
            <v>38231</v>
          </cell>
          <cell r="B145">
            <v>1139.11682</v>
          </cell>
          <cell r="C145">
            <v>1981.0535599999998</v>
          </cell>
          <cell r="D145">
            <v>780</v>
          </cell>
          <cell r="E145">
            <v>1635</v>
          </cell>
          <cell r="H145">
            <v>1462.5</v>
          </cell>
          <cell r="I145">
            <v>1697.5419999999999</v>
          </cell>
          <cell r="J145">
            <v>2500</v>
          </cell>
          <cell r="K145">
            <v>1515.0000000000002</v>
          </cell>
          <cell r="L145">
            <v>1521.4499999999998</v>
          </cell>
          <cell r="M145">
            <v>1825</v>
          </cell>
          <cell r="N145">
            <v>120.43795263157892</v>
          </cell>
          <cell r="O145">
            <v>87.005649717514117</v>
          </cell>
          <cell r="P145">
            <v>154.79876160990713</v>
          </cell>
          <cell r="Q145">
            <v>1359.9999999999998</v>
          </cell>
          <cell r="R145">
            <v>3035.7342000000003</v>
          </cell>
          <cell r="S145">
            <v>2275</v>
          </cell>
          <cell r="T145">
            <v>1540</v>
          </cell>
          <cell r="U145">
            <v>3333.96</v>
          </cell>
          <cell r="V145">
            <v>2575</v>
          </cell>
          <cell r="W145">
            <v>92.519262608695641</v>
          </cell>
          <cell r="X145">
            <v>106.74418604651166</v>
          </cell>
          <cell r="Y145">
            <v>124.65753424657535</v>
          </cell>
          <cell r="Z145">
            <v>6.0225314012849172</v>
          </cell>
          <cell r="AA145">
            <v>6.2865978207182964</v>
          </cell>
          <cell r="AB145">
            <v>0.73</v>
          </cell>
          <cell r="AC145">
            <v>0.75</v>
          </cell>
          <cell r="AD145">
            <v>0.68</v>
          </cell>
          <cell r="AE145">
            <v>0.73</v>
          </cell>
          <cell r="AF145">
            <v>18.25</v>
          </cell>
          <cell r="AG145">
            <v>18.166666666666668</v>
          </cell>
          <cell r="AH145">
            <v>0.51670000000000005</v>
          </cell>
          <cell r="AI145">
            <v>0.89859999999999995</v>
          </cell>
          <cell r="AK145">
            <v>202.82319999999999</v>
          </cell>
          <cell r="AN145">
            <v>189</v>
          </cell>
          <cell r="AO145">
            <v>780</v>
          </cell>
          <cell r="AP145">
            <v>1635</v>
          </cell>
          <cell r="AT145">
            <v>185</v>
          </cell>
          <cell r="BG145">
            <v>1785.4882499999997</v>
          </cell>
          <cell r="BH145">
            <v>952.26039999999978</v>
          </cell>
          <cell r="BI145">
            <v>2737.7486499999995</v>
          </cell>
          <cell r="BJ145">
            <v>2836.6588199999997</v>
          </cell>
        </row>
        <row r="146">
          <cell r="A146">
            <v>38261</v>
          </cell>
          <cell r="B146">
            <v>1337.0898999999999</v>
          </cell>
          <cell r="C146">
            <v>2172.6333</v>
          </cell>
          <cell r="D146">
            <v>910</v>
          </cell>
          <cell r="E146">
            <v>1845</v>
          </cell>
          <cell r="H146">
            <v>1410</v>
          </cell>
          <cell r="I146">
            <v>1787.5778639999999</v>
          </cell>
          <cell r="J146">
            <v>2550</v>
          </cell>
          <cell r="K146">
            <v>1275</v>
          </cell>
          <cell r="L146">
            <v>1643.1660000000002</v>
          </cell>
          <cell r="M146">
            <v>2350</v>
          </cell>
          <cell r="N146">
            <v>116.1145389473684</v>
          </cell>
          <cell r="O146">
            <v>91.620338983050843</v>
          </cell>
          <cell r="P146">
            <v>157.89473684210526</v>
          </cell>
          <cell r="Q146">
            <v>1340</v>
          </cell>
          <cell r="R146">
            <v>3113.9974999999999</v>
          </cell>
          <cell r="S146">
            <v>2275</v>
          </cell>
          <cell r="T146">
            <v>1424.9999999999998</v>
          </cell>
          <cell r="U146">
            <v>3428.7750000000005</v>
          </cell>
          <cell r="V146">
            <v>2700</v>
          </cell>
          <cell r="W146">
            <v>91.158685217391294</v>
          </cell>
          <cell r="X146">
            <v>109.49612403100777</v>
          </cell>
          <cell r="Y146">
            <v>124.65753424657535</v>
          </cell>
          <cell r="Z146">
            <v>6.5366571195292966</v>
          </cell>
          <cell r="AA146">
            <v>6.7879372423316902</v>
          </cell>
          <cell r="AB146">
            <v>0.73</v>
          </cell>
          <cell r="AC146">
            <v>0.74600000000000011</v>
          </cell>
          <cell r="AD146">
            <v>0.68</v>
          </cell>
          <cell r="AE146">
            <v>0.72499999999999987</v>
          </cell>
          <cell r="AF146">
            <v>21.244444444444444</v>
          </cell>
          <cell r="AG146">
            <v>19.5</v>
          </cell>
          <cell r="AH146">
            <v>0.60650000000000004</v>
          </cell>
          <cell r="AI146">
            <v>0.98550000000000004</v>
          </cell>
          <cell r="AK146">
            <v>276.89775999999995</v>
          </cell>
          <cell r="AO146">
            <v>910</v>
          </cell>
          <cell r="AP146">
            <v>1845</v>
          </cell>
          <cell r="AT146">
            <v>185</v>
          </cell>
          <cell r="BG146">
            <v>1764.0419032258062</v>
          </cell>
          <cell r="BH146">
            <v>1138.4951290322579</v>
          </cell>
          <cell r="BI146">
            <v>2902.5370322580638</v>
          </cell>
          <cell r="BJ146">
            <v>3124.6677639999998</v>
          </cell>
        </row>
        <row r="147">
          <cell r="A147">
            <v>38292</v>
          </cell>
          <cell r="B147">
            <v>1238.1033599999998</v>
          </cell>
          <cell r="C147">
            <v>2187.1836599999997</v>
          </cell>
          <cell r="D147">
            <v>935</v>
          </cell>
          <cell r="E147">
            <v>1830</v>
          </cell>
          <cell r="H147">
            <v>1390</v>
          </cell>
          <cell r="I147">
            <v>1785.7260000000001</v>
          </cell>
          <cell r="J147">
            <v>2550</v>
          </cell>
          <cell r="K147">
            <v>1214.9999999999998</v>
          </cell>
          <cell r="L147">
            <v>1642.7249999999999</v>
          </cell>
          <cell r="M147">
            <v>2450</v>
          </cell>
          <cell r="N147">
            <v>114.46752421052631</v>
          </cell>
          <cell r="O147">
            <v>91.525423728813564</v>
          </cell>
          <cell r="P147">
            <v>157.89473684210526</v>
          </cell>
          <cell r="Q147">
            <v>1340</v>
          </cell>
          <cell r="R147">
            <v>3362.0149999999999</v>
          </cell>
          <cell r="S147">
            <v>2325</v>
          </cell>
          <cell r="T147">
            <v>1424.9999999999998</v>
          </cell>
          <cell r="U147">
            <v>3605.1750000000002</v>
          </cell>
          <cell r="V147">
            <v>2925</v>
          </cell>
          <cell r="W147">
            <v>91.158685217391294</v>
          </cell>
          <cell r="X147">
            <v>118.2170542635659</v>
          </cell>
          <cell r="Y147">
            <v>127.39726027397261</v>
          </cell>
          <cell r="Z147">
            <v>6.3745845463617385</v>
          </cell>
          <cell r="AA147">
            <v>6.6463560850040828</v>
          </cell>
          <cell r="AB147">
            <v>0.73</v>
          </cell>
          <cell r="AC147">
            <v>0.7337499999999999</v>
          </cell>
          <cell r="AD147">
            <v>0</v>
          </cell>
          <cell r="AE147">
            <v>0.70799999999999996</v>
          </cell>
          <cell r="AF147">
            <v>25.46875</v>
          </cell>
          <cell r="AG147">
            <v>22.25</v>
          </cell>
          <cell r="AH147">
            <v>0.56159999999999999</v>
          </cell>
          <cell r="AI147">
            <v>0.99209999999999998</v>
          </cell>
          <cell r="AK147">
            <v>312.39182</v>
          </cell>
          <cell r="AO147">
            <v>935</v>
          </cell>
          <cell r="AP147">
            <v>1830</v>
          </cell>
          <cell r="AT147">
            <v>215</v>
          </cell>
          <cell r="BG147">
            <v>1807.8757000000003</v>
          </cell>
          <cell r="BH147">
            <v>1216.0890500000003</v>
          </cell>
          <cell r="BI147">
            <v>3023.9647500000005</v>
          </cell>
          <cell r="BJ147">
            <v>3023.8293599999997</v>
          </cell>
        </row>
        <row r="148">
          <cell r="A148">
            <v>38322</v>
          </cell>
          <cell r="B148">
            <v>1183.8702000000001</v>
          </cell>
          <cell r="C148">
            <v>2170.2082399999999</v>
          </cell>
          <cell r="D148">
            <v>915</v>
          </cell>
          <cell r="E148">
            <v>1875</v>
          </cell>
          <cell r="H148">
            <v>1390</v>
          </cell>
          <cell r="I148">
            <v>1785.7260000000001</v>
          </cell>
          <cell r="J148">
            <v>2600</v>
          </cell>
          <cell r="K148">
            <v>1214.9999999999998</v>
          </cell>
          <cell r="L148">
            <v>1642.7249999999999</v>
          </cell>
          <cell r="M148">
            <v>2700</v>
          </cell>
          <cell r="N148">
            <v>114.46752421052631</v>
          </cell>
          <cell r="O148">
            <v>91.525423728813564</v>
          </cell>
          <cell r="P148">
            <v>160.99071207430339</v>
          </cell>
          <cell r="Q148">
            <v>1340</v>
          </cell>
          <cell r="R148">
            <v>3196.6699999999996</v>
          </cell>
          <cell r="S148">
            <v>3025</v>
          </cell>
          <cell r="T148">
            <v>1540</v>
          </cell>
          <cell r="U148">
            <v>2932.6499999999996</v>
          </cell>
          <cell r="V148">
            <v>3200</v>
          </cell>
          <cell r="W148">
            <v>91.158685217391294</v>
          </cell>
          <cell r="X148">
            <v>112.40310077519379</v>
          </cell>
          <cell r="Y148">
            <v>165.75342465753425</v>
          </cell>
          <cell r="Z148">
            <v>6.2509989934466033</v>
          </cell>
          <cell r="AA148">
            <v>6.5538750793794804</v>
          </cell>
          <cell r="AB148">
            <v>0.73</v>
          </cell>
          <cell r="AC148">
            <v>0.71499999999999997</v>
          </cell>
          <cell r="AE148">
            <v>0.69</v>
          </cell>
          <cell r="AF148">
            <v>31.175000000000001</v>
          </cell>
          <cell r="AG148">
            <v>25.35</v>
          </cell>
          <cell r="AH148">
            <v>0.53700000000000003</v>
          </cell>
          <cell r="AI148">
            <v>0.98440000000000005</v>
          </cell>
          <cell r="AK148">
            <v>297.18007999999998</v>
          </cell>
          <cell r="AN148">
            <v>249</v>
          </cell>
          <cell r="AO148">
            <v>915</v>
          </cell>
          <cell r="AP148">
            <v>1875</v>
          </cell>
          <cell r="AQ148">
            <v>246</v>
          </cell>
          <cell r="AR148">
            <v>902</v>
          </cell>
          <cell r="AS148">
            <v>1864</v>
          </cell>
          <cell r="AT148">
            <v>250</v>
          </cell>
          <cell r="BG148">
            <v>1862.438580645161</v>
          </cell>
          <cell r="BH148">
            <v>1225.9937419354835</v>
          </cell>
          <cell r="BI148">
            <v>3088.4323225806447</v>
          </cell>
          <cell r="BJ148">
            <v>2969.5962</v>
          </cell>
        </row>
        <row r="149">
          <cell r="A149">
            <v>38353</v>
          </cell>
          <cell r="B149">
            <v>1313.2802199999999</v>
          </cell>
          <cell r="C149">
            <v>2483.2614400000002</v>
          </cell>
          <cell r="D149">
            <v>925</v>
          </cell>
          <cell r="E149">
            <v>2005</v>
          </cell>
          <cell r="H149">
            <v>1375</v>
          </cell>
          <cell r="I149">
            <v>1377.875</v>
          </cell>
          <cell r="J149">
            <v>2625</v>
          </cell>
          <cell r="K149">
            <v>1214.9999999999998</v>
          </cell>
          <cell r="L149">
            <v>1664.7750000000001</v>
          </cell>
          <cell r="M149">
            <v>2800</v>
          </cell>
          <cell r="N149">
            <v>113.23226315789472</v>
          </cell>
          <cell r="O149">
            <v>70.621468926553675</v>
          </cell>
          <cell r="P149">
            <v>162.53869969040247</v>
          </cell>
          <cell r="Q149">
            <v>1340</v>
          </cell>
          <cell r="R149">
            <v>1906.9789999999998</v>
          </cell>
          <cell r="S149">
            <v>3075</v>
          </cell>
          <cell r="T149">
            <v>1530</v>
          </cell>
          <cell r="U149">
            <v>1951.425</v>
          </cell>
          <cell r="V149">
            <v>3425</v>
          </cell>
          <cell r="W149">
            <v>91.158685217391294</v>
          </cell>
          <cell r="X149">
            <v>67.054263565891475</v>
          </cell>
          <cell r="Y149">
            <v>168.49315068493152</v>
          </cell>
          <cell r="Z149">
            <v>6.5794248389730567</v>
          </cell>
          <cell r="AA149">
            <v>6.8844756418397903</v>
          </cell>
          <cell r="AB149">
            <v>0.73</v>
          </cell>
          <cell r="AC149">
            <v>0.71499999999999997</v>
          </cell>
          <cell r="AE149">
            <v>0.69599999999999995</v>
          </cell>
          <cell r="AF149">
            <v>32.75</v>
          </cell>
          <cell r="AG149">
            <v>33</v>
          </cell>
          <cell r="AH149">
            <v>0.59570000000000001</v>
          </cell>
          <cell r="AI149">
            <v>1.1264000000000001</v>
          </cell>
          <cell r="AK149">
            <v>329.14677999999998</v>
          </cell>
          <cell r="AO149">
            <v>925</v>
          </cell>
          <cell r="AP149">
            <v>2005</v>
          </cell>
          <cell r="AQ149">
            <v>249</v>
          </cell>
          <cell r="AR149">
            <v>920</v>
          </cell>
          <cell r="AS149">
            <v>2013</v>
          </cell>
          <cell r="AT149">
            <v>255</v>
          </cell>
          <cell r="AU149">
            <v>269</v>
          </cell>
          <cell r="AV149">
            <v>925</v>
          </cell>
          <cell r="AW149">
            <v>2185</v>
          </cell>
          <cell r="AX149">
            <v>310</v>
          </cell>
          <cell r="AY149">
            <v>1110</v>
          </cell>
          <cell r="AZ149">
            <v>2625</v>
          </cell>
          <cell r="BA149">
            <v>300</v>
          </cell>
          <cell r="BB149">
            <v>1065</v>
          </cell>
          <cell r="BC149">
            <v>2515</v>
          </cell>
          <cell r="BD149">
            <v>300</v>
          </cell>
          <cell r="BE149">
            <v>1065</v>
          </cell>
          <cell r="BF149">
            <v>2515</v>
          </cell>
          <cell r="BG149">
            <v>1807.7551724137927</v>
          </cell>
          <cell r="BH149">
            <v>1216.1262068965514</v>
          </cell>
          <cell r="BI149">
            <v>3023.8813793103441</v>
          </cell>
          <cell r="BJ149">
            <v>2691.1552199999996</v>
          </cell>
        </row>
        <row r="150">
          <cell r="A150">
            <v>38384</v>
          </cell>
          <cell r="B150">
            <v>1292</v>
          </cell>
          <cell r="C150">
            <v>2611</v>
          </cell>
          <cell r="D150">
            <v>912</v>
          </cell>
          <cell r="E150">
            <v>2179</v>
          </cell>
          <cell r="H150">
            <v>1325.0000000000002</v>
          </cell>
          <cell r="I150">
            <v>1333.7829999999999</v>
          </cell>
          <cell r="J150">
            <v>2675</v>
          </cell>
          <cell r="K150">
            <v>1210</v>
          </cell>
          <cell r="L150">
            <v>1664.7750000000001</v>
          </cell>
          <cell r="M150">
            <v>2825</v>
          </cell>
          <cell r="N150">
            <v>109.11472631578947</v>
          </cell>
          <cell r="O150">
            <v>68.361581920903959</v>
          </cell>
          <cell r="P150">
            <v>165.63467492260062</v>
          </cell>
          <cell r="Q150">
            <v>1335</v>
          </cell>
          <cell r="R150">
            <v>1906.9789999999998</v>
          </cell>
          <cell r="S150">
            <v>3100</v>
          </cell>
          <cell r="T150">
            <v>1530</v>
          </cell>
          <cell r="U150">
            <v>1984.5</v>
          </cell>
          <cell r="V150">
            <v>3650</v>
          </cell>
          <cell r="W150">
            <v>90.818540869565226</v>
          </cell>
          <cell r="X150">
            <v>67.054263565891475</v>
          </cell>
          <cell r="Y150">
            <v>169.86301369863014</v>
          </cell>
          <cell r="Z150">
            <v>6.9624875260818291</v>
          </cell>
          <cell r="AA150">
            <v>7.2910895400526172</v>
          </cell>
          <cell r="AB150">
            <v>0.73</v>
          </cell>
          <cell r="AC150">
            <v>0.71499999999999997</v>
          </cell>
          <cell r="AE150">
            <v>0.73</v>
          </cell>
          <cell r="AF150">
            <v>29.3125</v>
          </cell>
          <cell r="AG150">
            <v>30.75</v>
          </cell>
          <cell r="AH150">
            <v>1292</v>
          </cell>
          <cell r="AI150">
            <v>2611</v>
          </cell>
          <cell r="AK150">
            <v>345.68127999999996</v>
          </cell>
          <cell r="AO150">
            <v>925</v>
          </cell>
          <cell r="AP150">
            <v>2185</v>
          </cell>
          <cell r="AQ150">
            <v>247</v>
          </cell>
          <cell r="AR150">
            <v>912</v>
          </cell>
          <cell r="AS150">
            <v>2179</v>
          </cell>
          <cell r="AT150">
            <v>260</v>
          </cell>
          <cell r="AU150">
            <v>240</v>
          </cell>
          <cell r="AV150">
            <v>850</v>
          </cell>
          <cell r="AW150">
            <v>2280</v>
          </cell>
          <cell r="AX150">
            <v>290</v>
          </cell>
          <cell r="AY150">
            <v>1020</v>
          </cell>
          <cell r="AZ150">
            <v>2735</v>
          </cell>
          <cell r="BA150">
            <v>275</v>
          </cell>
          <cell r="BB150">
            <v>980</v>
          </cell>
          <cell r="BC150">
            <v>2625</v>
          </cell>
          <cell r="BD150">
            <v>275</v>
          </cell>
          <cell r="BE150">
            <v>980</v>
          </cell>
          <cell r="BF150">
            <v>2620</v>
          </cell>
          <cell r="BG150">
            <v>1723.7398214285715</v>
          </cell>
          <cell r="BH150">
            <v>1186.4533714285712</v>
          </cell>
          <cell r="BI150">
            <v>2910.193192857143</v>
          </cell>
          <cell r="BJ150">
            <v>2625.7829999999999</v>
          </cell>
        </row>
        <row r="151">
          <cell r="A151">
            <v>38412</v>
          </cell>
          <cell r="B151">
            <v>1250</v>
          </cell>
          <cell r="C151">
            <v>2895</v>
          </cell>
          <cell r="D151">
            <v>837</v>
          </cell>
          <cell r="E151">
            <v>2250</v>
          </cell>
          <cell r="H151">
            <v>1290</v>
          </cell>
          <cell r="I151">
            <v>1333.7829999999999</v>
          </cell>
          <cell r="J151">
            <v>2700</v>
          </cell>
          <cell r="K151">
            <v>1205</v>
          </cell>
          <cell r="L151">
            <v>1664.7750000000001</v>
          </cell>
          <cell r="M151">
            <v>2825</v>
          </cell>
          <cell r="N151">
            <v>106.23245052631577</v>
          </cell>
          <cell r="O151">
            <v>68.361581920903959</v>
          </cell>
          <cell r="P151">
            <v>167.1826625386997</v>
          </cell>
          <cell r="Q151">
            <v>1310</v>
          </cell>
          <cell r="R151">
            <v>1906.9789999999998</v>
          </cell>
          <cell r="S151">
            <v>3125</v>
          </cell>
          <cell r="T151">
            <v>1475</v>
          </cell>
          <cell r="U151">
            <v>1984.5</v>
          </cell>
          <cell r="V151">
            <v>3700</v>
          </cell>
          <cell r="W151">
            <v>89.117819130434782</v>
          </cell>
          <cell r="X151">
            <v>67.054263565891475</v>
          </cell>
          <cell r="Y151">
            <v>171.23287671232876</v>
          </cell>
          <cell r="Z151">
            <v>7.3437358250929883</v>
          </cell>
          <cell r="AA151">
            <v>7.6180603687239818</v>
          </cell>
          <cell r="AB151">
            <v>0.73</v>
          </cell>
          <cell r="AC151">
            <v>0.73</v>
          </cell>
          <cell r="AE151">
            <v>0.73750000000000004</v>
          </cell>
          <cell r="AF151">
            <v>34.055555555555557</v>
          </cell>
          <cell r="AG151">
            <v>32.055555555555557</v>
          </cell>
          <cell r="AH151">
            <v>1250</v>
          </cell>
          <cell r="AI151">
            <v>2895</v>
          </cell>
          <cell r="AK151">
            <v>323.41481999999996</v>
          </cell>
          <cell r="AO151">
            <v>850</v>
          </cell>
          <cell r="AP151">
            <v>2270</v>
          </cell>
          <cell r="AQ151">
            <v>228</v>
          </cell>
          <cell r="AR151">
            <v>837</v>
          </cell>
          <cell r="AS151">
            <v>2250</v>
          </cell>
          <cell r="AT151">
            <v>240</v>
          </cell>
          <cell r="AU151">
            <v>230</v>
          </cell>
          <cell r="AV151">
            <v>850</v>
          </cell>
          <cell r="AW151">
            <v>2440</v>
          </cell>
          <cell r="AX151">
            <v>275</v>
          </cell>
          <cell r="AY151">
            <v>1030</v>
          </cell>
          <cell r="AZ151">
            <v>2955</v>
          </cell>
          <cell r="BA151">
            <v>265</v>
          </cell>
          <cell r="BB151">
            <v>985</v>
          </cell>
          <cell r="BC151">
            <v>2830</v>
          </cell>
          <cell r="BD151">
            <v>265</v>
          </cell>
          <cell r="BE151">
            <v>980</v>
          </cell>
          <cell r="BF151">
            <v>2805</v>
          </cell>
          <cell r="BG151">
            <v>1703.7279677419353</v>
          </cell>
          <cell r="BH151">
            <v>1105.4420999999998</v>
          </cell>
          <cell r="BI151">
            <v>2809.1700677419349</v>
          </cell>
          <cell r="BJ151">
            <v>2583.7829999999999</v>
          </cell>
        </row>
        <row r="152">
          <cell r="A152">
            <v>38443</v>
          </cell>
          <cell r="B152">
            <v>1293</v>
          </cell>
          <cell r="C152">
            <v>2998</v>
          </cell>
          <cell r="D152">
            <v>842</v>
          </cell>
          <cell r="E152">
            <v>2389</v>
          </cell>
          <cell r="H152">
            <v>1275</v>
          </cell>
          <cell r="I152">
            <v>1355.829</v>
          </cell>
          <cell r="J152">
            <v>2675</v>
          </cell>
          <cell r="K152">
            <v>1205</v>
          </cell>
          <cell r="L152">
            <v>1708.875</v>
          </cell>
          <cell r="M152">
            <v>2825</v>
          </cell>
          <cell r="N152">
            <v>104.99718947368419</v>
          </cell>
          <cell r="O152">
            <v>69.491525423728817</v>
          </cell>
          <cell r="P152">
            <v>165.63467492260062</v>
          </cell>
          <cell r="Q152">
            <v>1290</v>
          </cell>
          <cell r="R152">
            <v>1951.0709999999999</v>
          </cell>
          <cell r="S152">
            <v>3075</v>
          </cell>
          <cell r="T152">
            <v>1460</v>
          </cell>
          <cell r="U152">
            <v>2017.575</v>
          </cell>
          <cell r="V152">
            <v>3650</v>
          </cell>
          <cell r="W152">
            <v>87.757241739130436</v>
          </cell>
          <cell r="X152">
            <v>68.604651162790702</v>
          </cell>
          <cell r="Y152">
            <v>168.49315068493152</v>
          </cell>
          <cell r="Z152">
            <v>7.3219199682050089</v>
          </cell>
          <cell r="AA152">
            <v>7.6465593657705613</v>
          </cell>
          <cell r="AB152">
            <v>0.78</v>
          </cell>
          <cell r="AC152">
            <v>0.78500000000000003</v>
          </cell>
          <cell r="AE152">
            <v>0.75</v>
          </cell>
          <cell r="AF152">
            <v>33.111111111111114</v>
          </cell>
          <cell r="AG152">
            <v>35.5</v>
          </cell>
          <cell r="AH152">
            <v>1293</v>
          </cell>
          <cell r="AI152">
            <v>2998</v>
          </cell>
          <cell r="AK152">
            <v>287.92075999999997</v>
          </cell>
          <cell r="AO152">
            <v>850</v>
          </cell>
          <cell r="AP152">
            <v>2405</v>
          </cell>
          <cell r="AQ152">
            <v>217</v>
          </cell>
          <cell r="AR152">
            <v>842</v>
          </cell>
          <cell r="AS152">
            <v>2389</v>
          </cell>
          <cell r="AT152">
            <v>230</v>
          </cell>
          <cell r="AU152">
            <v>225</v>
          </cell>
          <cell r="AV152">
            <v>920</v>
          </cell>
          <cell r="AW152">
            <v>2445</v>
          </cell>
          <cell r="AX152">
            <v>275</v>
          </cell>
          <cell r="AY152">
            <v>1110</v>
          </cell>
          <cell r="AZ152">
            <v>2965</v>
          </cell>
          <cell r="BA152">
            <v>260</v>
          </cell>
          <cell r="BB152">
            <v>1065</v>
          </cell>
          <cell r="BC152">
            <v>2840</v>
          </cell>
          <cell r="BD152">
            <v>260</v>
          </cell>
          <cell r="BE152">
            <v>1060</v>
          </cell>
          <cell r="BF152">
            <v>2810</v>
          </cell>
          <cell r="BG152">
            <v>1650.5257500000005</v>
          </cell>
          <cell r="BH152">
            <v>1089.9942600000004</v>
          </cell>
          <cell r="BI152">
            <v>2740.5200100000011</v>
          </cell>
          <cell r="BJ152">
            <v>2648.8289999999997</v>
          </cell>
        </row>
        <row r="153">
          <cell r="A153">
            <v>38473</v>
          </cell>
          <cell r="B153">
            <v>1334</v>
          </cell>
          <cell r="C153">
            <v>2848</v>
          </cell>
          <cell r="D153">
            <v>915</v>
          </cell>
          <cell r="E153">
            <v>2377</v>
          </cell>
          <cell r="H153">
            <v>1220</v>
          </cell>
          <cell r="I153">
            <v>1410.9439999999997</v>
          </cell>
          <cell r="J153">
            <v>2550</v>
          </cell>
          <cell r="K153">
            <v>1200</v>
          </cell>
          <cell r="L153">
            <v>1708.875</v>
          </cell>
          <cell r="M153">
            <v>2775</v>
          </cell>
          <cell r="N153">
            <v>100.46789894736841</v>
          </cell>
          <cell r="O153">
            <v>72.316384180790948</v>
          </cell>
          <cell r="P153">
            <v>157.89473684210526</v>
          </cell>
          <cell r="Q153">
            <v>1265.0000000000002</v>
          </cell>
          <cell r="R153">
            <v>1984.1399999999999</v>
          </cell>
          <cell r="S153">
            <v>3150</v>
          </cell>
          <cell r="T153">
            <v>1460</v>
          </cell>
          <cell r="U153">
            <v>2050.6499999999996</v>
          </cell>
          <cell r="V153">
            <v>3650</v>
          </cell>
          <cell r="W153">
            <v>86.05652000000002</v>
          </cell>
          <cell r="X153">
            <v>69.767441860465112</v>
          </cell>
          <cell r="Y153">
            <v>172.60273972602741</v>
          </cell>
          <cell r="Z153">
            <v>7.6800780186881976</v>
          </cell>
          <cell r="AA153">
            <v>8.0392946566270531</v>
          </cell>
          <cell r="AB153">
            <v>0.78</v>
          </cell>
          <cell r="AC153">
            <v>0.78500000000000003</v>
          </cell>
          <cell r="AE153">
            <v>0.7619999999999999</v>
          </cell>
          <cell r="AF153">
            <v>36.518749999999997</v>
          </cell>
          <cell r="AG153">
            <v>35.6875</v>
          </cell>
          <cell r="AH153">
            <v>1334</v>
          </cell>
          <cell r="AI153">
            <v>2848</v>
          </cell>
          <cell r="AK153">
            <v>232.80575999999999</v>
          </cell>
          <cell r="AO153">
            <v>920</v>
          </cell>
          <cell r="AP153">
            <v>2395</v>
          </cell>
          <cell r="AQ153">
            <v>228</v>
          </cell>
          <cell r="AR153">
            <v>915</v>
          </cell>
          <cell r="AS153">
            <v>2377</v>
          </cell>
          <cell r="AT153">
            <v>225</v>
          </cell>
          <cell r="AU153">
            <v>220</v>
          </cell>
          <cell r="AV153">
            <v>965</v>
          </cell>
          <cell r="AW153">
            <v>2445</v>
          </cell>
          <cell r="AX153">
            <v>265</v>
          </cell>
          <cell r="AY153">
            <v>1170</v>
          </cell>
          <cell r="AZ153">
            <v>2965</v>
          </cell>
          <cell r="BA153">
            <v>255</v>
          </cell>
          <cell r="BB153">
            <v>1120</v>
          </cell>
          <cell r="BC153">
            <v>2840</v>
          </cell>
          <cell r="BD153">
            <v>255</v>
          </cell>
          <cell r="BE153">
            <v>1110</v>
          </cell>
          <cell r="BF153">
            <v>2810</v>
          </cell>
          <cell r="BG153">
            <v>1551.4464516129033</v>
          </cell>
          <cell r="BH153">
            <v>1163.5848387096776</v>
          </cell>
          <cell r="BI153">
            <v>2715.0312903225808</v>
          </cell>
          <cell r="BJ153">
            <v>2744.9439999999995</v>
          </cell>
        </row>
        <row r="154">
          <cell r="A154">
            <v>38504</v>
          </cell>
          <cell r="B154">
            <v>1391.9844399999999</v>
          </cell>
          <cell r="C154">
            <v>3298</v>
          </cell>
          <cell r="D154">
            <v>965</v>
          </cell>
          <cell r="E154">
            <v>2400</v>
          </cell>
          <cell r="H154">
            <v>1200</v>
          </cell>
          <cell r="I154">
            <v>1377.875</v>
          </cell>
          <cell r="J154">
            <v>2450</v>
          </cell>
          <cell r="K154">
            <v>1180</v>
          </cell>
          <cell r="L154">
            <v>1708.875</v>
          </cell>
          <cell r="M154">
            <v>2750</v>
          </cell>
          <cell r="N154">
            <v>98.820884210526302</v>
          </cell>
          <cell r="O154">
            <v>70.621468926553675</v>
          </cell>
          <cell r="P154">
            <v>151.70278637770897</v>
          </cell>
          <cell r="Q154">
            <v>1250</v>
          </cell>
          <cell r="R154">
            <v>1984.1399999999999</v>
          </cell>
          <cell r="S154">
            <v>3150</v>
          </cell>
          <cell r="T154">
            <v>1440</v>
          </cell>
          <cell r="U154">
            <v>2050.6499999999996</v>
          </cell>
          <cell r="V154">
            <v>3650</v>
          </cell>
          <cell r="W154">
            <v>85.036086956521743</v>
          </cell>
          <cell r="X154">
            <v>69.767441860465112</v>
          </cell>
          <cell r="Y154">
            <v>172.60273972602741</v>
          </cell>
          <cell r="Z154">
            <v>7.3299217338952438</v>
          </cell>
          <cell r="AA154">
            <v>7.7683349461227538</v>
          </cell>
          <cell r="AB154">
            <v>0.78</v>
          </cell>
          <cell r="AC154">
            <v>0.77374999999999994</v>
          </cell>
          <cell r="AE154">
            <v>0.74749999999999994</v>
          </cell>
          <cell r="AF154">
            <v>37.222222222222221</v>
          </cell>
          <cell r="AG154">
            <v>37.722222222222221</v>
          </cell>
          <cell r="AH154">
            <v>1391.9844399999999</v>
          </cell>
          <cell r="AI154">
            <v>3246.7144199999998</v>
          </cell>
          <cell r="AJ154">
            <v>250.44256000000001</v>
          </cell>
          <cell r="AK154">
            <v>324.29666000000003</v>
          </cell>
          <cell r="AO154">
            <v>965</v>
          </cell>
          <cell r="AP154">
            <v>2400</v>
          </cell>
          <cell r="AQ154">
            <v>214</v>
          </cell>
          <cell r="AR154">
            <v>962</v>
          </cell>
          <cell r="AS154">
            <v>2393</v>
          </cell>
          <cell r="AT154">
            <v>220</v>
          </cell>
          <cell r="AU154">
            <v>210</v>
          </cell>
          <cell r="AV154">
            <v>985</v>
          </cell>
          <cell r="AW154">
            <v>2560</v>
          </cell>
          <cell r="AX154">
            <v>250</v>
          </cell>
          <cell r="AY154">
            <v>1195</v>
          </cell>
          <cell r="AZ154">
            <v>3105</v>
          </cell>
          <cell r="BA154">
            <v>240</v>
          </cell>
          <cell r="BB154">
            <v>1145</v>
          </cell>
          <cell r="BC154">
            <v>2975</v>
          </cell>
          <cell r="BD154">
            <v>240</v>
          </cell>
          <cell r="BE154">
            <v>1135</v>
          </cell>
          <cell r="BF154">
            <v>2945</v>
          </cell>
          <cell r="BG154">
            <v>1461.1157142857146</v>
          </cell>
          <cell r="BH154">
            <v>1174.9805535714288</v>
          </cell>
          <cell r="BI154">
            <v>2636.0962678571432</v>
          </cell>
          <cell r="BJ154">
            <v>2769.8594400000002</v>
          </cell>
        </row>
        <row r="155">
          <cell r="A155">
            <v>38534</v>
          </cell>
          <cell r="B155">
            <v>1417.33734</v>
          </cell>
          <cell r="C155">
            <v>3260</v>
          </cell>
          <cell r="D155">
            <v>985</v>
          </cell>
          <cell r="E155">
            <v>2505</v>
          </cell>
          <cell r="H155">
            <v>1180</v>
          </cell>
          <cell r="I155">
            <v>1311.7369999999999</v>
          </cell>
          <cell r="J155">
            <v>2350</v>
          </cell>
          <cell r="K155">
            <v>1170</v>
          </cell>
          <cell r="L155">
            <v>1697.8500000000001</v>
          </cell>
          <cell r="M155">
            <v>2725</v>
          </cell>
          <cell r="N155">
            <v>97.173869473684192</v>
          </cell>
          <cell r="O155">
            <v>67.231638418079086</v>
          </cell>
          <cell r="P155">
            <v>145.51083591331269</v>
          </cell>
          <cell r="Q155">
            <v>1250</v>
          </cell>
          <cell r="R155">
            <v>1984.1399999999999</v>
          </cell>
          <cell r="S155">
            <v>3150</v>
          </cell>
          <cell r="T155">
            <v>1440</v>
          </cell>
          <cell r="U155">
            <v>2072.6999999999998</v>
          </cell>
          <cell r="V155">
            <v>3640</v>
          </cell>
          <cell r="W155">
            <v>85.036086956521743</v>
          </cell>
          <cell r="X155">
            <v>69.767441860465112</v>
          </cell>
          <cell r="Y155">
            <v>172.60273972602741</v>
          </cell>
          <cell r="Z155">
            <v>6.6137686136778946</v>
          </cell>
          <cell r="AA155">
            <v>7.005465793744392</v>
          </cell>
          <cell r="AB155">
            <v>0.75</v>
          </cell>
          <cell r="AC155">
            <v>0.72499999999999987</v>
          </cell>
          <cell r="AE155">
            <v>0.71250000000000002</v>
          </cell>
          <cell r="AF155">
            <v>31.083333333333332</v>
          </cell>
          <cell r="AG155">
            <v>32.888888888888886</v>
          </cell>
          <cell r="AH155">
            <v>1417.33734</v>
          </cell>
          <cell r="AI155">
            <v>3208.7952999999998</v>
          </cell>
          <cell r="AJ155">
            <v>282.40925999999996</v>
          </cell>
          <cell r="AK155">
            <v>351.85415999999998</v>
          </cell>
          <cell r="AO155">
            <v>985</v>
          </cell>
          <cell r="AP155">
            <v>2505</v>
          </cell>
          <cell r="AT155">
            <v>210</v>
          </cell>
          <cell r="BG155">
            <v>1421.1996129032257</v>
          </cell>
          <cell r="BH155">
            <v>1186.3403548387096</v>
          </cell>
          <cell r="BI155">
            <v>2607.5399677419355</v>
          </cell>
          <cell r="BJ155">
            <v>2729.0743400000001</v>
          </cell>
        </row>
        <row r="156">
          <cell r="A156">
            <v>38565</v>
          </cell>
          <cell r="B156">
            <v>1451</v>
          </cell>
          <cell r="C156">
            <v>3480</v>
          </cell>
          <cell r="D156">
            <v>1020</v>
          </cell>
          <cell r="E156">
            <v>2660</v>
          </cell>
          <cell r="H156">
            <v>1140.0000000000002</v>
          </cell>
          <cell r="I156">
            <v>1399.921</v>
          </cell>
          <cell r="J156">
            <v>2337.5</v>
          </cell>
          <cell r="K156">
            <v>1130</v>
          </cell>
          <cell r="L156">
            <v>1697.8500000000001</v>
          </cell>
          <cell r="M156">
            <v>2625</v>
          </cell>
          <cell r="N156">
            <v>93.879840000000002</v>
          </cell>
          <cell r="O156">
            <v>71.751412429378533</v>
          </cell>
          <cell r="P156">
            <v>144.73684210526315</v>
          </cell>
          <cell r="Q156">
            <v>1220</v>
          </cell>
          <cell r="R156">
            <v>1929.0249999999999</v>
          </cell>
          <cell r="S156">
            <v>3115</v>
          </cell>
          <cell r="T156">
            <v>1424.9999999999998</v>
          </cell>
          <cell r="U156">
            <v>2083.7250000000004</v>
          </cell>
          <cell r="V156">
            <v>3630</v>
          </cell>
          <cell r="W156">
            <v>82.995220869565216</v>
          </cell>
          <cell r="X156">
            <v>67.829457364341081</v>
          </cell>
          <cell r="Y156">
            <v>170.68493150684932</v>
          </cell>
          <cell r="Z156">
            <v>6.7552967761622389</v>
          </cell>
          <cell r="AA156">
            <v>7.093440987027126</v>
          </cell>
          <cell r="AB156">
            <v>0.73</v>
          </cell>
          <cell r="AC156">
            <v>0.71499999999999997</v>
          </cell>
          <cell r="AE156">
            <v>0.66500000000000004</v>
          </cell>
          <cell r="AF156">
            <v>29.833333333333332</v>
          </cell>
          <cell r="AG156">
            <v>30</v>
          </cell>
          <cell r="AH156">
            <v>1451</v>
          </cell>
          <cell r="AI156">
            <v>3480</v>
          </cell>
          <cell r="AJ156">
            <v>234</v>
          </cell>
          <cell r="AK156">
            <v>268</v>
          </cell>
          <cell r="AO156">
            <v>1020</v>
          </cell>
          <cell r="AP156">
            <v>2660</v>
          </cell>
          <cell r="AQ156">
            <v>190</v>
          </cell>
          <cell r="AR156">
            <v>1022</v>
          </cell>
          <cell r="AS156">
            <v>2675</v>
          </cell>
          <cell r="AT156">
            <v>190</v>
          </cell>
          <cell r="BG156">
            <v>1401.8800645161286</v>
          </cell>
          <cell r="BH156">
            <v>1254.3137419354832</v>
          </cell>
          <cell r="BI156">
            <v>2656.1938064516116</v>
          </cell>
          <cell r="BJ156">
            <v>2850.9210000000003</v>
          </cell>
        </row>
        <row r="157">
          <cell r="A157">
            <v>38596</v>
          </cell>
          <cell r="B157">
            <v>1322</v>
          </cell>
          <cell r="C157">
            <v>3319</v>
          </cell>
          <cell r="D157">
            <v>1035</v>
          </cell>
          <cell r="E157">
            <v>2865</v>
          </cell>
          <cell r="H157">
            <v>1080</v>
          </cell>
          <cell r="I157">
            <v>1366.8519999999999</v>
          </cell>
          <cell r="J157">
            <v>2295</v>
          </cell>
          <cell r="K157">
            <v>1125</v>
          </cell>
          <cell r="L157">
            <v>1664.7750000000001</v>
          </cell>
          <cell r="M157">
            <v>2625</v>
          </cell>
          <cell r="N157">
            <v>88.938795789473673</v>
          </cell>
          <cell r="O157">
            <v>70.056497175141246</v>
          </cell>
          <cell r="P157">
            <v>142.10526315789474</v>
          </cell>
          <cell r="Q157">
            <v>1210</v>
          </cell>
          <cell r="R157">
            <v>1906.9789999999998</v>
          </cell>
          <cell r="S157">
            <v>3115</v>
          </cell>
          <cell r="T157">
            <v>1415</v>
          </cell>
          <cell r="U157">
            <v>2116.7999999999997</v>
          </cell>
          <cell r="V157">
            <v>3575</v>
          </cell>
          <cell r="W157">
            <v>82.31493217391305</v>
          </cell>
          <cell r="X157">
            <v>67.054263565891475</v>
          </cell>
          <cell r="Y157">
            <v>170.68493150684932</v>
          </cell>
          <cell r="Z157">
            <v>6.4538609353995362</v>
          </cell>
          <cell r="AA157">
            <v>6.852532381787575</v>
          </cell>
          <cell r="AB157">
            <v>0.73</v>
          </cell>
          <cell r="AC157">
            <v>0.66799999999999993</v>
          </cell>
          <cell r="AE157">
            <v>0.63874999999999993</v>
          </cell>
          <cell r="AF157">
            <v>34.277777777777779</v>
          </cell>
          <cell r="AG157">
            <v>31.666666666666668</v>
          </cell>
          <cell r="AH157">
            <v>1322</v>
          </cell>
          <cell r="AI157">
            <v>3319</v>
          </cell>
          <cell r="AJ157">
            <v>174</v>
          </cell>
          <cell r="AK157">
            <v>183</v>
          </cell>
          <cell r="AO157">
            <v>1035</v>
          </cell>
          <cell r="AP157">
            <v>2865</v>
          </cell>
          <cell r="AQ157">
            <v>170</v>
          </cell>
          <cell r="AR157">
            <v>1040</v>
          </cell>
          <cell r="AS157">
            <v>2876</v>
          </cell>
          <cell r="AT157">
            <v>165</v>
          </cell>
          <cell r="BG157">
            <v>1325.79</v>
          </cell>
          <cell r="BH157">
            <v>1270.5487499999999</v>
          </cell>
          <cell r="BI157">
            <v>2596.3387499999999</v>
          </cell>
          <cell r="BJ157">
            <v>2688.8519999999999</v>
          </cell>
        </row>
        <row r="158">
          <cell r="A158">
            <v>38626</v>
          </cell>
          <cell r="B158">
            <v>1166</v>
          </cell>
          <cell r="C158">
            <v>2787</v>
          </cell>
          <cell r="D158">
            <v>980</v>
          </cell>
          <cell r="E158">
            <v>2745</v>
          </cell>
          <cell r="H158">
            <v>1060</v>
          </cell>
          <cell r="I158">
            <v>1366.8519999999999</v>
          </cell>
          <cell r="J158">
            <v>2225</v>
          </cell>
          <cell r="K158">
            <v>1125</v>
          </cell>
          <cell r="L158">
            <v>1664.7750000000001</v>
          </cell>
          <cell r="M158">
            <v>2600</v>
          </cell>
          <cell r="N158">
            <v>87.291781052631563</v>
          </cell>
          <cell r="O158">
            <v>70.056497175141246</v>
          </cell>
          <cell r="P158">
            <v>137.77089783281733</v>
          </cell>
          <cell r="Q158">
            <v>1210</v>
          </cell>
          <cell r="R158">
            <v>1906.9789999999998</v>
          </cell>
          <cell r="S158">
            <v>3115</v>
          </cell>
          <cell r="T158">
            <v>1415</v>
          </cell>
          <cell r="U158">
            <v>2127.8250000000003</v>
          </cell>
          <cell r="V158">
            <v>3575</v>
          </cell>
          <cell r="W158">
            <v>82.31493217391305</v>
          </cell>
          <cell r="X158">
            <v>67.054263565891475</v>
          </cell>
          <cell r="Y158">
            <v>170.68493150684932</v>
          </cell>
          <cell r="Z158">
            <v>5.6258990941019427</v>
          </cell>
          <cell r="AA158">
            <v>5.9867173183343922</v>
          </cell>
          <cell r="AB158">
            <v>0.70499999999999985</v>
          </cell>
          <cell r="AC158">
            <v>0.625</v>
          </cell>
          <cell r="AE158">
            <v>0.6</v>
          </cell>
          <cell r="AF158">
            <v>32.6875</v>
          </cell>
          <cell r="AG158">
            <v>32.125</v>
          </cell>
          <cell r="AH158">
            <v>1166</v>
          </cell>
          <cell r="AI158">
            <v>2787</v>
          </cell>
          <cell r="AJ158">
            <v>175</v>
          </cell>
          <cell r="AK158">
            <v>182</v>
          </cell>
          <cell r="AO158">
            <v>980</v>
          </cell>
          <cell r="AP158">
            <v>2745</v>
          </cell>
          <cell r="AQ158">
            <v>179</v>
          </cell>
          <cell r="AR158">
            <v>990</v>
          </cell>
          <cell r="AS158">
            <v>2734</v>
          </cell>
          <cell r="AT158">
            <v>165</v>
          </cell>
          <cell r="BG158">
            <v>1275.9390967741936</v>
          </cell>
          <cell r="BH158">
            <v>1179.6418064516129</v>
          </cell>
          <cell r="BI158">
            <v>2455.5809032258067</v>
          </cell>
          <cell r="BJ158">
            <v>2532.8519999999999</v>
          </cell>
        </row>
        <row r="159">
          <cell r="A159">
            <v>38657</v>
          </cell>
          <cell r="B159">
            <v>1216</v>
          </cell>
          <cell r="C159">
            <v>2795</v>
          </cell>
          <cell r="D159">
            <v>955</v>
          </cell>
          <cell r="E159">
            <v>2520</v>
          </cell>
          <cell r="H159">
            <v>1060</v>
          </cell>
          <cell r="I159">
            <v>1377.875</v>
          </cell>
          <cell r="J159">
            <v>2200</v>
          </cell>
          <cell r="K159">
            <v>1125</v>
          </cell>
          <cell r="L159">
            <v>1631.7</v>
          </cell>
          <cell r="M159">
            <v>2625</v>
          </cell>
          <cell r="N159">
            <v>87.291781052631563</v>
          </cell>
          <cell r="O159">
            <v>70.621468926553675</v>
          </cell>
          <cell r="P159">
            <v>136.22291021671828</v>
          </cell>
          <cell r="Q159">
            <v>1210</v>
          </cell>
          <cell r="R159">
            <v>1873.91</v>
          </cell>
          <cell r="S159">
            <v>3115</v>
          </cell>
          <cell r="T159">
            <v>1415</v>
          </cell>
          <cell r="U159">
            <v>2149.875</v>
          </cell>
          <cell r="V159">
            <v>3575</v>
          </cell>
          <cell r="W159">
            <v>82.31493217391305</v>
          </cell>
          <cell r="X159">
            <v>65.891472868217065</v>
          </cell>
          <cell r="Y159">
            <v>170.68493150684932</v>
          </cell>
          <cell r="Z159">
            <v>5.495637221347101</v>
          </cell>
          <cell r="AA159">
            <v>5.8464570544417223</v>
          </cell>
          <cell r="AB159">
            <v>0.67999999999999994</v>
          </cell>
          <cell r="AC159">
            <v>0.59749999999999992</v>
          </cell>
          <cell r="AE159">
            <v>0.57125000000000004</v>
          </cell>
          <cell r="AF159">
            <v>31.166666666666668</v>
          </cell>
          <cell r="AG159">
            <v>31.166666666666668</v>
          </cell>
          <cell r="AH159">
            <v>1216</v>
          </cell>
          <cell r="AI159">
            <v>2795</v>
          </cell>
          <cell r="AJ159">
            <v>205</v>
          </cell>
          <cell r="AK159">
            <v>228</v>
          </cell>
          <cell r="AO159">
            <v>955</v>
          </cell>
          <cell r="AP159">
            <v>2520</v>
          </cell>
          <cell r="AQ159">
            <v>190</v>
          </cell>
          <cell r="AR159">
            <v>950</v>
          </cell>
          <cell r="AS159">
            <v>2498</v>
          </cell>
          <cell r="AT159">
            <v>195</v>
          </cell>
          <cell r="BG159">
            <v>1250.0595823132021</v>
          </cell>
          <cell r="BH159">
            <v>1126.2329255746301</v>
          </cell>
          <cell r="BI159">
            <v>2376.2925078878325</v>
          </cell>
          <cell r="BJ159">
            <v>2593.875</v>
          </cell>
        </row>
        <row r="160">
          <cell r="A160">
            <v>38687</v>
          </cell>
          <cell r="B160">
            <v>1223</v>
          </cell>
          <cell r="C160">
            <v>2997</v>
          </cell>
          <cell r="D160">
            <v>950</v>
          </cell>
          <cell r="E160">
            <v>2520</v>
          </cell>
          <cell r="H160">
            <v>1075.0000000000002</v>
          </cell>
          <cell r="I160">
            <v>1399.921</v>
          </cell>
          <cell r="J160">
            <v>2100</v>
          </cell>
          <cell r="K160">
            <v>1140.0000000000002</v>
          </cell>
          <cell r="L160">
            <v>1675.8</v>
          </cell>
          <cell r="M160">
            <v>1950</v>
          </cell>
          <cell r="N160">
            <v>88.527042105263163</v>
          </cell>
          <cell r="O160">
            <v>71.751412429378533</v>
          </cell>
          <cell r="P160">
            <v>130.03095975232196</v>
          </cell>
          <cell r="Q160">
            <v>669.99999999999989</v>
          </cell>
          <cell r="R160">
            <v>1873.91</v>
          </cell>
          <cell r="S160">
            <v>2975</v>
          </cell>
          <cell r="T160">
            <v>875</v>
          </cell>
          <cell r="U160">
            <v>2160.9</v>
          </cell>
          <cell r="V160">
            <v>3450</v>
          </cell>
          <cell r="W160">
            <v>45.579342608695647</v>
          </cell>
          <cell r="X160">
            <v>65.891472868217065</v>
          </cell>
          <cell r="Y160">
            <v>163.01369863013699</v>
          </cell>
          <cell r="Z160">
            <v>6.1041685566542689</v>
          </cell>
          <cell r="AA160">
            <v>6.4424441319664938</v>
          </cell>
          <cell r="AB160">
            <v>0.67199999999999993</v>
          </cell>
          <cell r="AC160">
            <v>0.56699999999999995</v>
          </cell>
          <cell r="AE160">
            <v>0.54749999999999999</v>
          </cell>
          <cell r="AF160">
            <v>29.194444444444443</v>
          </cell>
          <cell r="AG160">
            <v>29.666666666666668</v>
          </cell>
          <cell r="AH160">
            <v>1223</v>
          </cell>
          <cell r="AI160">
            <v>2997</v>
          </cell>
          <cell r="AJ160">
            <v>300</v>
          </cell>
          <cell r="AK160">
            <v>355</v>
          </cell>
          <cell r="AO160">
            <v>950</v>
          </cell>
          <cell r="AP160">
            <v>2520</v>
          </cell>
          <cell r="AQ160">
            <v>212</v>
          </cell>
          <cell r="AR160">
            <v>933</v>
          </cell>
          <cell r="AS160">
            <v>2513</v>
          </cell>
          <cell r="AT160">
            <v>217</v>
          </cell>
          <cell r="BG160">
            <v>1274.5546774193547</v>
          </cell>
          <cell r="BH160">
            <v>1126.35064516129</v>
          </cell>
          <cell r="BI160">
            <v>2400.9053225806447</v>
          </cell>
          <cell r="BJ160">
            <v>2622.9210000000003</v>
          </cell>
        </row>
        <row r="161">
          <cell r="A161">
            <v>38718</v>
          </cell>
          <cell r="B161">
            <v>1057</v>
          </cell>
          <cell r="C161">
            <v>2726</v>
          </cell>
          <cell r="D161">
            <v>865</v>
          </cell>
          <cell r="E161">
            <v>2470</v>
          </cell>
          <cell r="H161">
            <v>1125</v>
          </cell>
          <cell r="I161">
            <v>1421.9669999999999</v>
          </cell>
          <cell r="J161">
            <v>2312.5</v>
          </cell>
          <cell r="K161">
            <v>1174.9999999999998</v>
          </cell>
          <cell r="L161">
            <v>1708.8749999999998</v>
          </cell>
          <cell r="M161">
            <v>2175</v>
          </cell>
          <cell r="N161">
            <v>92.644578947368402</v>
          </cell>
          <cell r="O161">
            <v>72.881355932203391</v>
          </cell>
          <cell r="P161">
            <v>143.1888544891641</v>
          </cell>
          <cell r="Q161">
            <v>679.99999999999989</v>
          </cell>
          <cell r="R161">
            <v>1873.91</v>
          </cell>
          <cell r="S161">
            <v>3160</v>
          </cell>
          <cell r="T161">
            <v>885</v>
          </cell>
          <cell r="U161">
            <v>2171.9250000000002</v>
          </cell>
          <cell r="V161">
            <v>3585</v>
          </cell>
          <cell r="W161">
            <v>46.25963130434782</v>
          </cell>
          <cell r="X161">
            <v>65.891472868217065</v>
          </cell>
          <cell r="Y161">
            <v>173.15068493150685</v>
          </cell>
          <cell r="Z161">
            <v>6.6022126894847579</v>
          </cell>
          <cell r="AA161">
            <v>6.9668211920529792</v>
          </cell>
          <cell r="AB161">
            <v>0.63</v>
          </cell>
          <cell r="AC161">
            <v>0.54500000000000004</v>
          </cell>
          <cell r="AE161">
            <v>0.55199999999999994</v>
          </cell>
          <cell r="AF161">
            <v>23.125</v>
          </cell>
          <cell r="AG161">
            <v>24.21875</v>
          </cell>
          <cell r="AH161">
            <v>1057</v>
          </cell>
          <cell r="AI161">
            <v>2726</v>
          </cell>
          <cell r="AJ161">
            <v>286</v>
          </cell>
          <cell r="AK161">
            <v>334</v>
          </cell>
          <cell r="AN161">
            <v>180</v>
          </cell>
          <cell r="AO161">
            <v>865</v>
          </cell>
          <cell r="AP161">
            <v>2470</v>
          </cell>
          <cell r="AQ161">
            <v>190</v>
          </cell>
          <cell r="AR161">
            <v>840</v>
          </cell>
          <cell r="AS161">
            <v>2433</v>
          </cell>
          <cell r="AT161">
            <v>195</v>
          </cell>
          <cell r="BG161">
            <v>1360.5387096774191</v>
          </cell>
          <cell r="BH161">
            <v>1046.1030967741933</v>
          </cell>
          <cell r="BI161">
            <v>2406.6418064516124</v>
          </cell>
          <cell r="BJ161">
            <v>2478.9669999999996</v>
          </cell>
        </row>
        <row r="162">
          <cell r="A162">
            <v>38749</v>
          </cell>
          <cell r="B162">
            <v>1057</v>
          </cell>
          <cell r="C162">
            <v>2659.63</v>
          </cell>
          <cell r="D162">
            <v>790</v>
          </cell>
          <cell r="E162">
            <v>2290</v>
          </cell>
          <cell r="H162">
            <v>1175</v>
          </cell>
          <cell r="I162">
            <v>1444.0129999999999</v>
          </cell>
          <cell r="J162">
            <v>2471.875</v>
          </cell>
          <cell r="K162">
            <v>1225</v>
          </cell>
          <cell r="L162">
            <v>1730.9249999999997</v>
          </cell>
          <cell r="M162">
            <v>2300</v>
          </cell>
          <cell r="N162">
            <v>96.762115789473668</v>
          </cell>
          <cell r="O162">
            <v>74.011299435028249</v>
          </cell>
          <cell r="P162">
            <v>153.05727554179566</v>
          </cell>
          <cell r="Q162">
            <v>700</v>
          </cell>
          <cell r="R162">
            <v>1906.9789999999998</v>
          </cell>
          <cell r="S162">
            <v>3250</v>
          </cell>
          <cell r="T162">
            <v>929.99999999999989</v>
          </cell>
          <cell r="U162">
            <v>2182.9499999999998</v>
          </cell>
          <cell r="V162">
            <v>3675</v>
          </cell>
          <cell r="W162">
            <v>47.620208695652174</v>
          </cell>
          <cell r="X162">
            <v>67.054263565891475</v>
          </cell>
          <cell r="Y162">
            <v>178.08219178082192</v>
          </cell>
          <cell r="Z162">
            <v>6.7943164292842244</v>
          </cell>
          <cell r="AA162">
            <v>7.0756563548943134</v>
          </cell>
          <cell r="AB162">
            <v>0.63</v>
          </cell>
          <cell r="AC162">
            <v>0.56000000000000005</v>
          </cell>
          <cell r="AE162">
            <v>0.58624999999999994</v>
          </cell>
          <cell r="AF162">
            <v>23.875</v>
          </cell>
          <cell r="AG162">
            <v>23.875</v>
          </cell>
          <cell r="AH162">
            <v>1057</v>
          </cell>
          <cell r="AI162">
            <v>2659</v>
          </cell>
          <cell r="AJ162">
            <v>319</v>
          </cell>
          <cell r="AK162">
            <v>365</v>
          </cell>
          <cell r="AL162">
            <v>1055.1320000000001</v>
          </cell>
          <cell r="AM162">
            <v>2473.1460000000002</v>
          </cell>
          <cell r="AN162">
            <v>175</v>
          </cell>
          <cell r="AO162">
            <v>790</v>
          </cell>
          <cell r="AP162">
            <v>2290</v>
          </cell>
          <cell r="AQ162">
            <v>176</v>
          </cell>
          <cell r="AR162">
            <v>772</v>
          </cell>
          <cell r="AS162">
            <v>2264</v>
          </cell>
          <cell r="AT162">
            <v>180</v>
          </cell>
          <cell r="BG162">
            <v>1403.7724999999998</v>
          </cell>
          <cell r="BH162">
            <v>943.81299999999987</v>
          </cell>
          <cell r="BI162">
            <v>2347.5854999999997</v>
          </cell>
          <cell r="BJ162">
            <v>2501.0129999999999</v>
          </cell>
        </row>
        <row r="163">
          <cell r="A163">
            <v>38777</v>
          </cell>
          <cell r="B163">
            <v>1128</v>
          </cell>
          <cell r="C163">
            <v>2468</v>
          </cell>
          <cell r="D163">
            <v>830</v>
          </cell>
          <cell r="E163">
            <v>2225</v>
          </cell>
          <cell r="H163">
            <v>1260</v>
          </cell>
          <cell r="I163">
            <v>1477.0820000000001</v>
          </cell>
          <cell r="J163">
            <v>2515.625</v>
          </cell>
          <cell r="K163">
            <v>1300</v>
          </cell>
          <cell r="L163">
            <v>1786.0500000000002</v>
          </cell>
          <cell r="M163">
            <v>2335</v>
          </cell>
          <cell r="N163">
            <v>103.7619284210526</v>
          </cell>
          <cell r="O163">
            <v>75.706214689265551</v>
          </cell>
          <cell r="P163">
            <v>155.76625386996906</v>
          </cell>
          <cell r="Q163">
            <v>780</v>
          </cell>
          <cell r="R163">
            <v>1984.1399999999999</v>
          </cell>
          <cell r="S163">
            <v>3275</v>
          </cell>
          <cell r="T163">
            <v>1065</v>
          </cell>
          <cell r="U163">
            <v>2205</v>
          </cell>
          <cell r="V163">
            <v>3725</v>
          </cell>
          <cell r="W163">
            <v>53.06251826086956</v>
          </cell>
          <cell r="X163">
            <v>69.767441860465112</v>
          </cell>
          <cell r="Y163">
            <v>179.45205479452056</v>
          </cell>
          <cell r="Z163">
            <v>6.7574123670270465</v>
          </cell>
          <cell r="AA163">
            <v>7.0122348725392367</v>
          </cell>
          <cell r="AB163">
            <v>0.63</v>
          </cell>
          <cell r="AC163">
            <v>0.58499999999999996</v>
          </cell>
          <cell r="AE163">
            <v>0.59875</v>
          </cell>
          <cell r="AF163">
            <v>23.125</v>
          </cell>
          <cell r="AG163">
            <v>23.175000000000001</v>
          </cell>
          <cell r="AH163">
            <v>1128</v>
          </cell>
          <cell r="AI163">
            <v>2546</v>
          </cell>
          <cell r="AJ163">
            <v>266</v>
          </cell>
          <cell r="AK163">
            <v>312</v>
          </cell>
          <cell r="AN163">
            <v>169</v>
          </cell>
          <cell r="AO163">
            <v>830</v>
          </cell>
          <cell r="AP163">
            <v>2225</v>
          </cell>
          <cell r="AQ163">
            <v>177</v>
          </cell>
          <cell r="AR163">
            <v>821</v>
          </cell>
          <cell r="AS163">
            <v>2186</v>
          </cell>
          <cell r="AT163">
            <v>175</v>
          </cell>
          <cell r="BG163">
            <v>1514.8492258064516</v>
          </cell>
          <cell r="BH163">
            <v>997.87687096774198</v>
          </cell>
          <cell r="BI163">
            <v>2512.7260967741936</v>
          </cell>
          <cell r="BJ163">
            <v>2605.0820000000003</v>
          </cell>
        </row>
        <row r="164">
          <cell r="A164">
            <v>38808</v>
          </cell>
          <cell r="B164">
            <v>1222.2302399999999</v>
          </cell>
          <cell r="C164">
            <v>2436.0830000000001</v>
          </cell>
          <cell r="D164">
            <v>912</v>
          </cell>
          <cell r="E164">
            <v>2138</v>
          </cell>
          <cell r="H164">
            <v>1285.0000000000002</v>
          </cell>
          <cell r="I164">
            <v>1488.105</v>
          </cell>
          <cell r="J164">
            <v>2633.75</v>
          </cell>
          <cell r="K164">
            <v>1320</v>
          </cell>
          <cell r="L164">
            <v>1797.0749999999998</v>
          </cell>
          <cell r="M164">
            <v>2450</v>
          </cell>
          <cell r="N164">
            <v>105.82069684210526</v>
          </cell>
          <cell r="O164">
            <v>76.27118644067798</v>
          </cell>
          <cell r="P164">
            <v>163.08049535603715</v>
          </cell>
          <cell r="Q164">
            <v>780</v>
          </cell>
          <cell r="R164">
            <v>2017.2090000000001</v>
          </cell>
          <cell r="S164">
            <v>3375</v>
          </cell>
          <cell r="T164">
            <v>1065</v>
          </cell>
          <cell r="U164">
            <v>2205</v>
          </cell>
          <cell r="V164">
            <v>3862.5</v>
          </cell>
          <cell r="W164">
            <v>53.06251826086956</v>
          </cell>
          <cell r="X164">
            <v>70.930232558139537</v>
          </cell>
          <cell r="Y164">
            <v>184.93150684931507</v>
          </cell>
          <cell r="Z164">
            <v>8.1385386111867106</v>
          </cell>
          <cell r="AA164">
            <v>8.4153128118479543</v>
          </cell>
          <cell r="AB164">
            <v>0.7</v>
          </cell>
          <cell r="AC164">
            <v>0.60499999999999998</v>
          </cell>
          <cell r="AE164">
            <v>0.62375000000000003</v>
          </cell>
          <cell r="AF164">
            <v>23.46875</v>
          </cell>
          <cell r="AG164">
            <v>22.9375</v>
          </cell>
          <cell r="AH164">
            <v>1222.2302399999999</v>
          </cell>
          <cell r="AI164">
            <v>2436.0830000000001</v>
          </cell>
          <cell r="AJ164">
            <v>172.62017999999998</v>
          </cell>
          <cell r="AK164">
            <v>210.98021999999997</v>
          </cell>
          <cell r="AN164">
            <v>161</v>
          </cell>
          <cell r="AO164">
            <v>974</v>
          </cell>
          <cell r="AP164">
            <v>2138</v>
          </cell>
          <cell r="AQ164">
            <v>160</v>
          </cell>
          <cell r="AR164">
            <v>883</v>
          </cell>
          <cell r="AS164">
            <v>2096</v>
          </cell>
          <cell r="AT164">
            <v>170</v>
          </cell>
          <cell r="BG164">
            <v>1573.7909000000004</v>
          </cell>
          <cell r="BH164">
            <v>1116.96288</v>
          </cell>
          <cell r="BI164">
            <v>2690.7537800000005</v>
          </cell>
          <cell r="BJ164">
            <v>2710.3352399999999</v>
          </cell>
        </row>
        <row r="165">
          <cell r="A165">
            <v>38838</v>
          </cell>
          <cell r="B165">
            <v>1264.5585599999999</v>
          </cell>
          <cell r="C165">
            <v>2547.6357599999997</v>
          </cell>
          <cell r="D165">
            <v>958</v>
          </cell>
          <cell r="E165">
            <v>2136</v>
          </cell>
          <cell r="H165">
            <v>1350</v>
          </cell>
          <cell r="I165">
            <v>1532.1970000000001</v>
          </cell>
          <cell r="J165">
            <v>2975</v>
          </cell>
          <cell r="K165">
            <v>1400</v>
          </cell>
          <cell r="L165">
            <v>1802.5875000000001</v>
          </cell>
          <cell r="M165">
            <v>2725</v>
          </cell>
          <cell r="N165">
            <v>111.17349473684209</v>
          </cell>
          <cell r="O165">
            <v>78.531073446327696</v>
          </cell>
          <cell r="P165">
            <v>184.21052631578948</v>
          </cell>
          <cell r="Q165">
            <v>780</v>
          </cell>
          <cell r="R165">
            <v>2017.2090000000001</v>
          </cell>
          <cell r="S165">
            <v>3650</v>
          </cell>
          <cell r="T165">
            <v>1065</v>
          </cell>
          <cell r="U165">
            <v>2216.0249999999996</v>
          </cell>
          <cell r="V165">
            <v>4050</v>
          </cell>
          <cell r="X165">
            <v>70.930232558139537</v>
          </cell>
          <cell r="Y165">
            <v>200</v>
          </cell>
          <cell r="Z165">
            <v>9.6231688720121991</v>
          </cell>
          <cell r="AA165">
            <v>9.954727539387342</v>
          </cell>
          <cell r="AB165">
            <v>0.7</v>
          </cell>
          <cell r="AC165">
            <v>0.6087499999999999</v>
          </cell>
          <cell r="AE165">
            <v>0.63300000000000001</v>
          </cell>
          <cell r="AF165">
            <v>26.194444444444443</v>
          </cell>
          <cell r="AG165">
            <v>24.583333333333332</v>
          </cell>
          <cell r="AH165">
            <v>1264.5585599999999</v>
          </cell>
          <cell r="AI165">
            <v>2547.6357599999997</v>
          </cell>
          <cell r="AJ165">
            <v>217.59401999999997</v>
          </cell>
          <cell r="AK165">
            <v>246.69474</v>
          </cell>
          <cell r="AN165">
            <v>178</v>
          </cell>
          <cell r="AO165">
            <v>1024</v>
          </cell>
          <cell r="AP165">
            <v>2136</v>
          </cell>
          <cell r="AQ165">
            <v>153</v>
          </cell>
          <cell r="AR165">
            <v>930</v>
          </cell>
          <cell r="AS165">
            <v>2119</v>
          </cell>
          <cell r="AT165">
            <v>163</v>
          </cell>
          <cell r="BG165">
            <v>1723.3620967741931</v>
          </cell>
          <cell r="BH165">
            <v>1222.9488064516127</v>
          </cell>
          <cell r="BI165">
            <v>2946.3109032258058</v>
          </cell>
          <cell r="BJ165">
            <v>2796.7555600000001</v>
          </cell>
        </row>
        <row r="166">
          <cell r="A166">
            <v>38869</v>
          </cell>
          <cell r="B166">
            <v>1245.5989999999999</v>
          </cell>
          <cell r="C166">
            <v>2526.4715999999999</v>
          </cell>
          <cell r="D166">
            <v>984</v>
          </cell>
          <cell r="E166">
            <v>2174</v>
          </cell>
          <cell r="H166">
            <v>1425</v>
          </cell>
          <cell r="I166">
            <v>1554.2430000000002</v>
          </cell>
          <cell r="J166">
            <v>3037.5</v>
          </cell>
          <cell r="K166">
            <v>1450</v>
          </cell>
          <cell r="L166">
            <v>1813.6125</v>
          </cell>
          <cell r="M166">
            <v>2800</v>
          </cell>
          <cell r="N166">
            <v>117.34979999999999</v>
          </cell>
          <cell r="O166">
            <v>79.661016949152554</v>
          </cell>
          <cell r="P166">
            <v>188.08049535603715</v>
          </cell>
          <cell r="Q166">
            <v>790</v>
          </cell>
          <cell r="R166">
            <v>2050.2779999999998</v>
          </cell>
          <cell r="S166">
            <v>3650</v>
          </cell>
          <cell r="T166">
            <v>1070</v>
          </cell>
          <cell r="U166">
            <v>2238.0750000000003</v>
          </cell>
          <cell r="V166">
            <v>4075</v>
          </cell>
          <cell r="X166">
            <v>72.093023255813947</v>
          </cell>
          <cell r="Y166">
            <v>200</v>
          </cell>
          <cell r="Z166">
            <v>9.414200061029419</v>
          </cell>
          <cell r="AA166">
            <v>9.7721197596943785</v>
          </cell>
          <cell r="AB166">
            <v>0.71</v>
          </cell>
          <cell r="AC166">
            <v>0.63600000000000001</v>
          </cell>
          <cell r="AE166">
            <v>0.64875000000000005</v>
          </cell>
          <cell r="AF166">
            <v>25.294444444444448</v>
          </cell>
          <cell r="AG166">
            <v>26.222222222222221</v>
          </cell>
          <cell r="AH166">
            <v>1245.5989999999999</v>
          </cell>
          <cell r="AI166">
            <v>2526.4715999999999</v>
          </cell>
          <cell r="AJ166">
            <v>240</v>
          </cell>
          <cell r="AK166">
            <v>255</v>
          </cell>
          <cell r="AN166">
            <v>193</v>
          </cell>
          <cell r="AO166">
            <v>1118</v>
          </cell>
          <cell r="AP166">
            <v>2310</v>
          </cell>
          <cell r="BG166">
            <v>1806.0639999999996</v>
          </cell>
          <cell r="BH166">
            <v>1247.1347199999998</v>
          </cell>
          <cell r="BI166">
            <v>3053.1987199999994</v>
          </cell>
          <cell r="BJ166">
            <v>2799.8420000000001</v>
          </cell>
        </row>
        <row r="167">
          <cell r="A167">
            <v>38899</v>
          </cell>
          <cell r="B167">
            <v>1564</v>
          </cell>
          <cell r="C167">
            <v>2926</v>
          </cell>
          <cell r="D167">
            <v>1118</v>
          </cell>
          <cell r="E167">
            <v>2310</v>
          </cell>
          <cell r="H167">
            <v>1470</v>
          </cell>
          <cell r="I167">
            <v>1609.3579999999999</v>
          </cell>
          <cell r="J167">
            <v>3243.75</v>
          </cell>
          <cell r="K167">
            <v>1490</v>
          </cell>
          <cell r="L167">
            <v>1830.15</v>
          </cell>
          <cell r="M167">
            <v>2925</v>
          </cell>
          <cell r="O167">
            <v>82.485875706214699</v>
          </cell>
          <cell r="P167">
            <v>200.85139318885447</v>
          </cell>
          <cell r="Q167">
            <v>810</v>
          </cell>
          <cell r="R167">
            <v>2050.2779999999998</v>
          </cell>
          <cell r="S167">
            <v>3700</v>
          </cell>
          <cell r="T167">
            <v>1090</v>
          </cell>
          <cell r="U167">
            <v>2260.125</v>
          </cell>
          <cell r="V167">
            <v>4100</v>
          </cell>
          <cell r="X167">
            <v>72.093023255813947</v>
          </cell>
          <cell r="Y167">
            <v>202.73972602739727</v>
          </cell>
          <cell r="Z167">
            <v>12.059416890225201</v>
          </cell>
          <cell r="AA167">
            <v>12.504955490791982</v>
          </cell>
          <cell r="AB167">
            <v>0.75</v>
          </cell>
          <cell r="AC167">
            <v>0.66</v>
          </cell>
          <cell r="AE167">
            <v>0.66500000000000004</v>
          </cell>
          <cell r="AF167">
            <v>25.056249999999999</v>
          </cell>
          <cell r="AG167">
            <v>26</v>
          </cell>
          <cell r="AH167">
            <v>1564</v>
          </cell>
          <cell r="AI167">
            <v>2926</v>
          </cell>
          <cell r="AJ167">
            <v>265</v>
          </cell>
          <cell r="AK167">
            <v>271</v>
          </cell>
          <cell r="AN167">
            <v>201</v>
          </cell>
          <cell r="AO167">
            <v>1308</v>
          </cell>
          <cell r="AP167">
            <v>2564</v>
          </cell>
          <cell r="BG167">
            <v>1867.8578709677424</v>
          </cell>
          <cell r="BH167">
            <v>1420.5885032258068</v>
          </cell>
          <cell r="BI167">
            <v>3288.4463741935492</v>
          </cell>
          <cell r="BJ167">
            <v>3173.3580000000002</v>
          </cell>
        </row>
        <row r="168">
          <cell r="A168">
            <v>38930</v>
          </cell>
          <cell r="B168">
            <v>1861.5642399999999</v>
          </cell>
          <cell r="C168">
            <v>3406.98884</v>
          </cell>
          <cell r="D168">
            <v>1308</v>
          </cell>
          <cell r="E168">
            <v>2564</v>
          </cell>
          <cell r="H168">
            <v>1595</v>
          </cell>
          <cell r="I168">
            <v>1686.519</v>
          </cell>
          <cell r="J168">
            <v>3375</v>
          </cell>
          <cell r="K168">
            <v>1589.9999999999998</v>
          </cell>
          <cell r="L168">
            <v>1830.15</v>
          </cell>
          <cell r="M168">
            <v>3200</v>
          </cell>
          <cell r="O168">
            <v>86.440677966101703</v>
          </cell>
          <cell r="P168">
            <v>208.97832817337462</v>
          </cell>
          <cell r="Q168">
            <v>845</v>
          </cell>
          <cell r="R168">
            <v>2061.3009999999999</v>
          </cell>
          <cell r="S168">
            <v>3850</v>
          </cell>
          <cell r="T168">
            <v>1135</v>
          </cell>
          <cell r="U168">
            <v>2271.15</v>
          </cell>
          <cell r="V168">
            <v>4175</v>
          </cell>
          <cell r="X168">
            <v>72.480620155038764</v>
          </cell>
          <cell r="Y168">
            <v>210.95890410958904</v>
          </cell>
          <cell r="Z168">
            <v>13.945221973889307</v>
          </cell>
          <cell r="AA168">
            <v>14.389933321237411</v>
          </cell>
          <cell r="AB168">
            <v>0.75</v>
          </cell>
          <cell r="AC168">
            <v>0.66</v>
          </cell>
          <cell r="AE168">
            <v>0.66500000000000004</v>
          </cell>
          <cell r="AF168">
            <v>26.783333333333335</v>
          </cell>
          <cell r="AG168">
            <v>25.361111111111111</v>
          </cell>
          <cell r="AH168">
            <v>1861.5642399999999</v>
          </cell>
          <cell r="AI168">
            <v>3406.98884</v>
          </cell>
          <cell r="AJ168">
            <v>296.07778000000002</v>
          </cell>
          <cell r="AN168">
            <v>217</v>
          </cell>
          <cell r="AO168">
            <v>1385</v>
          </cell>
          <cell r="AP168">
            <v>2694</v>
          </cell>
          <cell r="BG168">
            <v>2042.4643870967734</v>
          </cell>
          <cell r="BH168">
            <v>1674.9488516129027</v>
          </cell>
          <cell r="BI168">
            <v>3717.4132387096761</v>
          </cell>
          <cell r="BJ168">
            <v>3548.0832399999999</v>
          </cell>
        </row>
        <row r="169">
          <cell r="A169">
            <v>38961</v>
          </cell>
          <cell r="B169">
            <v>2414.0369999999998</v>
          </cell>
          <cell r="C169">
            <v>4071.8961999999997</v>
          </cell>
          <cell r="D169">
            <v>1385</v>
          </cell>
          <cell r="E169">
            <v>2694</v>
          </cell>
          <cell r="H169">
            <v>1595</v>
          </cell>
          <cell r="I169">
            <v>1719.588</v>
          </cell>
          <cell r="J169">
            <v>3768.75</v>
          </cell>
          <cell r="K169">
            <v>1600</v>
          </cell>
          <cell r="L169">
            <v>1858.8149999999998</v>
          </cell>
          <cell r="M169">
            <v>3750</v>
          </cell>
          <cell r="O169">
            <v>88.135593220338976</v>
          </cell>
          <cell r="P169">
            <v>233.35913312693498</v>
          </cell>
          <cell r="Q169">
            <v>845</v>
          </cell>
          <cell r="R169">
            <v>2116.4159999999997</v>
          </cell>
          <cell r="S169">
            <v>3850</v>
          </cell>
          <cell r="T169">
            <v>1135</v>
          </cell>
          <cell r="U169">
            <v>2271.15</v>
          </cell>
          <cell r="V169">
            <v>4175</v>
          </cell>
          <cell r="X169">
            <v>74.418604651162795</v>
          </cell>
          <cell r="Y169">
            <v>210.95890410958904</v>
          </cell>
          <cell r="Z169">
            <v>13.693372535112536</v>
          </cell>
          <cell r="AA169">
            <v>14.138186972693459</v>
          </cell>
          <cell r="AB169">
            <v>0.75</v>
          </cell>
          <cell r="AC169">
            <v>0.65</v>
          </cell>
          <cell r="AE169">
            <v>0.66874999999999996</v>
          </cell>
          <cell r="AF169">
            <v>27.555555555555557</v>
          </cell>
          <cell r="AG169">
            <v>26.944444444444443</v>
          </cell>
          <cell r="AH169">
            <v>2414.0369999999998</v>
          </cell>
          <cell r="AI169">
            <v>4071.8961999999997</v>
          </cell>
          <cell r="AJ169">
            <v>289.9049</v>
          </cell>
          <cell r="AN169">
            <v>235</v>
          </cell>
          <cell r="AO169">
            <v>1620</v>
          </cell>
          <cell r="AP169">
            <v>2999</v>
          </cell>
          <cell r="BG169">
            <v>2032.2639333333332</v>
          </cell>
          <cell r="BH169">
            <v>1764.6931333333332</v>
          </cell>
          <cell r="BI169">
            <v>3796.9570666666664</v>
          </cell>
          <cell r="BJ169">
            <v>4133.625</v>
          </cell>
        </row>
        <row r="170">
          <cell r="A170">
            <v>38991</v>
          </cell>
          <cell r="B170">
            <v>2771</v>
          </cell>
          <cell r="C170">
            <v>4647</v>
          </cell>
          <cell r="D170">
            <v>1949.5</v>
          </cell>
          <cell r="E170">
            <v>3444</v>
          </cell>
          <cell r="F170">
            <v>1928</v>
          </cell>
          <cell r="G170">
            <v>3419</v>
          </cell>
          <cell r="H170">
            <v>1665</v>
          </cell>
          <cell r="I170">
            <v>1763.68</v>
          </cell>
          <cell r="J170">
            <v>4050</v>
          </cell>
          <cell r="K170">
            <v>1825.0000000000002</v>
          </cell>
          <cell r="L170">
            <v>1880.865</v>
          </cell>
          <cell r="M170">
            <v>3925</v>
          </cell>
          <cell r="O170">
            <v>90.395480225988706</v>
          </cell>
          <cell r="P170">
            <v>250.77399380804954</v>
          </cell>
          <cell r="Q170">
            <v>940</v>
          </cell>
          <cell r="R170">
            <v>2127.4389999999999</v>
          </cell>
          <cell r="S170">
            <v>3915</v>
          </cell>
          <cell r="T170">
            <v>1240</v>
          </cell>
          <cell r="U170">
            <v>2282.1750000000002</v>
          </cell>
          <cell r="V170">
            <v>4185</v>
          </cell>
          <cell r="X170">
            <v>74.806201550387598</v>
          </cell>
          <cell r="Y170">
            <v>214.52054794520546</v>
          </cell>
          <cell r="Z170">
            <v>14.833962871021747</v>
          </cell>
          <cell r="AA170">
            <v>15.278529892043908</v>
          </cell>
          <cell r="AB170">
            <v>0.75624999999999998</v>
          </cell>
          <cell r="AC170">
            <v>0.65250000000000008</v>
          </cell>
          <cell r="AE170">
            <v>0.67</v>
          </cell>
          <cell r="AF170">
            <v>25.956249999999997</v>
          </cell>
          <cell r="AG170">
            <v>26.25</v>
          </cell>
          <cell r="AH170">
            <v>2771</v>
          </cell>
          <cell r="AI170">
            <v>4647</v>
          </cell>
          <cell r="AJ170">
            <v>240</v>
          </cell>
          <cell r="AK170">
            <v>250</v>
          </cell>
          <cell r="AN170">
            <v>235</v>
          </cell>
          <cell r="AO170">
            <v>1971</v>
          </cell>
          <cell r="AP170">
            <v>3469</v>
          </cell>
          <cell r="BG170">
            <v>2101.1924032258062</v>
          </cell>
          <cell r="BH170">
            <v>2460.2249790322576</v>
          </cell>
          <cell r="BI170">
            <v>4561.4173822580633</v>
          </cell>
          <cell r="BJ170">
            <v>4534.68</v>
          </cell>
        </row>
        <row r="171">
          <cell r="A171">
            <v>39022</v>
          </cell>
          <cell r="B171">
            <v>2708.5</v>
          </cell>
          <cell r="C171">
            <v>4584</v>
          </cell>
          <cell r="D171">
            <v>2056.3333333333335</v>
          </cell>
          <cell r="E171">
            <v>3650.3333333333335</v>
          </cell>
          <cell r="F171">
            <v>2040</v>
          </cell>
          <cell r="G171">
            <v>3613</v>
          </cell>
          <cell r="H171">
            <v>1730</v>
          </cell>
          <cell r="I171">
            <v>1785.7260000000001</v>
          </cell>
          <cell r="J171">
            <v>4192.5</v>
          </cell>
          <cell r="K171">
            <v>1924.9999999999998</v>
          </cell>
          <cell r="L171">
            <v>1880.865</v>
          </cell>
          <cell r="M171">
            <v>4100</v>
          </cell>
          <cell r="O171">
            <v>91.525423728813564</v>
          </cell>
          <cell r="P171">
            <v>259.59752321981426</v>
          </cell>
          <cell r="Q171">
            <v>990</v>
          </cell>
          <cell r="R171">
            <v>2127.4389999999999</v>
          </cell>
          <cell r="S171">
            <v>3975</v>
          </cell>
          <cell r="T171">
            <v>1300</v>
          </cell>
          <cell r="U171">
            <v>2304.2249999999999</v>
          </cell>
          <cell r="V171">
            <v>4200</v>
          </cell>
          <cell r="X171">
            <v>74.806201550387598</v>
          </cell>
          <cell r="Y171">
            <v>217.80821917808217</v>
          </cell>
          <cell r="Z171">
            <v>14.566752987554946</v>
          </cell>
          <cell r="AA171">
            <v>15.006916800225794</v>
          </cell>
          <cell r="AB171">
            <v>0.78</v>
          </cell>
          <cell r="AC171">
            <v>0.66500000000000004</v>
          </cell>
          <cell r="AE171">
            <v>0.64</v>
          </cell>
          <cell r="AF171">
            <v>25.511111111111109</v>
          </cell>
          <cell r="AG171">
            <v>25.5</v>
          </cell>
          <cell r="AH171">
            <v>2708</v>
          </cell>
          <cell r="AI171">
            <v>4584</v>
          </cell>
          <cell r="AJ171">
            <v>236</v>
          </cell>
          <cell r="AK171">
            <v>245</v>
          </cell>
          <cell r="AL171">
            <v>2709</v>
          </cell>
          <cell r="AM171">
            <v>4584</v>
          </cell>
          <cell r="AN171">
            <v>225</v>
          </cell>
          <cell r="AO171">
            <v>2065</v>
          </cell>
          <cell r="AP171">
            <v>3650</v>
          </cell>
          <cell r="AQ171">
            <v>214</v>
          </cell>
          <cell r="AR171">
            <v>2064</v>
          </cell>
          <cell r="AS171">
            <v>3688</v>
          </cell>
          <cell r="BG171">
            <v>2225.5296666666668</v>
          </cell>
          <cell r="BH171">
            <v>2645.335744444445</v>
          </cell>
          <cell r="BI171">
            <v>4870.8654111111118</v>
          </cell>
          <cell r="BJ171">
            <v>4494.2260000000006</v>
          </cell>
        </row>
        <row r="172">
          <cell r="A172">
            <v>39052</v>
          </cell>
          <cell r="B172">
            <v>2939</v>
          </cell>
          <cell r="C172">
            <v>4796.5</v>
          </cell>
          <cell r="D172">
            <v>2146.3333333333335</v>
          </cell>
          <cell r="E172">
            <v>3750.6666666666665</v>
          </cell>
          <cell r="F172">
            <v>2122</v>
          </cell>
          <cell r="G172">
            <v>3725</v>
          </cell>
          <cell r="H172">
            <v>1730</v>
          </cell>
          <cell r="I172">
            <v>1785.7260000000001</v>
          </cell>
          <cell r="J172">
            <v>4198.75</v>
          </cell>
          <cell r="K172">
            <v>1924.9999999999998</v>
          </cell>
          <cell r="L172">
            <v>1880.865</v>
          </cell>
          <cell r="M172">
            <v>4100</v>
          </cell>
          <cell r="O172">
            <v>91.525423728813564</v>
          </cell>
          <cell r="P172">
            <v>259.98452012383899</v>
          </cell>
          <cell r="Q172">
            <v>990</v>
          </cell>
          <cell r="R172">
            <v>2182.5540000000001</v>
          </cell>
          <cell r="S172">
            <v>4000</v>
          </cell>
          <cell r="T172">
            <v>1300</v>
          </cell>
          <cell r="U172">
            <v>2337.3000000000002</v>
          </cell>
          <cell r="V172">
            <v>4200</v>
          </cell>
          <cell r="X172">
            <v>76.744186046511643</v>
          </cell>
          <cell r="Y172">
            <v>219.17808219178082</v>
          </cell>
          <cell r="Z172">
            <v>15.680968501267687</v>
          </cell>
          <cell r="AA172">
            <v>16.085849133629683</v>
          </cell>
          <cell r="AB172">
            <v>0.78</v>
          </cell>
          <cell r="AC172">
            <v>0.66500000000000004</v>
          </cell>
          <cell r="AE172">
            <v>0.64</v>
          </cell>
          <cell r="AF172">
            <v>25.172222222222217</v>
          </cell>
          <cell r="AG172">
            <v>25.5</v>
          </cell>
          <cell r="AH172">
            <v>2947</v>
          </cell>
          <cell r="AI172">
            <v>4805</v>
          </cell>
          <cell r="AJ172">
            <v>226</v>
          </cell>
          <cell r="AK172">
            <v>230</v>
          </cell>
          <cell r="AL172">
            <v>2931</v>
          </cell>
          <cell r="AM172">
            <v>4788</v>
          </cell>
          <cell r="AN172">
            <v>233</v>
          </cell>
          <cell r="AO172">
            <v>2156</v>
          </cell>
          <cell r="AP172">
            <v>3714</v>
          </cell>
          <cell r="AQ172">
            <v>217</v>
          </cell>
          <cell r="AR172">
            <v>2161</v>
          </cell>
          <cell r="AS172">
            <v>3813</v>
          </cell>
          <cell r="BG172">
            <v>2284.0185483870964</v>
          </cell>
          <cell r="BH172">
            <v>2833.6792741935483</v>
          </cell>
          <cell r="BI172">
            <v>5117.6978225806452</v>
          </cell>
          <cell r="BJ172">
            <v>4724.7260000000006</v>
          </cell>
          <cell r="BM172">
            <v>2696</v>
          </cell>
          <cell r="BN172">
            <v>4561</v>
          </cell>
        </row>
        <row r="173">
          <cell r="A173">
            <v>39083</v>
          </cell>
          <cell r="B173">
            <v>2880.777071</v>
          </cell>
          <cell r="C173">
            <v>4720.9732279999998</v>
          </cell>
          <cell r="D173">
            <v>2210.6666666666665</v>
          </cell>
          <cell r="E173">
            <v>3825</v>
          </cell>
          <cell r="F173">
            <v>2186</v>
          </cell>
          <cell r="G173">
            <v>3791</v>
          </cell>
          <cell r="H173">
            <v>1762.5000000000002</v>
          </cell>
          <cell r="I173">
            <v>1785.7260000000001</v>
          </cell>
          <cell r="J173">
            <v>4331.25</v>
          </cell>
          <cell r="K173">
            <v>1940</v>
          </cell>
          <cell r="L173">
            <v>1880.865</v>
          </cell>
          <cell r="M173">
            <v>4175</v>
          </cell>
          <cell r="O173">
            <v>91.525423728813564</v>
          </cell>
          <cell r="P173">
            <v>268.1888544891641</v>
          </cell>
          <cell r="Q173">
            <v>1010</v>
          </cell>
          <cell r="R173">
            <v>2325.8529999999996</v>
          </cell>
          <cell r="S173">
            <v>4205</v>
          </cell>
          <cell r="T173">
            <v>1310</v>
          </cell>
          <cell r="U173">
            <v>2480.625</v>
          </cell>
          <cell r="V173">
            <v>4415</v>
          </cell>
          <cell r="X173">
            <v>81.782945736434101</v>
          </cell>
          <cell r="Y173">
            <v>230.41095890410958</v>
          </cell>
          <cell r="Z173">
            <v>16.697421919457661</v>
          </cell>
          <cell r="AA173">
            <v>17.13069339865131</v>
          </cell>
          <cell r="AB173">
            <v>0.78</v>
          </cell>
          <cell r="AC173">
            <v>0.6875</v>
          </cell>
          <cell r="AE173">
            <v>0.64</v>
          </cell>
          <cell r="AF173">
            <v>25.30833333333333</v>
          </cell>
          <cell r="AG173">
            <v>25.222222222222221</v>
          </cell>
          <cell r="AH173">
            <v>2897.0911419999998</v>
          </cell>
          <cell r="AI173">
            <v>4737.287456</v>
          </cell>
          <cell r="AJ173">
            <v>230.60329999999999</v>
          </cell>
          <cell r="AK173">
            <v>232.80789999999999</v>
          </cell>
          <cell r="AL173">
            <v>2864.4630000000002</v>
          </cell>
          <cell r="AM173">
            <v>4704.6589999999997</v>
          </cell>
          <cell r="AN173">
            <v>240</v>
          </cell>
          <cell r="AO173">
            <v>2229</v>
          </cell>
          <cell r="AP173">
            <v>3812</v>
          </cell>
          <cell r="AQ173">
            <v>225</v>
          </cell>
          <cell r="AR173">
            <v>2217</v>
          </cell>
          <cell r="AS173">
            <v>3872</v>
          </cell>
          <cell r="BG173">
            <v>2291.5797580645167</v>
          </cell>
          <cell r="BH173">
            <v>2874.2802752688176</v>
          </cell>
          <cell r="BI173">
            <v>5165.8600333333343</v>
          </cell>
          <cell r="BJ173">
            <v>4666.5030710000001</v>
          </cell>
          <cell r="BM173">
            <v>2629</v>
          </cell>
          <cell r="BN173">
            <v>4474</v>
          </cell>
        </row>
        <row r="174">
          <cell r="A174">
            <v>39114</v>
          </cell>
          <cell r="B174">
            <v>3126.1509999999998</v>
          </cell>
          <cell r="C174">
            <v>4983.9845000000005</v>
          </cell>
          <cell r="D174">
            <v>2227.3333333333335</v>
          </cell>
          <cell r="E174">
            <v>3830.6666666666665</v>
          </cell>
          <cell r="F174">
            <v>2199</v>
          </cell>
          <cell r="G174">
            <v>3791</v>
          </cell>
          <cell r="H174">
            <v>1750</v>
          </cell>
          <cell r="I174">
            <v>1708.5649999999998</v>
          </cell>
          <cell r="J174">
            <v>4431.25</v>
          </cell>
          <cell r="K174">
            <v>1924.9999999999998</v>
          </cell>
          <cell r="L174">
            <v>1852.2000000000003</v>
          </cell>
          <cell r="M174">
            <v>4200</v>
          </cell>
          <cell r="O174">
            <v>87.570621468926547</v>
          </cell>
          <cell r="P174">
            <v>274.38080495356036</v>
          </cell>
          <cell r="Q174">
            <v>1030</v>
          </cell>
          <cell r="R174">
            <v>2436.0830000000001</v>
          </cell>
          <cell r="S174">
            <v>4262.5</v>
          </cell>
          <cell r="T174">
            <v>1330</v>
          </cell>
          <cell r="U174">
            <v>2590.8749999999995</v>
          </cell>
          <cell r="V174">
            <v>4600</v>
          </cell>
          <cell r="X174">
            <v>85.658914728682177</v>
          </cell>
          <cell r="Y174">
            <v>233.56164383561642</v>
          </cell>
          <cell r="Z174">
            <v>18.682187244851676</v>
          </cell>
          <cell r="AA174">
            <v>19.181050644107781</v>
          </cell>
          <cell r="AB174">
            <v>0.77249999999999996</v>
          </cell>
          <cell r="AC174">
            <v>0.73750000000000004</v>
          </cell>
          <cell r="AE174">
            <v>0.67874999999999996</v>
          </cell>
          <cell r="AF174">
            <v>25.937500000000004</v>
          </cell>
          <cell r="AG174">
            <v>25.53125</v>
          </cell>
          <cell r="AH174">
            <v>3142.4650000000001</v>
          </cell>
          <cell r="AI174">
            <v>5000.299</v>
          </cell>
          <cell r="AJ174">
            <v>240.0831</v>
          </cell>
          <cell r="AK174">
            <v>239.86269999999999</v>
          </cell>
          <cell r="AL174">
            <v>3109.837</v>
          </cell>
          <cell r="AM174">
            <v>4967.67</v>
          </cell>
          <cell r="AN174">
            <v>235</v>
          </cell>
          <cell r="AO174">
            <v>2231</v>
          </cell>
          <cell r="AP174">
            <v>3811</v>
          </cell>
          <cell r="AQ174">
            <v>224</v>
          </cell>
          <cell r="AR174">
            <v>2252</v>
          </cell>
          <cell r="AS174">
            <v>3890</v>
          </cell>
          <cell r="BG174">
            <v>2286.8999999999996</v>
          </cell>
          <cell r="BH174">
            <v>2910.6791999999996</v>
          </cell>
          <cell r="BI174">
            <v>5197.5791999999992</v>
          </cell>
          <cell r="BJ174">
            <v>4834.7159999999994</v>
          </cell>
          <cell r="BM174">
            <v>2874</v>
          </cell>
          <cell r="BN174">
            <v>4752</v>
          </cell>
        </row>
        <row r="175">
          <cell r="A175">
            <v>39142</v>
          </cell>
          <cell r="B175">
            <v>3362</v>
          </cell>
          <cell r="C175">
            <v>5283</v>
          </cell>
          <cell r="D175">
            <v>2383</v>
          </cell>
          <cell r="E175">
            <v>4023.3333333333335</v>
          </cell>
          <cell r="F175">
            <v>2347</v>
          </cell>
          <cell r="G175">
            <v>3976</v>
          </cell>
          <cell r="H175">
            <v>1725</v>
          </cell>
          <cell r="I175">
            <v>1708.5649999999998</v>
          </cell>
          <cell r="J175">
            <v>4681.25</v>
          </cell>
          <cell r="K175">
            <v>1900</v>
          </cell>
          <cell r="L175">
            <v>1896.3</v>
          </cell>
          <cell r="M175">
            <v>4270</v>
          </cell>
          <cell r="O175">
            <v>87.570621468926547</v>
          </cell>
          <cell r="P175">
            <v>289.86068111455108</v>
          </cell>
          <cell r="Q175">
            <v>1040</v>
          </cell>
          <cell r="R175">
            <v>2414.0370000000003</v>
          </cell>
          <cell r="S175">
            <v>4390</v>
          </cell>
          <cell r="T175">
            <v>1339.9999999999998</v>
          </cell>
          <cell r="U175">
            <v>2612.9250000000002</v>
          </cell>
          <cell r="V175">
            <v>4725</v>
          </cell>
          <cell r="X175">
            <v>84.88372093023257</v>
          </cell>
          <cell r="Y175">
            <v>240.54794520547946</v>
          </cell>
          <cell r="Z175">
            <v>21.012779065260244</v>
          </cell>
          <cell r="AA175">
            <v>21.598539669579772</v>
          </cell>
          <cell r="AB175">
            <v>0.75</v>
          </cell>
          <cell r="AC175">
            <v>0.87200000000000011</v>
          </cell>
          <cell r="AE175">
            <v>0.72</v>
          </cell>
          <cell r="AF175">
            <v>28.81666666666667</v>
          </cell>
          <cell r="AG175">
            <v>27.875</v>
          </cell>
          <cell r="AH175">
            <v>3362</v>
          </cell>
          <cell r="AI175">
            <v>5283</v>
          </cell>
          <cell r="AJ175">
            <v>244</v>
          </cell>
          <cell r="AK175">
            <v>238</v>
          </cell>
          <cell r="AL175">
            <v>3362</v>
          </cell>
          <cell r="AM175">
            <v>5283</v>
          </cell>
          <cell r="AN175">
            <v>225</v>
          </cell>
          <cell r="AO175">
            <v>2370</v>
          </cell>
          <cell r="AP175">
            <v>3985</v>
          </cell>
          <cell r="AQ175">
            <v>227</v>
          </cell>
          <cell r="AR175">
            <v>2432</v>
          </cell>
          <cell r="AS175">
            <v>4109</v>
          </cell>
          <cell r="BG175">
            <v>2283.8499193548387</v>
          </cell>
          <cell r="BH175">
            <v>3155.022816129032</v>
          </cell>
          <cell r="BI175">
            <v>5438.8727354838702</v>
          </cell>
          <cell r="BJ175">
            <v>5070.5649999999996</v>
          </cell>
          <cell r="BM175">
            <v>3126</v>
          </cell>
          <cell r="BN175">
            <v>5082</v>
          </cell>
        </row>
        <row r="176">
          <cell r="A176">
            <v>39173</v>
          </cell>
          <cell r="B176">
            <v>3834.5</v>
          </cell>
          <cell r="C176">
            <v>5880.5</v>
          </cell>
          <cell r="D176">
            <v>2633</v>
          </cell>
          <cell r="E176">
            <v>4385.666666666667</v>
          </cell>
          <cell r="F176">
            <v>2595</v>
          </cell>
          <cell r="G176">
            <v>4324</v>
          </cell>
          <cell r="H176">
            <v>1600</v>
          </cell>
          <cell r="I176">
            <v>1708.5649999999998</v>
          </cell>
          <cell r="J176">
            <v>4955</v>
          </cell>
          <cell r="K176">
            <v>1880</v>
          </cell>
          <cell r="L176">
            <v>1896.3</v>
          </cell>
          <cell r="M176">
            <v>4400</v>
          </cell>
          <cell r="O176">
            <v>87.570621468926547</v>
          </cell>
          <cell r="P176">
            <v>306.8111455108359</v>
          </cell>
          <cell r="Q176">
            <v>1055</v>
          </cell>
          <cell r="R176">
            <v>2226.6459999999997</v>
          </cell>
          <cell r="S176">
            <v>4475</v>
          </cell>
          <cell r="T176">
            <v>1345</v>
          </cell>
          <cell r="U176">
            <v>2590.8749999999995</v>
          </cell>
          <cell r="V176">
            <v>4850</v>
          </cell>
          <cell r="X176">
            <v>78.294573643410843</v>
          </cell>
          <cell r="Y176">
            <v>245.20547945205479</v>
          </cell>
          <cell r="Z176">
            <v>22.800890005108936</v>
          </cell>
          <cell r="AA176">
            <v>23.550508028667334</v>
          </cell>
          <cell r="AB176">
            <v>0.78500000000000014</v>
          </cell>
          <cell r="AC176">
            <v>0.97499999999999998</v>
          </cell>
          <cell r="AE176">
            <v>0.80400000000000005</v>
          </cell>
          <cell r="AF176">
            <v>28.296875</v>
          </cell>
          <cell r="AG176">
            <v>28.5</v>
          </cell>
          <cell r="AH176">
            <v>3841</v>
          </cell>
          <cell r="AI176">
            <v>5887</v>
          </cell>
          <cell r="AJ176">
            <v>305</v>
          </cell>
          <cell r="AK176">
            <v>291</v>
          </cell>
          <cell r="AL176">
            <v>3828</v>
          </cell>
          <cell r="AM176">
            <v>5874</v>
          </cell>
          <cell r="AN176">
            <v>235</v>
          </cell>
          <cell r="AO176">
            <v>2617</v>
          </cell>
          <cell r="AP176">
            <v>4359</v>
          </cell>
          <cell r="AQ176">
            <v>235</v>
          </cell>
          <cell r="AR176">
            <v>2687</v>
          </cell>
          <cell r="AS176">
            <v>4474</v>
          </cell>
          <cell r="BG176">
            <v>2160.3146666666667</v>
          </cell>
          <cell r="BH176">
            <v>3555.0678233333333</v>
          </cell>
          <cell r="BI176">
            <v>5715.38249</v>
          </cell>
          <cell r="BJ176">
            <v>5543.0649999999996</v>
          </cell>
          <cell r="BK176">
            <v>3716</v>
          </cell>
          <cell r="BL176">
            <v>6206</v>
          </cell>
          <cell r="BM176">
            <v>3592</v>
          </cell>
          <cell r="BN176">
            <v>5701</v>
          </cell>
        </row>
        <row r="177">
          <cell r="A177">
            <v>39203</v>
          </cell>
          <cell r="B177">
            <v>4309</v>
          </cell>
          <cell r="C177">
            <v>6653.5</v>
          </cell>
          <cell r="D177">
            <v>2947</v>
          </cell>
          <cell r="E177">
            <v>4929.333333333333</v>
          </cell>
          <cell r="F177">
            <v>2907</v>
          </cell>
          <cell r="G177">
            <v>4863</v>
          </cell>
          <cell r="H177">
            <v>1480</v>
          </cell>
          <cell r="I177">
            <v>1653.4499999999998</v>
          </cell>
          <cell r="J177">
            <v>5268.75</v>
          </cell>
          <cell r="K177">
            <v>1645</v>
          </cell>
          <cell r="L177">
            <v>1852.2000000000003</v>
          </cell>
          <cell r="M177">
            <v>4700</v>
          </cell>
          <cell r="O177">
            <v>84.745762711864401</v>
          </cell>
          <cell r="P177">
            <v>326.23839009287929</v>
          </cell>
          <cell r="Q177">
            <v>975</v>
          </cell>
          <cell r="R177">
            <v>2182.5540000000001</v>
          </cell>
          <cell r="S177">
            <v>4825</v>
          </cell>
          <cell r="T177">
            <v>1137.5000000000002</v>
          </cell>
          <cell r="U177">
            <v>2546.7749999999996</v>
          </cell>
          <cell r="V177">
            <v>5175</v>
          </cell>
          <cell r="X177">
            <v>76.744186046511643</v>
          </cell>
          <cell r="Y177">
            <v>264.38356164383561</v>
          </cell>
          <cell r="Z177">
            <v>23.668260736209572</v>
          </cell>
          <cell r="AA177">
            <v>24.62006562036953</v>
          </cell>
          <cell r="AB177">
            <v>0.82000000000000006</v>
          </cell>
          <cell r="AC177">
            <v>1.03</v>
          </cell>
          <cell r="AE177">
            <v>0.93749999999999989</v>
          </cell>
          <cell r="AF177">
            <v>31.472222222222221</v>
          </cell>
          <cell r="AG177">
            <v>29.666666666666668</v>
          </cell>
          <cell r="AH177">
            <v>4437</v>
          </cell>
          <cell r="AI177">
            <v>6734</v>
          </cell>
          <cell r="AJ177">
            <v>411</v>
          </cell>
          <cell r="AK177">
            <v>388</v>
          </cell>
          <cell r="AL177">
            <v>4181</v>
          </cell>
          <cell r="AM177">
            <v>6573</v>
          </cell>
          <cell r="AN177">
            <v>244</v>
          </cell>
          <cell r="AO177">
            <v>2938</v>
          </cell>
          <cell r="AP177">
            <v>4910</v>
          </cell>
          <cell r="AQ177">
            <v>238</v>
          </cell>
          <cell r="AR177">
            <v>2996</v>
          </cell>
          <cell r="AS177">
            <v>5015</v>
          </cell>
          <cell r="BG177">
            <v>2001.6952258064514</v>
          </cell>
          <cell r="BH177">
            <v>3985.807993548387</v>
          </cell>
          <cell r="BI177">
            <v>5987.5032193548386</v>
          </cell>
          <cell r="BJ177">
            <v>5962.45</v>
          </cell>
          <cell r="BK177">
            <v>4146</v>
          </cell>
          <cell r="BL177">
            <v>6972</v>
          </cell>
          <cell r="BM177">
            <v>4181</v>
          </cell>
          <cell r="BN177">
            <v>6573</v>
          </cell>
        </row>
        <row r="178">
          <cell r="A178">
            <v>39234</v>
          </cell>
          <cell r="B178">
            <v>4860.8595000000005</v>
          </cell>
          <cell r="C178">
            <v>7249.0149999999994</v>
          </cell>
          <cell r="D178">
            <v>3202</v>
          </cell>
          <cell r="E178">
            <v>5324.666666666667</v>
          </cell>
          <cell r="F178">
            <v>3163</v>
          </cell>
          <cell r="G178">
            <v>5271</v>
          </cell>
          <cell r="H178">
            <v>1350</v>
          </cell>
          <cell r="I178">
            <v>1609.3579999999999</v>
          </cell>
          <cell r="J178">
            <v>5502.75</v>
          </cell>
          <cell r="K178">
            <v>1475</v>
          </cell>
          <cell r="L178">
            <v>1797.0749999999998</v>
          </cell>
          <cell r="M178">
            <v>4825</v>
          </cell>
          <cell r="O178">
            <v>82.485875706214699</v>
          </cell>
          <cell r="P178">
            <v>340.72755417956654</v>
          </cell>
          <cell r="Q178">
            <v>890</v>
          </cell>
          <cell r="R178">
            <v>1686.519</v>
          </cell>
          <cell r="S178">
            <v>4950</v>
          </cell>
          <cell r="T178">
            <v>1040</v>
          </cell>
          <cell r="U178">
            <v>2039.625</v>
          </cell>
          <cell r="V178">
            <v>5305</v>
          </cell>
          <cell r="X178">
            <v>59.302325581395351</v>
          </cell>
          <cell r="Y178">
            <v>271.23287671232879</v>
          </cell>
          <cell r="Z178">
            <v>18.923419862365705</v>
          </cell>
          <cell r="AA178">
            <v>19.864725372201558</v>
          </cell>
          <cell r="AB178">
            <v>0.85600000000000009</v>
          </cell>
          <cell r="AC178">
            <v>1.254</v>
          </cell>
          <cell r="AE178">
            <v>1.125</v>
          </cell>
          <cell r="AF178">
            <v>33.116666666666667</v>
          </cell>
          <cell r="AG178">
            <v>33.666666666666664</v>
          </cell>
          <cell r="AH178">
            <v>4871.7700000000004</v>
          </cell>
          <cell r="AI178">
            <v>7259.82</v>
          </cell>
          <cell r="AJ178">
            <v>457.24</v>
          </cell>
          <cell r="AK178">
            <v>410.28</v>
          </cell>
          <cell r="AL178">
            <v>4849.9489999999996</v>
          </cell>
          <cell r="AM178">
            <v>7238.21</v>
          </cell>
          <cell r="AN178">
            <v>245</v>
          </cell>
          <cell r="AO178">
            <v>3185</v>
          </cell>
          <cell r="AP178">
            <v>5300</v>
          </cell>
          <cell r="AQ178">
            <v>243</v>
          </cell>
          <cell r="AR178">
            <v>3258</v>
          </cell>
          <cell r="AS178">
            <v>5403</v>
          </cell>
          <cell r="BG178">
            <v>1811.8215</v>
          </cell>
          <cell r="BH178">
            <v>4297.3721800000003</v>
          </cell>
          <cell r="BI178">
            <v>6109.1936800000003</v>
          </cell>
          <cell r="BJ178">
            <v>6470.2175000000007</v>
          </cell>
          <cell r="BK178">
            <v>4509</v>
          </cell>
          <cell r="BL178">
            <v>7505</v>
          </cell>
          <cell r="BM178">
            <v>4614</v>
          </cell>
          <cell r="BN178">
            <v>7127</v>
          </cell>
        </row>
        <row r="179">
          <cell r="A179">
            <v>39264</v>
          </cell>
          <cell r="B179">
            <v>5024</v>
          </cell>
          <cell r="C179">
            <v>7647</v>
          </cell>
          <cell r="D179">
            <v>3372.3333333333335</v>
          </cell>
          <cell r="E179">
            <v>5519</v>
          </cell>
          <cell r="F179">
            <v>3326</v>
          </cell>
          <cell r="G179">
            <v>5468</v>
          </cell>
          <cell r="H179">
            <v>1250</v>
          </cell>
          <cell r="I179">
            <v>1554.2430000000002</v>
          </cell>
          <cell r="J179">
            <v>5322.5</v>
          </cell>
          <cell r="K179">
            <v>1400</v>
          </cell>
          <cell r="L179">
            <v>1764</v>
          </cell>
          <cell r="M179">
            <v>4725</v>
          </cell>
          <cell r="O179">
            <v>79.661016949152554</v>
          </cell>
          <cell r="P179">
            <v>329.56656346749224</v>
          </cell>
          <cell r="Q179">
            <v>870</v>
          </cell>
          <cell r="R179">
            <v>1543.2199999999998</v>
          </cell>
          <cell r="S179">
            <v>4875</v>
          </cell>
          <cell r="T179">
            <v>1010</v>
          </cell>
          <cell r="U179">
            <v>1852.2000000000003</v>
          </cell>
          <cell r="V179">
            <v>5175</v>
          </cell>
          <cell r="X179">
            <v>54.263565891472865</v>
          </cell>
          <cell r="Y179">
            <v>267.1232876712329</v>
          </cell>
          <cell r="Z179">
            <v>15.161789811386109</v>
          </cell>
          <cell r="AA179">
            <v>16.116309137712058</v>
          </cell>
          <cell r="AB179">
            <v>1</v>
          </cell>
          <cell r="AC179">
            <v>1.3250000000000002</v>
          </cell>
          <cell r="AE179">
            <v>1.25</v>
          </cell>
          <cell r="AF179">
            <v>32.037499999999994</v>
          </cell>
          <cell r="AG179">
            <v>32.3125</v>
          </cell>
          <cell r="AH179">
            <v>5035</v>
          </cell>
          <cell r="AI179">
            <v>7658</v>
          </cell>
          <cell r="AJ179">
            <v>425</v>
          </cell>
          <cell r="AK179">
            <v>356</v>
          </cell>
          <cell r="AL179">
            <v>5013</v>
          </cell>
          <cell r="AM179">
            <v>7636</v>
          </cell>
          <cell r="AN179">
            <v>252</v>
          </cell>
          <cell r="AO179">
            <v>3365</v>
          </cell>
          <cell r="AP179">
            <v>5480</v>
          </cell>
          <cell r="AQ179">
            <v>245</v>
          </cell>
          <cell r="AR179">
            <v>3426</v>
          </cell>
          <cell r="AS179">
            <v>5609</v>
          </cell>
          <cell r="BG179">
            <v>1713.7824074074074</v>
          </cell>
          <cell r="BH179">
            <v>4623.5564308641979</v>
          </cell>
          <cell r="BI179">
            <v>6337.3388382716057</v>
          </cell>
          <cell r="BJ179">
            <v>6578.2430000000004</v>
          </cell>
          <cell r="BK179">
            <v>4745</v>
          </cell>
          <cell r="BL179">
            <v>7800</v>
          </cell>
          <cell r="BM179">
            <v>4778</v>
          </cell>
          <cell r="BN179">
            <v>7538</v>
          </cell>
        </row>
        <row r="180">
          <cell r="A180">
            <v>39295</v>
          </cell>
          <cell r="B180">
            <v>4161.46</v>
          </cell>
          <cell r="C180">
            <v>6573.09</v>
          </cell>
          <cell r="D180">
            <v>3093.3333333333335</v>
          </cell>
          <cell r="E180">
            <v>5188.666666666667</v>
          </cell>
          <cell r="F180">
            <v>3062</v>
          </cell>
          <cell r="G180">
            <v>5148</v>
          </cell>
          <cell r="H180">
            <v>1150</v>
          </cell>
          <cell r="I180">
            <v>1554.2430000000002</v>
          </cell>
          <cell r="J180">
            <v>4912.5</v>
          </cell>
          <cell r="K180">
            <v>1385</v>
          </cell>
          <cell r="L180">
            <v>1764</v>
          </cell>
          <cell r="M180">
            <v>4350</v>
          </cell>
          <cell r="O180">
            <v>79.661016949152554</v>
          </cell>
          <cell r="P180">
            <v>304.17956656346752</v>
          </cell>
          <cell r="Q180">
            <v>850.00000000000011</v>
          </cell>
          <cell r="R180">
            <v>1477.0819999999999</v>
          </cell>
          <cell r="S180">
            <v>4100</v>
          </cell>
          <cell r="T180">
            <v>990</v>
          </cell>
          <cell r="U180">
            <v>1764</v>
          </cell>
          <cell r="V180">
            <v>4600</v>
          </cell>
          <cell r="X180">
            <v>51.937984496124031</v>
          </cell>
          <cell r="Y180">
            <v>224.65753424657535</v>
          </cell>
          <cell r="Z180">
            <v>12.542988627085515</v>
          </cell>
          <cell r="AA180">
            <v>13.420864918806137</v>
          </cell>
          <cell r="AB180">
            <v>1</v>
          </cell>
          <cell r="AC180">
            <v>1.375</v>
          </cell>
          <cell r="AE180">
            <v>1.25</v>
          </cell>
          <cell r="AF180">
            <v>31.879999999999995</v>
          </cell>
          <cell r="AG180">
            <v>31.55</v>
          </cell>
          <cell r="AH180">
            <v>4172.5</v>
          </cell>
          <cell r="AI180">
            <v>6583.9</v>
          </cell>
          <cell r="AJ180">
            <v>554</v>
          </cell>
          <cell r="AK180">
            <v>442</v>
          </cell>
          <cell r="AL180">
            <v>4150.42</v>
          </cell>
          <cell r="AM180">
            <v>6562.28</v>
          </cell>
          <cell r="AN180">
            <v>259</v>
          </cell>
          <cell r="AO180">
            <v>3089</v>
          </cell>
          <cell r="AP180">
            <v>5168</v>
          </cell>
          <cell r="AQ180">
            <v>253</v>
          </cell>
          <cell r="AR180">
            <v>3129</v>
          </cell>
          <cell r="AS180">
            <v>5250</v>
          </cell>
          <cell r="BG180">
            <v>1567.8766129032258</v>
          </cell>
          <cell r="BH180">
            <v>4217.3608602150534</v>
          </cell>
          <cell r="BI180">
            <v>5785.237473118279</v>
          </cell>
          <cell r="BJ180">
            <v>5715.7030000000004</v>
          </cell>
          <cell r="BK180">
            <v>4314</v>
          </cell>
          <cell r="BL180">
            <v>7270</v>
          </cell>
          <cell r="BM180">
            <v>3915</v>
          </cell>
          <cell r="BN180">
            <v>6411</v>
          </cell>
        </row>
        <row r="181">
          <cell r="A181">
            <v>39326</v>
          </cell>
          <cell r="B181">
            <v>3372.8519999999999</v>
          </cell>
          <cell r="C181">
            <v>5522.6895000000004</v>
          </cell>
          <cell r="D181">
            <v>2466.6666666666665</v>
          </cell>
          <cell r="E181">
            <v>4321.666666666667</v>
          </cell>
          <cell r="F181">
            <v>2449</v>
          </cell>
          <cell r="G181">
            <v>4296</v>
          </cell>
          <cell r="H181">
            <v>1100</v>
          </cell>
          <cell r="I181">
            <v>1543.2199999999998</v>
          </cell>
          <cell r="J181">
            <v>4462.5</v>
          </cell>
          <cell r="K181">
            <v>1385</v>
          </cell>
          <cell r="L181">
            <v>1764</v>
          </cell>
          <cell r="M181">
            <v>4100</v>
          </cell>
          <cell r="O181">
            <v>79.096045197740111</v>
          </cell>
          <cell r="P181">
            <v>276.31578947368422</v>
          </cell>
          <cell r="Q181">
            <v>850.00000000000011</v>
          </cell>
          <cell r="R181">
            <v>1477.0819999999999</v>
          </cell>
          <cell r="S181">
            <v>3975</v>
          </cell>
          <cell r="T181">
            <v>990</v>
          </cell>
          <cell r="U181">
            <v>1764</v>
          </cell>
          <cell r="V181">
            <v>4400</v>
          </cell>
          <cell r="X181">
            <v>51.937984496124031</v>
          </cell>
          <cell r="Y181">
            <v>217.80821917808217</v>
          </cell>
          <cell r="Z181">
            <v>13.398122108318969</v>
          </cell>
          <cell r="AA181">
            <v>14.129598906831173</v>
          </cell>
          <cell r="AB181">
            <v>1</v>
          </cell>
          <cell r="AC181">
            <v>1.3875</v>
          </cell>
          <cell r="AE181">
            <v>1.25</v>
          </cell>
          <cell r="AF181">
            <v>32.049999999999997</v>
          </cell>
          <cell r="AG181">
            <v>32</v>
          </cell>
          <cell r="AH181">
            <v>3379.4659999999999</v>
          </cell>
          <cell r="AI181">
            <v>5529.1930000000002</v>
          </cell>
          <cell r="AJ181">
            <v>554.90300000000002</v>
          </cell>
          <cell r="AK181">
            <v>431.88499999999999</v>
          </cell>
          <cell r="AL181">
            <v>3366.2379999999998</v>
          </cell>
          <cell r="AM181">
            <v>5516.1859999999997</v>
          </cell>
          <cell r="AN181">
            <v>274</v>
          </cell>
          <cell r="AO181">
            <v>2446</v>
          </cell>
          <cell r="AP181">
            <v>4286</v>
          </cell>
          <cell r="AQ181">
            <v>281</v>
          </cell>
          <cell r="AR181">
            <v>2505</v>
          </cell>
          <cell r="AS181">
            <v>4383</v>
          </cell>
          <cell r="BG181">
            <v>1528.549</v>
          </cell>
          <cell r="BH181">
            <v>3427.6553333333327</v>
          </cell>
          <cell r="BI181">
            <v>4956.2043333333331</v>
          </cell>
          <cell r="BJ181">
            <v>4916.0720000000001</v>
          </cell>
          <cell r="BK181">
            <v>3453</v>
          </cell>
          <cell r="BL181">
            <v>6057</v>
          </cell>
          <cell r="BM181">
            <v>3131</v>
          </cell>
          <cell r="BN181">
            <v>5316</v>
          </cell>
        </row>
        <row r="182">
          <cell r="A182">
            <v>39356</v>
          </cell>
          <cell r="B182">
            <v>2791.2725</v>
          </cell>
          <cell r="C182">
            <v>4814.8950000000004</v>
          </cell>
          <cell r="D182">
            <v>1997.3333333333333</v>
          </cell>
          <cell r="E182">
            <v>3665</v>
          </cell>
          <cell r="F182">
            <v>1976</v>
          </cell>
          <cell r="G182">
            <v>3626</v>
          </cell>
          <cell r="H182">
            <v>1050</v>
          </cell>
          <cell r="I182">
            <v>1543.2199999999998</v>
          </cell>
          <cell r="J182">
            <v>4631.25</v>
          </cell>
          <cell r="K182">
            <v>1335</v>
          </cell>
          <cell r="L182">
            <v>1653.75</v>
          </cell>
          <cell r="M182">
            <v>4150</v>
          </cell>
          <cell r="O182">
            <v>79.096045197740111</v>
          </cell>
          <cell r="P182">
            <v>286.76470588235293</v>
          </cell>
          <cell r="Q182">
            <v>850.00000000000011</v>
          </cell>
          <cell r="R182">
            <v>1543.2199999999998</v>
          </cell>
          <cell r="S182">
            <v>4100</v>
          </cell>
          <cell r="T182">
            <v>990</v>
          </cell>
          <cell r="U182">
            <v>1764</v>
          </cell>
          <cell r="V182">
            <v>4600</v>
          </cell>
          <cell r="X182">
            <v>54.263565891472865</v>
          </cell>
          <cell r="Y182">
            <v>224.65753424657535</v>
          </cell>
          <cell r="Z182">
            <v>14.086652808948879</v>
          </cell>
          <cell r="AA182">
            <v>14.736455592851311</v>
          </cell>
          <cell r="AB182">
            <v>1</v>
          </cell>
          <cell r="AC182">
            <v>1.45</v>
          </cell>
          <cell r="AE182">
            <v>1.33</v>
          </cell>
          <cell r="AF182">
            <v>31.858333333333331</v>
          </cell>
          <cell r="AG182">
            <v>32</v>
          </cell>
          <cell r="AH182">
            <v>2791.9340000000002</v>
          </cell>
          <cell r="AI182">
            <v>4815.777</v>
          </cell>
          <cell r="AJ182">
            <v>527.78599999999994</v>
          </cell>
          <cell r="AK182">
            <v>411.60300000000001</v>
          </cell>
          <cell r="AL182">
            <v>2790.6109999999999</v>
          </cell>
          <cell r="AM182">
            <v>4814.0129999999999</v>
          </cell>
          <cell r="AN182">
            <v>294</v>
          </cell>
          <cell r="AO182">
            <v>1985</v>
          </cell>
          <cell r="AP182">
            <v>3645</v>
          </cell>
          <cell r="AQ182">
            <v>294</v>
          </cell>
          <cell r="AR182">
            <v>2031</v>
          </cell>
          <cell r="AS182">
            <v>3724</v>
          </cell>
          <cell r="BG182">
            <v>1494.5496774193546</v>
          </cell>
          <cell r="BH182">
            <v>2842.96560860215</v>
          </cell>
          <cell r="BI182">
            <v>4337.5152860215048</v>
          </cell>
          <cell r="BJ182">
            <v>4334.4925000000003</v>
          </cell>
          <cell r="BK182">
            <v>2806</v>
          </cell>
          <cell r="BL182">
            <v>5149</v>
          </cell>
          <cell r="BM182">
            <v>2555</v>
          </cell>
          <cell r="BN182">
            <v>4439</v>
          </cell>
        </row>
        <row r="183">
          <cell r="A183">
            <v>39387</v>
          </cell>
          <cell r="B183">
            <v>3005.34</v>
          </cell>
          <cell r="C183">
            <v>5066.5499999999993</v>
          </cell>
          <cell r="D183">
            <v>1880.6666666666667</v>
          </cell>
          <cell r="E183">
            <v>3493.6666666666665</v>
          </cell>
          <cell r="F183">
            <v>1823</v>
          </cell>
          <cell r="G183">
            <v>3421</v>
          </cell>
          <cell r="H183">
            <v>975</v>
          </cell>
          <cell r="I183">
            <v>1598.335</v>
          </cell>
          <cell r="J183">
            <v>4550</v>
          </cell>
          <cell r="K183">
            <v>1290</v>
          </cell>
          <cell r="L183">
            <v>1730.9249999999997</v>
          </cell>
          <cell r="M183">
            <v>4250</v>
          </cell>
          <cell r="O183">
            <v>81.920903954802256</v>
          </cell>
          <cell r="P183">
            <v>281.73374613003097</v>
          </cell>
          <cell r="Q183">
            <v>850.00000000000011</v>
          </cell>
          <cell r="R183">
            <v>1609.3579999999999</v>
          </cell>
          <cell r="S183">
            <v>4200</v>
          </cell>
          <cell r="T183">
            <v>990</v>
          </cell>
          <cell r="U183">
            <v>1808.1000000000001</v>
          </cell>
          <cell r="V183">
            <v>4700</v>
          </cell>
          <cell r="X183">
            <v>56.589147286821706</v>
          </cell>
          <cell r="Y183">
            <v>230.13698630136986</v>
          </cell>
          <cell r="Z183">
            <v>13.884708007224562</v>
          </cell>
          <cell r="AA183">
            <v>14.534604916991741</v>
          </cell>
          <cell r="AB183">
            <v>1.0299999999999998</v>
          </cell>
          <cell r="AC183">
            <v>1.6060000000000003</v>
          </cell>
          <cell r="AE183">
            <v>1.35</v>
          </cell>
          <cell r="AF183">
            <v>33.188888888888883</v>
          </cell>
          <cell r="AG183">
            <v>32.805555555555557</v>
          </cell>
          <cell r="AH183">
            <v>3005.34</v>
          </cell>
          <cell r="AI183">
            <v>5066.4399999999996</v>
          </cell>
          <cell r="AJ183">
            <v>559.09</v>
          </cell>
          <cell r="AK183">
            <v>433.64</v>
          </cell>
          <cell r="AL183">
            <v>3005.34</v>
          </cell>
          <cell r="AM183">
            <v>5066.66</v>
          </cell>
          <cell r="AN183">
            <v>271</v>
          </cell>
          <cell r="AO183">
            <v>1923</v>
          </cell>
          <cell r="AP183">
            <v>3518</v>
          </cell>
          <cell r="AQ183">
            <v>287</v>
          </cell>
          <cell r="AR183">
            <v>1896</v>
          </cell>
          <cell r="AS183">
            <v>3542</v>
          </cell>
          <cell r="BG183">
            <v>1430.2665000000004</v>
          </cell>
          <cell r="BH183">
            <v>2758.8251600000008</v>
          </cell>
          <cell r="BI183">
            <v>4189.091660000001</v>
          </cell>
          <cell r="BJ183">
            <v>4603.6750000000002</v>
          </cell>
          <cell r="BK183">
            <v>2721</v>
          </cell>
          <cell r="BL183">
            <v>4998</v>
          </cell>
          <cell r="BM183">
            <v>2770</v>
          </cell>
          <cell r="BN183">
            <v>4842</v>
          </cell>
        </row>
        <row r="184">
          <cell r="A184">
            <v>39417</v>
          </cell>
          <cell r="B184">
            <v>3219.078</v>
          </cell>
          <cell r="C184">
            <v>5322.73</v>
          </cell>
          <cell r="D184">
            <v>1916.6666666666667</v>
          </cell>
          <cell r="E184">
            <v>3527.6666666666665</v>
          </cell>
          <cell r="F184">
            <v>1884</v>
          </cell>
          <cell r="G184">
            <v>3478</v>
          </cell>
          <cell r="H184">
            <v>1000</v>
          </cell>
          <cell r="I184">
            <v>1642.4269999999999</v>
          </cell>
          <cell r="J184">
            <v>4400</v>
          </cell>
          <cell r="K184">
            <v>1320</v>
          </cell>
          <cell r="L184">
            <v>1752.9749999999999</v>
          </cell>
          <cell r="M184">
            <v>4150</v>
          </cell>
          <cell r="O184">
            <v>84.180790960451972</v>
          </cell>
          <cell r="P184">
            <v>272.44582043343655</v>
          </cell>
          <cell r="Q184">
            <v>880</v>
          </cell>
          <cell r="R184">
            <v>1675.4959999999999</v>
          </cell>
          <cell r="S184">
            <v>4200</v>
          </cell>
          <cell r="T184">
            <v>1020</v>
          </cell>
          <cell r="U184">
            <v>1874.2500000000002</v>
          </cell>
          <cell r="V184">
            <v>4700</v>
          </cell>
          <cell r="X184">
            <v>58.914728682170548</v>
          </cell>
          <cell r="Y184">
            <v>230.13698630136986</v>
          </cell>
          <cell r="Z184">
            <v>11.7898686584616</v>
          </cell>
          <cell r="AA184">
            <v>12.346143858296289</v>
          </cell>
          <cell r="AB184">
            <v>1.05</v>
          </cell>
          <cell r="AC184">
            <v>1.8050000000000002</v>
          </cell>
          <cell r="AE184">
            <v>1.56</v>
          </cell>
          <cell r="AF184">
            <v>32.900000000000006</v>
          </cell>
          <cell r="AG184">
            <v>32.625</v>
          </cell>
          <cell r="AH184">
            <v>3222.4960000000001</v>
          </cell>
          <cell r="AI184">
            <v>5326.15</v>
          </cell>
          <cell r="AJ184">
            <v>621.70000000000005</v>
          </cell>
          <cell r="AK184">
            <v>477.74</v>
          </cell>
          <cell r="AL184">
            <v>3215.66</v>
          </cell>
          <cell r="AM184">
            <v>5319.31</v>
          </cell>
          <cell r="AN184">
            <v>269</v>
          </cell>
          <cell r="AO184">
            <v>1908</v>
          </cell>
          <cell r="AP184">
            <v>3508</v>
          </cell>
          <cell r="AQ184">
            <v>280</v>
          </cell>
          <cell r="AR184">
            <v>1958</v>
          </cell>
          <cell r="AS184">
            <v>3597</v>
          </cell>
          <cell r="BG184">
            <v>1456.2258064516127</v>
          </cell>
          <cell r="BH184">
            <v>2791.0994623655911</v>
          </cell>
          <cell r="BI184">
            <v>4247.3252688172033</v>
          </cell>
          <cell r="BJ184">
            <v>4861.5050000000001</v>
          </cell>
          <cell r="BK184">
            <v>2796</v>
          </cell>
          <cell r="BL184">
            <v>5064</v>
          </cell>
          <cell r="BM184">
            <v>2980</v>
          </cell>
          <cell r="BN184">
            <v>5109</v>
          </cell>
        </row>
        <row r="185">
          <cell r="A185">
            <v>39448</v>
          </cell>
          <cell r="B185">
            <v>3254.6800000000003</v>
          </cell>
          <cell r="C185">
            <v>5396.36</v>
          </cell>
          <cell r="D185">
            <v>1610.6666666666667</v>
          </cell>
          <cell r="E185">
            <v>3073.6666666666665</v>
          </cell>
          <cell r="F185">
            <v>1595</v>
          </cell>
          <cell r="G185">
            <v>3055</v>
          </cell>
          <cell r="H185">
            <v>1085</v>
          </cell>
          <cell r="I185">
            <v>1642.4269999999999</v>
          </cell>
          <cell r="J185">
            <v>4160.375</v>
          </cell>
          <cell r="K185">
            <v>1359.9999999999998</v>
          </cell>
          <cell r="L185">
            <v>1752.9749999999999</v>
          </cell>
          <cell r="M185">
            <v>3950</v>
          </cell>
          <cell r="O185">
            <v>84.180790960451972</v>
          </cell>
          <cell r="P185">
            <v>257.60835913312695</v>
          </cell>
          <cell r="Q185">
            <v>899.99999999999989</v>
          </cell>
          <cell r="R185">
            <v>1587.3119999999999</v>
          </cell>
          <cell r="S185">
            <v>3900</v>
          </cell>
          <cell r="T185">
            <v>1055.0000000000002</v>
          </cell>
          <cell r="U185">
            <v>1874.2500000000002</v>
          </cell>
          <cell r="V185">
            <v>4600</v>
          </cell>
          <cell r="X185">
            <v>55.813953488372093</v>
          </cell>
          <cell r="Y185">
            <v>213.69863013698631</v>
          </cell>
          <cell r="Z185">
            <v>12.559895425267831</v>
          </cell>
          <cell r="AA185">
            <v>13.085101605733469</v>
          </cell>
          <cell r="AB185">
            <v>1.21</v>
          </cell>
          <cell r="AC185">
            <v>1.8525</v>
          </cell>
          <cell r="AE185">
            <v>1.6149999999999998</v>
          </cell>
          <cell r="AF185">
            <v>33.499999999999993</v>
          </cell>
          <cell r="AG185">
            <v>32.736111111111114</v>
          </cell>
          <cell r="AH185">
            <v>3263.06</v>
          </cell>
          <cell r="AI185">
            <v>5405.07</v>
          </cell>
          <cell r="AJ185">
            <v>693.13</v>
          </cell>
          <cell r="AK185">
            <v>525.14</v>
          </cell>
          <cell r="AL185">
            <v>3246.3</v>
          </cell>
          <cell r="AM185">
            <v>5387.65</v>
          </cell>
          <cell r="AN185">
            <v>301</v>
          </cell>
          <cell r="AO185">
            <v>1635</v>
          </cell>
          <cell r="AP185">
            <v>3105</v>
          </cell>
          <cell r="AQ185">
            <v>280</v>
          </cell>
          <cell r="AR185">
            <v>1602</v>
          </cell>
          <cell r="AS185">
            <v>3061</v>
          </cell>
          <cell r="BG185">
            <v>1595.3105</v>
          </cell>
          <cell r="BH185">
            <v>2368.2151569892476</v>
          </cell>
          <cell r="BI185">
            <v>3963.5256569892476</v>
          </cell>
          <cell r="BJ185">
            <v>4897.107</v>
          </cell>
          <cell r="BK185">
            <v>2554</v>
          </cell>
          <cell r="BL185">
            <v>5064</v>
          </cell>
          <cell r="BM185">
            <v>3010.8</v>
          </cell>
          <cell r="BN185">
            <v>5179.97</v>
          </cell>
        </row>
        <row r="186">
          <cell r="A186">
            <v>39479</v>
          </cell>
          <cell r="B186">
            <v>2859.5050000000001</v>
          </cell>
          <cell r="C186">
            <v>4856.125</v>
          </cell>
          <cell r="D186">
            <v>1731</v>
          </cell>
          <cell r="E186">
            <v>3275.3333333333335</v>
          </cell>
          <cell r="F186">
            <v>1696</v>
          </cell>
          <cell r="G186">
            <v>3220</v>
          </cell>
          <cell r="H186">
            <v>1155</v>
          </cell>
          <cell r="I186">
            <v>1708.5649999999998</v>
          </cell>
          <cell r="J186">
            <v>4204.125</v>
          </cell>
          <cell r="K186">
            <v>1400</v>
          </cell>
          <cell r="L186">
            <v>1797.0749999999998</v>
          </cell>
          <cell r="M186">
            <v>4100</v>
          </cell>
          <cell r="O186">
            <v>87.570621468926547</v>
          </cell>
          <cell r="P186">
            <v>260.31733746130033</v>
          </cell>
          <cell r="Q186">
            <v>919.99999999999989</v>
          </cell>
          <cell r="R186">
            <v>1631.404</v>
          </cell>
          <cell r="S186">
            <v>3900</v>
          </cell>
          <cell r="T186">
            <v>1089.9999999999998</v>
          </cell>
          <cell r="U186">
            <v>1896.3000000000002</v>
          </cell>
          <cell r="V186">
            <v>4600</v>
          </cell>
          <cell r="X186">
            <v>57.36434108527132</v>
          </cell>
          <cell r="Y186">
            <v>213.69863013698631</v>
          </cell>
          <cell r="Z186">
            <v>12.680520815783449</v>
          </cell>
          <cell r="AA186">
            <v>13.205520815783451</v>
          </cell>
          <cell r="AB186">
            <v>1.21</v>
          </cell>
          <cell r="AC186">
            <v>2.2549999999999999</v>
          </cell>
          <cell r="AE186">
            <v>1.8</v>
          </cell>
          <cell r="AF186">
            <v>33.988888888888887</v>
          </cell>
          <cell r="AG186">
            <v>32.875</v>
          </cell>
          <cell r="AH186">
            <v>2867.77</v>
          </cell>
          <cell r="AI186">
            <v>4864.28</v>
          </cell>
          <cell r="AJ186">
            <v>741.86</v>
          </cell>
          <cell r="AK186">
            <v>565.49</v>
          </cell>
          <cell r="AL186">
            <v>2851.24</v>
          </cell>
          <cell r="AM186">
            <v>4847.97</v>
          </cell>
          <cell r="AN186">
            <v>315</v>
          </cell>
          <cell r="AO186">
            <v>1740</v>
          </cell>
          <cell r="AP186">
            <v>3276</v>
          </cell>
          <cell r="AQ186">
            <v>324</v>
          </cell>
          <cell r="AR186">
            <v>1757</v>
          </cell>
          <cell r="AS186">
            <v>3330</v>
          </cell>
          <cell r="BG186">
            <v>1697.85</v>
          </cell>
          <cell r="BH186">
            <v>2544.5700000000002</v>
          </cell>
          <cell r="BI186">
            <v>4242.42</v>
          </cell>
          <cell r="BJ186">
            <v>4568.07</v>
          </cell>
          <cell r="BK186">
            <v>2407</v>
          </cell>
          <cell r="BL186">
            <v>4535</v>
          </cell>
          <cell r="BM186">
            <v>2615.7800000000002</v>
          </cell>
          <cell r="BN186">
            <v>4614.05</v>
          </cell>
        </row>
        <row r="187">
          <cell r="A187">
            <v>39508</v>
          </cell>
          <cell r="B187">
            <v>3108.7350000000001</v>
          </cell>
          <cell r="C187">
            <v>5176.5550000000003</v>
          </cell>
          <cell r="D187">
            <v>1713.6666666666667</v>
          </cell>
          <cell r="E187">
            <v>3244</v>
          </cell>
          <cell r="F187">
            <v>1689</v>
          </cell>
          <cell r="G187">
            <v>3217</v>
          </cell>
          <cell r="H187">
            <v>1237.5</v>
          </cell>
          <cell r="I187">
            <v>1708.5649999999998</v>
          </cell>
          <cell r="J187">
            <v>4350</v>
          </cell>
          <cell r="K187">
            <v>1550</v>
          </cell>
          <cell r="L187">
            <v>1797.0749999999998</v>
          </cell>
          <cell r="M187">
            <v>4150</v>
          </cell>
          <cell r="O187">
            <v>87.570621468926547</v>
          </cell>
          <cell r="P187">
            <v>269.3498452012384</v>
          </cell>
          <cell r="Q187">
            <v>980</v>
          </cell>
          <cell r="R187">
            <v>1631.404</v>
          </cell>
          <cell r="S187">
            <v>4000</v>
          </cell>
          <cell r="T187">
            <v>1190</v>
          </cell>
          <cell r="U187">
            <v>1896.3000000000002</v>
          </cell>
          <cell r="V187">
            <v>4700</v>
          </cell>
          <cell r="X187">
            <v>57.36434108527132</v>
          </cell>
          <cell r="Y187">
            <v>219.17808219178082</v>
          </cell>
          <cell r="Z187">
            <v>14.163686454637912</v>
          </cell>
          <cell r="AA187">
            <v>15.045929379066912</v>
          </cell>
          <cell r="AB187">
            <v>1.21</v>
          </cell>
          <cell r="AC187">
            <v>2.6437499999999998</v>
          </cell>
          <cell r="AE187">
            <v>2.129</v>
          </cell>
          <cell r="AF187">
            <v>33.71875</v>
          </cell>
          <cell r="AG187">
            <v>33.046875</v>
          </cell>
          <cell r="AH187">
            <v>3116.67</v>
          </cell>
          <cell r="AI187">
            <v>5184.38</v>
          </cell>
          <cell r="AJ187">
            <v>835.11</v>
          </cell>
          <cell r="AK187">
            <v>656.32</v>
          </cell>
          <cell r="AL187">
            <v>3100.8</v>
          </cell>
          <cell r="AM187">
            <v>5168.7299999999996</v>
          </cell>
          <cell r="AN187">
            <v>360</v>
          </cell>
          <cell r="AO187">
            <v>1730</v>
          </cell>
          <cell r="AP187">
            <v>3265</v>
          </cell>
          <cell r="AQ187">
            <v>356</v>
          </cell>
          <cell r="AR187">
            <v>1722</v>
          </cell>
          <cell r="AS187">
            <v>3250</v>
          </cell>
          <cell r="BG187">
            <v>1881</v>
          </cell>
          <cell r="BH187">
            <v>2604.7733333333335</v>
          </cell>
          <cell r="BI187">
            <v>4485.7733333333335</v>
          </cell>
          <cell r="BJ187">
            <v>4817.3</v>
          </cell>
          <cell r="BK187">
            <v>2486</v>
          </cell>
          <cell r="BL187">
            <v>4664</v>
          </cell>
          <cell r="BM187">
            <v>2865.3</v>
          </cell>
          <cell r="BN187">
            <v>4946.51</v>
          </cell>
        </row>
        <row r="188">
          <cell r="A188">
            <v>39539</v>
          </cell>
          <cell r="B188">
            <v>3249.3999999999996</v>
          </cell>
          <cell r="C188">
            <v>5328.7000000000007</v>
          </cell>
          <cell r="D188">
            <v>1848.6666666666667</v>
          </cell>
          <cell r="E188">
            <v>3389.3333333333335</v>
          </cell>
          <cell r="F188">
            <v>1820</v>
          </cell>
          <cell r="G188">
            <v>3355</v>
          </cell>
          <cell r="H188">
            <v>1287.5</v>
          </cell>
          <cell r="I188">
            <v>1708.5649999999998</v>
          </cell>
          <cell r="J188">
            <v>4517.5</v>
          </cell>
          <cell r="K188">
            <v>1600</v>
          </cell>
          <cell r="L188">
            <v>1797.0749999999998</v>
          </cell>
          <cell r="M188">
            <v>4440.5</v>
          </cell>
          <cell r="O188">
            <v>87.570621468926547</v>
          </cell>
          <cell r="P188">
            <v>279.72136222910217</v>
          </cell>
          <cell r="Q188">
            <v>1000</v>
          </cell>
          <cell r="R188">
            <v>1631.404</v>
          </cell>
          <cell r="S188">
            <v>4220</v>
          </cell>
          <cell r="T188">
            <v>1220</v>
          </cell>
          <cell r="U188">
            <v>1896.3000000000002</v>
          </cell>
          <cell r="V188">
            <v>5027.5</v>
          </cell>
          <cell r="X188">
            <v>57.36434108527132</v>
          </cell>
          <cell r="Y188">
            <v>231.23287671232876</v>
          </cell>
          <cell r="Z188">
            <v>13.046481324173424</v>
          </cell>
          <cell r="AA188">
            <v>13.667016188373806</v>
          </cell>
          <cell r="AB188">
            <v>1.92</v>
          </cell>
          <cell r="AC188">
            <v>2.8</v>
          </cell>
          <cell r="AE188">
            <v>2.4350000000000001</v>
          </cell>
          <cell r="AF188">
            <v>33.377777777777773</v>
          </cell>
          <cell r="AG188">
            <v>32.875</v>
          </cell>
          <cell r="AH188">
            <v>3252.7</v>
          </cell>
          <cell r="AI188">
            <v>5332.1</v>
          </cell>
          <cell r="AJ188">
            <v>932.11</v>
          </cell>
          <cell r="AK188">
            <v>721.4</v>
          </cell>
          <cell r="AL188">
            <v>3246.1</v>
          </cell>
          <cell r="AM188">
            <v>5325.3</v>
          </cell>
          <cell r="AN188">
            <v>395</v>
          </cell>
          <cell r="AO188">
            <v>1887</v>
          </cell>
          <cell r="AP188">
            <v>3437</v>
          </cell>
          <cell r="AQ188">
            <v>345</v>
          </cell>
          <cell r="AR188">
            <v>1839</v>
          </cell>
          <cell r="AS188">
            <v>3376</v>
          </cell>
          <cell r="BG188">
            <v>2008.5</v>
          </cell>
          <cell r="BH188">
            <v>2883.92</v>
          </cell>
          <cell r="BI188">
            <v>4892.42</v>
          </cell>
          <cell r="BJ188">
            <v>4957.9649999999992</v>
          </cell>
          <cell r="BK188">
            <v>2592</v>
          </cell>
          <cell r="BL188">
            <v>4784</v>
          </cell>
          <cell r="BM188">
            <v>3010.6</v>
          </cell>
          <cell r="BN188">
            <v>5112.1000000000004</v>
          </cell>
        </row>
        <row r="189">
          <cell r="A189">
            <v>39569</v>
          </cell>
          <cell r="B189">
            <v>3727.1295</v>
          </cell>
          <cell r="C189">
            <v>5871.35</v>
          </cell>
          <cell r="D189">
            <v>1892</v>
          </cell>
          <cell r="E189">
            <v>3342</v>
          </cell>
          <cell r="F189">
            <v>1868</v>
          </cell>
          <cell r="G189">
            <v>3321</v>
          </cell>
          <cell r="H189">
            <v>1325.0000000000002</v>
          </cell>
          <cell r="I189">
            <v>1708.5649999999998</v>
          </cell>
          <cell r="J189">
            <v>4593.875</v>
          </cell>
          <cell r="K189">
            <v>1765.0000000000002</v>
          </cell>
          <cell r="L189">
            <v>1841.175</v>
          </cell>
          <cell r="M189">
            <v>4223</v>
          </cell>
          <cell r="O189">
            <v>87.570621468926547</v>
          </cell>
          <cell r="P189">
            <v>284.45046439628481</v>
          </cell>
          <cell r="Q189">
            <v>1100</v>
          </cell>
          <cell r="R189">
            <v>1631.404</v>
          </cell>
          <cell r="S189">
            <v>4051.5</v>
          </cell>
          <cell r="T189">
            <v>1345</v>
          </cell>
          <cell r="U189">
            <v>1896.3000000000002</v>
          </cell>
          <cell r="V189">
            <v>4787.5</v>
          </cell>
          <cell r="X189">
            <v>57.36434108527132</v>
          </cell>
          <cell r="Y189">
            <v>222.00000000000003</v>
          </cell>
          <cell r="Z189">
            <v>11.673092624512384</v>
          </cell>
          <cell r="AA189">
            <v>12.523346890844397</v>
          </cell>
          <cell r="AB189">
            <v>1.92</v>
          </cell>
          <cell r="AC189">
            <v>2.85</v>
          </cell>
          <cell r="AE189">
            <v>2.4849999999999999</v>
          </cell>
          <cell r="AF189">
            <v>33.294444444444451</v>
          </cell>
          <cell r="AG189">
            <v>32.875</v>
          </cell>
          <cell r="AH189">
            <v>3732.64</v>
          </cell>
          <cell r="AI189">
            <v>5876.9</v>
          </cell>
          <cell r="AJ189">
            <v>1084.5</v>
          </cell>
          <cell r="AK189">
            <v>833.1</v>
          </cell>
          <cell r="AL189">
            <v>3721.6190000000001</v>
          </cell>
          <cell r="AM189">
            <v>5865.8</v>
          </cell>
          <cell r="AN189">
            <v>539</v>
          </cell>
          <cell r="AO189">
            <v>1898</v>
          </cell>
          <cell r="AP189">
            <v>3366</v>
          </cell>
          <cell r="AQ189">
            <v>529</v>
          </cell>
          <cell r="AR189">
            <v>1910</v>
          </cell>
          <cell r="AS189">
            <v>3339</v>
          </cell>
          <cell r="BG189">
            <v>2067.0000000000005</v>
          </cell>
          <cell r="BH189">
            <v>2951.52</v>
          </cell>
          <cell r="BI189">
            <v>5018.5200000000004</v>
          </cell>
          <cell r="BJ189">
            <v>5435.6944999999996</v>
          </cell>
          <cell r="BK189">
            <v>2647</v>
          </cell>
          <cell r="BL189">
            <v>4782</v>
          </cell>
          <cell r="BM189">
            <v>3486.2</v>
          </cell>
          <cell r="BN189">
            <v>5681.75</v>
          </cell>
        </row>
        <row r="190">
          <cell r="A190">
            <v>39600</v>
          </cell>
          <cell r="B190">
            <v>3688.35</v>
          </cell>
          <cell r="C190">
            <v>5734.66</v>
          </cell>
          <cell r="D190">
            <v>1874.3333333333333</v>
          </cell>
          <cell r="E190">
            <v>3278.3333333333335</v>
          </cell>
          <cell r="F190">
            <v>1847</v>
          </cell>
          <cell r="G190">
            <v>3263</v>
          </cell>
          <cell r="H190">
            <v>1325.0000000000002</v>
          </cell>
          <cell r="I190">
            <v>1708.5649999999998</v>
          </cell>
          <cell r="J190">
            <v>4436.5</v>
          </cell>
          <cell r="K190">
            <v>1765.0000000000002</v>
          </cell>
          <cell r="L190">
            <v>1841.175</v>
          </cell>
          <cell r="M190">
            <v>4200</v>
          </cell>
          <cell r="O190">
            <v>87.570621468926547</v>
          </cell>
          <cell r="P190">
            <v>274.70588235294116</v>
          </cell>
          <cell r="Q190">
            <v>1150</v>
          </cell>
          <cell r="R190">
            <v>1631.404</v>
          </cell>
          <cell r="S190">
            <v>3855</v>
          </cell>
          <cell r="T190">
            <v>1345</v>
          </cell>
          <cell r="U190">
            <v>1896.3000000000002</v>
          </cell>
          <cell r="V190">
            <v>4548</v>
          </cell>
          <cell r="X190">
            <v>57.36434108527132</v>
          </cell>
          <cell r="Y190">
            <v>211.23287671232879</v>
          </cell>
          <cell r="Z190">
            <v>10.228180903133275</v>
          </cell>
          <cell r="AA190">
            <v>10.912546493695</v>
          </cell>
          <cell r="AB190">
            <v>1.92</v>
          </cell>
          <cell r="AC190">
            <v>2.7625000000000002</v>
          </cell>
          <cell r="AE190">
            <v>2.4729999999999999</v>
          </cell>
          <cell r="AF190">
            <v>33.518749999999997</v>
          </cell>
          <cell r="AG190">
            <v>32.875</v>
          </cell>
          <cell r="AH190">
            <v>3698.5</v>
          </cell>
          <cell r="AI190">
            <v>5743.7</v>
          </cell>
          <cell r="AJ190">
            <v>1294.0999999999999</v>
          </cell>
          <cell r="AK190">
            <v>1030.21</v>
          </cell>
          <cell r="AL190">
            <v>3678.2</v>
          </cell>
          <cell r="AM190">
            <v>5725.62</v>
          </cell>
          <cell r="AN190">
            <v>623</v>
          </cell>
          <cell r="AO190">
            <v>1879</v>
          </cell>
          <cell r="AP190">
            <v>3293</v>
          </cell>
          <cell r="AQ190">
            <v>636</v>
          </cell>
          <cell r="AR190">
            <v>1897</v>
          </cell>
          <cell r="AS190">
            <v>3279</v>
          </cell>
          <cell r="BG190">
            <v>2067.0000000000005</v>
          </cell>
          <cell r="BH190">
            <v>2923.96</v>
          </cell>
          <cell r="BI190">
            <v>4990.9600000000009</v>
          </cell>
          <cell r="BJ190">
            <v>5396.915</v>
          </cell>
          <cell r="BK190">
            <v>2691</v>
          </cell>
          <cell r="BL190">
            <v>4739</v>
          </cell>
          <cell r="BM190">
            <v>3444.9</v>
          </cell>
          <cell r="BN190">
            <v>5531.4</v>
          </cell>
        </row>
        <row r="191">
          <cell r="A191">
            <v>39630</v>
          </cell>
          <cell r="B191">
            <v>3506.8</v>
          </cell>
          <cell r="C191">
            <v>5466.8117000000002</v>
          </cell>
          <cell r="D191">
            <v>1656.6666666666667</v>
          </cell>
          <cell r="E191">
            <v>3002.3333333333335</v>
          </cell>
          <cell r="F191">
            <v>1636</v>
          </cell>
          <cell r="G191">
            <v>2983</v>
          </cell>
          <cell r="H191">
            <v>1225</v>
          </cell>
          <cell r="I191">
            <v>1664.473</v>
          </cell>
          <cell r="J191">
            <v>4216.25</v>
          </cell>
          <cell r="K191">
            <v>1750</v>
          </cell>
          <cell r="L191">
            <v>1841.175</v>
          </cell>
          <cell r="M191">
            <v>4025</v>
          </cell>
          <cell r="O191">
            <v>85.310734463276845</v>
          </cell>
          <cell r="P191">
            <v>261.06811145510835</v>
          </cell>
          <cell r="Q191">
            <v>1150</v>
          </cell>
          <cell r="R191">
            <v>1631.404</v>
          </cell>
          <cell r="S191">
            <v>3800</v>
          </cell>
          <cell r="T191">
            <v>1345</v>
          </cell>
          <cell r="U191">
            <v>1896.3000000000002</v>
          </cell>
          <cell r="V191">
            <v>4467.5</v>
          </cell>
          <cell r="X191">
            <v>57.36434108527132</v>
          </cell>
          <cell r="Y191">
            <v>208.21917808219177</v>
          </cell>
          <cell r="Z191">
            <v>9.144614620023745</v>
          </cell>
          <cell r="AA191">
            <v>10.975720715272105</v>
          </cell>
          <cell r="AB191">
            <v>2.0499999999999998</v>
          </cell>
          <cell r="AC191">
            <v>2.5249999999999999</v>
          </cell>
          <cell r="AE191">
            <v>2.3987499999999997</v>
          </cell>
          <cell r="AF191">
            <v>33.87777777777778</v>
          </cell>
          <cell r="AG191">
            <v>32.875</v>
          </cell>
          <cell r="AH191">
            <v>3516.6</v>
          </cell>
          <cell r="AI191">
            <v>5476.7233999999999</v>
          </cell>
          <cell r="AJ191">
            <v>1415.1</v>
          </cell>
          <cell r="AK191">
            <v>1199.8</v>
          </cell>
          <cell r="AL191">
            <v>3497</v>
          </cell>
          <cell r="AM191">
            <v>5456.9</v>
          </cell>
          <cell r="AN191">
            <v>671</v>
          </cell>
          <cell r="AO191">
            <v>1658</v>
          </cell>
          <cell r="AP191">
            <v>3012</v>
          </cell>
          <cell r="AQ191">
            <v>687</v>
          </cell>
          <cell r="AR191">
            <v>1676</v>
          </cell>
          <cell r="AS191">
            <v>3012</v>
          </cell>
          <cell r="AU191">
            <v>656</v>
          </cell>
          <cell r="BG191">
            <v>1923.25</v>
          </cell>
          <cell r="BH191">
            <v>2600.9666666666667</v>
          </cell>
          <cell r="BI191">
            <v>4524.2166666666672</v>
          </cell>
          <cell r="BJ191">
            <v>5171.2730000000001</v>
          </cell>
          <cell r="BK191">
            <v>2627</v>
          </cell>
          <cell r="BL191">
            <v>4598</v>
          </cell>
          <cell r="BM191">
            <v>3012.2</v>
          </cell>
          <cell r="BN191">
            <v>4934.38</v>
          </cell>
        </row>
        <row r="192">
          <cell r="A192">
            <v>39661</v>
          </cell>
          <cell r="B192">
            <v>3260.3625000000002</v>
          </cell>
          <cell r="C192">
            <v>5178.2620000000006</v>
          </cell>
          <cell r="D192">
            <v>1567.6666666666667</v>
          </cell>
          <cell r="E192">
            <v>2866.3333333333335</v>
          </cell>
          <cell r="F192">
            <v>1554</v>
          </cell>
          <cell r="G192">
            <v>2848</v>
          </cell>
          <cell r="H192">
            <v>1174.9999999999998</v>
          </cell>
          <cell r="I192">
            <v>1587.3119999999999</v>
          </cell>
          <cell r="J192">
            <v>4268.75</v>
          </cell>
          <cell r="K192">
            <v>1700</v>
          </cell>
          <cell r="L192">
            <v>1841.175</v>
          </cell>
          <cell r="M192">
            <v>4266.5</v>
          </cell>
          <cell r="O192">
            <v>81.355932203389827</v>
          </cell>
          <cell r="P192">
            <v>264.31888544891643</v>
          </cell>
          <cell r="Q192">
            <v>1100</v>
          </cell>
          <cell r="R192">
            <v>1631.404</v>
          </cell>
          <cell r="S192">
            <v>4015</v>
          </cell>
          <cell r="T192">
            <v>1295</v>
          </cell>
          <cell r="U192">
            <v>1896.3000000000002</v>
          </cell>
          <cell r="V192">
            <v>4721</v>
          </cell>
          <cell r="X192">
            <v>57.36434108527132</v>
          </cell>
          <cell r="Y192">
            <v>220.00000000000003</v>
          </cell>
          <cell r="Z192">
            <v>8.5855710786537252</v>
          </cell>
          <cell r="AA192">
            <v>9.3391055570675476</v>
          </cell>
          <cell r="AB192">
            <v>2.0499999999999998</v>
          </cell>
          <cell r="AC192">
            <v>2.4000000000000004</v>
          </cell>
          <cell r="AE192">
            <v>2.3525</v>
          </cell>
          <cell r="AF192">
            <v>34.019444444444439</v>
          </cell>
          <cell r="AG192">
            <v>33.166666666666664</v>
          </cell>
          <cell r="AH192">
            <v>3273.1</v>
          </cell>
          <cell r="AI192">
            <v>5191.1000000000004</v>
          </cell>
          <cell r="AJ192">
            <v>1382.87</v>
          </cell>
          <cell r="AK192">
            <v>1226.21</v>
          </cell>
          <cell r="AL192">
            <v>3247.625</v>
          </cell>
          <cell r="AM192">
            <v>5165.424</v>
          </cell>
          <cell r="AN192">
            <v>703</v>
          </cell>
          <cell r="AO192">
            <v>1583</v>
          </cell>
          <cell r="AP192">
            <v>2899</v>
          </cell>
          <cell r="AQ192">
            <v>698</v>
          </cell>
          <cell r="AR192">
            <v>1566</v>
          </cell>
          <cell r="AS192">
            <v>2852</v>
          </cell>
          <cell r="BG192">
            <v>1832.9999999999998</v>
          </cell>
          <cell r="BH192">
            <v>2445.5600000000004</v>
          </cell>
          <cell r="BI192">
            <v>4278.5600000000004</v>
          </cell>
          <cell r="BJ192">
            <v>4847.6745000000001</v>
          </cell>
          <cell r="BK192">
            <v>2627</v>
          </cell>
          <cell r="BL192">
            <v>4598</v>
          </cell>
          <cell r="BM192">
            <v>3012.2</v>
          </cell>
          <cell r="BN192">
            <v>4934.38</v>
          </cell>
        </row>
        <row r="193">
          <cell r="A193">
            <v>39692</v>
          </cell>
          <cell r="B193">
            <v>3108.2799999999997</v>
          </cell>
          <cell r="C193">
            <v>4985.75</v>
          </cell>
          <cell r="D193">
            <v>1381</v>
          </cell>
          <cell r="E193">
            <v>2787.3333333333335</v>
          </cell>
          <cell r="F193">
            <v>1142</v>
          </cell>
          <cell r="G193">
            <v>2745</v>
          </cell>
          <cell r="H193">
            <v>1150</v>
          </cell>
          <cell r="I193">
            <v>1587.3119999999999</v>
          </cell>
          <cell r="J193">
            <v>3850</v>
          </cell>
          <cell r="K193">
            <v>1650</v>
          </cell>
          <cell r="L193">
            <v>1841.175</v>
          </cell>
          <cell r="M193">
            <v>3882.5</v>
          </cell>
          <cell r="O193">
            <v>81.355932203389827</v>
          </cell>
          <cell r="P193">
            <v>238.39009287925697</v>
          </cell>
          <cell r="Q193">
            <v>1100</v>
          </cell>
          <cell r="R193">
            <v>1631.404</v>
          </cell>
          <cell r="S193">
            <v>3655</v>
          </cell>
          <cell r="T193">
            <v>1295</v>
          </cell>
          <cell r="U193">
            <v>1896.3000000000002</v>
          </cell>
          <cell r="V193">
            <v>4295</v>
          </cell>
          <cell r="X193">
            <v>57.36434108527132</v>
          </cell>
          <cell r="Y193">
            <v>200.27397260273975</v>
          </cell>
          <cell r="Z193">
            <v>8.0715528687949991</v>
          </cell>
          <cell r="AA193">
            <v>8.5999582690737562</v>
          </cell>
          <cell r="AB193">
            <v>2.0499999999999998</v>
          </cell>
          <cell r="AC193">
            <v>2.3562500000000002</v>
          </cell>
          <cell r="AE193">
            <v>2.218</v>
          </cell>
          <cell r="AF193">
            <v>33.403125000000003</v>
          </cell>
          <cell r="AG193">
            <v>33.75</v>
          </cell>
          <cell r="AH193">
            <v>3123.7</v>
          </cell>
          <cell r="AI193">
            <v>5001.3999999999996</v>
          </cell>
          <cell r="AJ193">
            <v>1575.64</v>
          </cell>
          <cell r="AK193">
            <v>1329.39</v>
          </cell>
          <cell r="AL193">
            <v>3092.86</v>
          </cell>
          <cell r="AM193">
            <v>4970.1000000000004</v>
          </cell>
          <cell r="AN193">
            <v>743</v>
          </cell>
          <cell r="AO193">
            <v>1504</v>
          </cell>
          <cell r="AP193">
            <v>2820</v>
          </cell>
          <cell r="AQ193">
            <v>735</v>
          </cell>
          <cell r="AR193">
            <v>1497</v>
          </cell>
          <cell r="AS193">
            <v>2797</v>
          </cell>
          <cell r="BG193">
            <v>1690.5</v>
          </cell>
          <cell r="BH193">
            <v>2030.07</v>
          </cell>
          <cell r="BI193">
            <v>3720.5699999999997</v>
          </cell>
          <cell r="BJ193">
            <v>4695.5919999999996</v>
          </cell>
          <cell r="BK193">
            <v>2274</v>
          </cell>
          <cell r="BL193">
            <v>4124</v>
          </cell>
          <cell r="BM193">
            <v>2857.4</v>
          </cell>
          <cell r="BN193">
            <v>4723.3999999999996</v>
          </cell>
        </row>
        <row r="194">
          <cell r="A194">
            <v>39722</v>
          </cell>
          <cell r="B194">
            <v>2846.9349999999999</v>
          </cell>
          <cell r="C194">
            <v>4713.0349999999999</v>
          </cell>
          <cell r="D194">
            <v>1554.3333333333333</v>
          </cell>
          <cell r="E194">
            <v>2954.6666666666665</v>
          </cell>
          <cell r="F194">
            <v>1545</v>
          </cell>
          <cell r="G194">
            <v>2946</v>
          </cell>
          <cell r="H194">
            <v>1109.9999999999998</v>
          </cell>
          <cell r="I194">
            <v>1576.2889999999998</v>
          </cell>
          <cell r="J194">
            <v>3790</v>
          </cell>
          <cell r="K194">
            <v>1620</v>
          </cell>
          <cell r="L194">
            <v>1819.125</v>
          </cell>
          <cell r="M194">
            <v>3430.5</v>
          </cell>
          <cell r="O194">
            <v>80.790960451977384</v>
          </cell>
          <cell r="P194">
            <v>234.6749226006192</v>
          </cell>
          <cell r="Q194">
            <v>1080</v>
          </cell>
          <cell r="R194">
            <v>1609.3579999999999</v>
          </cell>
          <cell r="S194">
            <v>3484.5</v>
          </cell>
          <cell r="T194">
            <v>1265.0000000000002</v>
          </cell>
          <cell r="U194">
            <v>1874.2500000000002</v>
          </cell>
          <cell r="V194">
            <v>4160</v>
          </cell>
          <cell r="X194">
            <v>56.589147286821706</v>
          </cell>
          <cell r="Y194">
            <v>190.93150684931507</v>
          </cell>
          <cell r="Z194">
            <v>5.5065692682099483</v>
          </cell>
          <cell r="AA194">
            <v>6.0877193141612986</v>
          </cell>
          <cell r="AB194">
            <v>1.85</v>
          </cell>
          <cell r="AC194">
            <v>1.9750000000000001</v>
          </cell>
          <cell r="AE194">
            <v>2.13</v>
          </cell>
          <cell r="AF194">
            <v>28.9575</v>
          </cell>
          <cell r="AG194">
            <v>32.75</v>
          </cell>
          <cell r="AH194">
            <v>2854.98</v>
          </cell>
          <cell r="AI194">
            <v>4720.97</v>
          </cell>
          <cell r="AJ194">
            <v>1430.79</v>
          </cell>
          <cell r="AK194">
            <v>1203.5</v>
          </cell>
          <cell r="AL194">
            <v>2838.89</v>
          </cell>
          <cell r="AM194">
            <v>4705.1000000000004</v>
          </cell>
          <cell r="AN194">
            <v>713</v>
          </cell>
          <cell r="AO194">
            <v>1560</v>
          </cell>
          <cell r="AP194">
            <v>2969</v>
          </cell>
          <cell r="AQ194">
            <v>719</v>
          </cell>
          <cell r="AR194">
            <v>1558</v>
          </cell>
          <cell r="AS194">
            <v>2949</v>
          </cell>
          <cell r="BG194">
            <v>1542.8999999999996</v>
          </cell>
          <cell r="BH194">
            <v>2160.5233333333331</v>
          </cell>
          <cell r="BI194">
            <v>3703.4233333333327</v>
          </cell>
          <cell r="BJ194">
            <v>4423.2240000000002</v>
          </cell>
          <cell r="BK194">
            <v>2267</v>
          </cell>
          <cell r="BL194">
            <v>4190</v>
          </cell>
          <cell r="BM194">
            <v>2603.4</v>
          </cell>
          <cell r="BN194">
            <v>4446.1000000000004</v>
          </cell>
        </row>
        <row r="195">
          <cell r="A195">
            <v>39753</v>
          </cell>
          <cell r="B195">
            <v>2468.27</v>
          </cell>
          <cell r="C195">
            <v>4271.05</v>
          </cell>
          <cell r="D195">
            <v>1218.3333333333333</v>
          </cell>
          <cell r="E195">
            <v>2469.6666666666665</v>
          </cell>
          <cell r="F195">
            <v>1214</v>
          </cell>
          <cell r="G195">
            <v>2467</v>
          </cell>
          <cell r="H195">
            <v>975</v>
          </cell>
          <cell r="I195">
            <v>1477.0820000000001</v>
          </cell>
          <cell r="J195">
            <v>2748.25</v>
          </cell>
          <cell r="K195">
            <v>1375</v>
          </cell>
          <cell r="L195">
            <v>1741.95</v>
          </cell>
          <cell r="M195">
            <v>2496</v>
          </cell>
          <cell r="O195">
            <v>75.706214689265551</v>
          </cell>
          <cell r="P195">
            <v>170.17027863777091</v>
          </cell>
          <cell r="Q195">
            <v>917.99999999999989</v>
          </cell>
          <cell r="R195">
            <v>1455.0360000000001</v>
          </cell>
          <cell r="S195">
            <v>2700</v>
          </cell>
          <cell r="T195">
            <v>1075.25</v>
          </cell>
          <cell r="U195">
            <v>1499.3999999999999</v>
          </cell>
          <cell r="V195">
            <v>3076</v>
          </cell>
          <cell r="X195">
            <v>51.162790697674424</v>
          </cell>
          <cell r="Y195">
            <v>147.94520547945206</v>
          </cell>
          <cell r="Z195">
            <v>4.8541231969518286</v>
          </cell>
          <cell r="AA195">
            <v>5.3346207928875984</v>
          </cell>
          <cell r="AB195">
            <v>1.85</v>
          </cell>
          <cell r="AC195">
            <v>1.51875</v>
          </cell>
          <cell r="AE195">
            <v>1.7262499999999998</v>
          </cell>
          <cell r="AF195">
            <v>12.453125</v>
          </cell>
          <cell r="AG195">
            <v>13.953125</v>
          </cell>
          <cell r="AH195">
            <v>2474.2399999999998</v>
          </cell>
          <cell r="AI195">
            <v>4277</v>
          </cell>
          <cell r="AJ195">
            <v>1138.2</v>
          </cell>
          <cell r="AK195">
            <v>912.7</v>
          </cell>
          <cell r="AL195">
            <v>2462.3000000000002</v>
          </cell>
          <cell r="AM195">
            <v>4265.1000000000004</v>
          </cell>
          <cell r="AN195">
            <v>645</v>
          </cell>
          <cell r="AO195">
            <v>1242</v>
          </cell>
          <cell r="AP195">
            <v>2524</v>
          </cell>
          <cell r="AQ195">
            <v>632</v>
          </cell>
          <cell r="AR195">
            <v>1199</v>
          </cell>
          <cell r="AS195">
            <v>2418</v>
          </cell>
          <cell r="BG195">
            <v>1199.25</v>
          </cell>
          <cell r="BH195">
            <v>1498.55</v>
          </cell>
          <cell r="BI195">
            <v>2697.8</v>
          </cell>
          <cell r="BJ195">
            <v>3945.3519999999999</v>
          </cell>
          <cell r="BK195">
            <v>2081</v>
          </cell>
          <cell r="BL195">
            <v>3976</v>
          </cell>
          <cell r="BM195">
            <v>2226.9</v>
          </cell>
          <cell r="BN195">
            <v>3995.2</v>
          </cell>
        </row>
        <row r="196">
          <cell r="A196">
            <v>39783</v>
          </cell>
          <cell r="B196">
            <v>1563.65</v>
          </cell>
          <cell r="C196">
            <v>2891.7</v>
          </cell>
          <cell r="D196">
            <v>1065</v>
          </cell>
          <cell r="E196">
            <v>1764.6666666666667</v>
          </cell>
          <cell r="F196">
            <v>1074</v>
          </cell>
          <cell r="G196">
            <v>1757</v>
          </cell>
          <cell r="H196">
            <v>975</v>
          </cell>
          <cell r="I196">
            <v>1477.0820000000001</v>
          </cell>
          <cell r="J196">
            <v>2581.25</v>
          </cell>
          <cell r="K196">
            <v>1375</v>
          </cell>
          <cell r="L196">
            <v>1741.95</v>
          </cell>
          <cell r="M196">
            <v>2422.5</v>
          </cell>
          <cell r="O196">
            <v>75.706214689265551</v>
          </cell>
          <cell r="P196">
            <v>159.82972136222909</v>
          </cell>
          <cell r="Q196">
            <v>917.99999999999989</v>
          </cell>
          <cell r="R196">
            <v>1455.0360000000001</v>
          </cell>
          <cell r="S196">
            <v>2775</v>
          </cell>
          <cell r="T196">
            <v>1075.25</v>
          </cell>
          <cell r="U196">
            <v>1499.3999999999999</v>
          </cell>
          <cell r="V196">
            <v>2950</v>
          </cell>
          <cell r="X196">
            <v>51.162790697674424</v>
          </cell>
          <cell r="Y196">
            <v>152.05479452054794</v>
          </cell>
          <cell r="Z196">
            <v>4.4068084913362968</v>
          </cell>
          <cell r="AA196">
            <v>4.9004906407813964</v>
          </cell>
          <cell r="AB196">
            <v>1.85</v>
          </cell>
          <cell r="AC196">
            <v>1.2562500000000001</v>
          </cell>
          <cell r="AE196">
            <v>1.3850000000000002</v>
          </cell>
          <cell r="AF196">
            <v>10.105555555555558</v>
          </cell>
          <cell r="AG196">
            <v>11.027777777777779</v>
          </cell>
          <cell r="AH196">
            <v>1574.8</v>
          </cell>
          <cell r="AI196">
            <v>2902.6</v>
          </cell>
          <cell r="AJ196">
            <v>768.3</v>
          </cell>
          <cell r="AK196">
            <v>570.1</v>
          </cell>
          <cell r="AL196">
            <v>1552.5</v>
          </cell>
          <cell r="AM196">
            <v>2880.8</v>
          </cell>
          <cell r="AN196">
            <v>625</v>
          </cell>
          <cell r="AO196">
            <v>1076</v>
          </cell>
          <cell r="AP196">
            <v>1830</v>
          </cell>
          <cell r="AQ196">
            <v>595</v>
          </cell>
          <cell r="AR196">
            <v>1045</v>
          </cell>
          <cell r="AS196">
            <v>1707</v>
          </cell>
          <cell r="BG196">
            <v>1238.25</v>
          </cell>
          <cell r="BH196">
            <v>1352.55</v>
          </cell>
          <cell r="BI196">
            <v>2590.8000000000002</v>
          </cell>
          <cell r="BJ196">
            <v>3040.732</v>
          </cell>
          <cell r="BK196">
            <v>1691</v>
          </cell>
          <cell r="BL196">
            <v>3096</v>
          </cell>
          <cell r="BM196">
            <v>1317</v>
          </cell>
          <cell r="BN196">
            <v>2567.5</v>
          </cell>
        </row>
        <row r="197">
          <cell r="A197">
            <v>39814</v>
          </cell>
          <cell r="B197">
            <v>1297.3</v>
          </cell>
          <cell r="C197">
            <v>1801.5050000000001</v>
          </cell>
          <cell r="D197">
            <v>941.66666666666663</v>
          </cell>
          <cell r="E197">
            <v>1371.6666666666667</v>
          </cell>
          <cell r="F197">
            <v>925</v>
          </cell>
          <cell r="G197">
            <v>1352</v>
          </cell>
          <cell r="H197">
            <v>975</v>
          </cell>
          <cell r="I197">
            <v>1477.0820000000001</v>
          </cell>
          <cell r="J197">
            <v>2795.75</v>
          </cell>
          <cell r="K197">
            <v>1375</v>
          </cell>
          <cell r="L197">
            <v>1741.95</v>
          </cell>
          <cell r="M197">
            <v>2265</v>
          </cell>
          <cell r="O197">
            <v>75.706214689265551</v>
          </cell>
          <cell r="P197">
            <v>173.11145510835914</v>
          </cell>
          <cell r="Q197">
            <v>917.99999999999989</v>
          </cell>
          <cell r="R197">
            <v>1455.0360000000001</v>
          </cell>
          <cell r="S197">
            <v>2720</v>
          </cell>
          <cell r="T197">
            <v>1075.25</v>
          </cell>
          <cell r="U197">
            <v>1499.3999999999999</v>
          </cell>
          <cell r="V197">
            <v>2847.5</v>
          </cell>
          <cell r="X197">
            <v>51.162790697674424</v>
          </cell>
          <cell r="Y197">
            <v>149.04109589041096</v>
          </cell>
          <cell r="Z197">
            <v>5.1292103523800883</v>
          </cell>
          <cell r="AA197">
            <v>5.5195074440311673</v>
          </cell>
          <cell r="AB197">
            <v>0.79</v>
          </cell>
          <cell r="AC197">
            <v>1.0499999999999998</v>
          </cell>
          <cell r="AE197">
            <v>1.0062500000000001</v>
          </cell>
          <cell r="AF197">
            <v>9.5722222222222229</v>
          </cell>
          <cell r="AG197">
            <v>10</v>
          </cell>
          <cell r="AH197">
            <v>1415.8</v>
          </cell>
          <cell r="AI197">
            <v>1965.86</v>
          </cell>
          <cell r="AJ197">
            <v>617.29999999999995</v>
          </cell>
          <cell r="AK197">
            <v>462.3</v>
          </cell>
          <cell r="AL197">
            <v>1178.8</v>
          </cell>
          <cell r="AM197">
            <v>1637.15</v>
          </cell>
          <cell r="AN197">
            <v>628</v>
          </cell>
          <cell r="AO197">
            <v>978</v>
          </cell>
          <cell r="AP197">
            <v>1423</v>
          </cell>
          <cell r="AQ197">
            <v>582</v>
          </cell>
          <cell r="AR197">
            <v>922</v>
          </cell>
          <cell r="AS197">
            <v>1340</v>
          </cell>
          <cell r="BG197">
            <v>1384.5</v>
          </cell>
          <cell r="BH197">
            <v>1337.1666666666665</v>
          </cell>
          <cell r="BI197">
            <v>2721.6666666666665</v>
          </cell>
          <cell r="BJ197">
            <v>2774.3820000000001</v>
          </cell>
          <cell r="BK197">
            <v>1426</v>
          </cell>
          <cell r="BL197">
            <v>2230</v>
          </cell>
          <cell r="BM197">
            <v>943.36</v>
          </cell>
          <cell r="BN197">
            <v>1306.24</v>
          </cell>
        </row>
        <row r="198">
          <cell r="A198">
            <v>39845</v>
          </cell>
          <cell r="B198">
            <v>908.41</v>
          </cell>
          <cell r="C198">
            <v>1346.3595</v>
          </cell>
          <cell r="D198">
            <v>963.66666666666663</v>
          </cell>
          <cell r="E198">
            <v>1386.6666666666667</v>
          </cell>
          <cell r="F198">
            <v>955</v>
          </cell>
          <cell r="G198">
            <v>1376</v>
          </cell>
          <cell r="H198">
            <v>975</v>
          </cell>
          <cell r="I198">
            <v>1477.0820000000001</v>
          </cell>
          <cell r="J198">
            <v>2841.25</v>
          </cell>
          <cell r="K198">
            <v>1375</v>
          </cell>
          <cell r="L198">
            <v>1741.95</v>
          </cell>
          <cell r="M198">
            <v>2325</v>
          </cell>
          <cell r="O198">
            <v>75.706214689265551</v>
          </cell>
          <cell r="P198">
            <v>175.92879256965946</v>
          </cell>
          <cell r="Q198">
            <v>917.99999999999989</v>
          </cell>
          <cell r="R198">
            <v>1455.0360000000001</v>
          </cell>
          <cell r="S198">
            <v>2745</v>
          </cell>
          <cell r="T198">
            <v>1075.25</v>
          </cell>
          <cell r="U198">
            <v>1499.3999999999999</v>
          </cell>
          <cell r="V198">
            <v>2877.5</v>
          </cell>
          <cell r="X198">
            <v>51.162790697674424</v>
          </cell>
          <cell r="Y198">
            <v>150.41095890410958</v>
          </cell>
          <cell r="Z198">
            <v>4.7213780277601378</v>
          </cell>
          <cell r="AA198">
            <v>4.9091558559375859</v>
          </cell>
          <cell r="AB198">
            <v>0.79</v>
          </cell>
          <cell r="AC198">
            <v>0.97499999999999998</v>
          </cell>
          <cell r="AE198">
            <v>0.84499999999999997</v>
          </cell>
          <cell r="AF198">
            <v>9.2000000000000011</v>
          </cell>
          <cell r="AG198">
            <v>9.625</v>
          </cell>
          <cell r="AH198">
            <v>909.4</v>
          </cell>
          <cell r="AI198">
            <v>1347.46</v>
          </cell>
          <cell r="AJ198">
            <v>377.21</v>
          </cell>
          <cell r="AK198">
            <v>287.26</v>
          </cell>
          <cell r="AL198">
            <v>907.42</v>
          </cell>
          <cell r="AM198">
            <v>1345.259</v>
          </cell>
          <cell r="AN198">
            <v>597</v>
          </cell>
          <cell r="AO198">
            <v>961</v>
          </cell>
          <cell r="AP198">
            <v>1392</v>
          </cell>
          <cell r="AQ198">
            <v>566</v>
          </cell>
          <cell r="AR198">
            <v>975</v>
          </cell>
          <cell r="AS198">
            <v>1392</v>
          </cell>
          <cell r="BG198">
            <v>1248</v>
          </cell>
          <cell r="BH198">
            <v>1233.4933333333333</v>
          </cell>
          <cell r="BI198">
            <v>2481.4933333333333</v>
          </cell>
          <cell r="BJ198">
            <v>2385.4920000000002</v>
          </cell>
          <cell r="BK198">
            <v>1376</v>
          </cell>
          <cell r="BL198">
            <v>1993</v>
          </cell>
          <cell r="BM198">
            <v>671.97</v>
          </cell>
          <cell r="BN198">
            <v>992.29</v>
          </cell>
        </row>
        <row r="199">
          <cell r="A199">
            <v>39873</v>
          </cell>
          <cell r="B199">
            <v>965.08999999999992</v>
          </cell>
          <cell r="C199">
            <v>1438.625</v>
          </cell>
          <cell r="D199">
            <v>712</v>
          </cell>
          <cell r="E199">
            <v>1134.6666666666667</v>
          </cell>
          <cell r="F199">
            <v>700</v>
          </cell>
          <cell r="G199">
            <v>1118</v>
          </cell>
          <cell r="H199">
            <v>975</v>
          </cell>
          <cell r="I199">
            <v>1477.0820000000001</v>
          </cell>
          <cell r="J199">
            <v>2488.125</v>
          </cell>
          <cell r="K199">
            <v>1375</v>
          </cell>
          <cell r="L199">
            <v>1741.95</v>
          </cell>
          <cell r="M199">
            <v>2050</v>
          </cell>
          <cell r="O199">
            <v>75.706214689265551</v>
          </cell>
          <cell r="P199">
            <v>154.06346749226006</v>
          </cell>
          <cell r="Q199">
            <v>917.99999999999989</v>
          </cell>
          <cell r="R199">
            <v>1455.0360000000001</v>
          </cell>
          <cell r="S199">
            <v>2388.15</v>
          </cell>
          <cell r="T199">
            <v>1075.25</v>
          </cell>
          <cell r="U199">
            <v>1499.3999999999999</v>
          </cell>
          <cell r="V199">
            <v>2503.4250000000002</v>
          </cell>
          <cell r="X199">
            <v>51.162790697674424</v>
          </cell>
          <cell r="Y199">
            <v>130.85753424657537</v>
          </cell>
          <cell r="Z199">
            <v>4.3989839426653363</v>
          </cell>
          <cell r="AA199">
            <v>4.8087975142883064</v>
          </cell>
          <cell r="AB199">
            <v>0.79</v>
          </cell>
          <cell r="AC199">
            <v>0.78125</v>
          </cell>
          <cell r="AE199">
            <v>0.78199999999999981</v>
          </cell>
          <cell r="AF199">
            <v>8.6437500000000007</v>
          </cell>
          <cell r="AG199">
            <v>9.25</v>
          </cell>
          <cell r="AH199">
            <v>965</v>
          </cell>
          <cell r="AI199">
            <v>1438.74</v>
          </cell>
          <cell r="AJ199">
            <v>289.47000000000003</v>
          </cell>
          <cell r="AK199">
            <v>231.26</v>
          </cell>
          <cell r="AL199">
            <v>965.18</v>
          </cell>
          <cell r="AM199">
            <v>1438.51</v>
          </cell>
          <cell r="AN199">
            <v>307</v>
          </cell>
          <cell r="AO199">
            <v>741</v>
          </cell>
          <cell r="AP199">
            <v>1176</v>
          </cell>
          <cell r="AQ199">
            <v>265</v>
          </cell>
          <cell r="AR199">
            <v>695</v>
          </cell>
          <cell r="AS199">
            <v>1110</v>
          </cell>
          <cell r="BG199">
            <v>1228.5</v>
          </cell>
          <cell r="BH199">
            <v>897.12</v>
          </cell>
          <cell r="BI199">
            <v>2125.62</v>
          </cell>
          <cell r="BJ199">
            <v>2442.172</v>
          </cell>
          <cell r="BK199">
            <v>1204</v>
          </cell>
          <cell r="BL199">
            <v>1818</v>
          </cell>
          <cell r="BM199">
            <v>729.73</v>
          </cell>
          <cell r="BN199">
            <v>1088</v>
          </cell>
        </row>
        <row r="200">
          <cell r="A200">
            <v>39904</v>
          </cell>
          <cell r="B200">
            <v>846.68000000000006</v>
          </cell>
          <cell r="C200">
            <v>1273.7149999999999</v>
          </cell>
          <cell r="D200">
            <v>623.33333333333337</v>
          </cell>
          <cell r="E200">
            <v>1000.3333333333334</v>
          </cell>
          <cell r="F200">
            <v>613</v>
          </cell>
          <cell r="G200">
            <v>986</v>
          </cell>
          <cell r="H200">
            <v>1015.0000000000001</v>
          </cell>
          <cell r="I200">
            <v>1300.0526199999999</v>
          </cell>
          <cell r="J200">
            <v>2375</v>
          </cell>
          <cell r="K200">
            <v>1416.25</v>
          </cell>
          <cell r="L200">
            <v>1532.4750000000001</v>
          </cell>
          <cell r="M200">
            <v>1975</v>
          </cell>
          <cell r="O200">
            <v>66.632768361581924</v>
          </cell>
          <cell r="P200">
            <v>147.05882352941177</v>
          </cell>
          <cell r="Q200">
            <v>954.72</v>
          </cell>
          <cell r="R200">
            <v>1294.9820400000001</v>
          </cell>
          <cell r="S200">
            <v>2259.5</v>
          </cell>
          <cell r="T200">
            <v>1112.88375</v>
          </cell>
          <cell r="U200">
            <v>1349.4600000000003</v>
          </cell>
          <cell r="V200">
            <v>2395</v>
          </cell>
          <cell r="X200">
            <v>45.534883720930239</v>
          </cell>
          <cell r="Y200">
            <v>123.8082191780822</v>
          </cell>
          <cell r="Z200">
            <v>5.0648643744897033</v>
          </cell>
          <cell r="AA200">
            <v>5.1718852500327595</v>
          </cell>
          <cell r="AB200">
            <v>0.69</v>
          </cell>
          <cell r="AC200">
            <v>0.64999999999999991</v>
          </cell>
          <cell r="AE200">
            <v>0.7</v>
          </cell>
          <cell r="AF200">
            <v>8.1833333333333318</v>
          </cell>
          <cell r="AG200">
            <v>8.5499999999999989</v>
          </cell>
          <cell r="AH200">
            <v>846.57</v>
          </cell>
          <cell r="AI200">
            <v>1273.5999999999999</v>
          </cell>
          <cell r="AJ200">
            <v>255</v>
          </cell>
          <cell r="AK200">
            <v>196.7</v>
          </cell>
          <cell r="AL200">
            <v>846.79</v>
          </cell>
          <cell r="AM200">
            <v>1273.83</v>
          </cell>
          <cell r="AN200">
            <v>287</v>
          </cell>
          <cell r="AO200">
            <v>636</v>
          </cell>
          <cell r="AP200">
            <v>1023</v>
          </cell>
          <cell r="AQ200">
            <v>265</v>
          </cell>
          <cell r="AR200">
            <v>621</v>
          </cell>
          <cell r="AS200">
            <v>992</v>
          </cell>
          <cell r="BG200">
            <v>1360.1000000000001</v>
          </cell>
          <cell r="BH200">
            <v>835.26666666666677</v>
          </cell>
          <cell r="BI200">
            <v>2195.3666666666668</v>
          </cell>
          <cell r="BJ200">
            <v>2146.7326199999998</v>
          </cell>
          <cell r="BK200">
            <v>966</v>
          </cell>
          <cell r="BL200">
            <v>1540</v>
          </cell>
          <cell r="BM200">
            <v>611.29999999999995</v>
          </cell>
          <cell r="BN200">
            <v>917.78</v>
          </cell>
        </row>
        <row r="201">
          <cell r="A201">
            <v>39934</v>
          </cell>
          <cell r="B201">
            <v>743.72500000000002</v>
          </cell>
          <cell r="C201">
            <v>1135.04</v>
          </cell>
          <cell r="D201">
            <v>592.33333333333337</v>
          </cell>
          <cell r="E201">
            <v>952.66666666666663</v>
          </cell>
          <cell r="F201">
            <v>574</v>
          </cell>
          <cell r="G201">
            <v>929</v>
          </cell>
          <cell r="H201">
            <v>1025</v>
          </cell>
          <cell r="I201">
            <v>1521.1739999999998</v>
          </cell>
          <cell r="J201">
            <v>2462.125</v>
          </cell>
          <cell r="K201">
            <v>1437.4937499999999</v>
          </cell>
          <cell r="L201">
            <v>1732.1950800000002</v>
          </cell>
          <cell r="M201">
            <v>2133</v>
          </cell>
          <cell r="O201">
            <v>77.966101694915253</v>
          </cell>
          <cell r="P201">
            <v>152.45356037151703</v>
          </cell>
          <cell r="Q201">
            <v>968.08607999999992</v>
          </cell>
          <cell r="R201">
            <v>1476.2795255999997</v>
          </cell>
          <cell r="S201">
            <v>2397.5</v>
          </cell>
          <cell r="T201">
            <v>1130.6898899999997</v>
          </cell>
          <cell r="U201">
            <v>1524.8897999999999</v>
          </cell>
          <cell r="V201">
            <v>2514.5</v>
          </cell>
          <cell r="X201">
            <v>51.909767441860453</v>
          </cell>
          <cell r="Y201">
            <v>131.36986301369865</v>
          </cell>
          <cell r="Z201">
            <v>5.7310790357004739</v>
          </cell>
          <cell r="AA201">
            <v>5.9633424556734917</v>
          </cell>
          <cell r="AB201">
            <v>0.69</v>
          </cell>
          <cell r="AC201">
            <v>0.69100000000000006</v>
          </cell>
          <cell r="AE201">
            <v>0.72500000000000009</v>
          </cell>
          <cell r="AF201">
            <v>9.7444444444444454</v>
          </cell>
          <cell r="AG201">
            <v>9.0166666666666675</v>
          </cell>
          <cell r="AH201">
            <v>744.5</v>
          </cell>
          <cell r="AI201">
            <v>1135.8</v>
          </cell>
          <cell r="AJ201">
            <v>221.78</v>
          </cell>
          <cell r="AK201">
            <v>169.31</v>
          </cell>
          <cell r="AL201">
            <v>742.95</v>
          </cell>
          <cell r="AM201">
            <v>1134.28</v>
          </cell>
          <cell r="AN201">
            <v>217</v>
          </cell>
          <cell r="AO201">
            <v>597</v>
          </cell>
          <cell r="AP201">
            <v>971</v>
          </cell>
          <cell r="AQ201">
            <v>209</v>
          </cell>
          <cell r="AR201">
            <v>606</v>
          </cell>
          <cell r="AS201">
            <v>958</v>
          </cell>
          <cell r="BG201">
            <v>1394</v>
          </cell>
          <cell r="BH201">
            <v>805.57333333333349</v>
          </cell>
          <cell r="BI201">
            <v>2199.5733333333337</v>
          </cell>
          <cell r="BJ201">
            <v>2264.8989999999999</v>
          </cell>
          <cell r="BK201">
            <v>929</v>
          </cell>
          <cell r="BL201">
            <v>1485</v>
          </cell>
          <cell r="BM201">
            <v>507.5</v>
          </cell>
          <cell r="BN201">
            <v>772.27800000000002</v>
          </cell>
        </row>
        <row r="202">
          <cell r="A202">
            <v>39965</v>
          </cell>
          <cell r="B202">
            <v>830.36500000000001</v>
          </cell>
          <cell r="C202">
            <v>1239.98</v>
          </cell>
          <cell r="D202">
            <v>656</v>
          </cell>
          <cell r="E202">
            <v>1073.6666666666667</v>
          </cell>
          <cell r="F202">
            <v>637</v>
          </cell>
          <cell r="G202">
            <v>1052</v>
          </cell>
          <cell r="H202">
            <v>1080</v>
          </cell>
          <cell r="I202">
            <v>1521.1739999999998</v>
          </cell>
          <cell r="J202">
            <v>2566.25</v>
          </cell>
          <cell r="K202">
            <v>1475</v>
          </cell>
          <cell r="L202">
            <v>1732.1950800000002</v>
          </cell>
          <cell r="M202">
            <v>2260</v>
          </cell>
          <cell r="O202">
            <v>77.966101694915253</v>
          </cell>
          <cell r="P202">
            <v>158.90092879256966</v>
          </cell>
          <cell r="Q202">
            <v>980</v>
          </cell>
          <cell r="R202">
            <v>1543.2199999999998</v>
          </cell>
          <cell r="S202">
            <v>2541.3500000000004</v>
          </cell>
          <cell r="T202">
            <v>1150</v>
          </cell>
          <cell r="U202">
            <v>1565.55</v>
          </cell>
          <cell r="V202">
            <v>2640.2249999999999</v>
          </cell>
          <cell r="X202">
            <v>54.263565891472865</v>
          </cell>
          <cell r="Y202">
            <v>139.25205479452057</v>
          </cell>
          <cell r="Z202">
            <v>6.7860176655422961</v>
          </cell>
          <cell r="AA202">
            <v>7.0186269618071311</v>
          </cell>
          <cell r="AB202">
            <v>0.74</v>
          </cell>
          <cell r="AC202">
            <v>0.78499999999999992</v>
          </cell>
          <cell r="AE202">
            <v>0.75600000000000001</v>
          </cell>
          <cell r="AF202">
            <v>10.3375</v>
          </cell>
          <cell r="AG202">
            <v>10.350000000000001</v>
          </cell>
          <cell r="AH202">
            <v>830.48</v>
          </cell>
          <cell r="AI202">
            <v>1240.31</v>
          </cell>
          <cell r="AJ202">
            <v>164.24</v>
          </cell>
          <cell r="AK202">
            <v>116.84</v>
          </cell>
          <cell r="AL202">
            <v>830.25</v>
          </cell>
          <cell r="AM202">
            <v>1239.6500000000001</v>
          </cell>
          <cell r="AN202">
            <v>194</v>
          </cell>
          <cell r="AO202">
            <v>668</v>
          </cell>
          <cell r="AP202">
            <v>1088</v>
          </cell>
          <cell r="AQ202">
            <v>175</v>
          </cell>
          <cell r="AR202">
            <v>663</v>
          </cell>
          <cell r="AS202">
            <v>1081</v>
          </cell>
          <cell r="BG202">
            <v>1468.8000000000002</v>
          </cell>
          <cell r="BH202">
            <v>892.16000000000008</v>
          </cell>
          <cell r="BI202">
            <v>2360.96</v>
          </cell>
          <cell r="BJ202">
            <v>2351.5389999999998</v>
          </cell>
          <cell r="BK202">
            <v>1300</v>
          </cell>
          <cell r="BL202">
            <v>1665</v>
          </cell>
          <cell r="BM202">
            <v>594.79999999999995</v>
          </cell>
          <cell r="BN202">
            <v>884.93</v>
          </cell>
        </row>
        <row r="203">
          <cell r="A203">
            <v>39995</v>
          </cell>
          <cell r="B203">
            <v>1035.1399999999999</v>
          </cell>
          <cell r="C203">
            <v>1554.6849999999999</v>
          </cell>
          <cell r="D203">
            <v>771.66666666666663</v>
          </cell>
          <cell r="E203">
            <v>1251</v>
          </cell>
          <cell r="F203">
            <v>747</v>
          </cell>
          <cell r="G203">
            <v>1222</v>
          </cell>
          <cell r="H203">
            <v>1135</v>
          </cell>
          <cell r="I203">
            <v>1521.1739999999998</v>
          </cell>
          <cell r="J203">
            <v>2646.875</v>
          </cell>
          <cell r="K203">
            <v>1525</v>
          </cell>
          <cell r="L203">
            <v>1732.1950800000002</v>
          </cell>
          <cell r="M203">
            <v>2260</v>
          </cell>
          <cell r="O203">
            <v>77.966101694915253</v>
          </cell>
          <cell r="P203">
            <v>163.89318885448915</v>
          </cell>
          <cell r="Q203">
            <v>1030</v>
          </cell>
          <cell r="R203">
            <v>1543.2199999999998</v>
          </cell>
          <cell r="S203">
            <v>2575</v>
          </cell>
          <cell r="T203">
            <v>1200</v>
          </cell>
          <cell r="U203">
            <v>1565.55</v>
          </cell>
          <cell r="V203">
            <v>2725</v>
          </cell>
          <cell r="X203">
            <v>54.263565891472865</v>
          </cell>
          <cell r="Y203">
            <v>141.0958904109589</v>
          </cell>
          <cell r="Z203">
            <v>6.79</v>
          </cell>
          <cell r="AA203">
            <v>6.97</v>
          </cell>
          <cell r="AB203">
            <v>0.74</v>
          </cell>
          <cell r="AC203">
            <v>0.84399999999999997</v>
          </cell>
          <cell r="AE203">
            <v>0.76</v>
          </cell>
          <cell r="AF203">
            <v>10.34</v>
          </cell>
          <cell r="AG203">
            <v>10.23</v>
          </cell>
          <cell r="AH203">
            <v>1035.28</v>
          </cell>
          <cell r="AI203">
            <v>1554.9</v>
          </cell>
          <cell r="AJ203">
            <v>233.68</v>
          </cell>
          <cell r="AK203">
            <v>215.61</v>
          </cell>
          <cell r="AL203">
            <v>1035</v>
          </cell>
          <cell r="AM203">
            <v>1554.47</v>
          </cell>
          <cell r="AN203">
            <v>197</v>
          </cell>
          <cell r="AO203">
            <v>782</v>
          </cell>
          <cell r="AP203">
            <v>1267</v>
          </cell>
          <cell r="AQ203">
            <v>176</v>
          </cell>
          <cell r="AR203">
            <v>786</v>
          </cell>
          <cell r="AS203">
            <v>1264</v>
          </cell>
          <cell r="BG203">
            <v>1589</v>
          </cell>
          <cell r="BH203">
            <v>1080.3333333333333</v>
          </cell>
          <cell r="BI203">
            <v>2669.333333333333</v>
          </cell>
          <cell r="BJ203">
            <v>2556.3139999999994</v>
          </cell>
          <cell r="BK203">
            <v>1471</v>
          </cell>
          <cell r="BL203">
            <v>1870</v>
          </cell>
          <cell r="BM203">
            <v>799.6</v>
          </cell>
          <cell r="BN203">
            <v>1209.8900000000001</v>
          </cell>
        </row>
        <row r="204">
          <cell r="A204">
            <v>40026</v>
          </cell>
          <cell r="B204">
            <v>1278.55</v>
          </cell>
          <cell r="C204">
            <v>1895.85</v>
          </cell>
          <cell r="D204">
            <v>875</v>
          </cell>
          <cell r="E204">
            <v>1422.6666666666667</v>
          </cell>
          <cell r="F204">
            <v>849</v>
          </cell>
          <cell r="G204">
            <v>1399</v>
          </cell>
          <cell r="H204">
            <v>1205</v>
          </cell>
          <cell r="I204">
            <v>1565.2659999999998</v>
          </cell>
          <cell r="J204">
            <v>2950</v>
          </cell>
          <cell r="K204">
            <v>1618</v>
          </cell>
          <cell r="L204">
            <v>1775.0249999999999</v>
          </cell>
          <cell r="M204">
            <v>3000</v>
          </cell>
          <cell r="O204">
            <v>80.225988700564969</v>
          </cell>
          <cell r="P204">
            <v>182.6625386996904</v>
          </cell>
          <cell r="Q204">
            <v>1094.2</v>
          </cell>
          <cell r="R204">
            <v>1576.2889999999998</v>
          </cell>
          <cell r="S204">
            <v>3100</v>
          </cell>
          <cell r="T204">
            <v>1275</v>
          </cell>
          <cell r="U204">
            <v>1631.7</v>
          </cell>
          <cell r="V204">
            <v>3000</v>
          </cell>
          <cell r="X204">
            <v>55.426356589147282</v>
          </cell>
          <cell r="Y204">
            <v>169.86301369863014</v>
          </cell>
          <cell r="Z204">
            <v>6.79</v>
          </cell>
          <cell r="AA204">
            <v>6.97</v>
          </cell>
          <cell r="AB204">
            <v>0.74</v>
          </cell>
          <cell r="AC204">
            <v>0.88</v>
          </cell>
          <cell r="AE204">
            <v>0.76</v>
          </cell>
          <cell r="AF204">
            <v>10.34</v>
          </cell>
          <cell r="AG204">
            <v>10.23</v>
          </cell>
          <cell r="AH204">
            <v>1278.5999999999999</v>
          </cell>
          <cell r="AI204">
            <v>1896.4</v>
          </cell>
          <cell r="AJ204">
            <v>250.7</v>
          </cell>
          <cell r="AK204">
            <v>227.1</v>
          </cell>
          <cell r="AL204">
            <v>1278.5</v>
          </cell>
          <cell r="AM204">
            <v>1895.3</v>
          </cell>
          <cell r="AN204">
            <v>229</v>
          </cell>
          <cell r="AO204">
            <v>894</v>
          </cell>
          <cell r="AP204">
            <v>1433</v>
          </cell>
          <cell r="AQ204">
            <v>199</v>
          </cell>
          <cell r="AR204">
            <v>882</v>
          </cell>
          <cell r="AS204">
            <v>1436</v>
          </cell>
          <cell r="BG204">
            <v>1735.2</v>
          </cell>
          <cell r="BH204">
            <v>1260</v>
          </cell>
          <cell r="BI204">
            <v>2995.2</v>
          </cell>
          <cell r="BJ204">
            <v>2843.8159999999998</v>
          </cell>
          <cell r="BK204">
            <v>1517</v>
          </cell>
          <cell r="BL204">
            <v>2158</v>
          </cell>
          <cell r="BM204">
            <v>963</v>
          </cell>
          <cell r="BN204">
            <v>1565.7</v>
          </cell>
        </row>
        <row r="205">
          <cell r="A205">
            <v>40057</v>
          </cell>
          <cell r="B205">
            <v>1462.85</v>
          </cell>
          <cell r="C205">
            <v>2224.6999999999998</v>
          </cell>
          <cell r="D205">
            <v>900</v>
          </cell>
          <cell r="E205">
            <v>1450</v>
          </cell>
          <cell r="F205">
            <v>1053</v>
          </cell>
          <cell r="G205">
            <v>1842</v>
          </cell>
          <cell r="H205">
            <v>1325.0000000000002</v>
          </cell>
          <cell r="I205">
            <v>1627.8766399999997</v>
          </cell>
          <cell r="K205">
            <v>1738</v>
          </cell>
          <cell r="L205">
            <v>1810.5255</v>
          </cell>
          <cell r="AH205">
            <v>1462.5</v>
          </cell>
          <cell r="AI205">
            <v>2224.5</v>
          </cell>
          <cell r="AJ205">
            <v>340.8</v>
          </cell>
          <cell r="AK205">
            <v>279.10000000000002</v>
          </cell>
          <cell r="AL205">
            <v>1463.2</v>
          </cell>
          <cell r="AM205">
            <v>2224.9</v>
          </cell>
          <cell r="AN205">
            <v>248</v>
          </cell>
          <cell r="AO205">
            <v>1092</v>
          </cell>
          <cell r="AP205">
            <v>1881</v>
          </cell>
        </row>
        <row r="206">
          <cell r="A206">
            <v>40087</v>
          </cell>
          <cell r="B206">
            <v>1500</v>
          </cell>
          <cell r="C206">
            <v>2220</v>
          </cell>
          <cell r="D206">
            <v>950</v>
          </cell>
          <cell r="E206">
            <v>1500</v>
          </cell>
        </row>
        <row r="207">
          <cell r="A207">
            <v>40118</v>
          </cell>
          <cell r="B207">
            <v>1550</v>
          </cell>
          <cell r="C207">
            <v>2200</v>
          </cell>
          <cell r="D207">
            <v>950</v>
          </cell>
          <cell r="E207">
            <v>1500</v>
          </cell>
        </row>
        <row r="208">
          <cell r="A208">
            <v>40148</v>
          </cell>
          <cell r="B208">
            <v>1550</v>
          </cell>
          <cell r="C208">
            <v>2200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Spec Data"/>
      <sheetName val="M prod"/>
      <sheetName val="Sheet1"/>
      <sheetName val="Q prod"/>
      <sheetName val="Tables"/>
      <sheetName val="A prod"/>
      <sheetName val="Front tables"/>
      <sheetName val="BOF_EAF_ratios"/>
      <sheetName val="Sheet2"/>
      <sheetName val="STEEL_PRODUCTION"/>
      <sheetName val="Chart1"/>
    </sheetNames>
    <sheetDataSet>
      <sheetData sheetId="0"/>
      <sheetData sheetId="1">
        <row r="2">
          <cell r="J2">
            <v>0.90718485999999998</v>
          </cell>
        </row>
      </sheetData>
      <sheetData sheetId="2">
        <row r="1">
          <cell r="A1" t="str">
            <v>Monthly TOTAL Crude Steel Production</v>
          </cell>
        </row>
        <row r="38">
          <cell r="MX38">
            <v>657.51300000000003</v>
          </cell>
          <cell r="MY38">
            <v>575.70899999999995</v>
          </cell>
          <cell r="MZ38">
            <v>567.21199999999999</v>
          </cell>
          <cell r="NA38">
            <v>620.66899999999998</v>
          </cell>
          <cell r="NB38">
            <v>571.51400000000001</v>
          </cell>
          <cell r="NC38">
            <v>499.35500000000002</v>
          </cell>
          <cell r="ND38">
            <v>586.995</v>
          </cell>
          <cell r="NE38">
            <v>561.25300000000004</v>
          </cell>
          <cell r="NF38">
            <v>538.51</v>
          </cell>
          <cell r="NG38">
            <v>592.01499999999999</v>
          </cell>
          <cell r="NH38">
            <v>691.58199999999999</v>
          </cell>
          <cell r="NI38">
            <v>623.41999999999996</v>
          </cell>
        </row>
        <row r="59">
          <cell r="MX59">
            <v>7656.1319999999996</v>
          </cell>
          <cell r="MY59">
            <v>7067.4440000000004</v>
          </cell>
          <cell r="MZ59">
            <v>6994.8130000000001</v>
          </cell>
          <cell r="NA59">
            <v>4821.6419999999998</v>
          </cell>
          <cell r="NB59">
            <v>4912.2520000000004</v>
          </cell>
          <cell r="NC59">
            <v>4947.1620000000003</v>
          </cell>
          <cell r="ND59">
            <v>5422.8760000000002</v>
          </cell>
          <cell r="NE59">
            <v>5930.7969999999996</v>
          </cell>
          <cell r="NF59">
            <v>5975.6090000000004</v>
          </cell>
          <cell r="NG59">
            <v>6224.5</v>
          </cell>
          <cell r="NH59">
            <v>6302.6610000000001</v>
          </cell>
          <cell r="NI59">
            <v>6476.24</v>
          </cell>
        </row>
        <row r="165">
          <cell r="MX165">
            <v>135.79098726114648</v>
          </cell>
          <cell r="MY165">
            <v>155.3062873040443</v>
          </cell>
          <cell r="MZ165">
            <v>250.20200174257593</v>
          </cell>
          <cell r="NA165">
            <v>113.54580602630733</v>
          </cell>
          <cell r="NB165">
            <v>149.97095993287195</v>
          </cell>
          <cell r="NC165">
            <v>87.971791564328726</v>
          </cell>
          <cell r="ND165">
            <v>109.31307733008009</v>
          </cell>
          <cell r="NE165">
            <v>130.57318796420464</v>
          </cell>
          <cell r="NF165">
            <v>120.92676694783864</v>
          </cell>
          <cell r="NG165">
            <v>123.26463080907712</v>
          </cell>
          <cell r="NH165">
            <v>149.11371216256362</v>
          </cell>
          <cell r="NI165">
            <v>267.09296972161894</v>
          </cell>
        </row>
      </sheetData>
      <sheetData sheetId="3"/>
      <sheetData sheetId="4">
        <row r="1">
          <cell r="A1" t="str">
            <v>Quarterly TOTAL Crude Steel Production</v>
          </cell>
        </row>
      </sheetData>
      <sheetData sheetId="5"/>
      <sheetData sheetId="6">
        <row r="4">
          <cell r="AC4">
            <v>2017</v>
          </cell>
        </row>
        <row r="38">
          <cell r="V38">
            <v>9708.0300000000007</v>
          </cell>
          <cell r="W38">
            <v>9478.0079999999998</v>
          </cell>
          <cell r="X38">
            <v>9579.1190000000006</v>
          </cell>
          <cell r="Y38">
            <v>11857.507</v>
          </cell>
          <cell r="Z38">
            <v>12033.494000000001</v>
          </cell>
          <cell r="AA38">
            <v>10906.713</v>
          </cell>
          <cell r="AB38">
            <v>7634.8720000000003</v>
          </cell>
          <cell r="AC38">
            <v>7491.3050000000003</v>
          </cell>
          <cell r="AD38">
            <v>7267.66</v>
          </cell>
          <cell r="AE38">
            <v>7218.1490000000003</v>
          </cell>
        </row>
        <row r="59">
          <cell r="I59">
            <v>96732.16817051213</v>
          </cell>
          <cell r="J59">
            <v>95334.125540833076</v>
          </cell>
          <cell r="K59">
            <v>94500.800043394818</v>
          </cell>
          <cell r="L59">
            <v>100711.82122931791</v>
          </cell>
          <cell r="M59">
            <v>89710.616321128036</v>
          </cell>
          <cell r="N59">
            <v>91602.57302627954</v>
          </cell>
          <cell r="O59">
            <v>91339.757036413241</v>
          </cell>
          <cell r="P59">
            <v>98522.625404787395</v>
          </cell>
          <cell r="Q59">
            <v>94896.979465159995</v>
          </cell>
          <cell r="R59">
            <v>98538.980133443489</v>
          </cell>
          <cell r="S59">
            <v>98179.568914054107</v>
          </cell>
          <cell r="T59">
            <v>91350.498105155624</v>
          </cell>
          <cell r="U59">
            <v>56477.194496978889</v>
          </cell>
          <cell r="V59">
            <v>80493.901185204348</v>
          </cell>
          <cell r="W59">
            <v>86247.357999999993</v>
          </cell>
          <cell r="X59">
            <v>88695.34</v>
          </cell>
          <cell r="Y59">
            <v>86954.645000000004</v>
          </cell>
          <cell r="Z59">
            <v>88173.736999999994</v>
          </cell>
          <cell r="AA59">
            <v>78845.258999999991</v>
          </cell>
          <cell r="AB59">
            <v>78475.017000000007</v>
          </cell>
          <cell r="AC59">
            <v>81612.207999999999</v>
          </cell>
          <cell r="AD59">
            <v>86607.385000000009</v>
          </cell>
          <cell r="AE59">
            <v>87926.548999999999</v>
          </cell>
        </row>
        <row r="166"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203.3</v>
          </cell>
          <cell r="AE166">
            <v>173.6</v>
          </cell>
        </row>
      </sheetData>
      <sheetData sheetId="7"/>
      <sheetData sheetId="8">
        <row r="123">
          <cell r="Q123">
            <v>0.68508682347616856</v>
          </cell>
        </row>
      </sheetData>
      <sheetData sheetId="9"/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"/>
      <sheetName val="Quarterly"/>
    </sheetNames>
    <sheetDataSet>
      <sheetData sheetId="0">
        <row r="28">
          <cell r="G28">
            <v>856.49400000000003</v>
          </cell>
          <cell r="H28">
            <v>773.04899999999998</v>
          </cell>
          <cell r="I28">
            <v>663.87099999999998</v>
          </cell>
          <cell r="J28">
            <v>629.68299999999999</v>
          </cell>
          <cell r="K28">
            <v>619.53300000000002</v>
          </cell>
          <cell r="L28">
            <v>636.52499999999998</v>
          </cell>
          <cell r="M28">
            <v>652.34</v>
          </cell>
          <cell r="N28">
            <v>664.50310000000002</v>
          </cell>
          <cell r="O28">
            <v>694.92399999999998</v>
          </cell>
          <cell r="P28">
            <v>721.40700000000004</v>
          </cell>
          <cell r="Q28">
            <v>743.86400000000003</v>
          </cell>
          <cell r="R28">
            <v>764.59590000000003</v>
          </cell>
          <cell r="S28">
            <v>764.42399999999998</v>
          </cell>
          <cell r="T28">
            <v>740.11699999999996</v>
          </cell>
          <cell r="U28">
            <v>768.39099999999996</v>
          </cell>
          <cell r="V28">
            <v>788.94200000000001</v>
          </cell>
        </row>
        <row r="32">
          <cell r="H32">
            <v>358.33420000000001</v>
          </cell>
          <cell r="I32">
            <v>426.84100000000001</v>
          </cell>
          <cell r="J32">
            <v>486.42700000000002</v>
          </cell>
          <cell r="K32">
            <v>533.673</v>
          </cell>
          <cell r="L32">
            <v>585.67899999999997</v>
          </cell>
          <cell r="M32">
            <v>642.54</v>
          </cell>
          <cell r="N32">
            <v>704.68899999999996</v>
          </cell>
          <cell r="O32">
            <v>756.96500000000003</v>
          </cell>
          <cell r="P32">
            <v>816.24599999999998</v>
          </cell>
          <cell r="Q32">
            <v>849.28300000000002</v>
          </cell>
          <cell r="R32">
            <v>889.90700000000004</v>
          </cell>
          <cell r="S32">
            <v>940.35500000000002</v>
          </cell>
          <cell r="T32">
            <v>948.88599999999997</v>
          </cell>
          <cell r="U32">
            <v>1033.595</v>
          </cell>
          <cell r="V32">
            <v>1075.1880000000001</v>
          </cell>
        </row>
        <row r="78">
          <cell r="J78">
            <v>40.947969999999998</v>
          </cell>
          <cell r="K78">
            <v>51.1783</v>
          </cell>
          <cell r="L78">
            <v>55.443800000000003</v>
          </cell>
          <cell r="M78">
            <v>63.489490000000004</v>
          </cell>
          <cell r="N78">
            <v>66.932500000000005</v>
          </cell>
          <cell r="O78">
            <v>69.922300000000007</v>
          </cell>
          <cell r="P78">
            <v>73.4803</v>
          </cell>
          <cell r="Q78">
            <v>80.24879</v>
          </cell>
          <cell r="R78">
            <v>79.065799999999996</v>
          </cell>
          <cell r="S78">
            <v>72.197999999999993</v>
          </cell>
          <cell r="T78">
            <v>72.813400000000001</v>
          </cell>
          <cell r="U78">
            <v>78.901300000000006</v>
          </cell>
          <cell r="V78">
            <v>81.754900000000006</v>
          </cell>
        </row>
        <row r="86">
          <cell r="J86">
            <v>1005.6849999999999</v>
          </cell>
          <cell r="K86">
            <v>1008.425</v>
          </cell>
          <cell r="L86">
            <v>975.98500000000001</v>
          </cell>
          <cell r="M86">
            <v>965.50099999999998</v>
          </cell>
          <cell r="N86">
            <v>982.98199999999997</v>
          </cell>
          <cell r="O86">
            <v>998.70510000000002</v>
          </cell>
          <cell r="P86">
            <v>1015.631</v>
          </cell>
          <cell r="Q86">
            <v>1052.0450000000001</v>
          </cell>
          <cell r="R86">
            <v>1075.287</v>
          </cell>
          <cell r="S86">
            <v>1094.6310000000001</v>
          </cell>
          <cell r="T86">
            <v>1014.683</v>
          </cell>
          <cell r="U86">
            <v>1082.6320000000001</v>
          </cell>
          <cell r="V86">
            <v>1131.94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"/>
      <sheetName val="Quarterly"/>
    </sheetNames>
    <sheetDataSet>
      <sheetData sheetId="0">
        <row r="68">
          <cell r="G68">
            <v>5114240</v>
          </cell>
          <cell r="H68">
            <v>4461885</v>
          </cell>
          <cell r="I68">
            <v>2943312</v>
          </cell>
          <cell r="J68">
            <v>3718374</v>
          </cell>
          <cell r="K68">
            <v>4018455</v>
          </cell>
          <cell r="L68">
            <v>4982420</v>
          </cell>
          <cell r="M68">
            <v>5205930</v>
          </cell>
          <cell r="N68">
            <v>5206580</v>
          </cell>
          <cell r="O68">
            <v>4993450</v>
          </cell>
          <cell r="P68">
            <v>4599290</v>
          </cell>
          <cell r="Q68">
            <v>3822332</v>
          </cell>
          <cell r="R68">
            <v>3350827</v>
          </cell>
          <cell r="S68">
            <v>2908250</v>
          </cell>
          <cell r="T68">
            <v>2062667</v>
          </cell>
          <cell r="U68">
            <v>2190352</v>
          </cell>
          <cell r="V68">
            <v>2202674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lyData"/>
      <sheetName val="DDE"/>
      <sheetName val="Data"/>
      <sheetName val="MonthlyData"/>
      <sheetName val="DailyNew"/>
      <sheetName val="WeeklyNew"/>
      <sheetName val="MonthlyNew"/>
      <sheetName val="QuarterlyNew"/>
      <sheetName val="AnnualNew"/>
      <sheetName val="Sheet1"/>
      <sheetName val="FM data"/>
      <sheetName val="EX_Rates_FM"/>
      <sheetName val="Ispat"/>
      <sheetName val="Iron ore"/>
      <sheetName val="CC&amp;Coke"/>
      <sheetName val="SRM_feed"/>
      <sheetName val="vat"/>
      <sheetName val="fx"/>
      <sheetName val="fx_m"/>
      <sheetName val="fx_q"/>
      <sheetName val="fx_y"/>
    </sheetNames>
    <sheetDataSet>
      <sheetData sheetId="0"/>
      <sheetData sheetId="1"/>
      <sheetData sheetId="2"/>
      <sheetData sheetId="3"/>
      <sheetData sheetId="4">
        <row r="1">
          <cell r="A1" t="str">
            <v>Date</v>
          </cell>
        </row>
      </sheetData>
      <sheetData sheetId="5">
        <row r="236">
          <cell r="H236">
            <v>6.4678142857142857</v>
          </cell>
        </row>
      </sheetData>
      <sheetData sheetId="6">
        <row r="1">
          <cell r="A1" t="str">
            <v>Month</v>
          </cell>
        </row>
        <row r="2">
          <cell r="H2">
            <v>7.8015451612903224</v>
          </cell>
        </row>
        <row r="3">
          <cell r="H3">
            <v>7.7631249999999996</v>
          </cell>
        </row>
        <row r="4">
          <cell r="H4">
            <v>7.7486161290322588</v>
          </cell>
        </row>
        <row r="5">
          <cell r="H5">
            <v>7.7351233333333349</v>
          </cell>
        </row>
        <row r="6">
          <cell r="H6">
            <v>7.6882483870967722</v>
          </cell>
        </row>
        <row r="7">
          <cell r="H7">
            <v>7.6438666666666659</v>
          </cell>
        </row>
        <row r="8">
          <cell r="H8">
            <v>7.5876967741935486</v>
          </cell>
        </row>
        <row r="9">
          <cell r="H9">
            <v>7.5848483870967724</v>
          </cell>
        </row>
        <row r="10">
          <cell r="H10">
            <v>7.5334933333333334</v>
          </cell>
        </row>
        <row r="11">
          <cell r="H11">
            <v>7.5134645161290345</v>
          </cell>
        </row>
        <row r="12">
          <cell r="H12">
            <v>7.4334116666666654</v>
          </cell>
        </row>
        <row r="13">
          <cell r="H13">
            <v>7.3828848387096766</v>
          </cell>
        </row>
        <row r="14">
          <cell r="H14">
            <v>7.2590580645161253</v>
          </cell>
        </row>
        <row r="15">
          <cell r="H15">
            <v>7.1857965517241373</v>
          </cell>
        </row>
        <row r="16">
          <cell r="H16">
            <v>7.0933419354838696</v>
          </cell>
        </row>
        <row r="17">
          <cell r="H17">
            <v>7.0157433333333339</v>
          </cell>
        </row>
        <row r="18">
          <cell r="H18">
            <v>6.9834064516129004</v>
          </cell>
        </row>
        <row r="19">
          <cell r="H19">
            <v>6.9149599999999962</v>
          </cell>
        </row>
        <row r="20">
          <cell r="H20">
            <v>6.8466251612903237</v>
          </cell>
        </row>
        <row r="21">
          <cell r="H21">
            <v>6.8534645161290326</v>
          </cell>
        </row>
        <row r="22">
          <cell r="H22">
            <v>6.8498999999999972</v>
          </cell>
        </row>
        <row r="23">
          <cell r="H23">
            <v>6.8665741935483879</v>
          </cell>
        </row>
        <row r="24">
          <cell r="H24">
            <v>6.8415433333333331</v>
          </cell>
        </row>
        <row r="25">
          <cell r="H25">
            <v>6.8645354838709673</v>
          </cell>
        </row>
        <row r="26">
          <cell r="H26">
            <v>6.8471258064516167</v>
          </cell>
        </row>
        <row r="27">
          <cell r="H27">
            <v>6.8464428571428568</v>
          </cell>
        </row>
        <row r="28">
          <cell r="H28">
            <v>6.8461709677419362</v>
          </cell>
        </row>
        <row r="29">
          <cell r="H29">
            <v>6.8422700000000001</v>
          </cell>
        </row>
        <row r="30">
          <cell r="H30">
            <v>6.8336838709677421</v>
          </cell>
        </row>
        <row r="31">
          <cell r="H31">
            <v>6.844009999999999</v>
          </cell>
        </row>
        <row r="32">
          <cell r="H32">
            <v>6.8420935483870959</v>
          </cell>
        </row>
        <row r="33">
          <cell r="H33">
            <v>6.8420967741935472</v>
          </cell>
        </row>
        <row r="34">
          <cell r="H34">
            <v>6.8387966666666653</v>
          </cell>
        </row>
        <row r="35">
          <cell r="H35">
            <v>6.8362967741935474</v>
          </cell>
        </row>
        <row r="36">
          <cell r="H36">
            <v>6.8355500000000013</v>
          </cell>
        </row>
        <row r="37">
          <cell r="H37">
            <v>6.8358387096774189</v>
          </cell>
        </row>
        <row r="38">
          <cell r="H38">
            <v>6.834909677419355</v>
          </cell>
        </row>
        <row r="39">
          <cell r="H39">
            <v>6.8377285714285723</v>
          </cell>
        </row>
        <row r="40">
          <cell r="H40">
            <v>6.8371429756793107</v>
          </cell>
        </row>
        <row r="41">
          <cell r="H41">
            <v>6.8308593333333336</v>
          </cell>
        </row>
        <row r="42">
          <cell r="H42">
            <v>6.8339387096774198</v>
          </cell>
        </row>
        <row r="43">
          <cell r="H43">
            <v>6.8309800000000003</v>
          </cell>
        </row>
        <row r="44">
          <cell r="H44">
            <v>6.7860774193548368</v>
          </cell>
        </row>
        <row r="45">
          <cell r="H45">
            <v>6.7953658064516107</v>
          </cell>
        </row>
        <row r="46">
          <cell r="H46">
            <v>6.7574466666666666</v>
          </cell>
        </row>
        <row r="47">
          <cell r="H47">
            <v>6.6759735483870957</v>
          </cell>
        </row>
        <row r="48">
          <cell r="H48">
            <v>6.6612753333333341</v>
          </cell>
        </row>
        <row r="49">
          <cell r="H49">
            <v>6.6525896774193543</v>
          </cell>
        </row>
        <row r="50">
          <cell r="H50">
            <v>6.5940703225806452</v>
          </cell>
        </row>
        <row r="51">
          <cell r="H51">
            <v>6.5720257142857141</v>
          </cell>
        </row>
        <row r="52">
          <cell r="H52">
            <v>6.55886741935484</v>
          </cell>
        </row>
        <row r="53">
          <cell r="H53">
            <v>6.5182430000000009</v>
          </cell>
        </row>
        <row r="54">
          <cell r="H54">
            <v>6.4891858064516121</v>
          </cell>
        </row>
        <row r="55">
          <cell r="H55">
            <v>6.4722263333333325</v>
          </cell>
        </row>
        <row r="56">
          <cell r="H56">
            <v>6.4474706451612906</v>
          </cell>
        </row>
        <row r="57">
          <cell r="H57">
            <v>6.3857825806451602</v>
          </cell>
        </row>
        <row r="58">
          <cell r="H58">
            <v>6.376294333333334</v>
          </cell>
        </row>
        <row r="59">
          <cell r="H59">
            <v>6.3648661290322588</v>
          </cell>
        </row>
        <row r="60">
          <cell r="H60">
            <v>6.3458436666666671</v>
          </cell>
        </row>
        <row r="61">
          <cell r="H61">
            <v>6.3494306451612905</v>
          </cell>
        </row>
        <row r="62">
          <cell r="H62">
            <v>6.3036393548387082</v>
          </cell>
        </row>
        <row r="63">
          <cell r="H63">
            <v>6.284824137931035</v>
          </cell>
        </row>
        <row r="64">
          <cell r="H64">
            <v>6.3087499999999999</v>
          </cell>
        </row>
        <row r="65">
          <cell r="H65">
            <v>6.3033190476190475</v>
          </cell>
        </row>
        <row r="66">
          <cell r="H66">
            <v>6.3238913043478258</v>
          </cell>
        </row>
        <row r="67">
          <cell r="H67">
            <v>6.3634047619047616</v>
          </cell>
        </row>
        <row r="68">
          <cell r="H68">
            <v>6.3707363636363628</v>
          </cell>
        </row>
        <row r="69">
          <cell r="H69">
            <v>6.3594347826086954</v>
          </cell>
        </row>
        <row r="70">
          <cell r="H70">
            <v>6.3209499999999998</v>
          </cell>
        </row>
        <row r="71">
          <cell r="H71">
            <v>6.2639521739130428</v>
          </cell>
        </row>
        <row r="72">
          <cell r="H72">
            <v>6.2304954545454541</v>
          </cell>
        </row>
        <row r="73">
          <cell r="H73">
            <v>6.2328095238095242</v>
          </cell>
        </row>
        <row r="74">
          <cell r="H74">
            <v>6.2224652173913038</v>
          </cell>
        </row>
        <row r="75">
          <cell r="H75">
            <v>6.2326500000000005</v>
          </cell>
        </row>
        <row r="76">
          <cell r="H76">
            <v>6.2152380952380959</v>
          </cell>
        </row>
        <row r="77">
          <cell r="H77">
            <v>6.1853181818181815</v>
          </cell>
        </row>
        <row r="78">
          <cell r="H78">
            <v>6.1426565217391298</v>
          </cell>
        </row>
        <row r="79">
          <cell r="H79">
            <v>6.1371100000000016</v>
          </cell>
        </row>
        <row r="80">
          <cell r="H80">
            <v>6.1334521739130432</v>
          </cell>
        </row>
        <row r="81">
          <cell r="H81">
            <v>6.1209000000000007</v>
          </cell>
        </row>
        <row r="82">
          <cell r="H82">
            <v>6.1193761904761894</v>
          </cell>
        </row>
        <row r="83">
          <cell r="H83">
            <v>6.1033652173913051</v>
          </cell>
        </row>
        <row r="84">
          <cell r="H84">
            <v>6.0926142857142853</v>
          </cell>
        </row>
        <row r="85">
          <cell r="H85">
            <v>6.0736181818181816</v>
          </cell>
        </row>
        <row r="86">
          <cell r="H86">
            <v>6.0506826086956513</v>
          </cell>
        </row>
        <row r="87">
          <cell r="H87">
            <v>6.0800399999999986</v>
          </cell>
        </row>
        <row r="88">
          <cell r="H88">
            <v>6.1725047619047624</v>
          </cell>
        </row>
        <row r="89">
          <cell r="H89">
            <v>6.2244272727272723</v>
          </cell>
        </row>
        <row r="90">
          <cell r="H90">
            <v>6.2379090909090911</v>
          </cell>
        </row>
        <row r="91">
          <cell r="H91">
            <v>6.2306333333333335</v>
          </cell>
        </row>
        <row r="92">
          <cell r="H92">
            <v>6.1987043478260873</v>
          </cell>
        </row>
        <row r="93">
          <cell r="H93">
            <v>6.1540666666666652</v>
          </cell>
        </row>
        <row r="94">
          <cell r="H94">
            <v>6.1386545454545463</v>
          </cell>
        </row>
        <row r="95">
          <cell r="H95">
            <v>6.1246826086956512</v>
          </cell>
        </row>
        <row r="96">
          <cell r="H96">
            <v>6.1254300000000006</v>
          </cell>
        </row>
        <row r="97">
          <cell r="H97">
            <v>6.1896565217391295</v>
          </cell>
        </row>
        <row r="98">
          <cell r="H98">
            <v>6.2173181818181824</v>
          </cell>
        </row>
        <row r="99">
          <cell r="H99">
            <v>6.251735</v>
          </cell>
        </row>
        <row r="100">
          <cell r="H100">
            <v>6.2387636363636352</v>
          </cell>
        </row>
        <row r="101">
          <cell r="H101">
            <v>6.2015590909090896</v>
          </cell>
        </row>
        <row r="102">
          <cell r="H102">
            <v>6.2035047619047612</v>
          </cell>
        </row>
        <row r="103">
          <cell r="H103">
            <v>6.2054590909090912</v>
          </cell>
        </row>
        <row r="104">
          <cell r="H104">
            <v>6.2084521739130434</v>
          </cell>
        </row>
        <row r="105">
          <cell r="H105">
            <v>6.3384380952380956</v>
          </cell>
        </row>
        <row r="106">
          <cell r="H106">
            <v>6.3682499999999997</v>
          </cell>
        </row>
        <row r="107">
          <cell r="H107">
            <v>6.3493409090909099</v>
          </cell>
        </row>
        <row r="108">
          <cell r="H108">
            <v>6.3705952380952384</v>
          </cell>
        </row>
        <row r="109">
          <cell r="H109">
            <v>6.4540782608695659</v>
          </cell>
        </row>
        <row r="110">
          <cell r="H110">
            <v>6.5690047619047629</v>
          </cell>
        </row>
        <row r="111">
          <cell r="H111">
            <v>6.5473380952380955</v>
          </cell>
        </row>
        <row r="112">
          <cell r="H112">
            <v>6.5026000000000002</v>
          </cell>
        </row>
        <row r="113">
          <cell r="H113">
            <v>6.4743047619047616</v>
          </cell>
        </row>
        <row r="114">
          <cell r="H114">
            <v>6.5283409090909092</v>
          </cell>
        </row>
        <row r="115">
          <cell r="H115">
            <v>6.587304545454546</v>
          </cell>
        </row>
        <row r="116">
          <cell r="H116">
            <v>6.6749190476190483</v>
          </cell>
        </row>
        <row r="117">
          <cell r="H117">
            <v>6.6464521739130422</v>
          </cell>
        </row>
        <row r="118">
          <cell r="H118">
            <v>6.6701727272727274</v>
          </cell>
        </row>
        <row r="119">
          <cell r="H119">
            <v>6.7287000000000008</v>
          </cell>
        </row>
        <row r="120">
          <cell r="H120">
            <v>6.8426681818181825</v>
          </cell>
        </row>
        <row r="121">
          <cell r="H121">
            <v>6.9189818181818197</v>
          </cell>
        </row>
        <row r="122">
          <cell r="H122">
            <v>6.8914363636363642</v>
          </cell>
        </row>
        <row r="123">
          <cell r="H123">
            <v>6.8688100000000007</v>
          </cell>
        </row>
        <row r="124">
          <cell r="H124">
            <v>6.893408695652175</v>
          </cell>
        </row>
        <row r="125">
          <cell r="H125">
            <v>6.8873350000000002</v>
          </cell>
        </row>
        <row r="126">
          <cell r="H126">
            <v>6.8822130434782602</v>
          </cell>
        </row>
        <row r="127">
          <cell r="H127">
            <v>6.806581818181817</v>
          </cell>
        </row>
        <row r="128">
          <cell r="H128">
            <v>6.7706999999999997</v>
          </cell>
        </row>
        <row r="129">
          <cell r="H129">
            <v>6.666804347826087</v>
          </cell>
        </row>
        <row r="130">
          <cell r="H130">
            <v>6.5669952380952372</v>
          </cell>
        </row>
        <row r="131">
          <cell r="H131">
            <v>6.6250045454545443</v>
          </cell>
        </row>
        <row r="132">
          <cell r="H132">
            <v>6.6193590909090911</v>
          </cell>
        </row>
        <row r="133">
          <cell r="H133">
            <v>6.5905142857142849</v>
          </cell>
        </row>
        <row r="134">
          <cell r="H134">
            <v>6.4281217391304333</v>
          </cell>
        </row>
        <row r="135">
          <cell r="H135">
            <v>6.3199100000000001</v>
          </cell>
        </row>
        <row r="136">
          <cell r="H136">
            <v>6.3179999999999987</v>
          </cell>
        </row>
        <row r="137">
          <cell r="H137">
            <v>6.2967285714285719</v>
          </cell>
        </row>
        <row r="138">
          <cell r="H138">
            <v>6.3715217391304355</v>
          </cell>
        </row>
        <row r="139">
          <cell r="H139">
            <v>6.4653571428571421</v>
          </cell>
        </row>
        <row r="140">
          <cell r="H140">
            <v>6.7127181818181807</v>
          </cell>
        </row>
        <row r="141">
          <cell r="H141">
            <v>6.8448869565217381</v>
          </cell>
        </row>
        <row r="142">
          <cell r="H142">
            <v>6.852380000000001</v>
          </cell>
        </row>
        <row r="143">
          <cell r="H143">
            <v>6.9194956521739135</v>
          </cell>
        </row>
        <row r="144">
          <cell r="H144">
            <v>6.9375772727272738</v>
          </cell>
        </row>
        <row r="145">
          <cell r="H145">
            <v>6.8826809523809498</v>
          </cell>
        </row>
        <row r="146">
          <cell r="H146">
            <v>6.7893347826086954</v>
          </cell>
        </row>
        <row r="147">
          <cell r="H147">
            <v>6.7344150000000003</v>
          </cell>
        </row>
        <row r="148">
          <cell r="H148">
            <v>6.7119333333333335</v>
          </cell>
        </row>
        <row r="149">
          <cell r="H149">
            <v>6.7147318181818179</v>
          </cell>
        </row>
        <row r="150">
          <cell r="H150">
            <v>6.852869565217393</v>
          </cell>
        </row>
        <row r="151">
          <cell r="H151">
            <v>6.8974799999999998</v>
          </cell>
        </row>
        <row r="152">
          <cell r="H152">
            <v>6.8771391304347809</v>
          </cell>
        </row>
        <row r="153">
          <cell r="H153">
            <v>7.0611772727272744</v>
          </cell>
        </row>
        <row r="154">
          <cell r="H154">
            <v>7.1162952380952378</v>
          </cell>
        </row>
        <row r="155">
          <cell r="H155">
            <v>7.0946521739130448</v>
          </cell>
        </row>
        <row r="156">
          <cell r="H156">
            <v>7.0200523809523823</v>
          </cell>
        </row>
        <row r="157">
          <cell r="H157">
            <v>7.0117227272727263</v>
          </cell>
        </row>
        <row r="158">
          <cell r="H158">
            <v>6.9244557826086943</v>
          </cell>
        </row>
        <row r="159">
          <cell r="H159">
            <v>6.99951875</v>
          </cell>
        </row>
        <row r="160">
          <cell r="H160">
            <v>7.0228292272727266</v>
          </cell>
        </row>
        <row r="161">
          <cell r="H161">
            <v>7.0722935454545457</v>
          </cell>
        </row>
        <row r="162">
          <cell r="H162">
            <v>7.1045386190476192</v>
          </cell>
        </row>
        <row r="163">
          <cell r="H163">
            <v>7.0848856818181813</v>
          </cell>
        </row>
        <row r="164">
          <cell r="H164">
            <v>7.0090373913043473</v>
          </cell>
        </row>
        <row r="165">
          <cell r="H165">
            <v>6.9291987142857137</v>
          </cell>
        </row>
        <row r="166">
          <cell r="H166">
            <v>6.8126995909090899</v>
          </cell>
        </row>
        <row r="167">
          <cell r="H167">
            <v>6.7253999999999996</v>
          </cell>
        </row>
        <row r="168">
          <cell r="H168">
            <v>6.6029</v>
          </cell>
        </row>
        <row r="169">
          <cell r="H169">
            <v>6.5392999999999999</v>
          </cell>
        </row>
        <row r="170">
          <cell r="H170">
            <v>6.4672000000000001</v>
          </cell>
        </row>
        <row r="171">
          <cell r="H171">
            <v>6.4600999999999997</v>
          </cell>
        </row>
        <row r="172">
          <cell r="H172">
            <v>6.5109000000000004</v>
          </cell>
        </row>
      </sheetData>
      <sheetData sheetId="7"/>
      <sheetData sheetId="8">
        <row r="3">
          <cell r="H3">
            <v>6.9645790854035345</v>
          </cell>
        </row>
        <row r="4">
          <cell r="H4">
            <v>6.8408646646185352</v>
          </cell>
        </row>
        <row r="5">
          <cell r="H5">
            <v>6.7778573099292414</v>
          </cell>
        </row>
        <row r="6">
          <cell r="H6">
            <v>6.4561922163338465</v>
          </cell>
        </row>
        <row r="7">
          <cell r="H7">
            <v>6.3055172420962036</v>
          </cell>
        </row>
        <row r="8">
          <cell r="H8">
            <v>6.1482303387916426</v>
          </cell>
        </row>
        <row r="9">
          <cell r="H9">
            <v>6.1606159798293483</v>
          </cell>
        </row>
        <row r="10">
          <cell r="H10">
            <v>6.2839578699259677</v>
          </cell>
        </row>
        <row r="11">
          <cell r="H11">
            <v>6.6408989185331579</v>
          </cell>
        </row>
        <row r="12">
          <cell r="H12">
            <v>6.7557635357456549</v>
          </cell>
        </row>
        <row r="13">
          <cell r="H13">
            <v>6.6124481840140534</v>
          </cell>
        </row>
        <row r="14">
          <cell r="H14">
            <v>6.9068169518947249</v>
          </cell>
        </row>
        <row r="15">
          <cell r="H15">
            <v>6.9022547752250754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ude Steel A"/>
      <sheetName val="Capacity A"/>
      <sheetName val="Utilization"/>
      <sheetName val="Scrap D Iron S"/>
      <sheetName val="HR_LONG"/>
      <sheetName val="Other Metal Coated Steel "/>
      <sheetName val="HR_Flat"/>
      <sheetName val="CR coil"/>
      <sheetName val="Plate"/>
      <sheetName val="Iron A"/>
      <sheetName val="BFI Production M"/>
      <sheetName val="PI exports M"/>
      <sheetName val="Heavy Sections A"/>
      <sheetName val="Light Sections A"/>
      <sheetName val="Rail"/>
      <sheetName val="Rebar A"/>
      <sheetName val="Other HRB A"/>
      <sheetName val="Wire Rod A"/>
      <sheetName val="SLAB"/>
      <sheetName val="HR_FlatM"/>
      <sheetName val="HR_LongM"/>
      <sheetName val="Other hot rolled bars"/>
      <sheetName val="Light Sections"/>
      <sheetName val="Electrical sheet and strip"/>
      <sheetName val="Total Tubes"/>
      <sheetName val="Welded Tubes"/>
      <sheetName val="OMC_M"/>
      <sheetName val="Tinmill"/>
      <sheetName val="FLAT EXPORTS"/>
      <sheetName val="Tinmill_M"/>
      <sheetName val="HeavySM"/>
      <sheetName val="OC_M"/>
      <sheetName val="Organic Coated"/>
      <sheetName val="CR_M"/>
      <sheetName val="HSM_M"/>
      <sheetName val="PLATE_M"/>
      <sheetName val="WR_M"/>
      <sheetName val="REBAR_M"/>
      <sheetName val="Maj IM and EX of steel"/>
      <sheetName val="Mill ton finished steel product"/>
      <sheetName val="EU totals"/>
      <sheetName val="Exp Longs_M"/>
      <sheetName val="Imp Longs_M"/>
      <sheetName val="Exp Flats_M"/>
      <sheetName val="Imp Flats_M"/>
      <sheetName val="Chart19"/>
      <sheetName val="Crude steel production"/>
      <sheetName val="Other HR Bars"/>
      <sheetName val="Electric Furnace Production"/>
      <sheetName val="HR A"/>
      <sheetName val="Prod of railway track material"/>
      <sheetName val="ASU"/>
      <sheetName val="SRO Oct21"/>
      <sheetName val="Steel exports"/>
      <sheetName val="Steel imports"/>
      <sheetName val="Ion Ore A"/>
    </sheetNames>
    <sheetDataSet>
      <sheetData sheetId="0">
        <row r="132">
          <cell r="AH132">
            <v>512338.6</v>
          </cell>
          <cell r="AI132">
            <v>577070.1</v>
          </cell>
          <cell r="AJ132">
            <v>638742.80000000005</v>
          </cell>
          <cell r="AK132">
            <v>701968.4</v>
          </cell>
          <cell r="AL132">
            <v>731039.5</v>
          </cell>
          <cell r="AM132">
            <v>821999.6</v>
          </cell>
          <cell r="AN132">
            <v>822306.3</v>
          </cell>
          <cell r="AO132">
            <v>803825</v>
          </cell>
          <cell r="AP132">
            <v>807609.4</v>
          </cell>
          <cell r="AQ132">
            <v>870740.89999999991</v>
          </cell>
          <cell r="AR132">
            <v>929038.39999999991</v>
          </cell>
          <cell r="AS132">
            <v>995419</v>
          </cell>
          <cell r="AT132">
            <v>1064767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32">
          <cell r="AH132">
            <v>483225.59999999998</v>
          </cell>
          <cell r="AI132">
            <v>568634.19999999995</v>
          </cell>
          <cell r="AJ132">
            <v>595601</v>
          </cell>
          <cell r="AK132">
            <v>645429.30000000005</v>
          </cell>
          <cell r="AL132">
            <v>670101.69999999995</v>
          </cell>
          <cell r="AM132">
            <v>711498.8</v>
          </cell>
          <cell r="AN132">
            <v>713747.8</v>
          </cell>
          <cell r="AO132">
            <v>691413</v>
          </cell>
          <cell r="AP132">
            <v>702273.3</v>
          </cell>
          <cell r="AQ132">
            <v>713619.3</v>
          </cell>
          <cell r="AR132">
            <v>771054.4</v>
          </cell>
          <cell r="AS132">
            <v>850933.84467881115</v>
          </cell>
          <cell r="AT132">
            <v>904551.61157024791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50"/>
  <sheetViews>
    <sheetView topLeftCell="B29" workbookViewId="0">
      <selection activeCell="C33" sqref="C33"/>
    </sheetView>
  </sheetViews>
  <sheetFormatPr defaultRowHeight="14.5" x14ac:dyDescent="0.35"/>
  <cols>
    <col min="1" max="1" width="11.453125" bestFit="1" customWidth="1"/>
  </cols>
  <sheetData>
    <row r="1" spans="1:18" x14ac:dyDescent="0.35">
      <c r="A1" s="72" t="s">
        <v>594</v>
      </c>
    </row>
    <row r="2" spans="1:18" x14ac:dyDescent="0.35">
      <c r="A2" s="370" t="s">
        <v>587</v>
      </c>
      <c r="B2" s="370"/>
      <c r="C2" s="370"/>
      <c r="D2" s="370"/>
      <c r="E2" s="370" t="s">
        <v>593</v>
      </c>
      <c r="F2" s="370"/>
      <c r="G2" s="370"/>
      <c r="H2" s="370"/>
      <c r="I2" s="370"/>
      <c r="J2" s="370"/>
    </row>
    <row r="3" spans="1:18" x14ac:dyDescent="0.35">
      <c r="A3" s="373" t="s">
        <v>586</v>
      </c>
      <c r="B3" s="373"/>
      <c r="C3" s="373"/>
      <c r="D3" s="373"/>
      <c r="E3" s="371" t="s">
        <v>1</v>
      </c>
      <c r="F3" s="371"/>
      <c r="G3" s="371"/>
      <c r="H3" s="371"/>
      <c r="I3" s="371"/>
      <c r="J3" s="371"/>
      <c r="K3" s="246"/>
    </row>
    <row r="4" spans="1:18" x14ac:dyDescent="0.35">
      <c r="A4" s="373" t="s">
        <v>588</v>
      </c>
      <c r="B4" s="373"/>
      <c r="C4" s="373"/>
      <c r="D4" s="373"/>
      <c r="E4" s="371"/>
      <c r="F4" s="371"/>
      <c r="G4" s="371"/>
      <c r="H4" s="371"/>
      <c r="I4" s="371"/>
      <c r="J4" s="371"/>
      <c r="K4" s="246"/>
    </row>
    <row r="5" spans="1:18" x14ac:dyDescent="0.35">
      <c r="A5" s="373" t="s">
        <v>589</v>
      </c>
      <c r="B5" s="373"/>
      <c r="C5" s="373"/>
      <c r="D5" s="373"/>
      <c r="E5" s="371"/>
      <c r="F5" s="371"/>
      <c r="G5" s="371"/>
      <c r="H5" s="371"/>
      <c r="I5" s="371"/>
      <c r="J5" s="371"/>
      <c r="K5" s="246"/>
    </row>
    <row r="6" spans="1:18" x14ac:dyDescent="0.35">
      <c r="A6" s="374" t="s">
        <v>590</v>
      </c>
      <c r="B6" s="374"/>
      <c r="C6" s="374"/>
      <c r="D6" s="374"/>
      <c r="E6" s="372" t="s">
        <v>592</v>
      </c>
      <c r="F6" s="372"/>
      <c r="G6" s="372"/>
      <c r="H6" s="372"/>
      <c r="I6" s="372"/>
      <c r="J6" s="372"/>
    </row>
    <row r="7" spans="1:18" x14ac:dyDescent="0.35">
      <c r="A7" s="374" t="s">
        <v>591</v>
      </c>
      <c r="B7" s="374"/>
      <c r="C7" s="374"/>
      <c r="D7" s="374"/>
      <c r="E7" s="372"/>
      <c r="F7" s="372"/>
      <c r="G7" s="372"/>
      <c r="H7" s="372"/>
      <c r="I7" s="372"/>
      <c r="J7" s="372"/>
    </row>
    <row r="8" spans="1:18" x14ac:dyDescent="0.35">
      <c r="A8" s="2" t="s">
        <v>0</v>
      </c>
    </row>
    <row r="10" spans="1:18" x14ac:dyDescent="0.35">
      <c r="A10" s="73" t="s">
        <v>571</v>
      </c>
      <c r="B10" s="199" t="s">
        <v>585</v>
      </c>
      <c r="C10" s="1"/>
      <c r="D10" s="1"/>
    </row>
    <row r="11" spans="1:18" x14ac:dyDescent="0.35">
      <c r="A11" t="s">
        <v>573</v>
      </c>
    </row>
    <row r="12" spans="1:18" x14ac:dyDescent="0.35">
      <c r="A12" t="s">
        <v>572</v>
      </c>
      <c r="P12" s="72"/>
      <c r="R12" s="74"/>
    </row>
    <row r="13" spans="1:18" x14ac:dyDescent="0.35">
      <c r="A13" t="s">
        <v>574</v>
      </c>
    </row>
    <row r="14" spans="1:18" x14ac:dyDescent="0.35">
      <c r="A14" t="s">
        <v>578</v>
      </c>
      <c r="P14" s="74"/>
    </row>
    <row r="15" spans="1:18" x14ac:dyDescent="0.35">
      <c r="A15" t="s">
        <v>575</v>
      </c>
      <c r="P15" s="73"/>
    </row>
    <row r="16" spans="1:18" x14ac:dyDescent="0.35">
      <c r="A16" t="s">
        <v>576</v>
      </c>
    </row>
    <row r="17" spans="1:20" x14ac:dyDescent="0.35">
      <c r="A17" t="s">
        <v>577</v>
      </c>
    </row>
    <row r="18" spans="1:20" x14ac:dyDescent="0.35">
      <c r="A18" t="s">
        <v>595</v>
      </c>
      <c r="P18" s="73"/>
    </row>
    <row r="19" spans="1:20" x14ac:dyDescent="0.35">
      <c r="A19" s="198" t="s">
        <v>579</v>
      </c>
      <c r="B19" s="199" t="s">
        <v>580</v>
      </c>
      <c r="C19" s="1"/>
      <c r="D19" s="1"/>
    </row>
    <row r="20" spans="1:20" x14ac:dyDescent="0.35">
      <c r="A20" t="s">
        <v>619</v>
      </c>
      <c r="G20" s="283" t="s">
        <v>623</v>
      </c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</row>
    <row r="21" spans="1:20" x14ac:dyDescent="0.35">
      <c r="A21" t="s">
        <v>622</v>
      </c>
    </row>
    <row r="22" spans="1:20" x14ac:dyDescent="0.35">
      <c r="A22" t="s">
        <v>620</v>
      </c>
    </row>
    <row r="23" spans="1:20" x14ac:dyDescent="0.35">
      <c r="A23" s="73" t="s">
        <v>581</v>
      </c>
      <c r="B23" s="199" t="s">
        <v>582</v>
      </c>
      <c r="C23" s="1"/>
      <c r="D23" s="1"/>
    </row>
    <row r="24" spans="1:20" x14ac:dyDescent="0.35">
      <c r="A24" t="s">
        <v>617</v>
      </c>
    </row>
    <row r="25" spans="1:20" x14ac:dyDescent="0.35">
      <c r="A25" t="s">
        <v>615</v>
      </c>
    </row>
    <row r="26" spans="1:20" x14ac:dyDescent="0.35">
      <c r="A26" t="s">
        <v>618</v>
      </c>
    </row>
    <row r="27" spans="1:20" x14ac:dyDescent="0.35">
      <c r="A27" t="s">
        <v>616</v>
      </c>
    </row>
    <row r="28" spans="1:20" x14ac:dyDescent="0.35">
      <c r="A28" s="73" t="s">
        <v>583</v>
      </c>
      <c r="B28" s="199" t="s">
        <v>584</v>
      </c>
      <c r="C28" s="1"/>
      <c r="D28" s="1"/>
    </row>
    <row r="29" spans="1:20" x14ac:dyDescent="0.35">
      <c r="A29" t="s">
        <v>613</v>
      </c>
    </row>
    <row r="30" spans="1:20" x14ac:dyDescent="0.35">
      <c r="A30" t="s">
        <v>611</v>
      </c>
    </row>
    <row r="31" spans="1:20" x14ac:dyDescent="0.35">
      <c r="A31" t="s">
        <v>614</v>
      </c>
    </row>
    <row r="32" spans="1:20" x14ac:dyDescent="0.35">
      <c r="A32" t="s">
        <v>612</v>
      </c>
    </row>
    <row r="35" spans="2:2" x14ac:dyDescent="0.35">
      <c r="B35" s="284" t="s">
        <v>636</v>
      </c>
    </row>
    <row r="36" spans="2:2" x14ac:dyDescent="0.35">
      <c r="B36" s="284"/>
    </row>
    <row r="37" spans="2:2" x14ac:dyDescent="0.35">
      <c r="B37" s="285" t="s">
        <v>624</v>
      </c>
    </row>
    <row r="38" spans="2:2" x14ac:dyDescent="0.35">
      <c r="B38" s="286" t="s">
        <v>625</v>
      </c>
    </row>
    <row r="39" spans="2:2" x14ac:dyDescent="0.35">
      <c r="B39" s="286" t="s">
        <v>626</v>
      </c>
    </row>
    <row r="40" spans="2:2" x14ac:dyDescent="0.35">
      <c r="B40" s="286" t="s">
        <v>627</v>
      </c>
    </row>
    <row r="41" spans="2:2" x14ac:dyDescent="0.35">
      <c r="B41" s="286" t="s">
        <v>628</v>
      </c>
    </row>
    <row r="42" spans="2:2" x14ac:dyDescent="0.35">
      <c r="B42" s="286" t="s">
        <v>629</v>
      </c>
    </row>
    <row r="43" spans="2:2" x14ac:dyDescent="0.35">
      <c r="B43" s="284"/>
    </row>
    <row r="44" spans="2:2" x14ac:dyDescent="0.35">
      <c r="B44" s="285" t="s">
        <v>630</v>
      </c>
    </row>
    <row r="45" spans="2:2" x14ac:dyDescent="0.35">
      <c r="B45" s="286" t="s">
        <v>631</v>
      </c>
    </row>
    <row r="46" spans="2:2" x14ac:dyDescent="0.35">
      <c r="B46" s="286" t="s">
        <v>632</v>
      </c>
    </row>
    <row r="47" spans="2:2" x14ac:dyDescent="0.35">
      <c r="B47" s="286" t="s">
        <v>633</v>
      </c>
    </row>
    <row r="48" spans="2:2" x14ac:dyDescent="0.35">
      <c r="B48" s="286" t="s">
        <v>634</v>
      </c>
    </row>
    <row r="49" spans="2:2" x14ac:dyDescent="0.35">
      <c r="B49" s="284"/>
    </row>
    <row r="50" spans="2:2" x14ac:dyDescent="0.35">
      <c r="B50" s="287" t="s">
        <v>635</v>
      </c>
    </row>
  </sheetData>
  <mergeCells count="9">
    <mergeCell ref="E2:J2"/>
    <mergeCell ref="E3:J5"/>
    <mergeCell ref="E6:J7"/>
    <mergeCell ref="A2:D2"/>
    <mergeCell ref="A3:D3"/>
    <mergeCell ref="A4:D4"/>
    <mergeCell ref="A5:D5"/>
    <mergeCell ref="A6:D6"/>
    <mergeCell ref="A7:D7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S53"/>
  <sheetViews>
    <sheetView zoomScale="80" zoomScaleNormal="80" workbookViewId="0">
      <pane xSplit="1" ySplit="4" topLeftCell="E14" activePane="bottomRight" state="frozen"/>
      <selection pane="topRight" activeCell="B1" sqref="B1"/>
      <selection pane="bottomLeft" activeCell="A5" sqref="A5"/>
      <selection pane="bottomRight" activeCell="BP41" sqref="BP41"/>
    </sheetView>
  </sheetViews>
  <sheetFormatPr defaultRowHeight="14.5" x14ac:dyDescent="0.35"/>
  <cols>
    <col min="1" max="1" width="6.26953125" style="70" bestFit="1" customWidth="1"/>
    <col min="2" max="2" width="10.81640625" style="70" bestFit="1" customWidth="1"/>
    <col min="3" max="3" width="5.1796875" style="70" bestFit="1" customWidth="1"/>
    <col min="4" max="4" width="10.7265625" style="70" bestFit="1" customWidth="1"/>
    <col min="5" max="5" width="5.1796875" style="70" bestFit="1" customWidth="1"/>
    <col min="6" max="6" width="7" style="70" bestFit="1" customWidth="1"/>
    <col min="7" max="7" width="5.1796875" style="70" customWidth="1"/>
    <col min="8" max="8" width="6.54296875" style="70" bestFit="1" customWidth="1"/>
    <col min="9" max="9" width="5.1796875" style="70" bestFit="1" customWidth="1"/>
    <col min="10" max="10" width="7.453125" style="70" customWidth="1"/>
    <col min="11" max="11" width="5.1796875" style="70" bestFit="1" customWidth="1"/>
    <col min="12" max="12" width="7" style="70" customWidth="1"/>
    <col min="13" max="13" width="4.54296875" style="70" bestFit="1" customWidth="1"/>
    <col min="14" max="14" width="8.1796875" style="70" customWidth="1"/>
    <col min="15" max="15" width="4.1796875" style="70" bestFit="1" customWidth="1"/>
    <col min="16" max="16" width="8.1796875" style="70" customWidth="1"/>
    <col min="17" max="17" width="4.1796875" style="70" customWidth="1"/>
    <col min="18" max="18" width="10.81640625" style="44" bestFit="1" customWidth="1"/>
    <col min="19" max="19" width="5.1796875" style="70" bestFit="1" customWidth="1"/>
    <col min="20" max="20" width="10.81640625" style="208" bestFit="1" customWidth="1"/>
    <col min="21" max="21" width="5.1796875" style="70" bestFit="1" customWidth="1"/>
    <col min="22" max="22" width="7" style="208" bestFit="1" customWidth="1"/>
    <col min="23" max="23" width="5.1796875" style="70" bestFit="1" customWidth="1"/>
    <col min="24" max="24" width="10.81640625" style="82" bestFit="1" customWidth="1"/>
    <col min="25" max="25" width="5.54296875" style="70" bestFit="1" customWidth="1"/>
    <col min="26" max="26" width="8.81640625" style="208" bestFit="1" customWidth="1"/>
    <col min="27" max="27" width="5.54296875" style="70" bestFit="1" customWidth="1"/>
    <col min="28" max="28" width="10.81640625" style="208" bestFit="1" customWidth="1"/>
    <col min="29" max="29" width="5.54296875" style="70" bestFit="1" customWidth="1"/>
    <col min="30" max="30" width="7" style="114" bestFit="1" customWidth="1"/>
    <col min="31" max="31" width="5.54296875" style="70" bestFit="1" customWidth="1"/>
    <col min="32" max="32" width="10.81640625" style="70" bestFit="1" customWidth="1"/>
    <col min="33" max="33" width="5.54296875" style="70" bestFit="1" customWidth="1"/>
    <col min="34" max="34" width="8.81640625" style="70" bestFit="1" customWidth="1"/>
    <col min="35" max="35" width="6.54296875" style="70" customWidth="1"/>
    <col min="36" max="36" width="7.1796875" style="70" bestFit="1" customWidth="1"/>
    <col min="37" max="37" width="5.54296875" style="70" bestFit="1" customWidth="1"/>
    <col min="38" max="38" width="8.54296875" style="70" customWidth="1"/>
    <col min="39" max="39" width="5.1796875" style="70" bestFit="1" customWidth="1"/>
    <col min="40" max="40" width="9.453125" style="70" customWidth="1"/>
    <col min="41" max="41" width="5.1796875" style="70" bestFit="1" customWidth="1"/>
    <col min="42" max="42" width="8.1796875" style="70" customWidth="1"/>
    <col min="43" max="43" width="5.1796875" style="70" customWidth="1"/>
    <col min="44" max="44" width="8.1796875" style="70" customWidth="1"/>
    <col min="45" max="45" width="5.1796875" style="70" customWidth="1"/>
    <col min="46" max="46" width="10.81640625" style="44" bestFit="1" customWidth="1"/>
    <col min="47" max="48" width="5.1796875" style="70" customWidth="1"/>
    <col min="49" max="49" width="10.81640625" style="70" bestFit="1" customWidth="1"/>
    <col min="50" max="51" width="5.1796875" style="70" customWidth="1"/>
    <col min="52" max="52" width="7" style="70" bestFit="1" customWidth="1"/>
    <col min="53" max="53" width="5.1796875" style="70" customWidth="1"/>
    <col min="54" max="54" width="10.81640625" style="70" bestFit="1" customWidth="1"/>
    <col min="55" max="55" width="5.1796875" style="70" bestFit="1" customWidth="1"/>
    <col min="56" max="56" width="11.453125" style="70" bestFit="1" customWidth="1"/>
    <col min="57" max="57" width="5.1796875" style="70" bestFit="1" customWidth="1"/>
    <col min="58" max="58" width="5.54296875" style="70" bestFit="1" customWidth="1"/>
    <col min="59" max="59" width="5.1796875" style="70" bestFit="1" customWidth="1"/>
    <col min="60" max="60" width="8.81640625" style="70" customWidth="1"/>
    <col min="61" max="61" width="6.26953125" style="70" bestFit="1" customWidth="1"/>
    <col min="62" max="62" width="8.1796875" style="70" bestFit="1" customWidth="1"/>
    <col min="63" max="63" width="4.54296875" style="70" bestFit="1" customWidth="1"/>
    <col min="64" max="64" width="7.1796875" style="70" bestFit="1" customWidth="1"/>
    <col min="65" max="66" width="6.54296875" style="70" customWidth="1"/>
    <col min="67" max="67" width="7.1796875" style="70" bestFit="1" customWidth="1"/>
    <col min="68" max="68" width="5.54296875" style="70" bestFit="1" customWidth="1"/>
    <col min="69" max="69" width="11.453125" style="70" bestFit="1" customWidth="1"/>
    <col min="70" max="70" width="4.7265625" style="70" customWidth="1"/>
    <col min="71" max="72" width="8.1796875" style="70" customWidth="1"/>
    <col min="73" max="73" width="8.1796875" style="112" customWidth="1"/>
    <col min="74" max="97" width="8.7265625" style="57"/>
  </cols>
  <sheetData>
    <row r="1" spans="1:97" x14ac:dyDescent="0.35">
      <c r="B1" s="5" t="s">
        <v>7</v>
      </c>
      <c r="D1" s="5" t="s">
        <v>10</v>
      </c>
      <c r="E1" s="4"/>
      <c r="F1" s="4"/>
      <c r="G1" s="4"/>
      <c r="H1" s="57"/>
      <c r="I1" s="57"/>
      <c r="J1" s="57"/>
      <c r="K1" s="57"/>
      <c r="L1" s="57"/>
      <c r="M1" s="57"/>
      <c r="N1" s="57"/>
      <c r="O1" s="57"/>
      <c r="P1" s="57"/>
      <c r="Q1" s="57"/>
      <c r="R1" s="232" t="s">
        <v>166</v>
      </c>
      <c r="S1" s="233"/>
      <c r="T1" s="233" t="s">
        <v>168</v>
      </c>
      <c r="U1" s="233"/>
      <c r="V1" s="234"/>
      <c r="W1" s="234"/>
      <c r="X1" s="233" t="s">
        <v>167</v>
      </c>
      <c r="Y1" s="233"/>
      <c r="Z1" s="234"/>
      <c r="AA1" s="234"/>
      <c r="AB1" s="233" t="s">
        <v>169</v>
      </c>
      <c r="AC1" s="233"/>
      <c r="AD1" s="234"/>
      <c r="AE1" s="234"/>
      <c r="AF1" s="233" t="s">
        <v>381</v>
      </c>
      <c r="AG1" s="233"/>
      <c r="AH1" s="234"/>
      <c r="AI1" s="234"/>
      <c r="AJ1" s="231"/>
      <c r="AK1" s="231"/>
      <c r="AL1" s="231"/>
      <c r="AM1" s="231"/>
      <c r="AN1" s="231"/>
      <c r="AO1" s="231"/>
      <c r="AP1" s="57"/>
      <c r="AQ1" s="57"/>
      <c r="AR1" s="57"/>
      <c r="AS1" s="57"/>
      <c r="AT1" s="232" t="s">
        <v>412</v>
      </c>
      <c r="AU1" s="233"/>
      <c r="AV1" s="233"/>
      <c r="AW1" s="233" t="s">
        <v>417</v>
      </c>
      <c r="AX1" s="233"/>
      <c r="AY1" s="233"/>
      <c r="AZ1" s="233"/>
      <c r="BA1" s="233"/>
      <c r="BB1" s="233" t="s">
        <v>404</v>
      </c>
      <c r="BC1" s="233"/>
      <c r="BD1" s="233" t="s">
        <v>407</v>
      </c>
      <c r="BE1" s="233"/>
      <c r="BF1" s="233"/>
      <c r="BG1" s="233"/>
      <c r="BH1" s="234"/>
      <c r="BI1" s="233"/>
      <c r="BJ1" s="234"/>
      <c r="BK1" s="234"/>
      <c r="BL1" s="234"/>
      <c r="BM1" s="234"/>
      <c r="BN1" s="234"/>
      <c r="BO1" s="234"/>
      <c r="BP1" s="234"/>
      <c r="BQ1" s="234"/>
      <c r="BR1" s="234"/>
      <c r="BS1" s="57"/>
      <c r="BT1" s="57"/>
      <c r="BU1" s="207"/>
    </row>
    <row r="2" spans="1:97" x14ac:dyDescent="0.35">
      <c r="B2" s="84" t="s">
        <v>382</v>
      </c>
      <c r="D2" s="222" t="s">
        <v>382</v>
      </c>
      <c r="F2" s="222" t="s">
        <v>382</v>
      </c>
      <c r="H2" s="222" t="s">
        <v>382</v>
      </c>
      <c r="J2" s="222" t="s">
        <v>382</v>
      </c>
      <c r="L2" s="222" t="s">
        <v>382</v>
      </c>
      <c r="N2" s="222" t="s">
        <v>442</v>
      </c>
      <c r="P2" s="222" t="s">
        <v>382</v>
      </c>
      <c r="R2" s="235" t="s">
        <v>151</v>
      </c>
      <c r="S2" s="208"/>
      <c r="T2" s="225" t="s">
        <v>374</v>
      </c>
      <c r="U2" s="208"/>
      <c r="V2" s="225" t="s">
        <v>374</v>
      </c>
      <c r="W2" s="208"/>
      <c r="X2" s="227" t="s">
        <v>151</v>
      </c>
      <c r="Y2" s="208"/>
      <c r="Z2" s="203" t="s">
        <v>374</v>
      </c>
      <c r="AA2" s="208"/>
      <c r="AB2" s="225" t="s">
        <v>374</v>
      </c>
      <c r="AC2" s="208"/>
      <c r="AD2" s="225" t="s">
        <v>374</v>
      </c>
      <c r="AE2" s="208"/>
      <c r="AF2" s="227" t="s">
        <v>374</v>
      </c>
      <c r="AG2" s="208"/>
      <c r="AH2" s="203" t="s">
        <v>374</v>
      </c>
      <c r="AI2" s="208"/>
      <c r="AJ2" s="222" t="s">
        <v>374</v>
      </c>
      <c r="AL2" s="222" t="s">
        <v>374</v>
      </c>
      <c r="AN2" s="222" t="s">
        <v>374</v>
      </c>
      <c r="AP2" s="222" t="s">
        <v>374</v>
      </c>
      <c r="AR2" s="222" t="s">
        <v>374</v>
      </c>
      <c r="AT2" s="235" t="s">
        <v>428</v>
      </c>
      <c r="AU2" s="114"/>
      <c r="AV2" s="114" t="s">
        <v>608</v>
      </c>
      <c r="AW2" s="225" t="s">
        <v>428</v>
      </c>
      <c r="AX2" s="114"/>
      <c r="AY2" s="114" t="s">
        <v>608</v>
      </c>
      <c r="AZ2" s="225" t="s">
        <v>428</v>
      </c>
      <c r="BA2" s="114"/>
      <c r="BB2" s="114" t="s">
        <v>428</v>
      </c>
      <c r="BC2" s="114"/>
      <c r="BD2" s="114" t="s">
        <v>428</v>
      </c>
      <c r="BE2" s="114"/>
      <c r="BF2" s="225" t="s">
        <v>428</v>
      </c>
      <c r="BG2" s="114"/>
      <c r="BH2" s="225" t="s">
        <v>428</v>
      </c>
      <c r="BI2" s="114"/>
      <c r="BJ2" s="114" t="s">
        <v>428</v>
      </c>
      <c r="BK2" s="114"/>
      <c r="BL2" s="114" t="s">
        <v>428</v>
      </c>
      <c r="BM2" s="114"/>
      <c r="BN2" s="114" t="s">
        <v>606</v>
      </c>
      <c r="BO2" s="114" t="s">
        <v>606</v>
      </c>
      <c r="BP2" s="114"/>
      <c r="BQ2" s="114" t="s">
        <v>428</v>
      </c>
      <c r="BR2" s="114"/>
      <c r="BS2" s="222" t="s">
        <v>428</v>
      </c>
      <c r="BT2" s="222" t="s">
        <v>428</v>
      </c>
      <c r="BU2" s="251" t="s">
        <v>428</v>
      </c>
    </row>
    <row r="3" spans="1:97" x14ac:dyDescent="0.35">
      <c r="B3" s="84" t="s">
        <v>429</v>
      </c>
      <c r="D3" s="222" t="s">
        <v>430</v>
      </c>
      <c r="F3" s="222" t="s">
        <v>147</v>
      </c>
      <c r="H3" s="222" t="s">
        <v>432</v>
      </c>
      <c r="J3" s="222" t="s">
        <v>598</v>
      </c>
      <c r="L3" s="222" t="s">
        <v>426</v>
      </c>
      <c r="N3" s="222" t="s">
        <v>426</v>
      </c>
      <c r="P3" s="222" t="s">
        <v>148</v>
      </c>
      <c r="R3" s="235" t="s">
        <v>434</v>
      </c>
      <c r="S3" s="208"/>
      <c r="T3" s="225" t="s">
        <v>434</v>
      </c>
      <c r="U3" s="114"/>
      <c r="V3" s="225" t="s">
        <v>147</v>
      </c>
      <c r="W3" s="208"/>
      <c r="X3" s="227" t="s">
        <v>434</v>
      </c>
      <c r="Y3" s="114"/>
      <c r="Z3" s="203" t="s">
        <v>436</v>
      </c>
      <c r="AA3" s="208"/>
      <c r="AB3" s="225" t="s">
        <v>434</v>
      </c>
      <c r="AC3" s="114"/>
      <c r="AD3" s="225" t="s">
        <v>435</v>
      </c>
      <c r="AE3" s="208"/>
      <c r="AF3" s="227" t="s">
        <v>429</v>
      </c>
      <c r="AG3" s="208"/>
      <c r="AH3" s="203" t="s">
        <v>424</v>
      </c>
      <c r="AI3" s="208"/>
      <c r="AJ3" s="222" t="s">
        <v>432</v>
      </c>
      <c r="AL3" s="222" t="s">
        <v>426</v>
      </c>
      <c r="AN3" s="222" t="s">
        <v>427</v>
      </c>
      <c r="AP3" s="222" t="s">
        <v>148</v>
      </c>
      <c r="AR3" s="222" t="s">
        <v>424</v>
      </c>
      <c r="AT3" s="235" t="s">
        <v>434</v>
      </c>
      <c r="AU3" s="208"/>
      <c r="AV3" s="208" t="s">
        <v>609</v>
      </c>
      <c r="AW3" s="225" t="s">
        <v>434</v>
      </c>
      <c r="AX3" s="114"/>
      <c r="AY3" s="208" t="s">
        <v>609</v>
      </c>
      <c r="AZ3" s="225" t="s">
        <v>147</v>
      </c>
      <c r="BA3" s="208"/>
      <c r="BB3" s="114" t="s">
        <v>429</v>
      </c>
      <c r="BC3" s="114"/>
      <c r="BD3" s="114" t="s">
        <v>429</v>
      </c>
      <c r="BE3" s="208"/>
      <c r="BF3" s="225" t="s">
        <v>601</v>
      </c>
      <c r="BG3" s="208"/>
      <c r="BH3" s="225" t="s">
        <v>603</v>
      </c>
      <c r="BI3" s="208"/>
      <c r="BJ3" s="208" t="s">
        <v>437</v>
      </c>
      <c r="BK3" s="208"/>
      <c r="BL3" s="208" t="s">
        <v>440</v>
      </c>
      <c r="BM3" s="208"/>
      <c r="BN3" s="208" t="s">
        <v>607</v>
      </c>
      <c r="BO3" s="208" t="s">
        <v>607</v>
      </c>
      <c r="BP3" s="208"/>
      <c r="BQ3" s="208" t="s">
        <v>426</v>
      </c>
      <c r="BR3" s="208"/>
      <c r="BS3" s="222" t="s">
        <v>148</v>
      </c>
      <c r="BT3" s="222" t="s">
        <v>424</v>
      </c>
      <c r="BU3" s="251" t="s">
        <v>503</v>
      </c>
    </row>
    <row r="4" spans="1:97" x14ac:dyDescent="0.35">
      <c r="B4" s="197" t="s">
        <v>148</v>
      </c>
      <c r="C4" s="82"/>
      <c r="D4" s="222" t="s">
        <v>147</v>
      </c>
      <c r="F4" s="225" t="s">
        <v>149</v>
      </c>
      <c r="G4" s="200"/>
      <c r="H4" s="222" t="s">
        <v>431</v>
      </c>
      <c r="J4" s="222" t="s">
        <v>431</v>
      </c>
      <c r="L4" s="222" t="s">
        <v>433</v>
      </c>
      <c r="N4" s="222" t="s">
        <v>433</v>
      </c>
      <c r="P4" s="222" t="s">
        <v>599</v>
      </c>
      <c r="R4" s="235" t="s">
        <v>423</v>
      </c>
      <c r="S4" s="208"/>
      <c r="T4" s="225" t="s">
        <v>147</v>
      </c>
      <c r="U4" s="208"/>
      <c r="V4" s="225" t="s">
        <v>149</v>
      </c>
      <c r="W4" s="208"/>
      <c r="X4" s="227" t="s">
        <v>164</v>
      </c>
      <c r="Y4" s="208"/>
      <c r="Z4" s="203" t="s">
        <v>418</v>
      </c>
      <c r="AA4" s="208"/>
      <c r="AB4" s="225" t="s">
        <v>425</v>
      </c>
      <c r="AC4" s="208"/>
      <c r="AD4" s="225" t="s">
        <v>149</v>
      </c>
      <c r="AE4" s="208"/>
      <c r="AF4" s="227" t="s">
        <v>424</v>
      </c>
      <c r="AG4" s="208"/>
      <c r="AH4" s="203" t="s">
        <v>418</v>
      </c>
      <c r="AI4" s="208"/>
      <c r="AJ4" s="222" t="s">
        <v>431</v>
      </c>
      <c r="AL4" s="222" t="s">
        <v>433</v>
      </c>
      <c r="AN4" s="222" t="s">
        <v>433</v>
      </c>
      <c r="AP4" s="222" t="s">
        <v>600</v>
      </c>
      <c r="AR4" s="222" t="s">
        <v>599</v>
      </c>
      <c r="AT4" s="235" t="s">
        <v>148</v>
      </c>
      <c r="AU4" s="208"/>
      <c r="AV4" s="208" t="s">
        <v>610</v>
      </c>
      <c r="AW4" s="225" t="s">
        <v>147</v>
      </c>
      <c r="AX4" s="208"/>
      <c r="AY4" s="208" t="s">
        <v>610</v>
      </c>
      <c r="AZ4" s="225" t="s">
        <v>149</v>
      </c>
      <c r="BA4" s="208"/>
      <c r="BB4" s="114" t="s">
        <v>604</v>
      </c>
      <c r="BC4" s="114"/>
      <c r="BD4" s="114" t="s">
        <v>605</v>
      </c>
      <c r="BE4" s="208"/>
      <c r="BF4" s="225" t="s">
        <v>602</v>
      </c>
      <c r="BG4" s="208"/>
      <c r="BH4" s="225" t="s">
        <v>418</v>
      </c>
      <c r="BI4" s="208"/>
      <c r="BJ4" s="208" t="s">
        <v>431</v>
      </c>
      <c r="BK4" s="208"/>
      <c r="BL4" s="208" t="s">
        <v>441</v>
      </c>
      <c r="BM4" s="208"/>
      <c r="BN4" s="208" t="s">
        <v>431</v>
      </c>
      <c r="BO4" s="208" t="s">
        <v>431</v>
      </c>
      <c r="BP4" s="208"/>
      <c r="BQ4" s="208" t="s">
        <v>433</v>
      </c>
      <c r="BR4" s="208"/>
      <c r="BS4" s="222" t="s">
        <v>599</v>
      </c>
      <c r="BT4" s="222" t="s">
        <v>599</v>
      </c>
      <c r="BU4" s="251" t="s">
        <v>599</v>
      </c>
    </row>
    <row r="5" spans="1:97" x14ac:dyDescent="0.35">
      <c r="A5" s="228">
        <v>32873</v>
      </c>
      <c r="B5" s="197"/>
      <c r="C5" s="82"/>
      <c r="D5" s="222"/>
      <c r="F5" s="225"/>
      <c r="G5" s="200"/>
      <c r="H5" s="222"/>
      <c r="J5" s="222"/>
      <c r="L5" s="222"/>
      <c r="N5" s="222"/>
      <c r="P5" s="222"/>
      <c r="R5" s="235"/>
      <c r="S5" s="208"/>
      <c r="T5" s="225"/>
      <c r="U5" s="208"/>
      <c r="V5" s="225"/>
      <c r="W5" s="208"/>
      <c r="X5" s="227"/>
      <c r="Y5" s="208"/>
      <c r="Z5" s="203"/>
      <c r="AA5" s="208"/>
      <c r="AB5" s="225"/>
      <c r="AC5" s="208"/>
      <c r="AD5" s="225"/>
      <c r="AE5" s="208"/>
      <c r="AF5" s="227"/>
      <c r="AG5" s="208"/>
      <c r="AH5" s="203"/>
      <c r="AI5" s="208"/>
      <c r="AJ5" s="222"/>
      <c r="AL5" s="222"/>
      <c r="AN5" s="222"/>
      <c r="AP5" s="222"/>
      <c r="AR5" s="222"/>
      <c r="AT5" s="79"/>
      <c r="AW5" s="222"/>
      <c r="AZ5" s="249"/>
      <c r="BA5" s="200"/>
      <c r="BB5" s="57"/>
      <c r="BC5" s="57"/>
      <c r="BD5" s="57"/>
      <c r="BF5" s="222"/>
      <c r="BH5" s="250"/>
      <c r="BS5" s="222"/>
      <c r="BT5" s="222"/>
      <c r="BU5" s="251"/>
    </row>
    <row r="6" spans="1:97" x14ac:dyDescent="0.35">
      <c r="A6" s="228">
        <v>33238</v>
      </c>
      <c r="B6" s="197"/>
      <c r="C6" s="82"/>
      <c r="D6" s="222"/>
      <c r="F6" s="225"/>
      <c r="G6" s="200"/>
      <c r="H6" s="222"/>
      <c r="J6" s="222"/>
      <c r="L6" s="222"/>
      <c r="N6" s="222"/>
      <c r="P6" s="222"/>
      <c r="R6" s="235"/>
      <c r="S6" s="208"/>
      <c r="T6" s="225"/>
      <c r="U6" s="208"/>
      <c r="V6" s="225"/>
      <c r="W6" s="208"/>
      <c r="X6" s="227"/>
      <c r="Y6" s="208"/>
      <c r="Z6" s="203"/>
      <c r="AA6" s="208"/>
      <c r="AB6" s="225"/>
      <c r="AC6" s="208"/>
      <c r="AD6" s="225"/>
      <c r="AE6" s="208"/>
      <c r="AF6" s="227"/>
      <c r="AG6" s="208"/>
      <c r="AH6" s="203"/>
      <c r="AI6" s="208"/>
      <c r="AJ6" s="222"/>
      <c r="AL6" s="222"/>
      <c r="AN6" s="222"/>
      <c r="AP6" s="222"/>
      <c r="AR6" s="222"/>
      <c r="AT6" s="79"/>
      <c r="AW6" s="222"/>
      <c r="AZ6" s="249"/>
      <c r="BA6" s="200"/>
      <c r="BB6" s="57"/>
      <c r="BC6" s="57"/>
      <c r="BD6" s="57"/>
      <c r="BF6" s="222"/>
      <c r="BH6" s="250"/>
      <c r="BS6" s="222"/>
      <c r="BT6" s="222"/>
      <c r="BU6" s="251"/>
    </row>
    <row r="7" spans="1:97" x14ac:dyDescent="0.35">
      <c r="A7" s="228">
        <v>33603</v>
      </c>
      <c r="B7" s="197"/>
      <c r="C7" s="82"/>
      <c r="D7" s="222"/>
      <c r="F7" s="225"/>
      <c r="G7" s="200"/>
      <c r="H7" s="222"/>
      <c r="J7" s="222"/>
      <c r="L7" s="222"/>
      <c r="N7" s="222"/>
      <c r="P7" s="222"/>
      <c r="R7" s="235"/>
      <c r="S7" s="208"/>
      <c r="T7" s="225"/>
      <c r="U7" s="208"/>
      <c r="V7" s="225"/>
      <c r="W7" s="208"/>
      <c r="X7" s="227"/>
      <c r="Y7" s="208"/>
      <c r="Z7" s="203"/>
      <c r="AA7" s="208"/>
      <c r="AB7" s="225"/>
      <c r="AC7" s="208"/>
      <c r="AD7" s="225"/>
      <c r="AE7" s="208"/>
      <c r="AF7" s="227"/>
      <c r="AG7" s="208"/>
      <c r="AH7" s="203"/>
      <c r="AI7" s="208"/>
      <c r="AJ7" s="222"/>
      <c r="AL7" s="222"/>
      <c r="AN7" s="222"/>
      <c r="AP7" s="222"/>
      <c r="AR7" s="222"/>
      <c r="AT7" s="79"/>
      <c r="AW7" s="222"/>
      <c r="AZ7" s="249"/>
      <c r="BA7" s="200"/>
      <c r="BB7" s="57"/>
      <c r="BC7" s="57"/>
      <c r="BD7" s="57"/>
      <c r="BF7" s="222"/>
      <c r="BH7" s="250"/>
      <c r="BS7" s="222"/>
      <c r="BT7" s="222"/>
      <c r="BU7" s="251"/>
    </row>
    <row r="8" spans="1:97" x14ac:dyDescent="0.35">
      <c r="A8" s="228">
        <v>33969</v>
      </c>
      <c r="B8" s="197"/>
      <c r="C8" s="82"/>
      <c r="D8" s="222"/>
      <c r="F8" s="225"/>
      <c r="G8" s="200"/>
      <c r="H8" s="222"/>
      <c r="J8" s="222"/>
      <c r="L8" s="222"/>
      <c r="N8" s="222"/>
      <c r="P8" s="222"/>
      <c r="R8" s="235"/>
      <c r="S8" s="208"/>
      <c r="T8" s="225"/>
      <c r="U8" s="208"/>
      <c r="V8" s="225"/>
      <c r="W8" s="208"/>
      <c r="X8" s="227"/>
      <c r="Y8" s="208"/>
      <c r="Z8" s="203"/>
      <c r="AA8" s="208"/>
      <c r="AB8" s="225"/>
      <c r="AC8" s="208"/>
      <c r="AD8" s="225"/>
      <c r="AE8" s="208"/>
      <c r="AF8" s="227"/>
      <c r="AG8" s="208"/>
      <c r="AH8" s="203"/>
      <c r="AI8" s="208"/>
      <c r="AJ8" s="222"/>
      <c r="AL8" s="222"/>
      <c r="AN8" s="222"/>
      <c r="AP8" s="222"/>
      <c r="AR8" s="222"/>
      <c r="AT8" s="79"/>
      <c r="AW8" s="222"/>
      <c r="AZ8" s="249"/>
      <c r="BA8" s="200"/>
      <c r="BB8" s="57"/>
      <c r="BC8" s="57"/>
      <c r="BD8" s="57"/>
      <c r="BF8" s="222"/>
      <c r="BH8" s="250"/>
      <c r="BS8" s="222"/>
      <c r="BT8" s="222"/>
      <c r="BU8" s="251"/>
    </row>
    <row r="9" spans="1:97" x14ac:dyDescent="0.35">
      <c r="A9" s="228">
        <v>34334</v>
      </c>
      <c r="B9" s="197"/>
      <c r="C9" s="82"/>
      <c r="D9" s="222"/>
      <c r="F9" s="225"/>
      <c r="G9" s="200"/>
      <c r="H9" s="222"/>
      <c r="J9" s="222"/>
      <c r="L9" s="222"/>
      <c r="N9" s="222"/>
      <c r="P9" s="222"/>
      <c r="R9" s="235"/>
      <c r="S9" s="208"/>
      <c r="T9" s="225"/>
      <c r="U9" s="208"/>
      <c r="V9" s="225"/>
      <c r="W9" s="208"/>
      <c r="X9" s="227"/>
      <c r="Y9" s="208"/>
      <c r="Z9" s="203"/>
      <c r="AA9" s="208"/>
      <c r="AB9" s="225"/>
      <c r="AC9" s="208"/>
      <c r="AD9" s="225"/>
      <c r="AE9" s="208"/>
      <c r="AF9" s="227"/>
      <c r="AG9" s="208"/>
      <c r="AH9" s="203"/>
      <c r="AI9" s="208"/>
      <c r="AJ9" s="222"/>
      <c r="AL9" s="222"/>
      <c r="AN9" s="222"/>
      <c r="AP9" s="222"/>
      <c r="AR9" s="222"/>
      <c r="AT9" s="79"/>
      <c r="AW9" s="222"/>
      <c r="AZ9" s="249"/>
      <c r="BA9" s="200"/>
      <c r="BB9" s="57"/>
      <c r="BC9" s="57"/>
      <c r="BD9" s="57"/>
      <c r="BF9" s="222"/>
      <c r="BH9" s="250"/>
      <c r="BS9" s="222"/>
      <c r="BT9" s="222"/>
      <c r="BU9" s="251"/>
    </row>
    <row r="10" spans="1:97" x14ac:dyDescent="0.35">
      <c r="A10" s="228">
        <v>34699</v>
      </c>
      <c r="B10" s="197"/>
      <c r="C10" s="82"/>
      <c r="D10" s="222"/>
      <c r="F10" s="225"/>
      <c r="G10" s="200"/>
      <c r="H10" s="222"/>
      <c r="J10" s="222"/>
      <c r="L10" s="222"/>
      <c r="N10" s="222"/>
      <c r="P10" s="222"/>
      <c r="R10" s="235"/>
      <c r="S10" s="208"/>
      <c r="T10" s="225"/>
      <c r="U10" s="208"/>
      <c r="V10" s="225"/>
      <c r="W10" s="208"/>
      <c r="X10" s="227"/>
      <c r="Y10" s="208"/>
      <c r="Z10" s="203"/>
      <c r="AA10" s="208"/>
      <c r="AB10" s="225"/>
      <c r="AC10" s="208"/>
      <c r="AD10" s="225"/>
      <c r="AE10" s="208"/>
      <c r="AF10" s="227"/>
      <c r="AG10" s="208"/>
      <c r="AH10" s="203"/>
      <c r="AI10" s="208"/>
      <c r="AJ10" s="222"/>
      <c r="AL10" s="222"/>
      <c r="AN10" s="222"/>
      <c r="AP10" s="222"/>
      <c r="AR10" s="222"/>
      <c r="AT10" s="79"/>
      <c r="AW10" s="222"/>
      <c r="AZ10" s="249"/>
      <c r="BA10" s="200"/>
      <c r="BB10" s="57"/>
      <c r="BC10" s="57"/>
      <c r="BD10" s="57"/>
      <c r="BF10" s="222"/>
      <c r="BH10" s="250"/>
      <c r="BS10" s="222"/>
      <c r="BT10" s="222"/>
      <c r="BU10" s="251"/>
    </row>
    <row r="11" spans="1:97" x14ac:dyDescent="0.35">
      <c r="A11" s="228">
        <v>35064</v>
      </c>
      <c r="B11" s="197"/>
      <c r="C11" s="82"/>
      <c r="D11" s="222"/>
      <c r="F11" s="225"/>
      <c r="G11" s="200"/>
      <c r="H11" s="222"/>
      <c r="J11" s="222"/>
      <c r="L11" s="222"/>
      <c r="N11" s="222"/>
      <c r="P11" s="222"/>
      <c r="R11" s="235"/>
      <c r="S11" s="208"/>
      <c r="T11" s="225"/>
      <c r="U11" s="208"/>
      <c r="V11" s="225"/>
      <c r="W11" s="208"/>
      <c r="X11" s="227"/>
      <c r="Y11" s="208"/>
      <c r="Z11" s="203"/>
      <c r="AA11" s="208"/>
      <c r="AB11" s="225"/>
      <c r="AC11" s="208"/>
      <c r="AD11" s="225"/>
      <c r="AE11" s="208"/>
      <c r="AF11" s="227"/>
      <c r="AG11" s="208"/>
      <c r="AH11" s="203"/>
      <c r="AI11" s="208"/>
      <c r="AJ11" s="222"/>
      <c r="AL11" s="222"/>
      <c r="AN11" s="222"/>
      <c r="AP11" s="222"/>
      <c r="AR11" s="222"/>
      <c r="AT11" s="79"/>
      <c r="AW11" s="222"/>
      <c r="AZ11" s="249"/>
      <c r="BA11" s="200"/>
      <c r="BB11" s="57"/>
      <c r="BC11" s="57"/>
      <c r="BD11" s="57"/>
      <c r="BF11" s="222"/>
      <c r="BH11" s="250"/>
      <c r="BS11" s="222"/>
      <c r="BT11" s="222"/>
      <c r="BU11" s="251"/>
    </row>
    <row r="12" spans="1:97" x14ac:dyDescent="0.35">
      <c r="A12" s="228">
        <v>35430</v>
      </c>
      <c r="B12" s="197"/>
      <c r="C12" s="82"/>
      <c r="D12" s="222"/>
      <c r="F12" s="225"/>
      <c r="G12" s="200"/>
      <c r="H12" s="222"/>
      <c r="J12" s="222"/>
      <c r="L12" s="222"/>
      <c r="N12" s="222"/>
      <c r="P12" s="222"/>
      <c r="R12" s="235"/>
      <c r="S12" s="208"/>
      <c r="T12" s="225"/>
      <c r="U12" s="208"/>
      <c r="V12" s="225"/>
      <c r="W12" s="208"/>
      <c r="X12" s="227"/>
      <c r="Y12" s="208"/>
      <c r="Z12" s="203"/>
      <c r="AA12" s="208"/>
      <c r="AB12" s="225"/>
      <c r="AC12" s="208"/>
      <c r="AD12" s="225"/>
      <c r="AE12" s="208"/>
      <c r="AF12" s="227"/>
      <c r="AG12" s="208"/>
      <c r="AH12" s="203"/>
      <c r="AI12" s="208"/>
      <c r="AJ12" s="222"/>
      <c r="AL12" s="222"/>
      <c r="AN12" s="222"/>
      <c r="AP12" s="222"/>
      <c r="AR12" s="222"/>
      <c r="AT12" s="79"/>
      <c r="AW12" s="222"/>
      <c r="AZ12" s="249"/>
      <c r="BA12" s="200"/>
      <c r="BB12" s="57"/>
      <c r="BC12" s="57"/>
      <c r="BD12" s="57"/>
      <c r="BF12" s="222"/>
      <c r="BH12" s="250"/>
      <c r="BS12" s="222"/>
      <c r="BT12" s="222"/>
      <c r="BU12" s="251"/>
    </row>
    <row r="13" spans="1:97" s="68" customFormat="1" x14ac:dyDescent="0.35">
      <c r="A13" s="228">
        <v>35795</v>
      </c>
      <c r="B13" s="84"/>
      <c r="C13" s="70"/>
      <c r="D13" s="222"/>
      <c r="E13" s="70"/>
      <c r="F13" s="222"/>
      <c r="G13" s="70"/>
      <c r="H13" s="222"/>
      <c r="I13" s="70"/>
      <c r="J13" s="222"/>
      <c r="K13" s="70"/>
      <c r="L13" s="222"/>
      <c r="M13" s="70"/>
      <c r="N13" s="222"/>
      <c r="O13" s="70"/>
      <c r="P13" s="222"/>
      <c r="Q13" s="70"/>
      <c r="R13" s="237">
        <f>_xll.GetPrice($R$1, "YearlyAverage", "Mid", A13)/2240*2204.6</f>
        <v>137.19698214285714</v>
      </c>
      <c r="S13" s="83"/>
      <c r="T13" s="224">
        <f>_xll.GetPrice($T$1, "YearlyAverage", "Mid", A13)*20*1.102</f>
        <v>385.92040000000009</v>
      </c>
      <c r="U13" s="202"/>
      <c r="V13" s="224">
        <f t="shared" ref="V13:V35" si="0">T13-R13</f>
        <v>248.72341785714295</v>
      </c>
      <c r="W13" s="75"/>
      <c r="X13" s="239">
        <f>_xll.GetPrice($X$1, "YearlyAverage", "Mid", A13)/2240*2204.6</f>
        <v>149.41085982142855</v>
      </c>
      <c r="Y13" s="83"/>
      <c r="Z13" s="238">
        <f t="shared" ref="Z13:Z36" si="1">X13-R13</f>
        <v>12.213877678571407</v>
      </c>
      <c r="AA13" s="230"/>
      <c r="AB13" s="224">
        <f>_xll.GetPrice($AB$1, "YearlyAverage", "Mid", A13)*20*1.102</f>
        <v>399.80560000000003</v>
      </c>
      <c r="AC13" s="202"/>
      <c r="AD13" s="224">
        <f t="shared" ref="AD13:AD35" si="2">AB13-X13</f>
        <v>250.39474017857148</v>
      </c>
      <c r="AE13" s="75"/>
      <c r="AF13" s="205"/>
      <c r="AG13" s="70"/>
      <c r="AH13" s="203"/>
      <c r="AI13" s="70"/>
      <c r="AJ13" s="226">
        <f>'[5]A prod'!$I$59</f>
        <v>96732.16817051213</v>
      </c>
      <c r="AK13" s="80"/>
      <c r="AL13" s="226"/>
      <c r="AM13" s="80"/>
      <c r="AN13" s="222"/>
      <c r="AO13" s="70"/>
      <c r="AP13" s="222"/>
      <c r="AQ13" s="70"/>
      <c r="AR13" s="222"/>
      <c r="AS13" s="70"/>
      <c r="AT13" s="79"/>
      <c r="AU13" s="70"/>
      <c r="AV13" s="70"/>
      <c r="AW13" s="222"/>
      <c r="AX13" s="70"/>
      <c r="AY13" s="70"/>
      <c r="AZ13" s="222"/>
      <c r="BA13" s="70"/>
      <c r="BB13" s="57"/>
      <c r="BC13" s="57"/>
      <c r="BD13" s="57"/>
      <c r="BE13" s="70"/>
      <c r="BF13" s="222"/>
      <c r="BG13" s="70"/>
      <c r="BH13" s="222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222"/>
      <c r="BT13" s="222"/>
      <c r="BU13" s="251"/>
      <c r="BV13" s="57"/>
      <c r="BW13" s="57"/>
      <c r="BX13" s="57"/>
      <c r="BY13" s="57"/>
      <c r="BZ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M13" s="57"/>
      <c r="CN13" s="57"/>
      <c r="CO13" s="57"/>
      <c r="CP13" s="57"/>
      <c r="CQ13" s="57"/>
      <c r="CR13" s="57"/>
      <c r="CS13" s="57"/>
    </row>
    <row r="14" spans="1:97" x14ac:dyDescent="0.35">
      <c r="A14" s="228">
        <v>36160</v>
      </c>
      <c r="B14" s="84"/>
      <c r="D14" s="223"/>
      <c r="E14" s="201"/>
      <c r="F14" s="222"/>
      <c r="H14" s="222"/>
      <c r="J14" s="222"/>
      <c r="L14" s="222"/>
      <c r="N14" s="222"/>
      <c r="P14" s="222"/>
      <c r="R14" s="237">
        <f>_xll.GetPrice($R$1, "YearlyAverage", "Mid", A14)/2240*2204.6</f>
        <v>116.88316785714285</v>
      </c>
      <c r="S14" s="81">
        <f t="shared" ref="S14:U26" si="3">R14/R13-1</f>
        <v>-0.14806312769010044</v>
      </c>
      <c r="T14" s="224">
        <f>_xll.GetPrice($T$1, "YearlyAverage", "Mid", A14)*20*1.102</f>
        <v>377.54519999999997</v>
      </c>
      <c r="U14" s="81">
        <f t="shared" si="3"/>
        <v>-2.1701884637350344E-2</v>
      </c>
      <c r="V14" s="224">
        <f t="shared" si="0"/>
        <v>260.66203214285713</v>
      </c>
      <c r="W14" s="81">
        <f t="shared" ref="W14" si="4">V14/V13-1</f>
        <v>4.7999558660661634E-2</v>
      </c>
      <c r="X14" s="239">
        <f>_xll.GetPrice($X$1, "YearlyAverage", "Mid", A14)/2240*2204.6</f>
        <v>128.48684375000002</v>
      </c>
      <c r="Y14" s="81">
        <f t="shared" ref="Y14" si="5">X14/X13-1</f>
        <v>-0.14004347539687734</v>
      </c>
      <c r="Z14" s="238">
        <f t="shared" si="1"/>
        <v>11.603675892857169</v>
      </c>
      <c r="AA14" s="81">
        <f t="shared" ref="AA14" si="6">Z14/Z13-1</f>
        <v>-4.9959709911358008E-2</v>
      </c>
      <c r="AB14" s="224">
        <f>_xll.GetPrice($AB$1, "YearlyAverage", "Mid", A14)*20*1.102</f>
        <v>343.1628</v>
      </c>
      <c r="AC14" s="81">
        <f t="shared" ref="AC14" si="7">AB14/AB13-1</f>
        <v>-0.1416758544652702</v>
      </c>
      <c r="AD14" s="224">
        <f t="shared" si="2"/>
        <v>214.67595624999998</v>
      </c>
      <c r="AE14" s="81">
        <f t="shared" ref="AE14" si="8">AD14/AD13-1</f>
        <v>-0.14264989713081955</v>
      </c>
      <c r="AF14" s="205"/>
      <c r="AH14" s="203"/>
      <c r="AJ14" s="226">
        <f>'[5]A prod'!$J$59</f>
        <v>95334.125540833076</v>
      </c>
      <c r="AK14" s="81">
        <f t="shared" ref="AK14:AK23" si="9">AJ14/AJ13-1</f>
        <v>-1.4452716775816388E-2</v>
      </c>
      <c r="AL14" s="226"/>
      <c r="AM14" s="80"/>
      <c r="AN14" s="222"/>
      <c r="AP14" s="222"/>
      <c r="AR14" s="222"/>
      <c r="AT14" s="79"/>
      <c r="AW14" s="222"/>
      <c r="AZ14" s="222"/>
      <c r="BB14" s="57"/>
      <c r="BC14" s="57"/>
      <c r="BD14" s="57"/>
      <c r="BF14" s="222"/>
      <c r="BH14" s="222"/>
      <c r="BS14" s="222"/>
      <c r="BT14" s="222"/>
      <c r="BU14" s="251"/>
    </row>
    <row r="15" spans="1:97" x14ac:dyDescent="0.35">
      <c r="A15" s="228">
        <v>36525</v>
      </c>
      <c r="B15" s="84"/>
      <c r="D15" s="223"/>
      <c r="E15" s="201"/>
      <c r="F15" s="222"/>
      <c r="H15" s="222"/>
      <c r="J15" s="222"/>
      <c r="L15" s="222"/>
      <c r="N15" s="222"/>
      <c r="P15" s="222"/>
      <c r="R15" s="237">
        <f>_xll.GetPrice($R$1, "YearlyAverage", "Mid", A15)/2240*2204.6</f>
        <v>100.8702919642857</v>
      </c>
      <c r="S15" s="81">
        <f t="shared" si="3"/>
        <v>-0.1369989895587741</v>
      </c>
      <c r="T15" s="224">
        <f>_xll.GetPrice($T$1, "YearlyAverage", "Mid", A15)*20*1.102</f>
        <v>358.15000000000003</v>
      </c>
      <c r="U15" s="81">
        <f t="shared" si="3"/>
        <v>-5.1371862230005672E-2</v>
      </c>
      <c r="V15" s="224">
        <f t="shared" si="0"/>
        <v>257.27970803571435</v>
      </c>
      <c r="W15" s="81">
        <f t="shared" ref="W15" si="10">V15/V14-1</f>
        <v>-1.2975898635245398E-2</v>
      </c>
      <c r="X15" s="239">
        <f>_xll.GetPrice($X$1, "YearlyAverage", "Mid", A15)/2240*2204.6</f>
        <v>116.67648660714285</v>
      </c>
      <c r="Y15" s="81">
        <f t="shared" ref="Y15" si="11">X15/X14-1</f>
        <v>-9.1918805055534514E-2</v>
      </c>
      <c r="Z15" s="238">
        <f t="shared" si="1"/>
        <v>15.80619464285715</v>
      </c>
      <c r="AA15" s="81">
        <f t="shared" ref="AA15" si="12">Z15/Z14-1</f>
        <v>0.36217133163697812</v>
      </c>
      <c r="AB15" s="224">
        <f>_xll.GetPrice($AB$1, "YearlyAverage", "Mid", A15)*20*1.102</f>
        <v>324.86960000000005</v>
      </c>
      <c r="AC15" s="81">
        <f t="shared" ref="AC15" si="13">AB15/AB14-1</f>
        <v>-5.3307642903018482E-2</v>
      </c>
      <c r="AD15" s="224">
        <f t="shared" si="2"/>
        <v>208.19311339285719</v>
      </c>
      <c r="AE15" s="81">
        <f t="shared" ref="AE15" si="14">AD15/AD14-1</f>
        <v>-3.0198271713266389E-2</v>
      </c>
      <c r="AF15" s="205"/>
      <c r="AH15" s="203"/>
      <c r="AJ15" s="226">
        <f>'[5]A prod'!$K$59</f>
        <v>94500.800043394818</v>
      </c>
      <c r="AK15" s="81">
        <f t="shared" si="9"/>
        <v>-8.7411039091278564E-3</v>
      </c>
      <c r="AL15" s="226"/>
      <c r="AM15" s="80"/>
      <c r="AN15" s="222"/>
      <c r="AP15" s="222"/>
      <c r="AR15" s="222"/>
      <c r="AT15" s="79"/>
      <c r="AW15" s="222"/>
      <c r="AZ15" s="222"/>
      <c r="BB15" s="57"/>
      <c r="BC15" s="57"/>
      <c r="BD15" s="57"/>
      <c r="BF15" s="222"/>
      <c r="BH15" s="222"/>
      <c r="BS15" s="222"/>
      <c r="BT15" s="222"/>
      <c r="BU15" s="251"/>
    </row>
    <row r="16" spans="1:97" x14ac:dyDescent="0.35">
      <c r="A16" s="228">
        <v>36891</v>
      </c>
      <c r="B16" s="84"/>
      <c r="D16" s="223"/>
      <c r="E16" s="201"/>
      <c r="F16" s="222"/>
      <c r="H16" s="222"/>
      <c r="J16" s="222"/>
      <c r="L16" s="222"/>
      <c r="N16" s="222"/>
      <c r="P16" s="222"/>
      <c r="R16" s="237">
        <f>_xll.GetPrice($R$1, "YearlyAverage", "Mid", A16)/2240*2204.6</f>
        <v>94.551750892857129</v>
      </c>
      <c r="S16" s="81">
        <f t="shared" si="3"/>
        <v>-6.2640257586105919E-2</v>
      </c>
      <c r="T16" s="224">
        <f>_xll.GetPrice($T$1, "YearlyAverage", "Mid", A16)*20*1.102</f>
        <v>358.15000000000003</v>
      </c>
      <c r="U16" s="116">
        <f t="shared" si="3"/>
        <v>0</v>
      </c>
      <c r="V16" s="224">
        <f t="shared" si="0"/>
        <v>263.59824910714292</v>
      </c>
      <c r="W16" s="81">
        <f t="shared" ref="W16" si="15">V16/V15-1</f>
        <v>2.4559033899989702E-2</v>
      </c>
      <c r="X16" s="239">
        <f>_xll.GetPrice($X$1, "YearlyAverage", "Mid", A16)/2240*2204.6</f>
        <v>108.06476785714285</v>
      </c>
      <c r="Y16" s="81">
        <f t="shared" ref="Y16" si="16">X16/X15-1</f>
        <v>-7.3808519611977985E-2</v>
      </c>
      <c r="Z16" s="238">
        <f t="shared" si="1"/>
        <v>13.513016964285725</v>
      </c>
      <c r="AA16" s="81">
        <f t="shared" ref="AA16" si="17">Z16/Z15-1</f>
        <v>-0.14508094645080916</v>
      </c>
      <c r="AB16" s="224">
        <f>_xll.GetPrice($AB$1, "YearlyAverage", "Mid", A16)*20*1.102</f>
        <v>345.36680000000001</v>
      </c>
      <c r="AC16" s="81">
        <f t="shared" ref="AC16" si="18">AB16/AB15-1</f>
        <v>6.3093622795115323E-2</v>
      </c>
      <c r="AD16" s="224">
        <f t="shared" si="2"/>
        <v>237.30203214285717</v>
      </c>
      <c r="AE16" s="81">
        <f t="shared" ref="AE16" si="19">AD16/AD15-1</f>
        <v>0.13981691457330725</v>
      </c>
      <c r="AF16" s="205"/>
      <c r="AH16" s="203"/>
      <c r="AJ16" s="226">
        <f>'[5]A prod'!$L$59</f>
        <v>100711.82122931791</v>
      </c>
      <c r="AK16" s="81">
        <f t="shared" si="9"/>
        <v>6.5724535486165081E-2</v>
      </c>
      <c r="AL16" s="226"/>
      <c r="AM16" s="80"/>
      <c r="AN16" s="222"/>
      <c r="AP16" s="222"/>
      <c r="AR16" s="222"/>
      <c r="AT16" s="79"/>
      <c r="AW16" s="222"/>
      <c r="AZ16" s="222"/>
      <c r="BB16" s="57"/>
      <c r="BC16" s="57"/>
      <c r="BD16" s="57"/>
      <c r="BF16" s="222"/>
      <c r="BH16" s="222"/>
      <c r="BS16" s="222"/>
      <c r="BT16" s="222"/>
      <c r="BU16" s="251"/>
    </row>
    <row r="17" spans="1:73" x14ac:dyDescent="0.35">
      <c r="A17" s="228">
        <v>37256</v>
      </c>
      <c r="B17" s="84"/>
      <c r="D17" s="223"/>
      <c r="E17" s="201"/>
      <c r="F17" s="222"/>
      <c r="H17" s="222"/>
      <c r="J17" s="222"/>
      <c r="L17" s="222"/>
      <c r="N17" s="222"/>
      <c r="P17" s="222"/>
      <c r="R17" s="237">
        <f>_xll.GetPrice($R$1, "YearlyAverage", "Mid", A17)/2240*2204.6</f>
        <v>72.997849107142855</v>
      </c>
      <c r="S17" s="81">
        <f t="shared" si="3"/>
        <v>-0.22795878005620895</v>
      </c>
      <c r="T17" s="224">
        <f>_xll.GetPrice($T$1, "YearlyAverage", "Mid", A17)*20*1.102</f>
        <v>358.15000000000003</v>
      </c>
      <c r="U17" s="116">
        <f t="shared" si="3"/>
        <v>0</v>
      </c>
      <c r="V17" s="224">
        <f t="shared" si="0"/>
        <v>285.15215089285721</v>
      </c>
      <c r="W17" s="81">
        <f t="shared" ref="W17" si="20">V17/V16-1</f>
        <v>8.1768000579371947E-2</v>
      </c>
      <c r="X17" s="239">
        <f>_xll.GetPrice($X$1, "YearlyAverage", "Mid", A17)/2240*2204.6</f>
        <v>92.691619642857134</v>
      </c>
      <c r="Y17" s="81">
        <f t="shared" ref="Y17" si="21">X17/X16-1</f>
        <v>-0.14225865209471777</v>
      </c>
      <c r="Z17" s="238">
        <f t="shared" si="1"/>
        <v>19.693770535714279</v>
      </c>
      <c r="AA17" s="81">
        <f t="shared" ref="AA17" si="22">Z17/Z16-1</f>
        <v>0.45739257101237984</v>
      </c>
      <c r="AB17" s="224">
        <f>_xll.GetPrice($AB$1, "YearlyAverage", "Mid", A17)*20*1.102</f>
        <v>258.08840000000004</v>
      </c>
      <c r="AC17" s="81">
        <f t="shared" ref="AC17" si="23">AB17/AB16-1</f>
        <v>-0.25271218889597946</v>
      </c>
      <c r="AD17" s="224">
        <f t="shared" si="2"/>
        <v>165.39678035714292</v>
      </c>
      <c r="AE17" s="81">
        <f t="shared" ref="AE17" si="24">AD17/AD16-1</f>
        <v>-0.30301152980614543</v>
      </c>
      <c r="AF17" s="239"/>
      <c r="AG17" s="80"/>
      <c r="AH17" s="203"/>
      <c r="AJ17" s="226">
        <f>'[5]A prod'!$M$59</f>
        <v>89710.616321128036</v>
      </c>
      <c r="AK17" s="81">
        <f t="shared" si="9"/>
        <v>-0.1092344947584698</v>
      </c>
      <c r="AL17" s="226"/>
      <c r="AM17" s="80"/>
      <c r="AN17" s="222"/>
      <c r="AP17" s="222"/>
      <c r="AR17" s="222"/>
      <c r="AT17" s="79"/>
      <c r="AW17" s="222"/>
      <c r="AZ17" s="222"/>
      <c r="BB17" s="57"/>
      <c r="BC17" s="57"/>
      <c r="BD17" s="57"/>
      <c r="BF17" s="222"/>
      <c r="BH17" s="222"/>
      <c r="BS17" s="222"/>
      <c r="BT17" s="222"/>
      <c r="BU17" s="251"/>
    </row>
    <row r="18" spans="1:73" x14ac:dyDescent="0.35">
      <c r="A18" s="228">
        <v>37621</v>
      </c>
      <c r="B18" s="84"/>
      <c r="D18" s="223"/>
      <c r="E18" s="201"/>
      <c r="F18" s="222"/>
      <c r="H18" s="222"/>
      <c r="J18" s="222"/>
      <c r="L18" s="222"/>
      <c r="N18" s="222"/>
      <c r="P18" s="222"/>
      <c r="R18" s="237">
        <f>_xll.GetPrice($R$1, "YearlyAverage", "Mid", A18)/2240*2204.6</f>
        <v>88.498942857142865</v>
      </c>
      <c r="S18" s="81">
        <f t="shared" si="3"/>
        <v>0.21235000674127025</v>
      </c>
      <c r="T18" s="224">
        <f>_xll.GetPrice($T$1, "YearlyAverage", "Mid", A18)*20*1.102</f>
        <v>342.28120000000001</v>
      </c>
      <c r="U18" s="81">
        <f t="shared" si="3"/>
        <v>-4.4307692307692381E-2</v>
      </c>
      <c r="V18" s="224">
        <f t="shared" si="0"/>
        <v>253.78225714285713</v>
      </c>
      <c r="W18" s="81">
        <f t="shared" ref="W18" si="25">V18/V17-1</f>
        <v>-0.11001107181473435</v>
      </c>
      <c r="X18" s="239">
        <f>_xll.GetPrice($X$1, "YearlyAverage", "Mid", A18)/2240*2204.6</f>
        <v>109.43280089285713</v>
      </c>
      <c r="Y18" s="81">
        <f t="shared" ref="Y18" si="26">X18/X17-1</f>
        <v>0.18061159481843281</v>
      </c>
      <c r="Z18" s="238">
        <f t="shared" si="1"/>
        <v>20.933858035714266</v>
      </c>
      <c r="AA18" s="81">
        <f t="shared" ref="AA18" si="27">Z18/Z17-1</f>
        <v>6.296851574212825E-2</v>
      </c>
      <c r="AB18" s="224">
        <f>_xll.GetPrice($AB$1, "YearlyAverage", "Mid", A18)*20*1.102</f>
        <v>362.77840000000009</v>
      </c>
      <c r="AC18" s="81">
        <f t="shared" ref="AC18" si="28">AB18/AB17-1</f>
        <v>0.40563620836891556</v>
      </c>
      <c r="AD18" s="224">
        <f t="shared" si="2"/>
        <v>253.34559910714296</v>
      </c>
      <c r="AE18" s="81">
        <f t="shared" ref="AE18" si="29">AD18/AD17-1</f>
        <v>0.53174444242560992</v>
      </c>
      <c r="AF18" s="239"/>
      <c r="AG18" s="80"/>
      <c r="AH18" s="203"/>
      <c r="AJ18" s="226">
        <f>'[5]A prod'!$N$59</f>
        <v>91602.57302627954</v>
      </c>
      <c r="AK18" s="81">
        <f t="shared" si="9"/>
        <v>2.1089551969847742E-2</v>
      </c>
      <c r="AL18" s="226"/>
      <c r="AM18" s="80"/>
      <c r="AN18" s="222"/>
      <c r="AP18" s="222"/>
      <c r="AR18" s="222"/>
      <c r="AT18" s="236"/>
      <c r="AU18" s="83"/>
      <c r="AV18" s="83"/>
      <c r="AW18" s="248"/>
      <c r="AX18" s="202"/>
      <c r="AY18" s="202"/>
      <c r="AZ18" s="222"/>
      <c r="BB18" s="57"/>
      <c r="BC18" s="57"/>
      <c r="BD18" s="57"/>
      <c r="BF18" s="222"/>
      <c r="BH18" s="222"/>
      <c r="BS18" s="222"/>
      <c r="BT18" s="222"/>
      <c r="BU18" s="251"/>
    </row>
    <row r="19" spans="1:73" x14ac:dyDescent="0.35">
      <c r="A19" s="228">
        <v>37986</v>
      </c>
      <c r="B19" s="84"/>
      <c r="D19" s="223"/>
      <c r="E19" s="201"/>
      <c r="F19" s="222"/>
      <c r="H19" s="222"/>
      <c r="J19" s="222"/>
      <c r="L19" s="222"/>
      <c r="N19" s="222"/>
      <c r="P19" s="222"/>
      <c r="R19" s="237">
        <f>_xll.GetPrice($R$1, "YearlyAverage", "Mid", A19)/2240*2204.6</f>
        <v>112.02123749999998</v>
      </c>
      <c r="S19" s="81">
        <f t="shared" si="3"/>
        <v>0.26579181494661897</v>
      </c>
      <c r="T19" s="224">
        <f>_xll.GetPrice($T$1, "YearlyAverage", "Mid", A19)*20*1.102</f>
        <v>350.21560000000005</v>
      </c>
      <c r="U19" s="81">
        <f t="shared" si="3"/>
        <v>2.318094011590488E-2</v>
      </c>
      <c r="V19" s="224">
        <f t="shared" si="0"/>
        <v>238.19436250000007</v>
      </c>
      <c r="W19" s="81">
        <f t="shared" ref="W19" si="30">V19/V18-1</f>
        <v>-6.1422318559025357E-2</v>
      </c>
      <c r="X19" s="239">
        <f>_xll.GetPrice($X$1, "YearlyAverage", "Mid", A19)/2240*2204.6</f>
        <v>148.08219464285713</v>
      </c>
      <c r="Y19" s="81">
        <f t="shared" ref="Y19" si="31">X19/X18-1</f>
        <v>0.35317924273765633</v>
      </c>
      <c r="Z19" s="238">
        <f t="shared" si="1"/>
        <v>36.060957142857148</v>
      </c>
      <c r="AA19" s="81">
        <f t="shared" ref="AA19" si="32">Z19/Z18-1</f>
        <v>0.72261401034320838</v>
      </c>
      <c r="AB19" s="224">
        <f>_xll.GetPrice($AB$1, "YearlyAverage", "Mid", A19)*20*1.102</f>
        <v>326.19200000000001</v>
      </c>
      <c r="AC19" s="81">
        <f t="shared" ref="AC19" si="33">AB19/AB18-1</f>
        <v>-0.1008505467800731</v>
      </c>
      <c r="AD19" s="224">
        <f t="shared" si="2"/>
        <v>178.10980535714287</v>
      </c>
      <c r="AE19" s="81">
        <f t="shared" ref="AE19" si="34">AD19/AD18-1</f>
        <v>-0.296969017875783</v>
      </c>
      <c r="AF19" s="239"/>
      <c r="AG19" s="80"/>
      <c r="AH19" s="203"/>
      <c r="AJ19" s="226">
        <f>'[5]A prod'!$O$59</f>
        <v>91339.757036413241</v>
      </c>
      <c r="AK19" s="81">
        <f t="shared" si="9"/>
        <v>-2.869089602875019E-3</v>
      </c>
      <c r="AL19" s="226"/>
      <c r="AM19" s="80"/>
      <c r="AN19" s="222"/>
      <c r="AP19" s="222"/>
      <c r="AR19" s="222"/>
      <c r="AT19" s="236"/>
      <c r="AU19" s="83"/>
      <c r="AV19" s="83"/>
      <c r="AW19" s="248"/>
      <c r="AX19" s="202"/>
      <c r="AY19" s="202"/>
      <c r="AZ19" s="222"/>
      <c r="BB19" s="57"/>
      <c r="BC19" s="57"/>
      <c r="BD19" s="57"/>
      <c r="BF19" s="222"/>
      <c r="BH19" s="222"/>
      <c r="BS19" s="222"/>
      <c r="BT19" s="222"/>
      <c r="BU19" s="251"/>
    </row>
    <row r="20" spans="1:73" x14ac:dyDescent="0.35">
      <c r="A20" s="228">
        <v>38352</v>
      </c>
      <c r="B20" s="84"/>
      <c r="D20" s="223"/>
      <c r="E20" s="201"/>
      <c r="F20" s="222"/>
      <c r="H20" s="222"/>
      <c r="J20" s="222"/>
      <c r="L20" s="222"/>
      <c r="N20" s="222"/>
      <c r="P20" s="222"/>
      <c r="R20" s="237">
        <f>_xll.GetPrice($R$1, "YearlyAverage", "Mid", A20)/2240*2204.6</f>
        <v>216.65115982142856</v>
      </c>
      <c r="S20" s="81">
        <f t="shared" si="3"/>
        <v>0.93401862590054496</v>
      </c>
      <c r="T20" s="224">
        <f>_xll.GetPrice($T$1, "YearlyAverage", "Mid", A20)*20*1.102</f>
        <v>492.15320000000003</v>
      </c>
      <c r="U20" s="81">
        <f t="shared" si="3"/>
        <v>0.40528634361233462</v>
      </c>
      <c r="V20" s="224">
        <f t="shared" si="0"/>
        <v>275.50204017857146</v>
      </c>
      <c r="W20" s="81">
        <f t="shared" ref="W20" si="35">V20/V19-1</f>
        <v>0.15662703888960161</v>
      </c>
      <c r="X20" s="239">
        <f>_xll.GetPrice($X$1, "YearlyAverage", "Mid", A20)/2240*2204.6</f>
        <v>317.78718482142853</v>
      </c>
      <c r="Y20" s="81">
        <f t="shared" ref="Y20" si="36">X20/X19-1</f>
        <v>1.146018875448624</v>
      </c>
      <c r="Z20" s="238">
        <f t="shared" si="1"/>
        <v>101.13602499999996</v>
      </c>
      <c r="AA20" s="81">
        <f t="shared" ref="AA20" si="37">Z20/Z19-1</f>
        <v>1.8045851528384262</v>
      </c>
      <c r="AB20" s="224">
        <f>_xll.GetPrice($AB$1, "YearlyAverage", "Mid", A20)*20*1.102</f>
        <v>679.71360000000004</v>
      </c>
      <c r="AC20" s="81">
        <f t="shared" ref="AC20" si="38">AB20/AB19-1</f>
        <v>1.083783783783784</v>
      </c>
      <c r="AD20" s="224">
        <f t="shared" si="2"/>
        <v>361.92641517857152</v>
      </c>
      <c r="AE20" s="81">
        <f t="shared" ref="AE20" si="39">AD20/AD19-1</f>
        <v>1.0320409336972918</v>
      </c>
      <c r="AF20" s="239"/>
      <c r="AG20" s="80"/>
      <c r="AH20" s="203"/>
      <c r="AJ20" s="226">
        <f>'[5]A prod'!$P$59</f>
        <v>98522.625404787395</v>
      </c>
      <c r="AK20" s="81">
        <f t="shared" si="9"/>
        <v>7.8639013299659277E-2</v>
      </c>
      <c r="AL20" s="226"/>
      <c r="AM20" s="80"/>
      <c r="AN20" s="222"/>
      <c r="AP20" s="222"/>
      <c r="AR20" s="222"/>
      <c r="AT20" s="236"/>
      <c r="AU20" s="83"/>
      <c r="AV20" s="83"/>
      <c r="AW20" s="248"/>
      <c r="AX20" s="202"/>
      <c r="AY20" s="202"/>
      <c r="AZ20" s="222"/>
      <c r="BB20" s="57"/>
      <c r="BC20" s="57"/>
      <c r="BD20" s="57"/>
      <c r="BF20" s="222"/>
      <c r="BH20" s="222"/>
      <c r="BS20" s="222"/>
      <c r="BT20" s="222"/>
      <c r="BU20" s="251"/>
    </row>
    <row r="21" spans="1:73" x14ac:dyDescent="0.35">
      <c r="A21" s="228">
        <v>38717</v>
      </c>
      <c r="B21" s="84"/>
      <c r="D21" s="223"/>
      <c r="E21" s="201"/>
      <c r="F21" s="222"/>
      <c r="H21" s="222"/>
      <c r="J21" s="222"/>
      <c r="L21" s="222"/>
      <c r="N21" s="222"/>
      <c r="P21" s="222"/>
      <c r="R21" s="237">
        <f>_xll.GetPrice($R$1, "YearlyAverage", "Mid", A21)/2240*2204.6</f>
        <v>193.64064732142856</v>
      </c>
      <c r="S21" s="81">
        <f t="shared" si="3"/>
        <v>-0.10620996683777773</v>
      </c>
      <c r="T21" s="224">
        <f>_xll.GetPrice($T$1, "YearlyAverage", "Mid", A21)*20*1.102</f>
        <v>535.13120000000004</v>
      </c>
      <c r="U21" s="81">
        <f t="shared" si="3"/>
        <v>8.7326466636811428E-2</v>
      </c>
      <c r="V21" s="224">
        <f t="shared" si="0"/>
        <v>341.49055267857148</v>
      </c>
      <c r="W21" s="81">
        <f t="shared" ref="W21" si="40">V21/V20-1</f>
        <v>0.23952095765689574</v>
      </c>
      <c r="X21" s="239">
        <f>_xll.GetPrice($X$1, "YearlyAverage", "Mid", A21)/2240*2204.6</f>
        <v>242.57489374999997</v>
      </c>
      <c r="Y21" s="81">
        <f t="shared" ref="Y21" si="41">X21/X20-1</f>
        <v>-0.23667502864752699</v>
      </c>
      <c r="Z21" s="238">
        <f t="shared" si="1"/>
        <v>48.934246428571413</v>
      </c>
      <c r="AA21" s="81">
        <f t="shared" ref="AA21" si="42">Z21/Z20-1</f>
        <v>-0.51615414558193851</v>
      </c>
      <c r="AB21" s="224">
        <f>_xll.GetPrice($AB$1, "YearlyAverage", "Mid", A21)*20*1.102</f>
        <v>613.3732</v>
      </c>
      <c r="AC21" s="81">
        <f t="shared" ref="AC21" si="43">AB21/AB20-1</f>
        <v>-9.7600518806744585E-2</v>
      </c>
      <c r="AD21" s="224">
        <f t="shared" si="2"/>
        <v>370.79830625</v>
      </c>
      <c r="AE21" s="81">
        <f t="shared" ref="AE21" si="44">AD21/AD20-1</f>
        <v>2.4512969209642188E-2</v>
      </c>
      <c r="AF21" s="239"/>
      <c r="AG21" s="80"/>
      <c r="AH21" s="203"/>
      <c r="AJ21" s="226">
        <f>'[5]A prod'!$Q$59</f>
        <v>94896.979465159995</v>
      </c>
      <c r="AK21" s="81">
        <f t="shared" si="9"/>
        <v>-3.6800135245393273E-2</v>
      </c>
      <c r="AL21" s="226"/>
      <c r="AM21" s="80"/>
      <c r="AN21" s="222"/>
      <c r="AP21" s="222"/>
      <c r="AR21" s="222"/>
      <c r="AT21" s="236"/>
      <c r="AU21" s="83"/>
      <c r="AV21" s="83"/>
      <c r="AW21" s="248"/>
      <c r="AX21" s="202"/>
      <c r="AY21" s="202"/>
      <c r="AZ21" s="222"/>
      <c r="BB21" s="57"/>
      <c r="BC21" s="57"/>
      <c r="BD21" s="57"/>
      <c r="BF21" s="222"/>
      <c r="BH21" s="222"/>
      <c r="BS21" s="222"/>
      <c r="BT21" s="222"/>
      <c r="BU21" s="251"/>
    </row>
    <row r="22" spans="1:73" x14ac:dyDescent="0.35">
      <c r="A22" s="228">
        <v>39082</v>
      </c>
      <c r="B22" s="84"/>
      <c r="D22" s="223"/>
      <c r="E22" s="201"/>
      <c r="F22" s="222"/>
      <c r="H22" s="222"/>
      <c r="J22" s="222"/>
      <c r="L22" s="222"/>
      <c r="N22" s="222"/>
      <c r="P22" s="222"/>
      <c r="R22" s="237">
        <f>_xll.GetPrice($R$1, "YearlyAverage", "Mid", A22)/2240*2204.6</f>
        <v>221.65087767857145</v>
      </c>
      <c r="S22" s="81">
        <f t="shared" si="3"/>
        <v>0.14465057179161378</v>
      </c>
      <c r="T22" s="224">
        <f>_xll.GetPrice($T$1, "YearlyAverage", "Mid", A22)*20*1.102</f>
        <v>579.21120000000008</v>
      </c>
      <c r="U22" s="81">
        <f t="shared" si="3"/>
        <v>8.2372322899505912E-2</v>
      </c>
      <c r="V22" s="224">
        <f t="shared" si="0"/>
        <v>357.56032232142866</v>
      </c>
      <c r="W22" s="81">
        <f t="shared" ref="W22" si="45">V22/V21-1</f>
        <v>4.7057728293827372E-2</v>
      </c>
      <c r="X22" s="239">
        <f>_xll.GetPrice($X$1, "YearlyAverage", "Mid", A22)/2240*2204.6</f>
        <v>275.94899464285714</v>
      </c>
      <c r="Y22" s="81">
        <f t="shared" ref="Y22" si="46">X22/X21-1</f>
        <v>0.13758266726173574</v>
      </c>
      <c r="Z22" s="238">
        <f t="shared" si="1"/>
        <v>54.298116964285697</v>
      </c>
      <c r="AA22" s="81">
        <f t="shared" ref="AA22" si="47">Z22/Z21-1</f>
        <v>0.10961383748994358</v>
      </c>
      <c r="AB22" s="224">
        <f>_xll.GetPrice($AB$1, "YearlyAverage", "Mid", A22)*20*1.102</f>
        <v>656.35120000000006</v>
      </c>
      <c r="AC22" s="81">
        <f t="shared" ref="AC22" si="48">AB22/AB21-1</f>
        <v>7.0068271649299518E-2</v>
      </c>
      <c r="AD22" s="224">
        <f t="shared" si="2"/>
        <v>380.40220535714292</v>
      </c>
      <c r="AE22" s="81">
        <f t="shared" ref="AE22" si="49">AD22/AD21-1</f>
        <v>2.590060133842087E-2</v>
      </c>
      <c r="AF22" s="239">
        <f>_xll.GetPrice($AF$1, "YearlyAverage", "Mid", A22)</f>
        <v>289.43</v>
      </c>
      <c r="AG22" s="83"/>
      <c r="AH22" s="238">
        <f>AF22-X22</f>
        <v>13.481005357142863</v>
      </c>
      <c r="AI22" s="230"/>
      <c r="AJ22" s="226">
        <f>'[5]A prod'!$R$59</f>
        <v>98538.980133443489</v>
      </c>
      <c r="AK22" s="81">
        <f t="shared" si="9"/>
        <v>3.8378467774315306E-2</v>
      </c>
      <c r="AL22" s="226"/>
      <c r="AM22" s="80"/>
      <c r="AN22" s="226"/>
      <c r="AO22" s="80"/>
      <c r="AP22" s="222"/>
      <c r="AQ22" s="80"/>
      <c r="AR22" s="222"/>
      <c r="AS22" s="80"/>
      <c r="AT22" s="236"/>
      <c r="AU22" s="83"/>
      <c r="AV22" s="83"/>
      <c r="AW22" s="248"/>
      <c r="AX22" s="202"/>
      <c r="AY22" s="202"/>
      <c r="AZ22" s="222"/>
      <c r="BB22" s="57"/>
      <c r="BC22" s="57"/>
      <c r="BD22" s="57"/>
      <c r="BF22" s="222"/>
      <c r="BH22" s="222"/>
      <c r="BS22" s="222"/>
      <c r="BT22" s="222"/>
      <c r="BU22" s="251"/>
    </row>
    <row r="23" spans="1:73" x14ac:dyDescent="0.35">
      <c r="A23" s="228">
        <v>39447</v>
      </c>
      <c r="B23" s="84"/>
      <c r="D23" s="223"/>
      <c r="E23" s="201"/>
      <c r="F23" s="222"/>
      <c r="H23" s="222"/>
      <c r="J23" s="222"/>
      <c r="L23" s="222"/>
      <c r="N23" s="222"/>
      <c r="P23" s="222"/>
      <c r="R23" s="237">
        <f>_xll.GetPrice($R$1, "YearlyAverage", "Mid", A23)/2240*2204.6</f>
        <v>258.64682142857146</v>
      </c>
      <c r="S23" s="81">
        <f t="shared" si="3"/>
        <v>0.16691088317570268</v>
      </c>
      <c r="T23" s="224">
        <f>_xll.GetPrice($T$1, "YearlyAverage", "Mid", A23)*20*1.102</f>
        <v>659.21640000000014</v>
      </c>
      <c r="U23" s="81">
        <f t="shared" si="3"/>
        <v>0.13812785388127868</v>
      </c>
      <c r="V23" s="224">
        <f t="shared" si="0"/>
        <v>400.56957857142868</v>
      </c>
      <c r="W23" s="81">
        <f t="shared" ref="W23" si="50">V23/V22-1</f>
        <v>0.12028531569377221</v>
      </c>
      <c r="X23" s="239">
        <f>_xll.GetPrice($X$1, "YearlyAverage", "Mid", A23)/2240*2204.6</f>
        <v>307.80743303571427</v>
      </c>
      <c r="Y23" s="81">
        <f t="shared" ref="Y23" si="51">X23/X22-1</f>
        <v>0.11545046008987803</v>
      </c>
      <c r="Z23" s="238">
        <f t="shared" si="1"/>
        <v>49.160611607142812</v>
      </c>
      <c r="AA23" s="81">
        <f t="shared" ref="AA23:AA36" si="52">Z23/Z22-1</f>
        <v>-9.4616639477977715E-2</v>
      </c>
      <c r="AB23" s="224">
        <f>_xll.GetPrice($AB$1, "YearlyAverage", "Mid", A23)*20*1.102</f>
        <v>592.65560000000005</v>
      </c>
      <c r="AC23" s="81">
        <f t="shared" ref="AC23" si="53">AB23/AB22-1</f>
        <v>-9.7044996642041692E-2</v>
      </c>
      <c r="AD23" s="224">
        <f t="shared" si="2"/>
        <v>284.84816696428578</v>
      </c>
      <c r="AE23" s="81">
        <f t="shared" ref="AE23" si="54">AD23/AD22-1</f>
        <v>-0.25119212519587164</v>
      </c>
      <c r="AF23" s="239">
        <f>_xll.GetPrice($AF$1, "YearlyAverage", "Mid", A23)</f>
        <v>315.64999999999998</v>
      </c>
      <c r="AG23" s="81">
        <f t="shared" ref="AG23" si="55">AF23/AF22-1</f>
        <v>9.0591852952354612E-2</v>
      </c>
      <c r="AH23" s="238">
        <f t="shared" ref="AH23:AH36" si="56">AF23-X23</f>
        <v>7.8425669642857088</v>
      </c>
      <c r="AI23" s="81">
        <f t="shared" ref="AI23" si="57">AH23/AH22-1</f>
        <v>-0.41825058617528454</v>
      </c>
      <c r="AJ23" s="226">
        <f>'[5]A prod'!$S$59</f>
        <v>98179.568914054107</v>
      </c>
      <c r="AK23" s="81">
        <f t="shared" si="9"/>
        <v>-3.6474014537460908E-3</v>
      </c>
      <c r="AL23" s="226">
        <f>[6]Annual!$G$28</f>
        <v>856.49400000000003</v>
      </c>
      <c r="AM23" s="80"/>
      <c r="AN23" s="226">
        <f>[7]Annual!$G$68</f>
        <v>5114240</v>
      </c>
      <c r="AO23" s="80"/>
      <c r="AP23" s="222"/>
      <c r="AQ23" s="80"/>
      <c r="AR23" s="222"/>
      <c r="AS23" s="80"/>
      <c r="AT23" s="236"/>
      <c r="AU23" s="83"/>
      <c r="AV23" s="83"/>
      <c r="AW23" s="248"/>
      <c r="AX23" s="202"/>
      <c r="AY23" s="202"/>
      <c r="AZ23" s="222"/>
      <c r="BB23" s="57"/>
      <c r="BC23" s="57"/>
      <c r="BD23" s="57"/>
      <c r="BF23" s="222"/>
      <c r="BH23" s="222"/>
      <c r="BS23" s="222"/>
      <c r="BT23" s="222"/>
      <c r="BU23" s="251"/>
    </row>
    <row r="24" spans="1:73" x14ac:dyDescent="0.35">
      <c r="A24" s="228">
        <v>39813</v>
      </c>
      <c r="B24" s="84"/>
      <c r="D24" s="223"/>
      <c r="E24" s="201"/>
      <c r="F24" s="222"/>
      <c r="H24" s="222"/>
      <c r="J24" s="222"/>
      <c r="L24" s="222"/>
      <c r="N24" s="222"/>
      <c r="P24" s="222"/>
      <c r="R24" s="237">
        <f>_xll.GetPrice($R$1, "YearlyAverage", "Mid", A24)/2240*2204.6</f>
        <v>352.22421785714283</v>
      </c>
      <c r="S24" s="81">
        <f t="shared" si="3"/>
        <v>0.36179604261796028</v>
      </c>
      <c r="T24" s="224">
        <f>_xll.GetPrice($T$1, "YearlyAverage", "Mid", A24)*20*1.102</f>
        <v>905.84400000000005</v>
      </c>
      <c r="U24" s="81">
        <f t="shared" si="3"/>
        <v>0.37412236710130364</v>
      </c>
      <c r="V24" s="224">
        <f t="shared" si="0"/>
        <v>553.61978214285728</v>
      </c>
      <c r="W24" s="81">
        <f t="shared" ref="W24" si="58">V24/V23-1</f>
        <v>0.38208144541894362</v>
      </c>
      <c r="X24" s="239">
        <f>_xll.GetPrice($X$1, "YearlyAverage", "Mid", A24)/2240*2204.6</f>
        <v>518.82898928571421</v>
      </c>
      <c r="Y24" s="81">
        <f t="shared" ref="Y24" si="59">X24/X23-1</f>
        <v>0.6855635491606713</v>
      </c>
      <c r="Z24" s="238">
        <f t="shared" si="1"/>
        <v>166.60477142857138</v>
      </c>
      <c r="AA24" s="81">
        <f t="shared" si="52"/>
        <v>2.388988988988991</v>
      </c>
      <c r="AB24" s="224">
        <f>_xll.GetPrice($AB$1, "YearlyAverage", "Mid", A24)*20*1.102</f>
        <v>982.1024000000001</v>
      </c>
      <c r="AC24" s="81">
        <f t="shared" ref="AC24" si="60">AB24/AB23-1</f>
        <v>0.65712160654518414</v>
      </c>
      <c r="AD24" s="224">
        <f t="shared" si="2"/>
        <v>463.27341071428589</v>
      </c>
      <c r="AE24" s="81">
        <f t="shared" ref="AE24" si="61">AD24/AD23-1</f>
        <v>0.6263871930493099</v>
      </c>
      <c r="AF24" s="239">
        <f>_xll.GetPrice($AF$1, "YearlyAverage", "Mid", A24)</f>
        <v>665.15</v>
      </c>
      <c r="AG24" s="81">
        <f t="shared" ref="AG24" si="62">AF24/AF23-1</f>
        <v>1.107239030571836</v>
      </c>
      <c r="AH24" s="238">
        <f t="shared" si="56"/>
        <v>146.32101071428576</v>
      </c>
      <c r="AI24" s="81">
        <f t="shared" ref="AI24" si="63">AH24/AH23-1</f>
        <v>17.657285475612447</v>
      </c>
      <c r="AJ24" s="226">
        <f>'[5]A prod'!$T$59</f>
        <v>91350.498105155624</v>
      </c>
      <c r="AK24" s="81">
        <f t="shared" ref="AK24" si="64">AJ24/AJ23-1</f>
        <v>-6.9556944325928072E-2</v>
      </c>
      <c r="AL24" s="226">
        <f>[6]Annual!$H$28</f>
        <v>773.04899999999998</v>
      </c>
      <c r="AM24" s="81">
        <f t="shared" ref="AM24:AM26" si="65">AL24/AL23-1</f>
        <v>-9.7426251672516173E-2</v>
      </c>
      <c r="AN24" s="226">
        <f>[7]Annual!$H$68</f>
        <v>4461885</v>
      </c>
      <c r="AO24" s="81">
        <f t="shared" ref="AO24:AO38" si="66">AN24/AN23-1</f>
        <v>-0.12755658709798523</v>
      </c>
      <c r="AP24" s="222"/>
      <c r="AQ24" s="81"/>
      <c r="AR24" s="222"/>
      <c r="AS24" s="81"/>
      <c r="AT24" s="247">
        <f>_xll.GetPrice($AT$1, "YearlyAverage", "Mid", A24)</f>
        <v>3275.69</v>
      </c>
      <c r="AU24" s="118"/>
      <c r="AV24" s="70">
        <f>AT24/[8]AnnualNew!H3/1.17</f>
        <v>401.99630277768949</v>
      </c>
      <c r="AW24" s="224">
        <f>_xll.GetPrice($AW$1, "YearlyAverage", "Mid", A24)</f>
        <v>4714.6099999999997</v>
      </c>
      <c r="AX24" s="118"/>
      <c r="AY24" s="118">
        <f>AW24/[8]AnnualNew!H3/1.17</f>
        <v>578.58215796938123</v>
      </c>
      <c r="AZ24" s="224">
        <f>AY24-AV24</f>
        <v>176.58585519169173</v>
      </c>
      <c r="BA24" s="208"/>
      <c r="BB24" s="114"/>
      <c r="BC24" s="114"/>
      <c r="BD24" s="114"/>
      <c r="BE24" s="208"/>
      <c r="BF24" s="225"/>
      <c r="BG24" s="208"/>
      <c r="BH24" s="225"/>
      <c r="BI24" s="208"/>
      <c r="BJ24" s="118">
        <f>'[9]Crude Steel A'!$AH$132</f>
        <v>512338.6</v>
      </c>
      <c r="BK24" s="118"/>
      <c r="BL24" s="118">
        <f>'[9]Iron A'!$AH$132</f>
        <v>483225.59999999998</v>
      </c>
      <c r="BM24" s="118"/>
      <c r="BN24" s="210">
        <f>BL24/BJ24</f>
        <v>0.94317625101836944</v>
      </c>
      <c r="BO24" s="118">
        <f>BJ24-BL24</f>
        <v>29113</v>
      </c>
      <c r="BP24" s="118"/>
      <c r="BQ24" s="118">
        <f>[6]Annual!$H$32</f>
        <v>358.33420000000001</v>
      </c>
      <c r="BR24" s="118"/>
      <c r="BS24" s="222"/>
      <c r="BT24" s="222"/>
      <c r="BU24" s="251"/>
    </row>
    <row r="25" spans="1:73" x14ac:dyDescent="0.35">
      <c r="A25" s="228">
        <v>40178</v>
      </c>
      <c r="B25" s="206"/>
      <c r="C25" s="201"/>
      <c r="D25" s="223"/>
      <c r="E25" s="201"/>
      <c r="F25" s="222"/>
      <c r="H25" s="222"/>
      <c r="J25" s="222"/>
      <c r="L25" s="222"/>
      <c r="N25" s="222"/>
      <c r="P25" s="222"/>
      <c r="R25" s="237">
        <f>_xll.GetPrice($R$1, "YearlyAverage", "Mid", A25)/2240*2204.6</f>
        <v>202.88225178571429</v>
      </c>
      <c r="S25" s="81">
        <f t="shared" si="3"/>
        <v>-0.42399687045937184</v>
      </c>
      <c r="T25" s="224">
        <f>_xll.GetPrice($T$1, "YearlyAverage", "Mid", A25)*20*1.102</f>
        <v>589.79040000000009</v>
      </c>
      <c r="U25" s="81">
        <f t="shared" si="3"/>
        <v>-0.34890510948905107</v>
      </c>
      <c r="V25" s="224">
        <f t="shared" si="0"/>
        <v>386.9081482142858</v>
      </c>
      <c r="W25" s="81">
        <f t="shared" ref="W25" si="67">V25/V24-1</f>
        <v>-0.30113019676300667</v>
      </c>
      <c r="X25" s="239">
        <f>_xll.GetPrice($X$1, "YearlyAverage", "Mid", A25)/2240*2204.6</f>
        <v>256.82605803571425</v>
      </c>
      <c r="Y25" s="81">
        <f t="shared" ref="Y25" si="68">X25/X24-1</f>
        <v>-0.50498899764777294</v>
      </c>
      <c r="Z25" s="238">
        <f t="shared" si="1"/>
        <v>53.943806249999966</v>
      </c>
      <c r="AA25" s="81">
        <f t="shared" si="52"/>
        <v>-0.67621691871455591</v>
      </c>
      <c r="AB25" s="224">
        <f>_xll.GetPrice($AB$1, "YearlyAverage", "Mid", A25)*20*1.102</f>
        <v>542.18400000000008</v>
      </c>
      <c r="AC25" s="81">
        <f t="shared" ref="AC25" si="69">AB25/AB24-1</f>
        <v>-0.44793536804308798</v>
      </c>
      <c r="AD25" s="224">
        <f t="shared" si="2"/>
        <v>285.35794196428583</v>
      </c>
      <c r="AE25" s="81">
        <f t="shared" ref="AE25" si="70">AD25/AD24-1</f>
        <v>-0.384039887969581</v>
      </c>
      <c r="AF25" s="239">
        <f>_xll.GetPrice($AF$1, "YearlyAverage", "Mid", A25)</f>
        <v>258.27</v>
      </c>
      <c r="AG25" s="81">
        <f t="shared" ref="AG25" si="71">AF25/AF24-1</f>
        <v>-0.61171164399007738</v>
      </c>
      <c r="AH25" s="238">
        <f t="shared" si="56"/>
        <v>1.4439419642857274</v>
      </c>
      <c r="AI25" s="81">
        <f t="shared" ref="AI25" si="72">AH25/AH24-1</f>
        <v>-0.99013168404703511</v>
      </c>
      <c r="AJ25" s="226">
        <f>'[5]A prod'!$U$59</f>
        <v>56477.194496978889</v>
      </c>
      <c r="AK25" s="81">
        <f t="shared" ref="AK25" si="73">AJ25/AJ24-1</f>
        <v>-0.38175274718297958</v>
      </c>
      <c r="AL25" s="226">
        <f>[6]Annual!$I$28</f>
        <v>663.87099999999998</v>
      </c>
      <c r="AM25" s="81">
        <f t="shared" si="65"/>
        <v>-0.14123037478866152</v>
      </c>
      <c r="AN25" s="226">
        <f>[7]Annual!$I$68</f>
        <v>2943312</v>
      </c>
      <c r="AO25" s="81">
        <f t="shared" si="66"/>
        <v>-0.34034337505336865</v>
      </c>
      <c r="AP25" s="222"/>
      <c r="AQ25" s="81"/>
      <c r="AR25" s="222"/>
      <c r="AS25" s="81"/>
      <c r="AT25" s="247">
        <f>_xll.GetPrice($AT$1, "YearlyAverage", "Mid", A25)</f>
        <v>2584.1999999999998</v>
      </c>
      <c r="AU25" s="210">
        <f t="shared" ref="AU25" si="74">AT25/AT24-1</f>
        <v>-0.21109750922706372</v>
      </c>
      <c r="AV25" s="70">
        <f>AT25/[8]AnnualNew!H4/1.17</f>
        <v>322.87116570827715</v>
      </c>
      <c r="AW25" s="224">
        <f>_xll.GetPrice($AW$1, "YearlyAverage", "Mid", A25)</f>
        <v>3563.3</v>
      </c>
      <c r="AX25" s="210">
        <f t="shared" ref="AX25:BA25" si="75">AW25/AW24-1</f>
        <v>-0.24420047469461936</v>
      </c>
      <c r="AY25" s="118">
        <f>AW25/[8]AnnualNew!H4/1.17</f>
        <v>445.20038107279009</v>
      </c>
      <c r="AZ25" s="224">
        <f t="shared" ref="AZ25:AZ36" si="76">AY25-AV25</f>
        <v>122.32921536451295</v>
      </c>
      <c r="BA25" s="210">
        <f t="shared" si="75"/>
        <v>-0.30725360062549067</v>
      </c>
      <c r="BB25" s="114"/>
      <c r="BC25" s="114"/>
      <c r="BD25" s="114"/>
      <c r="BE25" s="208"/>
      <c r="BF25" s="225"/>
      <c r="BG25" s="208"/>
      <c r="BH25" s="225"/>
      <c r="BI25" s="208"/>
      <c r="BJ25" s="118">
        <f>'[9]Crude Steel A'!$AI$132</f>
        <v>577070.1</v>
      </c>
      <c r="BK25" s="210">
        <f t="shared" ref="BK25" si="77">BJ25/BJ24-1</f>
        <v>0.12634515533282098</v>
      </c>
      <c r="BL25" s="118">
        <f>'[9]Iron A'!$AI$132</f>
        <v>568634.19999999995</v>
      </c>
      <c r="BM25" s="210">
        <f>BL25/BL24-1</f>
        <v>0.17674684453803757</v>
      </c>
      <c r="BN25" s="210">
        <f t="shared" ref="BN25:BN36" si="78">BL25/BJ25</f>
        <v>0.98538149871220149</v>
      </c>
      <c r="BO25" s="118">
        <f t="shared" ref="BO25:BO36" si="79">BJ25-BL25</f>
        <v>8435.9000000000233</v>
      </c>
      <c r="BP25" s="210">
        <f>BO25/BO24-1</f>
        <v>-0.71023597705492314</v>
      </c>
      <c r="BQ25" s="118">
        <f>[6]Annual!$I$32</f>
        <v>426.84100000000001</v>
      </c>
      <c r="BR25" s="210">
        <f>BQ25/BQ24-1</f>
        <v>0.19118130504986675</v>
      </c>
      <c r="BS25" s="222"/>
      <c r="BT25" s="222"/>
      <c r="BU25" s="251"/>
    </row>
    <row r="26" spans="1:73" x14ac:dyDescent="0.35">
      <c r="A26" s="229">
        <v>40543</v>
      </c>
      <c r="B26" s="209">
        <f>_xll.GetPrice($B$1, "YearlyAverage", "Mid", A26)</f>
        <v>389.81</v>
      </c>
      <c r="C26" s="83"/>
      <c r="D26" s="224">
        <f>_xll.GetPrice($D$1, "YearlyAverage", "Mid", A26)</f>
        <v>579.76</v>
      </c>
      <c r="E26" s="202"/>
      <c r="F26" s="224">
        <f>D26-B26</f>
        <v>189.95</v>
      </c>
      <c r="G26" s="75"/>
      <c r="H26" s="222">
        <f>'[5]A prod'!$V$38</f>
        <v>9708.0300000000007</v>
      </c>
      <c r="J26" s="222">
        <f>'[5]A prod'!$V$166</f>
        <v>0</v>
      </c>
      <c r="L26" s="226">
        <f>[6]Annual!$J$78</f>
        <v>40.947969999999998</v>
      </c>
      <c r="M26" s="80"/>
      <c r="N26" s="226">
        <f>[6]Annual!$J$86</f>
        <v>1005.6849999999999</v>
      </c>
      <c r="O26" s="80"/>
      <c r="P26" s="226"/>
      <c r="Q26" s="80"/>
      <c r="R26" s="237">
        <f>_xll.GetPrice($R$1, "YearlyAverage", "Mid", A26)/2240*2204.6</f>
        <v>329.19402142857143</v>
      </c>
      <c r="S26" s="81">
        <f t="shared" si="3"/>
        <v>0.62258659163675167</v>
      </c>
      <c r="T26" s="224">
        <f>_xll.GetPrice($T$1, "YearlyAverage", "Mid", A26)*20*1.102</f>
        <v>659.87760000000014</v>
      </c>
      <c r="U26" s="81">
        <f t="shared" si="3"/>
        <v>0.1188340807174888</v>
      </c>
      <c r="V26" s="224">
        <f t="shared" si="0"/>
        <v>330.68357857142871</v>
      </c>
      <c r="W26" s="81">
        <f t="shared" ref="W26" si="80">V26/V25-1</f>
        <v>-0.14531761582782066</v>
      </c>
      <c r="X26" s="239">
        <f>_xll.GetPrice($X$1, "YearlyAverage", "Mid", A26)/2240*2204.6</f>
        <v>420.69476339285711</v>
      </c>
      <c r="Y26" s="81">
        <f t="shared" ref="Y26" si="81">X26/X25-1</f>
        <v>0.6380532669093697</v>
      </c>
      <c r="Z26" s="238">
        <f t="shared" si="1"/>
        <v>91.50074196428568</v>
      </c>
      <c r="AA26" s="81">
        <f t="shared" si="52"/>
        <v>0.69622331691297257</v>
      </c>
      <c r="AB26" s="224">
        <f>_xll.GetPrice($AB$1, "YearlyAverage", "Mid", A26)*20*1.102</f>
        <v>697.56600000000003</v>
      </c>
      <c r="AC26" s="81">
        <f t="shared" ref="AC26" si="82">AB26/AB25-1</f>
        <v>0.28658536585365835</v>
      </c>
      <c r="AD26" s="224">
        <f t="shared" si="2"/>
        <v>276.87123660714292</v>
      </c>
      <c r="AE26" s="81">
        <f t="shared" ref="AE26" si="83">AD26/AD25-1</f>
        <v>-2.9740561270956589E-2</v>
      </c>
      <c r="AF26" s="239">
        <f>_xll.GetPrice($AF$1, "YearlyAverage", "Mid", A26)</f>
        <v>431.86</v>
      </c>
      <c r="AG26" s="81">
        <f t="shared" ref="AG26" si="84">AF26/AF25-1</f>
        <v>0.67212606961706767</v>
      </c>
      <c r="AH26" s="238">
        <f t="shared" si="56"/>
        <v>11.165236607142901</v>
      </c>
      <c r="AI26" s="81">
        <f t="shared" ref="AI26" si="85">AH26/AH25-1</f>
        <v>6.7324690903806461</v>
      </c>
      <c r="AJ26" s="226">
        <f>'[5]A prod'!$V$59</f>
        <v>80493.901185204348</v>
      </c>
      <c r="AK26" s="81">
        <f t="shared" ref="AK26" si="86">AJ26/AJ25-1</f>
        <v>0.42524609981308781</v>
      </c>
      <c r="AL26" s="226">
        <f>[6]Annual!$J$28</f>
        <v>629.68299999999999</v>
      </c>
      <c r="AM26" s="81">
        <f t="shared" si="65"/>
        <v>-5.149795668134316E-2</v>
      </c>
      <c r="AN26" s="226">
        <f>[7]Annual!$J$68</f>
        <v>3718374</v>
      </c>
      <c r="AO26" s="81">
        <f t="shared" si="66"/>
        <v>0.26332988143968428</v>
      </c>
      <c r="AP26" s="226"/>
      <c r="AQ26" s="81"/>
      <c r="AR26" s="226"/>
      <c r="AS26" s="81"/>
      <c r="AT26" s="247">
        <f>_xll.GetPrice($AT$1, "YearlyAverage", "Mid", A26)</f>
        <v>3006.25</v>
      </c>
      <c r="AU26" s="210">
        <f t="shared" ref="AU26" si="87">AT26/AT25-1</f>
        <v>0.16331940252302468</v>
      </c>
      <c r="AV26" s="70">
        <f>AT26/[8]AnnualNew!H5/1.17</f>
        <v>379.09391227229429</v>
      </c>
      <c r="AW26" s="224">
        <f>_xll.GetPrice($AW$1, "YearlyAverage", "Mid", A26)</f>
        <v>4046.77</v>
      </c>
      <c r="AX26" s="210">
        <f t="shared" ref="AX26:BA26" si="88">AW26/AW25-1</f>
        <v>0.13568040860999631</v>
      </c>
      <c r="AY26" s="118">
        <f>AW26/[8]AnnualNew!H5/1.17</f>
        <v>510.30548735672431</v>
      </c>
      <c r="AZ26" s="224">
        <f t="shared" si="76"/>
        <v>131.21157508443002</v>
      </c>
      <c r="BA26" s="210">
        <f t="shared" si="88"/>
        <v>7.2610289320091503E-2</v>
      </c>
      <c r="BB26" s="114"/>
      <c r="BC26" s="114"/>
      <c r="BD26" s="114"/>
      <c r="BE26" s="208"/>
      <c r="BF26" s="225"/>
      <c r="BG26" s="208"/>
      <c r="BH26" s="225"/>
      <c r="BI26" s="208"/>
      <c r="BJ26" s="118">
        <f>'[9]Crude Steel A'!$AJ$132</f>
        <v>638742.80000000005</v>
      </c>
      <c r="BK26" s="210">
        <f t="shared" ref="BK26" si="89">BJ26/BJ25-1</f>
        <v>0.10687211137780328</v>
      </c>
      <c r="BL26" s="118">
        <f>'[9]Iron A'!$AJ$132</f>
        <v>595601</v>
      </c>
      <c r="BM26" s="210">
        <f t="shared" ref="BM26:BM36" si="90">BL26/BL25-1</f>
        <v>4.742380954223302E-2</v>
      </c>
      <c r="BN26" s="210">
        <f t="shared" si="78"/>
        <v>0.93245826019487021</v>
      </c>
      <c r="BO26" s="118">
        <f t="shared" si="79"/>
        <v>43141.800000000047</v>
      </c>
      <c r="BP26" s="210">
        <f t="shared" ref="BP26:BP36" si="91">BO26/BO25-1</f>
        <v>4.1140720018018149</v>
      </c>
      <c r="BQ26" s="118">
        <f>[6]Annual!$J$32</f>
        <v>486.42700000000002</v>
      </c>
      <c r="BR26" s="210">
        <f t="shared" ref="BR26" si="92">BQ26/BQ25-1</f>
        <v>0.13959764877319669</v>
      </c>
      <c r="BS26" s="226"/>
      <c r="BT26" s="226"/>
      <c r="BU26" s="252"/>
    </row>
    <row r="27" spans="1:73" x14ac:dyDescent="0.35">
      <c r="A27" s="229">
        <v>40908</v>
      </c>
      <c r="B27" s="209">
        <f>_xll.GetPrice($B$1, "YearlyAverage", "Mid", A27)</f>
        <v>457.01</v>
      </c>
      <c r="C27" s="81">
        <f>B27/B26-1</f>
        <v>0.17239167799697275</v>
      </c>
      <c r="D27" s="224">
        <f>_xll.GetPrice($D$1, "YearlyAverage", "Mid", A27)</f>
        <v>693.73</v>
      </c>
      <c r="E27" s="81">
        <f>D27/D26-1</f>
        <v>0.19658134400441574</v>
      </c>
      <c r="F27" s="224">
        <f t="shared" ref="F27:F36" si="93">D27-B27</f>
        <v>236.72000000000003</v>
      </c>
      <c r="G27" s="81">
        <f>F27/F26-1</f>
        <v>0.2462226901816269</v>
      </c>
      <c r="H27" s="226">
        <f>'[5]A prod'!$W$38</f>
        <v>9478.0079999999998</v>
      </c>
      <c r="I27" s="81">
        <f>H27/H26-1</f>
        <v>-2.3693993529068313E-2</v>
      </c>
      <c r="J27" s="226">
        <f>'[5]A prod'!$W$166</f>
        <v>0</v>
      </c>
      <c r="K27" s="81" t="e">
        <f>J27/J26-1</f>
        <v>#DIV/0!</v>
      </c>
      <c r="L27" s="226">
        <f>[6]Annual!$K$78</f>
        <v>51.1783</v>
      </c>
      <c r="M27" s="81">
        <f>L27/L26-1</f>
        <v>0.24983729352151052</v>
      </c>
      <c r="N27" s="226">
        <f>[6]Annual!$K$86</f>
        <v>1008.425</v>
      </c>
      <c r="O27" s="81">
        <f>N27/N26-1</f>
        <v>2.7245111540890043E-3</v>
      </c>
      <c r="P27" s="226"/>
      <c r="Q27" s="81"/>
      <c r="R27" s="237">
        <f>_xll.GetPrice($R$1, "YearlyAverage", "Mid", A27)/2240*2204.6</f>
        <v>410.40991071428573</v>
      </c>
      <c r="S27" s="81">
        <f>R27/R26-1</f>
        <v>0.24671131308299454</v>
      </c>
      <c r="T27" s="224">
        <f>_xll.GetPrice($T$1, "YearlyAverage", "Mid", A27)*20*1.102</f>
        <v>839.72400000000005</v>
      </c>
      <c r="U27" s="81">
        <f>T27/T26-1</f>
        <v>0.27254509018036055</v>
      </c>
      <c r="V27" s="224">
        <f t="shared" si="0"/>
        <v>429.31408928571432</v>
      </c>
      <c r="W27" s="81">
        <f>V27/V26-1</f>
        <v>0.29826249957852413</v>
      </c>
      <c r="X27" s="239">
        <f>_xll.GetPrice($X$1, "YearlyAverage", "Mid", A27)/2240*2204.6</f>
        <v>486.94102499999997</v>
      </c>
      <c r="Y27" s="81">
        <f>X27/X26-1</f>
        <v>0.15746870979061889</v>
      </c>
      <c r="Z27" s="238">
        <f t="shared" si="1"/>
        <v>76.531114285714239</v>
      </c>
      <c r="AA27" s="81">
        <f t="shared" si="52"/>
        <v>-0.16360116166505345</v>
      </c>
      <c r="AB27" s="224">
        <f>_xll.GetPrice($AB$1, "YearlyAverage", "Mid", A27)*20*1.102</f>
        <v>837.96080000000018</v>
      </c>
      <c r="AC27" s="81">
        <f>AB27/AB26-1</f>
        <v>0.2012638230647712</v>
      </c>
      <c r="AD27" s="224">
        <f t="shared" si="2"/>
        <v>351.01977500000021</v>
      </c>
      <c r="AE27" s="81">
        <f>AD27/AD26-1</f>
        <v>0.26780874496568896</v>
      </c>
      <c r="AF27" s="239">
        <f>_xll.GetPrice($AF$1, "YearlyAverage", "Mid", A27)</f>
        <v>521.77</v>
      </c>
      <c r="AG27" s="81">
        <f>AF27/AF26-1</f>
        <v>0.20819246978187378</v>
      </c>
      <c r="AH27" s="238">
        <f t="shared" si="56"/>
        <v>34.828975000000014</v>
      </c>
      <c r="AI27" s="81">
        <f>AH27/AH26-1</f>
        <v>2.1194121741870084</v>
      </c>
      <c r="AJ27" s="226">
        <f>'[5]A prod'!$W$59</f>
        <v>86247.357999999993</v>
      </c>
      <c r="AK27" s="81">
        <f>AJ27/AJ26-1</f>
        <v>7.1476928439060394E-2</v>
      </c>
      <c r="AL27" s="226">
        <f>[6]Annual!$K$28</f>
        <v>619.53300000000002</v>
      </c>
      <c r="AM27" s="81">
        <f>AL27/AL26-1</f>
        <v>-1.6119221894191127E-2</v>
      </c>
      <c r="AN27" s="226">
        <f>[7]Annual!$K$68</f>
        <v>4018455</v>
      </c>
      <c r="AO27" s="81">
        <f t="shared" si="66"/>
        <v>8.0702210159601995E-2</v>
      </c>
      <c r="AP27" s="226"/>
      <c r="AQ27" s="81"/>
      <c r="AR27" s="226"/>
      <c r="AS27" s="81"/>
      <c r="AT27" s="247">
        <f>_xll.GetPrice($AT$1, "YearlyAverage", "Mid", A27)</f>
        <v>3668.5</v>
      </c>
      <c r="AU27" s="210">
        <f>AT27/AT26-1</f>
        <v>0.22029106029106038</v>
      </c>
      <c r="AV27" s="70">
        <f>AT27/[8]AnnualNew!H6/1.17</f>
        <v>485.65314978347476</v>
      </c>
      <c r="AW27" s="224">
        <f>_xll.GetPrice($AW$1, "YearlyAverage", "Mid", A27)</f>
        <v>4644.09</v>
      </c>
      <c r="AX27" s="210">
        <f>AW27/AW26-1</f>
        <v>0.14760413860931076</v>
      </c>
      <c r="AY27" s="118">
        <f>AW27/[8]AnnualNew!H6/1.17</f>
        <v>614.80630676787177</v>
      </c>
      <c r="AZ27" s="224">
        <f t="shared" si="76"/>
        <v>129.15315698439701</v>
      </c>
      <c r="BA27" s="210">
        <f>AZ27/AZ26-1</f>
        <v>-1.5687778297825417E-2</v>
      </c>
      <c r="BB27" s="114"/>
      <c r="BC27" s="114"/>
      <c r="BD27" s="114"/>
      <c r="BE27" s="208"/>
      <c r="BF27" s="225"/>
      <c r="BG27" s="208"/>
      <c r="BH27" s="225"/>
      <c r="BI27" s="208"/>
      <c r="BJ27" s="118">
        <f>'[9]Crude Steel A'!$AK$132</f>
        <v>701968.4</v>
      </c>
      <c r="BK27" s="210">
        <f>BJ27/BJ26-1</f>
        <v>9.8984442564362229E-2</v>
      </c>
      <c r="BL27" s="118">
        <f>'[9]Iron A'!$AK$132</f>
        <v>645429.30000000005</v>
      </c>
      <c r="BM27" s="210">
        <f t="shared" si="90"/>
        <v>8.3660537843287752E-2</v>
      </c>
      <c r="BN27" s="210">
        <f t="shared" si="78"/>
        <v>0.91945634589819147</v>
      </c>
      <c r="BO27" s="118">
        <f t="shared" si="79"/>
        <v>56539.099999999977</v>
      </c>
      <c r="BP27" s="210">
        <f t="shared" si="91"/>
        <v>0.31054105299268731</v>
      </c>
      <c r="BQ27" s="118">
        <f>[6]Annual!$K$32</f>
        <v>533.673</v>
      </c>
      <c r="BR27" s="210">
        <f>BQ27/BQ26-1</f>
        <v>9.712865445380281E-2</v>
      </c>
      <c r="BS27" s="226"/>
      <c r="BT27" s="226"/>
      <c r="BU27" s="252"/>
    </row>
    <row r="28" spans="1:73" x14ac:dyDescent="0.35">
      <c r="A28" s="229">
        <v>41274</v>
      </c>
      <c r="B28" s="209">
        <f>_xll.GetPrice($B$1, "YearlyAverage", "Mid", A28)</f>
        <v>408.12</v>
      </c>
      <c r="C28" s="81">
        <f t="shared" ref="C28" si="94">B28/B27-1</f>
        <v>-0.10697796547121508</v>
      </c>
      <c r="D28" s="224">
        <f>_xll.GetPrice($D$1, "YearlyAverage", "Mid", A28)</f>
        <v>633.55999999999995</v>
      </c>
      <c r="E28" s="81">
        <f t="shared" ref="E28" si="95">D28/D27-1</f>
        <v>-8.6734031972092951E-2</v>
      </c>
      <c r="F28" s="224">
        <f t="shared" si="93"/>
        <v>225.43999999999994</v>
      </c>
      <c r="G28" s="81">
        <f t="shared" ref="G28:I28" si="96">F28/F27-1</f>
        <v>-4.7651233524839798E-2</v>
      </c>
      <c r="H28" s="226">
        <f>'[5]A prod'!$X$38</f>
        <v>9579.1190000000006</v>
      </c>
      <c r="I28" s="81">
        <f t="shared" si="96"/>
        <v>1.0667958921326104E-2</v>
      </c>
      <c r="J28" s="226">
        <f>'[5]A prod'!$X$166</f>
        <v>0</v>
      </c>
      <c r="K28" s="81" t="e">
        <f t="shared" ref="K28:K36" si="97">J28/J27-1</f>
        <v>#DIV/0!</v>
      </c>
      <c r="L28" s="226">
        <f>[6]Annual!$L$78</f>
        <v>55.443800000000003</v>
      </c>
      <c r="M28" s="81">
        <f t="shared" ref="M28:O38" si="98">L28/L27-1</f>
        <v>8.3345871199316912E-2</v>
      </c>
      <c r="N28" s="226">
        <f>[6]Annual!$L$86</f>
        <v>975.98500000000001</v>
      </c>
      <c r="O28" s="81">
        <f t="shared" si="98"/>
        <v>-3.2168976374048586E-2</v>
      </c>
      <c r="P28" s="226"/>
      <c r="Q28" s="81"/>
      <c r="R28" s="237">
        <f>_xll.GetPrice($R$1, "YearlyAverage", "Mid", A28)/2240*2204.6</f>
        <v>369.81180803571425</v>
      </c>
      <c r="S28" s="81">
        <f t="shared" ref="S28:U28" si="99">R28/R27-1</f>
        <v>-9.892086330935268E-2</v>
      </c>
      <c r="T28" s="224">
        <f>_xll.GetPrice($T$1, "YearlyAverage", "Mid", A28)*20*1.102</f>
        <v>788.15039999999999</v>
      </c>
      <c r="U28" s="81">
        <f t="shared" si="99"/>
        <v>-6.1417322834645738E-2</v>
      </c>
      <c r="V28" s="224">
        <f t="shared" si="0"/>
        <v>418.33859196428574</v>
      </c>
      <c r="W28" s="81">
        <f t="shared" ref="W28" si="100">V28/V27-1</f>
        <v>-2.5565192467103537E-2</v>
      </c>
      <c r="X28" s="239">
        <f>_xll.GetPrice($X$1, "YearlyAverage", "Mid", A28)/2240*2204.6</f>
        <v>410.89216696428571</v>
      </c>
      <c r="Y28" s="81">
        <f t="shared" ref="Y28" si="101">X28/X27-1</f>
        <v>-0.15617673215296302</v>
      </c>
      <c r="Z28" s="238">
        <f t="shared" si="1"/>
        <v>41.080358928571457</v>
      </c>
      <c r="AA28" s="81">
        <f t="shared" si="52"/>
        <v>-0.4632201646090528</v>
      </c>
      <c r="AB28" s="224">
        <f>_xll.GetPrice($AB$1, "YearlyAverage", "Mid", A28)*20*1.102</f>
        <v>725.99760000000003</v>
      </c>
      <c r="AC28" s="81">
        <f t="shared" ref="AC28" si="102">AB28/AB27-1</f>
        <v>-0.13361388742766978</v>
      </c>
      <c r="AD28" s="224">
        <f t="shared" si="2"/>
        <v>315.10543303571433</v>
      </c>
      <c r="AE28" s="81">
        <f t="shared" ref="AE28" si="103">AD28/AD27-1</f>
        <v>-0.10231429828785532</v>
      </c>
      <c r="AF28" s="239">
        <f>_xll.GetPrice($AF$1, "YearlyAverage", "Mid", A28)</f>
        <v>440.93</v>
      </c>
      <c r="AG28" s="81">
        <f t="shared" ref="AG28" si="104">AF28/AF27-1</f>
        <v>-0.15493416639515489</v>
      </c>
      <c r="AH28" s="238">
        <f t="shared" si="56"/>
        <v>30.0378330357143</v>
      </c>
      <c r="AI28" s="81">
        <f t="shared" ref="AI28" si="105">AH28/AH27-1</f>
        <v>-0.13756195708560792</v>
      </c>
      <c r="AJ28" s="226">
        <f>'[5]A prod'!$X$59</f>
        <v>88695.34</v>
      </c>
      <c r="AK28" s="81">
        <f t="shared" ref="AK28" si="106">AJ28/AJ27-1</f>
        <v>2.838326943301861E-2</v>
      </c>
      <c r="AL28" s="226">
        <f>[6]Annual!$L$28</f>
        <v>636.52499999999998</v>
      </c>
      <c r="AM28" s="81">
        <f t="shared" ref="AM28" si="107">AL28/AL27-1</f>
        <v>2.742711042026813E-2</v>
      </c>
      <c r="AN28" s="226">
        <f>[7]Annual!$L$68</f>
        <v>4982420</v>
      </c>
      <c r="AO28" s="81">
        <f t="shared" si="66"/>
        <v>0.23988448296671239</v>
      </c>
      <c r="AP28" s="226"/>
      <c r="AQ28" s="81"/>
      <c r="AR28" s="226"/>
      <c r="AS28" s="81"/>
      <c r="AT28" s="247">
        <f>_xll.GetPrice($AT$1, "YearlyAverage", "Mid", A28)</f>
        <v>2963.78</v>
      </c>
      <c r="AU28" s="210">
        <f t="shared" ref="AU28" si="108">AT28/AT27-1</f>
        <v>-0.19210031347962375</v>
      </c>
      <c r="AV28" s="70">
        <f>AT28/[8]AnnualNew!H7/1.17</f>
        <v>401.73473513541319</v>
      </c>
      <c r="AW28" s="224">
        <f>_xll.GetPrice($AW$1, "YearlyAverage", "Mid", A28)</f>
        <v>3837.76</v>
      </c>
      <c r="AX28" s="210">
        <f t="shared" ref="AX28:BA28" si="109">AW28/AW27-1</f>
        <v>-0.17362497281491096</v>
      </c>
      <c r="AY28" s="118">
        <f>AW28/[8]AnnualNew!H7/1.17</f>
        <v>520.20105983348412</v>
      </c>
      <c r="AZ28" s="224">
        <f t="shared" si="76"/>
        <v>118.46632469807093</v>
      </c>
      <c r="BA28" s="210">
        <f t="shared" si="109"/>
        <v>-8.2745420521289748E-2</v>
      </c>
      <c r="BB28" s="114"/>
      <c r="BC28" s="114"/>
      <c r="BD28" s="114"/>
      <c r="BE28" s="208"/>
      <c r="BF28" s="225"/>
      <c r="BG28" s="208"/>
      <c r="BH28" s="225"/>
      <c r="BI28" s="208"/>
      <c r="BJ28" s="118">
        <f>'[9]Crude Steel A'!$AL$132</f>
        <v>731039.5</v>
      </c>
      <c r="BK28" s="210">
        <f t="shared" ref="BK28" si="110">BJ28/BJ27-1</f>
        <v>4.1413687567702473E-2</v>
      </c>
      <c r="BL28" s="118">
        <f>'[9]Iron A'!$AL$132</f>
        <v>670101.69999999995</v>
      </c>
      <c r="BM28" s="210">
        <f t="shared" si="90"/>
        <v>3.8226340204883691E-2</v>
      </c>
      <c r="BN28" s="210">
        <f t="shared" si="78"/>
        <v>0.91664226078071009</v>
      </c>
      <c r="BO28" s="118">
        <f t="shared" si="79"/>
        <v>60937.800000000047</v>
      </c>
      <c r="BP28" s="210">
        <f t="shared" si="91"/>
        <v>7.779925750498462E-2</v>
      </c>
      <c r="BQ28" s="118">
        <f>[6]Annual!$L$32</f>
        <v>585.67899999999997</v>
      </c>
      <c r="BR28" s="210">
        <f t="shared" ref="BR28" si="111">BQ28/BQ27-1</f>
        <v>9.7449187048998187E-2</v>
      </c>
      <c r="BS28" s="226"/>
      <c r="BT28" s="226"/>
      <c r="BU28" s="252"/>
    </row>
    <row r="29" spans="1:73" x14ac:dyDescent="0.35">
      <c r="A29" s="229">
        <v>41639</v>
      </c>
      <c r="B29" s="209">
        <f>_xll.GetPrice($B$1, "YearlyAverage", "Mid", A29)</f>
        <v>372.88</v>
      </c>
      <c r="C29" s="81">
        <f t="shared" ref="C29" si="112">B29/B28-1</f>
        <v>-8.6347152798196602E-2</v>
      </c>
      <c r="D29" s="224">
        <f>_xll.GetPrice($D$1, "YearlyAverage", "Mid", A29)</f>
        <v>595.6</v>
      </c>
      <c r="E29" s="81">
        <f t="shared" ref="E29" si="113">D29/D28-1</f>
        <v>-5.9915398699412759E-2</v>
      </c>
      <c r="F29" s="224">
        <f t="shared" si="93"/>
        <v>222.72000000000003</v>
      </c>
      <c r="G29" s="81">
        <f t="shared" ref="G29:I29" si="114">F29/F28-1</f>
        <v>-1.2065294535130944E-2</v>
      </c>
      <c r="H29" s="226">
        <f>'[5]A prod'!$Y$38</f>
        <v>11857.507</v>
      </c>
      <c r="I29" s="81">
        <f t="shared" si="114"/>
        <v>0.23784943062091601</v>
      </c>
      <c r="J29" s="226">
        <f>'[5]A prod'!$Y$166</f>
        <v>0</v>
      </c>
      <c r="K29" s="81" t="e">
        <f t="shared" si="97"/>
        <v>#DIV/0!</v>
      </c>
      <c r="L29" s="226">
        <f>[6]Annual!$M$78</f>
        <v>63.489490000000004</v>
      </c>
      <c r="M29" s="81">
        <f t="shared" si="98"/>
        <v>0.14511433199023149</v>
      </c>
      <c r="N29" s="226">
        <f>[6]Annual!$M$86</f>
        <v>965.50099999999998</v>
      </c>
      <c r="O29" s="81">
        <f t="shared" si="98"/>
        <v>-1.0741968370415522E-2</v>
      </c>
      <c r="P29" s="226"/>
      <c r="Q29" s="81"/>
      <c r="R29" s="237">
        <f>_xll.GetPrice($R$1, "YearlyAverage", "Mid", A29)/2240*2204.6</f>
        <v>350.91523660714284</v>
      </c>
      <c r="S29" s="81">
        <f t="shared" ref="S29:U29" si="115">R29/R28-1</f>
        <v>-5.1097804391217472E-2</v>
      </c>
      <c r="T29" s="224">
        <f>_xll.GetPrice($T$1, "YearlyAverage", "Mid", A29)*20*1.102</f>
        <v>726.65880000000004</v>
      </c>
      <c r="U29" s="81">
        <f t="shared" si="115"/>
        <v>-7.8020134228187876E-2</v>
      </c>
      <c r="V29" s="224">
        <f t="shared" si="0"/>
        <v>375.7435633928572</v>
      </c>
      <c r="W29" s="81">
        <f t="shared" ref="W29" si="116">V29/V28-1</f>
        <v>-0.10181950551448271</v>
      </c>
      <c r="X29" s="239">
        <f>_xll.GetPrice($X$1, "YearlyAverage", "Mid", A29)/2240*2204.6</f>
        <v>395.65680624999993</v>
      </c>
      <c r="Y29" s="81">
        <f t="shared" ref="Y29" si="117">X29/X28-1</f>
        <v>-3.7078732424728922E-2</v>
      </c>
      <c r="Z29" s="238">
        <f t="shared" si="1"/>
        <v>44.741569642857087</v>
      </c>
      <c r="AA29" s="81">
        <f t="shared" si="52"/>
        <v>8.9123143267846539E-2</v>
      </c>
      <c r="AB29" s="224">
        <f>_xll.GetPrice($AB$1, "YearlyAverage", "Mid", A29)*20*1.102</f>
        <v>694.2600000000001</v>
      </c>
      <c r="AC29" s="81">
        <f t="shared" ref="AC29" si="118">AB29/AB28-1</f>
        <v>-4.3715846994535457E-2</v>
      </c>
      <c r="AD29" s="224">
        <f t="shared" si="2"/>
        <v>298.60319375000017</v>
      </c>
      <c r="AE29" s="81">
        <f t="shared" ref="AE29" si="119">AD29/AD28-1</f>
        <v>-5.2370532385722979E-2</v>
      </c>
      <c r="AF29" s="239">
        <f>_xll.GetPrice($AF$1, "YearlyAverage", "Mid", A29)</f>
        <v>411.4</v>
      </c>
      <c r="AG29" s="81">
        <f t="shared" ref="AG29" si="120">AF29/AF28-1</f>
        <v>-6.6972081736330069E-2</v>
      </c>
      <c r="AH29" s="238">
        <f t="shared" si="56"/>
        <v>15.743193750000046</v>
      </c>
      <c r="AI29" s="81">
        <f t="shared" ref="AI29" si="121">AH29/AH28-1</f>
        <v>-0.4758878334771437</v>
      </c>
      <c r="AJ29" s="226">
        <f>'[5]A prod'!$Y$59</f>
        <v>86954.645000000004</v>
      </c>
      <c r="AK29" s="81">
        <f t="shared" ref="AK29" si="122">AJ29/AJ28-1</f>
        <v>-1.9625551917383577E-2</v>
      </c>
      <c r="AL29" s="226">
        <f>[6]Annual!$M$28</f>
        <v>652.34</v>
      </c>
      <c r="AM29" s="81">
        <f t="shared" ref="AM29" si="123">AL29/AL28-1</f>
        <v>2.4845842661325168E-2</v>
      </c>
      <c r="AN29" s="226">
        <f>[7]Annual!$M$68</f>
        <v>5205930</v>
      </c>
      <c r="AO29" s="81">
        <f t="shared" si="66"/>
        <v>4.4859726799426847E-2</v>
      </c>
      <c r="AP29" s="226"/>
      <c r="AQ29" s="81"/>
      <c r="AR29" s="226"/>
      <c r="AS29" s="81"/>
      <c r="AT29" s="247">
        <f>_xll.GetPrice($AT$1, "YearlyAverage", "Mid", A29)</f>
        <v>2628.37</v>
      </c>
      <c r="AU29" s="210">
        <f t="shared" ref="AU29" si="124">AT29/AT28-1</f>
        <v>-0.11316966846392118</v>
      </c>
      <c r="AV29" s="70">
        <f>AT29/[8]AnnualNew!H8/1.17</f>
        <v>365.38482810186986</v>
      </c>
      <c r="AW29" s="224">
        <f>_xll.GetPrice($AW$1, "YearlyAverage", "Mid", A29)</f>
        <v>3531.71</v>
      </c>
      <c r="AX29" s="210">
        <f t="shared" ref="AX29:BA29" si="125">AW29/AW28-1</f>
        <v>-7.9747039939965014E-2</v>
      </c>
      <c r="AY29" s="118">
        <f>AW29/[8]AnnualNew!H8/1.17</f>
        <v>490.96331614485598</v>
      </c>
      <c r="AZ29" s="224">
        <f t="shared" si="76"/>
        <v>125.57848804298612</v>
      </c>
      <c r="BA29" s="210">
        <f t="shared" si="125"/>
        <v>6.0035316897367963E-2</v>
      </c>
      <c r="BB29" s="20"/>
      <c r="BC29" s="20"/>
      <c r="BD29" s="20"/>
      <c r="BE29" s="118"/>
      <c r="BF29" s="225"/>
      <c r="BG29" s="208"/>
      <c r="BH29" s="225"/>
      <c r="BI29" s="208"/>
      <c r="BJ29" s="118">
        <f>'[9]Crude Steel A'!$AM$132</f>
        <v>821999.6</v>
      </c>
      <c r="BK29" s="210">
        <f t="shared" ref="BK29" si="126">BJ29/BJ28-1</f>
        <v>0.12442569792740343</v>
      </c>
      <c r="BL29" s="118">
        <f>'[9]Iron A'!$AM$132</f>
        <v>711498.8</v>
      </c>
      <c r="BM29" s="210">
        <f t="shared" si="90"/>
        <v>6.1777339171054324E-2</v>
      </c>
      <c r="BN29" s="210">
        <f t="shared" si="78"/>
        <v>0.86557073750400859</v>
      </c>
      <c r="BO29" s="118">
        <f t="shared" si="79"/>
        <v>110500.79999999993</v>
      </c>
      <c r="BP29" s="210">
        <f t="shared" si="91"/>
        <v>0.81333753433829004</v>
      </c>
      <c r="BQ29" s="118">
        <f>[6]Annual!$M$32</f>
        <v>642.54</v>
      </c>
      <c r="BR29" s="210">
        <f t="shared" ref="BR29" si="127">BQ29/BQ28-1</f>
        <v>9.7085604913271562E-2</v>
      </c>
      <c r="BS29" s="226"/>
      <c r="BT29" s="226"/>
      <c r="BU29" s="252"/>
    </row>
    <row r="30" spans="1:73" ht="15" thickBot="1" x14ac:dyDescent="0.4">
      <c r="A30" s="245">
        <v>42004</v>
      </c>
      <c r="B30" s="209">
        <f>_xll.GetPrice($B$1, "YearlyAverage", "Mid", A30)</f>
        <v>352.41</v>
      </c>
      <c r="C30" s="244">
        <f t="shared" ref="C30" si="128">B30/B29-1</f>
        <v>-5.4897017807337356E-2</v>
      </c>
      <c r="D30" s="224">
        <f>_xll.GetPrice($D$1, "YearlyAverage", "Mid", A30)</f>
        <v>553.11</v>
      </c>
      <c r="E30" s="81">
        <f t="shared" ref="E30" si="129">D30/D29-1</f>
        <v>-7.1339825386165234E-2</v>
      </c>
      <c r="F30" s="243">
        <f t="shared" si="93"/>
        <v>200.7</v>
      </c>
      <c r="G30" s="81">
        <f t="shared" ref="G30:I30" si="130">F30/F29-1</f>
        <v>-9.8868534482758785E-2</v>
      </c>
      <c r="H30" s="226">
        <f>'[5]A prod'!$Z$38</f>
        <v>12033.494000000001</v>
      </c>
      <c r="I30" s="81">
        <f t="shared" si="130"/>
        <v>1.4841821303584357E-2</v>
      </c>
      <c r="J30" s="226">
        <f>'[5]A prod'!$Z$166</f>
        <v>0</v>
      </c>
      <c r="K30" s="81" t="e">
        <f t="shared" si="97"/>
        <v>#DIV/0!</v>
      </c>
      <c r="L30" s="226">
        <f>[6]Annual!$N$78</f>
        <v>66.932500000000005</v>
      </c>
      <c r="M30" s="81">
        <f t="shared" si="98"/>
        <v>5.4229605561487482E-2</v>
      </c>
      <c r="N30" s="226">
        <f>[6]Annual!$N$86</f>
        <v>982.98199999999997</v>
      </c>
      <c r="O30" s="81">
        <f t="shared" si="98"/>
        <v>1.8105625991065688E-2</v>
      </c>
      <c r="P30" s="226"/>
      <c r="Q30" s="81"/>
      <c r="R30" s="237">
        <f>_xll.GetPrice($R$1, "YearlyAverage", "Mid", A30)/2240*2204.6</f>
        <v>360.12731517857139</v>
      </c>
      <c r="S30" s="244">
        <f t="shared" ref="S30:U30" si="131">R30/R29-1</f>
        <v>2.6251577618847222E-2</v>
      </c>
      <c r="T30" s="224">
        <f>_xll.GetPrice($T$1, "YearlyAverage", "Mid", A30)*20*1.102</f>
        <v>746.27440000000013</v>
      </c>
      <c r="U30" s="81">
        <f t="shared" si="131"/>
        <v>2.6994237185320014E-2</v>
      </c>
      <c r="V30" s="224">
        <f t="shared" si="0"/>
        <v>386.14708482142873</v>
      </c>
      <c r="W30" s="81">
        <f t="shared" ref="W30" si="132">V30/V29-1</f>
        <v>2.7687823404426881E-2</v>
      </c>
      <c r="X30" s="239">
        <f>_xll.GetPrice($X$1, "YearlyAverage", "Mid", A30)/2240*2204.6</f>
        <v>386.83840624999999</v>
      </c>
      <c r="Y30" s="81">
        <f t="shared" ref="Y30" si="133">X30/X29-1</f>
        <v>-2.2288002786000183E-2</v>
      </c>
      <c r="Z30" s="238">
        <f t="shared" si="1"/>
        <v>26.711091071428598</v>
      </c>
      <c r="AA30" s="81">
        <f t="shared" si="52"/>
        <v>-0.40299164100307827</v>
      </c>
      <c r="AB30" s="224">
        <f>_xll.GetPrice($AB$1, "YearlyAverage", "Mid", A30)*20*1.102</f>
        <v>724.89560000000006</v>
      </c>
      <c r="AC30" s="81">
        <f t="shared" ref="AC30" si="134">AB30/AB29-1</f>
        <v>4.4126984126984015E-2</v>
      </c>
      <c r="AD30" s="224">
        <f t="shared" si="2"/>
        <v>338.05719375000007</v>
      </c>
      <c r="AE30" s="81">
        <f t="shared" ref="AE30" si="135">AD30/AD29-1</f>
        <v>0.13212852650541973</v>
      </c>
      <c r="AF30" s="239">
        <f>_xll.GetPrice($AF$1, "YearlyAverage", "Mid", A30)</f>
        <v>406.3</v>
      </c>
      <c r="AG30" s="81">
        <f t="shared" ref="AG30" si="136">AF30/AF29-1</f>
        <v>-1.2396694214875992E-2</v>
      </c>
      <c r="AH30" s="238">
        <f t="shared" si="56"/>
        <v>19.46159375000002</v>
      </c>
      <c r="AI30" s="81">
        <f t="shared" ref="AI30" si="137">AH30/AH29-1</f>
        <v>0.23619095712392935</v>
      </c>
      <c r="AJ30" s="226">
        <f>'[5]A prod'!$Z$59</f>
        <v>88173.736999999994</v>
      </c>
      <c r="AK30" s="81">
        <f t="shared" ref="AK30" si="138">AJ30/AJ29-1</f>
        <v>1.401986058364102E-2</v>
      </c>
      <c r="AL30" s="226">
        <f>[6]Annual!$N$28</f>
        <v>664.50310000000002</v>
      </c>
      <c r="AM30" s="81">
        <f t="shared" ref="AM30" si="139">AL30/AL29-1</f>
        <v>1.8645338320507632E-2</v>
      </c>
      <c r="AN30" s="226">
        <f>[7]Annual!$N$68</f>
        <v>5206580</v>
      </c>
      <c r="AO30" s="81">
        <f t="shared" si="66"/>
        <v>1.2485761429759101E-4</v>
      </c>
      <c r="AP30" s="226"/>
      <c r="AQ30" s="81"/>
      <c r="AR30" s="226"/>
      <c r="AS30" s="81"/>
      <c r="AT30" s="247">
        <f>_xll.GetPrice($AT$1, "YearlyAverage", "Mid", A30)</f>
        <v>2205</v>
      </c>
      <c r="AU30" s="210">
        <f t="shared" ref="AU30" si="140">AT30/AT29-1</f>
        <v>-0.16107701731491375</v>
      </c>
      <c r="AV30" s="70">
        <f>AT30/[8]AnnualNew!H9/1.17</f>
        <v>305.9134655991964</v>
      </c>
      <c r="AW30" s="224">
        <f>_xll.GetPrice($AW$1, "YearlyAverage", "Mid", A30)</f>
        <v>3046.12</v>
      </c>
      <c r="AX30" s="210">
        <f t="shared" ref="AX30:BA30" si="141">AW30/AW29-1</f>
        <v>-0.13749430162725707</v>
      </c>
      <c r="AY30" s="118">
        <f>AW30/[8]AnnualNew!H9/1.17</f>
        <v>422.60731330205169</v>
      </c>
      <c r="AZ30" s="224">
        <f t="shared" si="76"/>
        <v>116.69384770285529</v>
      </c>
      <c r="BA30" s="210">
        <f t="shared" si="141"/>
        <v>-7.0749699877654004E-2</v>
      </c>
      <c r="BB30" s="20">
        <f>_xll.GetPrice($BB$1, "YearlyAverage", "Mid", A30)</f>
        <v>96.92</v>
      </c>
      <c r="BC30" s="20"/>
      <c r="BD30" s="20">
        <f>_xll.GetPrice($BD$1, "YearlyAverage", "Mid", A30)</f>
        <v>113.22</v>
      </c>
      <c r="BE30" s="118"/>
      <c r="BF30" s="224">
        <f t="shared" ref="BF30:BF35" si="142">(BB30/0.62+20)+(BD30*0.77+20)</f>
        <v>283.50198064516127</v>
      </c>
      <c r="BG30" s="210"/>
      <c r="BH30" s="224">
        <f>BF30-AT30/[8]AnnualNew!H9/1.17</f>
        <v>-22.411484954035132</v>
      </c>
      <c r="BI30" s="210"/>
      <c r="BJ30" s="118">
        <f>'[9]Crude Steel A'!$AN$132</f>
        <v>822306.3</v>
      </c>
      <c r="BK30" s="210">
        <f t="shared" ref="BK30" si="143">BJ30/BJ29-1</f>
        <v>3.7311453679556017E-4</v>
      </c>
      <c r="BL30" s="118">
        <f>'[9]Iron A'!$AN$132</f>
        <v>713747.8</v>
      </c>
      <c r="BM30" s="210">
        <f t="shared" si="90"/>
        <v>3.1609329488679894E-3</v>
      </c>
      <c r="BN30" s="210">
        <f t="shared" si="78"/>
        <v>0.86798289153324015</v>
      </c>
      <c r="BO30" s="118">
        <f t="shared" si="79"/>
        <v>108558.5</v>
      </c>
      <c r="BP30" s="210">
        <f t="shared" si="91"/>
        <v>-1.7577248309513904E-2</v>
      </c>
      <c r="BQ30" s="118">
        <f>[6]Annual!$N$32</f>
        <v>704.68899999999996</v>
      </c>
      <c r="BR30" s="210">
        <f t="shared" ref="BR30" si="144">BQ30/BQ29-1</f>
        <v>9.6723939365642719E-2</v>
      </c>
      <c r="BS30" s="226"/>
      <c r="BT30" s="226"/>
      <c r="BU30" s="252"/>
    </row>
    <row r="31" spans="1:73" ht="15" thickTop="1" x14ac:dyDescent="0.35">
      <c r="A31" s="229">
        <v>42369</v>
      </c>
      <c r="B31" s="209">
        <f>_xll.GetPrice($B$1, "YearlyAverage", "Mid", A31)</f>
        <v>234.34</v>
      </c>
      <c r="C31" s="81">
        <f t="shared" ref="C31" si="145">B31/B30-1</f>
        <v>-0.33503589568967962</v>
      </c>
      <c r="D31" s="224">
        <f>_xll.GetPrice($D$1, "YearlyAverage", "Mid", A31)</f>
        <v>408.35</v>
      </c>
      <c r="E31" s="81">
        <f t="shared" ref="E31" si="146">D31/D30-1</f>
        <v>-0.26172009184429856</v>
      </c>
      <c r="F31" s="224">
        <f t="shared" si="93"/>
        <v>174.01000000000002</v>
      </c>
      <c r="G31" s="81">
        <f t="shared" ref="G31:I31" si="147">F31/F30-1</f>
        <v>-0.13298455406078713</v>
      </c>
      <c r="H31" s="226">
        <f>'[5]A prod'!$AA$38</f>
        <v>10906.713</v>
      </c>
      <c r="I31" s="81">
        <f t="shared" si="147"/>
        <v>-9.3637060025957619E-2</v>
      </c>
      <c r="J31" s="226">
        <f>'[5]A prod'!$AA$166</f>
        <v>0</v>
      </c>
      <c r="K31" s="81" t="e">
        <f t="shared" si="97"/>
        <v>#DIV/0!</v>
      </c>
      <c r="L31" s="226">
        <f>[6]Annual!$O$78</f>
        <v>69.922300000000007</v>
      </c>
      <c r="M31" s="81">
        <f t="shared" si="98"/>
        <v>4.4668882829716594E-2</v>
      </c>
      <c r="N31" s="226">
        <f>[6]Annual!$O$86</f>
        <v>998.70510000000002</v>
      </c>
      <c r="O31" s="81">
        <f t="shared" si="98"/>
        <v>1.599530815416772E-2</v>
      </c>
      <c r="P31" s="226"/>
      <c r="Q31" s="81"/>
      <c r="R31" s="237">
        <f>_xll.GetPrice($R$1, "YearlyAverage", "Mid", A31)/2240*2204.6</f>
        <v>214.07256517857141</v>
      </c>
      <c r="S31" s="81">
        <f t="shared" ref="S31:U31" si="148">R31/R30-1</f>
        <v>-0.40556420977836083</v>
      </c>
      <c r="T31" s="224">
        <f>_xll.GetPrice($T$1, "YearlyAverage", "Mid", A31)*20*1.102</f>
        <v>628.58080000000007</v>
      </c>
      <c r="U31" s="81">
        <f t="shared" si="148"/>
        <v>-0.15770821027761373</v>
      </c>
      <c r="V31" s="224">
        <f t="shared" si="0"/>
        <v>414.50823482142869</v>
      </c>
      <c r="W31" s="81">
        <f t="shared" ref="W31" si="149">V31/V30-1</f>
        <v>7.3446495169361192E-2</v>
      </c>
      <c r="X31" s="239">
        <f>_xll.GetPrice($X$1, "YearlyAverage", "Mid", A31)/2240*2204.6</f>
        <v>238.2345875</v>
      </c>
      <c r="Y31" s="81">
        <f t="shared" ref="Y31" si="150">X31/X30-1</f>
        <v>-0.38414959928762238</v>
      </c>
      <c r="Z31" s="238">
        <f t="shared" si="1"/>
        <v>24.162022321428594</v>
      </c>
      <c r="AA31" s="81">
        <f t="shared" si="52"/>
        <v>-9.5431098010316906E-2</v>
      </c>
      <c r="AB31" s="224">
        <f>_xll.GetPrice($AB$1, "YearlyAverage", "Mid", A31)*20*1.102</f>
        <v>496.78159999999997</v>
      </c>
      <c r="AC31" s="81">
        <f t="shared" ref="AC31" si="151">AB31/AB30-1</f>
        <v>-0.3146853146853148</v>
      </c>
      <c r="AD31" s="224">
        <f t="shared" si="2"/>
        <v>258.54701249999994</v>
      </c>
      <c r="AE31" s="81">
        <f t="shared" ref="AE31" si="152">AD31/AD30-1</f>
        <v>-0.23519742434115887</v>
      </c>
      <c r="AF31" s="239">
        <f>_xll.GetPrice($AF$1, "YearlyAverage", "Mid", A31)</f>
        <v>262.41000000000003</v>
      </c>
      <c r="AG31" s="81">
        <f t="shared" ref="AG31" si="153">AF31/AF30-1</f>
        <v>-0.35414718188530636</v>
      </c>
      <c r="AH31" s="238">
        <f t="shared" si="56"/>
        <v>24.175412500000022</v>
      </c>
      <c r="AI31" s="81">
        <f t="shared" ref="AI31" si="154">AH31/AH30-1</f>
        <v>0.24221134253200605</v>
      </c>
      <c r="AJ31" s="226">
        <f>'[5]A prod'!$AA$59</f>
        <v>78845.258999999991</v>
      </c>
      <c r="AK31" s="81">
        <f t="shared" ref="AK31" si="155">AJ31/AJ30-1</f>
        <v>-0.10579655935417598</v>
      </c>
      <c r="AL31" s="226">
        <f>[6]Annual!$O$28</f>
        <v>694.92399999999998</v>
      </c>
      <c r="AM31" s="81">
        <f t="shared" ref="AM31" si="156">AL31/AL30-1</f>
        <v>4.5779921869439022E-2</v>
      </c>
      <c r="AN31" s="226">
        <f>[7]Annual!$O$68</f>
        <v>4993450</v>
      </c>
      <c r="AO31" s="81">
        <f t="shared" si="66"/>
        <v>-4.0934740270964776E-2</v>
      </c>
      <c r="AP31" s="226"/>
      <c r="AQ31" s="81"/>
      <c r="AR31" s="226"/>
      <c r="AS31" s="81"/>
      <c r="AT31" s="247">
        <f>_xll.GetPrice($AT$1, "YearlyAverage", "Mid", A31)</f>
        <v>1381.23</v>
      </c>
      <c r="AU31" s="210">
        <f t="shared" ref="AU31" si="157">AT31/AT30-1</f>
        <v>-0.37359183673469387</v>
      </c>
      <c r="AV31" s="70">
        <f>AT31/[8]AnnualNew!H10/1.17</f>
        <v>187.86543226018949</v>
      </c>
      <c r="AW31" s="224">
        <f>_xll.GetPrice($AW$1, "YearlyAverage", "Mid", A31)</f>
        <v>2132.89</v>
      </c>
      <c r="AX31" s="210">
        <f t="shared" ref="AX31:BA31" si="158">AW31/AW30-1</f>
        <v>-0.29980105839559834</v>
      </c>
      <c r="AY31" s="118">
        <f>AW31/[8]AnnualNew!H10/1.17</f>
        <v>290.10107064966411</v>
      </c>
      <c r="AZ31" s="224">
        <f t="shared" si="76"/>
        <v>102.23563838947462</v>
      </c>
      <c r="BA31" s="210">
        <f t="shared" si="158"/>
        <v>-0.12389864245625448</v>
      </c>
      <c r="BB31" s="20">
        <f>_xll.GetPrice($BB$1, "YearlyAverage", "Mid", A31)</f>
        <v>55.54</v>
      </c>
      <c r="BC31" s="261">
        <f t="shared" ref="BC31" si="159">BB31/BB30-1</f>
        <v>-0.42695006190672724</v>
      </c>
      <c r="BD31" s="20">
        <f>_xll.GetPrice($BD$1, "YearlyAverage", "Mid", A31)</f>
        <v>88.65</v>
      </c>
      <c r="BE31" s="210">
        <f t="shared" ref="BE31:BI31" si="160">BD31/BD30-1</f>
        <v>-0.21701112877583462</v>
      </c>
      <c r="BF31" s="224">
        <f t="shared" si="142"/>
        <v>197.84114516129034</v>
      </c>
      <c r="BG31" s="210">
        <f t="shared" si="160"/>
        <v>-0.30215251155894507</v>
      </c>
      <c r="BH31" s="224">
        <f>BF31-AT31/[8]AnnualNew!H10/1.17</f>
        <v>9.9757129011008487</v>
      </c>
      <c r="BI31" s="210">
        <f t="shared" si="160"/>
        <v>-1.4451161054950421</v>
      </c>
      <c r="BJ31" s="118">
        <f>'[9]Crude Steel A'!$AO$132</f>
        <v>803825</v>
      </c>
      <c r="BK31" s="210">
        <f t="shared" ref="BK31" si="161">BJ31/BJ30-1</f>
        <v>-2.2474958540388279E-2</v>
      </c>
      <c r="BL31" s="118">
        <f>'[9]Iron A'!$AO$132</f>
        <v>691413</v>
      </c>
      <c r="BM31" s="210">
        <f t="shared" si="90"/>
        <v>-3.1292285594435532E-2</v>
      </c>
      <c r="BN31" s="210">
        <f t="shared" si="78"/>
        <v>0.86015364040680498</v>
      </c>
      <c r="BO31" s="118">
        <f t="shared" si="79"/>
        <v>112412</v>
      </c>
      <c r="BP31" s="210">
        <f t="shared" si="91"/>
        <v>3.5496990102110937E-2</v>
      </c>
      <c r="BQ31" s="118">
        <f>[6]Annual!$O$32</f>
        <v>756.96500000000003</v>
      </c>
      <c r="BR31" s="210">
        <f t="shared" ref="BR31" si="162">BQ31/BQ30-1</f>
        <v>7.4183079344221525E-2</v>
      </c>
      <c r="BS31" s="226"/>
      <c r="BT31" s="226"/>
      <c r="BU31" s="252"/>
    </row>
    <row r="32" spans="1:73" x14ac:dyDescent="0.35">
      <c r="A32" s="229">
        <v>42735</v>
      </c>
      <c r="B32" s="209">
        <f>_xll.GetPrice($B$1, "YearlyAverage", "Mid", A32)</f>
        <v>227.89</v>
      </c>
      <c r="C32" s="81">
        <f t="shared" ref="C32" si="163">B32/B31-1</f>
        <v>-2.7524110267133306E-2</v>
      </c>
      <c r="D32" s="224">
        <f>_xll.GetPrice($D$1, "YearlyAverage", "Mid", A32)</f>
        <v>394.7</v>
      </c>
      <c r="E32" s="81">
        <f t="shared" ref="E32" si="164">D32/D31-1</f>
        <v>-3.3427207052773467E-2</v>
      </c>
      <c r="F32" s="224">
        <f t="shared" si="93"/>
        <v>166.81</v>
      </c>
      <c r="G32" s="81">
        <f t="shared" ref="G32:I32" si="165">F32/F31-1</f>
        <v>-4.1376932360209229E-2</v>
      </c>
      <c r="H32" s="226">
        <f>'[5]A prod'!$AB$38</f>
        <v>7634.8720000000003</v>
      </c>
      <c r="I32" s="81">
        <f t="shared" si="165"/>
        <v>-0.29998414737785795</v>
      </c>
      <c r="J32" s="226">
        <f>'[5]A prod'!$AB$166</f>
        <v>0</v>
      </c>
      <c r="K32" s="81" t="e">
        <f t="shared" si="97"/>
        <v>#DIV/0!</v>
      </c>
      <c r="L32" s="226">
        <f>[6]Annual!$P$78</f>
        <v>73.4803</v>
      </c>
      <c r="M32" s="81">
        <f t="shared" si="98"/>
        <v>5.0885053838331862E-2</v>
      </c>
      <c r="N32" s="226">
        <f>[6]Annual!$P$86</f>
        <v>1015.631</v>
      </c>
      <c r="O32" s="81">
        <f t="shared" si="98"/>
        <v>1.6947845765481695E-2</v>
      </c>
      <c r="P32" s="226"/>
      <c r="Q32" s="81"/>
      <c r="R32" s="237">
        <f>_xll.GetPrice($R$1, "YearlyAverage", "Mid", A32)/2240*2204.6</f>
        <v>201.06148839285711</v>
      </c>
      <c r="S32" s="81">
        <f t="shared" ref="S32:U32" si="166">R32/R31-1</f>
        <v>-6.0778814767137201E-2</v>
      </c>
      <c r="T32" s="224">
        <f>_xll.GetPrice($T$1, "YearlyAverage", "Mid", A32)*20*1.102</f>
        <v>564.44440000000009</v>
      </c>
      <c r="U32" s="81">
        <f t="shared" si="166"/>
        <v>-0.10203366058906027</v>
      </c>
      <c r="V32" s="224">
        <f t="shared" si="0"/>
        <v>363.382911607143</v>
      </c>
      <c r="W32" s="81">
        <f t="shared" ref="W32" si="167">V32/V31-1</f>
        <v>-0.1233397045448581</v>
      </c>
      <c r="X32" s="239">
        <f>_xll.GetPrice($X$1, "YearlyAverage", "Mid", A32)/2240*2204.6</f>
        <v>231.67983928571428</v>
      </c>
      <c r="Y32" s="81">
        <f t="shared" ref="Y32" si="168">X32/X31-1</f>
        <v>-2.7513839543914731E-2</v>
      </c>
      <c r="Z32" s="238">
        <f t="shared" si="1"/>
        <v>30.618350892857165</v>
      </c>
      <c r="AA32" s="81">
        <f t="shared" si="52"/>
        <v>0.26720977596741324</v>
      </c>
      <c r="AB32" s="224">
        <f>_xll.GetPrice($AB$1, "YearlyAverage", "Mid", A32)*20*1.102</f>
        <v>576.346</v>
      </c>
      <c r="AC32" s="81">
        <f t="shared" ref="AC32" si="169">AB32/AB31-1</f>
        <v>0.16015971606033719</v>
      </c>
      <c r="AD32" s="224">
        <f t="shared" si="2"/>
        <v>344.66616071428575</v>
      </c>
      <c r="AE32" s="81">
        <f t="shared" ref="AE32" si="170">AD32/AD31-1</f>
        <v>0.33308893180224164</v>
      </c>
      <c r="AF32" s="239">
        <f>_xll.GetPrice($AF$1, "YearlyAverage", "Mid", A32)</f>
        <v>263.13</v>
      </c>
      <c r="AG32" s="81">
        <f t="shared" ref="AG32" si="171">AF32/AF31-1</f>
        <v>2.7437978735564972E-3</v>
      </c>
      <c r="AH32" s="238">
        <f t="shared" si="56"/>
        <v>31.450160714285715</v>
      </c>
      <c r="AI32" s="81">
        <f t="shared" ref="AI32" si="172">AH32/AH31-1</f>
        <v>0.30091516387923845</v>
      </c>
      <c r="AJ32" s="226">
        <f>'[5]A prod'!$AB$59</f>
        <v>78475.017000000007</v>
      </c>
      <c r="AK32" s="81">
        <f t="shared" ref="AK32" si="173">AJ32/AJ31-1</f>
        <v>-4.6958054890781087E-3</v>
      </c>
      <c r="AL32" s="226">
        <f>[6]Annual!$P$28</f>
        <v>721.40700000000004</v>
      </c>
      <c r="AM32" s="81">
        <f t="shared" ref="AM32" si="174">AL32/AL31-1</f>
        <v>3.8109203308563266E-2</v>
      </c>
      <c r="AN32" s="226">
        <f>[7]Annual!$P$68</f>
        <v>4599290</v>
      </c>
      <c r="AO32" s="81">
        <f t="shared" si="66"/>
        <v>-7.8935405381049151E-2</v>
      </c>
      <c r="AP32" s="226"/>
      <c r="AQ32" s="81"/>
      <c r="AR32" s="226"/>
      <c r="AS32" s="81"/>
      <c r="AT32" s="247">
        <f>_xll.GetPrice($AT$1, "YearlyAverage", "Mid", A32)</f>
        <v>1427.5</v>
      </c>
      <c r="AU32" s="210">
        <f t="shared" ref="AU32" si="175">AT32/AT31-1</f>
        <v>3.3499127589177835E-2</v>
      </c>
      <c r="AV32" s="70">
        <f>AT32/[8]AnnualNew!H11/1.17</f>
        <v>183.72293947744089</v>
      </c>
      <c r="AW32" s="224">
        <f>_xll.GetPrice($AW$1, "YearlyAverage", "Mid", A32)</f>
        <v>2381.7399999999998</v>
      </c>
      <c r="AX32" s="210">
        <f t="shared" ref="AX32:BA32" si="176">AW32/AW31-1</f>
        <v>0.11667268354204863</v>
      </c>
      <c r="AY32" s="118">
        <f>AW32/[8]AnnualNew!H11/1.17</f>
        <v>306.53609378003512</v>
      </c>
      <c r="AZ32" s="224">
        <f t="shared" si="76"/>
        <v>122.81315430259423</v>
      </c>
      <c r="BA32" s="210">
        <f t="shared" si="176"/>
        <v>0.2012753696976779</v>
      </c>
      <c r="BB32" s="20">
        <f>_xll.GetPrice($BB$1, "YearlyAverage", "Mid", A32)</f>
        <v>58.23</v>
      </c>
      <c r="BC32" s="261">
        <f t="shared" ref="BC32" si="177">BB32/BB31-1</f>
        <v>4.8433561397191127E-2</v>
      </c>
      <c r="BD32" s="20">
        <f>_xll.GetPrice($BD$1, "YearlyAverage", "Mid", A32)</f>
        <v>135.27000000000001</v>
      </c>
      <c r="BE32" s="210">
        <f t="shared" ref="BE32:BI32" si="178">BD32/BD31-1</f>
        <v>0.52588832487309656</v>
      </c>
      <c r="BF32" s="224">
        <f t="shared" si="142"/>
        <v>238.07725483870968</v>
      </c>
      <c r="BG32" s="210">
        <f t="shared" si="178"/>
        <v>0.20337584300079126</v>
      </c>
      <c r="BH32" s="224">
        <f>BF32-AT32/[8]AnnualNew!H11/1.17</f>
        <v>54.354315361268789</v>
      </c>
      <c r="BI32" s="210">
        <f t="shared" si="178"/>
        <v>4.4486647621214752</v>
      </c>
      <c r="BJ32" s="118">
        <f>'[9]Crude Steel A'!$AP$132</f>
        <v>807609.4</v>
      </c>
      <c r="BK32" s="210">
        <f t="shared" ref="BK32" si="179">BJ32/BJ31-1</f>
        <v>4.7079899231798894E-3</v>
      </c>
      <c r="BL32" s="70">
        <f>'[9]Iron A'!$AP$132</f>
        <v>702273.3</v>
      </c>
      <c r="BM32" s="210">
        <f t="shared" si="90"/>
        <v>1.5707399195560523E-2</v>
      </c>
      <c r="BN32" s="210">
        <f t="shared" si="78"/>
        <v>0.86957048791160685</v>
      </c>
      <c r="BO32" s="118">
        <f t="shared" si="79"/>
        <v>105336.09999999998</v>
      </c>
      <c r="BP32" s="210">
        <f t="shared" si="91"/>
        <v>-6.2946126748034237E-2</v>
      </c>
      <c r="BQ32" s="118">
        <f>[6]Annual!$P$32</f>
        <v>816.24599999999998</v>
      </c>
      <c r="BR32" s="210">
        <f t="shared" ref="BR32" si="180">BQ32/BQ31-1</f>
        <v>7.8314056792586184E-2</v>
      </c>
      <c r="BS32" s="226"/>
      <c r="BT32" s="226"/>
      <c r="BU32" s="252"/>
    </row>
    <row r="33" spans="1:97" x14ac:dyDescent="0.35">
      <c r="A33" s="229">
        <v>43100</v>
      </c>
      <c r="B33" s="209">
        <f>_xll.GetPrice($B$1, "YearlyAverage", "Mid", A33)</f>
        <v>294</v>
      </c>
      <c r="C33" s="81">
        <f t="shared" ref="C33" si="181">B33/B32-1</f>
        <v>0.29009609899512934</v>
      </c>
      <c r="D33" s="224">
        <f>_xll.GetPrice($D$1, "YearlyAverage", "Mid", A33)</f>
        <v>476.49</v>
      </c>
      <c r="E33" s="81">
        <f t="shared" ref="E33" si="182">D33/D32-1</f>
        <v>0.20722067392956678</v>
      </c>
      <c r="F33" s="224">
        <f t="shared" si="93"/>
        <v>182.49</v>
      </c>
      <c r="G33" s="81">
        <f t="shared" ref="G33:I33" si="183">F33/F32-1</f>
        <v>9.3999160721779385E-2</v>
      </c>
      <c r="H33" s="226">
        <f>'[5]A prod'!$AC$38</f>
        <v>7491.3050000000003</v>
      </c>
      <c r="I33" s="81">
        <f t="shared" si="183"/>
        <v>-1.8804113546369905E-2</v>
      </c>
      <c r="J33" s="226">
        <f>'[5]A prod'!$AC$166</f>
        <v>0</v>
      </c>
      <c r="K33" s="81" t="e">
        <f t="shared" si="97"/>
        <v>#DIV/0!</v>
      </c>
      <c r="L33" s="226">
        <f>[6]Annual!$Q$78</f>
        <v>80.24879</v>
      </c>
      <c r="M33" s="81">
        <f t="shared" si="98"/>
        <v>9.2112988107016402E-2</v>
      </c>
      <c r="N33" s="226">
        <f>[6]Annual!$Q$86</f>
        <v>1052.0450000000001</v>
      </c>
      <c r="O33" s="81">
        <f t="shared" si="98"/>
        <v>3.5853572803508538E-2</v>
      </c>
      <c r="P33" s="226"/>
      <c r="Q33" s="81"/>
      <c r="R33" s="237">
        <f>_xll.GetPrice($R$1, "YearlyAverage", "Mid", A33)/2240*2204.6</f>
        <v>256.00917500000003</v>
      </c>
      <c r="S33" s="81">
        <f t="shared" ref="S33:U33" si="184">R33/R32-1</f>
        <v>0.27328797297958807</v>
      </c>
      <c r="T33" s="224">
        <f>_xll.GetPrice($T$1, "YearlyAverage", "Mid", A33)*20*1.102</f>
        <v>603.4552000000001</v>
      </c>
      <c r="U33" s="81">
        <f t="shared" si="184"/>
        <v>6.9113627489262086E-2</v>
      </c>
      <c r="V33" s="224">
        <f t="shared" si="0"/>
        <v>347.44602500000008</v>
      </c>
      <c r="W33" s="81">
        <f t="shared" ref="W33" si="185">V33/V32-1</f>
        <v>-4.385700619948929E-2</v>
      </c>
      <c r="X33" s="239">
        <f>_xll.GetPrice($X$1, "YearlyAverage", "Mid", A33)/2240*2204.6</f>
        <v>337.29395803571424</v>
      </c>
      <c r="Y33" s="81">
        <f t="shared" ref="Y33" si="186">X33/X32-1</f>
        <v>0.45586236193712804</v>
      </c>
      <c r="Z33" s="238">
        <f t="shared" si="1"/>
        <v>81.284783035714213</v>
      </c>
      <c r="AA33" s="81">
        <f t="shared" si="52"/>
        <v>1.6547733847637374</v>
      </c>
      <c r="AB33" s="224">
        <f>_xll.GetPrice($AB$1, "YearlyAverage", "Mid", A33)*20*1.102</f>
        <v>683.24</v>
      </c>
      <c r="AC33" s="81">
        <f t="shared" ref="AC33" si="187">AB33/AB32-1</f>
        <v>0.18546845124282973</v>
      </c>
      <c r="AD33" s="224">
        <f t="shared" si="2"/>
        <v>345.94604196428577</v>
      </c>
      <c r="AE33" s="81">
        <f t="shared" ref="AE33" si="188">AD33/AD32-1</f>
        <v>3.7133939907172397E-3</v>
      </c>
      <c r="AF33" s="239">
        <f>_xll.GetPrice($AF$1, "YearlyAverage", "Mid", A33)</f>
        <v>364.57</v>
      </c>
      <c r="AG33" s="81">
        <f t="shared" ref="AG33" si="189">AF33/AF32-1</f>
        <v>0.38551286436362253</v>
      </c>
      <c r="AH33" s="238">
        <f t="shared" si="56"/>
        <v>27.276041964285753</v>
      </c>
      <c r="AI33" s="81">
        <f t="shared" ref="AI33" si="190">AH33/AH32-1</f>
        <v>-0.13272169856047633</v>
      </c>
      <c r="AJ33" s="226">
        <f>'[5]A prod'!$AC$59</f>
        <v>81612.207999999999</v>
      </c>
      <c r="AK33" s="81">
        <f t="shared" ref="AK33" si="191">AJ33/AJ32-1</f>
        <v>3.9976939412450063E-2</v>
      </c>
      <c r="AL33" s="226">
        <f>[6]Annual!$Q$28</f>
        <v>743.86400000000003</v>
      </c>
      <c r="AM33" s="81">
        <f t="shared" ref="AM33" si="192">AL33/AL32-1</f>
        <v>3.1129445652731347E-2</v>
      </c>
      <c r="AN33" s="226">
        <f>[7]Annual!$Q$68</f>
        <v>3822332</v>
      </c>
      <c r="AO33" s="81">
        <f t="shared" si="66"/>
        <v>-0.16892998701973561</v>
      </c>
      <c r="AP33" s="226"/>
      <c r="AQ33" s="81"/>
      <c r="AR33" s="226"/>
      <c r="AS33" s="81"/>
      <c r="AT33" s="247">
        <f>_xll.GetPrice($AT$1, "YearlyAverage", "Mid", A33)</f>
        <v>1828.18</v>
      </c>
      <c r="AU33" s="210">
        <f t="shared" ref="AU33" si="193">AT33/AT32-1</f>
        <v>0.28068651488616458</v>
      </c>
      <c r="AV33" s="70">
        <f>AT33/[8]AnnualNew!H12/1.17</f>
        <v>231.29095627449985</v>
      </c>
      <c r="AW33" s="224">
        <f>_xll.GetPrice($AW$1, "YearlyAverage", "Mid", A33)</f>
        <v>3763.79</v>
      </c>
      <c r="AX33" s="210">
        <f t="shared" ref="AX33:BA33" si="194">AW33/AW32-1</f>
        <v>0.58026904699925286</v>
      </c>
      <c r="AY33" s="118">
        <f>AW33/[8]AnnualNew!H12/1.17</f>
        <v>476.17334634248255</v>
      </c>
      <c r="AZ33" s="224">
        <f t="shared" si="76"/>
        <v>244.8823900679827</v>
      </c>
      <c r="BA33" s="210">
        <f t="shared" si="194"/>
        <v>0.99394268031441602</v>
      </c>
      <c r="BB33" s="20">
        <f>_xll.GetPrice($BB$1, "YearlyAverage", "Mid", A33)</f>
        <v>71.39</v>
      </c>
      <c r="BC33" s="261">
        <f t="shared" ref="BC33" si="195">BB33/BB32-1</f>
        <v>0.22600034346556774</v>
      </c>
      <c r="BD33" s="20">
        <f>_xll.GetPrice($BD$1, "YearlyAverage", "Mid", A33)</f>
        <v>168.27</v>
      </c>
      <c r="BE33" s="210">
        <f t="shared" ref="BE33:BI33" si="196">BD33/BD32-1</f>
        <v>0.24395653138168116</v>
      </c>
      <c r="BF33" s="224">
        <f t="shared" si="142"/>
        <v>284.71306129032257</v>
      </c>
      <c r="BG33" s="210">
        <f t="shared" si="196"/>
        <v>0.19588518224140006</v>
      </c>
      <c r="BH33" s="224">
        <f>BF33-AT33/[8]AnnualNew!H12/1.17</f>
        <v>53.422105015822723</v>
      </c>
      <c r="BI33" s="210">
        <f t="shared" si="196"/>
        <v>-1.7150622526474368E-2</v>
      </c>
      <c r="BJ33" s="118">
        <f>'[9]Crude Steel A'!$AQ$132</f>
        <v>870740.89999999991</v>
      </c>
      <c r="BK33" s="210">
        <f t="shared" ref="BK33" si="197">BJ33/BJ32-1</f>
        <v>7.8170833573754761E-2</v>
      </c>
      <c r="BL33" s="118">
        <f>'[9]Iron A'!$AQ$132</f>
        <v>713619.3</v>
      </c>
      <c r="BM33" s="210">
        <f t="shared" si="90"/>
        <v>1.6156103329003191E-2</v>
      </c>
      <c r="BN33" s="210">
        <f t="shared" si="78"/>
        <v>0.81955412913301773</v>
      </c>
      <c r="BO33" s="118">
        <f t="shared" si="79"/>
        <v>157121.59999999986</v>
      </c>
      <c r="BP33" s="210">
        <f t="shared" si="91"/>
        <v>0.49162158082556595</v>
      </c>
      <c r="BQ33" s="118">
        <f>[6]Annual!$Q$32</f>
        <v>849.28300000000002</v>
      </c>
      <c r="BR33" s="210">
        <f t="shared" ref="BR33" si="198">BQ33/BQ32-1</f>
        <v>4.0474317791450165E-2</v>
      </c>
      <c r="BS33" s="226"/>
      <c r="BT33" s="226"/>
      <c r="BU33" s="252"/>
    </row>
    <row r="34" spans="1:97" x14ac:dyDescent="0.35">
      <c r="A34" s="229">
        <v>43465</v>
      </c>
      <c r="B34" s="209">
        <f>_xll.GetPrice($B$1, "YearlyAverage", "Mid", A34)</f>
        <v>334.12</v>
      </c>
      <c r="C34" s="81">
        <f t="shared" ref="C34" si="199">B34/B33-1</f>
        <v>0.13646258503401354</v>
      </c>
      <c r="D34" s="224">
        <f>_xll.GetPrice($D$1, "YearlyAverage", "Mid", A34)</f>
        <v>536</v>
      </c>
      <c r="E34" s="81">
        <f t="shared" ref="E34" si="200">D34/D33-1</f>
        <v>0.12489244265357091</v>
      </c>
      <c r="F34" s="224">
        <f t="shared" si="93"/>
        <v>201.88</v>
      </c>
      <c r="G34" s="81">
        <f t="shared" ref="G34:I34" si="201">F34/F33-1</f>
        <v>0.10625239739163783</v>
      </c>
      <c r="H34" s="226">
        <f>'[5]A prod'!$AD$38</f>
        <v>7267.66</v>
      </c>
      <c r="I34" s="81">
        <f t="shared" si="201"/>
        <v>-2.9853944005750699E-2</v>
      </c>
      <c r="J34" s="226">
        <f>'[5]A prod'!$AD$166</f>
        <v>203.3</v>
      </c>
      <c r="K34" s="81" t="e">
        <f t="shared" si="97"/>
        <v>#DIV/0!</v>
      </c>
      <c r="L34" s="226">
        <f>[6]Annual!$R$78</f>
        <v>79.065799999999996</v>
      </c>
      <c r="M34" s="81">
        <f t="shared" si="98"/>
        <v>-1.4741530682269577E-2</v>
      </c>
      <c r="N34" s="226">
        <f>[6]Annual!$R$86</f>
        <v>1075.287</v>
      </c>
      <c r="O34" s="81">
        <f t="shared" si="98"/>
        <v>2.2092210884515406E-2</v>
      </c>
      <c r="P34" s="226"/>
      <c r="Q34" s="81"/>
      <c r="R34" s="237">
        <f>_xll.GetPrice($R$1, "YearlyAverage", "Mid", A34)/2240*2204.6</f>
        <v>314.47044285714281</v>
      </c>
      <c r="S34" s="81">
        <f t="shared" ref="S34:U34" si="202">R34/R33-1</f>
        <v>0.22835614331846821</v>
      </c>
      <c r="T34" s="224">
        <f>_xll.GetPrice($T$1, "YearlyAverage", "Mid", A34)*20*1.102</f>
        <v>761.70240000000013</v>
      </c>
      <c r="U34" s="81">
        <f t="shared" si="202"/>
        <v>0.26223520818115409</v>
      </c>
      <c r="V34" s="224">
        <f t="shared" si="0"/>
        <v>447.23195714285731</v>
      </c>
      <c r="W34" s="81">
        <f t="shared" ref="W34" si="203">V34/V33-1</f>
        <v>0.2871983702874632</v>
      </c>
      <c r="X34" s="239">
        <f>_xll.GetPrice($X$1, "YearlyAverage", "Mid", A34)/2240*2204.6</f>
        <v>380.71670446428573</v>
      </c>
      <c r="Y34" s="81">
        <f t="shared" ref="Y34" si="204">X34/X33-1</f>
        <v>0.12873858364214663</v>
      </c>
      <c r="Z34" s="238">
        <f t="shared" si="1"/>
        <v>66.246261607142912</v>
      </c>
      <c r="AA34" s="81">
        <f t="shared" si="52"/>
        <v>-0.18501029180288031</v>
      </c>
      <c r="AB34" s="224">
        <f>_xll.GetPrice($AB$1, "YearlyAverage", "Mid", A34)*20*1.102</f>
        <v>911.79480000000001</v>
      </c>
      <c r="AC34" s="81">
        <f t="shared" ref="AC34" si="205">AB34/AB33-1</f>
        <v>0.33451612903225802</v>
      </c>
      <c r="AD34" s="224">
        <f t="shared" si="2"/>
        <v>531.07809553571428</v>
      </c>
      <c r="AE34" s="81">
        <f t="shared" ref="AE34" si="206">AD34/AD33-1</f>
        <v>0.5351471938231942</v>
      </c>
      <c r="AF34" s="239">
        <f>_xll.GetPrice($AF$1, "YearlyAverage", "Mid", A34)</f>
        <v>396.61</v>
      </c>
      <c r="AG34" s="81">
        <f t="shared" ref="AG34" si="207">AF34/AF33-1</f>
        <v>8.7884356913624284E-2</v>
      </c>
      <c r="AH34" s="238">
        <f t="shared" si="56"/>
        <v>15.893295535714287</v>
      </c>
      <c r="AI34" s="81">
        <f t="shared" ref="AI34" si="208">AH34/AH33-1</f>
        <v>-0.4173166489285951</v>
      </c>
      <c r="AJ34" s="226">
        <f>'[5]A prod'!$AD$59</f>
        <v>86607.385000000009</v>
      </c>
      <c r="AK34" s="81">
        <f t="shared" ref="AK34" si="209">AJ34/AJ33-1</f>
        <v>6.1206247477093356E-2</v>
      </c>
      <c r="AL34" s="226">
        <f>[6]Annual!$R$28</f>
        <v>764.59590000000003</v>
      </c>
      <c r="AM34" s="81">
        <f t="shared" ref="AM34" si="210">AL34/AL33-1</f>
        <v>2.7870551606207661E-2</v>
      </c>
      <c r="AN34" s="226">
        <f>[7]Annual!$R$68</f>
        <v>3350827</v>
      </c>
      <c r="AO34" s="81">
        <f t="shared" si="66"/>
        <v>-0.12335532339943256</v>
      </c>
      <c r="AP34" s="226"/>
      <c r="AQ34" s="81"/>
      <c r="AR34" s="226"/>
      <c r="AS34" s="81"/>
      <c r="AT34" s="247">
        <f>_xll.GetPrice($AT$1, "YearlyAverage", "Mid", A34)</f>
        <v>2504.91</v>
      </c>
      <c r="AU34" s="210">
        <f t="shared" ref="AU34" si="211">AT34/AT33-1</f>
        <v>0.37016595740025582</v>
      </c>
      <c r="AV34" s="70">
        <f>AT34/[8]AnnualNew!H13/(1.17*4/12+1.16*8/12)</f>
        <v>325.63094713520758</v>
      </c>
      <c r="AW34" s="224">
        <f>_xll.GetPrice($AW$1, "YearlyAverage", "Mid", A34)</f>
        <v>4075.53</v>
      </c>
      <c r="AX34" s="210">
        <f t="shared" ref="AX34:BA34" si="212">AW34/AW33-1</f>
        <v>8.2826087534108028E-2</v>
      </c>
      <c r="AY34" s="118">
        <f>AW34/[8]AnnualNew!H13/(1.17*4/12+1.16*8/12)</f>
        <v>529.80693676736996</v>
      </c>
      <c r="AZ34" s="224">
        <f t="shared" si="76"/>
        <v>204.17598963216238</v>
      </c>
      <c r="BA34" s="210">
        <f t="shared" si="212"/>
        <v>-0.1662283695635266</v>
      </c>
      <c r="BB34" s="20">
        <f>_xll.GetPrice($BB$1, "YearlyAverage", "Mid", A34)</f>
        <v>69.7</v>
      </c>
      <c r="BC34" s="261">
        <f t="shared" ref="BC34" si="213">BB34/BB33-1</f>
        <v>-2.3672783302983613E-2</v>
      </c>
      <c r="BD34" s="20">
        <f>_xll.GetPrice($BD$1, "YearlyAverage", "Mid", A34)</f>
        <v>189.48</v>
      </c>
      <c r="BE34" s="210">
        <f t="shared" ref="BE34:BI34" si="214">BD34/BD33-1</f>
        <v>0.12604742378320544</v>
      </c>
      <c r="BF34" s="224">
        <f t="shared" si="142"/>
        <v>298.31895483870971</v>
      </c>
      <c r="BG34" s="210">
        <f t="shared" si="214"/>
        <v>4.7788090531305727E-2</v>
      </c>
      <c r="BH34" s="224">
        <f>BF34-AT34/[8]AnnualNew!H13/(1.17*4/12+1.16*8/12)</f>
        <v>-27.311992296497863</v>
      </c>
      <c r="BI34" s="210">
        <f t="shared" si="214"/>
        <v>-1.5112488975941423</v>
      </c>
      <c r="BJ34" s="118">
        <f>'[9]Crude Steel A'!$AR$132</f>
        <v>929038.39999999991</v>
      </c>
      <c r="BK34" s="210">
        <f t="shared" ref="BK34" si="215">BJ34/BJ33-1</f>
        <v>6.6951604087966965E-2</v>
      </c>
      <c r="BL34" s="118">
        <f>'[9]Iron A'!$AR$132</f>
        <v>771054.4</v>
      </c>
      <c r="BM34" s="210">
        <f t="shared" si="90"/>
        <v>8.0484230177070515E-2</v>
      </c>
      <c r="BN34" s="210">
        <f t="shared" si="78"/>
        <v>0.82994890200448135</v>
      </c>
      <c r="BO34" s="118">
        <f t="shared" si="79"/>
        <v>157983.99999999988</v>
      </c>
      <c r="BP34" s="210">
        <f t="shared" si="91"/>
        <v>5.4887424771643545E-3</v>
      </c>
      <c r="BQ34" s="118">
        <f>[6]Annual!$R$32</f>
        <v>889.90700000000004</v>
      </c>
      <c r="BR34" s="210">
        <f t="shared" ref="BR34" si="216">BQ34/BQ33-1</f>
        <v>4.7833289963416181E-2</v>
      </c>
      <c r="BS34" s="226"/>
      <c r="BT34" s="226"/>
      <c r="BU34" s="252"/>
    </row>
    <row r="35" spans="1:97" x14ac:dyDescent="0.35">
      <c r="A35" s="229">
        <v>43830</v>
      </c>
      <c r="B35" s="209">
        <f>_xll.GetPrice($B$1, "YearlyAverage", "Mid", A35)</f>
        <v>280.87</v>
      </c>
      <c r="C35" s="81">
        <f t="shared" ref="C35" si="217">B35/B34-1</f>
        <v>-0.159373877648749</v>
      </c>
      <c r="D35" s="224">
        <f>_xll.GetPrice($D$1, "YearlyAverage", "Mid", A35)</f>
        <v>450.49</v>
      </c>
      <c r="E35" s="81">
        <f t="shared" ref="E35" si="218">D35/D34-1</f>
        <v>-0.15953358208955226</v>
      </c>
      <c r="F35" s="224">
        <f t="shared" si="93"/>
        <v>169.62</v>
      </c>
      <c r="G35" s="81">
        <f t="shared" ref="G35:I36" si="219">F35/F34-1</f>
        <v>-0.1597978997424212</v>
      </c>
      <c r="H35" s="226">
        <f>'[5]A prod'!$AE$38</f>
        <v>7218.1490000000003</v>
      </c>
      <c r="I35" s="81">
        <f t="shared" si="219"/>
        <v>-6.812509115726284E-3</v>
      </c>
      <c r="J35" s="226">
        <f>'[5]A prod'!$AE$166</f>
        <v>173.6</v>
      </c>
      <c r="K35" s="81">
        <f t="shared" si="97"/>
        <v>-0.14608952287260213</v>
      </c>
      <c r="L35" s="226">
        <f>[6]Annual!$S$78</f>
        <v>72.197999999999993</v>
      </c>
      <c r="M35" s="81">
        <f t="shared" si="98"/>
        <v>-8.6861829008243796E-2</v>
      </c>
      <c r="N35" s="226">
        <f>[6]Annual!$S$86</f>
        <v>1094.6310000000001</v>
      </c>
      <c r="O35" s="81">
        <f t="shared" si="98"/>
        <v>1.7989615795596992E-2</v>
      </c>
      <c r="P35" s="226"/>
      <c r="Q35" s="81"/>
      <c r="R35" s="237">
        <f>_xll.GetPrice($R$1, "YearlyAverage", "Mid", A35)/2240*2204.6</f>
        <v>243.38193482142856</v>
      </c>
      <c r="S35" s="81">
        <f t="shared" ref="S35:U35" si="220">R35/R34-1</f>
        <v>-0.22605783675513258</v>
      </c>
      <c r="T35" s="224">
        <f>_xll.GetPrice($T$1, "YearlyAverage", "Mid", A35)*20*1.102</f>
        <v>727.98120000000006</v>
      </c>
      <c r="U35" s="81">
        <f t="shared" si="220"/>
        <v>-4.427083333333337E-2</v>
      </c>
      <c r="V35" s="224">
        <f t="shared" si="0"/>
        <v>484.5992651785715</v>
      </c>
      <c r="W35" s="81">
        <f t="shared" ref="W35" si="221">V35/V34-1</f>
        <v>8.3552410419048151E-2</v>
      </c>
      <c r="X35" s="239">
        <f>_xll.GetPrice($X$1, "YearlyAverage", "Mid", A35)/2240*2204.6</f>
        <v>299.31381785714285</v>
      </c>
      <c r="Y35" s="81">
        <f t="shared" ref="Y35" si="222">X35/X34-1</f>
        <v>-0.21381485407026346</v>
      </c>
      <c r="Z35" s="238">
        <f t="shared" si="1"/>
        <v>55.931883035714293</v>
      </c>
      <c r="AA35" s="81">
        <f t="shared" si="52"/>
        <v>-0.15569751894220829</v>
      </c>
      <c r="AB35" s="224">
        <f>_xll.GetPrice($AB$1, "YearlyAverage", "Mid", A35)*20*1.102</f>
        <v>661.86120000000005</v>
      </c>
      <c r="AC35" s="81">
        <f t="shared" ref="AC35" si="223">AB35/AB34-1</f>
        <v>-0.27411167512690349</v>
      </c>
      <c r="AD35" s="224">
        <f t="shared" si="2"/>
        <v>362.5473821428572</v>
      </c>
      <c r="AE35" s="81">
        <f t="shared" ref="AE35" si="224">AD35/AD34-1</f>
        <v>-0.31733696947688106</v>
      </c>
      <c r="AF35" s="239">
        <f>_xll.GetPrice($AF$1, "YearlyAverage", "Mid", A35)</f>
        <v>346.18</v>
      </c>
      <c r="AG35" s="81">
        <f t="shared" ref="AG35" si="225">AF35/AF34-1</f>
        <v>-0.12715261844129</v>
      </c>
      <c r="AH35" s="238">
        <f t="shared" si="56"/>
        <v>46.866182142857156</v>
      </c>
      <c r="AI35" s="81">
        <f t="shared" ref="AI35" si="226">AH35/AH34-1</f>
        <v>1.9488020302361329</v>
      </c>
      <c r="AJ35" s="226">
        <f>'[5]A prod'!$AE$59</f>
        <v>87926.548999999999</v>
      </c>
      <c r="AK35" s="81">
        <f t="shared" ref="AK35:AK36" si="227">AJ35/AJ34-1</f>
        <v>1.5231541744390453E-2</v>
      </c>
      <c r="AL35" s="226">
        <f>[6]Annual!$S$28</f>
        <v>764.42399999999998</v>
      </c>
      <c r="AM35" s="81">
        <f t="shared" ref="AM35" si="228">AL35/AL34-1</f>
        <v>-2.2482464266426749E-4</v>
      </c>
      <c r="AN35" s="226">
        <f>[7]Annual!$S$68</f>
        <v>2908250</v>
      </c>
      <c r="AO35" s="81">
        <f t="shared" si="66"/>
        <v>-0.13207993131247897</v>
      </c>
      <c r="AP35" s="226"/>
      <c r="AQ35" s="81"/>
      <c r="AR35" s="226"/>
      <c r="AS35" s="81"/>
      <c r="AT35" s="247">
        <f>_xll.GetPrice($AT$1, "YearlyAverage", "Mid", A35)</f>
        <v>2726.74</v>
      </c>
      <c r="AU35" s="210">
        <f t="shared" ref="AU35" si="229">AT35/AT34-1</f>
        <v>8.8558071946696737E-2</v>
      </c>
      <c r="AV35" s="70">
        <f>AT35/[8]AnnualNew!H14/(1.16*3/12+1.13*9/12)</f>
        <v>347.06784364344099</v>
      </c>
      <c r="AW35" s="224">
        <f>_xll.GetPrice($AW$1, "YearlyAverage", "Mid", A35)</f>
        <v>3842.24</v>
      </c>
      <c r="AX35" s="210">
        <f t="shared" ref="AX35:BA35" si="230">AW35/AW34-1</f>
        <v>-5.7241634830316634E-2</v>
      </c>
      <c r="AY35" s="118">
        <f>AW35/[8]AnnualNew!H14/(1.16*3/12+1.13*9/12)</f>
        <v>489.05211041777909</v>
      </c>
      <c r="AZ35" s="224">
        <f t="shared" si="76"/>
        <v>141.9842667743381</v>
      </c>
      <c r="BA35" s="210">
        <f t="shared" si="230"/>
        <v>-0.30459861107991748</v>
      </c>
      <c r="BB35" s="20">
        <f>_xll.GetPrice($BB$1, "YearlyAverage", "Mid", A35)</f>
        <v>93.63</v>
      </c>
      <c r="BC35" s="261">
        <f t="shared" ref="BC35" si="231">BB35/BB34-1</f>
        <v>0.34332855093256809</v>
      </c>
      <c r="BD35" s="20">
        <f>_xll.GetPrice($BD$1, "YearlyAverage", "Mid", A35)</f>
        <v>168.11</v>
      </c>
      <c r="BE35" s="210">
        <f t="shared" ref="BE35:BI35" si="232">BD35/BD34-1</f>
        <v>-0.11278235169938766</v>
      </c>
      <c r="BF35" s="224">
        <f t="shared" si="142"/>
        <v>320.46082903225806</v>
      </c>
      <c r="BG35" s="210">
        <f t="shared" si="232"/>
        <v>7.4222149931839398E-2</v>
      </c>
      <c r="BH35" s="224">
        <f>BF35-AT35/[8]AnnualNew!H14/(1.16*3/12+1.13*9/12)</f>
        <v>-26.607014611182933</v>
      </c>
      <c r="BI35" s="210">
        <f t="shared" si="232"/>
        <v>-2.5812019777309625E-2</v>
      </c>
      <c r="BJ35" s="118">
        <f>'[9]Crude Steel A'!$AS$132</f>
        <v>995419</v>
      </c>
      <c r="BK35" s="210">
        <f t="shared" ref="BK35:BK36" si="233">BJ35/BJ34-1</f>
        <v>7.1450867908151139E-2</v>
      </c>
      <c r="BL35" s="118">
        <f>'[9]Iron A'!$AS$132</f>
        <v>850933.84467881115</v>
      </c>
      <c r="BM35" s="210">
        <f t="shared" si="90"/>
        <v>0.10359767699764255</v>
      </c>
      <c r="BN35" s="210">
        <f t="shared" si="78"/>
        <v>0.8548499121262616</v>
      </c>
      <c r="BO35" s="118">
        <f t="shared" si="79"/>
        <v>144485.15532118885</v>
      </c>
      <c r="BP35" s="210">
        <f t="shared" si="91"/>
        <v>-8.5444378410541866E-2</v>
      </c>
      <c r="BQ35" s="118">
        <f>[6]Annual!$S$32</f>
        <v>940.35500000000002</v>
      </c>
      <c r="BR35" s="210">
        <f t="shared" ref="BR35" si="234">BQ35/BQ34-1</f>
        <v>5.6689069756727273E-2</v>
      </c>
      <c r="BS35" s="226"/>
      <c r="BT35" s="226"/>
      <c r="BU35" s="252"/>
    </row>
    <row r="36" spans="1:97" x14ac:dyDescent="0.35">
      <c r="A36" s="229">
        <v>44196</v>
      </c>
      <c r="B36" s="209">
        <f>_xll.GetPrice($B$1, "YearlyAverage", "Mid", A36)</f>
        <v>281.02</v>
      </c>
      <c r="C36" s="116">
        <f>B36/B35-1</f>
        <v>5.3405490084368346E-4</v>
      </c>
      <c r="D36" s="224">
        <f>_xll.GetPrice($D$1, "YearlyAverage", "Mid", A36)</f>
        <v>444.5</v>
      </c>
      <c r="E36" s="81">
        <f>D36/D35-1</f>
        <v>-1.3296632555661603E-2</v>
      </c>
      <c r="F36" s="224">
        <f t="shared" si="93"/>
        <v>163.48000000000002</v>
      </c>
      <c r="G36" s="81">
        <f>F36/F35-1</f>
        <v>-3.6198561490390246E-2</v>
      </c>
      <c r="H36" s="226">
        <f>SUM('[5]M prod'!$MX$38:$NI$38)</f>
        <v>7085.7470000000012</v>
      </c>
      <c r="I36" s="81">
        <f t="shared" si="219"/>
        <v>-1.8342929745562064E-2</v>
      </c>
      <c r="J36" s="226">
        <f>SUM('[5]M prod'!$MX$165:$NI$165)</f>
        <v>1793.0721787666575</v>
      </c>
      <c r="K36" s="81">
        <f t="shared" si="97"/>
        <v>9.328756790130516</v>
      </c>
      <c r="L36" s="204">
        <f>[6]Annual!$T$78</f>
        <v>72.813400000000001</v>
      </c>
      <c r="M36" s="81">
        <f t="shared" si="98"/>
        <v>8.5237818222112516E-3</v>
      </c>
      <c r="N36" s="204">
        <f>[6]Annual!$T$86</f>
        <v>1014.683</v>
      </c>
      <c r="O36" s="81">
        <f t="shared" si="98"/>
        <v>-7.3036484440875626E-2</v>
      </c>
      <c r="P36" s="226"/>
      <c r="Q36" s="81"/>
      <c r="R36" s="237">
        <f>_xll.GetPrice($R$1, "YearlyAverage", "Mid", A36)/2240*2204.6</f>
        <v>231.44363214285713</v>
      </c>
      <c r="S36" s="81">
        <f>R36/R35-1</f>
        <v>-4.9051720651866249E-2</v>
      </c>
      <c r="T36" s="224">
        <f>_xll.GetPrice($T$1, "YearlyAverage", "Mid", A36)*20*1.102</f>
        <v>661.42040000000009</v>
      </c>
      <c r="U36" s="81">
        <f>T36/T35-1</f>
        <v>-9.1432031486527343E-2</v>
      </c>
      <c r="V36" s="224">
        <f>T36-R36</f>
        <v>429.97676785714293</v>
      </c>
      <c r="W36" s="81">
        <f>V36/V35-1</f>
        <v>-0.11271683893556994</v>
      </c>
      <c r="X36" s="239">
        <f>_xll.GetPrice($X$1, "YearlyAverage", "Mid", A36)/2240*2204.6</f>
        <v>293.77279196428572</v>
      </c>
      <c r="Y36" s="81">
        <f>X36/X35-1</f>
        <v>-1.8512429304222033E-2</v>
      </c>
      <c r="Z36" s="238">
        <f t="shared" si="1"/>
        <v>62.32915982142859</v>
      </c>
      <c r="AA36" s="81">
        <f t="shared" si="52"/>
        <v>0.11437620974837248</v>
      </c>
      <c r="AB36" s="224">
        <f>_xll.GetPrice($AB$1, "YearlyAverage", "Mid", A36)*20*1.102</f>
        <v>648.19640000000015</v>
      </c>
      <c r="AC36" s="81">
        <f>AB36/AB35-1</f>
        <v>-2.0646020646020502E-2</v>
      </c>
      <c r="AD36" s="224">
        <f>AB36-X36</f>
        <v>354.42360803571444</v>
      </c>
      <c r="AE36" s="81">
        <f>AD36/AD35-1</f>
        <v>-2.2407482462366013E-2</v>
      </c>
      <c r="AF36" s="239">
        <f>_xll.GetPrice($AF$1, "YearlyAverage", "Mid", A36)</f>
        <v>358.48</v>
      </c>
      <c r="AG36" s="81">
        <f>AF36/AF35-1</f>
        <v>3.5530648795424336E-2</v>
      </c>
      <c r="AH36" s="238">
        <f t="shared" si="56"/>
        <v>64.707208035714302</v>
      </c>
      <c r="AI36" s="81">
        <f>AH36/AH35-1</f>
        <v>0.38068016375804326</v>
      </c>
      <c r="AJ36" s="226">
        <f>SUM('[5]M prod'!$MX$59:$NI$59)</f>
        <v>72732.128000000012</v>
      </c>
      <c r="AK36" s="81">
        <f t="shared" si="227"/>
        <v>-0.17280811282608155</v>
      </c>
      <c r="AL36" s="117">
        <f>[6]Annual!$T$28</f>
        <v>740.11699999999996</v>
      </c>
      <c r="AM36" s="81">
        <f t="shared" ref="AM36" si="235">AL36/AL35-1</f>
        <v>-3.1797798080646311E-2</v>
      </c>
      <c r="AN36" s="117">
        <f>[7]Annual!$T$68</f>
        <v>2062667</v>
      </c>
      <c r="AO36" s="81">
        <f t="shared" si="66"/>
        <v>-0.29075320209748134</v>
      </c>
      <c r="AP36" s="226"/>
      <c r="AQ36" s="81"/>
      <c r="AR36" s="226"/>
      <c r="AS36" s="81"/>
      <c r="AT36" s="247">
        <f>_xll.GetPrice($AT$1, "YearlyAverage", "Mid", A36)</f>
        <v>2692.12</v>
      </c>
      <c r="AU36" s="210">
        <f t="shared" ref="AU36" si="236">AT36/AT35-1</f>
        <v>-1.2696480045768954E-2</v>
      </c>
      <c r="AV36" s="70">
        <f>AT36/[8]AnnualNew!H15/1.13</f>
        <v>345.1635961334577</v>
      </c>
      <c r="AW36" s="224">
        <f>_xll.GetPrice($AW$1, "YearlyAverage", "Mid", A36)</f>
        <v>3673.77</v>
      </c>
      <c r="AX36" s="210">
        <f t="shared" ref="AX36:BA36" si="237">AW36/AW35-1</f>
        <v>-4.3846818522528475E-2</v>
      </c>
      <c r="AY36" s="118">
        <f>AW36/[8]AnnualNew!H15/1.13</f>
        <v>471.02345533156506</v>
      </c>
      <c r="AZ36" s="224">
        <f t="shared" si="76"/>
        <v>125.85985919810736</v>
      </c>
      <c r="BA36" s="210">
        <f t="shared" si="237"/>
        <v>-0.11356474870457289</v>
      </c>
      <c r="BB36" s="20">
        <f>_xll.GetPrice($BB$1, "YearlyAverage", "Mid", A36)</f>
        <v>109.03</v>
      </c>
      <c r="BC36" s="261">
        <f t="shared" ref="BC36" si="238">BB36/BB35-1</f>
        <v>0.16447719747944034</v>
      </c>
      <c r="BD36" s="20">
        <f>_xll.GetPrice($BD$1, "YearlyAverage", "Mid", A36)</f>
        <v>124.01</v>
      </c>
      <c r="BE36" s="210">
        <f t="shared" ref="BE36:BI36" si="239">BD36/BD35-1</f>
        <v>-0.26232823746356559</v>
      </c>
      <c r="BF36" s="224">
        <f>(BB36/0.62+20)+(BD36*0.77+20)</f>
        <v>311.3425387096774</v>
      </c>
      <c r="BG36" s="210">
        <f t="shared" si="239"/>
        <v>-2.845368137540083E-2</v>
      </c>
      <c r="BH36" s="224">
        <f>BF36-AT36/[8]AnnualNew!H15/1.13</f>
        <v>-33.821057423780303</v>
      </c>
      <c r="BI36" s="210">
        <f t="shared" si="239"/>
        <v>0.27113311726319367</v>
      </c>
      <c r="BJ36" s="20">
        <f>'[9]Crude Steel A'!$AT$132</f>
        <v>1064767</v>
      </c>
      <c r="BK36" s="210">
        <f t="shared" si="233"/>
        <v>6.9667145192125135E-2</v>
      </c>
      <c r="BL36" s="114">
        <f>'[9]Iron A'!$AT$132</f>
        <v>904551.61157024791</v>
      </c>
      <c r="BM36" s="210">
        <f t="shared" si="90"/>
        <v>6.3010499848757284E-2</v>
      </c>
      <c r="BN36" s="210">
        <f t="shared" si="78"/>
        <v>0.84953009585218919</v>
      </c>
      <c r="BO36" s="118">
        <f t="shared" si="79"/>
        <v>160215.38842975209</v>
      </c>
      <c r="BP36" s="210">
        <f t="shared" si="91"/>
        <v>0.10887092915251473</v>
      </c>
      <c r="BQ36" s="195">
        <f>[6]Annual!$T$32</f>
        <v>948.88599999999997</v>
      </c>
      <c r="BR36" s="210">
        <f t="shared" ref="BR36" si="240">BQ36/BQ35-1</f>
        <v>9.0721057472975541E-3</v>
      </c>
      <c r="BS36" s="226"/>
      <c r="BT36" s="226"/>
      <c r="BU36" s="252"/>
    </row>
    <row r="37" spans="1:97" s="76" customFormat="1" x14ac:dyDescent="0.35">
      <c r="A37" s="211" t="s">
        <v>438</v>
      </c>
      <c r="B37" s="212"/>
      <c r="F37" s="213" t="s">
        <v>596</v>
      </c>
      <c r="I37" s="213" t="s">
        <v>145</v>
      </c>
      <c r="L37" s="214">
        <f>[6]Annual!$U$78</f>
        <v>78.901300000000006</v>
      </c>
      <c r="M37" s="215">
        <f t="shared" si="98"/>
        <v>8.3609610318979843E-2</v>
      </c>
      <c r="N37" s="214">
        <f>[6]Annual!$U$86</f>
        <v>1082.6320000000001</v>
      </c>
      <c r="O37" s="215">
        <f t="shared" si="98"/>
        <v>6.696574201006622E-2</v>
      </c>
      <c r="P37" s="214"/>
      <c r="Q37" s="215"/>
      <c r="R37" s="77"/>
      <c r="T37" s="212"/>
      <c r="V37" s="212" t="s">
        <v>403</v>
      </c>
      <c r="X37" s="240"/>
      <c r="Z37" s="212"/>
      <c r="AB37" s="212"/>
      <c r="AK37" s="76" t="s">
        <v>145</v>
      </c>
      <c r="AL37" s="214">
        <f>[6]Annual!$U$28</f>
        <v>768.39099999999996</v>
      </c>
      <c r="AM37" s="215">
        <f t="shared" ref="AM37" si="241">AL37/AL36-1</f>
        <v>3.8202068051402582E-2</v>
      </c>
      <c r="AN37" s="214">
        <f>[7]Annual!$U$68</f>
        <v>2190352</v>
      </c>
      <c r="AO37" s="215">
        <f t="shared" si="66"/>
        <v>6.1902866531534206E-2</v>
      </c>
      <c r="AP37" s="214"/>
      <c r="AQ37" s="215"/>
      <c r="AR37" s="214"/>
      <c r="AS37" s="215"/>
      <c r="AT37" s="255"/>
      <c r="AU37" s="212"/>
      <c r="AV37" s="212"/>
      <c r="AW37" s="212"/>
      <c r="AX37" s="212"/>
      <c r="AY37" s="212"/>
      <c r="AZ37" s="212" t="s">
        <v>145</v>
      </c>
      <c r="BA37" s="212"/>
      <c r="BB37" s="212"/>
      <c r="BC37" s="212"/>
      <c r="BD37" s="212"/>
      <c r="BE37" s="212"/>
      <c r="BF37" s="212"/>
      <c r="BG37" s="212"/>
      <c r="BH37" s="212"/>
      <c r="BI37" s="212"/>
      <c r="BJ37" s="212"/>
      <c r="BK37" s="212"/>
      <c r="BL37" s="212"/>
      <c r="BM37" s="212"/>
      <c r="BN37" s="212"/>
      <c r="BO37" s="212"/>
      <c r="BP37" s="212"/>
      <c r="BQ37" s="256">
        <f>[6]Annual!$U$32</f>
        <v>1033.595</v>
      </c>
      <c r="BR37" s="257">
        <f t="shared" ref="BR37" si="242">BQ37/BQ36-1</f>
        <v>8.9272051647932393E-2</v>
      </c>
      <c r="BS37" s="214"/>
      <c r="BT37" s="214"/>
      <c r="BU37" s="253"/>
      <c r="BV37" s="57"/>
      <c r="BW37" s="57"/>
      <c r="BX37" s="57"/>
      <c r="BY37" s="57"/>
      <c r="BZ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M37" s="57"/>
      <c r="CN37" s="57"/>
      <c r="CO37" s="57"/>
      <c r="CP37" s="57"/>
      <c r="CQ37" s="57"/>
      <c r="CR37" s="57"/>
      <c r="CS37" s="57"/>
    </row>
    <row r="38" spans="1:97" s="78" customFormat="1" x14ac:dyDescent="0.35">
      <c r="A38" s="216" t="s">
        <v>439</v>
      </c>
      <c r="B38" s="217"/>
      <c r="C38" s="218"/>
      <c r="D38" s="218"/>
      <c r="E38" s="218"/>
      <c r="F38" s="219" t="s">
        <v>597</v>
      </c>
      <c r="G38" s="218"/>
      <c r="H38" s="218"/>
      <c r="I38" s="219" t="s">
        <v>145</v>
      </c>
      <c r="J38" s="218"/>
      <c r="K38" s="218"/>
      <c r="L38" s="220">
        <f>[6]Annual!$V$78</f>
        <v>81.754900000000006</v>
      </c>
      <c r="M38" s="221">
        <f t="shared" si="98"/>
        <v>3.6166704477619493E-2</v>
      </c>
      <c r="N38" s="220">
        <f>[6]Annual!$V$86</f>
        <v>1131.94</v>
      </c>
      <c r="O38" s="221">
        <f t="shared" si="98"/>
        <v>4.5544561771682313E-2</v>
      </c>
      <c r="P38" s="220"/>
      <c r="Q38" s="221"/>
      <c r="R38" s="241"/>
      <c r="S38" s="218"/>
      <c r="T38" s="217"/>
      <c r="U38" s="218"/>
      <c r="V38" s="217" t="s">
        <v>146</v>
      </c>
      <c r="W38" s="218"/>
      <c r="X38" s="242"/>
      <c r="Y38" s="218"/>
      <c r="Z38" s="217"/>
      <c r="AA38" s="218"/>
      <c r="AB38" s="217"/>
      <c r="AC38" s="218"/>
      <c r="AD38" s="218"/>
      <c r="AE38" s="218"/>
      <c r="AF38" s="218"/>
      <c r="AG38" s="218"/>
      <c r="AH38" s="218"/>
      <c r="AI38" s="218"/>
      <c r="AJ38" s="218"/>
      <c r="AK38" s="218" t="s">
        <v>145</v>
      </c>
      <c r="AL38" s="220">
        <f>[6]Annual!$V$28</f>
        <v>788.94200000000001</v>
      </c>
      <c r="AM38" s="221">
        <f t="shared" ref="AM38" si="243">AL38/AL37-1</f>
        <v>2.6745498060232409E-2</v>
      </c>
      <c r="AN38" s="220">
        <f>[7]Annual!$V$68</f>
        <v>2202674</v>
      </c>
      <c r="AO38" s="221">
        <f t="shared" si="66"/>
        <v>5.6255798154816183E-3</v>
      </c>
      <c r="AP38" s="220"/>
      <c r="AQ38" s="221"/>
      <c r="AR38" s="220"/>
      <c r="AS38" s="221"/>
      <c r="AT38" s="258"/>
      <c r="AU38" s="217"/>
      <c r="AV38" s="217"/>
      <c r="AW38" s="217"/>
      <c r="AX38" s="217"/>
      <c r="AY38" s="217"/>
      <c r="AZ38" s="217" t="s">
        <v>146</v>
      </c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59">
        <f>[6]Annual!$V$32</f>
        <v>1075.1880000000001</v>
      </c>
      <c r="BR38" s="260">
        <f>BQ38/BQ37-1</f>
        <v>4.0241100237520477E-2</v>
      </c>
      <c r="BS38" s="220"/>
      <c r="BT38" s="220"/>
      <c r="BU38" s="254"/>
      <c r="BV38" s="57"/>
      <c r="BW38" s="57"/>
      <c r="BX38" s="57"/>
      <c r="BY38" s="57"/>
      <c r="BZ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M38" s="57"/>
      <c r="CN38" s="57"/>
      <c r="CO38" s="57"/>
      <c r="CP38" s="57"/>
      <c r="CQ38" s="57"/>
      <c r="CR38" s="57"/>
      <c r="CS38" s="57"/>
    </row>
    <row r="39" spans="1:97" s="68" customFormat="1" x14ac:dyDescent="0.35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44"/>
      <c r="S39" s="70"/>
      <c r="T39" s="208"/>
      <c r="U39" s="70"/>
      <c r="V39" s="208"/>
      <c r="W39" s="70"/>
      <c r="X39" s="82"/>
      <c r="Y39" s="70"/>
      <c r="Z39" s="208"/>
      <c r="AA39" s="70"/>
      <c r="AB39" s="208"/>
      <c r="AC39" s="70"/>
      <c r="AD39" s="114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44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82"/>
      <c r="BL39" s="70"/>
      <c r="BM39" s="70"/>
      <c r="BN39" s="70"/>
      <c r="BO39" s="70"/>
      <c r="BP39" s="70"/>
      <c r="BQ39" s="70"/>
      <c r="BR39" s="70"/>
      <c r="BS39" s="70"/>
      <c r="BT39" s="70"/>
      <c r="BU39" s="112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  <c r="CQ39" s="57"/>
      <c r="CR39" s="57"/>
      <c r="CS39" s="57"/>
    </row>
    <row r="41" spans="1:97" x14ac:dyDescent="0.35">
      <c r="F41" s="80"/>
      <c r="AZ41" s="80"/>
      <c r="BA41" s="80"/>
    </row>
    <row r="42" spans="1:97" x14ac:dyDescent="0.35">
      <c r="F42" s="80"/>
      <c r="AZ42" s="80"/>
      <c r="BA42" s="80"/>
    </row>
    <row r="43" spans="1:97" x14ac:dyDescent="0.35">
      <c r="F43" s="80"/>
      <c r="AZ43" s="80"/>
      <c r="BA43" s="80"/>
    </row>
    <row r="44" spans="1:97" x14ac:dyDescent="0.35">
      <c r="F44" s="80"/>
      <c r="AZ44" s="80"/>
      <c r="BA44" s="80"/>
    </row>
    <row r="45" spans="1:97" x14ac:dyDescent="0.35">
      <c r="F45" s="80"/>
      <c r="AZ45" s="80"/>
      <c r="BA45" s="80"/>
    </row>
    <row r="46" spans="1:97" x14ac:dyDescent="0.35">
      <c r="F46" s="80"/>
      <c r="AZ46" s="80"/>
      <c r="BA46" s="80"/>
    </row>
    <row r="47" spans="1:97" x14ac:dyDescent="0.35">
      <c r="F47" s="80"/>
      <c r="AZ47" s="80"/>
      <c r="BA47" s="80"/>
    </row>
    <row r="48" spans="1:97" x14ac:dyDescent="0.35">
      <c r="F48" s="80"/>
      <c r="AZ48" s="80"/>
      <c r="BA48" s="80"/>
    </row>
    <row r="49" spans="6:53" x14ac:dyDescent="0.35">
      <c r="F49" s="80"/>
      <c r="AZ49" s="80"/>
      <c r="BA49" s="80"/>
    </row>
    <row r="50" spans="6:53" x14ac:dyDescent="0.35">
      <c r="F50" s="80"/>
      <c r="AZ50" s="80"/>
      <c r="BA50" s="80"/>
    </row>
    <row r="51" spans="6:53" x14ac:dyDescent="0.35">
      <c r="F51" s="80"/>
      <c r="AZ51" s="80"/>
      <c r="BA51" s="80"/>
    </row>
    <row r="52" spans="6:53" x14ac:dyDescent="0.35">
      <c r="F52" s="80"/>
      <c r="AZ52" s="80"/>
      <c r="BA52" s="80"/>
    </row>
    <row r="53" spans="6:53" x14ac:dyDescent="0.35">
      <c r="AZ53" s="80"/>
      <c r="BA53" s="80"/>
    </row>
  </sheetData>
  <conditionalFormatting sqref="C27:C35">
    <cfRule type="cellIs" dxfId="114" priority="172" operator="lessThan">
      <formula>0</formula>
    </cfRule>
    <cfRule type="cellIs" dxfId="113" priority="173" operator="greaterThan">
      <formula>0</formula>
    </cfRule>
  </conditionalFormatting>
  <conditionalFormatting sqref="E27:E36">
    <cfRule type="cellIs" dxfId="112" priority="170" operator="lessThan">
      <formula>0</formula>
    </cfRule>
    <cfRule type="cellIs" dxfId="111" priority="171" operator="greaterThan">
      <formula>0</formula>
    </cfRule>
  </conditionalFormatting>
  <conditionalFormatting sqref="G27:G36">
    <cfRule type="cellIs" dxfId="110" priority="168" operator="lessThan">
      <formula>0</formula>
    </cfRule>
    <cfRule type="cellIs" dxfId="109" priority="169" operator="greaterThan">
      <formula>0</formula>
    </cfRule>
  </conditionalFormatting>
  <conditionalFormatting sqref="I27:I36">
    <cfRule type="cellIs" dxfId="108" priority="166" operator="lessThan">
      <formula>0</formula>
    </cfRule>
    <cfRule type="cellIs" dxfId="107" priority="167" operator="greaterThan">
      <formula>0</formula>
    </cfRule>
  </conditionalFormatting>
  <conditionalFormatting sqref="M27:M38">
    <cfRule type="cellIs" dxfId="106" priority="164" operator="lessThan">
      <formula>0</formula>
    </cfRule>
    <cfRule type="cellIs" dxfId="105" priority="165" operator="greaterThan">
      <formula>0</formula>
    </cfRule>
  </conditionalFormatting>
  <conditionalFormatting sqref="O27:O38 Q27:Q38">
    <cfRule type="cellIs" dxfId="104" priority="162" operator="lessThan">
      <formula>0</formula>
    </cfRule>
    <cfRule type="cellIs" dxfId="103" priority="163" operator="greaterThan">
      <formula>0</formula>
    </cfRule>
  </conditionalFormatting>
  <conditionalFormatting sqref="S14:S36">
    <cfRule type="cellIs" dxfId="102" priority="160" operator="lessThan">
      <formula>0</formula>
    </cfRule>
    <cfRule type="cellIs" dxfId="101" priority="161" operator="greaterThan">
      <formula>0</formula>
    </cfRule>
  </conditionalFormatting>
  <conditionalFormatting sqref="U14:U36">
    <cfRule type="cellIs" dxfId="100" priority="158" operator="lessThan">
      <formula>0</formula>
    </cfRule>
    <cfRule type="cellIs" dxfId="99" priority="159" operator="greaterThan">
      <formula>0</formula>
    </cfRule>
  </conditionalFormatting>
  <conditionalFormatting sqref="W14:W36">
    <cfRule type="cellIs" dxfId="98" priority="156" operator="lessThan">
      <formula>0</formula>
    </cfRule>
    <cfRule type="cellIs" dxfId="97" priority="157" operator="greaterThan">
      <formula>0</formula>
    </cfRule>
  </conditionalFormatting>
  <conditionalFormatting sqref="Y14:Y36">
    <cfRule type="cellIs" dxfId="96" priority="154" operator="lessThan">
      <formula>0</formula>
    </cfRule>
    <cfRule type="cellIs" dxfId="95" priority="155" operator="greaterThan">
      <formula>0</formula>
    </cfRule>
  </conditionalFormatting>
  <conditionalFormatting sqref="AC14:AC36">
    <cfRule type="cellIs" dxfId="94" priority="152" operator="lessThan">
      <formula>0</formula>
    </cfRule>
    <cfRule type="cellIs" dxfId="93" priority="153" operator="greaterThan">
      <formula>0</formula>
    </cfRule>
  </conditionalFormatting>
  <conditionalFormatting sqref="AE14:AE36">
    <cfRule type="cellIs" dxfId="92" priority="150" operator="lessThan">
      <formula>0</formula>
    </cfRule>
    <cfRule type="cellIs" dxfId="91" priority="151" operator="greaterThan">
      <formula>0</formula>
    </cfRule>
  </conditionalFormatting>
  <conditionalFormatting sqref="AA14:AA36">
    <cfRule type="cellIs" dxfId="90" priority="148" operator="lessThan">
      <formula>0</formula>
    </cfRule>
    <cfRule type="cellIs" dxfId="89" priority="149" operator="greaterThan">
      <formula>0</formula>
    </cfRule>
  </conditionalFormatting>
  <conditionalFormatting sqref="AK14:AK36">
    <cfRule type="cellIs" dxfId="88" priority="146" operator="lessThan">
      <formula>0</formula>
    </cfRule>
    <cfRule type="cellIs" dxfId="87" priority="147" operator="greaterThan">
      <formula>0</formula>
    </cfRule>
  </conditionalFormatting>
  <conditionalFormatting sqref="AM24:AM38">
    <cfRule type="cellIs" dxfId="86" priority="144" operator="lessThan">
      <formula>0</formula>
    </cfRule>
    <cfRule type="cellIs" dxfId="85" priority="145" operator="greaterThan">
      <formula>0</formula>
    </cfRule>
  </conditionalFormatting>
  <conditionalFormatting sqref="AO24:AO38 AQ24:AQ38 AS24:AS38">
    <cfRule type="cellIs" dxfId="84" priority="142" operator="lessThan">
      <formula>0</formula>
    </cfRule>
    <cfRule type="cellIs" dxfId="83" priority="143" operator="greaterThan">
      <formula>0</formula>
    </cfRule>
  </conditionalFormatting>
  <conditionalFormatting sqref="AG23:AG36">
    <cfRule type="cellIs" dxfId="82" priority="140" operator="lessThan">
      <formula>0</formula>
    </cfRule>
    <cfRule type="cellIs" dxfId="81" priority="141" operator="greaterThan">
      <formula>0</formula>
    </cfRule>
  </conditionalFormatting>
  <conditionalFormatting sqref="AI23:AI36">
    <cfRule type="cellIs" dxfId="80" priority="138" operator="lessThan">
      <formula>0</formula>
    </cfRule>
    <cfRule type="cellIs" dxfId="79" priority="139" operator="greaterThan">
      <formula>0</formula>
    </cfRule>
  </conditionalFormatting>
  <conditionalFormatting sqref="BK25:BK36">
    <cfRule type="cellIs" dxfId="78" priority="136" operator="lessThan">
      <formula>0</formula>
    </cfRule>
    <cfRule type="cellIs" dxfId="77" priority="137" operator="greaterThan">
      <formula>0</formula>
    </cfRule>
  </conditionalFormatting>
  <conditionalFormatting sqref="BM25:BM36">
    <cfRule type="cellIs" dxfId="76" priority="134" operator="lessThan">
      <formula>0</formula>
    </cfRule>
    <cfRule type="cellIs" dxfId="75" priority="135" operator="greaterThan">
      <formula>0</formula>
    </cfRule>
  </conditionalFormatting>
  <conditionalFormatting sqref="BR25:BR38">
    <cfRule type="cellIs" dxfId="74" priority="132" operator="lessThan">
      <formula>0</formula>
    </cfRule>
    <cfRule type="cellIs" dxfId="73" priority="133" operator="greaterThan">
      <formula>0</formula>
    </cfRule>
  </conditionalFormatting>
  <conditionalFormatting sqref="BG30:BG36">
    <cfRule type="cellIs" dxfId="72" priority="126" operator="lessThan">
      <formula>0</formula>
    </cfRule>
    <cfRule type="cellIs" dxfId="71" priority="127" operator="greaterThan">
      <formula>0</formula>
    </cfRule>
  </conditionalFormatting>
  <conditionalFormatting sqref="AU25:AU36">
    <cfRule type="cellIs" dxfId="70" priority="124" operator="lessThan">
      <formula>0</formula>
    </cfRule>
    <cfRule type="cellIs" dxfId="69" priority="125" operator="greaterThan">
      <formula>0</formula>
    </cfRule>
  </conditionalFormatting>
  <conditionalFormatting sqref="AX25:AX36">
    <cfRule type="cellIs" dxfId="68" priority="122" operator="lessThan">
      <formula>0</formula>
    </cfRule>
    <cfRule type="cellIs" dxfId="67" priority="123" operator="greaterThan">
      <formula>0</formula>
    </cfRule>
  </conditionalFormatting>
  <conditionalFormatting sqref="BA25:BA36">
    <cfRule type="cellIs" dxfId="66" priority="120" operator="lessThan">
      <formula>0</formula>
    </cfRule>
    <cfRule type="cellIs" dxfId="65" priority="121" operator="greaterThan">
      <formula>0</formula>
    </cfRule>
  </conditionalFormatting>
  <conditionalFormatting sqref="BE31:BE36">
    <cfRule type="cellIs" dxfId="64" priority="118" operator="lessThan">
      <formula>0</formula>
    </cfRule>
    <cfRule type="cellIs" dxfId="63" priority="119" operator="greaterThan">
      <formula>0</formula>
    </cfRule>
  </conditionalFormatting>
  <conditionalFormatting sqref="BC31:BC36">
    <cfRule type="cellIs" dxfId="62" priority="116" operator="lessThan">
      <formula>0</formula>
    </cfRule>
    <cfRule type="cellIs" dxfId="61" priority="117" operator="greaterThan">
      <formula>0</formula>
    </cfRule>
  </conditionalFormatting>
  <conditionalFormatting sqref="K27:K36">
    <cfRule type="cellIs" dxfId="60" priority="10" operator="lessThan">
      <formula>0</formula>
    </cfRule>
    <cfRule type="cellIs" dxfId="59" priority="11" operator="greaterThan">
      <formula>0</formula>
    </cfRule>
  </conditionalFormatting>
  <conditionalFormatting sqref="BI30:BI36">
    <cfRule type="cellIs" dxfId="58" priority="4" operator="lessThan">
      <formula>0</formula>
    </cfRule>
    <cfRule type="cellIs" dxfId="57" priority="5" operator="greaterThan">
      <formula>0</formula>
    </cfRule>
  </conditionalFormatting>
  <conditionalFormatting sqref="BN24:BN35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P25:BP36">
    <cfRule type="cellIs" dxfId="56" priority="1" operator="lessThan">
      <formula>0</formula>
    </cfRule>
    <cfRule type="cellIs" dxfId="55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00B050"/>
  </sheetPr>
  <dimension ref="A1:AC194"/>
  <sheetViews>
    <sheetView topLeftCell="B1" zoomScale="90" zoomScaleNormal="90" workbookViewId="0">
      <pane ySplit="2" topLeftCell="A146" activePane="bottomLeft" state="frozen"/>
      <selection pane="bottomLeft" activeCell="J173" sqref="J173"/>
    </sheetView>
  </sheetViews>
  <sheetFormatPr defaultRowHeight="14.5" x14ac:dyDescent="0.35"/>
  <cols>
    <col min="1" max="1" width="4.453125" style="3" bestFit="1" customWidth="1"/>
    <col min="2" max="2" width="6.7265625" style="3" bestFit="1" customWidth="1"/>
    <col min="3" max="3" width="6" style="3" bestFit="1" customWidth="1"/>
    <col min="4" max="4" width="9.54296875" style="3" bestFit="1" customWidth="1"/>
    <col min="5" max="5" width="8.453125" style="3" bestFit="1" customWidth="1"/>
    <col min="6" max="7" width="14.81640625" style="46" bestFit="1" customWidth="1"/>
    <col min="8" max="8" width="8.7265625" style="50"/>
    <col min="9" max="9" width="12.453125" style="46" customWidth="1"/>
    <col min="10" max="10" width="16.26953125" style="46" customWidth="1"/>
    <col min="11" max="12" width="8.7265625" style="46"/>
    <col min="13" max="13" width="13.453125" style="50" bestFit="1" customWidth="1"/>
    <col min="14" max="14" width="13.81640625" style="50" bestFit="1" customWidth="1"/>
    <col min="15" max="15" width="8.7265625" style="44"/>
    <col min="16" max="16" width="8.7265625" style="53"/>
    <col min="17" max="17" width="9" style="44" bestFit="1" customWidth="1"/>
    <col min="18" max="18" width="8.7265625" style="44"/>
    <col min="19" max="25" width="8.7265625" style="70"/>
    <col min="26" max="26" width="8.7265625" style="44"/>
    <col min="27" max="29" width="8.7265625" style="70"/>
  </cols>
  <sheetData>
    <row r="1" spans="1:29" x14ac:dyDescent="0.35">
      <c r="A1" s="5" t="s">
        <v>2</v>
      </c>
      <c r="B1" s="5" t="s">
        <v>3</v>
      </c>
      <c r="C1" s="5" t="s">
        <v>4</v>
      </c>
      <c r="D1" s="5" t="s">
        <v>5</v>
      </c>
      <c r="E1" s="5" t="s">
        <v>6</v>
      </c>
      <c r="F1" s="45" t="s">
        <v>406</v>
      </c>
      <c r="G1" s="45" t="s">
        <v>405</v>
      </c>
      <c r="H1" s="49" t="s">
        <v>408</v>
      </c>
      <c r="I1" s="45" t="s">
        <v>415</v>
      </c>
      <c r="J1" s="45" t="s">
        <v>416</v>
      </c>
      <c r="K1" s="45" t="s">
        <v>410</v>
      </c>
      <c r="L1" s="45" t="s">
        <v>411</v>
      </c>
      <c r="M1" s="49" t="s">
        <v>413</v>
      </c>
      <c r="N1" s="49" t="s">
        <v>414</v>
      </c>
      <c r="O1" s="44" t="s">
        <v>408</v>
      </c>
      <c r="P1" s="53" t="s">
        <v>154</v>
      </c>
      <c r="Q1" s="44" t="s">
        <v>420</v>
      </c>
      <c r="R1" s="44" t="s">
        <v>408</v>
      </c>
      <c r="T1" s="57" t="s">
        <v>409</v>
      </c>
      <c r="V1" s="57"/>
      <c r="W1" s="57" t="s">
        <v>154</v>
      </c>
      <c r="Y1" s="57"/>
      <c r="Z1" s="69" t="s">
        <v>421</v>
      </c>
      <c r="AA1" s="57"/>
      <c r="AB1" s="57" t="s">
        <v>422</v>
      </c>
      <c r="AC1" s="57"/>
    </row>
    <row r="2" spans="1:29" x14ac:dyDescent="0.35">
      <c r="A2" s="5"/>
      <c r="B2" s="5"/>
      <c r="C2" s="5"/>
      <c r="D2" s="7"/>
      <c r="E2" s="5"/>
      <c r="F2" s="46" t="s">
        <v>404</v>
      </c>
      <c r="G2" s="46" t="s">
        <v>407</v>
      </c>
      <c r="I2" s="46" t="s">
        <v>412</v>
      </c>
      <c r="J2" s="47" t="s">
        <v>417</v>
      </c>
      <c r="O2" s="44" t="s">
        <v>418</v>
      </c>
      <c r="P2" s="53" t="s">
        <v>419</v>
      </c>
      <c r="Q2" s="44" t="s">
        <v>382</v>
      </c>
      <c r="T2" s="70" t="s">
        <v>482</v>
      </c>
      <c r="U2" s="70" t="s">
        <v>483</v>
      </c>
      <c r="W2" s="70" t="s">
        <v>482</v>
      </c>
      <c r="X2" s="70" t="s">
        <v>483</v>
      </c>
    </row>
    <row r="3" spans="1:29" x14ac:dyDescent="0.35">
      <c r="A3" s="5">
        <f t="shared" ref="A3:A26" si="0">YEAR(E3)</f>
        <v>2007</v>
      </c>
      <c r="B3" s="5">
        <f t="shared" ref="B3:B26" si="1">CHOOSE(C3,1,1,1,2,2,2,3,3,3,4,4,4)</f>
        <v>1</v>
      </c>
      <c r="C3" s="5">
        <f t="shared" ref="C3:C26" si="2">MONTH(E3)</f>
        <v>1</v>
      </c>
      <c r="D3" s="7">
        <f t="shared" ref="D3:D26" si="3">EOMONTH(E3,0)</f>
        <v>39113</v>
      </c>
      <c r="E3" s="6" t="s">
        <v>338</v>
      </c>
      <c r="F3" s="48" t="str">
        <f>_xll.GetPrice($F$2, "MonthlyAverage", "Mid", $D3)</f>
        <v>#N/A No price available for MonthlyAverage before 30/05/2008</v>
      </c>
      <c r="G3" s="48" t="str">
        <f>_xll.GetPrice($G$2, "MonthlyAverage", "Mid", $D3)</f>
        <v>#N/A No price available for MonthlyAverage before 29/11/2013</v>
      </c>
      <c r="H3" s="51"/>
      <c r="I3" s="48" t="str">
        <f>_xll.GetPrice($I$2, "MonthlyAverage", "Mid", $D3)</f>
        <v>#N/A No price available for MonthlyAverage before 31/07/2007</v>
      </c>
      <c r="J3" s="48">
        <f>_xll.GetPrice($J$2, "MonthlyAverage", "Mid", $D3)</f>
        <v>3226.25</v>
      </c>
      <c r="K3" s="46">
        <f>[8]MonthlyNew!H2</f>
        <v>7.8015451612903224</v>
      </c>
      <c r="L3" s="46">
        <v>0.17</v>
      </c>
      <c r="N3" s="50">
        <f t="shared" ref="N3:N34" si="4">J3/$K3/(1+$L3)</f>
        <v>353.45288343143613</v>
      </c>
    </row>
    <row r="4" spans="1:29" x14ac:dyDescent="0.35">
      <c r="A4" s="5">
        <f t="shared" si="0"/>
        <v>2007</v>
      </c>
      <c r="B4" s="5">
        <f t="shared" si="1"/>
        <v>1</v>
      </c>
      <c r="C4" s="5">
        <f t="shared" si="2"/>
        <v>2</v>
      </c>
      <c r="D4" s="7">
        <f t="shared" si="3"/>
        <v>39141</v>
      </c>
      <c r="E4" s="6" t="s">
        <v>339</v>
      </c>
      <c r="F4" s="48" t="str">
        <f>_xll.GetPrice($F$2, "MonthlyAverage", "Mid", $D4)</f>
        <v>#N/A No price available for MonthlyAverage before 30/05/2008</v>
      </c>
      <c r="G4" s="48" t="str">
        <f>_xll.GetPrice($G$2, "MonthlyAverage", "Mid", $D4)</f>
        <v>#N/A No price available for MonthlyAverage before 29/11/2013</v>
      </c>
      <c r="H4" s="51"/>
      <c r="I4" s="48" t="str">
        <f>_xll.GetPrice($I$2, "MonthlyAverage", "Mid", $D4)</f>
        <v>#N/A No price available for MonthlyAverage before 31/07/2007</v>
      </c>
      <c r="J4" s="48">
        <f>_xll.GetPrice($J$2, "MonthlyAverage", "Mid", $D4)</f>
        <v>3256.25</v>
      </c>
      <c r="K4" s="46">
        <f>[8]MonthlyNew!H3</f>
        <v>7.7631249999999996</v>
      </c>
      <c r="L4" s="46">
        <v>0.17</v>
      </c>
      <c r="N4" s="50">
        <f t="shared" si="4"/>
        <v>358.50506827078766</v>
      </c>
      <c r="W4" s="56">
        <f t="shared" ref="W4:W67" si="5">J4-J3</f>
        <v>30</v>
      </c>
      <c r="X4" s="56">
        <f>N4-N3</f>
        <v>5.0521848393515256</v>
      </c>
      <c r="Y4" s="3" t="str">
        <f t="shared" ref="Y4:Y9" si="6">IF(X4&gt;0,"up",IF(X4=0,"stable","down"))</f>
        <v>up</v>
      </c>
    </row>
    <row r="5" spans="1:29" x14ac:dyDescent="0.35">
      <c r="A5" s="5">
        <f t="shared" si="0"/>
        <v>2007</v>
      </c>
      <c r="B5" s="5">
        <f t="shared" si="1"/>
        <v>1</v>
      </c>
      <c r="C5" s="5">
        <f t="shared" si="2"/>
        <v>3</v>
      </c>
      <c r="D5" s="7">
        <f t="shared" si="3"/>
        <v>39172</v>
      </c>
      <c r="E5" s="6" t="s">
        <v>340</v>
      </c>
      <c r="F5" s="48" t="str">
        <f>_xll.GetPrice($F$2, "MonthlyAverage", "Mid", $D5)</f>
        <v>#N/A No price available for MonthlyAverage before 30/05/2008</v>
      </c>
      <c r="G5" s="48" t="str">
        <f>_xll.GetPrice($G$2, "MonthlyAverage", "Mid", $D5)</f>
        <v>#N/A No price available for MonthlyAverage before 29/11/2013</v>
      </c>
      <c r="H5" s="51"/>
      <c r="I5" s="48" t="str">
        <f>_xll.GetPrice($I$2, "MonthlyAverage", "Mid", $D5)</f>
        <v>#N/A No price available for MonthlyAverage before 31/07/2007</v>
      </c>
      <c r="J5" s="48">
        <f>_xll.GetPrice($J$2, "MonthlyAverage", "Mid", $D5)</f>
        <v>3244</v>
      </c>
      <c r="K5" s="46">
        <f>[8]MonthlyNew!H4</f>
        <v>7.7486161290322588</v>
      </c>
      <c r="L5" s="46">
        <v>0.17</v>
      </c>
      <c r="N5" s="50">
        <f t="shared" si="4"/>
        <v>357.82512986558993</v>
      </c>
      <c r="W5" s="56">
        <f t="shared" si="5"/>
        <v>-12.25</v>
      </c>
      <c r="X5" s="56">
        <f t="shared" ref="X5:X9" si="7">N5-N4</f>
        <v>-0.6799384051977313</v>
      </c>
      <c r="Y5" s="3" t="str">
        <f t="shared" si="6"/>
        <v>down</v>
      </c>
    </row>
    <row r="6" spans="1:29" x14ac:dyDescent="0.35">
      <c r="A6" s="5">
        <f t="shared" si="0"/>
        <v>2007</v>
      </c>
      <c r="B6" s="5">
        <f t="shared" si="1"/>
        <v>2</v>
      </c>
      <c r="C6" s="5">
        <f t="shared" si="2"/>
        <v>4</v>
      </c>
      <c r="D6" s="7">
        <f t="shared" si="3"/>
        <v>39202</v>
      </c>
      <c r="E6" s="6" t="s">
        <v>341</v>
      </c>
      <c r="F6" s="48" t="str">
        <f>_xll.GetPrice($F$2, "MonthlyAverage", "Mid", $D6)</f>
        <v>#N/A No price available for MonthlyAverage before 30/05/2008</v>
      </c>
      <c r="G6" s="48" t="str">
        <f>_xll.GetPrice($G$2, "MonthlyAverage", "Mid", $D6)</f>
        <v>#N/A No price available for MonthlyAverage before 29/11/2013</v>
      </c>
      <c r="H6" s="51"/>
      <c r="I6" s="48" t="str">
        <f>_xll.GetPrice($I$2, "MonthlyAverage", "Mid", $D6)</f>
        <v>#N/A No price available for MonthlyAverage before 31/07/2007</v>
      </c>
      <c r="J6" s="48">
        <f>_xll.GetPrice($J$2, "MonthlyAverage", "Mid", $D6)</f>
        <v>3276.67</v>
      </c>
      <c r="K6" s="46">
        <f>[8]MonthlyNew!H5</f>
        <v>7.7351233333333349</v>
      </c>
      <c r="L6" s="46">
        <v>0.17</v>
      </c>
      <c r="N6" s="50">
        <f t="shared" si="4"/>
        <v>362.05921080844422</v>
      </c>
      <c r="W6" s="56">
        <f t="shared" si="5"/>
        <v>32.670000000000073</v>
      </c>
      <c r="X6" s="56">
        <f t="shared" si="7"/>
        <v>4.2340809428542912</v>
      </c>
      <c r="Y6" s="3" t="str">
        <f t="shared" si="6"/>
        <v>up</v>
      </c>
    </row>
    <row r="7" spans="1:29" x14ac:dyDescent="0.35">
      <c r="A7" s="5">
        <f t="shared" si="0"/>
        <v>2007</v>
      </c>
      <c r="B7" s="5">
        <f t="shared" si="1"/>
        <v>2</v>
      </c>
      <c r="C7" s="5">
        <f t="shared" si="2"/>
        <v>5</v>
      </c>
      <c r="D7" s="7">
        <f t="shared" si="3"/>
        <v>39233</v>
      </c>
      <c r="E7" s="6" t="s">
        <v>342</v>
      </c>
      <c r="F7" s="48" t="str">
        <f>_xll.GetPrice($F$2, "MonthlyAverage", "Mid", $D7)</f>
        <v>#N/A No price available for MonthlyAverage before 30/05/2008</v>
      </c>
      <c r="G7" s="48" t="str">
        <f>_xll.GetPrice($G$2, "MonthlyAverage", "Mid", $D7)</f>
        <v>#N/A No price available for MonthlyAverage before 29/11/2013</v>
      </c>
      <c r="H7" s="51"/>
      <c r="I7" s="48" t="str">
        <f>_xll.GetPrice($I$2, "MonthlyAverage", "Mid", $D7)</f>
        <v>#N/A No price available for MonthlyAverage before 31/07/2007</v>
      </c>
      <c r="J7" s="48">
        <f>_xll.GetPrice($J$2, "MonthlyAverage", "Mid", $D7)</f>
        <v>3486.25</v>
      </c>
      <c r="K7" s="46">
        <f>[8]MonthlyNew!H6</f>
        <v>7.6882483870967722</v>
      </c>
      <c r="L7" s="46">
        <v>0.17</v>
      </c>
      <c r="N7" s="50">
        <f t="shared" si="4"/>
        <v>387.56563324641053</v>
      </c>
      <c r="W7" s="56">
        <f t="shared" si="5"/>
        <v>209.57999999999993</v>
      </c>
      <c r="X7" s="56">
        <f t="shared" si="7"/>
        <v>25.506422437966307</v>
      </c>
      <c r="Y7" s="3" t="str">
        <f t="shared" si="6"/>
        <v>up</v>
      </c>
    </row>
    <row r="8" spans="1:29" x14ac:dyDescent="0.35">
      <c r="A8" s="5">
        <f t="shared" si="0"/>
        <v>2007</v>
      </c>
      <c r="B8" s="5">
        <f t="shared" si="1"/>
        <v>2</v>
      </c>
      <c r="C8" s="5">
        <f t="shared" si="2"/>
        <v>6</v>
      </c>
      <c r="D8" s="7">
        <f t="shared" si="3"/>
        <v>39263</v>
      </c>
      <c r="E8" s="6" t="s">
        <v>343</v>
      </c>
      <c r="F8" s="48" t="str">
        <f>_xll.GetPrice($F$2, "MonthlyAverage", "Mid", $D8)</f>
        <v>#N/A No price available for MonthlyAverage before 30/05/2008</v>
      </c>
      <c r="G8" s="48" t="str">
        <f>_xll.GetPrice($G$2, "MonthlyAverage", "Mid", $D8)</f>
        <v>#N/A No price available for MonthlyAverage before 29/11/2013</v>
      </c>
      <c r="H8" s="51"/>
      <c r="I8" s="48" t="str">
        <f>_xll.GetPrice($I$2, "MonthlyAverage", "Mid", $D8)</f>
        <v>#N/A No price available for MonthlyAverage before 31/07/2007</v>
      </c>
      <c r="J8" s="48">
        <f>_xll.GetPrice($J$2, "MonthlyAverage", "Mid", $D8)</f>
        <v>3481</v>
      </c>
      <c r="K8" s="46">
        <f>[8]MonthlyNew!H7</f>
        <v>7.6438666666666659</v>
      </c>
      <c r="L8" s="46">
        <v>0.17</v>
      </c>
      <c r="N8" s="50">
        <f t="shared" si="4"/>
        <v>389.22888178936608</v>
      </c>
      <c r="W8" s="56">
        <f t="shared" si="5"/>
        <v>-5.25</v>
      </c>
      <c r="X8" s="56">
        <f t="shared" si="7"/>
        <v>1.6632485429555572</v>
      </c>
      <c r="Y8" s="3" t="str">
        <f t="shared" si="6"/>
        <v>up</v>
      </c>
    </row>
    <row r="9" spans="1:29" x14ac:dyDescent="0.35">
      <c r="A9" s="5">
        <f t="shared" si="0"/>
        <v>2007</v>
      </c>
      <c r="B9" s="5">
        <f t="shared" si="1"/>
        <v>3</v>
      </c>
      <c r="C9" s="5">
        <f t="shared" si="2"/>
        <v>7</v>
      </c>
      <c r="D9" s="7">
        <f t="shared" si="3"/>
        <v>39294</v>
      </c>
      <c r="E9" s="6" t="s">
        <v>344</v>
      </c>
      <c r="F9" s="48" t="str">
        <f>_xll.GetPrice($F$2, "MonthlyAverage", "Mid", $D9)</f>
        <v>#N/A No price available for MonthlyAverage before 30/05/2008</v>
      </c>
      <c r="G9" s="48" t="str">
        <f>_xll.GetPrice($G$2, "MonthlyAverage", "Mid", $D9)</f>
        <v>#N/A No price available for MonthlyAverage before 29/11/2013</v>
      </c>
      <c r="H9" s="51"/>
      <c r="I9" s="48">
        <f>_xll.GetPrice($I$2, "MonthlyAverage", "Mid", $D9)</f>
        <v>2325</v>
      </c>
      <c r="J9" s="48">
        <f>_xll.GetPrice($J$2, "MonthlyAverage", "Mid", $D9)</f>
        <v>3511.25</v>
      </c>
      <c r="K9" s="46">
        <f>[8]MonthlyNew!H8</f>
        <v>7.5876967741935486</v>
      </c>
      <c r="L9" s="46">
        <v>0.17</v>
      </c>
      <c r="M9" s="50">
        <f t="shared" ref="M9:M40" si="8">I9/$K9/(1+$L9)</f>
        <v>261.89495262094118</v>
      </c>
      <c r="N9" s="50">
        <f t="shared" si="4"/>
        <v>395.51769995280841</v>
      </c>
      <c r="P9" s="54">
        <f t="shared" ref="P9:P72" si="9">N9-M9</f>
        <v>133.62274733186723</v>
      </c>
      <c r="W9" s="56">
        <f t="shared" si="5"/>
        <v>30.25</v>
      </c>
      <c r="X9" s="56">
        <f t="shared" si="7"/>
        <v>6.288818163442329</v>
      </c>
      <c r="Y9" s="3" t="str">
        <f t="shared" si="6"/>
        <v>up</v>
      </c>
    </row>
    <row r="10" spans="1:29" x14ac:dyDescent="0.35">
      <c r="A10" s="5">
        <f t="shared" si="0"/>
        <v>2007</v>
      </c>
      <c r="B10" s="5">
        <f t="shared" si="1"/>
        <v>3</v>
      </c>
      <c r="C10" s="5">
        <f t="shared" si="2"/>
        <v>8</v>
      </c>
      <c r="D10" s="7">
        <f t="shared" si="3"/>
        <v>39325</v>
      </c>
      <c r="E10" s="6" t="s">
        <v>345</v>
      </c>
      <c r="F10" s="48" t="str">
        <f>_xll.GetPrice($F$2, "MonthlyAverage", "Mid", $D10)</f>
        <v>#N/A No price available for MonthlyAverage before 30/05/2008</v>
      </c>
      <c r="G10" s="48" t="str">
        <f>_xll.GetPrice($G$2, "MonthlyAverage", "Mid", $D10)</f>
        <v>#N/A No price available for MonthlyAverage before 29/11/2013</v>
      </c>
      <c r="H10" s="51"/>
      <c r="I10" s="48">
        <f>_xll.GetPrice($I$2, "MonthlyAverage", "Mid", $D10)</f>
        <v>2394</v>
      </c>
      <c r="J10" s="48">
        <f>_xll.GetPrice($J$2, "MonthlyAverage", "Mid", $D10)</f>
        <v>3719</v>
      </c>
      <c r="K10" s="46">
        <f>[8]MonthlyNew!H9</f>
        <v>7.5848483870967724</v>
      </c>
      <c r="L10" s="46">
        <v>0.17</v>
      </c>
      <c r="M10" s="50">
        <f t="shared" si="8"/>
        <v>269.76858886655293</v>
      </c>
      <c r="N10" s="50">
        <f t="shared" si="4"/>
        <v>419.07660066612794</v>
      </c>
      <c r="P10" s="54">
        <f t="shared" si="9"/>
        <v>149.30801179957501</v>
      </c>
      <c r="T10" s="56">
        <f>I10-I9</f>
        <v>69</v>
      </c>
      <c r="U10" s="56">
        <f>M10-M9</f>
        <v>7.873636245611749</v>
      </c>
      <c r="V10" s="3" t="str">
        <f t="shared" ref="V10:V73" si="10">IF(U10&gt;0,"up",IF(U10=0,"stable","down"))</f>
        <v>up</v>
      </c>
      <c r="W10" s="56">
        <f t="shared" si="5"/>
        <v>207.75</v>
      </c>
      <c r="X10" s="56">
        <f t="shared" ref="X10:X73" si="11">N10-N9</f>
        <v>23.558900713319531</v>
      </c>
      <c r="Y10" s="3" t="str">
        <f t="shared" ref="Y10:Y73" si="12">IF(X10&gt;0,"up",IF(X10=0,"stable","down"))</f>
        <v>up</v>
      </c>
      <c r="AB10" s="56">
        <f>P10-P9</f>
        <v>15.685264467707782</v>
      </c>
      <c r="AC10" s="3" t="str">
        <f t="shared" ref="AC10:AC73" si="13">IF(AB10&gt;0,"up",IF(AB10=0,"stable","down"))</f>
        <v>up</v>
      </c>
    </row>
    <row r="11" spans="1:29" x14ac:dyDescent="0.35">
      <c r="A11" s="5">
        <f t="shared" si="0"/>
        <v>2007</v>
      </c>
      <c r="B11" s="5">
        <f t="shared" si="1"/>
        <v>3</v>
      </c>
      <c r="C11" s="5">
        <f t="shared" si="2"/>
        <v>9</v>
      </c>
      <c r="D11" s="7">
        <f t="shared" si="3"/>
        <v>39355</v>
      </c>
      <c r="E11" s="6" t="s">
        <v>346</v>
      </c>
      <c r="F11" s="48" t="str">
        <f>_xll.GetPrice($F$2, "MonthlyAverage", "Mid", $D11)</f>
        <v>#N/A No price available for MonthlyAverage before 30/05/2008</v>
      </c>
      <c r="G11" s="48" t="str">
        <f>_xll.GetPrice($G$2, "MonthlyAverage", "Mid", $D11)</f>
        <v>#N/A No price available for MonthlyAverage before 29/11/2013</v>
      </c>
      <c r="H11" s="51"/>
      <c r="I11" s="48">
        <f>_xll.GetPrice($I$2, "MonthlyAverage", "Mid", $D11)</f>
        <v>2453.75</v>
      </c>
      <c r="J11" s="48">
        <f>_xll.GetPrice($J$2, "MonthlyAverage", "Mid", $D11)</f>
        <v>3968.75</v>
      </c>
      <c r="K11" s="46">
        <f>[8]MonthlyNew!H10</f>
        <v>7.5334933333333334</v>
      </c>
      <c r="L11" s="46">
        <v>0.17</v>
      </c>
      <c r="M11" s="50">
        <f t="shared" si="8"/>
        <v>278.38641775159937</v>
      </c>
      <c r="N11" s="50">
        <f t="shared" si="4"/>
        <v>450.2684036481549</v>
      </c>
      <c r="P11" s="54">
        <f t="shared" si="9"/>
        <v>171.88198589655553</v>
      </c>
      <c r="T11" s="56">
        <f t="shared" ref="T11:T74" si="14">I11-I10</f>
        <v>59.75</v>
      </c>
      <c r="U11" s="56">
        <f t="shared" ref="U11:U73" si="15">M11-M10</f>
        <v>8.6178288850464355</v>
      </c>
      <c r="V11" s="3" t="str">
        <f t="shared" si="10"/>
        <v>up</v>
      </c>
      <c r="W11" s="56">
        <f t="shared" si="5"/>
        <v>249.75</v>
      </c>
      <c r="X11" s="56">
        <f t="shared" si="11"/>
        <v>31.191802982026957</v>
      </c>
      <c r="Y11" s="3" t="str">
        <f t="shared" si="12"/>
        <v>up</v>
      </c>
      <c r="AB11" s="56">
        <f t="shared" ref="AB11:AB73" si="16">P11-P10</f>
        <v>22.573974096980521</v>
      </c>
      <c r="AC11" s="3" t="str">
        <f t="shared" si="13"/>
        <v>up</v>
      </c>
    </row>
    <row r="12" spans="1:29" x14ac:dyDescent="0.35">
      <c r="A12" s="5">
        <f t="shared" si="0"/>
        <v>2007</v>
      </c>
      <c r="B12" s="5">
        <f t="shared" si="1"/>
        <v>4</v>
      </c>
      <c r="C12" s="5">
        <f t="shared" si="2"/>
        <v>10</v>
      </c>
      <c r="D12" s="7">
        <f t="shared" si="3"/>
        <v>39386</v>
      </c>
      <c r="E12" s="6" t="s">
        <v>347</v>
      </c>
      <c r="F12" s="48" t="str">
        <f>_xll.GetPrice($F$2, "MonthlyAverage", "Mid", $D12)</f>
        <v>#N/A No price available for MonthlyAverage before 30/05/2008</v>
      </c>
      <c r="G12" s="48" t="str">
        <f>_xll.GetPrice($G$2, "MonthlyAverage", "Mid", $D12)</f>
        <v>#N/A No price available for MonthlyAverage before 29/11/2013</v>
      </c>
      <c r="H12" s="51"/>
      <c r="I12" s="48">
        <f>_xll.GetPrice($I$2, "MonthlyAverage", "Mid", $D12)</f>
        <v>2516.25</v>
      </c>
      <c r="J12" s="48">
        <f>_xll.GetPrice($J$2, "MonthlyAverage", "Mid", $D12)</f>
        <v>3936.25</v>
      </c>
      <c r="K12" s="46">
        <f>[8]MonthlyNew!H11</f>
        <v>7.5134645161290345</v>
      </c>
      <c r="L12" s="46">
        <v>0.17</v>
      </c>
      <c r="M12" s="50">
        <f t="shared" si="8"/>
        <v>286.23826212585141</v>
      </c>
      <c r="N12" s="50">
        <f t="shared" si="4"/>
        <v>447.77162813428021</v>
      </c>
      <c r="P12" s="54">
        <f t="shared" si="9"/>
        <v>161.5333660084288</v>
      </c>
      <c r="T12" s="56">
        <f t="shared" si="14"/>
        <v>62.5</v>
      </c>
      <c r="U12" s="56">
        <f t="shared" si="15"/>
        <v>7.851844374252039</v>
      </c>
      <c r="V12" s="3" t="str">
        <f t="shared" si="10"/>
        <v>up</v>
      </c>
      <c r="W12" s="56">
        <f t="shared" si="5"/>
        <v>-32.5</v>
      </c>
      <c r="X12" s="56">
        <f t="shared" si="11"/>
        <v>-2.4967755138746952</v>
      </c>
      <c r="Y12" s="3" t="str">
        <f t="shared" si="12"/>
        <v>down</v>
      </c>
      <c r="AB12" s="56">
        <f t="shared" si="16"/>
        <v>-10.348619888126734</v>
      </c>
      <c r="AC12" s="3" t="str">
        <f t="shared" si="13"/>
        <v>down</v>
      </c>
    </row>
    <row r="13" spans="1:29" x14ac:dyDescent="0.35">
      <c r="A13" s="5">
        <f t="shared" si="0"/>
        <v>2007</v>
      </c>
      <c r="B13" s="5">
        <f t="shared" si="1"/>
        <v>4</v>
      </c>
      <c r="C13" s="5">
        <f t="shared" si="2"/>
        <v>11</v>
      </c>
      <c r="D13" s="7">
        <f t="shared" si="3"/>
        <v>39416</v>
      </c>
      <c r="E13" s="6" t="s">
        <v>348</v>
      </c>
      <c r="F13" s="48" t="str">
        <f>_xll.GetPrice($F$2, "MonthlyAverage", "Mid", $D13)</f>
        <v>#N/A No price available for MonthlyAverage before 30/05/2008</v>
      </c>
      <c r="G13" s="48" t="str">
        <f>_xll.GetPrice($G$2, "MonthlyAverage", "Mid", $D13)</f>
        <v>#N/A No price available for MonthlyAverage before 29/11/2013</v>
      </c>
      <c r="H13" s="51"/>
      <c r="I13" s="48">
        <f>_xll.GetPrice($I$2, "MonthlyAverage", "Mid", $D13)</f>
        <v>2675</v>
      </c>
      <c r="J13" s="48">
        <f>_xll.GetPrice($J$2, "MonthlyAverage", "Mid", $D13)</f>
        <v>4195</v>
      </c>
      <c r="K13" s="46">
        <f>[8]MonthlyNew!H12</f>
        <v>7.4334116666666654</v>
      </c>
      <c r="L13" s="46">
        <v>0.17</v>
      </c>
      <c r="M13" s="50">
        <f t="shared" si="8"/>
        <v>307.57408426298474</v>
      </c>
      <c r="N13" s="50">
        <f t="shared" si="4"/>
        <v>482.34515270400772</v>
      </c>
      <c r="P13" s="54">
        <f t="shared" si="9"/>
        <v>174.77106844102298</v>
      </c>
      <c r="T13" s="56">
        <f t="shared" si="14"/>
        <v>158.75</v>
      </c>
      <c r="U13" s="56">
        <f t="shared" si="15"/>
        <v>21.335822137133334</v>
      </c>
      <c r="V13" s="3" t="str">
        <f t="shared" si="10"/>
        <v>up</v>
      </c>
      <c r="W13" s="56">
        <f t="shared" si="5"/>
        <v>258.75</v>
      </c>
      <c r="X13" s="56">
        <f t="shared" si="11"/>
        <v>34.57352456972751</v>
      </c>
      <c r="Y13" s="3" t="str">
        <f t="shared" si="12"/>
        <v>up</v>
      </c>
      <c r="AB13" s="56">
        <f t="shared" si="16"/>
        <v>13.237702432594176</v>
      </c>
      <c r="AC13" s="3" t="str">
        <f t="shared" si="13"/>
        <v>up</v>
      </c>
    </row>
    <row r="14" spans="1:29" x14ac:dyDescent="0.35">
      <c r="A14" s="5">
        <f t="shared" si="0"/>
        <v>2007</v>
      </c>
      <c r="B14" s="5">
        <f t="shared" si="1"/>
        <v>4</v>
      </c>
      <c r="C14" s="5">
        <f t="shared" si="2"/>
        <v>12</v>
      </c>
      <c r="D14" s="7">
        <f t="shared" si="3"/>
        <v>39447</v>
      </c>
      <c r="E14" s="6" t="s">
        <v>349</v>
      </c>
      <c r="F14" s="48" t="str">
        <f>_xll.GetPrice($F$2, "MonthlyAverage", "Mid", $D14)</f>
        <v>#N/A No price available for MonthlyAverage before 30/05/2008</v>
      </c>
      <c r="G14" s="48" t="str">
        <f>_xll.GetPrice($G$2, "MonthlyAverage", "Mid", $D14)</f>
        <v>#N/A No price available for MonthlyAverage before 29/11/2013</v>
      </c>
      <c r="H14" s="51"/>
      <c r="I14" s="48">
        <f>_xll.GetPrice($I$2, "MonthlyAverage", "Mid", $D14)</f>
        <v>2766.67</v>
      </c>
      <c r="J14" s="48">
        <f>_xll.GetPrice($J$2, "MonthlyAverage", "Mid", $D14)</f>
        <v>4616.67</v>
      </c>
      <c r="K14" s="46">
        <f>[8]MonthlyNew!H13</f>
        <v>7.3828848387096766</v>
      </c>
      <c r="L14" s="46">
        <v>0.17</v>
      </c>
      <c r="M14" s="50">
        <f t="shared" si="8"/>
        <v>320.29149381781411</v>
      </c>
      <c r="N14" s="50">
        <f t="shared" si="4"/>
        <v>534.46205393628009</v>
      </c>
      <c r="P14" s="54">
        <f t="shared" si="9"/>
        <v>214.17056011846597</v>
      </c>
      <c r="T14" s="56">
        <f t="shared" si="14"/>
        <v>91.670000000000073</v>
      </c>
      <c r="U14" s="56">
        <f t="shared" si="15"/>
        <v>12.717409554829374</v>
      </c>
      <c r="V14" s="3" t="str">
        <f t="shared" si="10"/>
        <v>up</v>
      </c>
      <c r="W14" s="56">
        <f t="shared" si="5"/>
        <v>421.67000000000007</v>
      </c>
      <c r="X14" s="56">
        <f t="shared" si="11"/>
        <v>52.116901232272369</v>
      </c>
      <c r="Y14" s="3" t="str">
        <f t="shared" si="12"/>
        <v>up</v>
      </c>
      <c r="AB14" s="56">
        <f t="shared" si="16"/>
        <v>39.399491677442995</v>
      </c>
      <c r="AC14" s="3" t="str">
        <f t="shared" si="13"/>
        <v>up</v>
      </c>
    </row>
    <row r="15" spans="1:29" x14ac:dyDescent="0.35">
      <c r="A15" s="5">
        <f t="shared" si="0"/>
        <v>2008</v>
      </c>
      <c r="B15" s="5">
        <f t="shared" si="1"/>
        <v>1</v>
      </c>
      <c r="C15" s="5">
        <f t="shared" si="2"/>
        <v>1</v>
      </c>
      <c r="D15" s="7">
        <f t="shared" si="3"/>
        <v>39478</v>
      </c>
      <c r="E15" s="6" t="s">
        <v>350</v>
      </c>
      <c r="F15" s="48" t="str">
        <f>_xll.GetPrice($F$2, "MonthlyAverage", "Mid", $D15)</f>
        <v>#N/A No price available for MonthlyAverage before 30/05/2008</v>
      </c>
      <c r="G15" s="48" t="str">
        <f>_xll.GetPrice($G$2, "MonthlyAverage", "Mid", $D15)</f>
        <v>#N/A No price available for MonthlyAverage before 29/11/2013</v>
      </c>
      <c r="H15" s="51"/>
      <c r="I15" s="48">
        <f>_xll.GetPrice($I$2, "MonthlyAverage", "Mid", $D15)</f>
        <v>2942</v>
      </c>
      <c r="J15" s="48">
        <f>_xll.GetPrice($J$2, "MonthlyAverage", "Mid", $D15)</f>
        <v>4478</v>
      </c>
      <c r="K15" s="46">
        <f>[8]MonthlyNew!H14</f>
        <v>7.2590580645161253</v>
      </c>
      <c r="L15" s="46">
        <v>0.17</v>
      </c>
      <c r="M15" s="50">
        <f t="shared" si="8"/>
        <v>346.39892561563749</v>
      </c>
      <c r="N15" s="50">
        <f t="shared" si="4"/>
        <v>527.25166176302673</v>
      </c>
      <c r="P15" s="54">
        <f t="shared" si="9"/>
        <v>180.85273614738924</v>
      </c>
      <c r="T15" s="56">
        <f t="shared" si="14"/>
        <v>175.32999999999993</v>
      </c>
      <c r="U15" s="56">
        <f t="shared" si="15"/>
        <v>26.107431797823381</v>
      </c>
      <c r="V15" s="3" t="str">
        <f t="shared" si="10"/>
        <v>up</v>
      </c>
      <c r="W15" s="56">
        <f t="shared" si="5"/>
        <v>-138.67000000000007</v>
      </c>
      <c r="X15" s="56">
        <f t="shared" si="11"/>
        <v>-7.2103921732533536</v>
      </c>
      <c r="Y15" s="3" t="str">
        <f t="shared" si="12"/>
        <v>down</v>
      </c>
      <c r="AB15" s="56">
        <f t="shared" si="16"/>
        <v>-33.317823971076734</v>
      </c>
      <c r="AC15" s="3" t="str">
        <f t="shared" si="13"/>
        <v>down</v>
      </c>
    </row>
    <row r="16" spans="1:29" x14ac:dyDescent="0.35">
      <c r="A16" s="5">
        <f t="shared" si="0"/>
        <v>2008</v>
      </c>
      <c r="B16" s="5">
        <f t="shared" si="1"/>
        <v>1</v>
      </c>
      <c r="C16" s="5">
        <f t="shared" si="2"/>
        <v>2</v>
      </c>
      <c r="D16" s="7">
        <f t="shared" si="3"/>
        <v>39507</v>
      </c>
      <c r="E16" s="6" t="s">
        <v>351</v>
      </c>
      <c r="F16" s="48" t="str">
        <f>_xll.GetPrice($F$2, "MonthlyAverage", "Mid", $D16)</f>
        <v>#N/A No price available for MonthlyAverage before 30/05/2008</v>
      </c>
      <c r="G16" s="48" t="str">
        <f>_xll.GetPrice($G$2, "MonthlyAverage", "Mid", $D16)</f>
        <v>#N/A No price available for MonthlyAverage before 29/11/2013</v>
      </c>
      <c r="H16" s="51"/>
      <c r="I16" s="48">
        <f>_xll.GetPrice($I$2, "MonthlyAverage", "Mid", $D16)</f>
        <v>3175</v>
      </c>
      <c r="J16" s="48">
        <f>_xll.GetPrice($J$2, "MonthlyAverage", "Mid", $D16)</f>
        <v>4635</v>
      </c>
      <c r="K16" s="46">
        <f>[8]MonthlyNew!H15</f>
        <v>7.1857965517241373</v>
      </c>
      <c r="L16" s="46">
        <v>0.17</v>
      </c>
      <c r="M16" s="50">
        <f t="shared" si="8"/>
        <v>377.64431460616612</v>
      </c>
      <c r="N16" s="50">
        <f t="shared" si="4"/>
        <v>551.30122777939528</v>
      </c>
      <c r="P16" s="54">
        <f t="shared" si="9"/>
        <v>173.65691317322916</v>
      </c>
      <c r="T16" s="56">
        <f t="shared" si="14"/>
        <v>233</v>
      </c>
      <c r="U16" s="56">
        <f t="shared" si="15"/>
        <v>31.245388990528625</v>
      </c>
      <c r="V16" s="3" t="str">
        <f t="shared" si="10"/>
        <v>up</v>
      </c>
      <c r="W16" s="56">
        <f t="shared" si="5"/>
        <v>157</v>
      </c>
      <c r="X16" s="56">
        <f t="shared" si="11"/>
        <v>24.049566016368544</v>
      </c>
      <c r="Y16" s="3" t="str">
        <f t="shared" si="12"/>
        <v>up</v>
      </c>
      <c r="AB16" s="56">
        <f t="shared" si="16"/>
        <v>-7.1958229741600803</v>
      </c>
      <c r="AC16" s="3" t="str">
        <f t="shared" si="13"/>
        <v>down</v>
      </c>
    </row>
    <row r="17" spans="1:29" x14ac:dyDescent="0.35">
      <c r="A17" s="5">
        <f t="shared" si="0"/>
        <v>2008</v>
      </c>
      <c r="B17" s="5">
        <f t="shared" si="1"/>
        <v>1</v>
      </c>
      <c r="C17" s="5">
        <f t="shared" si="2"/>
        <v>3</v>
      </c>
      <c r="D17" s="7">
        <f t="shared" si="3"/>
        <v>39538</v>
      </c>
      <c r="E17" s="6" t="s">
        <v>352</v>
      </c>
      <c r="F17" s="48" t="str">
        <f>_xll.GetPrice($F$2, "MonthlyAverage", "Mid", $D17)</f>
        <v>#N/A No price available for MonthlyAverage before 30/05/2008</v>
      </c>
      <c r="G17" s="48" t="str">
        <f>_xll.GetPrice($G$2, "MonthlyAverage", "Mid", $D17)</f>
        <v>#N/A No price available for MonthlyAverage before 29/11/2013</v>
      </c>
      <c r="H17" s="51"/>
      <c r="I17" s="48">
        <f>_xll.GetPrice($I$2, "MonthlyAverage", "Mid", $D17)</f>
        <v>3468.75</v>
      </c>
      <c r="J17" s="48">
        <f>_xll.GetPrice($J$2, "MonthlyAverage", "Mid", $D17)</f>
        <v>4882.5</v>
      </c>
      <c r="K17" s="46">
        <f>[8]MonthlyNew!H16</f>
        <v>7.0933419354838696</v>
      </c>
      <c r="L17" s="46">
        <v>0.17</v>
      </c>
      <c r="M17" s="50">
        <f t="shared" si="8"/>
        <v>417.96146537257704</v>
      </c>
      <c r="N17" s="50">
        <f t="shared" si="4"/>
        <v>588.30900315145436</v>
      </c>
      <c r="P17" s="54">
        <f t="shared" si="9"/>
        <v>170.34753777887732</v>
      </c>
      <c r="T17" s="56">
        <f t="shared" si="14"/>
        <v>293.75</v>
      </c>
      <c r="U17" s="56">
        <f t="shared" si="15"/>
        <v>40.317150766410919</v>
      </c>
      <c r="V17" s="3" t="str">
        <f t="shared" si="10"/>
        <v>up</v>
      </c>
      <c r="W17" s="56">
        <f t="shared" si="5"/>
        <v>247.5</v>
      </c>
      <c r="X17" s="56">
        <f t="shared" si="11"/>
        <v>37.007775372059086</v>
      </c>
      <c r="Y17" s="3" t="str">
        <f t="shared" si="12"/>
        <v>up</v>
      </c>
      <c r="AB17" s="56">
        <f t="shared" si="16"/>
        <v>-3.3093753943518323</v>
      </c>
      <c r="AC17" s="3" t="str">
        <f t="shared" si="13"/>
        <v>down</v>
      </c>
    </row>
    <row r="18" spans="1:29" x14ac:dyDescent="0.35">
      <c r="A18" s="5">
        <f t="shared" si="0"/>
        <v>2008</v>
      </c>
      <c r="B18" s="5">
        <f t="shared" si="1"/>
        <v>2</v>
      </c>
      <c r="C18" s="5">
        <f t="shared" si="2"/>
        <v>4</v>
      </c>
      <c r="D18" s="7">
        <f t="shared" si="3"/>
        <v>39568</v>
      </c>
      <c r="E18" s="6" t="s">
        <v>353</v>
      </c>
      <c r="F18" s="48" t="str">
        <f>_xll.GetPrice($F$2, "MonthlyAverage", "Mid", $D18)</f>
        <v>#N/A No price available for MonthlyAverage before 30/05/2008</v>
      </c>
      <c r="G18" s="48" t="str">
        <f>_xll.GetPrice($G$2, "MonthlyAverage", "Mid", $D18)</f>
        <v>#N/A No price available for MonthlyAverage before 29/11/2013</v>
      </c>
      <c r="H18" s="51"/>
      <c r="I18" s="48">
        <f>_xll.GetPrice($I$2, "MonthlyAverage", "Mid", $D18)</f>
        <v>3578.75</v>
      </c>
      <c r="J18" s="48">
        <f>_xll.GetPrice($J$2, "MonthlyAverage", "Mid", $D18)</f>
        <v>5016.25</v>
      </c>
      <c r="K18" s="46">
        <f>[8]MonthlyNew!H17</f>
        <v>7.0157433333333339</v>
      </c>
      <c r="L18" s="46">
        <v>0.17</v>
      </c>
      <c r="M18" s="50">
        <f t="shared" si="8"/>
        <v>435.98526035407275</v>
      </c>
      <c r="N18" s="50">
        <f t="shared" si="4"/>
        <v>611.11032127170586</v>
      </c>
      <c r="P18" s="54">
        <f t="shared" si="9"/>
        <v>175.12506091763311</v>
      </c>
      <c r="T18" s="56">
        <f t="shared" si="14"/>
        <v>110</v>
      </c>
      <c r="U18" s="56">
        <f t="shared" si="15"/>
        <v>18.023794981495712</v>
      </c>
      <c r="V18" s="3" t="str">
        <f t="shared" si="10"/>
        <v>up</v>
      </c>
      <c r="W18" s="56">
        <f t="shared" si="5"/>
        <v>133.75</v>
      </c>
      <c r="X18" s="56">
        <f t="shared" si="11"/>
        <v>22.801318120251494</v>
      </c>
      <c r="Y18" s="3" t="str">
        <f t="shared" si="12"/>
        <v>up</v>
      </c>
      <c r="AB18" s="56">
        <f t="shared" si="16"/>
        <v>4.7775231387557824</v>
      </c>
      <c r="AC18" s="3" t="str">
        <f t="shared" si="13"/>
        <v>up</v>
      </c>
    </row>
    <row r="19" spans="1:29" x14ac:dyDescent="0.35">
      <c r="A19" s="5">
        <f t="shared" si="0"/>
        <v>2008</v>
      </c>
      <c r="B19" s="5">
        <f t="shared" si="1"/>
        <v>2</v>
      </c>
      <c r="C19" s="5">
        <f t="shared" si="2"/>
        <v>5</v>
      </c>
      <c r="D19" s="7">
        <f t="shared" si="3"/>
        <v>39599</v>
      </c>
      <c r="E19" s="6" t="s">
        <v>354</v>
      </c>
      <c r="F19" s="48">
        <f>_xll.GetPrice($F$2, "MonthlyAverage", "Mid", $D19)</f>
        <v>177.19</v>
      </c>
      <c r="G19" s="48" t="str">
        <f>_xll.GetPrice($G$2, "MonthlyAverage", "Mid", $D19)</f>
        <v>#N/A No price available for MonthlyAverage before 29/11/2013</v>
      </c>
      <c r="H19" s="51"/>
      <c r="I19" s="48">
        <f>_xll.GetPrice($I$2, "MonthlyAverage", "Mid", $D19)</f>
        <v>3798</v>
      </c>
      <c r="J19" s="48">
        <f>_xll.GetPrice($J$2, "MonthlyAverage", "Mid", $D19)</f>
        <v>5474</v>
      </c>
      <c r="K19" s="46">
        <f>[8]MonthlyNew!H18</f>
        <v>6.9834064516129004</v>
      </c>
      <c r="L19" s="46">
        <v>0.17</v>
      </c>
      <c r="M19" s="50">
        <f t="shared" si="8"/>
        <v>464.83816582151093</v>
      </c>
      <c r="N19" s="50">
        <f t="shared" si="4"/>
        <v>669.96422319824921</v>
      </c>
      <c r="P19" s="54">
        <f t="shared" si="9"/>
        <v>205.12605737673829</v>
      </c>
      <c r="T19" s="56">
        <f t="shared" si="14"/>
        <v>219.25</v>
      </c>
      <c r="U19" s="56">
        <f t="shared" si="15"/>
        <v>28.852905467438177</v>
      </c>
      <c r="V19" s="3" t="str">
        <f t="shared" si="10"/>
        <v>up</v>
      </c>
      <c r="W19" s="56">
        <f t="shared" si="5"/>
        <v>457.75</v>
      </c>
      <c r="X19" s="56">
        <f t="shared" si="11"/>
        <v>58.853901926543358</v>
      </c>
      <c r="Y19" s="3" t="str">
        <f t="shared" si="12"/>
        <v>up</v>
      </c>
      <c r="AB19" s="56">
        <f t="shared" si="16"/>
        <v>30.000996459105181</v>
      </c>
      <c r="AC19" s="3" t="str">
        <f t="shared" si="13"/>
        <v>up</v>
      </c>
    </row>
    <row r="20" spans="1:29" x14ac:dyDescent="0.35">
      <c r="A20" s="5">
        <f t="shared" si="0"/>
        <v>2008</v>
      </c>
      <c r="B20" s="5">
        <f t="shared" si="1"/>
        <v>2</v>
      </c>
      <c r="C20" s="5">
        <f t="shared" si="2"/>
        <v>6</v>
      </c>
      <c r="D20" s="7">
        <f t="shared" si="3"/>
        <v>39629</v>
      </c>
      <c r="E20" s="6" t="s">
        <v>355</v>
      </c>
      <c r="F20" s="48">
        <f>_xll.GetPrice($F$2, "MonthlyAverage", "Mid", $D20)</f>
        <v>169.1</v>
      </c>
      <c r="G20" s="48" t="str">
        <f>_xll.GetPrice($G$2, "MonthlyAverage", "Mid", $D20)</f>
        <v>#N/A No price available for MonthlyAverage before 29/11/2013</v>
      </c>
      <c r="H20" s="51"/>
      <c r="I20" s="48">
        <f>_xll.GetPrice($I$2, "MonthlyAverage", "Mid", $D20)</f>
        <v>4100</v>
      </c>
      <c r="J20" s="48">
        <f>_xll.GetPrice($J$2, "MonthlyAverage", "Mid", $D20)</f>
        <v>5483.75</v>
      </c>
      <c r="K20" s="46">
        <f>[8]MonthlyNew!H19</f>
        <v>6.9149599999999962</v>
      </c>
      <c r="L20" s="46">
        <v>0.17</v>
      </c>
      <c r="M20" s="50">
        <f t="shared" si="8"/>
        <v>506.76699565485649</v>
      </c>
      <c r="N20" s="50">
        <f t="shared" si="4"/>
        <v>677.80085668837057</v>
      </c>
      <c r="P20" s="54">
        <f t="shared" si="9"/>
        <v>171.03386103351409</v>
      </c>
      <c r="T20" s="56">
        <f t="shared" si="14"/>
        <v>302</v>
      </c>
      <c r="U20" s="56">
        <f t="shared" si="15"/>
        <v>41.92882983334556</v>
      </c>
      <c r="V20" s="3" t="str">
        <f t="shared" si="10"/>
        <v>up</v>
      </c>
      <c r="W20" s="56">
        <f t="shared" si="5"/>
        <v>9.75</v>
      </c>
      <c r="X20" s="56">
        <f t="shared" si="11"/>
        <v>7.8366334901213577</v>
      </c>
      <c r="Y20" s="3" t="str">
        <f t="shared" si="12"/>
        <v>up</v>
      </c>
      <c r="AB20" s="56">
        <f t="shared" si="16"/>
        <v>-34.092196343224202</v>
      </c>
      <c r="AC20" s="3" t="str">
        <f t="shared" si="13"/>
        <v>down</v>
      </c>
    </row>
    <row r="21" spans="1:29" x14ac:dyDescent="0.35">
      <c r="A21" s="5">
        <f t="shared" si="0"/>
        <v>2008</v>
      </c>
      <c r="B21" s="5">
        <f t="shared" si="1"/>
        <v>3</v>
      </c>
      <c r="C21" s="5">
        <f t="shared" si="2"/>
        <v>7</v>
      </c>
      <c r="D21" s="7">
        <f t="shared" si="3"/>
        <v>39660</v>
      </c>
      <c r="E21" s="6" t="s">
        <v>356</v>
      </c>
      <c r="F21" s="48">
        <f>_xll.GetPrice($F$2, "MonthlyAverage", "Mid", $D21)</f>
        <v>177.19</v>
      </c>
      <c r="G21" s="48" t="str">
        <f>_xll.GetPrice($G$2, "MonthlyAverage", "Mid", $D21)</f>
        <v>#N/A No price available for MonthlyAverage before 29/11/2013</v>
      </c>
      <c r="H21" s="51"/>
      <c r="I21" s="48">
        <f>_xll.GetPrice($I$2, "MonthlyAverage", "Mid", $D21)</f>
        <v>4025</v>
      </c>
      <c r="J21" s="48">
        <f>_xll.GetPrice($J$2, "MonthlyAverage", "Mid", $D21)</f>
        <v>5386.25</v>
      </c>
      <c r="K21" s="46">
        <f>[8]MonthlyNew!H20</f>
        <v>6.8466251612903237</v>
      </c>
      <c r="L21" s="46">
        <v>0.17</v>
      </c>
      <c r="M21" s="50">
        <f t="shared" si="8"/>
        <v>502.4622874961949</v>
      </c>
      <c r="N21" s="50">
        <f t="shared" si="4"/>
        <v>672.39440895065331</v>
      </c>
      <c r="P21" s="54">
        <f t="shared" si="9"/>
        <v>169.93212145445841</v>
      </c>
      <c r="T21" s="56">
        <f t="shared" si="14"/>
        <v>-75</v>
      </c>
      <c r="U21" s="56">
        <f t="shared" si="15"/>
        <v>-4.3047081586615832</v>
      </c>
      <c r="V21" s="3" t="str">
        <f t="shared" si="10"/>
        <v>down</v>
      </c>
      <c r="W21" s="56">
        <f t="shared" si="5"/>
        <v>-97.5</v>
      </c>
      <c r="X21" s="56">
        <f t="shared" si="11"/>
        <v>-5.406447737717258</v>
      </c>
      <c r="Y21" s="3" t="str">
        <f t="shared" si="12"/>
        <v>down</v>
      </c>
      <c r="AB21" s="56">
        <f t="shared" si="16"/>
        <v>-1.1017395790556748</v>
      </c>
      <c r="AC21" s="3" t="str">
        <f t="shared" si="13"/>
        <v>down</v>
      </c>
    </row>
    <row r="22" spans="1:29" x14ac:dyDescent="0.35">
      <c r="A22" s="5">
        <f t="shared" si="0"/>
        <v>2008</v>
      </c>
      <c r="B22" s="5">
        <f t="shared" si="1"/>
        <v>3</v>
      </c>
      <c r="C22" s="5">
        <f t="shared" si="2"/>
        <v>8</v>
      </c>
      <c r="D22" s="7">
        <f t="shared" si="3"/>
        <v>39691</v>
      </c>
      <c r="E22" s="6" t="s">
        <v>357</v>
      </c>
      <c r="F22" s="48">
        <f>_xll.GetPrice($F$2, "MonthlyAverage", "Mid", $D22)</f>
        <v>160.94999999999999</v>
      </c>
      <c r="G22" s="48" t="str">
        <f>_xll.GetPrice($G$2, "MonthlyAverage", "Mid", $D22)</f>
        <v>#N/A No price available for MonthlyAverage before 29/11/2013</v>
      </c>
      <c r="H22" s="51"/>
      <c r="I22" s="48">
        <f>_xll.GetPrice($I$2, "MonthlyAverage", "Mid", $D22)</f>
        <v>3805</v>
      </c>
      <c r="J22" s="48">
        <f>_xll.GetPrice($J$2, "MonthlyAverage", "Mid", $D22)</f>
        <v>5204</v>
      </c>
      <c r="K22" s="46">
        <f>[8]MonthlyNew!H21</f>
        <v>6.8534645161290326</v>
      </c>
      <c r="L22" s="46">
        <v>0.17</v>
      </c>
      <c r="M22" s="50">
        <f t="shared" si="8"/>
        <v>474.52448969176561</v>
      </c>
      <c r="N22" s="50">
        <f t="shared" si="4"/>
        <v>648.99486054032809</v>
      </c>
      <c r="P22" s="54">
        <f t="shared" si="9"/>
        <v>174.47037084856248</v>
      </c>
      <c r="T22" s="56">
        <f t="shared" si="14"/>
        <v>-220</v>
      </c>
      <c r="U22" s="56">
        <f t="shared" si="15"/>
        <v>-27.937797804429295</v>
      </c>
      <c r="V22" s="3" t="str">
        <f t="shared" si="10"/>
        <v>down</v>
      </c>
      <c r="W22" s="56">
        <f t="shared" si="5"/>
        <v>-182.25</v>
      </c>
      <c r="X22" s="56">
        <f t="shared" si="11"/>
        <v>-23.399548410325224</v>
      </c>
      <c r="Y22" s="3" t="str">
        <f t="shared" si="12"/>
        <v>down</v>
      </c>
      <c r="AB22" s="56">
        <f t="shared" si="16"/>
        <v>4.5382493941040707</v>
      </c>
      <c r="AC22" s="3" t="str">
        <f t="shared" si="13"/>
        <v>up</v>
      </c>
    </row>
    <row r="23" spans="1:29" x14ac:dyDescent="0.35">
      <c r="A23" s="5">
        <f t="shared" si="0"/>
        <v>2008</v>
      </c>
      <c r="B23" s="5">
        <f t="shared" si="1"/>
        <v>3</v>
      </c>
      <c r="C23" s="5">
        <f t="shared" si="2"/>
        <v>9</v>
      </c>
      <c r="D23" s="7">
        <f t="shared" si="3"/>
        <v>39721</v>
      </c>
      <c r="E23" s="6" t="s">
        <v>358</v>
      </c>
      <c r="F23" s="48">
        <f>_xll.GetPrice($F$2, "MonthlyAverage", "Mid", $D23)</f>
        <v>121.69</v>
      </c>
      <c r="G23" s="48" t="str">
        <f>_xll.GetPrice($G$2, "MonthlyAverage", "Mid", $D23)</f>
        <v>#N/A No price available for MonthlyAverage before 29/11/2013</v>
      </c>
      <c r="H23" s="51"/>
      <c r="I23" s="48">
        <f>_xll.GetPrice($I$2, "MonthlyAverage", "Mid", $D23)</f>
        <v>3250</v>
      </c>
      <c r="J23" s="48">
        <f>_xll.GetPrice($J$2, "MonthlyAverage", "Mid", $D23)</f>
        <v>4817.5</v>
      </c>
      <c r="K23" s="46">
        <f>[8]MonthlyNew!H22</f>
        <v>6.8498999999999972</v>
      </c>
      <c r="L23" s="46">
        <v>0.17</v>
      </c>
      <c r="M23" s="50">
        <f t="shared" si="8"/>
        <v>405.52092406864028</v>
      </c>
      <c r="N23" s="50">
        <f t="shared" si="4"/>
        <v>601.10678513866912</v>
      </c>
      <c r="P23" s="54">
        <f t="shared" si="9"/>
        <v>195.58586107002884</v>
      </c>
      <c r="T23" s="56">
        <f t="shared" si="14"/>
        <v>-555</v>
      </c>
      <c r="U23" s="56">
        <f t="shared" si="15"/>
        <v>-69.003565623125326</v>
      </c>
      <c r="V23" s="3" t="str">
        <f t="shared" si="10"/>
        <v>down</v>
      </c>
      <c r="W23" s="56">
        <f t="shared" si="5"/>
        <v>-386.5</v>
      </c>
      <c r="X23" s="56">
        <f t="shared" si="11"/>
        <v>-47.888075401658966</v>
      </c>
      <c r="Y23" s="3" t="str">
        <f t="shared" si="12"/>
        <v>down</v>
      </c>
      <c r="AB23" s="56">
        <f t="shared" si="16"/>
        <v>21.115490221466359</v>
      </c>
      <c r="AC23" s="3" t="str">
        <f t="shared" si="13"/>
        <v>up</v>
      </c>
    </row>
    <row r="24" spans="1:29" x14ac:dyDescent="0.35">
      <c r="A24" s="5">
        <f t="shared" si="0"/>
        <v>2008</v>
      </c>
      <c r="B24" s="5">
        <f t="shared" si="1"/>
        <v>4</v>
      </c>
      <c r="C24" s="5">
        <f t="shared" si="2"/>
        <v>10</v>
      </c>
      <c r="D24" s="7">
        <f t="shared" si="3"/>
        <v>39752</v>
      </c>
      <c r="E24" s="6" t="s">
        <v>359</v>
      </c>
      <c r="F24" s="48">
        <f>_xll.GetPrice($F$2, "MonthlyAverage", "Mid", $D24)</f>
        <v>77.95</v>
      </c>
      <c r="G24" s="48" t="str">
        <f>_xll.GetPrice($G$2, "MonthlyAverage", "Mid", $D24)</f>
        <v>#N/A No price available for MonthlyAverage before 29/11/2013</v>
      </c>
      <c r="H24" s="51"/>
      <c r="I24" s="48">
        <f>_xll.GetPrice($I$2, "MonthlyAverage", "Mid", $D24)</f>
        <v>2270</v>
      </c>
      <c r="J24" s="48">
        <f>_xll.GetPrice($J$2, "MonthlyAverage", "Mid", $D24)</f>
        <v>3754</v>
      </c>
      <c r="K24" s="46">
        <f>[8]MonthlyNew!H23</f>
        <v>6.8665741935483879</v>
      </c>
      <c r="L24" s="46">
        <v>0.17</v>
      </c>
      <c r="M24" s="50">
        <f t="shared" si="8"/>
        <v>282.55297117358208</v>
      </c>
      <c r="N24" s="50">
        <f t="shared" si="4"/>
        <v>467.27042016987974</v>
      </c>
      <c r="P24" s="54">
        <f t="shared" si="9"/>
        <v>184.71744899629766</v>
      </c>
      <c r="T24" s="56">
        <f t="shared" si="14"/>
        <v>-980</v>
      </c>
      <c r="U24" s="56">
        <f t="shared" si="15"/>
        <v>-122.9679528950582</v>
      </c>
      <c r="V24" s="3" t="str">
        <f t="shared" si="10"/>
        <v>down</v>
      </c>
      <c r="W24" s="56">
        <f t="shared" si="5"/>
        <v>-1063.5</v>
      </c>
      <c r="X24" s="56">
        <f t="shared" si="11"/>
        <v>-133.83636496878938</v>
      </c>
      <c r="Y24" s="3" t="str">
        <f t="shared" si="12"/>
        <v>down</v>
      </c>
      <c r="AB24" s="56">
        <f t="shared" si="16"/>
        <v>-10.868412073731179</v>
      </c>
      <c r="AC24" s="3" t="str">
        <f t="shared" si="13"/>
        <v>down</v>
      </c>
    </row>
    <row r="25" spans="1:29" x14ac:dyDescent="0.35">
      <c r="A25" s="5">
        <f t="shared" si="0"/>
        <v>2008</v>
      </c>
      <c r="B25" s="5">
        <f t="shared" si="1"/>
        <v>4</v>
      </c>
      <c r="C25" s="5">
        <f t="shared" si="2"/>
        <v>11</v>
      </c>
      <c r="D25" s="7">
        <f t="shared" si="3"/>
        <v>39782</v>
      </c>
      <c r="E25" s="6" t="s">
        <v>360</v>
      </c>
      <c r="F25" s="48">
        <f>_xll.GetPrice($F$2, "MonthlyAverage", "Mid", $D25)</f>
        <v>60.93</v>
      </c>
      <c r="G25" s="48" t="str">
        <f>_xll.GetPrice($G$2, "MonthlyAverage", "Mid", $D25)</f>
        <v>#N/A No price available for MonthlyAverage before 29/11/2013</v>
      </c>
      <c r="H25" s="51"/>
      <c r="I25" s="48">
        <f>_xll.GetPrice($I$2, "MonthlyAverage", "Mid", $D25)</f>
        <v>2248.75</v>
      </c>
      <c r="J25" s="48">
        <f>_xll.GetPrice($J$2, "MonthlyAverage", "Mid", $D25)</f>
        <v>3560</v>
      </c>
      <c r="K25" s="46">
        <f>[8]MonthlyNew!H24</f>
        <v>6.8415433333333331</v>
      </c>
      <c r="L25" s="46">
        <v>0.17</v>
      </c>
      <c r="M25" s="50">
        <f t="shared" si="8"/>
        <v>280.93201392793156</v>
      </c>
      <c r="N25" s="50">
        <f t="shared" si="4"/>
        <v>444.74395534560813</v>
      </c>
      <c r="P25" s="54">
        <f t="shared" si="9"/>
        <v>163.81194141767656</v>
      </c>
      <c r="T25" s="56">
        <f t="shared" si="14"/>
        <v>-21.25</v>
      </c>
      <c r="U25" s="56">
        <f t="shared" si="15"/>
        <v>-1.6209572456505157</v>
      </c>
      <c r="V25" s="3" t="str">
        <f t="shared" si="10"/>
        <v>down</v>
      </c>
      <c r="W25" s="56">
        <f t="shared" si="5"/>
        <v>-194</v>
      </c>
      <c r="X25" s="56">
        <f t="shared" si="11"/>
        <v>-22.526464824271613</v>
      </c>
      <c r="Y25" s="3" t="str">
        <f t="shared" si="12"/>
        <v>down</v>
      </c>
      <c r="AB25" s="56">
        <f t="shared" si="16"/>
        <v>-20.905507578621098</v>
      </c>
      <c r="AC25" s="3" t="str">
        <f t="shared" si="13"/>
        <v>down</v>
      </c>
    </row>
    <row r="26" spans="1:29" x14ac:dyDescent="0.35">
      <c r="A26" s="5">
        <f t="shared" si="0"/>
        <v>2008</v>
      </c>
      <c r="B26" s="5">
        <f t="shared" si="1"/>
        <v>4</v>
      </c>
      <c r="C26" s="5">
        <f t="shared" si="2"/>
        <v>12</v>
      </c>
      <c r="D26" s="7">
        <f t="shared" si="3"/>
        <v>39813</v>
      </c>
      <c r="E26" s="6" t="s">
        <v>361</v>
      </c>
      <c r="F26" s="48">
        <f>_xll.GetPrice($F$2, "MonthlyAverage", "Mid", $D26)</f>
        <v>71.45</v>
      </c>
      <c r="G26" s="48" t="str">
        <f>_xll.GetPrice($G$2, "MonthlyAverage", "Mid", $D26)</f>
        <v>#N/A No price available for MonthlyAverage before 29/11/2013</v>
      </c>
      <c r="H26" s="51"/>
      <c r="I26" s="48">
        <f>_xll.GetPrice($I$2, "MonthlyAverage", "Mid", $D26)</f>
        <v>2533.34</v>
      </c>
      <c r="J26" s="48">
        <f>_xll.GetPrice($J$2, "MonthlyAverage", "Mid", $D26)</f>
        <v>3590</v>
      </c>
      <c r="K26" s="46">
        <f>[8]MonthlyNew!H25</f>
        <v>6.8645354838709673</v>
      </c>
      <c r="L26" s="46">
        <v>0.17</v>
      </c>
      <c r="M26" s="50">
        <f t="shared" si="8"/>
        <v>315.42525613500982</v>
      </c>
      <c r="N26" s="50">
        <f t="shared" si="4"/>
        <v>446.98961431339069</v>
      </c>
      <c r="P26" s="54">
        <f t="shared" si="9"/>
        <v>131.56435817838087</v>
      </c>
      <c r="T26" s="56">
        <f t="shared" si="14"/>
        <v>284.59000000000015</v>
      </c>
      <c r="U26" s="56">
        <f t="shared" si="15"/>
        <v>34.493242207078254</v>
      </c>
      <c r="V26" s="3" t="str">
        <f t="shared" si="10"/>
        <v>up</v>
      </c>
      <c r="W26" s="56">
        <f t="shared" si="5"/>
        <v>30</v>
      </c>
      <c r="X26" s="56">
        <f t="shared" si="11"/>
        <v>2.2456589677825605</v>
      </c>
      <c r="Y26" s="3" t="str">
        <f t="shared" si="12"/>
        <v>up</v>
      </c>
      <c r="AB26" s="56">
        <f t="shared" si="16"/>
        <v>-32.247583239295693</v>
      </c>
      <c r="AC26" s="3" t="str">
        <f t="shared" si="13"/>
        <v>down</v>
      </c>
    </row>
    <row r="27" spans="1:29" x14ac:dyDescent="0.35">
      <c r="A27" s="5">
        <f t="shared" ref="A27:A33" si="17">YEAR(E27)</f>
        <v>2009</v>
      </c>
      <c r="B27" s="5">
        <f t="shared" ref="B27:B33" si="18">CHOOSE(C27,1,1,1,2,2,2,3,3,3,4,4,4)</f>
        <v>1</v>
      </c>
      <c r="C27" s="5">
        <f t="shared" ref="C27:C33" si="19">MONTH(E27)</f>
        <v>1</v>
      </c>
      <c r="D27" s="7">
        <f t="shared" ref="D27:D33" si="20">EOMONTH(E27,0)</f>
        <v>39844</v>
      </c>
      <c r="E27" s="6" t="s">
        <v>362</v>
      </c>
      <c r="F27" s="48">
        <f>_xll.GetPrice($F$2, "MonthlyAverage", "Mid", $D27)</f>
        <v>73.569999999999993</v>
      </c>
      <c r="G27" s="48" t="str">
        <f>_xll.GetPrice($G$2, "MonthlyAverage", "Mid", $D27)</f>
        <v>#N/A No price available for MonthlyAverage before 29/11/2013</v>
      </c>
      <c r="H27" s="51"/>
      <c r="I27" s="48">
        <f>_xll.GetPrice($I$2, "MonthlyAverage", "Mid", $D27)</f>
        <v>2710</v>
      </c>
      <c r="J27" s="48">
        <f>_xll.GetPrice($J$2, "MonthlyAverage", "Mid", $D27)</f>
        <v>3697</v>
      </c>
      <c r="K27" s="46">
        <f>[8]MonthlyNew!H26</f>
        <v>6.8471258064516167</v>
      </c>
      <c r="L27" s="46">
        <v>0.17</v>
      </c>
      <c r="M27" s="50">
        <f t="shared" si="8"/>
        <v>338.27906507236503</v>
      </c>
      <c r="N27" s="50">
        <f t="shared" si="4"/>
        <v>461.48254744373929</v>
      </c>
      <c r="P27" s="54">
        <f t="shared" si="9"/>
        <v>123.20348237137426</v>
      </c>
      <c r="T27" s="56">
        <f t="shared" si="14"/>
        <v>176.65999999999985</v>
      </c>
      <c r="U27" s="56">
        <f t="shared" si="15"/>
        <v>22.853808937355211</v>
      </c>
      <c r="V27" s="3" t="str">
        <f t="shared" si="10"/>
        <v>up</v>
      </c>
      <c r="W27" s="56">
        <f t="shared" si="5"/>
        <v>107</v>
      </c>
      <c r="X27" s="56">
        <f t="shared" si="11"/>
        <v>14.492933130348604</v>
      </c>
      <c r="Y27" s="3" t="str">
        <f t="shared" si="12"/>
        <v>up</v>
      </c>
      <c r="AB27" s="56">
        <f t="shared" si="16"/>
        <v>-8.3608758070066074</v>
      </c>
      <c r="AC27" s="3" t="str">
        <f t="shared" si="13"/>
        <v>down</v>
      </c>
    </row>
    <row r="28" spans="1:29" x14ac:dyDescent="0.35">
      <c r="A28" s="5">
        <f t="shared" si="17"/>
        <v>2009</v>
      </c>
      <c r="B28" s="5">
        <f t="shared" si="18"/>
        <v>1</v>
      </c>
      <c r="C28" s="5">
        <f t="shared" si="19"/>
        <v>2</v>
      </c>
      <c r="D28" s="7">
        <f t="shared" si="20"/>
        <v>39872</v>
      </c>
      <c r="E28" s="6" t="s">
        <v>363</v>
      </c>
      <c r="F28" s="48">
        <f>_xll.GetPrice($F$2, "MonthlyAverage", "Mid", $D28)</f>
        <v>76.180000000000007</v>
      </c>
      <c r="G28" s="48" t="str">
        <f>_xll.GetPrice($G$2, "MonthlyAverage", "Mid", $D28)</f>
        <v>#N/A No price available for MonthlyAverage before 29/11/2013</v>
      </c>
      <c r="I28" s="48">
        <f>_xll.GetPrice($I$2, "MonthlyAverage", "Mid", $D28)</f>
        <v>2753.75</v>
      </c>
      <c r="J28" s="48">
        <f>_xll.GetPrice($J$2, "MonthlyAverage", "Mid", $D28)</f>
        <v>3605</v>
      </c>
      <c r="K28" s="46">
        <f>[8]MonthlyNew!H27</f>
        <v>6.8464428571428568</v>
      </c>
      <c r="L28" s="46">
        <v>0.17</v>
      </c>
      <c r="M28" s="50">
        <f t="shared" si="8"/>
        <v>343.77450126191394</v>
      </c>
      <c r="N28" s="50">
        <f t="shared" si="4"/>
        <v>450.04342334968675</v>
      </c>
      <c r="P28" s="54">
        <f t="shared" si="9"/>
        <v>106.26892208777281</v>
      </c>
      <c r="T28" s="56">
        <f t="shared" si="14"/>
        <v>43.75</v>
      </c>
      <c r="U28" s="56">
        <f t="shared" si="15"/>
        <v>5.4954361895489114</v>
      </c>
      <c r="V28" s="3" t="str">
        <f t="shared" si="10"/>
        <v>up</v>
      </c>
      <c r="W28" s="56">
        <f t="shared" si="5"/>
        <v>-92</v>
      </c>
      <c r="X28" s="56">
        <f t="shared" si="11"/>
        <v>-11.439124094052545</v>
      </c>
      <c r="Y28" s="3" t="str">
        <f t="shared" si="12"/>
        <v>down</v>
      </c>
      <c r="AB28" s="56">
        <f t="shared" si="16"/>
        <v>-16.934560283601456</v>
      </c>
      <c r="AC28" s="3" t="str">
        <f t="shared" si="13"/>
        <v>down</v>
      </c>
    </row>
    <row r="29" spans="1:29" x14ac:dyDescent="0.35">
      <c r="A29" s="5">
        <f t="shared" si="17"/>
        <v>2009</v>
      </c>
      <c r="B29" s="5">
        <f t="shared" si="18"/>
        <v>1</v>
      </c>
      <c r="C29" s="5">
        <f t="shared" si="19"/>
        <v>3</v>
      </c>
      <c r="D29" s="7">
        <f t="shared" si="20"/>
        <v>39903</v>
      </c>
      <c r="E29" s="6" t="s">
        <v>364</v>
      </c>
      <c r="F29" s="48">
        <f>_xll.GetPrice($F$2, "MonthlyAverage", "Mid", $D29)</f>
        <v>62.34</v>
      </c>
      <c r="G29" s="48" t="str">
        <f>_xll.GetPrice($G$2, "MonthlyAverage", "Mid", $D29)</f>
        <v>#N/A No price available for MonthlyAverage before 29/11/2013</v>
      </c>
      <c r="I29" s="48">
        <f>_xll.GetPrice($I$2, "MonthlyAverage", "Mid", $D29)</f>
        <v>2406.25</v>
      </c>
      <c r="J29" s="48">
        <f>_xll.GetPrice($J$2, "MonthlyAverage", "Mid", $D29)</f>
        <v>3226.25</v>
      </c>
      <c r="K29" s="46">
        <f>[8]MonthlyNew!H28</f>
        <v>6.8461709677419362</v>
      </c>
      <c r="L29" s="46">
        <v>0.17</v>
      </c>
      <c r="M29" s="50">
        <f t="shared" si="8"/>
        <v>300.40499153678968</v>
      </c>
      <c r="N29" s="50">
        <f t="shared" si="4"/>
        <v>402.77677047088531</v>
      </c>
      <c r="P29" s="54">
        <f t="shared" si="9"/>
        <v>102.37177893409563</v>
      </c>
      <c r="T29" s="56">
        <f t="shared" si="14"/>
        <v>-347.5</v>
      </c>
      <c r="U29" s="56">
        <f t="shared" si="15"/>
        <v>-43.36950972512426</v>
      </c>
      <c r="V29" s="3" t="str">
        <f t="shared" si="10"/>
        <v>down</v>
      </c>
      <c r="W29" s="56">
        <f t="shared" si="5"/>
        <v>-378.75</v>
      </c>
      <c r="X29" s="56">
        <f t="shared" si="11"/>
        <v>-47.266652878801438</v>
      </c>
      <c r="Y29" s="3" t="str">
        <f t="shared" si="12"/>
        <v>down</v>
      </c>
      <c r="AB29" s="56">
        <f t="shared" si="16"/>
        <v>-3.8971431536771775</v>
      </c>
      <c r="AC29" s="3" t="str">
        <f t="shared" si="13"/>
        <v>down</v>
      </c>
    </row>
    <row r="30" spans="1:29" x14ac:dyDescent="0.35">
      <c r="A30" s="5">
        <f t="shared" si="17"/>
        <v>2009</v>
      </c>
      <c r="B30" s="5">
        <f t="shared" si="18"/>
        <v>2</v>
      </c>
      <c r="C30" s="5">
        <f t="shared" si="19"/>
        <v>4</v>
      </c>
      <c r="D30" s="7">
        <f t="shared" si="20"/>
        <v>39933</v>
      </c>
      <c r="E30" s="6" t="s">
        <v>365</v>
      </c>
      <c r="F30" s="48">
        <f>_xll.GetPrice($F$2, "MonthlyAverage", "Mid", $D30)</f>
        <v>59.6</v>
      </c>
      <c r="G30" s="48" t="str">
        <f>_xll.GetPrice($G$2, "MonthlyAverage", "Mid", $D30)</f>
        <v>#N/A No price available for MonthlyAverage before 29/11/2013</v>
      </c>
      <c r="I30" s="48">
        <f>_xll.GetPrice($I$2, "MonthlyAverage", "Mid", $D30)</f>
        <v>2225</v>
      </c>
      <c r="J30" s="48">
        <f>_xll.GetPrice($J$2, "MonthlyAverage", "Mid", $D30)</f>
        <v>3256.67</v>
      </c>
      <c r="K30" s="46">
        <f>[8]MonthlyNew!H29</f>
        <v>6.8422700000000001</v>
      </c>
      <c r="L30" s="46">
        <v>0.17</v>
      </c>
      <c r="M30" s="50">
        <f t="shared" si="8"/>
        <v>277.93545149627266</v>
      </c>
      <c r="N30" s="50">
        <f t="shared" si="4"/>
        <v>406.80631317949053</v>
      </c>
      <c r="P30" s="54">
        <f t="shared" si="9"/>
        <v>128.87086168321787</v>
      </c>
      <c r="T30" s="56">
        <f t="shared" si="14"/>
        <v>-181.25</v>
      </c>
      <c r="U30" s="56">
        <f t="shared" si="15"/>
        <v>-22.469540040517018</v>
      </c>
      <c r="V30" s="3" t="str">
        <f t="shared" si="10"/>
        <v>down</v>
      </c>
      <c r="W30" s="56">
        <f t="shared" si="5"/>
        <v>30.420000000000073</v>
      </c>
      <c r="X30" s="56">
        <f t="shared" si="11"/>
        <v>4.02954270860522</v>
      </c>
      <c r="Y30" s="3" t="str">
        <f t="shared" si="12"/>
        <v>up</v>
      </c>
      <c r="AB30" s="56">
        <f t="shared" si="16"/>
        <v>26.499082749122238</v>
      </c>
      <c r="AC30" s="3" t="str">
        <f t="shared" si="13"/>
        <v>up</v>
      </c>
    </row>
    <row r="31" spans="1:29" x14ac:dyDescent="0.35">
      <c r="A31" s="5">
        <f t="shared" si="17"/>
        <v>2009</v>
      </c>
      <c r="B31" s="5">
        <f t="shared" si="18"/>
        <v>2</v>
      </c>
      <c r="C31" s="5">
        <f t="shared" si="19"/>
        <v>5</v>
      </c>
      <c r="D31" s="7">
        <f t="shared" si="20"/>
        <v>39964</v>
      </c>
      <c r="E31" s="6" t="s">
        <v>366</v>
      </c>
      <c r="F31" s="48">
        <f>_xll.GetPrice($F$2, "MonthlyAverage", "Mid", $D31)</f>
        <v>63.26</v>
      </c>
      <c r="G31" s="48" t="str">
        <f>_xll.GetPrice($G$2, "MonthlyAverage", "Mid", $D31)</f>
        <v>#N/A No price available for MonthlyAverage before 29/11/2013</v>
      </c>
      <c r="I31" s="48">
        <f>_xll.GetPrice($I$2, "MonthlyAverage", "Mid", $D31)</f>
        <v>2364</v>
      </c>
      <c r="J31" s="48">
        <f>_xll.GetPrice($J$2, "MonthlyAverage", "Mid", $D31)</f>
        <v>3417</v>
      </c>
      <c r="K31" s="46">
        <f>[8]MonthlyNew!H30</f>
        <v>6.8336838709677421</v>
      </c>
      <c r="L31" s="46">
        <v>0.17</v>
      </c>
      <c r="M31" s="50">
        <f t="shared" si="8"/>
        <v>295.66963568460892</v>
      </c>
      <c r="N31" s="50">
        <f t="shared" si="4"/>
        <v>427.37019675732182</v>
      </c>
      <c r="P31" s="54">
        <f t="shared" si="9"/>
        <v>131.7005610727129</v>
      </c>
      <c r="T31" s="56">
        <f t="shared" si="14"/>
        <v>139</v>
      </c>
      <c r="U31" s="56">
        <f t="shared" si="15"/>
        <v>17.734184188336258</v>
      </c>
      <c r="V31" s="3" t="str">
        <f t="shared" si="10"/>
        <v>up</v>
      </c>
      <c r="W31" s="56">
        <f t="shared" si="5"/>
        <v>160.32999999999993</v>
      </c>
      <c r="X31" s="56">
        <f t="shared" si="11"/>
        <v>20.563883577831291</v>
      </c>
      <c r="Y31" s="3" t="str">
        <f t="shared" si="12"/>
        <v>up</v>
      </c>
      <c r="AB31" s="56">
        <f t="shared" si="16"/>
        <v>2.8296993894950333</v>
      </c>
      <c r="AC31" s="3" t="str">
        <f t="shared" si="13"/>
        <v>up</v>
      </c>
    </row>
    <row r="32" spans="1:29" x14ac:dyDescent="0.35">
      <c r="A32" s="5">
        <f t="shared" si="17"/>
        <v>2009</v>
      </c>
      <c r="B32" s="5">
        <f t="shared" si="18"/>
        <v>2</v>
      </c>
      <c r="C32" s="5">
        <f t="shared" si="19"/>
        <v>6</v>
      </c>
      <c r="D32" s="7">
        <f t="shared" si="20"/>
        <v>39994</v>
      </c>
      <c r="E32" s="6" t="s">
        <v>367</v>
      </c>
      <c r="F32" s="48">
        <f>_xll.GetPrice($F$2, "MonthlyAverage", "Mid", $D32)</f>
        <v>73.17</v>
      </c>
      <c r="G32" s="48" t="str">
        <f>_xll.GetPrice($G$2, "MonthlyAverage", "Mid", $D32)</f>
        <v>#N/A No price available for MonthlyAverage before 29/11/2013</v>
      </c>
      <c r="I32" s="48">
        <f>_xll.GetPrice($I$2, "MonthlyAverage", "Mid", $D32)</f>
        <v>2622.5</v>
      </c>
      <c r="J32" s="48">
        <f>_xll.GetPrice($J$2, "MonthlyAverage", "Mid", $D32)</f>
        <v>3606.25</v>
      </c>
      <c r="K32" s="46">
        <f>[8]MonthlyNew!H31</f>
        <v>6.844009999999999</v>
      </c>
      <c r="L32" s="46">
        <v>0.17</v>
      </c>
      <c r="M32" s="50">
        <f t="shared" si="8"/>
        <v>327.50580309686745</v>
      </c>
      <c r="N32" s="50">
        <f t="shared" si="4"/>
        <v>450.35950521185066</v>
      </c>
      <c r="P32" s="54">
        <f t="shared" si="9"/>
        <v>122.85370211498321</v>
      </c>
      <c r="T32" s="56">
        <f t="shared" si="14"/>
        <v>258.5</v>
      </c>
      <c r="U32" s="56">
        <f t="shared" si="15"/>
        <v>31.836167412258533</v>
      </c>
      <c r="V32" s="3" t="str">
        <f t="shared" si="10"/>
        <v>up</v>
      </c>
      <c r="W32" s="56">
        <f t="shared" si="5"/>
        <v>189.25</v>
      </c>
      <c r="X32" s="56">
        <f t="shared" si="11"/>
        <v>22.989308454528839</v>
      </c>
      <c r="Y32" s="3" t="str">
        <f t="shared" si="12"/>
        <v>up</v>
      </c>
      <c r="AB32" s="56">
        <f t="shared" si="16"/>
        <v>-8.8468589577296939</v>
      </c>
      <c r="AC32" s="3" t="str">
        <f t="shared" si="13"/>
        <v>down</v>
      </c>
    </row>
    <row r="33" spans="1:29" x14ac:dyDescent="0.35">
      <c r="A33" s="5">
        <f t="shared" si="17"/>
        <v>2009</v>
      </c>
      <c r="B33" s="5">
        <f t="shared" si="18"/>
        <v>3</v>
      </c>
      <c r="C33" s="5">
        <f t="shared" si="19"/>
        <v>7</v>
      </c>
      <c r="D33" s="7">
        <f t="shared" si="20"/>
        <v>40025</v>
      </c>
      <c r="E33" s="6" t="s">
        <v>368</v>
      </c>
      <c r="F33" s="48">
        <f>_xll.GetPrice($F$2, "MonthlyAverage", "Mid", $D33)</f>
        <v>84.1</v>
      </c>
      <c r="G33" s="48" t="str">
        <f>_xll.GetPrice($G$2, "MonthlyAverage", "Mid", $D33)</f>
        <v>#N/A No price available for MonthlyAverage before 29/11/2013</v>
      </c>
      <c r="I33" s="48">
        <f>_xll.GetPrice($I$2, "MonthlyAverage", "Mid", $D33)</f>
        <v>2670</v>
      </c>
      <c r="J33" s="48">
        <f>_xll.GetPrice($J$2, "MonthlyAverage", "Mid", $D33)</f>
        <v>3895</v>
      </c>
      <c r="K33" s="46">
        <f>[8]MonthlyNew!H32</f>
        <v>6.8420935483870959</v>
      </c>
      <c r="L33" s="46">
        <v>0.17</v>
      </c>
      <c r="M33" s="50">
        <f t="shared" si="8"/>
        <v>333.53114305039514</v>
      </c>
      <c r="N33" s="50">
        <f t="shared" si="4"/>
        <v>486.55573115404087</v>
      </c>
      <c r="P33" s="54">
        <f t="shared" si="9"/>
        <v>153.02458810364573</v>
      </c>
      <c r="T33" s="56">
        <f t="shared" si="14"/>
        <v>47.5</v>
      </c>
      <c r="U33" s="56">
        <f t="shared" si="15"/>
        <v>6.0253399535276913</v>
      </c>
      <c r="V33" s="3" t="str">
        <f t="shared" si="10"/>
        <v>up</v>
      </c>
      <c r="W33" s="56">
        <f t="shared" si="5"/>
        <v>288.75</v>
      </c>
      <c r="X33" s="56">
        <f t="shared" si="11"/>
        <v>36.19622594219021</v>
      </c>
      <c r="Y33" s="3" t="str">
        <f t="shared" si="12"/>
        <v>up</v>
      </c>
      <c r="AB33" s="56">
        <f t="shared" si="16"/>
        <v>30.170885988662519</v>
      </c>
      <c r="AC33" s="3" t="str">
        <f t="shared" si="13"/>
        <v>up</v>
      </c>
    </row>
    <row r="34" spans="1:29" x14ac:dyDescent="0.35">
      <c r="A34" s="5">
        <f t="shared" ref="A34:A97" si="21">YEAR(E34)</f>
        <v>2009</v>
      </c>
      <c r="B34" s="5">
        <f t="shared" ref="B34:B97" si="22">CHOOSE(C34,1,1,1,2,2,2,3,3,3,4,4,4)</f>
        <v>3</v>
      </c>
      <c r="C34" s="5">
        <f t="shared" ref="C34:C97" si="23">MONTH(E34)</f>
        <v>8</v>
      </c>
      <c r="D34" s="7">
        <f t="shared" ref="D34:D97" si="24">EOMONTH(E34,0)</f>
        <v>40056</v>
      </c>
      <c r="E34" s="6" t="s">
        <v>369</v>
      </c>
      <c r="F34" s="48">
        <f>_xll.GetPrice($F$2, "MonthlyAverage", "Mid", $D34)</f>
        <v>94.79</v>
      </c>
      <c r="G34" s="48" t="str">
        <f>_xll.GetPrice($G$2, "MonthlyAverage", "Mid", $D34)</f>
        <v>#N/A No price available for MonthlyAverage before 29/11/2013</v>
      </c>
      <c r="I34" s="48">
        <f>_xll.GetPrice($I$2, "MonthlyAverage", "Mid", $D34)</f>
        <v>2800</v>
      </c>
      <c r="J34" s="48">
        <f>_xll.GetPrice($J$2, "MonthlyAverage", "Mid", $D34)</f>
        <v>3903.75</v>
      </c>
      <c r="K34" s="46">
        <f>[8]MonthlyNew!H33</f>
        <v>6.8420967741935472</v>
      </c>
      <c r="L34" s="46">
        <v>0.17</v>
      </c>
      <c r="M34" s="50">
        <f t="shared" si="8"/>
        <v>349.77032218964285</v>
      </c>
      <c r="N34" s="50">
        <f t="shared" si="4"/>
        <v>487.64853401707802</v>
      </c>
      <c r="P34" s="54">
        <f t="shared" si="9"/>
        <v>137.87821182743517</v>
      </c>
      <c r="T34" s="56">
        <f t="shared" si="14"/>
        <v>130</v>
      </c>
      <c r="U34" s="56">
        <f t="shared" si="15"/>
        <v>16.23917913924771</v>
      </c>
      <c r="V34" s="3" t="str">
        <f t="shared" si="10"/>
        <v>up</v>
      </c>
      <c r="W34" s="56">
        <f t="shared" si="5"/>
        <v>8.75</v>
      </c>
      <c r="X34" s="56">
        <f t="shared" si="11"/>
        <v>1.09280286303715</v>
      </c>
      <c r="Y34" s="3" t="str">
        <f t="shared" si="12"/>
        <v>up</v>
      </c>
      <c r="AB34" s="56">
        <f t="shared" si="16"/>
        <v>-15.14637627621056</v>
      </c>
      <c r="AC34" s="3" t="str">
        <f t="shared" si="13"/>
        <v>down</v>
      </c>
    </row>
    <row r="35" spans="1:29" x14ac:dyDescent="0.35">
      <c r="A35" s="5">
        <f t="shared" si="21"/>
        <v>2009</v>
      </c>
      <c r="B35" s="5">
        <f t="shared" si="22"/>
        <v>3</v>
      </c>
      <c r="C35" s="5">
        <f t="shared" si="23"/>
        <v>9</v>
      </c>
      <c r="D35" s="7">
        <f t="shared" si="24"/>
        <v>40086</v>
      </c>
      <c r="E35" s="6" t="s">
        <v>370</v>
      </c>
      <c r="F35" s="48">
        <f>_xll.GetPrice($F$2, "MonthlyAverage", "Mid", $D35)</f>
        <v>80</v>
      </c>
      <c r="G35" s="48" t="str">
        <f>_xll.GetPrice($G$2, "MonthlyAverage", "Mid", $D35)</f>
        <v>#N/A No price available for MonthlyAverage before 29/11/2013</v>
      </c>
      <c r="I35" s="48">
        <f>_xll.GetPrice($I$2, "MonthlyAverage", "Mid", $D35)</f>
        <v>2606.25</v>
      </c>
      <c r="J35" s="48">
        <f>_xll.GetPrice($J$2, "MonthlyAverage", "Mid", $D35)</f>
        <v>3443.75</v>
      </c>
      <c r="K35" s="46">
        <f>[8]MonthlyNew!H34</f>
        <v>6.8387966666666653</v>
      </c>
      <c r="L35" s="46">
        <v>0.17</v>
      </c>
      <c r="M35" s="50">
        <f t="shared" si="8"/>
        <v>325.72456985328847</v>
      </c>
      <c r="N35" s="50">
        <f t="shared" ref="N35:N66" si="25">J35/$K35/(1+$L35)</f>
        <v>430.39385608911738</v>
      </c>
      <c r="P35" s="54">
        <f t="shared" si="9"/>
        <v>104.66928623582891</v>
      </c>
      <c r="Q35" s="52">
        <f>M35-TurkeyCore!F4</f>
        <v>10.394569853288488</v>
      </c>
      <c r="T35" s="56">
        <f t="shared" si="14"/>
        <v>-193.75</v>
      </c>
      <c r="U35" s="56">
        <f t="shared" si="15"/>
        <v>-24.045752336354383</v>
      </c>
      <c r="V35" s="3" t="str">
        <f t="shared" si="10"/>
        <v>down</v>
      </c>
      <c r="W35" s="56">
        <f t="shared" si="5"/>
        <v>-460</v>
      </c>
      <c r="X35" s="56">
        <f t="shared" si="11"/>
        <v>-57.254677927960643</v>
      </c>
      <c r="Y35" s="3" t="str">
        <f t="shared" si="12"/>
        <v>down</v>
      </c>
      <c r="AB35" s="56">
        <f t="shared" si="16"/>
        <v>-33.20892559160626</v>
      </c>
      <c r="AC35" s="3" t="str">
        <f t="shared" si="13"/>
        <v>down</v>
      </c>
    </row>
    <row r="36" spans="1:29" x14ac:dyDescent="0.35">
      <c r="A36" s="5">
        <f t="shared" si="21"/>
        <v>2009</v>
      </c>
      <c r="B36" s="5">
        <f t="shared" si="22"/>
        <v>4</v>
      </c>
      <c r="C36" s="5">
        <f t="shared" si="23"/>
        <v>10</v>
      </c>
      <c r="D36" s="7">
        <f t="shared" si="24"/>
        <v>40117</v>
      </c>
      <c r="E36" s="6" t="s">
        <v>371</v>
      </c>
      <c r="F36" s="48">
        <f>_xll.GetPrice($F$2, "MonthlyAverage", "Mid", $D36)</f>
        <v>86.37</v>
      </c>
      <c r="G36" s="48" t="str">
        <f>_xll.GetPrice($G$2, "MonthlyAverage", "Mid", $D36)</f>
        <v>#N/A No price available for MonthlyAverage before 29/11/2013</v>
      </c>
      <c r="I36" s="48">
        <f>_xll.GetPrice($I$2, "MonthlyAverage", "Mid", $D36)</f>
        <v>2476</v>
      </c>
      <c r="J36" s="48">
        <f>_xll.GetPrice($J$2, "MonthlyAverage", "Mid", $D36)</f>
        <v>3400</v>
      </c>
      <c r="K36" s="46">
        <f>[8]MonthlyNew!H35</f>
        <v>6.8362967741935474</v>
      </c>
      <c r="L36" s="46">
        <v>0.17</v>
      </c>
      <c r="M36" s="50">
        <f t="shared" si="8"/>
        <v>309.55931056532597</v>
      </c>
      <c r="N36" s="50">
        <f t="shared" si="25"/>
        <v>425.08144423348477</v>
      </c>
      <c r="P36" s="54">
        <f t="shared" si="9"/>
        <v>115.5221336681588</v>
      </c>
      <c r="Q36" s="52">
        <f>M36-TurkeyCore!F5</f>
        <v>34.519310565325952</v>
      </c>
      <c r="T36" s="56">
        <f t="shared" si="14"/>
        <v>-130.25</v>
      </c>
      <c r="U36" s="56">
        <f t="shared" si="15"/>
        <v>-16.165259287962499</v>
      </c>
      <c r="V36" s="3" t="str">
        <f t="shared" si="10"/>
        <v>down</v>
      </c>
      <c r="W36" s="56">
        <f t="shared" si="5"/>
        <v>-43.75</v>
      </c>
      <c r="X36" s="56">
        <f t="shared" si="11"/>
        <v>-5.3124118556326039</v>
      </c>
      <c r="Y36" s="3" t="str">
        <f t="shared" si="12"/>
        <v>down</v>
      </c>
      <c r="AB36" s="56">
        <f t="shared" si="16"/>
        <v>10.852847432329895</v>
      </c>
      <c r="AC36" s="3" t="str">
        <f t="shared" si="13"/>
        <v>up</v>
      </c>
    </row>
    <row r="37" spans="1:29" x14ac:dyDescent="0.35">
      <c r="A37" s="5">
        <f t="shared" si="21"/>
        <v>2009</v>
      </c>
      <c r="B37" s="5">
        <f t="shared" si="22"/>
        <v>4</v>
      </c>
      <c r="C37" s="5">
        <f t="shared" si="23"/>
        <v>11</v>
      </c>
      <c r="D37" s="7">
        <f t="shared" si="24"/>
        <v>40147</v>
      </c>
      <c r="E37" s="6" t="s">
        <v>372</v>
      </c>
      <c r="F37" s="48">
        <f>_xll.GetPrice($F$2, "MonthlyAverage", "Mid", $D37)</f>
        <v>98.45</v>
      </c>
      <c r="G37" s="48" t="str">
        <f>_xll.GetPrice($G$2, "MonthlyAverage", "Mid", $D37)</f>
        <v>#N/A No price available for MonthlyAverage before 29/11/2013</v>
      </c>
      <c r="I37" s="48">
        <f>_xll.GetPrice($I$2, "MonthlyAverage", "Mid", $D37)</f>
        <v>2656.25</v>
      </c>
      <c r="J37" s="48">
        <f>_xll.GetPrice($J$2, "MonthlyAverage", "Mid", $D37)</f>
        <v>3582.5</v>
      </c>
      <c r="K37" s="46">
        <f>[8]MonthlyNew!H36</f>
        <v>6.8355500000000013</v>
      </c>
      <c r="L37" s="46">
        <v>0.17</v>
      </c>
      <c r="M37" s="50">
        <f t="shared" si="8"/>
        <v>332.13115920432807</v>
      </c>
      <c r="N37" s="50">
        <f t="shared" si="25"/>
        <v>447.94724813157848</v>
      </c>
      <c r="P37" s="54">
        <f t="shared" si="9"/>
        <v>115.81608892725041</v>
      </c>
      <c r="Q37" s="52">
        <f>M37-TurkeyCore!F6</f>
        <v>52.101159204328098</v>
      </c>
      <c r="T37" s="56">
        <f t="shared" si="14"/>
        <v>180.25</v>
      </c>
      <c r="U37" s="56">
        <f t="shared" si="15"/>
        <v>22.571848639002098</v>
      </c>
      <c r="V37" s="3" t="str">
        <f t="shared" si="10"/>
        <v>up</v>
      </c>
      <c r="W37" s="56">
        <f t="shared" si="5"/>
        <v>182.5</v>
      </c>
      <c r="X37" s="56">
        <f t="shared" si="11"/>
        <v>22.865803898093702</v>
      </c>
      <c r="Y37" s="3" t="str">
        <f t="shared" si="12"/>
        <v>up</v>
      </c>
      <c r="AB37" s="56">
        <f t="shared" si="16"/>
        <v>0.29395525909160369</v>
      </c>
      <c r="AC37" s="3" t="str">
        <f t="shared" si="13"/>
        <v>up</v>
      </c>
    </row>
    <row r="38" spans="1:29" x14ac:dyDescent="0.35">
      <c r="A38" s="5">
        <f t="shared" si="21"/>
        <v>2009</v>
      </c>
      <c r="B38" s="5">
        <f t="shared" si="22"/>
        <v>4</v>
      </c>
      <c r="C38" s="5">
        <f t="shared" si="23"/>
        <v>12</v>
      </c>
      <c r="D38" s="7">
        <f t="shared" si="24"/>
        <v>40178</v>
      </c>
      <c r="E38" s="6" t="s">
        <v>373</v>
      </c>
      <c r="F38" s="48">
        <f>_xll.GetPrice($F$2, "MonthlyAverage", "Mid", $D38)</f>
        <v>103.55</v>
      </c>
      <c r="G38" s="48" t="str">
        <f>_xll.GetPrice($G$2, "MonthlyAverage", "Mid", $D38)</f>
        <v>#N/A No price available for MonthlyAverage before 29/11/2013</v>
      </c>
      <c r="I38" s="48">
        <f>_xll.GetPrice($I$2, "MonthlyAverage", "Mid", $D38)</f>
        <v>2685</v>
      </c>
      <c r="J38" s="48">
        <f>_xll.GetPrice($J$2, "MonthlyAverage", "Mid", $D38)</f>
        <v>3626.67</v>
      </c>
      <c r="K38" s="46">
        <f>[8]MonthlyNew!H37</f>
        <v>6.8358387096774189</v>
      </c>
      <c r="L38" s="46">
        <v>0.17</v>
      </c>
      <c r="M38" s="50">
        <f t="shared" si="8"/>
        <v>335.71181128410348</v>
      </c>
      <c r="N38" s="50">
        <f t="shared" si="25"/>
        <v>453.45100731088246</v>
      </c>
      <c r="P38" s="54">
        <f t="shared" si="9"/>
        <v>117.73919602677898</v>
      </c>
      <c r="Q38" s="52">
        <f>M38-TurkeyCore!F7</f>
        <v>26.181811284103503</v>
      </c>
      <c r="T38" s="56">
        <f t="shared" si="14"/>
        <v>28.75</v>
      </c>
      <c r="U38" s="56">
        <f t="shared" si="15"/>
        <v>3.5806520797754047</v>
      </c>
      <c r="V38" s="3" t="str">
        <f t="shared" si="10"/>
        <v>up</v>
      </c>
      <c r="W38" s="56">
        <f t="shared" si="5"/>
        <v>44.170000000000073</v>
      </c>
      <c r="X38" s="56">
        <f t="shared" si="11"/>
        <v>5.5037591793039837</v>
      </c>
      <c r="Y38" s="3" t="str">
        <f t="shared" si="12"/>
        <v>up</v>
      </c>
      <c r="AB38" s="56">
        <f t="shared" si="16"/>
        <v>1.9231070995285791</v>
      </c>
      <c r="AC38" s="3" t="str">
        <f t="shared" si="13"/>
        <v>up</v>
      </c>
    </row>
    <row r="39" spans="1:29" x14ac:dyDescent="0.35">
      <c r="A39" s="5">
        <f t="shared" si="21"/>
        <v>2010</v>
      </c>
      <c r="B39" s="5">
        <f t="shared" si="22"/>
        <v>1</v>
      </c>
      <c r="C39" s="5">
        <f t="shared" si="23"/>
        <v>1</v>
      </c>
      <c r="D39" s="7">
        <f t="shared" si="24"/>
        <v>40209</v>
      </c>
      <c r="E39" s="6" t="s">
        <v>13</v>
      </c>
      <c r="F39" s="48">
        <f>_xll.GetPrice($F$2, "MonthlyAverage", "Mid", $D39)</f>
        <v>122.88</v>
      </c>
      <c r="G39" s="48" t="str">
        <f>_xll.GetPrice($G$2, "MonthlyAverage", "Mid", $D39)</f>
        <v>#N/A No price available for MonthlyAverage before 29/11/2013</v>
      </c>
      <c r="I39" s="48">
        <f>_xll.GetPrice($I$2, "MonthlyAverage", "Mid", $D39)</f>
        <v>2887.5</v>
      </c>
      <c r="J39" s="48">
        <f>_xll.GetPrice($J$2, "MonthlyAverage", "Mid", $D39)</f>
        <v>3773.75</v>
      </c>
      <c r="K39" s="46">
        <f>[8]MonthlyNew!H38</f>
        <v>6.834909677419355</v>
      </c>
      <c r="L39" s="46">
        <v>0.17</v>
      </c>
      <c r="M39" s="50">
        <f t="shared" si="8"/>
        <v>361.07993147329159</v>
      </c>
      <c r="N39" s="50">
        <f t="shared" si="25"/>
        <v>471.90489745362225</v>
      </c>
      <c r="P39" s="54">
        <f t="shared" si="9"/>
        <v>110.82496598033066</v>
      </c>
      <c r="Q39" s="52">
        <f>M39-TurkeyCore!F8</f>
        <v>23.389931473291597</v>
      </c>
      <c r="T39" s="56">
        <f t="shared" si="14"/>
        <v>202.5</v>
      </c>
      <c r="U39" s="56">
        <f t="shared" si="15"/>
        <v>25.368120189188119</v>
      </c>
      <c r="V39" s="3" t="str">
        <f t="shared" si="10"/>
        <v>up</v>
      </c>
      <c r="W39" s="56">
        <f t="shared" si="5"/>
        <v>147.07999999999993</v>
      </c>
      <c r="X39" s="56">
        <f t="shared" si="11"/>
        <v>18.453890142739795</v>
      </c>
      <c r="Y39" s="3" t="str">
        <f t="shared" si="12"/>
        <v>up</v>
      </c>
      <c r="AB39" s="56">
        <f t="shared" si="16"/>
        <v>-6.9142300464483242</v>
      </c>
      <c r="AC39" s="3" t="str">
        <f t="shared" si="13"/>
        <v>down</v>
      </c>
    </row>
    <row r="40" spans="1:29" x14ac:dyDescent="0.35">
      <c r="A40" s="5">
        <f t="shared" si="21"/>
        <v>2010</v>
      </c>
      <c r="B40" s="5">
        <f t="shared" si="22"/>
        <v>1</v>
      </c>
      <c r="C40" s="5">
        <f t="shared" si="23"/>
        <v>2</v>
      </c>
      <c r="D40" s="7">
        <f t="shared" si="24"/>
        <v>40237</v>
      </c>
      <c r="E40" s="6" t="s">
        <v>14</v>
      </c>
      <c r="F40" s="48">
        <f>_xll.GetPrice($F$2, "MonthlyAverage", "Mid", $D40)</f>
        <v>125.39</v>
      </c>
      <c r="G40" s="48" t="str">
        <f>_xll.GetPrice($G$2, "MonthlyAverage", "Mid", $D40)</f>
        <v>#N/A No price available for MonthlyAverage before 29/11/2013</v>
      </c>
      <c r="I40" s="48">
        <f>_xll.GetPrice($I$2, "MonthlyAverage", "Mid", $D40)</f>
        <v>2848.34</v>
      </c>
      <c r="J40" s="48">
        <f>_xll.GetPrice($J$2, "MonthlyAverage", "Mid", $D40)</f>
        <v>3715</v>
      </c>
      <c r="K40" s="46">
        <f>[8]MonthlyNew!H39</f>
        <v>6.8377285714285723</v>
      </c>
      <c r="L40" s="46">
        <v>0.17</v>
      </c>
      <c r="M40" s="50">
        <f t="shared" si="8"/>
        <v>356.03616128477142</v>
      </c>
      <c r="N40" s="50">
        <f t="shared" si="25"/>
        <v>464.36673261370686</v>
      </c>
      <c r="P40" s="54">
        <f t="shared" si="9"/>
        <v>108.33057132893543</v>
      </c>
      <c r="Q40" s="52">
        <f>M40-TurkeyCore!F9</f>
        <v>17.966161284771431</v>
      </c>
      <c r="T40" s="56">
        <f t="shared" si="14"/>
        <v>-39.159999999999854</v>
      </c>
      <c r="U40" s="56">
        <f t="shared" si="15"/>
        <v>-5.0437701885201704</v>
      </c>
      <c r="V40" s="3" t="str">
        <f t="shared" si="10"/>
        <v>down</v>
      </c>
      <c r="W40" s="56">
        <f t="shared" si="5"/>
        <v>-58.75</v>
      </c>
      <c r="X40" s="56">
        <f t="shared" si="11"/>
        <v>-7.538164839915396</v>
      </c>
      <c r="Y40" s="3" t="str">
        <f t="shared" si="12"/>
        <v>down</v>
      </c>
      <c r="AB40" s="56">
        <f t="shared" si="16"/>
        <v>-2.4943946513952255</v>
      </c>
      <c r="AC40" s="3" t="str">
        <f t="shared" si="13"/>
        <v>down</v>
      </c>
    </row>
    <row r="41" spans="1:29" x14ac:dyDescent="0.35">
      <c r="A41" s="5">
        <f t="shared" si="21"/>
        <v>2010</v>
      </c>
      <c r="B41" s="5">
        <f t="shared" si="22"/>
        <v>1</v>
      </c>
      <c r="C41" s="5">
        <f t="shared" si="23"/>
        <v>3</v>
      </c>
      <c r="D41" s="7">
        <f t="shared" si="24"/>
        <v>40268</v>
      </c>
      <c r="E41" s="6" t="s">
        <v>15</v>
      </c>
      <c r="F41" s="48">
        <f>_xll.GetPrice($F$2, "MonthlyAverage", "Mid", $D41)</f>
        <v>137.93</v>
      </c>
      <c r="G41" s="48" t="str">
        <f>_xll.GetPrice($G$2, "MonthlyAverage", "Mid", $D41)</f>
        <v>#N/A No price available for MonthlyAverage before 29/11/2013</v>
      </c>
      <c r="I41" s="48">
        <f>_xll.GetPrice($I$2, "MonthlyAverage", "Mid", $D41)</f>
        <v>2891.25</v>
      </c>
      <c r="J41" s="48">
        <f>_xll.GetPrice($J$2, "MonthlyAverage", "Mid", $D41)</f>
        <v>3898.75</v>
      </c>
      <c r="K41" s="46">
        <f>[8]MonthlyNew!H40</f>
        <v>6.8371429756793107</v>
      </c>
      <c r="L41" s="46">
        <v>0.17</v>
      </c>
      <c r="M41" s="50">
        <f t="shared" ref="M41:M72" si="26">I41/$K41/(1+$L41)</f>
        <v>361.43076939360373</v>
      </c>
      <c r="N41" s="50">
        <f t="shared" si="25"/>
        <v>487.37681354891907</v>
      </c>
      <c r="P41" s="54">
        <f t="shared" si="9"/>
        <v>125.94604415531535</v>
      </c>
      <c r="Q41" s="52">
        <f>M41-TurkeyCore!F10</f>
        <v>-36.2292306063963</v>
      </c>
      <c r="T41" s="56">
        <f t="shared" si="14"/>
        <v>42.909999999999854</v>
      </c>
      <c r="U41" s="56">
        <f t="shared" si="15"/>
        <v>5.3946081088323012</v>
      </c>
      <c r="V41" s="3" t="str">
        <f t="shared" si="10"/>
        <v>up</v>
      </c>
      <c r="W41" s="56">
        <f t="shared" si="5"/>
        <v>183.75</v>
      </c>
      <c r="X41" s="56">
        <f t="shared" si="11"/>
        <v>23.010080935212216</v>
      </c>
      <c r="Y41" s="3" t="str">
        <f t="shared" si="12"/>
        <v>up</v>
      </c>
      <c r="AB41" s="56">
        <f t="shared" si="16"/>
        <v>17.615472826379914</v>
      </c>
      <c r="AC41" s="3" t="str">
        <f t="shared" si="13"/>
        <v>up</v>
      </c>
    </row>
    <row r="42" spans="1:29" x14ac:dyDescent="0.35">
      <c r="A42" s="5">
        <f t="shared" si="21"/>
        <v>2010</v>
      </c>
      <c r="B42" s="5">
        <f t="shared" si="22"/>
        <v>2</v>
      </c>
      <c r="C42" s="5">
        <f t="shared" si="23"/>
        <v>4</v>
      </c>
      <c r="D42" s="7">
        <f t="shared" si="24"/>
        <v>40298</v>
      </c>
      <c r="E42" s="6" t="s">
        <v>16</v>
      </c>
      <c r="F42" s="48">
        <f>_xll.GetPrice($F$2, "MonthlyAverage", "Mid", $D42)</f>
        <v>169.39</v>
      </c>
      <c r="G42" s="48" t="str">
        <f>_xll.GetPrice($G$2, "MonthlyAverage", "Mid", $D42)</f>
        <v>#N/A No price available for MonthlyAverage before 29/11/2013</v>
      </c>
      <c r="I42" s="48">
        <f>_xll.GetPrice($I$2, "MonthlyAverage", "Mid", $D42)</f>
        <v>3147.5</v>
      </c>
      <c r="J42" s="48">
        <f>_xll.GetPrice($J$2, "MonthlyAverage", "Mid", $D42)</f>
        <v>4306.25</v>
      </c>
      <c r="K42" s="46">
        <f>[8]MonthlyNew!H41</f>
        <v>6.8308593333333336</v>
      </c>
      <c r="L42" s="46">
        <v>0.17</v>
      </c>
      <c r="M42" s="50">
        <f t="shared" si="26"/>
        <v>393.82613649257894</v>
      </c>
      <c r="N42" s="50">
        <f t="shared" si="25"/>
        <v>538.81296275493821</v>
      </c>
      <c r="P42" s="54">
        <f t="shared" si="9"/>
        <v>144.98682626235927</v>
      </c>
      <c r="Q42" s="52">
        <f>M42-TurkeyCore!F11</f>
        <v>-44.763863507421036</v>
      </c>
      <c r="T42" s="56">
        <f t="shared" si="14"/>
        <v>256.25</v>
      </c>
      <c r="U42" s="56">
        <f t="shared" si="15"/>
        <v>32.395367098975214</v>
      </c>
      <c r="V42" s="3" t="str">
        <f t="shared" si="10"/>
        <v>up</v>
      </c>
      <c r="W42" s="56">
        <f t="shared" si="5"/>
        <v>407.5</v>
      </c>
      <c r="X42" s="56">
        <f t="shared" si="11"/>
        <v>51.436149206019138</v>
      </c>
      <c r="Y42" s="3" t="str">
        <f t="shared" si="12"/>
        <v>up</v>
      </c>
      <c r="AB42" s="56">
        <f t="shared" si="16"/>
        <v>19.040782107043924</v>
      </c>
      <c r="AC42" s="3" t="str">
        <f t="shared" si="13"/>
        <v>up</v>
      </c>
    </row>
    <row r="43" spans="1:29" x14ac:dyDescent="0.35">
      <c r="A43" s="5">
        <f t="shared" si="21"/>
        <v>2010</v>
      </c>
      <c r="B43" s="5">
        <f t="shared" si="22"/>
        <v>2</v>
      </c>
      <c r="C43" s="5">
        <f t="shared" si="23"/>
        <v>5</v>
      </c>
      <c r="D43" s="7">
        <f t="shared" si="24"/>
        <v>40329</v>
      </c>
      <c r="E43" s="6" t="s">
        <v>17</v>
      </c>
      <c r="F43" s="48">
        <f>_xll.GetPrice($F$2, "MonthlyAverage", "Mid", $D43)</f>
        <v>158.57</v>
      </c>
      <c r="G43" s="48" t="str">
        <f>_xll.GetPrice($G$2, "MonthlyAverage", "Mid", $D43)</f>
        <v>#N/A No price available for MonthlyAverage before 29/11/2013</v>
      </c>
      <c r="I43" s="48">
        <f>_xll.GetPrice($I$2, "MonthlyAverage", "Mid", $D43)</f>
        <v>3018.75</v>
      </c>
      <c r="J43" s="48">
        <f>_xll.GetPrice($J$2, "MonthlyAverage", "Mid", $D43)</f>
        <v>3977.5</v>
      </c>
      <c r="K43" s="46">
        <f>[8]MonthlyNew!H42</f>
        <v>6.8339387096774198</v>
      </c>
      <c r="L43" s="46">
        <v>0.17</v>
      </c>
      <c r="M43" s="50">
        <f t="shared" si="26"/>
        <v>377.54628988324572</v>
      </c>
      <c r="N43" s="50">
        <f t="shared" si="25"/>
        <v>497.4543662146948</v>
      </c>
      <c r="P43" s="54">
        <f t="shared" si="9"/>
        <v>119.90807633144908</v>
      </c>
      <c r="Q43" s="52">
        <f>M43-TurkeyCore!F12</f>
        <v>-2.1637101167542596</v>
      </c>
      <c r="T43" s="56">
        <f t="shared" si="14"/>
        <v>-128.75</v>
      </c>
      <c r="U43" s="56">
        <f t="shared" si="15"/>
        <v>-16.279846609333219</v>
      </c>
      <c r="V43" s="3" t="str">
        <f t="shared" si="10"/>
        <v>down</v>
      </c>
      <c r="W43" s="56">
        <f t="shared" si="5"/>
        <v>-328.75</v>
      </c>
      <c r="X43" s="56">
        <f t="shared" si="11"/>
        <v>-41.358596540243411</v>
      </c>
      <c r="Y43" s="3" t="str">
        <f t="shared" si="12"/>
        <v>down</v>
      </c>
      <c r="AB43" s="56">
        <f t="shared" si="16"/>
        <v>-25.078749930910192</v>
      </c>
      <c r="AC43" s="3" t="str">
        <f t="shared" si="13"/>
        <v>down</v>
      </c>
    </row>
    <row r="44" spans="1:29" x14ac:dyDescent="0.35">
      <c r="A44" s="5">
        <f t="shared" si="21"/>
        <v>2010</v>
      </c>
      <c r="B44" s="5">
        <f t="shared" si="22"/>
        <v>2</v>
      </c>
      <c r="C44" s="5">
        <f t="shared" si="23"/>
        <v>6</v>
      </c>
      <c r="D44" s="7">
        <f t="shared" si="24"/>
        <v>40359</v>
      </c>
      <c r="E44" s="6" t="s">
        <v>18</v>
      </c>
      <c r="F44" s="48">
        <f>_xll.GetPrice($F$2, "MonthlyAverage", "Mid", $D44)</f>
        <v>141.82</v>
      </c>
      <c r="G44" s="48" t="str">
        <f>_xll.GetPrice($G$2, "MonthlyAverage", "Mid", $D44)</f>
        <v>#N/A No price available for MonthlyAverage before 29/11/2013</v>
      </c>
      <c r="I44" s="48">
        <f>_xll.GetPrice($I$2, "MonthlyAverage", "Mid", $D44)</f>
        <v>2950</v>
      </c>
      <c r="J44" s="48">
        <f>_xll.GetPrice($J$2, "MonthlyAverage", "Mid", $D44)</f>
        <v>3800</v>
      </c>
      <c r="K44" s="46">
        <f>[8]MonthlyNew!H43</f>
        <v>6.8309800000000003</v>
      </c>
      <c r="L44" s="46">
        <v>0.17</v>
      </c>
      <c r="M44" s="50">
        <f t="shared" si="26"/>
        <v>369.10772998420742</v>
      </c>
      <c r="N44" s="50">
        <f t="shared" si="25"/>
        <v>475.46080472541973</v>
      </c>
      <c r="P44" s="54">
        <f t="shared" si="9"/>
        <v>106.35307474121231</v>
      </c>
      <c r="Q44" s="52">
        <f>M44-TurkeyCore!F13</f>
        <v>50.607729984207424</v>
      </c>
      <c r="T44" s="56">
        <f t="shared" si="14"/>
        <v>-68.75</v>
      </c>
      <c r="U44" s="56">
        <f t="shared" si="15"/>
        <v>-8.438559899038296</v>
      </c>
      <c r="V44" s="3" t="str">
        <f t="shared" si="10"/>
        <v>down</v>
      </c>
      <c r="W44" s="56">
        <f t="shared" si="5"/>
        <v>-177.5</v>
      </c>
      <c r="X44" s="56">
        <f t="shared" si="11"/>
        <v>-21.993561489275066</v>
      </c>
      <c r="Y44" s="3" t="str">
        <f t="shared" si="12"/>
        <v>down</v>
      </c>
      <c r="AB44" s="56">
        <f t="shared" si="16"/>
        <v>-13.55500159023677</v>
      </c>
      <c r="AC44" s="3" t="str">
        <f t="shared" si="13"/>
        <v>down</v>
      </c>
    </row>
    <row r="45" spans="1:29" x14ac:dyDescent="0.35">
      <c r="A45" s="5">
        <f t="shared" si="21"/>
        <v>2010</v>
      </c>
      <c r="B45" s="5">
        <f t="shared" si="22"/>
        <v>3</v>
      </c>
      <c r="C45" s="5">
        <f t="shared" si="23"/>
        <v>7</v>
      </c>
      <c r="D45" s="7">
        <f t="shared" si="24"/>
        <v>40390</v>
      </c>
      <c r="E45" s="6" t="s">
        <v>19</v>
      </c>
      <c r="F45" s="48">
        <f>_xll.GetPrice($F$2, "MonthlyAverage", "Mid", $D45)</f>
        <v>124.54</v>
      </c>
      <c r="G45" s="48" t="str">
        <f>_xll.GetPrice($G$2, "MonthlyAverage", "Mid", $D45)</f>
        <v>#N/A No price available for MonthlyAverage before 29/11/2013</v>
      </c>
      <c r="I45" s="48">
        <f>_xll.GetPrice($I$2, "MonthlyAverage", "Mid", $D45)</f>
        <v>2900</v>
      </c>
      <c r="J45" s="48">
        <f>_xll.GetPrice($J$2, "MonthlyAverage", "Mid", $D45)</f>
        <v>3687</v>
      </c>
      <c r="K45" s="46">
        <f>[8]MonthlyNew!H44</f>
        <v>6.7860774193548368</v>
      </c>
      <c r="L45" s="46">
        <v>0.17</v>
      </c>
      <c r="M45" s="50">
        <f t="shared" si="26"/>
        <v>365.25260846023866</v>
      </c>
      <c r="N45" s="50">
        <f t="shared" si="25"/>
        <v>464.37460944582756</v>
      </c>
      <c r="P45" s="54">
        <f t="shared" si="9"/>
        <v>99.122000985588897</v>
      </c>
      <c r="Q45" s="52">
        <f>M45-TurkeyCore!F14</f>
        <v>26.19260846023866</v>
      </c>
      <c r="T45" s="56">
        <f t="shared" si="14"/>
        <v>-50</v>
      </c>
      <c r="U45" s="56">
        <f t="shared" si="15"/>
        <v>-3.8551215239687622</v>
      </c>
      <c r="V45" s="3" t="str">
        <f t="shared" si="10"/>
        <v>down</v>
      </c>
      <c r="W45" s="56">
        <f t="shared" si="5"/>
        <v>-113</v>
      </c>
      <c r="X45" s="56">
        <f t="shared" si="11"/>
        <v>-11.086195279592175</v>
      </c>
      <c r="Y45" s="3" t="str">
        <f t="shared" si="12"/>
        <v>down</v>
      </c>
      <c r="AB45" s="56">
        <f t="shared" si="16"/>
        <v>-7.231073755623413</v>
      </c>
      <c r="AC45" s="3" t="str">
        <f t="shared" si="13"/>
        <v>down</v>
      </c>
    </row>
    <row r="46" spans="1:29" x14ac:dyDescent="0.35">
      <c r="A46" s="5">
        <f t="shared" si="21"/>
        <v>2010</v>
      </c>
      <c r="B46" s="5">
        <f t="shared" si="22"/>
        <v>3</v>
      </c>
      <c r="C46" s="5">
        <f t="shared" si="23"/>
        <v>8</v>
      </c>
      <c r="D46" s="7">
        <f t="shared" si="24"/>
        <v>40421</v>
      </c>
      <c r="E46" s="6" t="s">
        <v>20</v>
      </c>
      <c r="F46" s="48">
        <f>_xll.GetPrice($F$2, "MonthlyAverage", "Mid", $D46)</f>
        <v>143.16999999999999</v>
      </c>
      <c r="G46" s="48" t="str">
        <f>_xll.GetPrice($G$2, "MonthlyAverage", "Mid", $D46)</f>
        <v>#N/A No price available for MonthlyAverage before 29/11/2013</v>
      </c>
      <c r="I46" s="48">
        <f>_xll.GetPrice($I$2, "MonthlyAverage", "Mid", $D46)</f>
        <v>3010</v>
      </c>
      <c r="J46" s="48">
        <f>_xll.GetPrice($J$2, "MonthlyAverage", "Mid", $D46)</f>
        <v>3901.25</v>
      </c>
      <c r="K46" s="46">
        <f>[8]MonthlyNew!H45</f>
        <v>6.7953658064516107</v>
      </c>
      <c r="L46" s="46">
        <v>0.17</v>
      </c>
      <c r="M46" s="50">
        <f t="shared" si="26"/>
        <v>378.58882743399408</v>
      </c>
      <c r="N46" s="50">
        <f t="shared" si="25"/>
        <v>490.68759568998979</v>
      </c>
      <c r="P46" s="54">
        <f t="shared" si="9"/>
        <v>112.09876825599571</v>
      </c>
      <c r="Q46" s="52">
        <f>M46-TurkeyCore!F15</f>
        <v>-9.9311725660058983</v>
      </c>
      <c r="T46" s="56">
        <f t="shared" si="14"/>
        <v>110</v>
      </c>
      <c r="U46" s="56">
        <f t="shared" si="15"/>
        <v>13.336218973755422</v>
      </c>
      <c r="V46" s="3" t="str">
        <f t="shared" si="10"/>
        <v>up</v>
      </c>
      <c r="W46" s="56">
        <f t="shared" si="5"/>
        <v>214.25</v>
      </c>
      <c r="X46" s="56">
        <f t="shared" si="11"/>
        <v>26.312986244162232</v>
      </c>
      <c r="Y46" s="3" t="str">
        <f t="shared" si="12"/>
        <v>up</v>
      </c>
      <c r="AB46" s="56">
        <f t="shared" si="16"/>
        <v>12.97676727040681</v>
      </c>
      <c r="AC46" s="3" t="str">
        <f t="shared" si="13"/>
        <v>up</v>
      </c>
    </row>
    <row r="47" spans="1:29" x14ac:dyDescent="0.35">
      <c r="A47" s="5">
        <f t="shared" si="21"/>
        <v>2010</v>
      </c>
      <c r="B47" s="5">
        <f t="shared" si="22"/>
        <v>3</v>
      </c>
      <c r="C47" s="5">
        <f t="shared" si="23"/>
        <v>9</v>
      </c>
      <c r="D47" s="7">
        <f t="shared" si="24"/>
        <v>40451</v>
      </c>
      <c r="E47" s="6" t="s">
        <v>21</v>
      </c>
      <c r="F47" s="48">
        <f>_xll.GetPrice($F$2, "MonthlyAverage", "Mid", $D47)</f>
        <v>138.26</v>
      </c>
      <c r="G47" s="48" t="str">
        <f>_xll.GetPrice($G$2, "MonthlyAverage", "Mid", $D47)</f>
        <v>#N/A No price available for MonthlyAverage before 29/11/2013</v>
      </c>
      <c r="I47" s="48">
        <f>_xll.GetPrice($I$2, "MonthlyAverage", "Mid", $D47)</f>
        <v>3040</v>
      </c>
      <c r="J47" s="48">
        <f>_xll.GetPrice($J$2, "MonthlyAverage", "Mid", $D47)</f>
        <v>4203.34</v>
      </c>
      <c r="K47" s="46">
        <f>[8]MonthlyNew!H46</f>
        <v>6.7574466666666666</v>
      </c>
      <c r="L47" s="46">
        <v>0.17</v>
      </c>
      <c r="M47" s="50">
        <f t="shared" si="26"/>
        <v>384.50774774257906</v>
      </c>
      <c r="N47" s="50">
        <f t="shared" si="25"/>
        <v>531.65026197246459</v>
      </c>
      <c r="P47" s="54">
        <f t="shared" si="9"/>
        <v>147.14251422988553</v>
      </c>
      <c r="Q47" s="52">
        <f>M47-TurkeyCore!F16</f>
        <v>-8.4622522574209711</v>
      </c>
      <c r="T47" s="56">
        <f t="shared" si="14"/>
        <v>30</v>
      </c>
      <c r="U47" s="56">
        <f t="shared" si="15"/>
        <v>5.9189203085849726</v>
      </c>
      <c r="V47" s="3" t="str">
        <f t="shared" si="10"/>
        <v>up</v>
      </c>
      <c r="W47" s="56">
        <f t="shared" si="5"/>
        <v>302.09000000000015</v>
      </c>
      <c r="X47" s="56">
        <f t="shared" si="11"/>
        <v>40.9626662824748</v>
      </c>
      <c r="Y47" s="3" t="str">
        <f t="shared" si="12"/>
        <v>up</v>
      </c>
      <c r="AB47" s="56">
        <f t="shared" si="16"/>
        <v>35.043745973889827</v>
      </c>
      <c r="AC47" s="3" t="str">
        <f t="shared" si="13"/>
        <v>up</v>
      </c>
    </row>
    <row r="48" spans="1:29" x14ac:dyDescent="0.35">
      <c r="A48" s="5">
        <f t="shared" si="21"/>
        <v>2010</v>
      </c>
      <c r="B48" s="5">
        <f t="shared" si="22"/>
        <v>4</v>
      </c>
      <c r="C48" s="5">
        <f t="shared" si="23"/>
        <v>10</v>
      </c>
      <c r="D48" s="7">
        <f t="shared" si="24"/>
        <v>40482</v>
      </c>
      <c r="E48" s="6" t="s">
        <v>22</v>
      </c>
      <c r="F48" s="48">
        <f>_xll.GetPrice($F$2, "MonthlyAverage", "Mid", $D48)</f>
        <v>145.72</v>
      </c>
      <c r="G48" s="48" t="str">
        <f>_xll.GetPrice($G$2, "MonthlyAverage", "Mid", $D48)</f>
        <v>#N/A No price available for MonthlyAverage before 29/11/2013</v>
      </c>
      <c r="I48" s="48">
        <f>_xll.GetPrice($I$2, "MonthlyAverage", "Mid", $D48)</f>
        <v>3012</v>
      </c>
      <c r="J48" s="48">
        <f>_xll.GetPrice($J$2, "MonthlyAverage", "Mid", $D48)</f>
        <v>4159</v>
      </c>
      <c r="K48" s="46">
        <f>[8]MonthlyNew!H47</f>
        <v>6.6759735483870957</v>
      </c>
      <c r="L48" s="46">
        <v>0.17</v>
      </c>
      <c r="M48" s="50">
        <f t="shared" si="26"/>
        <v>385.61551445645489</v>
      </c>
      <c r="N48" s="50">
        <f t="shared" si="25"/>
        <v>532.46179436400928</v>
      </c>
      <c r="P48" s="54">
        <f t="shared" si="9"/>
        <v>146.84627990755439</v>
      </c>
      <c r="Q48" s="52">
        <f>M48-TurkeyCore!F17</f>
        <v>11.695514456454873</v>
      </c>
      <c r="T48" s="56">
        <f t="shared" si="14"/>
        <v>-28</v>
      </c>
      <c r="U48" s="56">
        <f t="shared" si="15"/>
        <v>1.1077667138758329</v>
      </c>
      <c r="V48" s="3" t="str">
        <f t="shared" si="10"/>
        <v>up</v>
      </c>
      <c r="W48" s="56">
        <f t="shared" si="5"/>
        <v>-44.340000000000146</v>
      </c>
      <c r="X48" s="56">
        <f t="shared" si="11"/>
        <v>0.81153239154468793</v>
      </c>
      <c r="Y48" s="3" t="str">
        <f t="shared" si="12"/>
        <v>up</v>
      </c>
      <c r="AB48" s="56">
        <f t="shared" si="16"/>
        <v>-0.29623432233114499</v>
      </c>
      <c r="AC48" s="3" t="str">
        <f t="shared" si="13"/>
        <v>down</v>
      </c>
    </row>
    <row r="49" spans="1:29" x14ac:dyDescent="0.35">
      <c r="A49" s="5">
        <f t="shared" si="21"/>
        <v>2010</v>
      </c>
      <c r="B49" s="5">
        <f t="shared" si="22"/>
        <v>4</v>
      </c>
      <c r="C49" s="5">
        <f t="shared" si="23"/>
        <v>11</v>
      </c>
      <c r="D49" s="7">
        <f t="shared" si="24"/>
        <v>40512</v>
      </c>
      <c r="E49" s="6" t="s">
        <v>23</v>
      </c>
      <c r="F49" s="48">
        <f>_xll.GetPrice($F$2, "MonthlyAverage", "Mid", $D49)</f>
        <v>155.93</v>
      </c>
      <c r="G49" s="48" t="str">
        <f>_xll.GetPrice($G$2, "MonthlyAverage", "Mid", $D49)</f>
        <v>#N/A No price available for MonthlyAverage before 29/11/2013</v>
      </c>
      <c r="I49" s="48">
        <f>_xll.GetPrice($I$2, "MonthlyAverage", "Mid", $D49)</f>
        <v>3153.75</v>
      </c>
      <c r="J49" s="48">
        <f>_xll.GetPrice($J$2, "MonthlyAverage", "Mid", $D49)</f>
        <v>4473.75</v>
      </c>
      <c r="K49" s="46">
        <f>[8]MonthlyNew!H48</f>
        <v>6.6612753333333341</v>
      </c>
      <c r="L49" s="46">
        <v>0.17</v>
      </c>
      <c r="M49" s="50">
        <f t="shared" si="26"/>
        <v>404.65416690169644</v>
      </c>
      <c r="N49" s="50">
        <f t="shared" si="25"/>
        <v>574.02190382131255</v>
      </c>
      <c r="P49" s="54">
        <f t="shared" si="9"/>
        <v>169.36773691961611</v>
      </c>
      <c r="Q49" s="52">
        <f>M49-TurkeyCore!F18</f>
        <v>13.684166901696415</v>
      </c>
      <c r="T49" s="56">
        <f t="shared" si="14"/>
        <v>141.75</v>
      </c>
      <c r="U49" s="56">
        <f t="shared" si="15"/>
        <v>19.038652445241553</v>
      </c>
      <c r="V49" s="3" t="str">
        <f t="shared" si="10"/>
        <v>up</v>
      </c>
      <c r="W49" s="56">
        <f t="shared" si="5"/>
        <v>314.75</v>
      </c>
      <c r="X49" s="56">
        <f t="shared" si="11"/>
        <v>41.56010945730327</v>
      </c>
      <c r="Y49" s="3" t="str">
        <f t="shared" si="12"/>
        <v>up</v>
      </c>
      <c r="AB49" s="56">
        <f t="shared" si="16"/>
        <v>22.521457012061717</v>
      </c>
      <c r="AC49" s="3" t="str">
        <f t="shared" si="13"/>
        <v>up</v>
      </c>
    </row>
    <row r="50" spans="1:29" x14ac:dyDescent="0.35">
      <c r="A50" s="5">
        <f t="shared" si="21"/>
        <v>2010</v>
      </c>
      <c r="B50" s="5">
        <f t="shared" si="22"/>
        <v>4</v>
      </c>
      <c r="C50" s="5">
        <f t="shared" si="23"/>
        <v>12</v>
      </c>
      <c r="D50" s="7">
        <f t="shared" si="24"/>
        <v>40543</v>
      </c>
      <c r="E50" s="6" t="s">
        <v>24</v>
      </c>
      <c r="F50" s="48">
        <f>_xll.GetPrice($F$2, "MonthlyAverage", "Mid", $D50)</f>
        <v>166.09</v>
      </c>
      <c r="G50" s="48" t="str">
        <f>_xll.GetPrice($G$2, "MonthlyAverage", "Mid", $D50)</f>
        <v>#N/A No price available for MonthlyAverage before 29/11/2013</v>
      </c>
      <c r="I50" s="48">
        <f>_xll.GetPrice($I$2, "MonthlyAverage", "Mid", $D50)</f>
        <v>3210</v>
      </c>
      <c r="J50" s="48">
        <f>_xll.GetPrice($J$2, "MonthlyAverage", "Mid", $D50)</f>
        <v>4683.75</v>
      </c>
      <c r="K50" s="46">
        <f>[8]MonthlyNew!H49</f>
        <v>6.6525896774193543</v>
      </c>
      <c r="L50" s="46">
        <v>0.17</v>
      </c>
      <c r="M50" s="50">
        <f t="shared" si="26"/>
        <v>412.4092836962742</v>
      </c>
      <c r="N50" s="50">
        <f t="shared" si="25"/>
        <v>601.75139642131603</v>
      </c>
      <c r="P50" s="54">
        <f t="shared" si="9"/>
        <v>189.34211272504183</v>
      </c>
      <c r="Q50" s="52">
        <f>M50-TurkeyCore!F19</f>
        <v>-25.590716303725799</v>
      </c>
      <c r="T50" s="56">
        <f t="shared" si="14"/>
        <v>56.25</v>
      </c>
      <c r="U50" s="56">
        <f t="shared" si="15"/>
        <v>7.7551167945777593</v>
      </c>
      <c r="V50" s="3" t="str">
        <f t="shared" si="10"/>
        <v>up</v>
      </c>
      <c r="W50" s="56">
        <f t="shared" si="5"/>
        <v>210</v>
      </c>
      <c r="X50" s="56">
        <f t="shared" si="11"/>
        <v>27.729492600003482</v>
      </c>
      <c r="Y50" s="3" t="str">
        <f t="shared" si="12"/>
        <v>up</v>
      </c>
      <c r="AB50" s="56">
        <f t="shared" si="16"/>
        <v>19.974375805425723</v>
      </c>
      <c r="AC50" s="3" t="str">
        <f t="shared" si="13"/>
        <v>up</v>
      </c>
    </row>
    <row r="51" spans="1:29" x14ac:dyDescent="0.35">
      <c r="A51" s="5">
        <f t="shared" si="21"/>
        <v>2011</v>
      </c>
      <c r="B51" s="5">
        <f t="shared" si="22"/>
        <v>1</v>
      </c>
      <c r="C51" s="5">
        <f t="shared" si="23"/>
        <v>1</v>
      </c>
      <c r="D51" s="7">
        <f t="shared" si="24"/>
        <v>40574</v>
      </c>
      <c r="E51" s="6" t="s">
        <v>25</v>
      </c>
      <c r="F51" s="48">
        <f>_xll.GetPrice($F$2, "MonthlyAverage", "Mid", $D51)</f>
        <v>177.04</v>
      </c>
      <c r="G51" s="48" t="str">
        <f>_xll.GetPrice($G$2, "MonthlyAverage", "Mid", $D51)</f>
        <v>#N/A No price available for MonthlyAverage before 29/11/2013</v>
      </c>
      <c r="I51" s="48">
        <f>_xll.GetPrice($I$2, "MonthlyAverage", "Mid", $D51)</f>
        <v>3558.75</v>
      </c>
      <c r="J51" s="48">
        <f>_xll.GetPrice($J$2, "MonthlyAverage", "Mid", $D51)</f>
        <v>4783.75</v>
      </c>
      <c r="K51" s="46">
        <f>[8]MonthlyNew!H50</f>
        <v>6.5940703225806452</v>
      </c>
      <c r="L51" s="46">
        <v>0.17</v>
      </c>
      <c r="M51" s="50">
        <f t="shared" si="26"/>
        <v>461.27301012408446</v>
      </c>
      <c r="N51" s="50">
        <f t="shared" si="25"/>
        <v>620.05332270631231</v>
      </c>
      <c r="P51" s="54">
        <f t="shared" si="9"/>
        <v>158.78031258222785</v>
      </c>
      <c r="Q51" s="52">
        <f>M51-TurkeyCore!F20</f>
        <v>-39.496989875915517</v>
      </c>
      <c r="T51" s="56">
        <f t="shared" si="14"/>
        <v>348.75</v>
      </c>
      <c r="U51" s="56">
        <f t="shared" si="15"/>
        <v>48.863726427810263</v>
      </c>
      <c r="V51" s="3" t="str">
        <f t="shared" si="10"/>
        <v>up</v>
      </c>
      <c r="W51" s="56">
        <f t="shared" si="5"/>
        <v>100</v>
      </c>
      <c r="X51" s="56">
        <f t="shared" si="11"/>
        <v>18.301926284996284</v>
      </c>
      <c r="Y51" s="3" t="str">
        <f t="shared" si="12"/>
        <v>up</v>
      </c>
      <c r="AB51" s="56">
        <f t="shared" si="16"/>
        <v>-30.561800142813979</v>
      </c>
      <c r="AC51" s="3" t="str">
        <f t="shared" si="13"/>
        <v>down</v>
      </c>
    </row>
    <row r="52" spans="1:29" x14ac:dyDescent="0.35">
      <c r="A52" s="5">
        <f t="shared" si="21"/>
        <v>2011</v>
      </c>
      <c r="B52" s="5">
        <f t="shared" si="22"/>
        <v>1</v>
      </c>
      <c r="C52" s="5">
        <f t="shared" si="23"/>
        <v>2</v>
      </c>
      <c r="D52" s="7">
        <f t="shared" si="24"/>
        <v>40602</v>
      </c>
      <c r="E52" s="6" t="s">
        <v>26</v>
      </c>
      <c r="F52" s="48">
        <f>_xll.GetPrice($F$2, "MonthlyAverage", "Mid", $D52)</f>
        <v>186.05</v>
      </c>
      <c r="G52" s="48" t="str">
        <f>_xll.GetPrice($G$2, "MonthlyAverage", "Mid", $D52)</f>
        <v>#N/A No price available for MonthlyAverage before 29/11/2013</v>
      </c>
      <c r="I52" s="48">
        <f>_xll.GetPrice($I$2, "MonthlyAverage", "Mid", $D52)</f>
        <v>3716.67</v>
      </c>
      <c r="J52" s="48">
        <f>_xll.GetPrice($J$2, "MonthlyAverage", "Mid", $D52)</f>
        <v>4806.67</v>
      </c>
      <c r="K52" s="46">
        <f>[8]MonthlyNew!H51</f>
        <v>6.5720257142857141</v>
      </c>
      <c r="L52" s="46">
        <v>0.17</v>
      </c>
      <c r="M52" s="50">
        <f t="shared" si="26"/>
        <v>483.35797267742157</v>
      </c>
      <c r="N52" s="50">
        <f t="shared" si="25"/>
        <v>625.11395053351032</v>
      </c>
      <c r="P52" s="54">
        <f t="shared" si="9"/>
        <v>141.75597785608875</v>
      </c>
      <c r="Q52" s="52">
        <f>M52-TurkeyCore!F21</f>
        <v>25.187972677421556</v>
      </c>
      <c r="T52" s="56">
        <f t="shared" si="14"/>
        <v>157.92000000000007</v>
      </c>
      <c r="U52" s="56">
        <f t="shared" si="15"/>
        <v>22.084962553337107</v>
      </c>
      <c r="V52" s="3" t="str">
        <f t="shared" si="10"/>
        <v>up</v>
      </c>
      <c r="W52" s="56">
        <f t="shared" si="5"/>
        <v>22.920000000000073</v>
      </c>
      <c r="X52" s="56">
        <f t="shared" si="11"/>
        <v>5.0606278271980045</v>
      </c>
      <c r="Y52" s="3" t="str">
        <f t="shared" si="12"/>
        <v>up</v>
      </c>
      <c r="AB52" s="56">
        <f t="shared" si="16"/>
        <v>-17.024334726139102</v>
      </c>
      <c r="AC52" s="3" t="str">
        <f t="shared" si="13"/>
        <v>down</v>
      </c>
    </row>
    <row r="53" spans="1:29" x14ac:dyDescent="0.35">
      <c r="A53" s="5">
        <f t="shared" si="21"/>
        <v>2011</v>
      </c>
      <c r="B53" s="5">
        <f t="shared" si="22"/>
        <v>1</v>
      </c>
      <c r="C53" s="5">
        <f t="shared" si="23"/>
        <v>3</v>
      </c>
      <c r="D53" s="7">
        <f t="shared" si="24"/>
        <v>40633</v>
      </c>
      <c r="E53" s="6" t="s">
        <v>27</v>
      </c>
      <c r="F53" s="48">
        <f>_xll.GetPrice($F$2, "MonthlyAverage", "Mid", $D53)</f>
        <v>169.42</v>
      </c>
      <c r="G53" s="48" t="str">
        <f>_xll.GetPrice($G$2, "MonthlyAverage", "Mid", $D53)</f>
        <v>#N/A No price available for MonthlyAverage before 29/11/2013</v>
      </c>
      <c r="I53" s="48">
        <f>_xll.GetPrice($I$2, "MonthlyAverage", "Mid", $D53)</f>
        <v>3708.75</v>
      </c>
      <c r="J53" s="48">
        <f>_xll.GetPrice($J$2, "MonthlyAverage", "Mid", $D53)</f>
        <v>4557.5</v>
      </c>
      <c r="K53" s="46">
        <f>[8]MonthlyNew!H52</f>
        <v>6.55886741935484</v>
      </c>
      <c r="L53" s="46">
        <v>0.17</v>
      </c>
      <c r="M53" s="50">
        <f t="shared" si="26"/>
        <v>483.29560459137895</v>
      </c>
      <c r="N53" s="50">
        <f t="shared" si="25"/>
        <v>593.89813762728943</v>
      </c>
      <c r="P53" s="54">
        <f t="shared" si="9"/>
        <v>110.60253303591048</v>
      </c>
      <c r="Q53" s="52">
        <f>M53-TurkeyCore!F22</f>
        <v>29.855604591378949</v>
      </c>
      <c r="T53" s="56">
        <f t="shared" si="14"/>
        <v>-7.9200000000000728</v>
      </c>
      <c r="U53" s="56">
        <f t="shared" si="15"/>
        <v>-6.2368086042624782E-2</v>
      </c>
      <c r="V53" s="3" t="str">
        <f t="shared" si="10"/>
        <v>down</v>
      </c>
      <c r="W53" s="56">
        <f t="shared" si="5"/>
        <v>-249.17000000000007</v>
      </c>
      <c r="X53" s="56">
        <f t="shared" si="11"/>
        <v>-31.21581290622089</v>
      </c>
      <c r="Y53" s="3" t="str">
        <f t="shared" si="12"/>
        <v>down</v>
      </c>
      <c r="AB53" s="56">
        <f t="shared" si="16"/>
        <v>-31.153444820178265</v>
      </c>
      <c r="AC53" s="3" t="str">
        <f t="shared" si="13"/>
        <v>down</v>
      </c>
    </row>
    <row r="54" spans="1:29" x14ac:dyDescent="0.35">
      <c r="A54" s="5">
        <f t="shared" si="21"/>
        <v>2011</v>
      </c>
      <c r="B54" s="5">
        <f t="shared" si="22"/>
        <v>2</v>
      </c>
      <c r="C54" s="5">
        <f t="shared" si="23"/>
        <v>4</v>
      </c>
      <c r="D54" s="7">
        <f t="shared" si="24"/>
        <v>40663</v>
      </c>
      <c r="E54" s="6" t="s">
        <v>28</v>
      </c>
      <c r="F54" s="48">
        <f>_xll.GetPrice($F$2, "MonthlyAverage", "Mid", $D54)</f>
        <v>178.77</v>
      </c>
      <c r="G54" s="48" t="str">
        <f>_xll.GetPrice($G$2, "MonthlyAverage", "Mid", $D54)</f>
        <v>#N/A No price available for MonthlyAverage before 29/11/2013</v>
      </c>
      <c r="I54" s="48">
        <f>_xll.GetPrice($I$2, "MonthlyAverage", "Mid", $D54)</f>
        <v>3699</v>
      </c>
      <c r="J54" s="48">
        <f>_xll.GetPrice($J$2, "MonthlyAverage", "Mid", $D54)</f>
        <v>4659</v>
      </c>
      <c r="K54" s="46">
        <f>[8]MonthlyNew!H53</f>
        <v>6.5182430000000009</v>
      </c>
      <c r="L54" s="46">
        <v>0.17</v>
      </c>
      <c r="M54" s="50">
        <f t="shared" si="26"/>
        <v>485.02924201176018</v>
      </c>
      <c r="N54" s="50">
        <f t="shared" si="25"/>
        <v>610.90868843816986</v>
      </c>
      <c r="P54" s="54">
        <f t="shared" si="9"/>
        <v>125.87944642640969</v>
      </c>
      <c r="Q54" s="52">
        <f>M54-TurkeyCore!F23</f>
        <v>43.829242011760186</v>
      </c>
      <c r="T54" s="56">
        <f t="shared" si="14"/>
        <v>-9.75</v>
      </c>
      <c r="U54" s="56">
        <f t="shared" si="15"/>
        <v>1.7336374203812284</v>
      </c>
      <c r="V54" s="3" t="str">
        <f t="shared" si="10"/>
        <v>up</v>
      </c>
      <c r="W54" s="56">
        <f t="shared" si="5"/>
        <v>101.5</v>
      </c>
      <c r="X54" s="56">
        <f t="shared" si="11"/>
        <v>17.010550810880432</v>
      </c>
      <c r="Y54" s="3" t="str">
        <f t="shared" si="12"/>
        <v>up</v>
      </c>
      <c r="AB54" s="56">
        <f t="shared" si="16"/>
        <v>15.276913390499203</v>
      </c>
      <c r="AC54" s="3" t="str">
        <f t="shared" si="13"/>
        <v>up</v>
      </c>
    </row>
    <row r="55" spans="1:29" x14ac:dyDescent="0.35">
      <c r="A55" s="5">
        <f t="shared" si="21"/>
        <v>2011</v>
      </c>
      <c r="B55" s="5">
        <f t="shared" si="22"/>
        <v>2</v>
      </c>
      <c r="C55" s="5">
        <f t="shared" si="23"/>
        <v>5</v>
      </c>
      <c r="D55" s="7">
        <f t="shared" si="24"/>
        <v>40694</v>
      </c>
      <c r="E55" s="6" t="s">
        <v>29</v>
      </c>
      <c r="F55" s="48">
        <f>_xll.GetPrice($F$2, "MonthlyAverage", "Mid", $D55)</f>
        <v>177.2</v>
      </c>
      <c r="G55" s="48" t="str">
        <f>_xll.GetPrice($G$2, "MonthlyAverage", "Mid", $D55)</f>
        <v>#N/A No price available for MonthlyAverage before 29/11/2013</v>
      </c>
      <c r="I55" s="48">
        <f>_xll.GetPrice($I$2, "MonthlyAverage", "Mid", $D55)</f>
        <v>3757.5</v>
      </c>
      <c r="J55" s="48">
        <f>_xll.GetPrice($J$2, "MonthlyAverage", "Mid", $D55)</f>
        <v>4800</v>
      </c>
      <c r="K55" s="46">
        <f>[8]MonthlyNew!H54</f>
        <v>6.4891858064516121</v>
      </c>
      <c r="L55" s="46">
        <v>0.17</v>
      </c>
      <c r="M55" s="50">
        <f t="shared" si="26"/>
        <v>494.9062266556644</v>
      </c>
      <c r="N55" s="50">
        <f t="shared" si="25"/>
        <v>632.21553904116809</v>
      </c>
      <c r="P55" s="54">
        <f t="shared" si="9"/>
        <v>137.30931238550369</v>
      </c>
      <c r="Q55" s="52">
        <f>M55-TurkeyCore!F24</f>
        <v>38.176226655664379</v>
      </c>
      <c r="T55" s="56">
        <f t="shared" si="14"/>
        <v>58.5</v>
      </c>
      <c r="U55" s="56">
        <f t="shared" si="15"/>
        <v>9.8769846439042226</v>
      </c>
      <c r="V55" s="3" t="str">
        <f t="shared" si="10"/>
        <v>up</v>
      </c>
      <c r="W55" s="56">
        <f t="shared" si="5"/>
        <v>141</v>
      </c>
      <c r="X55" s="56">
        <f t="shared" si="11"/>
        <v>21.306850602998225</v>
      </c>
      <c r="Y55" s="3" t="str">
        <f t="shared" si="12"/>
        <v>up</v>
      </c>
      <c r="AB55" s="56">
        <f t="shared" si="16"/>
        <v>11.429865959094002</v>
      </c>
      <c r="AC55" s="3" t="str">
        <f t="shared" si="13"/>
        <v>up</v>
      </c>
    </row>
    <row r="56" spans="1:29" x14ac:dyDescent="0.35">
      <c r="A56" s="5">
        <f t="shared" si="21"/>
        <v>2011</v>
      </c>
      <c r="B56" s="5">
        <f t="shared" si="22"/>
        <v>2</v>
      </c>
      <c r="C56" s="5">
        <f t="shared" si="23"/>
        <v>6</v>
      </c>
      <c r="D56" s="7">
        <f t="shared" si="24"/>
        <v>40724</v>
      </c>
      <c r="E56" s="6" t="s">
        <v>30</v>
      </c>
      <c r="F56" s="48">
        <f>_xll.GetPrice($F$2, "MonthlyAverage", "Mid", $D56)</f>
        <v>170.75</v>
      </c>
      <c r="G56" s="48" t="str">
        <f>_xll.GetPrice($G$2, "MonthlyAverage", "Mid", $D56)</f>
        <v>#N/A No price available for MonthlyAverage before 29/11/2013</v>
      </c>
      <c r="I56" s="48">
        <f>_xll.GetPrice($I$2, "MonthlyAverage", "Mid", $D56)</f>
        <v>3820</v>
      </c>
      <c r="J56" s="48">
        <f>_xll.GetPrice($J$2, "MonthlyAverage", "Mid", $D56)</f>
        <v>4750</v>
      </c>
      <c r="K56" s="46">
        <f>[8]MonthlyNew!H55</f>
        <v>6.4722263333333325</v>
      </c>
      <c r="L56" s="46">
        <v>0.17</v>
      </c>
      <c r="M56" s="50">
        <f t="shared" si="26"/>
        <v>504.45659604671823</v>
      </c>
      <c r="N56" s="50">
        <f t="shared" si="25"/>
        <v>627.26932754500297</v>
      </c>
      <c r="P56" s="54">
        <f t="shared" si="9"/>
        <v>122.81273149828473</v>
      </c>
      <c r="Q56" s="52">
        <f>M56-TurkeyCore!F25</f>
        <v>32.536596046718216</v>
      </c>
      <c r="T56" s="56">
        <f t="shared" si="14"/>
        <v>62.5</v>
      </c>
      <c r="U56" s="56">
        <f t="shared" si="15"/>
        <v>9.5503693910538345</v>
      </c>
      <c r="V56" s="3" t="str">
        <f t="shared" si="10"/>
        <v>up</v>
      </c>
      <c r="W56" s="56">
        <f t="shared" si="5"/>
        <v>-50</v>
      </c>
      <c r="X56" s="56">
        <f t="shared" si="11"/>
        <v>-4.9462114961651196</v>
      </c>
      <c r="Y56" s="3" t="str">
        <f t="shared" si="12"/>
        <v>down</v>
      </c>
      <c r="AB56" s="56">
        <f t="shared" si="16"/>
        <v>-14.496580887218954</v>
      </c>
      <c r="AC56" s="3" t="str">
        <f t="shared" si="13"/>
        <v>down</v>
      </c>
    </row>
    <row r="57" spans="1:29" x14ac:dyDescent="0.35">
      <c r="A57" s="5">
        <f t="shared" si="21"/>
        <v>2011</v>
      </c>
      <c r="B57" s="5">
        <f t="shared" si="22"/>
        <v>3</v>
      </c>
      <c r="C57" s="5">
        <f t="shared" si="23"/>
        <v>7</v>
      </c>
      <c r="D57" s="7">
        <f t="shared" si="24"/>
        <v>40755</v>
      </c>
      <c r="E57" s="6" t="s">
        <v>31</v>
      </c>
      <c r="F57" s="48">
        <f>_xll.GetPrice($F$2, "MonthlyAverage", "Mid", $D57)</f>
        <v>172.6</v>
      </c>
      <c r="G57" s="48" t="str">
        <f>_xll.GetPrice($G$2, "MonthlyAverage", "Mid", $D57)</f>
        <v>#N/A No price available for MonthlyAverage before 29/11/2013</v>
      </c>
      <c r="I57" s="48">
        <f>_xll.GetPrice($I$2, "MonthlyAverage", "Mid", $D57)</f>
        <v>3834</v>
      </c>
      <c r="J57" s="48">
        <f>_xll.GetPrice($J$2, "MonthlyAverage", "Mid", $D57)</f>
        <v>4686</v>
      </c>
      <c r="K57" s="46">
        <f>[8]MonthlyNew!H56</f>
        <v>6.4474706451612906</v>
      </c>
      <c r="L57" s="46">
        <v>0.17</v>
      </c>
      <c r="M57" s="50">
        <f t="shared" si="26"/>
        <v>508.2493984493513</v>
      </c>
      <c r="N57" s="50">
        <f t="shared" si="25"/>
        <v>621.19370921587381</v>
      </c>
      <c r="P57" s="54">
        <f t="shared" si="9"/>
        <v>112.94431076652251</v>
      </c>
      <c r="Q57" s="52">
        <f>M57-TurkeyCore!F26</f>
        <v>41.41939844935132</v>
      </c>
      <c r="T57" s="56">
        <f t="shared" si="14"/>
        <v>14</v>
      </c>
      <c r="U57" s="56">
        <f t="shared" si="15"/>
        <v>3.7928024026330718</v>
      </c>
      <c r="V57" s="3" t="str">
        <f t="shared" si="10"/>
        <v>up</v>
      </c>
      <c r="W57" s="56">
        <f t="shared" si="5"/>
        <v>-64</v>
      </c>
      <c r="X57" s="56">
        <f t="shared" si="11"/>
        <v>-6.0756183291291563</v>
      </c>
      <c r="Y57" s="3" t="str">
        <f t="shared" si="12"/>
        <v>down</v>
      </c>
      <c r="AB57" s="56">
        <f t="shared" si="16"/>
        <v>-9.8684207317622281</v>
      </c>
      <c r="AC57" s="3" t="str">
        <f t="shared" si="13"/>
        <v>down</v>
      </c>
    </row>
    <row r="58" spans="1:29" x14ac:dyDescent="0.35">
      <c r="A58" s="5">
        <f t="shared" si="21"/>
        <v>2011</v>
      </c>
      <c r="B58" s="5">
        <f t="shared" si="22"/>
        <v>3</v>
      </c>
      <c r="C58" s="5">
        <f t="shared" si="23"/>
        <v>8</v>
      </c>
      <c r="D58" s="7">
        <f t="shared" si="24"/>
        <v>40786</v>
      </c>
      <c r="E58" s="6" t="s">
        <v>32</v>
      </c>
      <c r="F58" s="48">
        <f>_xll.GetPrice($F$2, "MonthlyAverage", "Mid", $D58)</f>
        <v>177.64</v>
      </c>
      <c r="G58" s="48" t="str">
        <f>_xll.GetPrice($G$2, "MonthlyAverage", "Mid", $D58)</f>
        <v>#N/A No price available for MonthlyAverage before 29/11/2013</v>
      </c>
      <c r="I58" s="48">
        <f>_xll.GetPrice($I$2, "MonthlyAverage", "Mid", $D58)</f>
        <v>3868.75</v>
      </c>
      <c r="J58" s="48">
        <f>_xll.GetPrice($J$2, "MonthlyAverage", "Mid", $D58)</f>
        <v>4774.88</v>
      </c>
      <c r="K58" s="46">
        <f>[8]MonthlyNew!H57</f>
        <v>6.3857825806451602</v>
      </c>
      <c r="L58" s="46">
        <v>0.17</v>
      </c>
      <c r="M58" s="50">
        <f t="shared" si="26"/>
        <v>517.81029026043996</v>
      </c>
      <c r="N58" s="50">
        <f t="shared" si="25"/>
        <v>639.09066203780799</v>
      </c>
      <c r="P58" s="54">
        <f t="shared" si="9"/>
        <v>121.28037177736803</v>
      </c>
      <c r="Q58" s="52">
        <f>M58-TurkeyCore!F27</f>
        <v>50.850290260439976</v>
      </c>
      <c r="T58" s="56">
        <f t="shared" si="14"/>
        <v>34.75</v>
      </c>
      <c r="U58" s="56">
        <f t="shared" si="15"/>
        <v>9.560891811088652</v>
      </c>
      <c r="V58" s="3" t="str">
        <f t="shared" si="10"/>
        <v>up</v>
      </c>
      <c r="W58" s="56">
        <f t="shared" si="5"/>
        <v>88.880000000000109</v>
      </c>
      <c r="X58" s="56">
        <f t="shared" si="11"/>
        <v>17.896952821934178</v>
      </c>
      <c r="Y58" s="3" t="str">
        <f t="shared" si="12"/>
        <v>up</v>
      </c>
      <c r="AB58" s="56">
        <f t="shared" si="16"/>
        <v>8.3360610108455262</v>
      </c>
      <c r="AC58" s="3" t="str">
        <f t="shared" si="13"/>
        <v>up</v>
      </c>
    </row>
    <row r="59" spans="1:29" x14ac:dyDescent="0.35">
      <c r="A59" s="5">
        <f t="shared" si="21"/>
        <v>2011</v>
      </c>
      <c r="B59" s="5">
        <f t="shared" si="22"/>
        <v>3</v>
      </c>
      <c r="C59" s="5">
        <f t="shared" si="23"/>
        <v>9</v>
      </c>
      <c r="D59" s="7">
        <f t="shared" si="24"/>
        <v>40816</v>
      </c>
      <c r="E59" s="6" t="s">
        <v>33</v>
      </c>
      <c r="F59" s="48">
        <f>_xll.GetPrice($F$2, "MonthlyAverage", "Mid", $D59)</f>
        <v>176.56</v>
      </c>
      <c r="G59" s="48" t="str">
        <f>_xll.GetPrice($G$2, "MonthlyAverage", "Mid", $D59)</f>
        <v>#N/A No price available for MonthlyAverage before 29/11/2013</v>
      </c>
      <c r="I59" s="48">
        <f>_xll.GetPrice($I$2, "MonthlyAverage", "Mid", $D59)</f>
        <v>3831</v>
      </c>
      <c r="J59" s="48">
        <f>_xll.GetPrice($J$2, "MonthlyAverage", "Mid", $D59)</f>
        <v>4738</v>
      </c>
      <c r="K59" s="46">
        <f>[8]MonthlyNew!H58</f>
        <v>6.376294333333334</v>
      </c>
      <c r="L59" s="46">
        <v>0.17</v>
      </c>
      <c r="M59" s="50">
        <f t="shared" si="26"/>
        <v>513.52067567546544</v>
      </c>
      <c r="N59" s="50">
        <f t="shared" si="25"/>
        <v>635.0981366093331</v>
      </c>
      <c r="P59" s="54">
        <f t="shared" si="9"/>
        <v>121.57746093386766</v>
      </c>
      <c r="Q59" s="52">
        <f>M59-TurkeyCore!F28</f>
        <v>47.110675675465416</v>
      </c>
      <c r="T59" s="56">
        <f t="shared" si="14"/>
        <v>-37.75</v>
      </c>
      <c r="U59" s="56">
        <f t="shared" si="15"/>
        <v>-4.2896145849745153</v>
      </c>
      <c r="V59" s="3" t="str">
        <f t="shared" si="10"/>
        <v>down</v>
      </c>
      <c r="W59" s="56">
        <f t="shared" si="5"/>
        <v>-36.880000000000109</v>
      </c>
      <c r="X59" s="56">
        <f t="shared" si="11"/>
        <v>-3.9925254284748917</v>
      </c>
      <c r="Y59" s="3" t="str">
        <f t="shared" si="12"/>
        <v>down</v>
      </c>
      <c r="AB59" s="56">
        <f t="shared" si="16"/>
        <v>0.29708915649962364</v>
      </c>
      <c r="AC59" s="3" t="str">
        <f t="shared" si="13"/>
        <v>up</v>
      </c>
    </row>
    <row r="60" spans="1:29" x14ac:dyDescent="0.35">
      <c r="A60" s="5">
        <f t="shared" si="21"/>
        <v>2011</v>
      </c>
      <c r="B60" s="5">
        <f t="shared" si="22"/>
        <v>4</v>
      </c>
      <c r="C60" s="5">
        <f t="shared" si="23"/>
        <v>10</v>
      </c>
      <c r="D60" s="7">
        <f t="shared" si="24"/>
        <v>40847</v>
      </c>
      <c r="E60" s="6" t="s">
        <v>34</v>
      </c>
      <c r="F60" s="48">
        <f>_xll.GetPrice($F$2, "MonthlyAverage", "Mid", $D60)</f>
        <v>150.78</v>
      </c>
      <c r="G60" s="48" t="str">
        <f>_xll.GetPrice($G$2, "MonthlyAverage", "Mid", $D60)</f>
        <v>#N/A No price available for MonthlyAverage before 29/11/2013</v>
      </c>
      <c r="I60" s="48">
        <f>_xll.GetPrice($I$2, "MonthlyAverage", "Mid", $D60)</f>
        <v>3493.75</v>
      </c>
      <c r="J60" s="48">
        <f>_xll.GetPrice($J$2, "MonthlyAverage", "Mid", $D60)</f>
        <v>4472.5</v>
      </c>
      <c r="K60" s="46">
        <f>[8]MonthlyNew!H59</f>
        <v>6.3648661290322588</v>
      </c>
      <c r="L60" s="46">
        <v>0.17</v>
      </c>
      <c r="M60" s="50">
        <f t="shared" si="26"/>
        <v>469.15536801166508</v>
      </c>
      <c r="N60" s="50">
        <f t="shared" si="25"/>
        <v>600.58601314695431</v>
      </c>
      <c r="P60" s="54">
        <f t="shared" si="9"/>
        <v>131.43064513528924</v>
      </c>
      <c r="Q60" s="52">
        <f>M60-TurkeyCore!F29</f>
        <v>32.055368011665053</v>
      </c>
      <c r="T60" s="56">
        <f t="shared" si="14"/>
        <v>-337.25</v>
      </c>
      <c r="U60" s="56">
        <f t="shared" si="15"/>
        <v>-44.365307663800365</v>
      </c>
      <c r="V60" s="3" t="str">
        <f t="shared" si="10"/>
        <v>down</v>
      </c>
      <c r="W60" s="56">
        <f t="shared" si="5"/>
        <v>-265.5</v>
      </c>
      <c r="X60" s="56">
        <f t="shared" si="11"/>
        <v>-34.512123462378781</v>
      </c>
      <c r="Y60" s="3" t="str">
        <f t="shared" si="12"/>
        <v>down</v>
      </c>
      <c r="AB60" s="56">
        <f t="shared" si="16"/>
        <v>9.853184201421584</v>
      </c>
      <c r="AC60" s="3" t="str">
        <f t="shared" si="13"/>
        <v>up</v>
      </c>
    </row>
    <row r="61" spans="1:29" x14ac:dyDescent="0.35">
      <c r="A61" s="5">
        <f t="shared" si="21"/>
        <v>2011</v>
      </c>
      <c r="B61" s="5">
        <f t="shared" si="22"/>
        <v>4</v>
      </c>
      <c r="C61" s="5">
        <f t="shared" si="23"/>
        <v>11</v>
      </c>
      <c r="D61" s="7">
        <f t="shared" si="24"/>
        <v>40877</v>
      </c>
      <c r="E61" s="6" t="s">
        <v>35</v>
      </c>
      <c r="F61" s="48">
        <f>_xll.GetPrice($F$2, "MonthlyAverage", "Mid", $D61)</f>
        <v>135.15</v>
      </c>
      <c r="G61" s="48" t="str">
        <f>_xll.GetPrice($G$2, "MonthlyAverage", "Mid", $D61)</f>
        <v>#N/A No price available for MonthlyAverage before 29/11/2013</v>
      </c>
      <c r="I61" s="48">
        <f>_xll.GetPrice($I$2, "MonthlyAverage", "Mid", $D61)</f>
        <v>3268.75</v>
      </c>
      <c r="J61" s="48">
        <f>_xll.GetPrice($J$2, "MonthlyAverage", "Mid", $D61)</f>
        <v>4350</v>
      </c>
      <c r="K61" s="46">
        <f>[8]MonthlyNew!H60</f>
        <v>6.3458436666666671</v>
      </c>
      <c r="L61" s="46">
        <v>0.17</v>
      </c>
      <c r="M61" s="50">
        <f t="shared" si="26"/>
        <v>440.25720858499227</v>
      </c>
      <c r="N61" s="50">
        <f t="shared" si="25"/>
        <v>585.88722213222684</v>
      </c>
      <c r="P61" s="54">
        <f t="shared" si="9"/>
        <v>145.63001354723457</v>
      </c>
      <c r="Q61" s="52">
        <f>M61-TurkeyCore!F30</f>
        <v>21.077208584992263</v>
      </c>
      <c r="T61" s="56">
        <f t="shared" si="14"/>
        <v>-225</v>
      </c>
      <c r="U61" s="56">
        <f t="shared" si="15"/>
        <v>-28.898159426672805</v>
      </c>
      <c r="V61" s="3" t="str">
        <f t="shared" si="10"/>
        <v>down</v>
      </c>
      <c r="W61" s="56">
        <f t="shared" si="5"/>
        <v>-122.5</v>
      </c>
      <c r="X61" s="56">
        <f t="shared" si="11"/>
        <v>-14.698791014727476</v>
      </c>
      <c r="Y61" s="3" t="str">
        <f t="shared" si="12"/>
        <v>down</v>
      </c>
      <c r="AB61" s="56">
        <f t="shared" si="16"/>
        <v>14.199368411945329</v>
      </c>
      <c r="AC61" s="3" t="str">
        <f t="shared" si="13"/>
        <v>up</v>
      </c>
    </row>
    <row r="62" spans="1:29" x14ac:dyDescent="0.35">
      <c r="A62" s="5">
        <f t="shared" si="21"/>
        <v>2011</v>
      </c>
      <c r="B62" s="5">
        <f t="shared" si="22"/>
        <v>4</v>
      </c>
      <c r="C62" s="5">
        <f t="shared" si="23"/>
        <v>12</v>
      </c>
      <c r="D62" s="7">
        <f t="shared" si="24"/>
        <v>40908</v>
      </c>
      <c r="E62" s="6" t="s">
        <v>36</v>
      </c>
      <c r="F62" s="48">
        <f>_xll.GetPrice($F$2, "MonthlyAverage", "Mid", $D62)</f>
        <v>136.74</v>
      </c>
      <c r="G62" s="48" t="str">
        <f>_xll.GetPrice($G$2, "MonthlyAverage", "Mid", $D62)</f>
        <v>#N/A No price available for MonthlyAverage before 29/11/2013</v>
      </c>
      <c r="I62" s="48">
        <f>_xll.GetPrice($I$2, "MonthlyAverage", "Mid", $D62)</f>
        <v>3387.5</v>
      </c>
      <c r="J62" s="48">
        <f>_xll.GetPrice($J$2, "MonthlyAverage", "Mid", $D62)</f>
        <v>4353.75</v>
      </c>
      <c r="K62" s="46">
        <f>[8]MonthlyNew!H61</f>
        <v>6.3494306451612905</v>
      </c>
      <c r="L62" s="46">
        <v>0.17</v>
      </c>
      <c r="M62" s="50">
        <f t="shared" si="26"/>
        <v>455.9935066785186</v>
      </c>
      <c r="N62" s="50">
        <f t="shared" si="25"/>
        <v>586.06102721818456</v>
      </c>
      <c r="P62" s="54">
        <f t="shared" si="9"/>
        <v>130.06752053966596</v>
      </c>
      <c r="Q62" s="52">
        <f>M62-TurkeyCore!F31</f>
        <v>10.473506678518618</v>
      </c>
      <c r="T62" s="56">
        <f t="shared" si="14"/>
        <v>118.75</v>
      </c>
      <c r="U62" s="56">
        <f t="shared" si="15"/>
        <v>15.736298093526329</v>
      </c>
      <c r="V62" s="3" t="str">
        <f t="shared" si="10"/>
        <v>up</v>
      </c>
      <c r="W62" s="56">
        <f t="shared" si="5"/>
        <v>3.75</v>
      </c>
      <c r="X62" s="56">
        <f t="shared" si="11"/>
        <v>0.17380508595772426</v>
      </c>
      <c r="Y62" s="3" t="str">
        <f t="shared" si="12"/>
        <v>up</v>
      </c>
      <c r="AB62" s="56">
        <f t="shared" si="16"/>
        <v>-15.562493007568605</v>
      </c>
      <c r="AC62" s="3" t="str">
        <f t="shared" si="13"/>
        <v>down</v>
      </c>
    </row>
    <row r="63" spans="1:29" x14ac:dyDescent="0.35">
      <c r="A63" s="5">
        <f t="shared" si="21"/>
        <v>2012</v>
      </c>
      <c r="B63" s="5">
        <f t="shared" si="22"/>
        <v>1</v>
      </c>
      <c r="C63" s="5">
        <f t="shared" si="23"/>
        <v>1</v>
      </c>
      <c r="D63" s="7">
        <f t="shared" si="24"/>
        <v>40939</v>
      </c>
      <c r="E63" s="6" t="s">
        <v>37</v>
      </c>
      <c r="F63" s="48">
        <f>_xll.GetPrice($F$2, "MonthlyAverage", "Mid", $D63)</f>
        <v>140.04</v>
      </c>
      <c r="G63" s="48" t="str">
        <f>_xll.GetPrice($G$2, "MonthlyAverage", "Mid", $D63)</f>
        <v>#N/A No price available for MonthlyAverage before 29/11/2013</v>
      </c>
      <c r="I63" s="48">
        <f>_xll.GetPrice($I$2, "MonthlyAverage", "Mid", $D63)</f>
        <v>3320</v>
      </c>
      <c r="J63" s="48">
        <f>_xll.GetPrice($J$2, "MonthlyAverage", "Mid", $D63)</f>
        <v>4216.67</v>
      </c>
      <c r="K63" s="46">
        <f>[8]MonthlyNew!H62</f>
        <v>6.3036393548387082</v>
      </c>
      <c r="L63" s="46">
        <v>0.17</v>
      </c>
      <c r="M63" s="50">
        <f t="shared" si="26"/>
        <v>450.15374101766707</v>
      </c>
      <c r="N63" s="50">
        <f t="shared" si="25"/>
        <v>571.73185998101394</v>
      </c>
      <c r="P63" s="54">
        <f t="shared" si="9"/>
        <v>121.57811896334687</v>
      </c>
      <c r="Q63" s="52">
        <f>M63-TurkeyCore!F32</f>
        <v>-9.3462589823329267</v>
      </c>
      <c r="T63" s="56">
        <f t="shared" si="14"/>
        <v>-67.5</v>
      </c>
      <c r="U63" s="56">
        <f t="shared" si="15"/>
        <v>-5.8397656608515263</v>
      </c>
      <c r="V63" s="3" t="str">
        <f t="shared" si="10"/>
        <v>down</v>
      </c>
      <c r="W63" s="56">
        <f t="shared" si="5"/>
        <v>-137.07999999999993</v>
      </c>
      <c r="X63" s="56">
        <f t="shared" si="11"/>
        <v>-14.329167237170623</v>
      </c>
      <c r="Y63" s="3" t="str">
        <f t="shared" si="12"/>
        <v>down</v>
      </c>
      <c r="AB63" s="56">
        <f t="shared" si="16"/>
        <v>-8.4894015763190964</v>
      </c>
      <c r="AC63" s="3" t="str">
        <f t="shared" si="13"/>
        <v>down</v>
      </c>
    </row>
    <row r="64" spans="1:29" x14ac:dyDescent="0.35">
      <c r="A64" s="5">
        <f t="shared" si="21"/>
        <v>2012</v>
      </c>
      <c r="B64" s="5">
        <f t="shared" si="22"/>
        <v>1</v>
      </c>
      <c r="C64" s="5">
        <f t="shared" si="23"/>
        <v>2</v>
      </c>
      <c r="D64" s="7">
        <f t="shared" si="24"/>
        <v>40968</v>
      </c>
      <c r="E64" s="6" t="s">
        <v>38</v>
      </c>
      <c r="F64" s="48">
        <f>_xll.GetPrice($F$2, "MonthlyAverage", "Mid", $D64)</f>
        <v>140.88999999999999</v>
      </c>
      <c r="G64" s="48" t="str">
        <f>_xll.GetPrice($G$2, "MonthlyAverage", "Mid", $D64)</f>
        <v>#N/A No price available for MonthlyAverage before 29/11/2013</v>
      </c>
      <c r="I64" s="48">
        <f>_xll.GetPrice($I$2, "MonthlyAverage", "Mid", $D64)</f>
        <v>3290</v>
      </c>
      <c r="J64" s="48">
        <f>_xll.GetPrice($J$2, "MonthlyAverage", "Mid", $D64)</f>
        <v>4123.75</v>
      </c>
      <c r="K64" s="46">
        <f>[8]MonthlyNew!H63</f>
        <v>6.284824137931035</v>
      </c>
      <c r="L64" s="46">
        <v>0.17</v>
      </c>
      <c r="M64" s="50">
        <f t="shared" si="26"/>
        <v>447.42155870275661</v>
      </c>
      <c r="N64" s="50">
        <f t="shared" si="25"/>
        <v>560.80688531929866</v>
      </c>
      <c r="P64" s="54">
        <f t="shared" si="9"/>
        <v>113.38532661654205</v>
      </c>
      <c r="Q64" s="52">
        <f>M64-TurkeyCore!F33</f>
        <v>14.901558702756631</v>
      </c>
      <c r="T64" s="56">
        <f t="shared" si="14"/>
        <v>-30</v>
      </c>
      <c r="U64" s="56">
        <f t="shared" si="15"/>
        <v>-2.7321823149104603</v>
      </c>
      <c r="V64" s="3" t="str">
        <f t="shared" si="10"/>
        <v>down</v>
      </c>
      <c r="W64" s="56">
        <f t="shared" si="5"/>
        <v>-92.920000000000073</v>
      </c>
      <c r="X64" s="56">
        <f t="shared" si="11"/>
        <v>-10.924974661715282</v>
      </c>
      <c r="Y64" s="3" t="str">
        <f t="shared" si="12"/>
        <v>down</v>
      </c>
      <c r="AB64" s="56">
        <f t="shared" si="16"/>
        <v>-8.192792346804822</v>
      </c>
      <c r="AC64" s="3" t="str">
        <f t="shared" si="13"/>
        <v>down</v>
      </c>
    </row>
    <row r="65" spans="1:29" x14ac:dyDescent="0.35">
      <c r="A65" s="5">
        <f t="shared" si="21"/>
        <v>2012</v>
      </c>
      <c r="B65" s="5">
        <f t="shared" si="22"/>
        <v>1</v>
      </c>
      <c r="C65" s="5">
        <f t="shared" si="23"/>
        <v>3</v>
      </c>
      <c r="D65" s="7">
        <f t="shared" si="24"/>
        <v>40999</v>
      </c>
      <c r="E65" s="6" t="s">
        <v>39</v>
      </c>
      <c r="F65" s="48">
        <f>_xll.GetPrice($F$2, "MonthlyAverage", "Mid", $D65)</f>
        <v>144.79</v>
      </c>
      <c r="G65" s="48" t="str">
        <f>_xll.GetPrice($G$2, "MonthlyAverage", "Mid", $D65)</f>
        <v>#N/A No price available for MonthlyAverage before 29/11/2013</v>
      </c>
      <c r="I65" s="48">
        <f>_xll.GetPrice($I$2, "MonthlyAverage", "Mid", $D65)</f>
        <v>3300</v>
      </c>
      <c r="J65" s="48">
        <f>_xll.GetPrice($J$2, "MonthlyAverage", "Mid", $D65)</f>
        <v>4117</v>
      </c>
      <c r="K65" s="46">
        <f>[8]MonthlyNew!H64</f>
        <v>6.3087499999999999</v>
      </c>
      <c r="L65" s="46">
        <v>0.17</v>
      </c>
      <c r="M65" s="50">
        <f t="shared" si="26"/>
        <v>447.07950394496862</v>
      </c>
      <c r="N65" s="50">
        <f t="shared" si="25"/>
        <v>557.76555083073811</v>
      </c>
      <c r="P65" s="54">
        <f t="shared" si="9"/>
        <v>110.68604688576949</v>
      </c>
      <c r="Q65" s="52">
        <f>M65-TurkeyCore!F34</f>
        <v>7.7495039449686374</v>
      </c>
      <c r="T65" s="56">
        <f t="shared" si="14"/>
        <v>10</v>
      </c>
      <c r="U65" s="56">
        <f t="shared" si="15"/>
        <v>-0.34205475778799155</v>
      </c>
      <c r="V65" s="3" t="str">
        <f t="shared" si="10"/>
        <v>down</v>
      </c>
      <c r="W65" s="56">
        <f t="shared" si="5"/>
        <v>-6.75</v>
      </c>
      <c r="X65" s="56">
        <f t="shared" si="11"/>
        <v>-3.0413344885605511</v>
      </c>
      <c r="Y65" s="3" t="str">
        <f t="shared" si="12"/>
        <v>down</v>
      </c>
      <c r="AB65" s="56">
        <f t="shared" si="16"/>
        <v>-2.6992797307725596</v>
      </c>
      <c r="AC65" s="3" t="str">
        <f t="shared" si="13"/>
        <v>down</v>
      </c>
    </row>
    <row r="66" spans="1:29" x14ac:dyDescent="0.35">
      <c r="A66" s="5">
        <f t="shared" si="21"/>
        <v>2012</v>
      </c>
      <c r="B66" s="5">
        <f t="shared" si="22"/>
        <v>2</v>
      </c>
      <c r="C66" s="5">
        <f t="shared" si="23"/>
        <v>4</v>
      </c>
      <c r="D66" s="7">
        <f t="shared" si="24"/>
        <v>41029</v>
      </c>
      <c r="E66" s="6" t="s">
        <v>40</v>
      </c>
      <c r="F66" s="48">
        <f>_xll.GetPrice($F$2, "MonthlyAverage", "Mid", $D66)</f>
        <v>147.81</v>
      </c>
      <c r="G66" s="48" t="str">
        <f>_xll.GetPrice($G$2, "MonthlyAverage", "Mid", $D66)</f>
        <v>#N/A No price available for MonthlyAverage before 29/11/2013</v>
      </c>
      <c r="I66" s="48">
        <f>_xll.GetPrice($I$2, "MonthlyAverage", "Mid", $D66)</f>
        <v>3320</v>
      </c>
      <c r="J66" s="48">
        <f>_xll.GetPrice($J$2, "MonthlyAverage", "Mid", $D66)</f>
        <v>4160</v>
      </c>
      <c r="K66" s="46">
        <f>[8]MonthlyNew!H65</f>
        <v>6.3033190476190475</v>
      </c>
      <c r="L66" s="46">
        <v>0.17</v>
      </c>
      <c r="M66" s="50">
        <f t="shared" si="26"/>
        <v>450.17661587012429</v>
      </c>
      <c r="N66" s="50">
        <f t="shared" si="25"/>
        <v>564.07672349991481</v>
      </c>
      <c r="P66" s="54">
        <f t="shared" si="9"/>
        <v>113.90010762979051</v>
      </c>
      <c r="Q66" s="52">
        <f>M66-TurkeyCore!F35</f>
        <v>4.3166158701242807</v>
      </c>
      <c r="T66" s="56">
        <f t="shared" si="14"/>
        <v>20</v>
      </c>
      <c r="U66" s="56">
        <f t="shared" si="15"/>
        <v>3.0971119251556729</v>
      </c>
      <c r="V66" s="3" t="str">
        <f t="shared" si="10"/>
        <v>up</v>
      </c>
      <c r="W66" s="56">
        <f t="shared" si="5"/>
        <v>43</v>
      </c>
      <c r="X66" s="56">
        <f t="shared" si="11"/>
        <v>6.3111726691766989</v>
      </c>
      <c r="Y66" s="3" t="str">
        <f t="shared" si="12"/>
        <v>up</v>
      </c>
      <c r="AB66" s="56">
        <f t="shared" si="16"/>
        <v>3.214060744021026</v>
      </c>
      <c r="AC66" s="3" t="str">
        <f t="shared" si="13"/>
        <v>up</v>
      </c>
    </row>
    <row r="67" spans="1:29" x14ac:dyDescent="0.35">
      <c r="A67" s="5">
        <f t="shared" si="21"/>
        <v>2012</v>
      </c>
      <c r="B67" s="5">
        <f t="shared" si="22"/>
        <v>2</v>
      </c>
      <c r="C67" s="5">
        <f t="shared" si="23"/>
        <v>5</v>
      </c>
      <c r="D67" s="7">
        <f t="shared" si="24"/>
        <v>41060</v>
      </c>
      <c r="E67" s="6" t="s">
        <v>41</v>
      </c>
      <c r="F67" s="48">
        <f>_xll.GetPrice($F$2, "MonthlyAverage", "Mid", $D67)</f>
        <v>137.52000000000001</v>
      </c>
      <c r="G67" s="48" t="str">
        <f>_xll.GetPrice($G$2, "MonthlyAverage", "Mid", $D67)</f>
        <v>#N/A No price available for MonthlyAverage before 29/11/2013</v>
      </c>
      <c r="I67" s="48">
        <f>_xll.GetPrice($I$2, "MonthlyAverage", "Mid", $D67)</f>
        <v>3236.25</v>
      </c>
      <c r="J67" s="48">
        <f>_xll.GetPrice($J$2, "MonthlyAverage", "Mid", $D67)</f>
        <v>4033.75</v>
      </c>
      <c r="K67" s="46">
        <f>[8]MonthlyNew!H66</f>
        <v>6.3238913043478258</v>
      </c>
      <c r="L67" s="46">
        <v>0.17</v>
      </c>
      <c r="M67" s="50">
        <f t="shared" si="26"/>
        <v>437.39297655605384</v>
      </c>
      <c r="N67" s="50">
        <f t="shared" ref="N67:N130" si="27">J67/$K67/(1+$L67)</f>
        <v>545.17849955441693</v>
      </c>
      <c r="P67" s="54">
        <f t="shared" si="9"/>
        <v>107.78552299836309</v>
      </c>
      <c r="Q67" s="52">
        <f>M67-TurkeyCore!F36</f>
        <v>1.4429765560538499</v>
      </c>
      <c r="T67" s="56">
        <f t="shared" si="14"/>
        <v>-83.75</v>
      </c>
      <c r="U67" s="56">
        <f t="shared" si="15"/>
        <v>-12.783639314070456</v>
      </c>
      <c r="V67" s="3" t="str">
        <f t="shared" si="10"/>
        <v>down</v>
      </c>
      <c r="W67" s="56">
        <f t="shared" si="5"/>
        <v>-126.25</v>
      </c>
      <c r="X67" s="56">
        <f t="shared" si="11"/>
        <v>-18.898223945497875</v>
      </c>
      <c r="Y67" s="3" t="str">
        <f t="shared" si="12"/>
        <v>down</v>
      </c>
      <c r="AB67" s="56">
        <f t="shared" si="16"/>
        <v>-6.1145846314274195</v>
      </c>
      <c r="AC67" s="3" t="str">
        <f t="shared" si="13"/>
        <v>down</v>
      </c>
    </row>
    <row r="68" spans="1:29" x14ac:dyDescent="0.35">
      <c r="A68" s="5">
        <f t="shared" si="21"/>
        <v>2012</v>
      </c>
      <c r="B68" s="5">
        <f t="shared" si="22"/>
        <v>2</v>
      </c>
      <c r="C68" s="5">
        <f t="shared" si="23"/>
        <v>6</v>
      </c>
      <c r="D68" s="7">
        <f t="shared" si="24"/>
        <v>41090</v>
      </c>
      <c r="E68" s="6" t="s">
        <v>42</v>
      </c>
      <c r="F68" s="48">
        <f>_xll.GetPrice($F$2, "MonthlyAverage", "Mid", $D68)</f>
        <v>135.72999999999999</v>
      </c>
      <c r="G68" s="48" t="str">
        <f>_xll.GetPrice($G$2, "MonthlyAverage", "Mid", $D68)</f>
        <v>#N/A No price available for MonthlyAverage before 29/11/2013</v>
      </c>
      <c r="I68" s="48">
        <f>_xll.GetPrice($I$2, "MonthlyAverage", "Mid", $D68)</f>
        <v>3057</v>
      </c>
      <c r="J68" s="48">
        <f>_xll.GetPrice($J$2, "MonthlyAverage", "Mid", $D68)</f>
        <v>3937</v>
      </c>
      <c r="K68" s="46">
        <f>[8]MonthlyNew!H67</f>
        <v>6.3634047619047616</v>
      </c>
      <c r="L68" s="46">
        <v>0.17</v>
      </c>
      <c r="M68" s="50">
        <f t="shared" si="26"/>
        <v>410.60102422879913</v>
      </c>
      <c r="N68" s="50">
        <f t="shared" si="27"/>
        <v>528.79824415727262</v>
      </c>
      <c r="P68" s="54">
        <f t="shared" si="9"/>
        <v>118.19721992847349</v>
      </c>
      <c r="Q68" s="52">
        <f>M68-TurkeyCore!F37</f>
        <v>29.701024228799156</v>
      </c>
      <c r="T68" s="56">
        <f t="shared" si="14"/>
        <v>-179.25</v>
      </c>
      <c r="U68" s="56">
        <f t="shared" si="15"/>
        <v>-26.791952327254705</v>
      </c>
      <c r="V68" s="3" t="str">
        <f t="shared" si="10"/>
        <v>down</v>
      </c>
      <c r="W68" s="56">
        <f t="shared" ref="W68:W131" si="28">J68-J67</f>
        <v>-96.75</v>
      </c>
      <c r="X68" s="56">
        <f t="shared" si="11"/>
        <v>-16.38025539714431</v>
      </c>
      <c r="Y68" s="3" t="str">
        <f t="shared" si="12"/>
        <v>down</v>
      </c>
      <c r="AB68" s="56">
        <f t="shared" si="16"/>
        <v>10.411696930110395</v>
      </c>
      <c r="AC68" s="3" t="str">
        <f t="shared" si="13"/>
        <v>up</v>
      </c>
    </row>
    <row r="69" spans="1:29" x14ac:dyDescent="0.35">
      <c r="A69" s="5">
        <f t="shared" si="21"/>
        <v>2012</v>
      </c>
      <c r="B69" s="5">
        <f t="shared" si="22"/>
        <v>3</v>
      </c>
      <c r="C69" s="5">
        <f t="shared" si="23"/>
        <v>7</v>
      </c>
      <c r="D69" s="7">
        <f t="shared" si="24"/>
        <v>41121</v>
      </c>
      <c r="E69" s="6" t="s">
        <v>43</v>
      </c>
      <c r="F69" s="48">
        <f>_xll.GetPrice($F$2, "MonthlyAverage", "Mid", $D69)</f>
        <v>129.19999999999999</v>
      </c>
      <c r="G69" s="48" t="str">
        <f>_xll.GetPrice($G$2, "MonthlyAverage", "Mid", $D69)</f>
        <v>#N/A No price available for MonthlyAverage before 29/11/2013</v>
      </c>
      <c r="I69" s="48">
        <f>_xll.GetPrice($I$2, "MonthlyAverage", "Mid", $D69)</f>
        <v>2902.5</v>
      </c>
      <c r="J69" s="48">
        <f>_xll.GetPrice($J$2, "MonthlyAverage", "Mid", $D69)</f>
        <v>3725</v>
      </c>
      <c r="K69" s="46">
        <f>[8]MonthlyNew!H68</f>
        <v>6.3707363636363628</v>
      </c>
      <c r="L69" s="46">
        <v>0.17</v>
      </c>
      <c r="M69" s="50">
        <f t="shared" si="26"/>
        <v>389.40070490583429</v>
      </c>
      <c r="N69" s="50">
        <f t="shared" si="27"/>
        <v>499.74767468535146</v>
      </c>
      <c r="P69" s="54">
        <f t="shared" si="9"/>
        <v>110.34696977951717</v>
      </c>
      <c r="Q69" s="52">
        <f>M69-TurkeyCore!F38</f>
        <v>10.040704905834275</v>
      </c>
      <c r="T69" s="56">
        <f t="shared" si="14"/>
        <v>-154.5</v>
      </c>
      <c r="U69" s="56">
        <f t="shared" si="15"/>
        <v>-21.200319322964845</v>
      </c>
      <c r="V69" s="3" t="str">
        <f t="shared" si="10"/>
        <v>down</v>
      </c>
      <c r="W69" s="56">
        <f t="shared" si="28"/>
        <v>-212</v>
      </c>
      <c r="X69" s="56">
        <f t="shared" si="11"/>
        <v>-29.050569471921165</v>
      </c>
      <c r="Y69" s="3" t="str">
        <f t="shared" si="12"/>
        <v>down</v>
      </c>
      <c r="AB69" s="56">
        <f t="shared" si="16"/>
        <v>-7.8502501489563201</v>
      </c>
      <c r="AC69" s="3" t="str">
        <f t="shared" si="13"/>
        <v>down</v>
      </c>
    </row>
    <row r="70" spans="1:29" x14ac:dyDescent="0.35">
      <c r="A70" s="5">
        <f t="shared" si="21"/>
        <v>2012</v>
      </c>
      <c r="B70" s="5">
        <f t="shared" si="22"/>
        <v>3</v>
      </c>
      <c r="C70" s="5">
        <f t="shared" si="23"/>
        <v>8</v>
      </c>
      <c r="D70" s="7">
        <f t="shared" si="24"/>
        <v>41152</v>
      </c>
      <c r="E70" s="6" t="s">
        <v>44</v>
      </c>
      <c r="F70" s="48">
        <f>_xll.GetPrice($F$2, "MonthlyAverage", "Mid", $D70)</f>
        <v>108.89</v>
      </c>
      <c r="G70" s="48" t="str">
        <f>_xll.GetPrice($G$2, "MonthlyAverage", "Mid", $D70)</f>
        <v>#N/A No price available for MonthlyAverage before 29/11/2013</v>
      </c>
      <c r="I70" s="48">
        <f>_xll.GetPrice($I$2, "MonthlyAverage", "Mid", $D70)</f>
        <v>2616</v>
      </c>
      <c r="J70" s="48">
        <f>_xll.GetPrice($J$2, "MonthlyAverage", "Mid", $D70)</f>
        <v>3518</v>
      </c>
      <c r="K70" s="46">
        <f>[8]MonthlyNew!H69</f>
        <v>6.3594347826086954</v>
      </c>
      <c r="L70" s="46">
        <v>0.17</v>
      </c>
      <c r="M70" s="50">
        <f t="shared" si="26"/>
        <v>351.58744642086754</v>
      </c>
      <c r="N70" s="50">
        <f t="shared" si="27"/>
        <v>472.81522802316971</v>
      </c>
      <c r="P70" s="54">
        <f t="shared" si="9"/>
        <v>121.22778160230217</v>
      </c>
      <c r="Q70" s="52">
        <f>M70-TurkeyCore!F39</f>
        <v>-52.612553579132452</v>
      </c>
      <c r="T70" s="56">
        <f t="shared" si="14"/>
        <v>-286.5</v>
      </c>
      <c r="U70" s="56">
        <f t="shared" si="15"/>
        <v>-37.813258484966752</v>
      </c>
      <c r="V70" s="3" t="str">
        <f t="shared" si="10"/>
        <v>down</v>
      </c>
      <c r="W70" s="56">
        <f t="shared" si="28"/>
        <v>-207</v>
      </c>
      <c r="X70" s="56">
        <f t="shared" si="11"/>
        <v>-26.932446662181746</v>
      </c>
      <c r="Y70" s="3" t="str">
        <f t="shared" si="12"/>
        <v>down</v>
      </c>
      <c r="AB70" s="56">
        <f t="shared" si="16"/>
        <v>10.880811822785006</v>
      </c>
      <c r="AC70" s="3" t="str">
        <f t="shared" si="13"/>
        <v>up</v>
      </c>
    </row>
    <row r="71" spans="1:29" x14ac:dyDescent="0.35">
      <c r="A71" s="5">
        <f t="shared" si="21"/>
        <v>2012</v>
      </c>
      <c r="B71" s="5">
        <f t="shared" si="22"/>
        <v>3</v>
      </c>
      <c r="C71" s="5">
        <f t="shared" si="23"/>
        <v>9</v>
      </c>
      <c r="D71" s="7">
        <f t="shared" si="24"/>
        <v>41182</v>
      </c>
      <c r="E71" s="6" t="s">
        <v>45</v>
      </c>
      <c r="F71" s="48">
        <f>_xll.GetPrice($F$2, "MonthlyAverage", "Mid", $D71)</f>
        <v>101.4</v>
      </c>
      <c r="G71" s="48" t="str">
        <f>_xll.GetPrice($G$2, "MonthlyAverage", "Mid", $D71)</f>
        <v>#N/A No price available for MonthlyAverage before 29/11/2013</v>
      </c>
      <c r="I71" s="48">
        <f>_xll.GetPrice($I$2, "MonthlyAverage", "Mid", $D71)</f>
        <v>2397.5</v>
      </c>
      <c r="J71" s="48">
        <f>_xll.GetPrice($J$2, "MonthlyAverage", "Mid", $D71)</f>
        <v>3516.25</v>
      </c>
      <c r="K71" s="46">
        <f>[8]MonthlyNew!H70</f>
        <v>6.3209499999999998</v>
      </c>
      <c r="L71" s="46">
        <v>0.17</v>
      </c>
      <c r="M71" s="50">
        <f t="shared" si="26"/>
        <v>324.18312107282912</v>
      </c>
      <c r="N71" s="50">
        <f t="shared" si="27"/>
        <v>475.45730947751218</v>
      </c>
      <c r="P71" s="54">
        <f t="shared" si="9"/>
        <v>151.27418840468306</v>
      </c>
      <c r="Q71" s="52">
        <f>M71-TurkeyCore!F40</f>
        <v>-54.166878927170899</v>
      </c>
      <c r="T71" s="56">
        <f t="shared" si="14"/>
        <v>-218.5</v>
      </c>
      <c r="U71" s="56">
        <f t="shared" si="15"/>
        <v>-27.404325348038412</v>
      </c>
      <c r="V71" s="3" t="str">
        <f t="shared" si="10"/>
        <v>down</v>
      </c>
      <c r="W71" s="56">
        <f t="shared" si="28"/>
        <v>-1.75</v>
      </c>
      <c r="X71" s="56">
        <f t="shared" si="11"/>
        <v>2.642081454342474</v>
      </c>
      <c r="Y71" s="3" t="str">
        <f t="shared" si="12"/>
        <v>up</v>
      </c>
      <c r="AB71" s="56">
        <f t="shared" si="16"/>
        <v>30.046406802380886</v>
      </c>
      <c r="AC71" s="3" t="str">
        <f t="shared" si="13"/>
        <v>up</v>
      </c>
    </row>
    <row r="72" spans="1:29" x14ac:dyDescent="0.35">
      <c r="A72" s="5">
        <f t="shared" si="21"/>
        <v>2012</v>
      </c>
      <c r="B72" s="5">
        <f t="shared" si="22"/>
        <v>4</v>
      </c>
      <c r="C72" s="5">
        <f t="shared" si="23"/>
        <v>10</v>
      </c>
      <c r="D72" s="7">
        <f t="shared" si="24"/>
        <v>41213</v>
      </c>
      <c r="E72" s="6" t="s">
        <v>46</v>
      </c>
      <c r="F72" s="48">
        <f>_xll.GetPrice($F$2, "MonthlyAverage", "Mid", $D72)</f>
        <v>115.72</v>
      </c>
      <c r="G72" s="48" t="str">
        <f>_xll.GetPrice($G$2, "MonthlyAverage", "Mid", $D72)</f>
        <v>#N/A No price available for MonthlyAverage before 29/11/2013</v>
      </c>
      <c r="I72" s="48">
        <f>_xll.GetPrice($I$2, "MonthlyAverage", "Mid", $D72)</f>
        <v>2648.33</v>
      </c>
      <c r="J72" s="48">
        <f>_xll.GetPrice($J$2, "MonthlyAverage", "Mid", $D72)</f>
        <v>3746.67</v>
      </c>
      <c r="K72" s="46">
        <f>[8]MonthlyNew!H71</f>
        <v>6.2639521739130428</v>
      </c>
      <c r="L72" s="46">
        <v>0.17</v>
      </c>
      <c r="M72" s="50">
        <f t="shared" si="26"/>
        <v>361.35810933497356</v>
      </c>
      <c r="N72" s="50">
        <f t="shared" si="27"/>
        <v>511.22389864634147</v>
      </c>
      <c r="P72" s="54">
        <f t="shared" si="9"/>
        <v>149.86578931136791</v>
      </c>
      <c r="Q72" s="52">
        <f>M72-TurkeyCore!F41</f>
        <v>-3.4918906650264603</v>
      </c>
      <c r="T72" s="56">
        <f t="shared" si="14"/>
        <v>250.82999999999993</v>
      </c>
      <c r="U72" s="56">
        <f t="shared" si="15"/>
        <v>37.174988262144439</v>
      </c>
      <c r="V72" s="3" t="str">
        <f t="shared" si="10"/>
        <v>up</v>
      </c>
      <c r="W72" s="56">
        <f t="shared" si="28"/>
        <v>230.42000000000007</v>
      </c>
      <c r="X72" s="56">
        <f t="shared" si="11"/>
        <v>35.766589168829285</v>
      </c>
      <c r="Y72" s="3" t="str">
        <f t="shared" si="12"/>
        <v>up</v>
      </c>
      <c r="AB72" s="56">
        <f t="shared" si="16"/>
        <v>-1.408399093315154</v>
      </c>
      <c r="AC72" s="3" t="str">
        <f t="shared" si="13"/>
        <v>down</v>
      </c>
    </row>
    <row r="73" spans="1:29" x14ac:dyDescent="0.35">
      <c r="A73" s="5">
        <f t="shared" si="21"/>
        <v>2012</v>
      </c>
      <c r="B73" s="5">
        <f t="shared" si="22"/>
        <v>4</v>
      </c>
      <c r="C73" s="5">
        <f t="shared" si="23"/>
        <v>11</v>
      </c>
      <c r="D73" s="7">
        <f t="shared" si="24"/>
        <v>41243</v>
      </c>
      <c r="E73" s="6" t="s">
        <v>47</v>
      </c>
      <c r="F73" s="48">
        <f>_xll.GetPrice($F$2, "MonthlyAverage", "Mid", $D73)</f>
        <v>120.96</v>
      </c>
      <c r="G73" s="48" t="str">
        <f>_xll.GetPrice($G$2, "MonthlyAverage", "Mid", $D73)</f>
        <v>#N/A No price available for MonthlyAverage before 29/11/2013</v>
      </c>
      <c r="I73" s="48">
        <f>_xll.GetPrice($I$2, "MonthlyAverage", "Mid", $D73)</f>
        <v>2797</v>
      </c>
      <c r="J73" s="48">
        <f>_xll.GetPrice($J$2, "MonthlyAverage", "Mid", $D73)</f>
        <v>3633</v>
      </c>
      <c r="K73" s="46">
        <f>[8]MonthlyNew!H72</f>
        <v>6.2304954545454541</v>
      </c>
      <c r="L73" s="46">
        <v>0.17</v>
      </c>
      <c r="M73" s="50">
        <f t="shared" ref="M73:M104" si="29">I73/$K73/(1+$L73)</f>
        <v>383.69312810496177</v>
      </c>
      <c r="N73" s="50">
        <f t="shared" si="27"/>
        <v>498.37580779596925</v>
      </c>
      <c r="P73" s="54">
        <f t="shared" ref="P73:P76" si="30">N73-M73</f>
        <v>114.68267969100748</v>
      </c>
      <c r="Q73" s="52">
        <f>M73-TurkeyCore!F42</f>
        <v>-11.236871895038234</v>
      </c>
      <c r="T73" s="56">
        <f t="shared" si="14"/>
        <v>148.67000000000007</v>
      </c>
      <c r="U73" s="56">
        <f t="shared" si="15"/>
        <v>22.33501876998821</v>
      </c>
      <c r="V73" s="3" t="str">
        <f t="shared" si="10"/>
        <v>up</v>
      </c>
      <c r="W73" s="56">
        <f t="shared" si="28"/>
        <v>-113.67000000000007</v>
      </c>
      <c r="X73" s="56">
        <f t="shared" si="11"/>
        <v>-12.848090850372216</v>
      </c>
      <c r="Y73" s="3" t="str">
        <f t="shared" si="12"/>
        <v>down</v>
      </c>
      <c r="AB73" s="56">
        <f t="shared" si="16"/>
        <v>-35.183109620360426</v>
      </c>
      <c r="AC73" s="3" t="str">
        <f t="shared" si="13"/>
        <v>down</v>
      </c>
    </row>
    <row r="74" spans="1:29" x14ac:dyDescent="0.35">
      <c r="A74" s="5">
        <f t="shared" si="21"/>
        <v>2012</v>
      </c>
      <c r="B74" s="5">
        <f t="shared" si="22"/>
        <v>4</v>
      </c>
      <c r="C74" s="5">
        <f t="shared" si="23"/>
        <v>12</v>
      </c>
      <c r="D74" s="7">
        <f t="shared" si="24"/>
        <v>41274</v>
      </c>
      <c r="E74" s="6" t="s">
        <v>48</v>
      </c>
      <c r="F74" s="48">
        <f>_xll.GetPrice($F$2, "MonthlyAverage", "Mid", $D74)</f>
        <v>130.86000000000001</v>
      </c>
      <c r="G74" s="48" t="str">
        <f>_xll.GetPrice($G$2, "MonthlyAverage", "Mid", $D74)</f>
        <v>#N/A No price available for MonthlyAverage before 29/11/2013</v>
      </c>
      <c r="I74" s="48">
        <f>_xll.GetPrice($I$2, "MonthlyAverage", "Mid", $D74)</f>
        <v>2801.25</v>
      </c>
      <c r="J74" s="48">
        <f>_xll.GetPrice($J$2, "MonthlyAverage", "Mid", $D74)</f>
        <v>3515</v>
      </c>
      <c r="K74" s="46">
        <f>[8]MonthlyNew!H73</f>
        <v>6.2328095238095242</v>
      </c>
      <c r="L74" s="46">
        <v>0.17</v>
      </c>
      <c r="M74" s="50">
        <f t="shared" si="29"/>
        <v>384.13347304850794</v>
      </c>
      <c r="N74" s="50">
        <f t="shared" si="27"/>
        <v>482.0095163821527</v>
      </c>
      <c r="P74" s="54">
        <f t="shared" si="30"/>
        <v>97.876043333644759</v>
      </c>
      <c r="Q74" s="52">
        <f>M74-TurkeyCore!F43</f>
        <v>0.66347304850791033</v>
      </c>
      <c r="T74" s="56">
        <f t="shared" si="14"/>
        <v>4.25</v>
      </c>
      <c r="U74" s="56">
        <f t="shared" ref="U74:U86" si="31">M74-M73</f>
        <v>0.44034494354616527</v>
      </c>
      <c r="V74" s="3" t="str">
        <f t="shared" ref="V74:V86" si="32">IF(U74&gt;0,"up",IF(U74=0,"stable","down"))</f>
        <v>up</v>
      </c>
      <c r="W74" s="56">
        <f t="shared" si="28"/>
        <v>-118</v>
      </c>
      <c r="X74" s="56">
        <f t="shared" ref="X74:X86" si="33">N74-N73</f>
        <v>-16.366291413816555</v>
      </c>
      <c r="Y74" s="3" t="str">
        <f t="shared" ref="Y74:Y86" si="34">IF(X74&gt;0,"up",IF(X74=0,"stable","down"))</f>
        <v>down</v>
      </c>
      <c r="AB74" s="56">
        <f t="shared" ref="AB74:AB86" si="35">P74-P73</f>
        <v>-16.80663635736272</v>
      </c>
      <c r="AC74" s="3" t="str">
        <f t="shared" ref="AC74:AC86" si="36">IF(AB74&gt;0,"up",IF(AB74=0,"stable","down"))</f>
        <v>down</v>
      </c>
    </row>
    <row r="75" spans="1:29" x14ac:dyDescent="0.35">
      <c r="A75" s="5">
        <f t="shared" si="21"/>
        <v>2013</v>
      </c>
      <c r="B75" s="5">
        <f t="shared" si="22"/>
        <v>1</v>
      </c>
      <c r="C75" s="5">
        <f t="shared" si="23"/>
        <v>1</v>
      </c>
      <c r="D75" s="7">
        <f t="shared" si="24"/>
        <v>41305</v>
      </c>
      <c r="E75" s="6" t="s">
        <v>49</v>
      </c>
      <c r="F75" s="48">
        <f>_xll.GetPrice($F$2, "MonthlyAverage", "Mid", $D75)</f>
        <v>150.38</v>
      </c>
      <c r="G75" s="48" t="str">
        <f>_xll.GetPrice($G$2, "MonthlyAverage", "Mid", $D75)</f>
        <v>#N/A No price available for MonthlyAverage before 29/11/2013</v>
      </c>
      <c r="I75" s="48">
        <f>_xll.GetPrice($I$2, "MonthlyAverage", "Mid", $D75)</f>
        <v>2927.5</v>
      </c>
      <c r="J75" s="48">
        <f>_xll.GetPrice($J$2, "MonthlyAverage", "Mid", $D75)</f>
        <v>3565</v>
      </c>
      <c r="K75" s="46">
        <f>[8]MonthlyNew!H74</f>
        <v>6.2224652173913038</v>
      </c>
      <c r="L75" s="46">
        <v>0.17</v>
      </c>
      <c r="M75" s="50">
        <f t="shared" si="29"/>
        <v>402.11341722625878</v>
      </c>
      <c r="N75" s="50">
        <f t="shared" si="27"/>
        <v>489.67867887672497</v>
      </c>
      <c r="P75" s="54">
        <f t="shared" si="30"/>
        <v>87.565261650466198</v>
      </c>
      <c r="Q75" s="52">
        <f>M75-TurkeyCore!F44</f>
        <v>4.8034172262587731</v>
      </c>
      <c r="T75" s="56">
        <f t="shared" ref="T75:T138" si="37">I75-I74</f>
        <v>126.25</v>
      </c>
      <c r="U75" s="56">
        <f t="shared" si="31"/>
        <v>17.979944177750838</v>
      </c>
      <c r="V75" s="3" t="str">
        <f t="shared" si="32"/>
        <v>up</v>
      </c>
      <c r="W75" s="56">
        <f t="shared" si="28"/>
        <v>50</v>
      </c>
      <c r="X75" s="56">
        <f t="shared" si="33"/>
        <v>7.6691624945722765</v>
      </c>
      <c r="Y75" s="3" t="str">
        <f t="shared" si="34"/>
        <v>up</v>
      </c>
      <c r="AB75" s="56">
        <f t="shared" si="35"/>
        <v>-10.310781683178561</v>
      </c>
      <c r="AC75" s="3" t="str">
        <f t="shared" si="36"/>
        <v>down</v>
      </c>
    </row>
    <row r="76" spans="1:29" x14ac:dyDescent="0.35">
      <c r="A76" s="5">
        <f t="shared" si="21"/>
        <v>2013</v>
      </c>
      <c r="B76" s="5">
        <f t="shared" si="22"/>
        <v>1</v>
      </c>
      <c r="C76" s="5">
        <f t="shared" si="23"/>
        <v>2</v>
      </c>
      <c r="D76" s="7">
        <f t="shared" si="24"/>
        <v>41333</v>
      </c>
      <c r="E76" s="6" t="s">
        <v>50</v>
      </c>
      <c r="F76" s="48">
        <f>_xll.GetPrice($F$2, "MonthlyAverage", "Mid", $D76)</f>
        <v>155.47</v>
      </c>
      <c r="G76" s="48" t="str">
        <f>_xll.GetPrice($G$2, "MonthlyAverage", "Mid", $D76)</f>
        <v>#N/A No price available for MonthlyAverage before 29/11/2013</v>
      </c>
      <c r="I76" s="48">
        <f>_xll.GetPrice($I$2, "MonthlyAverage", "Mid", $D76)</f>
        <v>2905</v>
      </c>
      <c r="J76" s="48">
        <f>_xll.GetPrice($J$2, "MonthlyAverage", "Mid", $D76)</f>
        <v>3605</v>
      </c>
      <c r="K76" s="46">
        <f>[8]MonthlyNew!H75</f>
        <v>6.2326500000000005</v>
      </c>
      <c r="L76" s="46">
        <v>0.17</v>
      </c>
      <c r="M76" s="50">
        <f t="shared" si="29"/>
        <v>398.37083470209024</v>
      </c>
      <c r="N76" s="50">
        <f t="shared" si="27"/>
        <v>494.36380691946141</v>
      </c>
      <c r="P76" s="54">
        <f t="shared" si="30"/>
        <v>95.992972217371175</v>
      </c>
      <c r="Q76" s="52">
        <f>M76-TurkeyCore!F45</f>
        <v>12.120834702090235</v>
      </c>
      <c r="T76" s="56">
        <f t="shared" si="37"/>
        <v>-22.5</v>
      </c>
      <c r="U76" s="56">
        <f t="shared" si="31"/>
        <v>-3.7425825241685402</v>
      </c>
      <c r="V76" s="3" t="str">
        <f t="shared" si="32"/>
        <v>down</v>
      </c>
      <c r="W76" s="56">
        <f t="shared" si="28"/>
        <v>40</v>
      </c>
      <c r="X76" s="56">
        <f t="shared" si="33"/>
        <v>4.6851280427364372</v>
      </c>
      <c r="Y76" s="3" t="str">
        <f t="shared" si="34"/>
        <v>up</v>
      </c>
      <c r="AB76" s="56">
        <f t="shared" si="35"/>
        <v>8.4277105669049774</v>
      </c>
      <c r="AC76" s="3" t="str">
        <f t="shared" si="36"/>
        <v>up</v>
      </c>
    </row>
    <row r="77" spans="1:29" x14ac:dyDescent="0.35">
      <c r="A77" s="5">
        <f t="shared" si="21"/>
        <v>2013</v>
      </c>
      <c r="B77" s="5">
        <f t="shared" si="22"/>
        <v>1</v>
      </c>
      <c r="C77" s="5">
        <f t="shared" si="23"/>
        <v>3</v>
      </c>
      <c r="D77" s="7">
        <f t="shared" si="24"/>
        <v>41364</v>
      </c>
      <c r="E77" s="6" t="s">
        <v>51</v>
      </c>
      <c r="F77" s="48">
        <f>_xll.GetPrice($F$2, "MonthlyAverage", "Mid", $D77)</f>
        <v>140.24</v>
      </c>
      <c r="G77" s="48" t="str">
        <f>_xll.GetPrice($G$2, "MonthlyAverage", "Mid", $D77)</f>
        <v>#N/A No price available for MonthlyAverage before 29/11/2013</v>
      </c>
      <c r="I77" s="48">
        <f>_xll.GetPrice($I$2, "MonthlyAverage", "Mid", $D77)</f>
        <v>2841</v>
      </c>
      <c r="J77" s="48">
        <f>_xll.GetPrice($J$2, "MonthlyAverage", "Mid", $D77)</f>
        <v>3622</v>
      </c>
      <c r="K77" s="46">
        <f>[8]MonthlyNew!H76</f>
        <v>6.2152380952380959</v>
      </c>
      <c r="L77" s="46">
        <v>0.17</v>
      </c>
      <c r="M77" s="50">
        <f t="shared" si="29"/>
        <v>390.68577759966053</v>
      </c>
      <c r="N77" s="50">
        <f t="shared" si="27"/>
        <v>498.08654926644505</v>
      </c>
      <c r="P77" s="54">
        <f>N77-M77</f>
        <v>107.40077166678452</v>
      </c>
      <c r="Q77" s="52">
        <f>M77-TurkeyCore!F46</f>
        <v>-3.1042224003394949</v>
      </c>
      <c r="T77" s="56">
        <f t="shared" si="37"/>
        <v>-64</v>
      </c>
      <c r="U77" s="56">
        <f t="shared" si="31"/>
        <v>-7.6850571024297096</v>
      </c>
      <c r="V77" s="3" t="str">
        <f t="shared" si="32"/>
        <v>down</v>
      </c>
      <c r="W77" s="56">
        <f t="shared" si="28"/>
        <v>17</v>
      </c>
      <c r="X77" s="56">
        <f t="shared" si="33"/>
        <v>3.7227423469836367</v>
      </c>
      <c r="Y77" s="3" t="str">
        <f t="shared" si="34"/>
        <v>up</v>
      </c>
      <c r="AB77" s="56">
        <f t="shared" si="35"/>
        <v>11.407799449413346</v>
      </c>
      <c r="AC77" s="3" t="str">
        <f t="shared" si="36"/>
        <v>up</v>
      </c>
    </row>
    <row r="78" spans="1:29" x14ac:dyDescent="0.35">
      <c r="A78" s="5">
        <f t="shared" si="21"/>
        <v>2013</v>
      </c>
      <c r="B78" s="5">
        <f t="shared" si="22"/>
        <v>2</v>
      </c>
      <c r="C78" s="5">
        <f t="shared" si="23"/>
        <v>4</v>
      </c>
      <c r="D78" s="7">
        <f t="shared" si="24"/>
        <v>41394</v>
      </c>
      <c r="E78" s="6" t="s">
        <v>52</v>
      </c>
      <c r="F78" s="48">
        <f>_xll.GetPrice($F$2, "MonthlyAverage", "Mid", $D78)</f>
        <v>137.93</v>
      </c>
      <c r="G78" s="48" t="str">
        <f>_xll.GetPrice($G$2, "MonthlyAverage", "Mid", $D78)</f>
        <v>#N/A No price available for MonthlyAverage before 29/11/2013</v>
      </c>
      <c r="I78" s="48">
        <f>_xll.GetPrice($I$2, "MonthlyAverage", "Mid", $D78)</f>
        <v>2702.5</v>
      </c>
      <c r="J78" s="48">
        <f>_xll.GetPrice($J$2, "MonthlyAverage", "Mid", $D78)</f>
        <v>3605</v>
      </c>
      <c r="K78" s="46">
        <f>[8]MonthlyNew!H77</f>
        <v>6.1853181818181815</v>
      </c>
      <c r="L78" s="46">
        <v>0.17</v>
      </c>
      <c r="M78" s="50">
        <f t="shared" si="29"/>
        <v>373.43738703997974</v>
      </c>
      <c r="N78" s="50">
        <f t="shared" si="27"/>
        <v>498.14681971475557</v>
      </c>
      <c r="P78" s="54">
        <f t="shared" ref="P78:P141" si="38">N78-M78</f>
        <v>124.70943267477583</v>
      </c>
      <c r="Q78" s="52">
        <f>M78-TurkeyCore!F47</f>
        <v>-7.3526129600202808</v>
      </c>
      <c r="T78" s="56">
        <f t="shared" si="37"/>
        <v>-138.5</v>
      </c>
      <c r="U78" s="56">
        <f t="shared" si="31"/>
        <v>-17.248390559680786</v>
      </c>
      <c r="V78" s="3" t="str">
        <f t="shared" si="32"/>
        <v>down</v>
      </c>
      <c r="W78" s="56">
        <f t="shared" si="28"/>
        <v>-17</v>
      </c>
      <c r="X78" s="56">
        <f t="shared" si="33"/>
        <v>6.0270448310518532E-2</v>
      </c>
      <c r="Y78" s="3" t="str">
        <f t="shared" si="34"/>
        <v>up</v>
      </c>
      <c r="AB78" s="56">
        <f t="shared" si="35"/>
        <v>17.308661007991304</v>
      </c>
      <c r="AC78" s="3" t="str">
        <f t="shared" si="36"/>
        <v>up</v>
      </c>
    </row>
    <row r="79" spans="1:29" x14ac:dyDescent="0.35">
      <c r="A79" s="5">
        <f t="shared" si="21"/>
        <v>2013</v>
      </c>
      <c r="B79" s="5">
        <f t="shared" si="22"/>
        <v>2</v>
      </c>
      <c r="C79" s="5">
        <f t="shared" si="23"/>
        <v>5</v>
      </c>
      <c r="D79" s="7">
        <f t="shared" si="24"/>
        <v>41425</v>
      </c>
      <c r="E79" s="6" t="s">
        <v>53</v>
      </c>
      <c r="F79" s="48">
        <f>_xll.GetPrice($F$2, "MonthlyAverage", "Mid", $D79)</f>
        <v>125.53</v>
      </c>
      <c r="G79" s="48" t="str">
        <f>_xll.GetPrice($G$2, "MonthlyAverage", "Mid", $D79)</f>
        <v>#N/A No price available for MonthlyAverage before 29/11/2013</v>
      </c>
      <c r="I79" s="48">
        <f>_xll.GetPrice($I$2, "MonthlyAverage", "Mid", $D79)</f>
        <v>2558</v>
      </c>
      <c r="J79" s="48">
        <f>_xll.GetPrice($J$2, "MonthlyAverage", "Mid", $D79)</f>
        <v>3422</v>
      </c>
      <c r="K79" s="46">
        <f>[8]MonthlyNew!H78</f>
        <v>6.1426565217391298</v>
      </c>
      <c r="L79" s="46">
        <v>0.17</v>
      </c>
      <c r="M79" s="50">
        <f t="shared" si="29"/>
        <v>355.92496155161655</v>
      </c>
      <c r="N79" s="50">
        <f t="shared" si="27"/>
        <v>476.14355685286625</v>
      </c>
      <c r="P79" s="54">
        <f t="shared" si="38"/>
        <v>120.21859530124971</v>
      </c>
      <c r="Q79" s="52">
        <f>M79-TurkeyCore!F48</f>
        <v>1.5349615516165613</v>
      </c>
      <c r="T79" s="56">
        <f t="shared" si="37"/>
        <v>-144.5</v>
      </c>
      <c r="U79" s="56">
        <f t="shared" si="31"/>
        <v>-17.512425488363192</v>
      </c>
      <c r="V79" s="3" t="str">
        <f t="shared" si="32"/>
        <v>down</v>
      </c>
      <c r="W79" s="56">
        <f t="shared" si="28"/>
        <v>-183</v>
      </c>
      <c r="X79" s="56">
        <f t="shared" si="33"/>
        <v>-22.003262861889311</v>
      </c>
      <c r="Y79" s="3" t="str">
        <f t="shared" si="34"/>
        <v>down</v>
      </c>
      <c r="AB79" s="56">
        <f t="shared" si="35"/>
        <v>-4.4908373735261193</v>
      </c>
      <c r="AC79" s="3" t="str">
        <f t="shared" si="36"/>
        <v>down</v>
      </c>
    </row>
    <row r="80" spans="1:29" x14ac:dyDescent="0.35">
      <c r="A80" s="5">
        <f t="shared" si="21"/>
        <v>2013</v>
      </c>
      <c r="B80" s="5">
        <f t="shared" si="22"/>
        <v>2</v>
      </c>
      <c r="C80" s="5">
        <f t="shared" si="23"/>
        <v>6</v>
      </c>
      <c r="D80" s="7">
        <f t="shared" si="24"/>
        <v>41455</v>
      </c>
      <c r="E80" s="6" t="s">
        <v>54</v>
      </c>
      <c r="F80" s="48">
        <f>_xll.GetPrice($F$2, "MonthlyAverage", "Mid", $D80)</f>
        <v>115.62</v>
      </c>
      <c r="G80" s="48" t="str">
        <f>_xll.GetPrice($G$2, "MonthlyAverage", "Mid", $D80)</f>
        <v>#N/A No price available for MonthlyAverage before 29/11/2013</v>
      </c>
      <c r="I80" s="48">
        <f>_xll.GetPrice($I$2, "MonthlyAverage", "Mid", $D80)</f>
        <v>2366.25</v>
      </c>
      <c r="J80" s="48">
        <f>_xll.GetPrice($J$2, "MonthlyAverage", "Mid", $D80)</f>
        <v>3240</v>
      </c>
      <c r="K80" s="46">
        <f>[8]MonthlyNew!H79</f>
        <v>6.1371100000000016</v>
      </c>
      <c r="L80" s="46">
        <v>0.17</v>
      </c>
      <c r="M80" s="50">
        <f t="shared" si="29"/>
        <v>329.54206416960051</v>
      </c>
      <c r="N80" s="50">
        <f t="shared" si="27"/>
        <v>451.22716868864472</v>
      </c>
      <c r="P80" s="54">
        <f t="shared" si="38"/>
        <v>121.68510451904422</v>
      </c>
      <c r="Q80" s="52">
        <f>M80-TurkeyCore!F49</f>
        <v>-6.1079358303994695</v>
      </c>
      <c r="T80" s="56">
        <f t="shared" si="37"/>
        <v>-191.75</v>
      </c>
      <c r="U80" s="56">
        <f t="shared" si="31"/>
        <v>-26.38289738201604</v>
      </c>
      <c r="V80" s="3" t="str">
        <f t="shared" si="32"/>
        <v>down</v>
      </c>
      <c r="W80" s="56">
        <f t="shared" si="28"/>
        <v>-182</v>
      </c>
      <c r="X80" s="56">
        <f t="shared" si="33"/>
        <v>-24.91638816422153</v>
      </c>
      <c r="Y80" s="3" t="str">
        <f t="shared" si="34"/>
        <v>down</v>
      </c>
      <c r="AB80" s="56">
        <f t="shared" si="35"/>
        <v>1.4665092177945098</v>
      </c>
      <c r="AC80" s="3" t="str">
        <f t="shared" si="36"/>
        <v>up</v>
      </c>
    </row>
    <row r="81" spans="1:29" x14ac:dyDescent="0.35">
      <c r="A81" s="5">
        <f t="shared" si="21"/>
        <v>2013</v>
      </c>
      <c r="B81" s="5">
        <f t="shared" si="22"/>
        <v>3</v>
      </c>
      <c r="C81" s="5">
        <f t="shared" si="23"/>
        <v>7</v>
      </c>
      <c r="D81" s="7">
        <f t="shared" si="24"/>
        <v>41486</v>
      </c>
      <c r="E81" s="6" t="s">
        <v>55</v>
      </c>
      <c r="F81" s="48">
        <f>_xll.GetPrice($F$2, "MonthlyAverage", "Mid", $D81)</f>
        <v>127.83</v>
      </c>
      <c r="G81" s="48" t="str">
        <f>_xll.GetPrice($G$2, "MonthlyAverage", "Mid", $D81)</f>
        <v>#N/A No price available for MonthlyAverage before 29/11/2013</v>
      </c>
      <c r="I81" s="48">
        <f>_xll.GetPrice($I$2, "MonthlyAverage", "Mid", $D81)</f>
        <v>2417.5</v>
      </c>
      <c r="J81" s="48">
        <f>_xll.GetPrice($J$2, "MonthlyAverage", "Mid", $D81)</f>
        <v>3485</v>
      </c>
      <c r="K81" s="46">
        <f>[8]MonthlyNew!H80</f>
        <v>6.1334521739130432</v>
      </c>
      <c r="L81" s="46">
        <v>0.17</v>
      </c>
      <c r="M81" s="50">
        <f t="shared" si="29"/>
        <v>336.88031758485027</v>
      </c>
      <c r="N81" s="50">
        <f t="shared" si="27"/>
        <v>485.63718998271071</v>
      </c>
      <c r="P81" s="54">
        <f t="shared" si="38"/>
        <v>148.75687239786043</v>
      </c>
      <c r="Q81" s="52">
        <f>M81-TurkeyCore!F50</f>
        <v>-22.009682415149712</v>
      </c>
      <c r="T81" s="56">
        <f t="shared" si="37"/>
        <v>51.25</v>
      </c>
      <c r="U81" s="56">
        <f t="shared" si="31"/>
        <v>7.3382534152497669</v>
      </c>
      <c r="V81" s="3" t="str">
        <f t="shared" si="32"/>
        <v>up</v>
      </c>
      <c r="W81" s="56">
        <f t="shared" si="28"/>
        <v>245</v>
      </c>
      <c r="X81" s="56">
        <f t="shared" si="33"/>
        <v>34.410021294065984</v>
      </c>
      <c r="Y81" s="3" t="str">
        <f t="shared" si="34"/>
        <v>up</v>
      </c>
      <c r="AB81" s="56">
        <f t="shared" si="35"/>
        <v>27.071767878816217</v>
      </c>
      <c r="AC81" s="3" t="str">
        <f t="shared" si="36"/>
        <v>up</v>
      </c>
    </row>
    <row r="82" spans="1:29" x14ac:dyDescent="0.35">
      <c r="A82" s="5">
        <f t="shared" si="21"/>
        <v>2013</v>
      </c>
      <c r="B82" s="5">
        <f t="shared" si="22"/>
        <v>3</v>
      </c>
      <c r="C82" s="5">
        <f t="shared" si="23"/>
        <v>8</v>
      </c>
      <c r="D82" s="7">
        <f t="shared" si="24"/>
        <v>41517</v>
      </c>
      <c r="E82" s="6" t="s">
        <v>56</v>
      </c>
      <c r="F82" s="48">
        <f>_xll.GetPrice($F$2, "MonthlyAverage", "Mid", $D82)</f>
        <v>138.15</v>
      </c>
      <c r="G82" s="48" t="str">
        <f>_xll.GetPrice($G$2, "MonthlyAverage", "Mid", $D82)</f>
        <v>#N/A No price available for MonthlyAverage before 29/11/2013</v>
      </c>
      <c r="I82" s="48">
        <f>_xll.GetPrice($I$2, "MonthlyAverage", "Mid", $D82)</f>
        <v>2630</v>
      </c>
      <c r="J82" s="48">
        <f>_xll.GetPrice($J$2, "MonthlyAverage", "Mid", $D82)</f>
        <v>3551</v>
      </c>
      <c r="K82" s="46">
        <f>[8]MonthlyNew!H81</f>
        <v>6.1209000000000007</v>
      </c>
      <c r="L82" s="46">
        <v>0.17</v>
      </c>
      <c r="M82" s="50">
        <f t="shared" si="29"/>
        <v>367.24390986019176</v>
      </c>
      <c r="N82" s="50">
        <f t="shared" si="27"/>
        <v>495.8490965450726</v>
      </c>
      <c r="P82" s="54">
        <f t="shared" si="38"/>
        <v>128.60518668488083</v>
      </c>
      <c r="Q82" s="52">
        <f>M82-TurkeyCore!F51</f>
        <v>-3.1760901398082524</v>
      </c>
      <c r="T82" s="56">
        <f t="shared" si="37"/>
        <v>212.5</v>
      </c>
      <c r="U82" s="56">
        <f t="shared" si="31"/>
        <v>30.363592275341489</v>
      </c>
      <c r="V82" s="3" t="str">
        <f t="shared" si="32"/>
        <v>up</v>
      </c>
      <c r="W82" s="56">
        <f t="shared" si="28"/>
        <v>66</v>
      </c>
      <c r="X82" s="56">
        <f t="shared" si="33"/>
        <v>10.211906562361889</v>
      </c>
      <c r="Y82" s="3" t="str">
        <f t="shared" si="34"/>
        <v>up</v>
      </c>
      <c r="AB82" s="56">
        <f t="shared" si="35"/>
        <v>-20.151685712979599</v>
      </c>
      <c r="AC82" s="3" t="str">
        <f t="shared" si="36"/>
        <v>down</v>
      </c>
    </row>
    <row r="83" spans="1:29" x14ac:dyDescent="0.35">
      <c r="A83" s="5">
        <f t="shared" si="21"/>
        <v>2013</v>
      </c>
      <c r="B83" s="5">
        <f t="shared" si="22"/>
        <v>3</v>
      </c>
      <c r="C83" s="5">
        <f t="shared" si="23"/>
        <v>9</v>
      </c>
      <c r="D83" s="7">
        <f t="shared" si="24"/>
        <v>41547</v>
      </c>
      <c r="E83" s="6" t="s">
        <v>57</v>
      </c>
      <c r="F83" s="48">
        <f>_xll.GetPrice($F$2, "MonthlyAverage", "Mid", $D83)</f>
        <v>135.03</v>
      </c>
      <c r="G83" s="48" t="str">
        <f>_xll.GetPrice($G$2, "MonthlyAverage", "Mid", $D83)</f>
        <v>#N/A No price available for MonthlyAverage before 29/11/2013</v>
      </c>
      <c r="I83" s="48">
        <f>_xll.GetPrice($I$2, "MonthlyAverage", "Mid", $D83)</f>
        <v>2603.33</v>
      </c>
      <c r="J83" s="48">
        <f>_xll.GetPrice($J$2, "MonthlyAverage", "Mid", $D83)</f>
        <v>3465</v>
      </c>
      <c r="K83" s="46">
        <f>[8]MonthlyNew!H82</f>
        <v>6.1193761904761894</v>
      </c>
      <c r="L83" s="46">
        <v>0.17</v>
      </c>
      <c r="M83" s="50">
        <f t="shared" si="29"/>
        <v>363.61032674071123</v>
      </c>
      <c r="N83" s="50">
        <f t="shared" si="27"/>
        <v>483.9608432878523</v>
      </c>
      <c r="P83" s="54">
        <f t="shared" si="38"/>
        <v>120.35051654714107</v>
      </c>
      <c r="Q83" s="52">
        <f>M83-TurkeyCore!F52</f>
        <v>4.0803267407112571</v>
      </c>
      <c r="T83" s="56">
        <f t="shared" si="37"/>
        <v>-26.670000000000073</v>
      </c>
      <c r="U83" s="56">
        <f t="shared" si="31"/>
        <v>-3.6335831194805337</v>
      </c>
      <c r="V83" s="3" t="str">
        <f t="shared" si="32"/>
        <v>down</v>
      </c>
      <c r="W83" s="56">
        <f t="shared" si="28"/>
        <v>-86</v>
      </c>
      <c r="X83" s="56">
        <f t="shared" si="33"/>
        <v>-11.888253257220299</v>
      </c>
      <c r="Y83" s="3" t="str">
        <f t="shared" si="34"/>
        <v>down</v>
      </c>
      <c r="AB83" s="56">
        <f t="shared" si="35"/>
        <v>-8.2546701377397653</v>
      </c>
      <c r="AC83" s="3" t="str">
        <f t="shared" si="36"/>
        <v>down</v>
      </c>
    </row>
    <row r="84" spans="1:29" x14ac:dyDescent="0.35">
      <c r="A84" s="5">
        <f t="shared" si="21"/>
        <v>2013</v>
      </c>
      <c r="B84" s="5">
        <f t="shared" si="22"/>
        <v>4</v>
      </c>
      <c r="C84" s="5">
        <f t="shared" si="23"/>
        <v>10</v>
      </c>
      <c r="D84" s="7">
        <f t="shared" si="24"/>
        <v>41578</v>
      </c>
      <c r="E84" s="6" t="s">
        <v>58</v>
      </c>
      <c r="F84" s="48">
        <f>_xll.GetPrice($F$2, "MonthlyAverage", "Mid", $D84)</f>
        <v>132.69999999999999</v>
      </c>
      <c r="G84" s="48" t="str">
        <f>_xll.GetPrice($G$2, "MonthlyAverage", "Mid", $D84)</f>
        <v>#N/A No price available for MonthlyAverage before 29/11/2013</v>
      </c>
      <c r="I84" s="48">
        <f>_xll.GetPrice($I$2, "MonthlyAverage", "Mid", $D84)</f>
        <v>2553.34</v>
      </c>
      <c r="J84" s="48">
        <f>_xll.GetPrice($J$2, "MonthlyAverage", "Mid", $D84)</f>
        <v>3410.46</v>
      </c>
      <c r="K84" s="46">
        <f>[8]MonthlyNew!H83</f>
        <v>6.1033652173913051</v>
      </c>
      <c r="L84" s="46">
        <v>0.17</v>
      </c>
      <c r="M84" s="50">
        <f t="shared" si="29"/>
        <v>357.56370503986574</v>
      </c>
      <c r="N84" s="50">
        <f t="shared" si="27"/>
        <v>477.59276613778837</v>
      </c>
      <c r="P84" s="54">
        <f t="shared" si="38"/>
        <v>120.02906109792264</v>
      </c>
      <c r="Q84" s="52">
        <f>M84-TurkeyCore!F53</f>
        <v>-9.8462949601342871</v>
      </c>
      <c r="T84" s="56">
        <f t="shared" si="37"/>
        <v>-49.989999999999782</v>
      </c>
      <c r="U84" s="56">
        <f t="shared" si="31"/>
        <v>-6.0466217008454919</v>
      </c>
      <c r="V84" s="3" t="str">
        <f t="shared" si="32"/>
        <v>down</v>
      </c>
      <c r="W84" s="56">
        <f t="shared" si="28"/>
        <v>-54.539999999999964</v>
      </c>
      <c r="X84" s="56">
        <f t="shared" si="33"/>
        <v>-6.3680771500639253</v>
      </c>
      <c r="Y84" s="3" t="str">
        <f t="shared" si="34"/>
        <v>down</v>
      </c>
      <c r="AB84" s="56">
        <f t="shared" si="35"/>
        <v>-0.32145544921843339</v>
      </c>
      <c r="AC84" s="3" t="str">
        <f t="shared" si="36"/>
        <v>down</v>
      </c>
    </row>
    <row r="85" spans="1:29" x14ac:dyDescent="0.35">
      <c r="A85" s="5">
        <f t="shared" si="21"/>
        <v>2013</v>
      </c>
      <c r="B85" s="5">
        <f t="shared" si="22"/>
        <v>4</v>
      </c>
      <c r="C85" s="5">
        <f t="shared" si="23"/>
        <v>11</v>
      </c>
      <c r="D85" s="7">
        <f t="shared" si="24"/>
        <v>41608</v>
      </c>
      <c r="E85" s="6" t="s">
        <v>59</v>
      </c>
      <c r="F85" s="48">
        <f>_xll.GetPrice($F$2, "MonthlyAverage", "Mid", $D85)</f>
        <v>136.66999999999999</v>
      </c>
      <c r="G85" s="48">
        <f>_xll.GetPrice($G$2, "MonthlyAverage", "Mid", $D85)</f>
        <v>142.41</v>
      </c>
      <c r="H85" s="50">
        <f>(F85/0.62+20)+(G85*0.77+20)</f>
        <v>370.09118387096771</v>
      </c>
      <c r="I85" s="48">
        <f>_xll.GetPrice($I$2, "MonthlyAverage", "Mid", $D85)</f>
        <v>2534</v>
      </c>
      <c r="J85" s="48">
        <f>_xll.GetPrice($J$2, "MonthlyAverage", "Mid", $D85)</f>
        <v>3562.62</v>
      </c>
      <c r="K85" s="46">
        <f>[8]MonthlyNew!H84</f>
        <v>6.0926142857142853</v>
      </c>
      <c r="L85" s="46">
        <v>0.17</v>
      </c>
      <c r="M85" s="50">
        <f t="shared" si="29"/>
        <v>355.48154933921779</v>
      </c>
      <c r="N85" s="50">
        <f t="shared" si="27"/>
        <v>499.78124597746017</v>
      </c>
      <c r="O85" s="52">
        <f t="shared" ref="O85:O116" si="39">H85-M85</f>
        <v>14.609634531749919</v>
      </c>
      <c r="P85" s="54">
        <f t="shared" si="38"/>
        <v>144.29969663824238</v>
      </c>
      <c r="Q85" s="52">
        <f>M85-TurkeyCore!F54</f>
        <v>-26.938450660782223</v>
      </c>
      <c r="T85" s="56">
        <f t="shared" si="37"/>
        <v>-19.340000000000146</v>
      </c>
      <c r="U85" s="56">
        <f t="shared" si="31"/>
        <v>-2.0821557006479452</v>
      </c>
      <c r="V85" s="3" t="str">
        <f t="shared" si="32"/>
        <v>down</v>
      </c>
      <c r="W85" s="56">
        <f t="shared" si="28"/>
        <v>152.15999999999985</v>
      </c>
      <c r="X85" s="56">
        <f t="shared" si="33"/>
        <v>22.1884798396718</v>
      </c>
      <c r="Y85" s="3" t="str">
        <f t="shared" si="34"/>
        <v>up</v>
      </c>
      <c r="Z85" s="55"/>
      <c r="AA85" s="56"/>
      <c r="AB85" s="56">
        <f t="shared" si="35"/>
        <v>24.270635540319745</v>
      </c>
      <c r="AC85" s="3" t="str">
        <f t="shared" si="36"/>
        <v>up</v>
      </c>
    </row>
    <row r="86" spans="1:29" x14ac:dyDescent="0.35">
      <c r="A86" s="5">
        <f t="shared" si="21"/>
        <v>2013</v>
      </c>
      <c r="B86" s="5">
        <f t="shared" si="22"/>
        <v>4</v>
      </c>
      <c r="C86" s="5">
        <f t="shared" si="23"/>
        <v>12</v>
      </c>
      <c r="D86" s="7">
        <f t="shared" si="24"/>
        <v>41639</v>
      </c>
      <c r="E86" s="6" t="s">
        <v>60</v>
      </c>
      <c r="F86" s="48">
        <f>_xll.GetPrice($F$2, "MonthlyAverage", "Mid", $D86)</f>
        <v>135.59</v>
      </c>
      <c r="G86" s="48">
        <f>_xll.GetPrice($G$2, "MonthlyAverage", "Mid", $D86)</f>
        <v>137.75</v>
      </c>
      <c r="H86" s="50">
        <f t="shared" ref="H86:H149" si="40">(F86/0.62+20)+(G86*0.77+20)</f>
        <v>364.76104838709676</v>
      </c>
      <c r="I86" s="48">
        <f>_xll.GetPrice($I$2, "MonthlyAverage", "Mid", $D86)</f>
        <v>2533.75</v>
      </c>
      <c r="J86" s="48">
        <f>_xll.GetPrice($J$2, "MonthlyAverage", "Mid", $D86)</f>
        <v>3604.1</v>
      </c>
      <c r="K86" s="46">
        <f>[8]MonthlyNew!H85</f>
        <v>6.0736181818181816</v>
      </c>
      <c r="L86" s="46">
        <v>0.17</v>
      </c>
      <c r="M86" s="50">
        <f t="shared" si="29"/>
        <v>356.55818752011226</v>
      </c>
      <c r="N86" s="50">
        <f t="shared" si="27"/>
        <v>507.18159393832724</v>
      </c>
      <c r="O86" s="52">
        <f t="shared" si="39"/>
        <v>8.2028608669845084</v>
      </c>
      <c r="P86" s="54">
        <f t="shared" si="38"/>
        <v>150.62340641821498</v>
      </c>
      <c r="Q86" s="52">
        <f>M86-TurkeyCore!F55</f>
        <v>-31.221812479887717</v>
      </c>
      <c r="R86" s="55">
        <f t="shared" ref="R86" si="41">H86-H85</f>
        <v>-5.3301354838709472</v>
      </c>
      <c r="S86" s="3" t="str">
        <f t="shared" ref="S86:S150" si="42">IF(R86&gt;0,"up",IF(R86=0,"stable","down"))</f>
        <v>down</v>
      </c>
      <c r="T86" s="56">
        <f t="shared" si="37"/>
        <v>-0.25</v>
      </c>
      <c r="U86" s="56">
        <f t="shared" si="31"/>
        <v>1.0766381808944629</v>
      </c>
      <c r="V86" s="3" t="str">
        <f t="shared" si="32"/>
        <v>up</v>
      </c>
      <c r="W86" s="56">
        <f t="shared" si="28"/>
        <v>41.480000000000018</v>
      </c>
      <c r="X86" s="56">
        <f t="shared" si="33"/>
        <v>7.4003479608670659</v>
      </c>
      <c r="Y86" s="3" t="str">
        <f t="shared" si="34"/>
        <v>up</v>
      </c>
      <c r="Z86" s="55">
        <f t="shared" ref="Z86" si="43">O86-O85</f>
        <v>-6.4067736647654101</v>
      </c>
      <c r="AA86" s="3" t="str">
        <f t="shared" ref="AA86:AA150" si="44">IF(Z86&gt;0,"up",IF(Z86=0,"stable","down"))</f>
        <v>down</v>
      </c>
      <c r="AB86" s="56">
        <f t="shared" si="35"/>
        <v>6.323709779972603</v>
      </c>
      <c r="AC86" s="3" t="str">
        <f t="shared" si="36"/>
        <v>up</v>
      </c>
    </row>
    <row r="87" spans="1:29" s="68" customFormat="1" x14ac:dyDescent="0.35">
      <c r="A87" s="58">
        <f t="shared" si="21"/>
        <v>2014</v>
      </c>
      <c r="B87" s="58">
        <f t="shared" si="22"/>
        <v>1</v>
      </c>
      <c r="C87" s="58">
        <f t="shared" si="23"/>
        <v>1</v>
      </c>
      <c r="D87" s="59">
        <f t="shared" si="24"/>
        <v>41670</v>
      </c>
      <c r="E87" s="60" t="s">
        <v>61</v>
      </c>
      <c r="F87" s="61">
        <f>_xll.GetPrice($F$2, "MonthlyAverage", "Mid", $D87)</f>
        <v>128.72999999999999</v>
      </c>
      <c r="G87" s="61">
        <f>_xll.GetPrice($G$2, "MonthlyAverage", "Mid", $D87)</f>
        <v>130.96</v>
      </c>
      <c r="H87" s="62">
        <f t="shared" si="40"/>
        <v>348.46823225806452</v>
      </c>
      <c r="I87" s="61">
        <f>_xll.GetPrice($I$2, "MonthlyAverage", "Mid", $D87)</f>
        <v>2452</v>
      </c>
      <c r="J87" s="61">
        <f>_xll.GetPrice($J$2, "MonthlyAverage", "Mid", $D87)</f>
        <v>3378.41</v>
      </c>
      <c r="K87" s="63">
        <f>[8]MonthlyNew!H86</f>
        <v>6.0506826086956513</v>
      </c>
      <c r="L87" s="63">
        <v>0.17</v>
      </c>
      <c r="M87" s="62">
        <f t="shared" si="29"/>
        <v>346.36199438302265</v>
      </c>
      <c r="N87" s="71">
        <f t="shared" si="27"/>
        <v>477.22382766865718</v>
      </c>
      <c r="O87" s="64">
        <f t="shared" si="39"/>
        <v>2.1062378750418702</v>
      </c>
      <c r="P87" s="65">
        <f t="shared" si="38"/>
        <v>130.86183328563453</v>
      </c>
      <c r="Q87" s="64">
        <f>M87-TurkeyCore!F56</f>
        <v>-39.818005616977359</v>
      </c>
      <c r="R87" s="66">
        <f t="shared" ref="R87:R118" si="45">H87-H86</f>
        <v>-16.292816129032246</v>
      </c>
      <c r="S87" s="22" t="str">
        <f t="shared" si="42"/>
        <v>down</v>
      </c>
      <c r="T87" s="67">
        <f t="shared" si="37"/>
        <v>-81.75</v>
      </c>
      <c r="U87" s="67">
        <f t="shared" ref="U87:U150" si="46">M87-M86</f>
        <v>-10.196193137089608</v>
      </c>
      <c r="V87" s="22" t="str">
        <f t="shared" ref="V87:V150" si="47">IF(U87&gt;0,"up",IF(U87=0,"stable","down"))</f>
        <v>down</v>
      </c>
      <c r="W87" s="67">
        <f t="shared" si="28"/>
        <v>-225.69000000000005</v>
      </c>
      <c r="X87" s="67">
        <f t="shared" ref="X87:X150" si="48">N87-N86</f>
        <v>-29.95776626967006</v>
      </c>
      <c r="Y87" s="22" t="str">
        <f t="shared" ref="Y87:Y150" si="49">IF(X87&gt;0,"up",IF(X87=0,"stable","down"))</f>
        <v>down</v>
      </c>
      <c r="Z87" s="66">
        <f t="shared" ref="Z87:Z150" si="50">O87-O86</f>
        <v>-6.0966229919426382</v>
      </c>
      <c r="AA87" s="22" t="str">
        <f t="shared" si="44"/>
        <v>down</v>
      </c>
      <c r="AB87" s="67">
        <f t="shared" ref="AB87:AB150" si="51">P87-P86</f>
        <v>-19.761573132580452</v>
      </c>
      <c r="AC87" s="22" t="str">
        <f t="shared" ref="AC87:AC150" si="52">IF(AB87&gt;0,"up",IF(AB87=0,"stable","down"))</f>
        <v>down</v>
      </c>
    </row>
    <row r="88" spans="1:29" x14ac:dyDescent="0.35">
      <c r="A88" s="5">
        <f t="shared" si="21"/>
        <v>2014</v>
      </c>
      <c r="B88" s="5">
        <f t="shared" si="22"/>
        <v>1</v>
      </c>
      <c r="C88" s="5">
        <f t="shared" si="23"/>
        <v>2</v>
      </c>
      <c r="D88" s="7">
        <f t="shared" si="24"/>
        <v>41698</v>
      </c>
      <c r="E88" s="6" t="s">
        <v>62</v>
      </c>
      <c r="F88" s="48">
        <f>_xll.GetPrice($F$2, "MonthlyAverage", "Mid", $D88)</f>
        <v>121.41</v>
      </c>
      <c r="G88" s="48">
        <f>_xll.GetPrice($G$2, "MonthlyAverage", "Mid", $D88)</f>
        <v>125.19</v>
      </c>
      <c r="H88" s="50">
        <f>(F88/0.62+20)+(G88*0.77+20)</f>
        <v>332.21888064516128</v>
      </c>
      <c r="I88" s="48">
        <f>_xll.GetPrice($I$2, "MonthlyAverage", "Mid", $D88)</f>
        <v>2418.75</v>
      </c>
      <c r="J88" s="48">
        <f>_xll.GetPrice($J$2, "MonthlyAverage", "Mid", $D88)</f>
        <v>3275.63</v>
      </c>
      <c r="K88" s="46">
        <f>[8]MonthlyNew!H87</f>
        <v>6.0800399999999986</v>
      </c>
      <c r="L88" s="46">
        <v>0.17</v>
      </c>
      <c r="M88" s="50">
        <f t="shared" si="29"/>
        <v>340.01547560668894</v>
      </c>
      <c r="N88" s="50">
        <f t="shared" si="27"/>
        <v>460.47127332776785</v>
      </c>
      <c r="O88" s="52">
        <f t="shared" si="39"/>
        <v>-7.79659496152766</v>
      </c>
      <c r="P88" s="54">
        <f t="shared" si="38"/>
        <v>120.45579772107891</v>
      </c>
      <c r="Q88" s="52">
        <f>M88-TurkeyCore!F57</f>
        <v>-9.0745243933110373</v>
      </c>
      <c r="R88" s="55">
        <f t="shared" si="45"/>
        <v>-16.24935161290324</v>
      </c>
      <c r="S88" s="3" t="str">
        <f t="shared" si="42"/>
        <v>down</v>
      </c>
      <c r="T88" s="56">
        <f t="shared" si="37"/>
        <v>-33.25</v>
      </c>
      <c r="U88" s="56">
        <f t="shared" si="46"/>
        <v>-6.3465187763337099</v>
      </c>
      <c r="V88" s="3" t="str">
        <f t="shared" si="47"/>
        <v>down</v>
      </c>
      <c r="W88" s="56">
        <f t="shared" si="28"/>
        <v>-102.77999999999975</v>
      </c>
      <c r="X88" s="56">
        <f t="shared" si="48"/>
        <v>-16.752554340889333</v>
      </c>
      <c r="Y88" s="3" t="str">
        <f t="shared" si="49"/>
        <v>down</v>
      </c>
      <c r="Z88" s="55">
        <f t="shared" si="50"/>
        <v>-9.9028328365695302</v>
      </c>
      <c r="AA88" s="3" t="str">
        <f t="shared" si="44"/>
        <v>down</v>
      </c>
      <c r="AB88" s="56">
        <f t="shared" si="51"/>
        <v>-10.406035564555623</v>
      </c>
      <c r="AC88" s="3" t="str">
        <f t="shared" si="52"/>
        <v>down</v>
      </c>
    </row>
    <row r="89" spans="1:29" x14ac:dyDescent="0.35">
      <c r="A89" s="5">
        <f t="shared" si="21"/>
        <v>2014</v>
      </c>
      <c r="B89" s="5">
        <f t="shared" si="22"/>
        <v>1</v>
      </c>
      <c r="C89" s="5">
        <f t="shared" si="23"/>
        <v>3</v>
      </c>
      <c r="D89" s="7">
        <f t="shared" si="24"/>
        <v>41729</v>
      </c>
      <c r="E89" s="6" t="s">
        <v>63</v>
      </c>
      <c r="F89" s="48">
        <f>_xll.GetPrice($F$2, "MonthlyAverage", "Mid", $D89)</f>
        <v>111.55</v>
      </c>
      <c r="G89" s="48">
        <f>_xll.GetPrice($G$2, "MonthlyAverage", "Mid", $D89)</f>
        <v>115.76</v>
      </c>
      <c r="H89" s="50">
        <f t="shared" si="40"/>
        <v>309.05455483870969</v>
      </c>
      <c r="I89" s="48">
        <f>_xll.GetPrice($I$2, "MonthlyAverage", "Mid", $D89)</f>
        <v>2312.5</v>
      </c>
      <c r="J89" s="48">
        <f>_xll.GetPrice($J$2, "MonthlyAverage", "Mid", $D89)</f>
        <v>3170.72</v>
      </c>
      <c r="K89" s="46">
        <f>[8]MonthlyNew!H88</f>
        <v>6.1725047619047624</v>
      </c>
      <c r="L89" s="46">
        <v>0.17</v>
      </c>
      <c r="M89" s="50">
        <f t="shared" si="29"/>
        <v>320.20967220538898</v>
      </c>
      <c r="N89" s="50">
        <f t="shared" si="27"/>
        <v>439.04657809949015</v>
      </c>
      <c r="O89" s="52">
        <f t="shared" si="39"/>
        <v>-11.155117366679292</v>
      </c>
      <c r="P89" s="54">
        <f t="shared" si="38"/>
        <v>118.83690589410116</v>
      </c>
      <c r="Q89" s="52">
        <f>M89-TurkeyCore!F58</f>
        <v>-36.36032779461101</v>
      </c>
      <c r="R89" s="55">
        <f t="shared" si="45"/>
        <v>-23.164325806451586</v>
      </c>
      <c r="S89" s="3" t="str">
        <f t="shared" si="42"/>
        <v>down</v>
      </c>
      <c r="T89" s="56">
        <f t="shared" si="37"/>
        <v>-106.25</v>
      </c>
      <c r="U89" s="56">
        <f t="shared" si="46"/>
        <v>-19.805803401299954</v>
      </c>
      <c r="V89" s="3" t="str">
        <f t="shared" si="47"/>
        <v>down</v>
      </c>
      <c r="W89" s="56">
        <f t="shared" si="28"/>
        <v>-104.91000000000031</v>
      </c>
      <c r="X89" s="56">
        <f t="shared" si="48"/>
        <v>-21.424695228277699</v>
      </c>
      <c r="Y89" s="3" t="str">
        <f t="shared" si="49"/>
        <v>down</v>
      </c>
      <c r="Z89" s="55">
        <f t="shared" si="50"/>
        <v>-3.358522405151632</v>
      </c>
      <c r="AA89" s="3" t="str">
        <f t="shared" si="44"/>
        <v>down</v>
      </c>
      <c r="AB89" s="56">
        <f t="shared" si="51"/>
        <v>-1.6188918269777446</v>
      </c>
      <c r="AC89" s="3" t="str">
        <f t="shared" si="52"/>
        <v>down</v>
      </c>
    </row>
    <row r="90" spans="1:29" x14ac:dyDescent="0.35">
      <c r="A90" s="5">
        <f t="shared" si="21"/>
        <v>2014</v>
      </c>
      <c r="B90" s="5">
        <f t="shared" si="22"/>
        <v>2</v>
      </c>
      <c r="C90" s="5">
        <f t="shared" si="23"/>
        <v>4</v>
      </c>
      <c r="D90" s="7">
        <f t="shared" si="24"/>
        <v>41759</v>
      </c>
      <c r="E90" s="6" t="s">
        <v>64</v>
      </c>
      <c r="F90" s="48">
        <f>_xll.GetPrice($F$2, "MonthlyAverage", "Mid", $D90)</f>
        <v>114.9</v>
      </c>
      <c r="G90" s="48">
        <f>_xll.GetPrice($G$2, "MonthlyAverage", "Mid", $D90)</f>
        <v>112.79</v>
      </c>
      <c r="H90" s="50">
        <f t="shared" si="40"/>
        <v>312.17088064516133</v>
      </c>
      <c r="I90" s="48">
        <f>_xll.GetPrice($I$2, "MonthlyAverage", "Mid", $D90)</f>
        <v>2312.5</v>
      </c>
      <c r="J90" s="48">
        <f>_xll.GetPrice($J$2, "MonthlyAverage", "Mid", $D90)</f>
        <v>3273.64</v>
      </c>
      <c r="K90" s="46">
        <f>[8]MonthlyNew!H89</f>
        <v>6.2244272727272723</v>
      </c>
      <c r="L90" s="46">
        <v>0.17</v>
      </c>
      <c r="M90" s="50">
        <f t="shared" si="29"/>
        <v>317.53856859343023</v>
      </c>
      <c r="N90" s="50">
        <f t="shared" si="27"/>
        <v>449.51652310927432</v>
      </c>
      <c r="O90" s="52">
        <f t="shared" si="39"/>
        <v>-5.3676879482688946</v>
      </c>
      <c r="P90" s="54">
        <f t="shared" si="38"/>
        <v>131.97795451584409</v>
      </c>
      <c r="Q90" s="52">
        <f>M90-TurkeyCore!F59</f>
        <v>-52.511431406569784</v>
      </c>
      <c r="R90" s="55">
        <f t="shared" si="45"/>
        <v>3.1163258064516413</v>
      </c>
      <c r="S90" s="3" t="str">
        <f t="shared" si="42"/>
        <v>up</v>
      </c>
      <c r="T90" s="56">
        <f t="shared" si="37"/>
        <v>0</v>
      </c>
      <c r="U90" s="56">
        <f t="shared" si="46"/>
        <v>-2.6711036119587561</v>
      </c>
      <c r="V90" s="3" t="str">
        <f t="shared" si="47"/>
        <v>down</v>
      </c>
      <c r="W90" s="56">
        <f t="shared" si="28"/>
        <v>102.92000000000007</v>
      </c>
      <c r="X90" s="56">
        <f t="shared" si="48"/>
        <v>10.469945009784169</v>
      </c>
      <c r="Y90" s="3" t="str">
        <f t="shared" si="49"/>
        <v>up</v>
      </c>
      <c r="Z90" s="55">
        <f t="shared" si="50"/>
        <v>5.7874294184103974</v>
      </c>
      <c r="AA90" s="3" t="str">
        <f t="shared" si="44"/>
        <v>up</v>
      </c>
      <c r="AB90" s="56">
        <f t="shared" si="51"/>
        <v>13.141048621742925</v>
      </c>
      <c r="AC90" s="3" t="str">
        <f t="shared" si="52"/>
        <v>up</v>
      </c>
    </row>
    <row r="91" spans="1:29" x14ac:dyDescent="0.35">
      <c r="A91" s="5">
        <f t="shared" si="21"/>
        <v>2014</v>
      </c>
      <c r="B91" s="5">
        <f t="shared" si="22"/>
        <v>2</v>
      </c>
      <c r="C91" s="5">
        <f t="shared" si="23"/>
        <v>5</v>
      </c>
      <c r="D91" s="7">
        <f t="shared" si="24"/>
        <v>41790</v>
      </c>
      <c r="E91" s="6" t="s">
        <v>65</v>
      </c>
      <c r="F91" s="48">
        <f>_xll.GetPrice($F$2, "MonthlyAverage", "Mid", $D91)</f>
        <v>101.09</v>
      </c>
      <c r="G91" s="48">
        <f>_xll.GetPrice($G$2, "MonthlyAverage", "Mid", $D91)</f>
        <v>113.74</v>
      </c>
      <c r="H91" s="50">
        <f t="shared" si="40"/>
        <v>290.62818709677418</v>
      </c>
      <c r="I91" s="48">
        <f>_xll.GetPrice($I$2, "MonthlyAverage", "Mid", $D91)</f>
        <v>2312</v>
      </c>
      <c r="J91" s="48">
        <f>_xll.GetPrice($J$2, "MonthlyAverage", "Mid", $D91)</f>
        <v>3125</v>
      </c>
      <c r="K91" s="46">
        <f>[8]MonthlyNew!H90</f>
        <v>6.2379090909090911</v>
      </c>
      <c r="L91" s="46">
        <v>0.17</v>
      </c>
      <c r="M91" s="50">
        <f t="shared" si="29"/>
        <v>316.78377277864286</v>
      </c>
      <c r="N91" s="50">
        <f t="shared" si="27"/>
        <v>428.17875862165181</v>
      </c>
      <c r="O91" s="52">
        <f t="shared" si="39"/>
        <v>-26.155585681868672</v>
      </c>
      <c r="P91" s="54">
        <f t="shared" si="38"/>
        <v>111.39498584300895</v>
      </c>
      <c r="Q91" s="52">
        <f>M91-TurkeyCore!F60</f>
        <v>-49.196227221357162</v>
      </c>
      <c r="R91" s="55">
        <f t="shared" si="45"/>
        <v>-21.542693548387149</v>
      </c>
      <c r="S91" s="3" t="str">
        <f t="shared" si="42"/>
        <v>down</v>
      </c>
      <c r="T91" s="56">
        <f t="shared" si="37"/>
        <v>-0.5</v>
      </c>
      <c r="U91" s="56">
        <f t="shared" si="46"/>
        <v>-0.75479581478737146</v>
      </c>
      <c r="V91" s="3" t="str">
        <f t="shared" si="47"/>
        <v>down</v>
      </c>
      <c r="W91" s="56">
        <f t="shared" si="28"/>
        <v>-148.63999999999987</v>
      </c>
      <c r="X91" s="56">
        <f t="shared" si="48"/>
        <v>-21.337764487622508</v>
      </c>
      <c r="Y91" s="3" t="str">
        <f t="shared" si="49"/>
        <v>down</v>
      </c>
      <c r="Z91" s="55">
        <f t="shared" si="50"/>
        <v>-20.787897733599777</v>
      </c>
      <c r="AA91" s="3" t="str">
        <f t="shared" si="44"/>
        <v>down</v>
      </c>
      <c r="AB91" s="56">
        <f t="shared" si="51"/>
        <v>-20.582968672835136</v>
      </c>
      <c r="AC91" s="3" t="str">
        <f t="shared" si="52"/>
        <v>down</v>
      </c>
    </row>
    <row r="92" spans="1:29" x14ac:dyDescent="0.35">
      <c r="A92" s="5">
        <f t="shared" si="21"/>
        <v>2014</v>
      </c>
      <c r="B92" s="5">
        <f t="shared" si="22"/>
        <v>2</v>
      </c>
      <c r="C92" s="5">
        <f t="shared" si="23"/>
        <v>6</v>
      </c>
      <c r="D92" s="7">
        <f t="shared" si="24"/>
        <v>41820</v>
      </c>
      <c r="E92" s="6" t="s">
        <v>66</v>
      </c>
      <c r="F92" s="48">
        <f>_xll.GetPrice($F$2, "MonthlyAverage", "Mid", $D92)</f>
        <v>92.98</v>
      </c>
      <c r="G92" s="48">
        <f>_xll.GetPrice($G$2, "MonthlyAverage", "Mid", $D92)</f>
        <v>109.54</v>
      </c>
      <c r="H92" s="50">
        <f t="shared" si="40"/>
        <v>274.3135419354839</v>
      </c>
      <c r="I92" s="48">
        <f>_xll.GetPrice($I$2, "MonthlyAverage", "Mid", $D92)</f>
        <v>2280</v>
      </c>
      <c r="J92" s="48">
        <f>_xll.GetPrice($J$2, "MonthlyAverage", "Mid", $D92)</f>
        <v>3036.9</v>
      </c>
      <c r="K92" s="46">
        <f>[8]MonthlyNew!H91</f>
        <v>6.2306333333333335</v>
      </c>
      <c r="L92" s="46">
        <v>0.17</v>
      </c>
      <c r="M92" s="50">
        <f t="shared" si="29"/>
        <v>312.76402324824369</v>
      </c>
      <c r="N92" s="50">
        <f t="shared" si="27"/>
        <v>416.59344833446988</v>
      </c>
      <c r="O92" s="52">
        <f t="shared" si="39"/>
        <v>-38.450481312759791</v>
      </c>
      <c r="P92" s="54">
        <f t="shared" si="38"/>
        <v>103.82942508622619</v>
      </c>
      <c r="Q92" s="52">
        <f>M92-TurkeyCore!F61</f>
        <v>-50.335976751756334</v>
      </c>
      <c r="R92" s="55">
        <f t="shared" si="45"/>
        <v>-16.314645161290287</v>
      </c>
      <c r="S92" s="3" t="str">
        <f t="shared" si="42"/>
        <v>down</v>
      </c>
      <c r="T92" s="56">
        <f t="shared" si="37"/>
        <v>-32</v>
      </c>
      <c r="U92" s="56">
        <f t="shared" si="46"/>
        <v>-4.0197495303991673</v>
      </c>
      <c r="V92" s="3" t="str">
        <f t="shared" si="47"/>
        <v>down</v>
      </c>
      <c r="W92" s="56">
        <f t="shared" si="28"/>
        <v>-88.099999999999909</v>
      </c>
      <c r="X92" s="56">
        <f t="shared" si="48"/>
        <v>-11.585310287181926</v>
      </c>
      <c r="Y92" s="3" t="str">
        <f t="shared" si="49"/>
        <v>down</v>
      </c>
      <c r="Z92" s="55">
        <f t="shared" si="50"/>
        <v>-12.294895630891119</v>
      </c>
      <c r="AA92" s="3" t="str">
        <f t="shared" si="44"/>
        <v>down</v>
      </c>
      <c r="AB92" s="56">
        <f t="shared" si="51"/>
        <v>-7.5655607567827587</v>
      </c>
      <c r="AC92" s="3" t="str">
        <f t="shared" si="52"/>
        <v>down</v>
      </c>
    </row>
    <row r="93" spans="1:29" x14ac:dyDescent="0.35">
      <c r="A93" s="5">
        <f t="shared" si="21"/>
        <v>2014</v>
      </c>
      <c r="B93" s="5">
        <f t="shared" si="22"/>
        <v>3</v>
      </c>
      <c r="C93" s="5">
        <f t="shared" si="23"/>
        <v>7</v>
      </c>
      <c r="D93" s="7">
        <f t="shared" si="24"/>
        <v>41851</v>
      </c>
      <c r="E93" s="6" t="s">
        <v>67</v>
      </c>
      <c r="F93" s="48">
        <f>_xll.GetPrice($F$2, "MonthlyAverage", "Mid", $D93)</f>
        <v>96.09</v>
      </c>
      <c r="G93" s="48">
        <f>_xll.GetPrice($G$2, "MonthlyAverage", "Mid", $D93)</f>
        <v>105.7</v>
      </c>
      <c r="H93" s="50">
        <f t="shared" si="40"/>
        <v>276.37287096774196</v>
      </c>
      <c r="I93" s="48">
        <f>_xll.GetPrice($I$2, "MonthlyAverage", "Mid", $D93)</f>
        <v>2272.5</v>
      </c>
      <c r="J93" s="48">
        <f>_xll.GetPrice($J$2, "MonthlyAverage", "Mid", $D93)</f>
        <v>3066.52</v>
      </c>
      <c r="K93" s="46">
        <f>[8]MonthlyNew!H92</f>
        <v>6.1987043478260873</v>
      </c>
      <c r="L93" s="46">
        <v>0.17</v>
      </c>
      <c r="M93" s="50">
        <f t="shared" si="29"/>
        <v>313.34091502345461</v>
      </c>
      <c r="N93" s="50">
        <f t="shared" si="27"/>
        <v>422.82340274487302</v>
      </c>
      <c r="O93" s="52">
        <f t="shared" si="39"/>
        <v>-36.968044055712653</v>
      </c>
      <c r="P93" s="54">
        <f t="shared" si="38"/>
        <v>109.48248772141841</v>
      </c>
      <c r="Q93" s="52">
        <f>M93-TurkeyCore!F62</f>
        <v>-51.089084976545394</v>
      </c>
      <c r="R93" s="55">
        <f t="shared" si="45"/>
        <v>2.0593290322580629</v>
      </c>
      <c r="S93" s="3" t="str">
        <f t="shared" si="42"/>
        <v>up</v>
      </c>
      <c r="T93" s="56">
        <f t="shared" si="37"/>
        <v>-7.5</v>
      </c>
      <c r="U93" s="56">
        <f t="shared" si="46"/>
        <v>0.57689177521092461</v>
      </c>
      <c r="V93" s="3" t="str">
        <f t="shared" si="47"/>
        <v>up</v>
      </c>
      <c r="W93" s="56">
        <f t="shared" si="28"/>
        <v>29.619999999999891</v>
      </c>
      <c r="X93" s="56">
        <f t="shared" si="48"/>
        <v>6.2299544104031384</v>
      </c>
      <c r="Y93" s="3" t="str">
        <f t="shared" si="49"/>
        <v>up</v>
      </c>
      <c r="Z93" s="55">
        <f t="shared" si="50"/>
        <v>1.4824372570471382</v>
      </c>
      <c r="AA93" s="3" t="str">
        <f t="shared" si="44"/>
        <v>up</v>
      </c>
      <c r="AB93" s="56">
        <f t="shared" si="51"/>
        <v>5.6530626351922137</v>
      </c>
      <c r="AC93" s="3" t="str">
        <f t="shared" si="52"/>
        <v>up</v>
      </c>
    </row>
    <row r="94" spans="1:29" x14ac:dyDescent="0.35">
      <c r="A94" s="5">
        <f t="shared" si="21"/>
        <v>2014</v>
      </c>
      <c r="B94" s="5">
        <f t="shared" si="22"/>
        <v>3</v>
      </c>
      <c r="C94" s="5">
        <f t="shared" si="23"/>
        <v>8</v>
      </c>
      <c r="D94" s="7">
        <f t="shared" si="24"/>
        <v>41882</v>
      </c>
      <c r="E94" s="6" t="s">
        <v>68</v>
      </c>
      <c r="F94" s="48">
        <f>_xll.GetPrice($F$2, "MonthlyAverage", "Mid", $D94)</f>
        <v>92.81</v>
      </c>
      <c r="G94" s="48">
        <f>_xll.GetPrice($G$2, "MonthlyAverage", "Mid", $D94)</f>
        <v>105.51</v>
      </c>
      <c r="H94" s="50">
        <f t="shared" si="40"/>
        <v>270.93624838709678</v>
      </c>
      <c r="I94" s="48">
        <f>_xll.GetPrice($I$2, "MonthlyAverage", "Mid", $D94)</f>
        <v>2198</v>
      </c>
      <c r="J94" s="48">
        <f>_xll.GetPrice($J$2, "MonthlyAverage", "Mid", $D94)</f>
        <v>2999.29</v>
      </c>
      <c r="K94" s="46">
        <f>[8]MonthlyNew!H93</f>
        <v>6.1540666666666652</v>
      </c>
      <c r="L94" s="46">
        <v>0.17</v>
      </c>
      <c r="M94" s="50">
        <f t="shared" si="29"/>
        <v>305.26683904937863</v>
      </c>
      <c r="N94" s="50">
        <f t="shared" si="27"/>
        <v>416.55312906843074</v>
      </c>
      <c r="O94" s="52">
        <f t="shared" si="39"/>
        <v>-34.33059066228185</v>
      </c>
      <c r="P94" s="54">
        <f t="shared" si="38"/>
        <v>111.2862900190521</v>
      </c>
      <c r="Q94" s="52">
        <f>M94-TurkeyCore!F63</f>
        <v>-71.113160950621364</v>
      </c>
      <c r="R94" s="55">
        <f t="shared" si="45"/>
        <v>-5.436622580645178</v>
      </c>
      <c r="S94" s="3" t="str">
        <f t="shared" si="42"/>
        <v>down</v>
      </c>
      <c r="T94" s="56">
        <f t="shared" si="37"/>
        <v>-74.5</v>
      </c>
      <c r="U94" s="56">
        <f t="shared" si="46"/>
        <v>-8.0740759740759813</v>
      </c>
      <c r="V94" s="3" t="str">
        <f t="shared" si="47"/>
        <v>down</v>
      </c>
      <c r="W94" s="56">
        <f t="shared" si="28"/>
        <v>-67.230000000000018</v>
      </c>
      <c r="X94" s="56">
        <f t="shared" si="48"/>
        <v>-6.2702736764422866</v>
      </c>
      <c r="Y94" s="3" t="str">
        <f t="shared" si="49"/>
        <v>down</v>
      </c>
      <c r="Z94" s="55">
        <f t="shared" si="50"/>
        <v>2.6374533934308033</v>
      </c>
      <c r="AA94" s="3" t="str">
        <f t="shared" si="44"/>
        <v>up</v>
      </c>
      <c r="AB94" s="56">
        <f t="shared" si="51"/>
        <v>1.8038022976336947</v>
      </c>
      <c r="AC94" s="3" t="str">
        <f t="shared" si="52"/>
        <v>up</v>
      </c>
    </row>
    <row r="95" spans="1:29" x14ac:dyDescent="0.35">
      <c r="A95" s="5">
        <f t="shared" si="21"/>
        <v>2014</v>
      </c>
      <c r="B95" s="5">
        <f t="shared" si="22"/>
        <v>3</v>
      </c>
      <c r="C95" s="5">
        <f t="shared" si="23"/>
        <v>9</v>
      </c>
      <c r="D95" s="7">
        <f t="shared" si="24"/>
        <v>41912</v>
      </c>
      <c r="E95" s="6" t="s">
        <v>69</v>
      </c>
      <c r="F95" s="48">
        <f>_xll.GetPrice($F$2, "MonthlyAverage", "Mid", $D95)</f>
        <v>82.6</v>
      </c>
      <c r="G95" s="48">
        <f>_xll.GetPrice($G$2, "MonthlyAverage", "Mid", $D95)</f>
        <v>108.04</v>
      </c>
      <c r="H95" s="50">
        <f t="shared" si="40"/>
        <v>256.41660645161289</v>
      </c>
      <c r="I95" s="48">
        <f>_xll.GetPrice($I$2, "MonthlyAverage", "Mid", $D95)</f>
        <v>2012.5</v>
      </c>
      <c r="J95" s="48">
        <f>_xll.GetPrice($J$2, "MonthlyAverage", "Mid", $D95)</f>
        <v>2804.32</v>
      </c>
      <c r="K95" s="46">
        <f>[8]MonthlyNew!H94</f>
        <v>6.1386545454545463</v>
      </c>
      <c r="L95" s="46">
        <v>0.17</v>
      </c>
      <c r="M95" s="50">
        <f t="shared" si="29"/>
        <v>280.20561465853001</v>
      </c>
      <c r="N95" s="50">
        <f t="shared" si="27"/>
        <v>390.45277480706034</v>
      </c>
      <c r="O95" s="52">
        <f t="shared" si="39"/>
        <v>-23.789008206917117</v>
      </c>
      <c r="P95" s="54">
        <f t="shared" si="38"/>
        <v>110.24716014853033</v>
      </c>
      <c r="Q95" s="52">
        <f>M95-TurkeyCore!F64</f>
        <v>-82.694385341469967</v>
      </c>
      <c r="R95" s="55">
        <f t="shared" si="45"/>
        <v>-14.519641935483889</v>
      </c>
      <c r="S95" s="3" t="str">
        <f t="shared" si="42"/>
        <v>down</v>
      </c>
      <c r="T95" s="56">
        <f t="shared" si="37"/>
        <v>-185.5</v>
      </c>
      <c r="U95" s="56">
        <f t="shared" si="46"/>
        <v>-25.061224390848622</v>
      </c>
      <c r="V95" s="3" t="str">
        <f t="shared" si="47"/>
        <v>down</v>
      </c>
      <c r="W95" s="56">
        <f t="shared" si="28"/>
        <v>-194.9699999999998</v>
      </c>
      <c r="X95" s="56">
        <f t="shared" si="48"/>
        <v>-26.100354261370398</v>
      </c>
      <c r="Y95" s="3" t="str">
        <f t="shared" si="49"/>
        <v>down</v>
      </c>
      <c r="Z95" s="55">
        <f t="shared" si="50"/>
        <v>10.541582455364733</v>
      </c>
      <c r="AA95" s="3" t="str">
        <f t="shared" si="44"/>
        <v>up</v>
      </c>
      <c r="AB95" s="56">
        <f t="shared" si="51"/>
        <v>-1.0391298705217764</v>
      </c>
      <c r="AC95" s="3" t="str">
        <f t="shared" si="52"/>
        <v>down</v>
      </c>
    </row>
    <row r="96" spans="1:29" x14ac:dyDescent="0.35">
      <c r="A96" s="5">
        <f t="shared" si="21"/>
        <v>2014</v>
      </c>
      <c r="B96" s="5">
        <f t="shared" si="22"/>
        <v>4</v>
      </c>
      <c r="C96" s="5">
        <f t="shared" si="23"/>
        <v>10</v>
      </c>
      <c r="D96" s="7">
        <f t="shared" si="24"/>
        <v>41943</v>
      </c>
      <c r="E96" s="6" t="s">
        <v>70</v>
      </c>
      <c r="F96" s="48">
        <f>_xll.GetPrice($F$2, "MonthlyAverage", "Mid", $D96)</f>
        <v>80.52</v>
      </c>
      <c r="G96" s="48">
        <f>_xll.GetPrice($G$2, "MonthlyAverage", "Mid", $D96)</f>
        <v>110.05</v>
      </c>
      <c r="H96" s="50">
        <f t="shared" si="40"/>
        <v>254.60946774193548</v>
      </c>
      <c r="I96" s="48">
        <f>_xll.GetPrice($I$2, "MonthlyAverage", "Mid", $D96)</f>
        <v>1968</v>
      </c>
      <c r="J96" s="48">
        <f>_xll.GetPrice($J$2, "MonthlyAverage", "Mid", $D96)</f>
        <v>2845.44</v>
      </c>
      <c r="K96" s="46">
        <f>[8]MonthlyNew!H95</f>
        <v>6.1246826086956512</v>
      </c>
      <c r="L96" s="46">
        <v>0.17</v>
      </c>
      <c r="M96" s="50">
        <f t="shared" si="29"/>
        <v>274.63484877782133</v>
      </c>
      <c r="N96" s="50">
        <f t="shared" si="27"/>
        <v>397.08180086705477</v>
      </c>
      <c r="O96" s="52">
        <f t="shared" si="39"/>
        <v>-20.025381035885857</v>
      </c>
      <c r="P96" s="54">
        <f t="shared" si="38"/>
        <v>122.44695208923343</v>
      </c>
      <c r="Q96" s="52">
        <f>M96-TurkeyCore!F65</f>
        <v>-54.405151222178688</v>
      </c>
      <c r="R96" s="55">
        <f t="shared" si="45"/>
        <v>-1.8071387096774174</v>
      </c>
      <c r="S96" s="3" t="str">
        <f t="shared" si="42"/>
        <v>down</v>
      </c>
      <c r="T96" s="56">
        <f t="shared" si="37"/>
        <v>-44.5</v>
      </c>
      <c r="U96" s="56">
        <f t="shared" si="46"/>
        <v>-5.5707658807086773</v>
      </c>
      <c r="V96" s="3" t="str">
        <f t="shared" si="47"/>
        <v>down</v>
      </c>
      <c r="W96" s="56">
        <f t="shared" si="28"/>
        <v>41.119999999999891</v>
      </c>
      <c r="X96" s="56">
        <f t="shared" si="48"/>
        <v>6.6290260599944304</v>
      </c>
      <c r="Y96" s="3" t="str">
        <f t="shared" si="49"/>
        <v>up</v>
      </c>
      <c r="Z96" s="55">
        <f t="shared" si="50"/>
        <v>3.7636271710312599</v>
      </c>
      <c r="AA96" s="3" t="str">
        <f t="shared" si="44"/>
        <v>up</v>
      </c>
      <c r="AB96" s="56">
        <f t="shared" si="51"/>
        <v>12.199791940703108</v>
      </c>
      <c r="AC96" s="3" t="str">
        <f t="shared" si="52"/>
        <v>up</v>
      </c>
    </row>
    <row r="97" spans="1:29" x14ac:dyDescent="0.35">
      <c r="A97" s="5">
        <f t="shared" si="21"/>
        <v>2014</v>
      </c>
      <c r="B97" s="5">
        <f t="shared" si="22"/>
        <v>4</v>
      </c>
      <c r="C97" s="5">
        <f t="shared" si="23"/>
        <v>11</v>
      </c>
      <c r="D97" s="7">
        <f t="shared" si="24"/>
        <v>41973</v>
      </c>
      <c r="E97" s="6" t="s">
        <v>71</v>
      </c>
      <c r="F97" s="48">
        <f>_xll.GetPrice($F$2, "MonthlyAverage", "Mid", $D97)</f>
        <v>73.59</v>
      </c>
      <c r="G97" s="48">
        <f>_xll.GetPrice($G$2, "MonthlyAverage", "Mid", $D97)</f>
        <v>111.13</v>
      </c>
      <c r="H97" s="50">
        <f t="shared" si="40"/>
        <v>244.26364838709677</v>
      </c>
      <c r="I97" s="48">
        <f>_xll.GetPrice($I$2, "MonthlyAverage", "Mid", $D97)</f>
        <v>2002.5</v>
      </c>
      <c r="J97" s="48">
        <f>_xll.GetPrice($J$2, "MonthlyAverage", "Mid", $D97)</f>
        <v>2895.25</v>
      </c>
      <c r="K97" s="46">
        <f>[8]MonthlyNew!H96</f>
        <v>6.1254300000000006</v>
      </c>
      <c r="L97" s="46">
        <v>0.17</v>
      </c>
      <c r="M97" s="50">
        <f t="shared" si="29"/>
        <v>279.41523477347084</v>
      </c>
      <c r="N97" s="50">
        <f t="shared" si="27"/>
        <v>403.98349986411557</v>
      </c>
      <c r="O97" s="52">
        <f t="shared" si="39"/>
        <v>-35.151586386374078</v>
      </c>
      <c r="P97" s="54">
        <f t="shared" si="38"/>
        <v>124.56826509064473</v>
      </c>
      <c r="Q97" s="52">
        <f>M97-TurkeyCore!F66</f>
        <v>-19.994765226529182</v>
      </c>
      <c r="R97" s="55">
        <f t="shared" si="45"/>
        <v>-10.34581935483871</v>
      </c>
      <c r="S97" s="3" t="str">
        <f t="shared" si="42"/>
        <v>down</v>
      </c>
      <c r="T97" s="56">
        <f t="shared" si="37"/>
        <v>34.5</v>
      </c>
      <c r="U97" s="56">
        <f t="shared" si="46"/>
        <v>4.7803859956495103</v>
      </c>
      <c r="V97" s="3" t="str">
        <f t="shared" si="47"/>
        <v>up</v>
      </c>
      <c r="W97" s="56">
        <f t="shared" si="28"/>
        <v>49.809999999999945</v>
      </c>
      <c r="X97" s="56">
        <f t="shared" si="48"/>
        <v>6.9016989970608051</v>
      </c>
      <c r="Y97" s="3" t="str">
        <f t="shared" si="49"/>
        <v>up</v>
      </c>
      <c r="Z97" s="55">
        <f t="shared" si="50"/>
        <v>-15.12620535048822</v>
      </c>
      <c r="AA97" s="3" t="str">
        <f t="shared" si="44"/>
        <v>down</v>
      </c>
      <c r="AB97" s="56">
        <f t="shared" si="51"/>
        <v>2.1213130014112949</v>
      </c>
      <c r="AC97" s="3" t="str">
        <f t="shared" si="52"/>
        <v>up</v>
      </c>
    </row>
    <row r="98" spans="1:29" x14ac:dyDescent="0.35">
      <c r="A98" s="5">
        <f t="shared" ref="A98:A161" si="53">YEAR(E98)</f>
        <v>2014</v>
      </c>
      <c r="B98" s="5">
        <f t="shared" ref="B98:B161" si="54">CHOOSE(C98,1,1,1,2,2,2,3,3,3,4,4,4)</f>
        <v>4</v>
      </c>
      <c r="C98" s="5">
        <f t="shared" ref="C98:C161" si="55">MONTH(E98)</f>
        <v>12</v>
      </c>
      <c r="D98" s="7">
        <f t="shared" ref="D98:D161" si="56">EOMONTH(E98,0)</f>
        <v>42004</v>
      </c>
      <c r="E98" s="6" t="s">
        <v>72</v>
      </c>
      <c r="F98" s="48">
        <f>_xll.GetPrice($F$2, "MonthlyAverage", "Mid", $D98)</f>
        <v>69.27</v>
      </c>
      <c r="G98" s="48">
        <f>_xll.GetPrice($G$2, "MonthlyAverage", "Mid", $D98)</f>
        <v>111.45</v>
      </c>
      <c r="H98" s="50">
        <f t="shared" si="40"/>
        <v>237.54230645161289</v>
      </c>
      <c r="I98" s="48">
        <f>_xll.GetPrice($I$2, "MonthlyAverage", "Mid", $D98)</f>
        <v>1891.25</v>
      </c>
      <c r="J98" s="48">
        <f>_xll.GetPrice($J$2, "MonthlyAverage", "Mid", $D98)</f>
        <v>2755.65</v>
      </c>
      <c r="K98" s="46">
        <f>[8]MonthlyNew!H97</f>
        <v>6.1896565217391295</v>
      </c>
      <c r="L98" s="46">
        <v>0.17</v>
      </c>
      <c r="M98" s="50">
        <f t="shared" si="29"/>
        <v>261.15390826223279</v>
      </c>
      <c r="N98" s="50">
        <f t="shared" si="27"/>
        <v>380.51488026586742</v>
      </c>
      <c r="O98" s="52">
        <f t="shared" si="39"/>
        <v>-23.611601810619902</v>
      </c>
      <c r="P98" s="54">
        <f t="shared" si="38"/>
        <v>119.36097200363463</v>
      </c>
      <c r="Q98" s="52">
        <f>M98-TurkeyCore!F67</f>
        <v>-42.386091737767231</v>
      </c>
      <c r="R98" s="55">
        <f t="shared" si="45"/>
        <v>-6.7213419354838777</v>
      </c>
      <c r="S98" s="3" t="str">
        <f t="shared" si="42"/>
        <v>down</v>
      </c>
      <c r="T98" s="56">
        <f t="shared" si="37"/>
        <v>-111.25</v>
      </c>
      <c r="U98" s="56">
        <f t="shared" si="46"/>
        <v>-18.261326511238053</v>
      </c>
      <c r="V98" s="3" t="str">
        <f t="shared" si="47"/>
        <v>down</v>
      </c>
      <c r="W98" s="56">
        <f t="shared" si="28"/>
        <v>-139.59999999999991</v>
      </c>
      <c r="X98" s="56">
        <f t="shared" si="48"/>
        <v>-23.468619598248154</v>
      </c>
      <c r="Y98" s="3" t="str">
        <f t="shared" si="49"/>
        <v>down</v>
      </c>
      <c r="Z98" s="55">
        <f t="shared" si="50"/>
        <v>11.539984575754175</v>
      </c>
      <c r="AA98" s="3" t="str">
        <f t="shared" si="44"/>
        <v>up</v>
      </c>
      <c r="AB98" s="56">
        <f t="shared" si="51"/>
        <v>-5.2072930870101004</v>
      </c>
      <c r="AC98" s="3" t="str">
        <f t="shared" si="52"/>
        <v>down</v>
      </c>
    </row>
    <row r="99" spans="1:29" x14ac:dyDescent="0.35">
      <c r="A99" s="5">
        <f t="shared" si="53"/>
        <v>2015</v>
      </c>
      <c r="B99" s="5">
        <f t="shared" si="54"/>
        <v>1</v>
      </c>
      <c r="C99" s="5">
        <f t="shared" si="55"/>
        <v>1</v>
      </c>
      <c r="D99" s="7">
        <f t="shared" si="56"/>
        <v>42035</v>
      </c>
      <c r="E99" s="6" t="s">
        <v>73</v>
      </c>
      <c r="F99" s="48">
        <f>_xll.GetPrice($F$2, "MonthlyAverage", "Mid", $D99)</f>
        <v>67.84</v>
      </c>
      <c r="G99" s="48">
        <f>_xll.GetPrice($G$2, "MonthlyAverage", "Mid", $D99)</f>
        <v>107.11</v>
      </c>
      <c r="H99" s="50">
        <f t="shared" si="40"/>
        <v>231.89405483870968</v>
      </c>
      <c r="I99" s="48">
        <f>_xll.GetPrice($I$2, "MonthlyAverage", "Mid", $D99)</f>
        <v>1840</v>
      </c>
      <c r="J99" s="48">
        <f>_xll.GetPrice($J$2, "MonthlyAverage", "Mid", $D99)</f>
        <v>2544.7800000000002</v>
      </c>
      <c r="K99" s="46">
        <f>[8]MonthlyNew!H98</f>
        <v>6.2173181818181824</v>
      </c>
      <c r="L99" s="46">
        <v>0.17</v>
      </c>
      <c r="M99" s="50">
        <f t="shared" si="29"/>
        <v>252.94661245560854</v>
      </c>
      <c r="N99" s="50">
        <f t="shared" si="27"/>
        <v>349.83341328520851</v>
      </c>
      <c r="O99" s="52">
        <f t="shared" si="39"/>
        <v>-21.052557616898866</v>
      </c>
      <c r="P99" s="54">
        <f t="shared" si="38"/>
        <v>96.886800829599963</v>
      </c>
      <c r="Q99" s="52">
        <f>M99-TurkeyCore!F68</f>
        <v>-52.303387544391455</v>
      </c>
      <c r="R99" s="55">
        <f t="shared" si="45"/>
        <v>-5.6482516129032092</v>
      </c>
      <c r="S99" s="3" t="str">
        <f t="shared" si="42"/>
        <v>down</v>
      </c>
      <c r="T99" s="56">
        <f t="shared" si="37"/>
        <v>-51.25</v>
      </c>
      <c r="U99" s="56">
        <f t="shared" si="46"/>
        <v>-8.207295806624245</v>
      </c>
      <c r="V99" s="3" t="str">
        <f t="shared" si="47"/>
        <v>down</v>
      </c>
      <c r="W99" s="56">
        <f t="shared" si="28"/>
        <v>-210.86999999999989</v>
      </c>
      <c r="X99" s="56">
        <f t="shared" si="48"/>
        <v>-30.681466980658911</v>
      </c>
      <c r="Y99" s="3" t="str">
        <f t="shared" si="49"/>
        <v>down</v>
      </c>
      <c r="Z99" s="55">
        <f t="shared" si="50"/>
        <v>2.5590441937210358</v>
      </c>
      <c r="AA99" s="3" t="str">
        <f t="shared" si="44"/>
        <v>up</v>
      </c>
      <c r="AB99" s="56">
        <f t="shared" si="51"/>
        <v>-22.474171174034666</v>
      </c>
      <c r="AC99" s="3" t="str">
        <f t="shared" si="52"/>
        <v>down</v>
      </c>
    </row>
    <row r="100" spans="1:29" x14ac:dyDescent="0.35">
      <c r="A100" s="5">
        <f t="shared" si="53"/>
        <v>2015</v>
      </c>
      <c r="B100" s="5">
        <f t="shared" si="54"/>
        <v>1</v>
      </c>
      <c r="C100" s="5">
        <f t="shared" si="55"/>
        <v>2</v>
      </c>
      <c r="D100" s="7">
        <f t="shared" si="56"/>
        <v>42063</v>
      </c>
      <c r="E100" s="6" t="s">
        <v>74</v>
      </c>
      <c r="F100" s="48">
        <f>_xll.GetPrice($F$2, "MonthlyAverage", "Mid", $D100)</f>
        <v>62.81</v>
      </c>
      <c r="G100" s="48">
        <f>_xll.GetPrice($G$2, "MonthlyAverage", "Mid", $D100)</f>
        <v>101.36</v>
      </c>
      <c r="H100" s="50">
        <f t="shared" si="40"/>
        <v>219.35365161290323</v>
      </c>
      <c r="I100" s="48">
        <f>_xll.GetPrice($I$2, "MonthlyAverage", "Mid", $D100)</f>
        <v>1757.5</v>
      </c>
      <c r="J100" s="48">
        <f>_xll.GetPrice($J$2, "MonthlyAverage", "Mid", $D100)</f>
        <v>2362.63</v>
      </c>
      <c r="K100" s="46">
        <f>[8]MonthlyNew!H99</f>
        <v>6.251735</v>
      </c>
      <c r="L100" s="46">
        <v>0.17</v>
      </c>
      <c r="M100" s="50">
        <f t="shared" si="29"/>
        <v>240.27517995192571</v>
      </c>
      <c r="N100" s="50">
        <f t="shared" si="27"/>
        <v>323.0050346570801</v>
      </c>
      <c r="O100" s="52">
        <f t="shared" si="39"/>
        <v>-20.921528339022473</v>
      </c>
      <c r="P100" s="54">
        <f t="shared" si="38"/>
        <v>82.729854705154395</v>
      </c>
      <c r="Q100" s="52">
        <f>M100-TurkeyCore!F69</f>
        <v>1.2851799519256986</v>
      </c>
      <c r="R100" s="55">
        <f t="shared" si="45"/>
        <v>-12.540403225806443</v>
      </c>
      <c r="S100" s="3" t="str">
        <f t="shared" si="42"/>
        <v>down</v>
      </c>
      <c r="T100" s="56">
        <f t="shared" si="37"/>
        <v>-82.5</v>
      </c>
      <c r="U100" s="56">
        <f t="shared" si="46"/>
        <v>-12.671432503682837</v>
      </c>
      <c r="V100" s="3" t="str">
        <f t="shared" si="47"/>
        <v>down</v>
      </c>
      <c r="W100" s="56">
        <f t="shared" si="28"/>
        <v>-182.15000000000009</v>
      </c>
      <c r="X100" s="56">
        <f t="shared" si="48"/>
        <v>-26.828378628128405</v>
      </c>
      <c r="Y100" s="3" t="str">
        <f t="shared" si="49"/>
        <v>down</v>
      </c>
      <c r="Z100" s="55">
        <f t="shared" si="50"/>
        <v>0.13102927787639373</v>
      </c>
      <c r="AA100" s="3" t="str">
        <f t="shared" si="44"/>
        <v>up</v>
      </c>
      <c r="AB100" s="56">
        <f t="shared" si="51"/>
        <v>-14.156946124445568</v>
      </c>
      <c r="AC100" s="3" t="str">
        <f t="shared" si="52"/>
        <v>down</v>
      </c>
    </row>
    <row r="101" spans="1:29" x14ac:dyDescent="0.35">
      <c r="A101" s="5">
        <f t="shared" si="53"/>
        <v>2015</v>
      </c>
      <c r="B101" s="5">
        <f t="shared" si="54"/>
        <v>1</v>
      </c>
      <c r="C101" s="5">
        <f t="shared" si="55"/>
        <v>3</v>
      </c>
      <c r="D101" s="7">
        <f t="shared" si="56"/>
        <v>42094</v>
      </c>
      <c r="E101" s="6" t="s">
        <v>75</v>
      </c>
      <c r="F101" s="48">
        <f>_xll.GetPrice($F$2, "MonthlyAverage", "Mid", $D101)</f>
        <v>57.1</v>
      </c>
      <c r="G101" s="48">
        <f>_xll.GetPrice($G$2, "MonthlyAverage", "Mid", $D101)</f>
        <v>99.66</v>
      </c>
      <c r="H101" s="50">
        <f t="shared" si="40"/>
        <v>208.83497419354839</v>
      </c>
      <c r="I101" s="48">
        <f>_xll.GetPrice($I$2, "MonthlyAverage", "Mid", $D101)</f>
        <v>1630</v>
      </c>
      <c r="J101" s="48">
        <f>_xll.GetPrice($J$2, "MonthlyAverage", "Mid", $D101)</f>
        <v>2382.5</v>
      </c>
      <c r="K101" s="46">
        <f>[8]MonthlyNew!H100</f>
        <v>6.2387636363636352</v>
      </c>
      <c r="L101" s="46">
        <v>0.17</v>
      </c>
      <c r="M101" s="50">
        <f t="shared" si="29"/>
        <v>223.30744909810699</v>
      </c>
      <c r="N101" s="50">
        <f t="shared" si="27"/>
        <v>326.39877145781588</v>
      </c>
      <c r="O101" s="52">
        <f t="shared" si="39"/>
        <v>-14.472474904558595</v>
      </c>
      <c r="P101" s="54">
        <f t="shared" si="38"/>
        <v>103.0913223597089</v>
      </c>
      <c r="Q101" s="52">
        <f>M101-TurkeyCore!F70</f>
        <v>-27.432550901893023</v>
      </c>
      <c r="R101" s="55">
        <f t="shared" si="45"/>
        <v>-10.518677419354844</v>
      </c>
      <c r="S101" s="3" t="str">
        <f t="shared" si="42"/>
        <v>down</v>
      </c>
      <c r="T101" s="56">
        <f t="shared" si="37"/>
        <v>-127.5</v>
      </c>
      <c r="U101" s="56">
        <f t="shared" si="46"/>
        <v>-16.967730853818722</v>
      </c>
      <c r="V101" s="3" t="str">
        <f t="shared" si="47"/>
        <v>down</v>
      </c>
      <c r="W101" s="56">
        <f t="shared" si="28"/>
        <v>19.869999999999891</v>
      </c>
      <c r="X101" s="56">
        <f t="shared" si="48"/>
        <v>3.3937368007357804</v>
      </c>
      <c r="Y101" s="3" t="str">
        <f t="shared" si="49"/>
        <v>up</v>
      </c>
      <c r="Z101" s="55">
        <f t="shared" si="50"/>
        <v>6.4490534344638775</v>
      </c>
      <c r="AA101" s="3" t="str">
        <f t="shared" si="44"/>
        <v>up</v>
      </c>
      <c r="AB101" s="56">
        <f t="shared" si="51"/>
        <v>20.361467654554502</v>
      </c>
      <c r="AC101" s="3" t="str">
        <f t="shared" si="52"/>
        <v>up</v>
      </c>
    </row>
    <row r="102" spans="1:29" x14ac:dyDescent="0.35">
      <c r="A102" s="5">
        <f t="shared" si="53"/>
        <v>2015</v>
      </c>
      <c r="B102" s="5">
        <f t="shared" si="54"/>
        <v>2</v>
      </c>
      <c r="C102" s="5">
        <f t="shared" si="55"/>
        <v>4</v>
      </c>
      <c r="D102" s="7">
        <f t="shared" si="56"/>
        <v>42124</v>
      </c>
      <c r="E102" s="6" t="s">
        <v>76</v>
      </c>
      <c r="F102" s="48">
        <f>_xll.GetPrice($F$2, "MonthlyAverage", "Mid", $D102)</f>
        <v>51.8</v>
      </c>
      <c r="G102" s="48">
        <f>_xll.GetPrice($G$2, "MonthlyAverage", "Mid", $D102)</f>
        <v>91.92</v>
      </c>
      <c r="H102" s="50">
        <f t="shared" si="40"/>
        <v>194.32678709677418</v>
      </c>
      <c r="I102" s="48">
        <f>_xll.GetPrice($I$2, "MonthlyAverage", "Mid", $D102)</f>
        <v>1535</v>
      </c>
      <c r="J102" s="48">
        <f>_xll.GetPrice($J$2, "MonthlyAverage", "Mid", $D102)</f>
        <v>2320.48</v>
      </c>
      <c r="K102" s="46">
        <f>[8]MonthlyNew!H101</f>
        <v>6.2015590909090896</v>
      </c>
      <c r="L102" s="46">
        <v>0.17</v>
      </c>
      <c r="M102" s="50">
        <f t="shared" si="29"/>
        <v>211.55419028241337</v>
      </c>
      <c r="N102" s="50">
        <f t="shared" si="27"/>
        <v>319.80929476647202</v>
      </c>
      <c r="O102" s="52">
        <f t="shared" si="39"/>
        <v>-17.22740318563919</v>
      </c>
      <c r="P102" s="54">
        <f t="shared" si="38"/>
        <v>108.25510448405865</v>
      </c>
      <c r="Q102" s="52">
        <f>M102-TurkeyCore!F71</f>
        <v>-49.895809717586616</v>
      </c>
      <c r="R102" s="55">
        <f t="shared" si="45"/>
        <v>-14.508187096774208</v>
      </c>
      <c r="S102" s="3" t="str">
        <f t="shared" si="42"/>
        <v>down</v>
      </c>
      <c r="T102" s="56">
        <f t="shared" si="37"/>
        <v>-95</v>
      </c>
      <c r="U102" s="56">
        <f t="shared" si="46"/>
        <v>-11.753258815693613</v>
      </c>
      <c r="V102" s="3" t="str">
        <f t="shared" si="47"/>
        <v>down</v>
      </c>
      <c r="W102" s="56">
        <f t="shared" si="28"/>
        <v>-62.019999999999982</v>
      </c>
      <c r="X102" s="56">
        <f t="shared" si="48"/>
        <v>-6.5894766913438616</v>
      </c>
      <c r="Y102" s="3" t="str">
        <f t="shared" si="49"/>
        <v>down</v>
      </c>
      <c r="Z102" s="55">
        <f t="shared" si="50"/>
        <v>-2.7549282810805948</v>
      </c>
      <c r="AA102" s="3" t="str">
        <f t="shared" si="44"/>
        <v>down</v>
      </c>
      <c r="AB102" s="56">
        <f t="shared" si="51"/>
        <v>5.1637821243497513</v>
      </c>
      <c r="AC102" s="3" t="str">
        <f t="shared" si="52"/>
        <v>up</v>
      </c>
    </row>
    <row r="103" spans="1:29" x14ac:dyDescent="0.35">
      <c r="A103" s="5">
        <f t="shared" si="53"/>
        <v>2015</v>
      </c>
      <c r="B103" s="5">
        <f t="shared" si="54"/>
        <v>2</v>
      </c>
      <c r="C103" s="5">
        <f t="shared" si="55"/>
        <v>5</v>
      </c>
      <c r="D103" s="7">
        <f t="shared" si="56"/>
        <v>42155</v>
      </c>
      <c r="E103" s="6" t="s">
        <v>77</v>
      </c>
      <c r="F103" s="48">
        <f>_xll.GetPrice($F$2, "MonthlyAverage", "Mid", $D103)</f>
        <v>60.82</v>
      </c>
      <c r="G103" s="48">
        <f>_xll.GetPrice($G$2, "MonthlyAverage", "Mid", $D103)</f>
        <v>85.84</v>
      </c>
      <c r="H103" s="50">
        <f t="shared" si="40"/>
        <v>204.19357419354839</v>
      </c>
      <c r="I103" s="48">
        <f>_xll.GetPrice($I$2, "MonthlyAverage", "Mid", $D103)</f>
        <v>1457</v>
      </c>
      <c r="J103" s="48">
        <f>_xll.GetPrice($J$2, "MonthlyAverage", "Mid", $D103)</f>
        <v>2257.38</v>
      </c>
      <c r="K103" s="46">
        <f>[8]MonthlyNew!H102</f>
        <v>6.2035047619047612</v>
      </c>
      <c r="L103" s="46">
        <v>0.17</v>
      </c>
      <c r="M103" s="50">
        <f t="shared" si="29"/>
        <v>200.74122501628923</v>
      </c>
      <c r="N103" s="50">
        <f t="shared" si="27"/>
        <v>311.01525499469528</v>
      </c>
      <c r="O103" s="52">
        <f t="shared" si="39"/>
        <v>3.4523491772591512</v>
      </c>
      <c r="P103" s="54">
        <f t="shared" si="38"/>
        <v>110.27402997840605</v>
      </c>
      <c r="Q103" s="52">
        <f>M103-TurkeyCore!F72</f>
        <v>-78.858774983710788</v>
      </c>
      <c r="R103" s="55">
        <f t="shared" si="45"/>
        <v>9.8667870967742033</v>
      </c>
      <c r="S103" s="3" t="str">
        <f t="shared" si="42"/>
        <v>up</v>
      </c>
      <c r="T103" s="56">
        <f t="shared" si="37"/>
        <v>-78</v>
      </c>
      <c r="U103" s="56">
        <f t="shared" si="46"/>
        <v>-10.812965266124138</v>
      </c>
      <c r="V103" s="3" t="str">
        <f t="shared" si="47"/>
        <v>down</v>
      </c>
      <c r="W103" s="56">
        <f t="shared" si="28"/>
        <v>-63.099999999999909</v>
      </c>
      <c r="X103" s="56">
        <f t="shared" si="48"/>
        <v>-8.7940397717767382</v>
      </c>
      <c r="Y103" s="3" t="str">
        <f t="shared" si="49"/>
        <v>down</v>
      </c>
      <c r="Z103" s="55">
        <f t="shared" si="50"/>
        <v>20.679752362898341</v>
      </c>
      <c r="AA103" s="3" t="str">
        <f t="shared" si="44"/>
        <v>up</v>
      </c>
      <c r="AB103" s="56">
        <f t="shared" si="51"/>
        <v>2.0189254943473998</v>
      </c>
      <c r="AC103" s="3" t="str">
        <f t="shared" si="52"/>
        <v>up</v>
      </c>
    </row>
    <row r="104" spans="1:29" x14ac:dyDescent="0.35">
      <c r="A104" s="5">
        <f t="shared" si="53"/>
        <v>2015</v>
      </c>
      <c r="B104" s="5">
        <f t="shared" si="54"/>
        <v>2</v>
      </c>
      <c r="C104" s="5">
        <f t="shared" si="55"/>
        <v>6</v>
      </c>
      <c r="D104" s="7">
        <f t="shared" si="56"/>
        <v>42185</v>
      </c>
      <c r="E104" s="6" t="s">
        <v>78</v>
      </c>
      <c r="F104" s="48">
        <f>_xll.GetPrice($F$2, "MonthlyAverage", "Mid", $D104)</f>
        <v>62.9</v>
      </c>
      <c r="G104" s="48">
        <f>_xll.GetPrice($G$2, "MonthlyAverage", "Mid", $D104)</f>
        <v>91.49</v>
      </c>
      <c r="H104" s="50">
        <f t="shared" si="40"/>
        <v>211.89891290322581</v>
      </c>
      <c r="I104" s="48">
        <f>_xll.GetPrice($I$2, "MonthlyAverage", "Mid", $D104)</f>
        <v>1378.75</v>
      </c>
      <c r="J104" s="48">
        <f>_xll.GetPrice($J$2, "MonthlyAverage", "Mid", $D104)</f>
        <v>2108.19</v>
      </c>
      <c r="K104" s="46">
        <f>[8]MonthlyNew!H103</f>
        <v>6.2054590909090912</v>
      </c>
      <c r="L104" s="46">
        <v>0.17</v>
      </c>
      <c r="M104" s="50">
        <f t="shared" si="29"/>
        <v>189.900341965862</v>
      </c>
      <c r="N104" s="50">
        <f t="shared" si="27"/>
        <v>290.36881372911017</v>
      </c>
      <c r="O104" s="52">
        <f t="shared" si="39"/>
        <v>21.998570937363809</v>
      </c>
      <c r="P104" s="54">
        <f t="shared" si="38"/>
        <v>100.46847176324817</v>
      </c>
      <c r="Q104" s="52">
        <f>M104-TurkeyCore!F73</f>
        <v>-80.309658034137982</v>
      </c>
      <c r="R104" s="55">
        <f t="shared" si="45"/>
        <v>7.7053387096774202</v>
      </c>
      <c r="S104" s="3" t="str">
        <f t="shared" si="42"/>
        <v>up</v>
      </c>
      <c r="T104" s="56">
        <f t="shared" si="37"/>
        <v>-78.25</v>
      </c>
      <c r="U104" s="56">
        <f t="shared" si="46"/>
        <v>-10.840883050427237</v>
      </c>
      <c r="V104" s="3" t="str">
        <f t="shared" si="47"/>
        <v>down</v>
      </c>
      <c r="W104" s="56">
        <f t="shared" si="28"/>
        <v>-149.19000000000005</v>
      </c>
      <c r="X104" s="56">
        <f t="shared" si="48"/>
        <v>-20.646441265585111</v>
      </c>
      <c r="Y104" s="3" t="str">
        <f t="shared" si="49"/>
        <v>down</v>
      </c>
      <c r="Z104" s="55">
        <f t="shared" si="50"/>
        <v>18.546221760104658</v>
      </c>
      <c r="AA104" s="3" t="str">
        <f t="shared" si="44"/>
        <v>up</v>
      </c>
      <c r="AB104" s="56">
        <f t="shared" si="51"/>
        <v>-9.8055582151578733</v>
      </c>
      <c r="AC104" s="3" t="str">
        <f t="shared" si="52"/>
        <v>down</v>
      </c>
    </row>
    <row r="105" spans="1:29" x14ac:dyDescent="0.35">
      <c r="A105" s="5">
        <f t="shared" si="53"/>
        <v>2015</v>
      </c>
      <c r="B105" s="5">
        <f t="shared" si="54"/>
        <v>3</v>
      </c>
      <c r="C105" s="5">
        <f t="shared" si="55"/>
        <v>7</v>
      </c>
      <c r="D105" s="7">
        <f t="shared" si="56"/>
        <v>42216</v>
      </c>
      <c r="E105" s="6" t="s">
        <v>79</v>
      </c>
      <c r="F105" s="48">
        <f>_xll.GetPrice($F$2, "MonthlyAverage", "Mid", $D105)</f>
        <v>52.15</v>
      </c>
      <c r="G105" s="48">
        <f>_xll.GetPrice($G$2, "MonthlyAverage", "Mid", $D105)</f>
        <v>87.4</v>
      </c>
      <c r="H105" s="50">
        <f t="shared" si="40"/>
        <v>191.41090322580646</v>
      </c>
      <c r="I105" s="48">
        <f>_xll.GetPrice($I$2, "MonthlyAverage", "Mid", $D105)</f>
        <v>1193</v>
      </c>
      <c r="J105" s="48">
        <f>_xll.GetPrice($J$2, "MonthlyAverage", "Mid", $D105)</f>
        <v>1926.31</v>
      </c>
      <c r="K105" s="46">
        <f>[8]MonthlyNew!H104</f>
        <v>6.2084521739130434</v>
      </c>
      <c r="L105" s="46">
        <v>0.17</v>
      </c>
      <c r="M105" s="50">
        <f t="shared" ref="M105:M136" si="57">I105/$K105/(1+$L105)</f>
        <v>164.2370901949709</v>
      </c>
      <c r="N105" s="50">
        <f t="shared" si="27"/>
        <v>265.18989875396011</v>
      </c>
      <c r="O105" s="52">
        <f t="shared" si="39"/>
        <v>27.173813030835561</v>
      </c>
      <c r="P105" s="54">
        <f t="shared" si="38"/>
        <v>100.9528085589892</v>
      </c>
      <c r="Q105" s="52">
        <f>M105-TurkeyCore!F74</f>
        <v>-65.042909805029097</v>
      </c>
      <c r="R105" s="55">
        <f t="shared" si="45"/>
        <v>-20.488009677419342</v>
      </c>
      <c r="S105" s="3" t="str">
        <f t="shared" si="42"/>
        <v>down</v>
      </c>
      <c r="T105" s="56">
        <f t="shared" si="37"/>
        <v>-185.75</v>
      </c>
      <c r="U105" s="56">
        <f t="shared" si="46"/>
        <v>-25.663251770891094</v>
      </c>
      <c r="V105" s="3" t="str">
        <f t="shared" si="47"/>
        <v>down</v>
      </c>
      <c r="W105" s="56">
        <f t="shared" si="28"/>
        <v>-181.88000000000011</v>
      </c>
      <c r="X105" s="56">
        <f t="shared" si="48"/>
        <v>-25.178914975150064</v>
      </c>
      <c r="Y105" s="3" t="str">
        <f t="shared" si="49"/>
        <v>down</v>
      </c>
      <c r="Z105" s="55">
        <f t="shared" si="50"/>
        <v>5.175242093471752</v>
      </c>
      <c r="AA105" s="3" t="str">
        <f t="shared" si="44"/>
        <v>up</v>
      </c>
      <c r="AB105" s="56">
        <f t="shared" si="51"/>
        <v>0.48433679574102939</v>
      </c>
      <c r="AC105" s="3" t="str">
        <f t="shared" si="52"/>
        <v>up</v>
      </c>
    </row>
    <row r="106" spans="1:29" x14ac:dyDescent="0.35">
      <c r="A106" s="5">
        <f t="shared" si="53"/>
        <v>2015</v>
      </c>
      <c r="B106" s="5">
        <f t="shared" si="54"/>
        <v>3</v>
      </c>
      <c r="C106" s="5">
        <f t="shared" si="55"/>
        <v>8</v>
      </c>
      <c r="D106" s="7">
        <f t="shared" si="56"/>
        <v>42247</v>
      </c>
      <c r="E106" s="6" t="s">
        <v>80</v>
      </c>
      <c r="F106" s="48">
        <f>_xll.GetPrice($F$2, "MonthlyAverage", "Mid", $D106)</f>
        <v>55.73</v>
      </c>
      <c r="G106" s="48">
        <f>_xll.GetPrice($G$2, "MonthlyAverage", "Mid", $D106)</f>
        <v>83.09</v>
      </c>
      <c r="H106" s="50">
        <f t="shared" si="40"/>
        <v>193.86639677419353</v>
      </c>
      <c r="I106" s="48">
        <f>_xll.GetPrice($I$2, "MonthlyAverage", "Mid", $D106)</f>
        <v>1315</v>
      </c>
      <c r="J106" s="48">
        <f>_xll.GetPrice($J$2, "MonthlyAverage", "Mid", $D106)</f>
        <v>2140.48</v>
      </c>
      <c r="K106" s="46">
        <f>[8]MonthlyNew!H105</f>
        <v>6.3384380952380956</v>
      </c>
      <c r="L106" s="46">
        <v>0.17</v>
      </c>
      <c r="M106" s="50">
        <f t="shared" si="57"/>
        <v>177.31996543060106</v>
      </c>
      <c r="N106" s="50">
        <f t="shared" si="27"/>
        <v>288.6310567337589</v>
      </c>
      <c r="O106" s="52">
        <f t="shared" si="39"/>
        <v>16.546431343592474</v>
      </c>
      <c r="P106" s="54">
        <f t="shared" si="38"/>
        <v>111.31109130315784</v>
      </c>
      <c r="Q106" s="52">
        <f>M106-TurkeyCore!F75</f>
        <v>-53.510034569398954</v>
      </c>
      <c r="R106" s="55">
        <f t="shared" si="45"/>
        <v>2.4554935483870679</v>
      </c>
      <c r="S106" s="3" t="str">
        <f t="shared" si="42"/>
        <v>up</v>
      </c>
      <c r="T106" s="56">
        <f t="shared" si="37"/>
        <v>122</v>
      </c>
      <c r="U106" s="56">
        <f t="shared" si="46"/>
        <v>13.082875235630155</v>
      </c>
      <c r="V106" s="3" t="str">
        <f t="shared" si="47"/>
        <v>up</v>
      </c>
      <c r="W106" s="56">
        <f t="shared" si="28"/>
        <v>214.17000000000007</v>
      </c>
      <c r="X106" s="56">
        <f t="shared" si="48"/>
        <v>23.441157979798788</v>
      </c>
      <c r="Y106" s="3" t="str">
        <f t="shared" si="49"/>
        <v>up</v>
      </c>
      <c r="Z106" s="55">
        <f t="shared" si="50"/>
        <v>-10.627381687243087</v>
      </c>
      <c r="AA106" s="3" t="str">
        <f t="shared" si="44"/>
        <v>down</v>
      </c>
      <c r="AB106" s="56">
        <f t="shared" si="51"/>
        <v>10.358282744168633</v>
      </c>
      <c r="AC106" s="3" t="str">
        <f t="shared" si="52"/>
        <v>up</v>
      </c>
    </row>
    <row r="107" spans="1:29" x14ac:dyDescent="0.35">
      <c r="A107" s="5">
        <f t="shared" si="53"/>
        <v>2015</v>
      </c>
      <c r="B107" s="5">
        <f t="shared" si="54"/>
        <v>3</v>
      </c>
      <c r="C107" s="5">
        <f t="shared" si="55"/>
        <v>9</v>
      </c>
      <c r="D107" s="7">
        <f t="shared" si="56"/>
        <v>42277</v>
      </c>
      <c r="E107" s="6" t="s">
        <v>81</v>
      </c>
      <c r="F107" s="48">
        <f>_xll.GetPrice($F$2, "MonthlyAverage", "Mid", $D107)</f>
        <v>57.02</v>
      </c>
      <c r="G107" s="48">
        <f>_xll.GetPrice($G$2, "MonthlyAverage", "Mid", $D107)</f>
        <v>80.42</v>
      </c>
      <c r="H107" s="50">
        <f t="shared" si="40"/>
        <v>193.89114193548386</v>
      </c>
      <c r="I107" s="48">
        <f>_xll.GetPrice($I$2, "MonthlyAverage", "Mid", $D107)</f>
        <v>1272.5</v>
      </c>
      <c r="J107" s="48">
        <f>_xll.GetPrice($J$2, "MonthlyAverage", "Mid", $D107)</f>
        <v>2022.73</v>
      </c>
      <c r="K107" s="46">
        <f>[8]MonthlyNew!H106</f>
        <v>6.3682499999999997</v>
      </c>
      <c r="L107" s="46">
        <v>0.17</v>
      </c>
      <c r="M107" s="50">
        <f t="shared" si="57"/>
        <v>170.78582618566131</v>
      </c>
      <c r="N107" s="50">
        <f t="shared" si="27"/>
        <v>271.47631764284694</v>
      </c>
      <c r="O107" s="52">
        <f t="shared" si="39"/>
        <v>23.105315749822552</v>
      </c>
      <c r="P107" s="54">
        <f t="shared" si="38"/>
        <v>100.69049145718563</v>
      </c>
      <c r="Q107" s="52">
        <f>M107-TurkeyCore!F76</f>
        <v>-32.444173814338683</v>
      </c>
      <c r="R107" s="55">
        <f t="shared" si="45"/>
        <v>2.4745161290326223E-2</v>
      </c>
      <c r="S107" s="3" t="str">
        <f t="shared" si="42"/>
        <v>up</v>
      </c>
      <c r="T107" s="56">
        <f t="shared" si="37"/>
        <v>-42.5</v>
      </c>
      <c r="U107" s="56">
        <f t="shared" si="46"/>
        <v>-6.5341392449397517</v>
      </c>
      <c r="V107" s="3" t="str">
        <f t="shared" si="47"/>
        <v>down</v>
      </c>
      <c r="W107" s="56">
        <f t="shared" si="28"/>
        <v>-117.75</v>
      </c>
      <c r="X107" s="56">
        <f t="shared" si="48"/>
        <v>-17.15473909091196</v>
      </c>
      <c r="Y107" s="3" t="str">
        <f t="shared" si="49"/>
        <v>down</v>
      </c>
      <c r="Z107" s="55">
        <f t="shared" si="50"/>
        <v>6.558884406230078</v>
      </c>
      <c r="AA107" s="3" t="str">
        <f t="shared" si="44"/>
        <v>up</v>
      </c>
      <c r="AB107" s="56">
        <f t="shared" si="51"/>
        <v>-10.620599845972208</v>
      </c>
      <c r="AC107" s="3" t="str">
        <f t="shared" si="52"/>
        <v>down</v>
      </c>
    </row>
    <row r="108" spans="1:29" x14ac:dyDescent="0.35">
      <c r="A108" s="5">
        <f t="shared" si="53"/>
        <v>2015</v>
      </c>
      <c r="B108" s="5">
        <f t="shared" si="54"/>
        <v>4</v>
      </c>
      <c r="C108" s="5">
        <f t="shared" si="55"/>
        <v>10</v>
      </c>
      <c r="D108" s="7">
        <f t="shared" si="56"/>
        <v>42308</v>
      </c>
      <c r="E108" s="6" t="s">
        <v>82</v>
      </c>
      <c r="F108" s="48">
        <f>_xll.GetPrice($F$2, "MonthlyAverage", "Mid", $D108)</f>
        <v>53.16</v>
      </c>
      <c r="G108" s="48">
        <f>_xll.GetPrice($G$2, "MonthlyAverage", "Mid", $D108)</f>
        <v>81.41</v>
      </c>
      <c r="H108" s="50">
        <f t="shared" si="40"/>
        <v>188.42763548387097</v>
      </c>
      <c r="I108" s="48">
        <f>_xll.GetPrice($I$2, "MonthlyAverage", "Mid", $D108)</f>
        <v>1175</v>
      </c>
      <c r="J108" s="48">
        <f>_xll.GetPrice($J$2, "MonthlyAverage", "Mid", $D108)</f>
        <v>1948.64</v>
      </c>
      <c r="K108" s="46">
        <f>[8]MonthlyNew!H107</f>
        <v>6.3493409090909099</v>
      </c>
      <c r="L108" s="46">
        <v>0.17</v>
      </c>
      <c r="M108" s="50">
        <f t="shared" si="57"/>
        <v>158.16972480334104</v>
      </c>
      <c r="N108" s="50">
        <f t="shared" si="27"/>
        <v>262.31136386449572</v>
      </c>
      <c r="O108" s="52">
        <f t="shared" si="39"/>
        <v>30.257910680529932</v>
      </c>
      <c r="P108" s="54">
        <f t="shared" si="38"/>
        <v>104.14163906115468</v>
      </c>
      <c r="Q108" s="52">
        <f>M108-TurkeyCore!F77</f>
        <v>-15.890275196658962</v>
      </c>
      <c r="R108" s="55">
        <f t="shared" si="45"/>
        <v>-5.4635064516128864</v>
      </c>
      <c r="S108" s="3" t="str">
        <f t="shared" si="42"/>
        <v>down</v>
      </c>
      <c r="T108" s="56">
        <f t="shared" si="37"/>
        <v>-97.5</v>
      </c>
      <c r="U108" s="56">
        <f t="shared" si="46"/>
        <v>-12.616101382320267</v>
      </c>
      <c r="V108" s="3" t="str">
        <f t="shared" si="47"/>
        <v>down</v>
      </c>
      <c r="W108" s="56">
        <f t="shared" si="28"/>
        <v>-74.089999999999918</v>
      </c>
      <c r="X108" s="56">
        <f t="shared" si="48"/>
        <v>-9.1649537783512187</v>
      </c>
      <c r="Y108" s="3" t="str">
        <f t="shared" si="49"/>
        <v>down</v>
      </c>
      <c r="Z108" s="55">
        <f t="shared" si="50"/>
        <v>7.1525949307073802</v>
      </c>
      <c r="AA108" s="3" t="str">
        <f t="shared" si="44"/>
        <v>up</v>
      </c>
      <c r="AB108" s="56">
        <f t="shared" si="51"/>
        <v>3.4511476039690479</v>
      </c>
      <c r="AC108" s="3" t="str">
        <f t="shared" si="52"/>
        <v>up</v>
      </c>
    </row>
    <row r="109" spans="1:29" x14ac:dyDescent="0.35">
      <c r="A109" s="5">
        <f t="shared" si="53"/>
        <v>2015</v>
      </c>
      <c r="B109" s="5">
        <f t="shared" si="54"/>
        <v>4</v>
      </c>
      <c r="C109" s="5">
        <f t="shared" si="55"/>
        <v>11</v>
      </c>
      <c r="D109" s="7">
        <f t="shared" si="56"/>
        <v>42338</v>
      </c>
      <c r="E109" s="6" t="s">
        <v>83</v>
      </c>
      <c r="F109" s="48">
        <f>_xll.GetPrice($F$2, "MonthlyAverage", "Mid", $D109)</f>
        <v>46.58</v>
      </c>
      <c r="G109" s="48">
        <f>_xll.GetPrice($G$2, "MonthlyAverage", "Mid", $D109)</f>
        <v>77.47</v>
      </c>
      <c r="H109" s="50">
        <f t="shared" si="40"/>
        <v>174.78093225806452</v>
      </c>
      <c r="I109" s="48">
        <f>_xll.GetPrice($I$2, "MonthlyAverage", "Mid", $D109)</f>
        <v>1105</v>
      </c>
      <c r="J109" s="48">
        <f>_xll.GetPrice($J$2, "MonthlyAverage", "Mid", $D109)</f>
        <v>1869.76</v>
      </c>
      <c r="K109" s="46">
        <f>[8]MonthlyNew!H108</f>
        <v>6.3705952380952384</v>
      </c>
      <c r="L109" s="46">
        <v>0.17</v>
      </c>
      <c r="M109" s="50">
        <f t="shared" si="57"/>
        <v>148.25058085574221</v>
      </c>
      <c r="N109" s="50">
        <f t="shared" si="27"/>
        <v>250.85339915007472</v>
      </c>
      <c r="O109" s="52">
        <f t="shared" si="39"/>
        <v>26.53035140232231</v>
      </c>
      <c r="P109" s="54">
        <f t="shared" si="38"/>
        <v>102.60281829433251</v>
      </c>
      <c r="Q109" s="52">
        <f>M109-TurkeyCore!F78</f>
        <v>-42.84941914425778</v>
      </c>
      <c r="R109" s="55">
        <f t="shared" si="45"/>
        <v>-13.646703225806448</v>
      </c>
      <c r="S109" s="3" t="str">
        <f t="shared" si="42"/>
        <v>down</v>
      </c>
      <c r="T109" s="56">
        <f t="shared" si="37"/>
        <v>-70</v>
      </c>
      <c r="U109" s="56">
        <f t="shared" si="46"/>
        <v>-9.9191439475988261</v>
      </c>
      <c r="V109" s="3" t="str">
        <f t="shared" si="47"/>
        <v>down</v>
      </c>
      <c r="W109" s="56">
        <f t="shared" si="28"/>
        <v>-78.880000000000109</v>
      </c>
      <c r="X109" s="56">
        <f t="shared" si="48"/>
        <v>-11.457964714420996</v>
      </c>
      <c r="Y109" s="3" t="str">
        <f t="shared" si="49"/>
        <v>down</v>
      </c>
      <c r="Z109" s="55">
        <f t="shared" si="50"/>
        <v>-3.7275592782076217</v>
      </c>
      <c r="AA109" s="3" t="str">
        <f t="shared" si="44"/>
        <v>down</v>
      </c>
      <c r="AB109" s="56">
        <f t="shared" si="51"/>
        <v>-1.5388207668221696</v>
      </c>
      <c r="AC109" s="3" t="str">
        <f t="shared" si="52"/>
        <v>down</v>
      </c>
    </row>
    <row r="110" spans="1:29" x14ac:dyDescent="0.35">
      <c r="A110" s="5">
        <f t="shared" si="53"/>
        <v>2015</v>
      </c>
      <c r="B110" s="5">
        <f t="shared" si="54"/>
        <v>4</v>
      </c>
      <c r="C110" s="5">
        <f t="shared" si="55"/>
        <v>12</v>
      </c>
      <c r="D110" s="7">
        <f t="shared" si="56"/>
        <v>42369</v>
      </c>
      <c r="E110" s="6" t="s">
        <v>84</v>
      </c>
      <c r="F110" s="48">
        <f>_xll.GetPrice($F$2, "MonthlyAverage", "Mid", $D110)</f>
        <v>40.39</v>
      </c>
      <c r="G110" s="48">
        <f>_xll.GetPrice($G$2, "MonthlyAverage", "Mid", $D110)</f>
        <v>77.52</v>
      </c>
      <c r="H110" s="50">
        <f t="shared" si="40"/>
        <v>164.83556129032257</v>
      </c>
      <c r="I110" s="48">
        <f>_xll.GetPrice($I$2, "MonthlyAverage", "Mid", $D110)</f>
        <v>981</v>
      </c>
      <c r="J110" s="48">
        <f>_xll.GetPrice($J$2, "MonthlyAverage", "Mid", $D110)</f>
        <v>1754.09</v>
      </c>
      <c r="K110" s="46">
        <f>[8]MonthlyNew!H109</f>
        <v>6.4540782608695659</v>
      </c>
      <c r="L110" s="46">
        <v>0.17</v>
      </c>
      <c r="M110" s="50">
        <f t="shared" si="57"/>
        <v>129.91189517255273</v>
      </c>
      <c r="N110" s="50">
        <f t="shared" si="27"/>
        <v>232.29067910624158</v>
      </c>
      <c r="O110" s="52">
        <f t="shared" si="39"/>
        <v>34.923666117769841</v>
      </c>
      <c r="P110" s="54">
        <f t="shared" si="38"/>
        <v>102.37878393368885</v>
      </c>
      <c r="Q110" s="52">
        <f>M110-TurkeyCore!F79</f>
        <v>-54.098104827447258</v>
      </c>
      <c r="R110" s="55">
        <f t="shared" si="45"/>
        <v>-9.9453709677419511</v>
      </c>
      <c r="S110" s="3" t="str">
        <f t="shared" si="42"/>
        <v>down</v>
      </c>
      <c r="T110" s="56">
        <f t="shared" si="37"/>
        <v>-124</v>
      </c>
      <c r="U110" s="56">
        <f t="shared" si="46"/>
        <v>-18.338685683189482</v>
      </c>
      <c r="V110" s="3" t="str">
        <f t="shared" si="47"/>
        <v>down</v>
      </c>
      <c r="W110" s="56">
        <f t="shared" si="28"/>
        <v>-115.67000000000007</v>
      </c>
      <c r="X110" s="56">
        <f t="shared" si="48"/>
        <v>-18.562720043833139</v>
      </c>
      <c r="Y110" s="3" t="str">
        <f t="shared" si="49"/>
        <v>down</v>
      </c>
      <c r="Z110" s="55">
        <f t="shared" si="50"/>
        <v>8.3933147154475307</v>
      </c>
      <c r="AA110" s="3" t="str">
        <f t="shared" si="44"/>
        <v>up</v>
      </c>
      <c r="AB110" s="56">
        <f t="shared" si="51"/>
        <v>-0.22403436064365678</v>
      </c>
      <c r="AC110" s="3" t="str">
        <f t="shared" si="52"/>
        <v>down</v>
      </c>
    </row>
    <row r="111" spans="1:29" x14ac:dyDescent="0.35">
      <c r="A111" s="5">
        <f t="shared" si="53"/>
        <v>2016</v>
      </c>
      <c r="B111" s="5">
        <f t="shared" si="54"/>
        <v>1</v>
      </c>
      <c r="C111" s="5">
        <f t="shared" si="55"/>
        <v>1</v>
      </c>
      <c r="D111" s="7">
        <f t="shared" si="56"/>
        <v>42400</v>
      </c>
      <c r="E111" s="6" t="s">
        <v>85</v>
      </c>
      <c r="F111" s="48">
        <f>_xll.GetPrice($F$2, "MonthlyAverage", "Mid", $D111)</f>
        <v>41.89</v>
      </c>
      <c r="G111" s="48">
        <f>_xll.GetPrice($G$2, "MonthlyAverage", "Mid", $D111)</f>
        <v>78.290000000000006</v>
      </c>
      <c r="H111" s="50">
        <f t="shared" si="40"/>
        <v>167.84781612903225</v>
      </c>
      <c r="I111" s="48">
        <f>_xll.GetPrice($I$2, "MonthlyAverage", "Mid", $D111)</f>
        <v>1011.25</v>
      </c>
      <c r="J111" s="48">
        <f>_xll.GetPrice($J$2, "MonthlyAverage", "Mid", $D111)</f>
        <v>1872.25</v>
      </c>
      <c r="K111" s="46">
        <f>[8]MonthlyNew!H110</f>
        <v>6.5690047619047629</v>
      </c>
      <c r="L111" s="46">
        <v>0.17</v>
      </c>
      <c r="M111" s="50">
        <f t="shared" si="57"/>
        <v>131.57491441148238</v>
      </c>
      <c r="N111" s="50">
        <f t="shared" si="27"/>
        <v>243.60062645923156</v>
      </c>
      <c r="O111" s="52">
        <f t="shared" si="39"/>
        <v>36.272901717549871</v>
      </c>
      <c r="P111" s="54">
        <f t="shared" si="38"/>
        <v>112.02571204774918</v>
      </c>
      <c r="Q111" s="52">
        <f>M111-TurkeyCore!F80</f>
        <v>-47.305085588517613</v>
      </c>
      <c r="R111" s="55">
        <f t="shared" si="45"/>
        <v>3.0122548387096799</v>
      </c>
      <c r="S111" s="3" t="str">
        <f t="shared" si="42"/>
        <v>up</v>
      </c>
      <c r="T111" s="56">
        <f t="shared" si="37"/>
        <v>30.25</v>
      </c>
      <c r="U111" s="56">
        <f t="shared" si="46"/>
        <v>1.6630192389296496</v>
      </c>
      <c r="V111" s="3" t="str">
        <f t="shared" si="47"/>
        <v>up</v>
      </c>
      <c r="W111" s="56">
        <f t="shared" si="28"/>
        <v>118.16000000000008</v>
      </c>
      <c r="X111" s="56">
        <f t="shared" si="48"/>
        <v>11.30994735298998</v>
      </c>
      <c r="Y111" s="3" t="str">
        <f t="shared" si="49"/>
        <v>up</v>
      </c>
      <c r="Z111" s="55">
        <f t="shared" si="50"/>
        <v>1.3492355997800303</v>
      </c>
      <c r="AA111" s="3" t="str">
        <f t="shared" si="44"/>
        <v>up</v>
      </c>
      <c r="AB111" s="56">
        <f t="shared" si="51"/>
        <v>9.64692811406033</v>
      </c>
      <c r="AC111" s="3" t="str">
        <f t="shared" si="52"/>
        <v>up</v>
      </c>
    </row>
    <row r="112" spans="1:29" x14ac:dyDescent="0.35">
      <c r="A112" s="5">
        <f t="shared" si="53"/>
        <v>2016</v>
      </c>
      <c r="B112" s="5">
        <f t="shared" si="54"/>
        <v>1</v>
      </c>
      <c r="C112" s="5">
        <f t="shared" si="55"/>
        <v>2</v>
      </c>
      <c r="D112" s="7">
        <f t="shared" si="56"/>
        <v>42429</v>
      </c>
      <c r="E112" s="6" t="s">
        <v>86</v>
      </c>
      <c r="F112" s="48">
        <f>_xll.GetPrice($F$2, "MonthlyAverage", "Mid", $D112)</f>
        <v>47.1</v>
      </c>
      <c r="G112" s="48">
        <f>_xll.GetPrice($G$2, "MonthlyAverage", "Mid", $D112)</f>
        <v>76.040000000000006</v>
      </c>
      <c r="H112" s="50">
        <f t="shared" si="40"/>
        <v>174.51854193548388</v>
      </c>
      <c r="I112" s="48">
        <f>_xll.GetPrice($I$2, "MonthlyAverage", "Mid", $D112)</f>
        <v>1035</v>
      </c>
      <c r="J112" s="48">
        <f>_xll.GetPrice($J$2, "MonthlyAverage", "Mid", $D112)</f>
        <v>1867.86</v>
      </c>
      <c r="K112" s="46">
        <f>[8]MonthlyNew!H111</f>
        <v>6.5473380952380955</v>
      </c>
      <c r="L112" s="46">
        <v>0.17</v>
      </c>
      <c r="M112" s="50">
        <f t="shared" si="57"/>
        <v>135.1106925818859</v>
      </c>
      <c r="N112" s="50">
        <f t="shared" si="27"/>
        <v>243.83367946473561</v>
      </c>
      <c r="O112" s="52">
        <f t="shared" si="39"/>
        <v>39.407849353597982</v>
      </c>
      <c r="P112" s="54">
        <f t="shared" si="38"/>
        <v>108.72298688284971</v>
      </c>
      <c r="Q112" s="52">
        <f>M112-TurkeyCore!F81</f>
        <v>-36.969307418114113</v>
      </c>
      <c r="R112" s="55">
        <f t="shared" si="45"/>
        <v>6.6707258064516282</v>
      </c>
      <c r="S112" s="3" t="str">
        <f t="shared" si="42"/>
        <v>up</v>
      </c>
      <c r="T112" s="56">
        <f t="shared" si="37"/>
        <v>23.75</v>
      </c>
      <c r="U112" s="56">
        <f t="shared" si="46"/>
        <v>3.5357781704035176</v>
      </c>
      <c r="V112" s="3" t="str">
        <f t="shared" si="47"/>
        <v>up</v>
      </c>
      <c r="W112" s="56">
        <f t="shared" si="28"/>
        <v>-4.3900000000001</v>
      </c>
      <c r="X112" s="56">
        <f t="shared" si="48"/>
        <v>0.23305300550404695</v>
      </c>
      <c r="Y112" s="3" t="str">
        <f t="shared" si="49"/>
        <v>up</v>
      </c>
      <c r="Z112" s="55">
        <f t="shared" si="50"/>
        <v>3.1349476360481106</v>
      </c>
      <c r="AA112" s="3" t="str">
        <f t="shared" si="44"/>
        <v>up</v>
      </c>
      <c r="AB112" s="56">
        <f t="shared" si="51"/>
        <v>-3.3027251648994707</v>
      </c>
      <c r="AC112" s="3" t="str">
        <f t="shared" si="52"/>
        <v>down</v>
      </c>
    </row>
    <row r="113" spans="1:29" x14ac:dyDescent="0.35">
      <c r="A113" s="5">
        <f t="shared" si="53"/>
        <v>2016</v>
      </c>
      <c r="B113" s="5">
        <f t="shared" si="54"/>
        <v>1</v>
      </c>
      <c r="C113" s="5">
        <f t="shared" si="55"/>
        <v>3</v>
      </c>
      <c r="D113" s="7">
        <f t="shared" si="56"/>
        <v>42460</v>
      </c>
      <c r="E113" s="6" t="s">
        <v>87</v>
      </c>
      <c r="F113" s="48">
        <f>_xll.GetPrice($F$2, "MonthlyAverage", "Mid", $D113)</f>
        <v>56.14</v>
      </c>
      <c r="G113" s="48">
        <f>_xll.GetPrice($G$2, "MonthlyAverage", "Mid", $D113)</f>
        <v>81.2</v>
      </c>
      <c r="H113" s="50">
        <f t="shared" si="40"/>
        <v>193.07238709677421</v>
      </c>
      <c r="I113" s="48">
        <f>_xll.GetPrice($I$2, "MonthlyAverage", "Mid", $D113)</f>
        <v>1202.5</v>
      </c>
      <c r="J113" s="48">
        <f>_xll.GetPrice($J$2, "MonthlyAverage", "Mid", $D113)</f>
        <v>2212.83</v>
      </c>
      <c r="K113" s="46">
        <f>[8]MonthlyNew!H112</f>
        <v>6.5026000000000002</v>
      </c>
      <c r="L113" s="46">
        <v>0.17</v>
      </c>
      <c r="M113" s="50">
        <f t="shared" si="57"/>
        <v>158.05643554543997</v>
      </c>
      <c r="N113" s="50">
        <f t="shared" si="27"/>
        <v>290.85407257215462</v>
      </c>
      <c r="O113" s="52">
        <f t="shared" si="39"/>
        <v>35.01595155133424</v>
      </c>
      <c r="P113" s="54">
        <f t="shared" si="38"/>
        <v>132.79763702671465</v>
      </c>
      <c r="Q113" s="52">
        <f>M113-TurkeyCore!F82</f>
        <v>-51.823564454560028</v>
      </c>
      <c r="R113" s="55">
        <f t="shared" si="45"/>
        <v>18.553845161290326</v>
      </c>
      <c r="S113" s="3" t="str">
        <f t="shared" si="42"/>
        <v>up</v>
      </c>
      <c r="T113" s="56">
        <f t="shared" si="37"/>
        <v>167.5</v>
      </c>
      <c r="U113" s="56">
        <f t="shared" si="46"/>
        <v>22.945742963554068</v>
      </c>
      <c r="V113" s="3" t="str">
        <f t="shared" si="47"/>
        <v>up</v>
      </c>
      <c r="W113" s="56">
        <f t="shared" si="28"/>
        <v>344.97</v>
      </c>
      <c r="X113" s="56">
        <f t="shared" si="48"/>
        <v>47.020393107419011</v>
      </c>
      <c r="Y113" s="3" t="str">
        <f t="shared" si="49"/>
        <v>up</v>
      </c>
      <c r="Z113" s="55">
        <f t="shared" si="50"/>
        <v>-4.3918978022637418</v>
      </c>
      <c r="AA113" s="3" t="str">
        <f t="shared" si="44"/>
        <v>down</v>
      </c>
      <c r="AB113" s="56">
        <f t="shared" si="51"/>
        <v>24.074650143864943</v>
      </c>
      <c r="AC113" s="3" t="str">
        <f t="shared" si="52"/>
        <v>up</v>
      </c>
    </row>
    <row r="114" spans="1:29" x14ac:dyDescent="0.35">
      <c r="A114" s="5">
        <f t="shared" si="53"/>
        <v>2016</v>
      </c>
      <c r="B114" s="5">
        <f t="shared" si="54"/>
        <v>2</v>
      </c>
      <c r="C114" s="5">
        <f t="shared" si="55"/>
        <v>4</v>
      </c>
      <c r="D114" s="7">
        <f t="shared" si="56"/>
        <v>42490</v>
      </c>
      <c r="E114" s="6" t="s">
        <v>88</v>
      </c>
      <c r="F114" s="48">
        <f>_xll.GetPrice($F$2, "MonthlyAverage", "Mid", $D114)</f>
        <v>60.3</v>
      </c>
      <c r="G114" s="48">
        <f>_xll.GetPrice($G$2, "MonthlyAverage", "Mid", $D114)</f>
        <v>87.13</v>
      </c>
      <c r="H114" s="50">
        <f t="shared" si="40"/>
        <v>204.34816451612903</v>
      </c>
      <c r="I114" s="48">
        <f>_xll.GetPrice($I$2, "MonthlyAverage", "Mid", $D114)</f>
        <v>1470</v>
      </c>
      <c r="J114" s="48">
        <f>_xll.GetPrice($J$2, "MonthlyAverage", "Mid", $D114)</f>
        <v>2611.19</v>
      </c>
      <c r="K114" s="46">
        <f>[8]MonthlyNew!H113</f>
        <v>6.4743047619047616</v>
      </c>
      <c r="L114" s="46">
        <v>0.17</v>
      </c>
      <c r="M114" s="50">
        <f t="shared" si="57"/>
        <v>194.06103089293197</v>
      </c>
      <c r="N114" s="50">
        <f t="shared" si="27"/>
        <v>344.71443759001022</v>
      </c>
      <c r="O114" s="52">
        <f t="shared" si="39"/>
        <v>10.287133623197064</v>
      </c>
      <c r="P114" s="54">
        <f t="shared" si="38"/>
        <v>150.65340669707825</v>
      </c>
      <c r="Q114" s="52">
        <f>M114-TurkeyCore!F83</f>
        <v>-72.108969107068049</v>
      </c>
      <c r="R114" s="55">
        <f t="shared" si="45"/>
        <v>11.275777419354824</v>
      </c>
      <c r="S114" s="3" t="str">
        <f t="shared" si="42"/>
        <v>up</v>
      </c>
      <c r="T114" s="56">
        <f t="shared" si="37"/>
        <v>267.5</v>
      </c>
      <c r="U114" s="56">
        <f t="shared" si="46"/>
        <v>36.004595347492</v>
      </c>
      <c r="V114" s="3" t="str">
        <f t="shared" si="47"/>
        <v>up</v>
      </c>
      <c r="W114" s="56">
        <f t="shared" si="28"/>
        <v>398.36000000000013</v>
      </c>
      <c r="X114" s="56">
        <f t="shared" si="48"/>
        <v>53.860365017855599</v>
      </c>
      <c r="Y114" s="3" t="str">
        <f t="shared" si="49"/>
        <v>up</v>
      </c>
      <c r="Z114" s="55">
        <f t="shared" si="50"/>
        <v>-24.728817928137175</v>
      </c>
      <c r="AA114" s="3" t="str">
        <f t="shared" si="44"/>
        <v>down</v>
      </c>
      <c r="AB114" s="56">
        <f t="shared" si="51"/>
        <v>17.8557696703636</v>
      </c>
      <c r="AC114" s="3" t="str">
        <f t="shared" si="52"/>
        <v>up</v>
      </c>
    </row>
    <row r="115" spans="1:29" x14ac:dyDescent="0.35">
      <c r="A115" s="5">
        <f t="shared" si="53"/>
        <v>2016</v>
      </c>
      <c r="B115" s="5">
        <f t="shared" si="54"/>
        <v>2</v>
      </c>
      <c r="C115" s="5">
        <f t="shared" si="55"/>
        <v>5</v>
      </c>
      <c r="D115" s="7">
        <f t="shared" si="56"/>
        <v>42521</v>
      </c>
      <c r="E115" s="6" t="s">
        <v>89</v>
      </c>
      <c r="F115" s="48">
        <f>_xll.GetPrice($F$2, "MonthlyAverage", "Mid", $D115)</f>
        <v>54.61</v>
      </c>
      <c r="G115" s="48">
        <f>_xll.GetPrice($G$2, "MonthlyAverage", "Mid", $D115)</f>
        <v>91.41</v>
      </c>
      <c r="H115" s="50">
        <f t="shared" si="40"/>
        <v>198.46634516129032</v>
      </c>
      <c r="I115" s="48">
        <f>_xll.GetPrice($I$2, "MonthlyAverage", "Mid", $D115)</f>
        <v>1403.75</v>
      </c>
      <c r="J115" s="48">
        <f>_xll.GetPrice($J$2, "MonthlyAverage", "Mid", $D115)</f>
        <v>2317.5</v>
      </c>
      <c r="K115" s="46">
        <f>[8]MonthlyNew!H114</f>
        <v>6.5283409090909092</v>
      </c>
      <c r="L115" s="46">
        <v>0.17</v>
      </c>
      <c r="M115" s="50">
        <f t="shared" si="57"/>
        <v>183.78119977092288</v>
      </c>
      <c r="N115" s="50">
        <f t="shared" si="27"/>
        <v>303.41081422554862</v>
      </c>
      <c r="O115" s="52">
        <f t="shared" si="39"/>
        <v>14.685145390367438</v>
      </c>
      <c r="P115" s="54">
        <f t="shared" si="38"/>
        <v>119.62961445462574</v>
      </c>
      <c r="Q115" s="52">
        <f>M115-TurkeyCore!F84</f>
        <v>-107.15880022907712</v>
      </c>
      <c r="R115" s="55">
        <f t="shared" si="45"/>
        <v>-5.8818193548387114</v>
      </c>
      <c r="S115" s="3" t="str">
        <f t="shared" si="42"/>
        <v>down</v>
      </c>
      <c r="T115" s="56">
        <f t="shared" si="37"/>
        <v>-66.25</v>
      </c>
      <c r="U115" s="56">
        <f t="shared" si="46"/>
        <v>-10.279831122009085</v>
      </c>
      <c r="V115" s="3" t="str">
        <f t="shared" si="47"/>
        <v>down</v>
      </c>
      <c r="W115" s="56">
        <f t="shared" si="28"/>
        <v>-293.69000000000005</v>
      </c>
      <c r="X115" s="56">
        <f t="shared" si="48"/>
        <v>-41.3036233644616</v>
      </c>
      <c r="Y115" s="3" t="str">
        <f t="shared" si="49"/>
        <v>down</v>
      </c>
      <c r="Z115" s="55">
        <f t="shared" si="50"/>
        <v>4.3980117671703738</v>
      </c>
      <c r="AA115" s="3" t="str">
        <f t="shared" si="44"/>
        <v>up</v>
      </c>
      <c r="AB115" s="56">
        <f t="shared" si="51"/>
        <v>-31.023792242452515</v>
      </c>
      <c r="AC115" s="3" t="str">
        <f t="shared" si="52"/>
        <v>down</v>
      </c>
    </row>
    <row r="116" spans="1:29" x14ac:dyDescent="0.35">
      <c r="A116" s="5">
        <f t="shared" si="53"/>
        <v>2016</v>
      </c>
      <c r="B116" s="5">
        <f t="shared" si="54"/>
        <v>2</v>
      </c>
      <c r="C116" s="5">
        <f t="shared" si="55"/>
        <v>6</v>
      </c>
      <c r="D116" s="7">
        <f t="shared" si="56"/>
        <v>42551</v>
      </c>
      <c r="E116" s="6" t="s">
        <v>90</v>
      </c>
      <c r="F116" s="48">
        <f>_xll.GetPrice($F$2, "MonthlyAverage", "Mid", $D116)</f>
        <v>51.46</v>
      </c>
      <c r="G116" s="48">
        <f>_xll.GetPrice($G$2, "MonthlyAverage", "Mid", $D116)</f>
        <v>90.55</v>
      </c>
      <c r="H116" s="50">
        <f t="shared" si="40"/>
        <v>192.7235</v>
      </c>
      <c r="I116" s="48">
        <f>_xll.GetPrice($I$2, "MonthlyAverage", "Mid", $D116)</f>
        <v>1305</v>
      </c>
      <c r="J116" s="48">
        <f>_xll.GetPrice($J$2, "MonthlyAverage", "Mid", $D116)</f>
        <v>2084.5500000000002</v>
      </c>
      <c r="K116" s="46">
        <f>[8]MonthlyNew!H115</f>
        <v>6.587304545454546</v>
      </c>
      <c r="L116" s="46">
        <v>0.17</v>
      </c>
      <c r="M116" s="50">
        <f t="shared" si="57"/>
        <v>169.32337159882292</v>
      </c>
      <c r="N116" s="50">
        <f t="shared" si="27"/>
        <v>270.46975805848763</v>
      </c>
      <c r="O116" s="52">
        <f t="shared" si="39"/>
        <v>23.400128401177085</v>
      </c>
      <c r="P116" s="54">
        <f t="shared" si="38"/>
        <v>101.14638645966471</v>
      </c>
      <c r="Q116" s="52">
        <f>M116-TurkeyCore!F85</f>
        <v>-54.046628401177088</v>
      </c>
      <c r="R116" s="55">
        <f t="shared" si="45"/>
        <v>-5.7428451612903189</v>
      </c>
      <c r="S116" s="3" t="str">
        <f t="shared" si="42"/>
        <v>down</v>
      </c>
      <c r="T116" s="56">
        <f t="shared" si="37"/>
        <v>-98.75</v>
      </c>
      <c r="U116" s="56">
        <f t="shared" si="46"/>
        <v>-14.457828172099966</v>
      </c>
      <c r="V116" s="3" t="str">
        <f t="shared" si="47"/>
        <v>down</v>
      </c>
      <c r="W116" s="56">
        <f t="shared" si="28"/>
        <v>-232.94999999999982</v>
      </c>
      <c r="X116" s="56">
        <f t="shared" si="48"/>
        <v>-32.941056167060992</v>
      </c>
      <c r="Y116" s="3" t="str">
        <f t="shared" si="49"/>
        <v>down</v>
      </c>
      <c r="Z116" s="55">
        <f t="shared" si="50"/>
        <v>8.7149830108096467</v>
      </c>
      <c r="AA116" s="3" t="str">
        <f t="shared" si="44"/>
        <v>up</v>
      </c>
      <c r="AB116" s="56">
        <f t="shared" si="51"/>
        <v>-18.483227994961027</v>
      </c>
      <c r="AC116" s="3" t="str">
        <f t="shared" si="52"/>
        <v>down</v>
      </c>
    </row>
    <row r="117" spans="1:29" x14ac:dyDescent="0.35">
      <c r="A117" s="5">
        <f t="shared" si="53"/>
        <v>2016</v>
      </c>
      <c r="B117" s="5">
        <f t="shared" si="54"/>
        <v>3</v>
      </c>
      <c r="C117" s="5">
        <f t="shared" si="55"/>
        <v>7</v>
      </c>
      <c r="D117" s="7">
        <f t="shared" si="56"/>
        <v>42582</v>
      </c>
      <c r="E117" s="6" t="s">
        <v>91</v>
      </c>
      <c r="F117" s="48">
        <f>_xll.GetPrice($F$2, "MonthlyAverage", "Mid", $D117)</f>
        <v>57.16</v>
      </c>
      <c r="G117" s="48">
        <f>_xll.GetPrice($G$2, "MonthlyAverage", "Mid", $D117)</f>
        <v>94.85</v>
      </c>
      <c r="H117" s="50">
        <f t="shared" si="40"/>
        <v>205.22804838709675</v>
      </c>
      <c r="I117" s="48">
        <f>_xll.GetPrice($I$2, "MonthlyAverage", "Mid", $D117)</f>
        <v>1419</v>
      </c>
      <c r="J117" s="48">
        <f>_xll.GetPrice($J$2, "MonthlyAverage", "Mid", $D117)</f>
        <v>2257.38</v>
      </c>
      <c r="K117" s="46">
        <f>[8]MonthlyNew!H116</f>
        <v>6.6749190476190483</v>
      </c>
      <c r="L117" s="46">
        <v>0.17</v>
      </c>
      <c r="M117" s="50">
        <f t="shared" si="57"/>
        <v>181.69816055718718</v>
      </c>
      <c r="N117" s="50">
        <f t="shared" si="27"/>
        <v>289.04988983691561</v>
      </c>
      <c r="O117" s="52">
        <f t="shared" ref="O117:O148" si="58">H117-M117</f>
        <v>23.529887829909569</v>
      </c>
      <c r="P117" s="54">
        <f t="shared" si="38"/>
        <v>107.35172927972843</v>
      </c>
      <c r="Q117" s="52">
        <f>M117-TurkeyCore!F86</f>
        <v>-32.991839442812818</v>
      </c>
      <c r="R117" s="55">
        <f t="shared" si="45"/>
        <v>12.504548387096747</v>
      </c>
      <c r="S117" s="3" t="str">
        <f t="shared" si="42"/>
        <v>up</v>
      </c>
      <c r="T117" s="56">
        <f t="shared" si="37"/>
        <v>114</v>
      </c>
      <c r="U117" s="56">
        <f t="shared" si="46"/>
        <v>12.374788958364263</v>
      </c>
      <c r="V117" s="3" t="str">
        <f t="shared" si="47"/>
        <v>up</v>
      </c>
      <c r="W117" s="56">
        <f t="shared" si="28"/>
        <v>172.82999999999993</v>
      </c>
      <c r="X117" s="56">
        <f t="shared" si="48"/>
        <v>18.580131778427983</v>
      </c>
      <c r="Y117" s="3" t="str">
        <f t="shared" si="49"/>
        <v>up</v>
      </c>
      <c r="Z117" s="55">
        <f t="shared" si="50"/>
        <v>0.12975942873248414</v>
      </c>
      <c r="AA117" s="3" t="str">
        <f t="shared" si="44"/>
        <v>up</v>
      </c>
      <c r="AB117" s="56">
        <f t="shared" si="51"/>
        <v>6.20534282006372</v>
      </c>
      <c r="AC117" s="3" t="str">
        <f t="shared" si="52"/>
        <v>up</v>
      </c>
    </row>
    <row r="118" spans="1:29" x14ac:dyDescent="0.35">
      <c r="A118" s="5">
        <f t="shared" si="53"/>
        <v>2016</v>
      </c>
      <c r="B118" s="5">
        <f t="shared" si="54"/>
        <v>3</v>
      </c>
      <c r="C118" s="5">
        <f t="shared" si="55"/>
        <v>8</v>
      </c>
      <c r="D118" s="7">
        <f t="shared" si="56"/>
        <v>42613</v>
      </c>
      <c r="E118" s="6" t="s">
        <v>92</v>
      </c>
      <c r="F118" s="48">
        <f>_xll.GetPrice($F$2, "MonthlyAverage", "Mid", $D118)</f>
        <v>60.7</v>
      </c>
      <c r="G118" s="48">
        <f>_xll.GetPrice($G$2, "MonthlyAverage", "Mid", $D118)</f>
        <v>112.21</v>
      </c>
      <c r="H118" s="50">
        <f t="shared" si="40"/>
        <v>224.30492580645159</v>
      </c>
      <c r="I118" s="48">
        <f>_xll.GetPrice($I$2, "MonthlyAverage", "Mid", $D118)</f>
        <v>1532.5</v>
      </c>
      <c r="J118" s="48">
        <f>_xll.GetPrice($J$2, "MonthlyAverage", "Mid", $D118)</f>
        <v>2417.61</v>
      </c>
      <c r="K118" s="46">
        <f>[8]MonthlyNew!H117</f>
        <v>6.6464521739130422</v>
      </c>
      <c r="L118" s="46">
        <v>0.17</v>
      </c>
      <c r="M118" s="50">
        <f t="shared" si="57"/>
        <v>197.07191529490979</v>
      </c>
      <c r="N118" s="50">
        <f t="shared" si="27"/>
        <v>310.89268067610232</v>
      </c>
      <c r="O118" s="52">
        <f t="shared" si="58"/>
        <v>27.233010511541806</v>
      </c>
      <c r="P118" s="54">
        <f t="shared" si="38"/>
        <v>113.82076538119253</v>
      </c>
      <c r="Q118" s="52">
        <f>M118-TurkeyCore!F87</f>
        <v>-23.238084705090216</v>
      </c>
      <c r="R118" s="55">
        <f t="shared" si="45"/>
        <v>19.076877419354844</v>
      </c>
      <c r="S118" s="3" t="str">
        <f t="shared" si="42"/>
        <v>up</v>
      </c>
      <c r="T118" s="56">
        <f t="shared" si="37"/>
        <v>113.5</v>
      </c>
      <c r="U118" s="56">
        <f t="shared" si="46"/>
        <v>15.373754737722606</v>
      </c>
      <c r="V118" s="3" t="str">
        <f t="shared" si="47"/>
        <v>up</v>
      </c>
      <c r="W118" s="56">
        <f t="shared" si="28"/>
        <v>160.23000000000002</v>
      </c>
      <c r="X118" s="56">
        <f t="shared" si="48"/>
        <v>21.842790839186705</v>
      </c>
      <c r="Y118" s="3" t="str">
        <f t="shared" si="49"/>
        <v>up</v>
      </c>
      <c r="Z118" s="55">
        <f t="shared" si="50"/>
        <v>3.7031226816322373</v>
      </c>
      <c r="AA118" s="3" t="str">
        <f t="shared" si="44"/>
        <v>up</v>
      </c>
      <c r="AB118" s="56">
        <f t="shared" si="51"/>
        <v>6.4690361014640985</v>
      </c>
      <c r="AC118" s="3" t="str">
        <f t="shared" si="52"/>
        <v>up</v>
      </c>
    </row>
    <row r="119" spans="1:29" x14ac:dyDescent="0.35">
      <c r="A119" s="5">
        <f t="shared" si="53"/>
        <v>2016</v>
      </c>
      <c r="B119" s="5">
        <f t="shared" si="54"/>
        <v>3</v>
      </c>
      <c r="C119" s="5">
        <f t="shared" si="55"/>
        <v>9</v>
      </c>
      <c r="D119" s="7">
        <f t="shared" si="56"/>
        <v>42643</v>
      </c>
      <c r="E119" s="6" t="s">
        <v>93</v>
      </c>
      <c r="F119" s="48">
        <f>_xll.GetPrice($F$2, "MonthlyAverage", "Mid", $D119)</f>
        <v>57.04</v>
      </c>
      <c r="G119" s="48">
        <f>_xll.GetPrice($G$2, "MonthlyAverage", "Mid", $D119)</f>
        <v>172.29</v>
      </c>
      <c r="H119" s="50">
        <f t="shared" si="40"/>
        <v>264.66329999999999</v>
      </c>
      <c r="I119" s="48">
        <f>_xll.GetPrice($I$2, "MonthlyAverage", "Mid", $D119)</f>
        <v>1516.67</v>
      </c>
      <c r="J119" s="48">
        <f>_xll.GetPrice($J$2, "MonthlyAverage", "Mid", $D119)</f>
        <v>2332.5</v>
      </c>
      <c r="K119" s="46">
        <f>[8]MonthlyNew!H118</f>
        <v>6.6701727272727274</v>
      </c>
      <c r="L119" s="46">
        <v>0.17</v>
      </c>
      <c r="M119" s="50">
        <f t="shared" si="57"/>
        <v>194.34266522048085</v>
      </c>
      <c r="N119" s="50">
        <f t="shared" si="27"/>
        <v>298.88127715770179</v>
      </c>
      <c r="O119" s="52">
        <f t="shared" si="58"/>
        <v>70.320634779519139</v>
      </c>
      <c r="P119" s="54">
        <f t="shared" si="38"/>
        <v>104.53861193722094</v>
      </c>
      <c r="Q119" s="52">
        <f>M119-TurkeyCore!F88</f>
        <v>-17.787334779519142</v>
      </c>
      <c r="R119" s="55">
        <f t="shared" ref="R119:R150" si="59">H119-H118</f>
        <v>40.3583741935484</v>
      </c>
      <c r="S119" s="3" t="str">
        <f t="shared" si="42"/>
        <v>up</v>
      </c>
      <c r="T119" s="56">
        <f t="shared" si="37"/>
        <v>-15.829999999999927</v>
      </c>
      <c r="U119" s="56">
        <f t="shared" si="46"/>
        <v>-2.7292500744289327</v>
      </c>
      <c r="V119" s="3" t="str">
        <f t="shared" si="47"/>
        <v>down</v>
      </c>
      <c r="W119" s="56">
        <f t="shared" si="28"/>
        <v>-85.110000000000127</v>
      </c>
      <c r="X119" s="56">
        <f t="shared" si="48"/>
        <v>-12.011403518400527</v>
      </c>
      <c r="Y119" s="3" t="str">
        <f t="shared" si="49"/>
        <v>down</v>
      </c>
      <c r="Z119" s="55">
        <f t="shared" si="50"/>
        <v>43.087624267977333</v>
      </c>
      <c r="AA119" s="3" t="str">
        <f t="shared" si="44"/>
        <v>up</v>
      </c>
      <c r="AB119" s="56">
        <f t="shared" si="51"/>
        <v>-9.2821534439715947</v>
      </c>
      <c r="AC119" s="3" t="str">
        <f t="shared" si="52"/>
        <v>down</v>
      </c>
    </row>
    <row r="120" spans="1:29" x14ac:dyDescent="0.35">
      <c r="A120" s="5">
        <f t="shared" si="53"/>
        <v>2016</v>
      </c>
      <c r="B120" s="5">
        <f t="shared" si="54"/>
        <v>4</v>
      </c>
      <c r="C120" s="5">
        <f t="shared" si="55"/>
        <v>10</v>
      </c>
      <c r="D120" s="7">
        <f t="shared" si="56"/>
        <v>42674</v>
      </c>
      <c r="E120" s="6" t="s">
        <v>94</v>
      </c>
      <c r="F120" s="48">
        <f>_xll.GetPrice($F$2, "MonthlyAverage", "Mid", $D120)</f>
        <v>58.55</v>
      </c>
      <c r="G120" s="48">
        <f>_xll.GetPrice($G$2, "MonthlyAverage", "Mid", $D120)</f>
        <v>207.75</v>
      </c>
      <c r="H120" s="50">
        <f t="shared" si="40"/>
        <v>294.40298387096777</v>
      </c>
      <c r="I120" s="48">
        <f>_xll.GetPrice($I$2, "MonthlyAverage", "Mid", $D120)</f>
        <v>1577.5</v>
      </c>
      <c r="J120" s="48">
        <f>_xll.GetPrice($J$2, "MonthlyAverage", "Mid", $D120)</f>
        <v>2401.4299999999998</v>
      </c>
      <c r="K120" s="46">
        <f>[8]MonthlyNew!H119</f>
        <v>6.7287000000000008</v>
      </c>
      <c r="L120" s="46">
        <v>0.17</v>
      </c>
      <c r="M120" s="50">
        <f t="shared" si="57"/>
        <v>200.37906256640929</v>
      </c>
      <c r="N120" s="50">
        <f t="shared" si="27"/>
        <v>305.03726923540552</v>
      </c>
      <c r="O120" s="52">
        <f t="shared" si="58"/>
        <v>94.023921304558485</v>
      </c>
      <c r="P120" s="54">
        <f t="shared" si="38"/>
        <v>104.65820666899623</v>
      </c>
      <c r="Q120" s="52">
        <f>M120-TurkeyCore!F89</f>
        <v>-17.360937433590721</v>
      </c>
      <c r="R120" s="55">
        <f t="shared" si="59"/>
        <v>29.739683870967781</v>
      </c>
      <c r="S120" s="3" t="str">
        <f t="shared" si="42"/>
        <v>up</v>
      </c>
      <c r="T120" s="56">
        <f t="shared" si="37"/>
        <v>60.829999999999927</v>
      </c>
      <c r="U120" s="56">
        <f t="shared" si="46"/>
        <v>6.0363973459284352</v>
      </c>
      <c r="V120" s="3" t="str">
        <f t="shared" si="47"/>
        <v>up</v>
      </c>
      <c r="W120" s="56">
        <f t="shared" si="28"/>
        <v>68.929999999999836</v>
      </c>
      <c r="X120" s="56">
        <f t="shared" si="48"/>
        <v>6.1559920777037291</v>
      </c>
      <c r="Y120" s="3" t="str">
        <f t="shared" si="49"/>
        <v>up</v>
      </c>
      <c r="Z120" s="55">
        <f t="shared" si="50"/>
        <v>23.703286525039346</v>
      </c>
      <c r="AA120" s="3" t="str">
        <f t="shared" si="44"/>
        <v>up</v>
      </c>
      <c r="AB120" s="56">
        <f t="shared" si="51"/>
        <v>0.11959473177529389</v>
      </c>
      <c r="AC120" s="3" t="str">
        <f t="shared" si="52"/>
        <v>up</v>
      </c>
    </row>
    <row r="121" spans="1:29" x14ac:dyDescent="0.35">
      <c r="A121" s="5">
        <f t="shared" si="53"/>
        <v>2016</v>
      </c>
      <c r="B121" s="5">
        <f t="shared" si="54"/>
        <v>4</v>
      </c>
      <c r="C121" s="5">
        <f t="shared" si="55"/>
        <v>11</v>
      </c>
      <c r="D121" s="7">
        <f t="shared" si="56"/>
        <v>42704</v>
      </c>
      <c r="E121" s="6" t="s">
        <v>95</v>
      </c>
      <c r="F121" s="48">
        <f>_xll.GetPrice($F$2, "MonthlyAverage", "Mid", $D121)</f>
        <v>72.67</v>
      </c>
      <c r="G121" s="48">
        <f>_xll.GetPrice($G$2, "MonthlyAverage", "Mid", $D121)</f>
        <v>269.99</v>
      </c>
      <c r="H121" s="50">
        <f t="shared" si="40"/>
        <v>365.10197741935485</v>
      </c>
      <c r="I121" s="48">
        <f>_xll.GetPrice($I$2, "MonthlyAverage", "Mid", $D121)</f>
        <v>1737.5</v>
      </c>
      <c r="J121" s="48">
        <f>_xll.GetPrice($J$2, "MonthlyAverage", "Mid", $D121)</f>
        <v>2871.59</v>
      </c>
      <c r="K121" s="46">
        <f>[8]MonthlyNew!H120</f>
        <v>6.8426681818181825</v>
      </c>
      <c r="L121" s="46">
        <v>0.17</v>
      </c>
      <c r="M121" s="50">
        <f t="shared" si="57"/>
        <v>217.02685203831422</v>
      </c>
      <c r="N121" s="50">
        <f t="shared" si="27"/>
        <v>358.68324491781453</v>
      </c>
      <c r="O121" s="52">
        <f t="shared" si="58"/>
        <v>148.07512538104064</v>
      </c>
      <c r="P121" s="54">
        <f t="shared" si="38"/>
        <v>141.65639287950032</v>
      </c>
      <c r="Q121" s="52">
        <f>M121-TurkeyCore!F90</f>
        <v>-41.723147961685783</v>
      </c>
      <c r="R121" s="55">
        <f t="shared" si="59"/>
        <v>70.698993548387079</v>
      </c>
      <c r="S121" s="3" t="str">
        <f t="shared" si="42"/>
        <v>up</v>
      </c>
      <c r="T121" s="56">
        <f t="shared" si="37"/>
        <v>160</v>
      </c>
      <c r="U121" s="56">
        <f t="shared" si="46"/>
        <v>16.647789471904929</v>
      </c>
      <c r="V121" s="3" t="str">
        <f t="shared" si="47"/>
        <v>up</v>
      </c>
      <c r="W121" s="56">
        <f t="shared" si="28"/>
        <v>470.16000000000031</v>
      </c>
      <c r="X121" s="56">
        <f t="shared" si="48"/>
        <v>53.645975682409016</v>
      </c>
      <c r="Y121" s="3" t="str">
        <f t="shared" si="49"/>
        <v>up</v>
      </c>
      <c r="Z121" s="55">
        <f t="shared" si="50"/>
        <v>54.051204076482151</v>
      </c>
      <c r="AA121" s="3" t="str">
        <f t="shared" si="44"/>
        <v>up</v>
      </c>
      <c r="AB121" s="56">
        <f t="shared" si="51"/>
        <v>36.998186210504088</v>
      </c>
      <c r="AC121" s="3" t="str">
        <f t="shared" si="52"/>
        <v>up</v>
      </c>
    </row>
    <row r="122" spans="1:29" x14ac:dyDescent="0.35">
      <c r="A122" s="5">
        <f t="shared" si="53"/>
        <v>2016</v>
      </c>
      <c r="B122" s="5">
        <f t="shared" si="54"/>
        <v>4</v>
      </c>
      <c r="C122" s="5">
        <f t="shared" si="55"/>
        <v>12</v>
      </c>
      <c r="D122" s="7">
        <f t="shared" si="56"/>
        <v>42735</v>
      </c>
      <c r="E122" s="6" t="s">
        <v>96</v>
      </c>
      <c r="F122" s="48">
        <f>_xll.GetPrice($F$2, "MonthlyAverage", "Mid", $D122)</f>
        <v>80.150000000000006</v>
      </c>
      <c r="G122" s="48">
        <f>_xll.GetPrice($G$2, "MonthlyAverage", "Mid", $D122)</f>
        <v>250.67</v>
      </c>
      <c r="H122" s="50">
        <f t="shared" si="40"/>
        <v>362.29009354838706</v>
      </c>
      <c r="I122" s="48">
        <f>_xll.GetPrice($I$2, "MonthlyAverage", "Mid", $D122)</f>
        <v>1725</v>
      </c>
      <c r="J122" s="48">
        <f>_xll.GetPrice($J$2, "MonthlyAverage", "Mid", $D122)</f>
        <v>3279.32</v>
      </c>
      <c r="K122" s="46">
        <f>[8]MonthlyNew!H121</f>
        <v>6.9189818181818197</v>
      </c>
      <c r="L122" s="46">
        <v>0.17</v>
      </c>
      <c r="M122" s="50">
        <f t="shared" si="57"/>
        <v>213.08900834001739</v>
      </c>
      <c r="N122" s="50">
        <f t="shared" si="27"/>
        <v>405.09394019106423</v>
      </c>
      <c r="O122" s="52">
        <f t="shared" si="58"/>
        <v>149.20108520836968</v>
      </c>
      <c r="P122" s="54">
        <f t="shared" si="38"/>
        <v>192.00493185104685</v>
      </c>
      <c r="Q122" s="52">
        <f>M122-TurkeyCore!F91</f>
        <v>-59.250991659982589</v>
      </c>
      <c r="R122" s="55">
        <f t="shared" si="59"/>
        <v>-2.8118838709677902</v>
      </c>
      <c r="S122" s="3" t="str">
        <f t="shared" si="42"/>
        <v>down</v>
      </c>
      <c r="T122" s="56">
        <f t="shared" si="37"/>
        <v>-12.5</v>
      </c>
      <c r="U122" s="56">
        <f t="shared" si="46"/>
        <v>-3.937843698296831</v>
      </c>
      <c r="V122" s="3" t="str">
        <f t="shared" si="47"/>
        <v>down</v>
      </c>
      <c r="W122" s="56">
        <f t="shared" si="28"/>
        <v>407.73</v>
      </c>
      <c r="X122" s="56">
        <f t="shared" si="48"/>
        <v>46.410695273249701</v>
      </c>
      <c r="Y122" s="3" t="str">
        <f t="shared" si="49"/>
        <v>up</v>
      </c>
      <c r="Z122" s="55">
        <f t="shared" si="50"/>
        <v>1.1259598273290408</v>
      </c>
      <c r="AA122" s="3" t="str">
        <f t="shared" si="44"/>
        <v>up</v>
      </c>
      <c r="AB122" s="56">
        <f t="shared" si="51"/>
        <v>50.348538971546532</v>
      </c>
      <c r="AC122" s="3" t="str">
        <f t="shared" si="52"/>
        <v>up</v>
      </c>
    </row>
    <row r="123" spans="1:29" x14ac:dyDescent="0.35">
      <c r="A123" s="5">
        <f t="shared" si="53"/>
        <v>2017</v>
      </c>
      <c r="B123" s="5">
        <f t="shared" si="54"/>
        <v>1</v>
      </c>
      <c r="C123" s="5">
        <f t="shared" si="55"/>
        <v>1</v>
      </c>
      <c r="D123" s="7">
        <f t="shared" si="56"/>
        <v>42766</v>
      </c>
      <c r="E123" s="6" t="s">
        <v>97</v>
      </c>
      <c r="F123" s="48">
        <f>_xll.GetPrice($F$2, "MonthlyAverage", "Mid", $D123)</f>
        <v>80.72</v>
      </c>
      <c r="G123" s="48">
        <f>_xll.GetPrice($G$2, "MonthlyAverage", "Mid", $D123)</f>
        <v>177.42</v>
      </c>
      <c r="H123" s="50">
        <f t="shared" si="40"/>
        <v>306.80694838709678</v>
      </c>
      <c r="I123" s="48">
        <f>_xll.GetPrice($I$2, "MonthlyAverage", "Mid", $D123)</f>
        <v>1710</v>
      </c>
      <c r="J123" s="48">
        <f>_xll.GetPrice($J$2, "MonthlyAverage", "Mid", $D123)</f>
        <v>3187.39</v>
      </c>
      <c r="K123" s="46">
        <f>[8]MonthlyNew!H122</f>
        <v>6.8914363636363642</v>
      </c>
      <c r="L123" s="46">
        <v>0.17</v>
      </c>
      <c r="M123" s="50">
        <f t="shared" si="57"/>
        <v>212.08038272695595</v>
      </c>
      <c r="N123" s="50">
        <f t="shared" si="27"/>
        <v>395.31163222226434</v>
      </c>
      <c r="O123" s="52">
        <f t="shared" si="58"/>
        <v>94.726565660140835</v>
      </c>
      <c r="P123" s="54">
        <f t="shared" si="38"/>
        <v>183.23124949530839</v>
      </c>
      <c r="Q123" s="52">
        <f>M123-TurkeyCore!F92</f>
        <v>-55.30961727304404</v>
      </c>
      <c r="R123" s="55">
        <f t="shared" si="59"/>
        <v>-55.483145161290281</v>
      </c>
      <c r="S123" s="3" t="str">
        <f t="shared" si="42"/>
        <v>down</v>
      </c>
      <c r="T123" s="56">
        <f t="shared" si="37"/>
        <v>-15</v>
      </c>
      <c r="U123" s="56">
        <f t="shared" si="46"/>
        <v>-1.0086256130614402</v>
      </c>
      <c r="V123" s="3" t="str">
        <f t="shared" si="47"/>
        <v>down</v>
      </c>
      <c r="W123" s="56">
        <f t="shared" si="28"/>
        <v>-91.930000000000291</v>
      </c>
      <c r="X123" s="56">
        <f t="shared" si="48"/>
        <v>-9.7823079687998984</v>
      </c>
      <c r="Y123" s="3" t="str">
        <f t="shared" si="49"/>
        <v>down</v>
      </c>
      <c r="Z123" s="55">
        <f t="shared" si="50"/>
        <v>-54.474519548228841</v>
      </c>
      <c r="AA123" s="3" t="str">
        <f t="shared" si="44"/>
        <v>down</v>
      </c>
      <c r="AB123" s="56">
        <f t="shared" si="51"/>
        <v>-8.7736823557384582</v>
      </c>
      <c r="AC123" s="3" t="str">
        <f t="shared" si="52"/>
        <v>down</v>
      </c>
    </row>
    <row r="124" spans="1:29" x14ac:dyDescent="0.35">
      <c r="A124" s="5">
        <f t="shared" si="53"/>
        <v>2017</v>
      </c>
      <c r="B124" s="5">
        <f t="shared" si="54"/>
        <v>1</v>
      </c>
      <c r="C124" s="5">
        <f t="shared" si="55"/>
        <v>2</v>
      </c>
      <c r="D124" s="7">
        <f t="shared" si="56"/>
        <v>42794</v>
      </c>
      <c r="E124" s="6" t="s">
        <v>98</v>
      </c>
      <c r="F124" s="48">
        <f>_xll.GetPrice($F$2, "MonthlyAverage", "Mid", $D124)</f>
        <v>88.46</v>
      </c>
      <c r="G124" s="48">
        <f>_xll.GetPrice($G$2, "MonthlyAverage", "Mid", $D124)</f>
        <v>157.99</v>
      </c>
      <c r="H124" s="50">
        <f t="shared" si="40"/>
        <v>304.32971935483874</v>
      </c>
      <c r="I124" s="48">
        <f>_xll.GetPrice($I$2, "MonthlyAverage", "Mid", $D124)</f>
        <v>1778.75</v>
      </c>
      <c r="J124" s="48">
        <f>_xll.GetPrice($J$2, "MonthlyAverage", "Mid", $D124)</f>
        <v>3416</v>
      </c>
      <c r="K124" s="46">
        <f>[8]MonthlyNew!H123</f>
        <v>6.8688100000000007</v>
      </c>
      <c r="L124" s="46">
        <v>0.17</v>
      </c>
      <c r="M124" s="50">
        <f t="shared" si="57"/>
        <v>221.33370195115967</v>
      </c>
      <c r="N124" s="50">
        <f t="shared" si="27"/>
        <v>425.06025347303529</v>
      </c>
      <c r="O124" s="52">
        <f t="shared" si="58"/>
        <v>82.996017403679076</v>
      </c>
      <c r="P124" s="54">
        <f t="shared" si="38"/>
        <v>203.72655152187562</v>
      </c>
      <c r="Q124" s="52">
        <f>M124-TurkeyCore!F93</f>
        <v>-37.436298048840314</v>
      </c>
      <c r="R124" s="55">
        <f t="shared" si="59"/>
        <v>-2.4772290322580375</v>
      </c>
      <c r="S124" s="3" t="str">
        <f t="shared" si="42"/>
        <v>down</v>
      </c>
      <c r="T124" s="56">
        <f t="shared" si="37"/>
        <v>68.75</v>
      </c>
      <c r="U124" s="56">
        <f t="shared" si="46"/>
        <v>9.2533192242037217</v>
      </c>
      <c r="V124" s="3" t="str">
        <f t="shared" si="47"/>
        <v>up</v>
      </c>
      <c r="W124" s="56">
        <f t="shared" si="28"/>
        <v>228.61000000000013</v>
      </c>
      <c r="X124" s="56">
        <f t="shared" si="48"/>
        <v>29.748621250770952</v>
      </c>
      <c r="Y124" s="3" t="str">
        <f t="shared" si="49"/>
        <v>up</v>
      </c>
      <c r="Z124" s="55">
        <f t="shared" si="50"/>
        <v>-11.730548256461759</v>
      </c>
      <c r="AA124" s="3" t="str">
        <f t="shared" si="44"/>
        <v>down</v>
      </c>
      <c r="AB124" s="56">
        <f t="shared" si="51"/>
        <v>20.495302026567231</v>
      </c>
      <c r="AC124" s="3" t="str">
        <f t="shared" si="52"/>
        <v>up</v>
      </c>
    </row>
    <row r="125" spans="1:29" x14ac:dyDescent="0.35">
      <c r="A125" s="5">
        <f t="shared" si="53"/>
        <v>2017</v>
      </c>
      <c r="B125" s="5">
        <f t="shared" si="54"/>
        <v>1</v>
      </c>
      <c r="C125" s="5">
        <f t="shared" si="55"/>
        <v>3</v>
      </c>
      <c r="D125" s="7">
        <f t="shared" si="56"/>
        <v>42825</v>
      </c>
      <c r="E125" s="6" t="s">
        <v>99</v>
      </c>
      <c r="F125" s="48">
        <f>_xll.GetPrice($F$2, "MonthlyAverage", "Mid", $D125)</f>
        <v>87.43</v>
      </c>
      <c r="G125" s="48">
        <f>_xll.GetPrice($G$2, "MonthlyAverage", "Mid", $D125)</f>
        <v>159.54</v>
      </c>
      <c r="H125" s="50">
        <f t="shared" si="40"/>
        <v>303.8619290322581</v>
      </c>
      <c r="I125" s="48">
        <f>_xll.GetPrice($I$2, "MonthlyAverage", "Mid", $D125)</f>
        <v>1806</v>
      </c>
      <c r="J125" s="48">
        <f>_xll.GetPrice($J$2, "MonthlyAverage", "Mid", $D125)</f>
        <v>3655</v>
      </c>
      <c r="K125" s="46">
        <f>[8]MonthlyNew!H124</f>
        <v>6.893408695652175</v>
      </c>
      <c r="L125" s="46">
        <v>0.17</v>
      </c>
      <c r="M125" s="50">
        <f t="shared" si="57"/>
        <v>223.9225630947023</v>
      </c>
      <c r="N125" s="50">
        <f t="shared" si="27"/>
        <v>453.17661578689751</v>
      </c>
      <c r="O125" s="52">
        <f t="shared" si="58"/>
        <v>79.939365937555806</v>
      </c>
      <c r="P125" s="54">
        <f t="shared" si="38"/>
        <v>229.25405269219522</v>
      </c>
      <c r="Q125" s="52">
        <f>M125-TurkeyCore!F94</f>
        <v>-54.407436905297686</v>
      </c>
      <c r="R125" s="55">
        <f t="shared" si="59"/>
        <v>-0.46779032258064035</v>
      </c>
      <c r="S125" s="3" t="str">
        <f t="shared" si="42"/>
        <v>down</v>
      </c>
      <c r="T125" s="56">
        <f t="shared" si="37"/>
        <v>27.25</v>
      </c>
      <c r="U125" s="56">
        <f t="shared" si="46"/>
        <v>2.5888611435426299</v>
      </c>
      <c r="V125" s="3" t="str">
        <f t="shared" si="47"/>
        <v>up</v>
      </c>
      <c r="W125" s="56">
        <f t="shared" si="28"/>
        <v>239</v>
      </c>
      <c r="X125" s="56">
        <f t="shared" si="48"/>
        <v>28.116362313862226</v>
      </c>
      <c r="Y125" s="3" t="str">
        <f t="shared" si="49"/>
        <v>up</v>
      </c>
      <c r="Z125" s="55">
        <f t="shared" si="50"/>
        <v>-3.0566514661232702</v>
      </c>
      <c r="AA125" s="3" t="str">
        <f t="shared" si="44"/>
        <v>down</v>
      </c>
      <c r="AB125" s="56">
        <f t="shared" si="51"/>
        <v>25.527501170319596</v>
      </c>
      <c r="AC125" s="3" t="str">
        <f t="shared" si="52"/>
        <v>up</v>
      </c>
    </row>
    <row r="126" spans="1:29" x14ac:dyDescent="0.35">
      <c r="A126" s="5">
        <f t="shared" si="53"/>
        <v>2017</v>
      </c>
      <c r="B126" s="5">
        <f t="shared" si="54"/>
        <v>2</v>
      </c>
      <c r="C126" s="5">
        <f t="shared" si="55"/>
        <v>4</v>
      </c>
      <c r="D126" s="7">
        <f t="shared" si="56"/>
        <v>42855</v>
      </c>
      <c r="E126" s="6" t="s">
        <v>100</v>
      </c>
      <c r="F126" s="48">
        <f>_xll.GetPrice($F$2, "MonthlyAverage", "Mid", $D126)</f>
        <v>70.77</v>
      </c>
      <c r="G126" s="48">
        <f>_xll.GetPrice($G$2, "MonthlyAverage", "Mid", $D126)</f>
        <v>185.26</v>
      </c>
      <c r="H126" s="50">
        <f t="shared" si="40"/>
        <v>296.79536129032255</v>
      </c>
      <c r="I126" s="48">
        <f>_xll.GetPrice($I$2, "MonthlyAverage", "Mid", $D126)</f>
        <v>1675</v>
      </c>
      <c r="J126" s="48">
        <f>_xll.GetPrice($J$2, "MonthlyAverage", "Mid", $D126)</f>
        <v>3362</v>
      </c>
      <c r="K126" s="46">
        <f>[8]MonthlyNew!H125</f>
        <v>6.8873350000000002</v>
      </c>
      <c r="L126" s="46">
        <v>0.17</v>
      </c>
      <c r="M126" s="50">
        <f t="shared" si="57"/>
        <v>207.86326374772415</v>
      </c>
      <c r="N126" s="50">
        <f t="shared" si="27"/>
        <v>417.21569714617823</v>
      </c>
      <c r="O126" s="52">
        <f t="shared" si="58"/>
        <v>88.932097542598399</v>
      </c>
      <c r="P126" s="54">
        <f t="shared" si="38"/>
        <v>209.35243339845408</v>
      </c>
      <c r="Q126" s="52">
        <f>M126-TurkeyCore!F95</f>
        <v>-57.726736252275828</v>
      </c>
      <c r="R126" s="55">
        <f t="shared" si="59"/>
        <v>-7.0665677419355575</v>
      </c>
      <c r="S126" s="3" t="str">
        <f t="shared" si="42"/>
        <v>down</v>
      </c>
      <c r="T126" s="56">
        <f t="shared" si="37"/>
        <v>-131</v>
      </c>
      <c r="U126" s="56">
        <f t="shared" si="46"/>
        <v>-16.05929934697815</v>
      </c>
      <c r="V126" s="3" t="str">
        <f t="shared" si="47"/>
        <v>down</v>
      </c>
      <c r="W126" s="56">
        <f t="shared" si="28"/>
        <v>-293</v>
      </c>
      <c r="X126" s="56">
        <f t="shared" si="48"/>
        <v>-35.960918640719285</v>
      </c>
      <c r="Y126" s="3" t="str">
        <f t="shared" si="49"/>
        <v>down</v>
      </c>
      <c r="Z126" s="55">
        <f t="shared" si="50"/>
        <v>8.9927316050425929</v>
      </c>
      <c r="AA126" s="3" t="str">
        <f t="shared" si="44"/>
        <v>up</v>
      </c>
      <c r="AB126" s="56">
        <f t="shared" si="51"/>
        <v>-19.901619293741135</v>
      </c>
      <c r="AC126" s="3" t="str">
        <f t="shared" si="52"/>
        <v>down</v>
      </c>
    </row>
    <row r="127" spans="1:29" x14ac:dyDescent="0.35">
      <c r="A127" s="5">
        <f t="shared" si="53"/>
        <v>2017</v>
      </c>
      <c r="B127" s="5">
        <f t="shared" si="54"/>
        <v>2</v>
      </c>
      <c r="C127" s="5">
        <f t="shared" si="55"/>
        <v>5</v>
      </c>
      <c r="D127" s="7">
        <f t="shared" si="56"/>
        <v>42886</v>
      </c>
      <c r="E127" s="6" t="s">
        <v>101</v>
      </c>
      <c r="F127" s="48">
        <f>_xll.GetPrice($F$2, "MonthlyAverage", "Mid", $D127)</f>
        <v>61.59</v>
      </c>
      <c r="G127" s="48">
        <f>_xll.GetPrice($G$2, "MonthlyAverage", "Mid", $D127)</f>
        <v>160.91999999999999</v>
      </c>
      <c r="H127" s="50">
        <f t="shared" si="40"/>
        <v>263.24710967741936</v>
      </c>
      <c r="I127" s="48">
        <f>_xll.GetPrice($I$2, "MonthlyAverage", "Mid", $D127)</f>
        <v>1545</v>
      </c>
      <c r="J127" s="48">
        <f>_xll.GetPrice($J$2, "MonthlyAverage", "Mid", $D127)</f>
        <v>3517.61</v>
      </c>
      <c r="K127" s="46">
        <f>[8]MonthlyNew!H126</f>
        <v>6.8822130434782602</v>
      </c>
      <c r="L127" s="46">
        <v>0.17</v>
      </c>
      <c r="M127" s="50">
        <f t="shared" si="57"/>
        <v>191.87328438839427</v>
      </c>
      <c r="N127" s="50">
        <f t="shared" si="27"/>
        <v>436.8513811634042</v>
      </c>
      <c r="O127" s="52">
        <f t="shared" si="58"/>
        <v>71.373825289025092</v>
      </c>
      <c r="P127" s="54">
        <f t="shared" si="38"/>
        <v>244.97809677500993</v>
      </c>
      <c r="Q127" s="52">
        <f>M127-TurkeyCore!F96</f>
        <v>-74.976715611605755</v>
      </c>
      <c r="R127" s="55">
        <f t="shared" si="59"/>
        <v>-33.548251612903186</v>
      </c>
      <c r="S127" s="3" t="str">
        <f t="shared" si="42"/>
        <v>down</v>
      </c>
      <c r="T127" s="56">
        <f t="shared" si="37"/>
        <v>-130</v>
      </c>
      <c r="U127" s="56">
        <f t="shared" si="46"/>
        <v>-15.98997935932988</v>
      </c>
      <c r="V127" s="3" t="str">
        <f t="shared" si="47"/>
        <v>down</v>
      </c>
      <c r="W127" s="56">
        <f t="shared" si="28"/>
        <v>155.61000000000013</v>
      </c>
      <c r="X127" s="56">
        <f t="shared" si="48"/>
        <v>19.635684017225969</v>
      </c>
      <c r="Y127" s="3" t="str">
        <f t="shared" si="49"/>
        <v>up</v>
      </c>
      <c r="Z127" s="55">
        <f t="shared" si="50"/>
        <v>-17.558272253573307</v>
      </c>
      <c r="AA127" s="3" t="str">
        <f t="shared" si="44"/>
        <v>down</v>
      </c>
      <c r="AB127" s="56">
        <f t="shared" si="51"/>
        <v>35.625663376555849</v>
      </c>
      <c r="AC127" s="3" t="str">
        <f t="shared" si="52"/>
        <v>up</v>
      </c>
    </row>
    <row r="128" spans="1:29" x14ac:dyDescent="0.35">
      <c r="A128" s="5">
        <f t="shared" si="53"/>
        <v>2017</v>
      </c>
      <c r="B128" s="5">
        <f t="shared" si="54"/>
        <v>2</v>
      </c>
      <c r="C128" s="5">
        <f t="shared" si="55"/>
        <v>6</v>
      </c>
      <c r="D128" s="7">
        <f t="shared" si="56"/>
        <v>42916</v>
      </c>
      <c r="E128" s="6" t="s">
        <v>102</v>
      </c>
      <c r="F128" s="48">
        <f>_xll.GetPrice($F$2, "MonthlyAverage", "Mid", $D128)</f>
        <v>57.1</v>
      </c>
      <c r="G128" s="48">
        <f>_xll.GetPrice($G$2, "MonthlyAverage", "Mid", $D128)</f>
        <v>142.29</v>
      </c>
      <c r="H128" s="50">
        <f t="shared" si="40"/>
        <v>241.66007419354838</v>
      </c>
      <c r="I128" s="48">
        <f>_xll.GetPrice($I$2, "MonthlyAverage", "Mid", $D128)</f>
        <v>1554</v>
      </c>
      <c r="J128" s="48">
        <f>_xll.GetPrice($J$2, "MonthlyAverage", "Mid", $D128)</f>
        <v>3556.36</v>
      </c>
      <c r="K128" s="46">
        <f>[8]MonthlyNew!H127</f>
        <v>6.806581818181817</v>
      </c>
      <c r="L128" s="46">
        <v>0.17</v>
      </c>
      <c r="M128" s="50">
        <f t="shared" si="57"/>
        <v>195.13540917956971</v>
      </c>
      <c r="N128" s="50">
        <f t="shared" si="27"/>
        <v>446.57127657004793</v>
      </c>
      <c r="O128" s="52">
        <f t="shared" si="58"/>
        <v>46.524665013978677</v>
      </c>
      <c r="P128" s="54">
        <f t="shared" si="38"/>
        <v>251.43586739047822</v>
      </c>
      <c r="Q128" s="52">
        <f>M128-TurkeyCore!F97</f>
        <v>-76.844590820430312</v>
      </c>
      <c r="R128" s="55">
        <f t="shared" si="59"/>
        <v>-21.587035483870977</v>
      </c>
      <c r="S128" s="3" t="str">
        <f t="shared" si="42"/>
        <v>down</v>
      </c>
      <c r="T128" s="56">
        <f t="shared" si="37"/>
        <v>9</v>
      </c>
      <c r="U128" s="56">
        <f t="shared" si="46"/>
        <v>3.2621247911754381</v>
      </c>
      <c r="V128" s="3" t="str">
        <f t="shared" si="47"/>
        <v>up</v>
      </c>
      <c r="W128" s="56">
        <f t="shared" si="28"/>
        <v>38.75</v>
      </c>
      <c r="X128" s="56">
        <f t="shared" si="48"/>
        <v>9.7198954066437295</v>
      </c>
      <c r="Y128" s="3" t="str">
        <f t="shared" si="49"/>
        <v>up</v>
      </c>
      <c r="Z128" s="55">
        <f t="shared" si="50"/>
        <v>-24.849160275046415</v>
      </c>
      <c r="AA128" s="3" t="str">
        <f t="shared" si="44"/>
        <v>down</v>
      </c>
      <c r="AB128" s="56">
        <f t="shared" si="51"/>
        <v>6.4577706154682915</v>
      </c>
      <c r="AC128" s="3" t="str">
        <f t="shared" si="52"/>
        <v>up</v>
      </c>
    </row>
    <row r="129" spans="1:29" x14ac:dyDescent="0.35">
      <c r="A129" s="5">
        <f t="shared" si="53"/>
        <v>2017</v>
      </c>
      <c r="B129" s="5">
        <f t="shared" si="54"/>
        <v>3</v>
      </c>
      <c r="C129" s="5">
        <f t="shared" si="55"/>
        <v>7</v>
      </c>
      <c r="D129" s="7">
        <f t="shared" si="56"/>
        <v>42947</v>
      </c>
      <c r="E129" s="6" t="s">
        <v>103</v>
      </c>
      <c r="F129" s="48">
        <f>_xll.GetPrice($F$2, "MonthlyAverage", "Mid", $D129)</f>
        <v>66.77</v>
      </c>
      <c r="G129" s="48">
        <f>_xll.GetPrice($G$2, "MonthlyAverage", "Mid", $D129)</f>
        <v>155.36000000000001</v>
      </c>
      <c r="H129" s="50">
        <f t="shared" si="40"/>
        <v>267.32074838709678</v>
      </c>
      <c r="I129" s="48">
        <f>_xll.GetPrice($I$2, "MonthlyAverage", "Mid", $D129)</f>
        <v>1800</v>
      </c>
      <c r="J129" s="48">
        <f>_xll.GetPrice($J$2, "MonthlyAverage", "Mid", $D129)</f>
        <v>3676.43</v>
      </c>
      <c r="K129" s="46">
        <f>[8]MonthlyNew!H128</f>
        <v>6.7706999999999997</v>
      </c>
      <c r="L129" s="46">
        <v>0.17</v>
      </c>
      <c r="M129" s="50">
        <f t="shared" si="57"/>
        <v>227.22340946453667</v>
      </c>
      <c r="N129" s="50">
        <f t="shared" si="27"/>
        <v>464.09497736539259</v>
      </c>
      <c r="O129" s="52">
        <f t="shared" si="58"/>
        <v>40.097338922560112</v>
      </c>
      <c r="P129" s="54">
        <f t="shared" si="38"/>
        <v>236.87156790085592</v>
      </c>
      <c r="Q129" s="52">
        <f>M129-TurkeyCore!F98</f>
        <v>-69.096590535463321</v>
      </c>
      <c r="R129" s="55">
        <f t="shared" si="59"/>
        <v>25.660674193548402</v>
      </c>
      <c r="S129" s="3" t="str">
        <f t="shared" si="42"/>
        <v>up</v>
      </c>
      <c r="T129" s="56">
        <f t="shared" si="37"/>
        <v>246</v>
      </c>
      <c r="U129" s="56">
        <f t="shared" si="46"/>
        <v>32.088000284966967</v>
      </c>
      <c r="V129" s="3" t="str">
        <f t="shared" si="47"/>
        <v>up</v>
      </c>
      <c r="W129" s="56">
        <f t="shared" si="28"/>
        <v>120.06999999999971</v>
      </c>
      <c r="X129" s="56">
        <f t="shared" si="48"/>
        <v>17.523700795344666</v>
      </c>
      <c r="Y129" s="3" t="str">
        <f t="shared" si="49"/>
        <v>up</v>
      </c>
      <c r="Z129" s="55">
        <f t="shared" si="50"/>
        <v>-6.4273260914185641</v>
      </c>
      <c r="AA129" s="3" t="str">
        <f t="shared" si="44"/>
        <v>down</v>
      </c>
      <c r="AB129" s="56">
        <f t="shared" si="51"/>
        <v>-14.5642994896223</v>
      </c>
      <c r="AC129" s="3" t="str">
        <f t="shared" si="52"/>
        <v>down</v>
      </c>
    </row>
    <row r="130" spans="1:29" x14ac:dyDescent="0.35">
      <c r="A130" s="5">
        <f t="shared" si="53"/>
        <v>2017</v>
      </c>
      <c r="B130" s="5">
        <f t="shared" si="54"/>
        <v>3</v>
      </c>
      <c r="C130" s="5">
        <f t="shared" si="55"/>
        <v>8</v>
      </c>
      <c r="D130" s="7">
        <f t="shared" si="56"/>
        <v>42978</v>
      </c>
      <c r="E130" s="6" t="s">
        <v>104</v>
      </c>
      <c r="F130" s="48">
        <f>_xll.GetPrice($F$2, "MonthlyAverage", "Mid", $D130)</f>
        <v>76.03</v>
      </c>
      <c r="G130" s="48">
        <f>_xll.GetPrice($G$2, "MonthlyAverage", "Mid", $D130)</f>
        <v>179.09</v>
      </c>
      <c r="H130" s="50">
        <f t="shared" si="40"/>
        <v>300.52833225806455</v>
      </c>
      <c r="I130" s="48">
        <f>_xll.GetPrice($I$2, "MonthlyAverage", "Mid", $D130)</f>
        <v>1835</v>
      </c>
      <c r="J130" s="48">
        <f>_xll.GetPrice($J$2, "MonthlyAverage", "Mid", $D130)</f>
        <v>3994.57</v>
      </c>
      <c r="K130" s="46">
        <f>[8]MonthlyNew!H129</f>
        <v>6.666804347826087</v>
      </c>
      <c r="L130" s="46">
        <v>0.17</v>
      </c>
      <c r="M130" s="50">
        <f t="shared" si="57"/>
        <v>235.25155180044916</v>
      </c>
      <c r="N130" s="50">
        <f t="shared" si="27"/>
        <v>512.1137827114552</v>
      </c>
      <c r="O130" s="52">
        <f t="shared" si="58"/>
        <v>65.276780457615388</v>
      </c>
      <c r="P130" s="54">
        <f t="shared" si="38"/>
        <v>276.86223091100601</v>
      </c>
      <c r="Q130" s="52">
        <f>M130-TurkeyCore!F99</f>
        <v>-103.55844819955084</v>
      </c>
      <c r="R130" s="55">
        <f t="shared" si="59"/>
        <v>33.207583870967767</v>
      </c>
      <c r="S130" s="3" t="str">
        <f t="shared" si="42"/>
        <v>up</v>
      </c>
      <c r="T130" s="56">
        <f t="shared" si="37"/>
        <v>35</v>
      </c>
      <c r="U130" s="56">
        <f t="shared" si="46"/>
        <v>8.0281423359124915</v>
      </c>
      <c r="V130" s="3" t="str">
        <f t="shared" si="47"/>
        <v>up</v>
      </c>
      <c r="W130" s="56">
        <f t="shared" si="28"/>
        <v>318.14000000000033</v>
      </c>
      <c r="X130" s="56">
        <f t="shared" si="48"/>
        <v>48.018805346062607</v>
      </c>
      <c r="Y130" s="3" t="str">
        <f t="shared" si="49"/>
        <v>up</v>
      </c>
      <c r="Z130" s="55">
        <f t="shared" si="50"/>
        <v>25.179441535055275</v>
      </c>
      <c r="AA130" s="3" t="str">
        <f t="shared" si="44"/>
        <v>up</v>
      </c>
      <c r="AB130" s="56">
        <f t="shared" si="51"/>
        <v>39.990663010150087</v>
      </c>
      <c r="AC130" s="3" t="str">
        <f t="shared" si="52"/>
        <v>up</v>
      </c>
    </row>
    <row r="131" spans="1:29" x14ac:dyDescent="0.35">
      <c r="A131" s="5">
        <f t="shared" si="53"/>
        <v>2017</v>
      </c>
      <c r="B131" s="5">
        <f t="shared" si="54"/>
        <v>3</v>
      </c>
      <c r="C131" s="5">
        <f t="shared" si="55"/>
        <v>9</v>
      </c>
      <c r="D131" s="7">
        <f t="shared" si="56"/>
        <v>43008</v>
      </c>
      <c r="E131" s="6" t="s">
        <v>105</v>
      </c>
      <c r="F131" s="48">
        <f>_xll.GetPrice($F$2, "MonthlyAverage", "Mid", $D131)</f>
        <v>70.680000000000007</v>
      </c>
      <c r="G131" s="48">
        <f>_xll.GetPrice($G$2, "MonthlyAverage", "Mid", $D131)</f>
        <v>184.01</v>
      </c>
      <c r="H131" s="50">
        <f t="shared" si="40"/>
        <v>295.68770000000001</v>
      </c>
      <c r="I131" s="48">
        <f>_xll.GetPrice($I$2, "MonthlyAverage", "Mid", $D131)</f>
        <v>1838</v>
      </c>
      <c r="J131" s="48">
        <f>_xll.GetPrice($J$2, "MonthlyAverage", "Mid", $D131)</f>
        <v>3996.43</v>
      </c>
      <c r="K131" s="46">
        <f>[8]MonthlyNew!H130</f>
        <v>6.5669952380952372</v>
      </c>
      <c r="L131" s="46">
        <v>0.17</v>
      </c>
      <c r="M131" s="50">
        <f t="shared" si="57"/>
        <v>239.21749810737239</v>
      </c>
      <c r="N131" s="50">
        <f t="shared" ref="N131:N169" si="60">J131/$K131/(1+$L131)</f>
        <v>520.13927419001425</v>
      </c>
      <c r="O131" s="52">
        <f t="shared" si="58"/>
        <v>56.470201892627614</v>
      </c>
      <c r="P131" s="54">
        <f t="shared" si="38"/>
        <v>280.92177608264183</v>
      </c>
      <c r="Q131" s="52">
        <f>M131-TurkeyCore!F100</f>
        <v>-93.09250189262761</v>
      </c>
      <c r="R131" s="55">
        <f t="shared" si="59"/>
        <v>-4.8406322580645451</v>
      </c>
      <c r="S131" s="3" t="str">
        <f t="shared" si="42"/>
        <v>down</v>
      </c>
      <c r="T131" s="56">
        <f t="shared" si="37"/>
        <v>3</v>
      </c>
      <c r="U131" s="56">
        <f t="shared" si="46"/>
        <v>3.9659463069232288</v>
      </c>
      <c r="V131" s="3" t="str">
        <f t="shared" si="47"/>
        <v>up</v>
      </c>
      <c r="W131" s="56">
        <f t="shared" si="28"/>
        <v>1.8599999999996726</v>
      </c>
      <c r="X131" s="56">
        <f t="shared" si="48"/>
        <v>8.0254914785590472</v>
      </c>
      <c r="Y131" s="3" t="str">
        <f t="shared" si="49"/>
        <v>up</v>
      </c>
      <c r="Z131" s="55">
        <f t="shared" si="50"/>
        <v>-8.8065785649877739</v>
      </c>
      <c r="AA131" s="3" t="str">
        <f t="shared" si="44"/>
        <v>down</v>
      </c>
      <c r="AB131" s="56">
        <f t="shared" si="51"/>
        <v>4.0595451716358184</v>
      </c>
      <c r="AC131" s="3" t="str">
        <f t="shared" si="52"/>
        <v>up</v>
      </c>
    </row>
    <row r="132" spans="1:29" x14ac:dyDescent="0.35">
      <c r="A132" s="5">
        <f t="shared" si="53"/>
        <v>2017</v>
      </c>
      <c r="B132" s="5">
        <f t="shared" si="54"/>
        <v>4</v>
      </c>
      <c r="C132" s="5">
        <f t="shared" si="55"/>
        <v>10</v>
      </c>
      <c r="D132" s="7">
        <f t="shared" si="56"/>
        <v>43039</v>
      </c>
      <c r="E132" s="6" t="s">
        <v>106</v>
      </c>
      <c r="F132" s="48">
        <f>_xll.GetPrice($F$2, "MonthlyAverage", "Mid", $D132)</f>
        <v>61.44</v>
      </c>
      <c r="G132" s="48">
        <f>_xll.GetPrice($G$2, "MonthlyAverage", "Mid", $D132)</f>
        <v>162.46</v>
      </c>
      <c r="H132" s="50">
        <f t="shared" si="40"/>
        <v>264.19097419354841</v>
      </c>
      <c r="I132" s="48">
        <f>_xll.GetPrice($I$2, "MonthlyAverage", "Mid", $D132)</f>
        <v>1835</v>
      </c>
      <c r="J132" s="48">
        <f>_xll.GetPrice($J$2, "MonthlyAverage", "Mid", $D132)</f>
        <v>3901.14</v>
      </c>
      <c r="K132" s="46">
        <f>[8]MonthlyNew!H131</f>
        <v>6.6250045454545443</v>
      </c>
      <c r="L132" s="46">
        <v>0.17</v>
      </c>
      <c r="M132" s="50">
        <f t="shared" si="57"/>
        <v>236.73584789494836</v>
      </c>
      <c r="N132" s="50">
        <f t="shared" si="60"/>
        <v>503.29138182937265</v>
      </c>
      <c r="O132" s="52">
        <f t="shared" si="58"/>
        <v>27.455126298600049</v>
      </c>
      <c r="P132" s="54">
        <f t="shared" si="38"/>
        <v>266.55553393442426</v>
      </c>
      <c r="Q132" s="52">
        <f>M132-TurkeyCore!F101</f>
        <v>-61.584152105051629</v>
      </c>
      <c r="R132" s="55">
        <f t="shared" si="59"/>
        <v>-31.496725806451593</v>
      </c>
      <c r="S132" s="3" t="str">
        <f t="shared" si="42"/>
        <v>down</v>
      </c>
      <c r="T132" s="56">
        <f t="shared" si="37"/>
        <v>-3</v>
      </c>
      <c r="U132" s="56">
        <f t="shared" si="46"/>
        <v>-2.4816502124240287</v>
      </c>
      <c r="V132" s="3" t="str">
        <f t="shared" si="47"/>
        <v>down</v>
      </c>
      <c r="W132" s="56">
        <f t="shared" ref="W132:W169" si="61">J132-J131</f>
        <v>-95.289999999999964</v>
      </c>
      <c r="X132" s="56">
        <f t="shared" si="48"/>
        <v>-16.847892360641595</v>
      </c>
      <c r="Y132" s="3" t="str">
        <f t="shared" si="49"/>
        <v>down</v>
      </c>
      <c r="Z132" s="55">
        <f t="shared" si="50"/>
        <v>-29.015075594027564</v>
      </c>
      <c r="AA132" s="3" t="str">
        <f t="shared" si="44"/>
        <v>down</v>
      </c>
      <c r="AB132" s="56">
        <f t="shared" si="51"/>
        <v>-14.366242148217566</v>
      </c>
      <c r="AC132" s="3" t="str">
        <f t="shared" si="52"/>
        <v>down</v>
      </c>
    </row>
    <row r="133" spans="1:29" x14ac:dyDescent="0.35">
      <c r="A133" s="5">
        <f t="shared" si="53"/>
        <v>2017</v>
      </c>
      <c r="B133" s="5">
        <f t="shared" si="54"/>
        <v>4</v>
      </c>
      <c r="C133" s="5">
        <f t="shared" si="55"/>
        <v>11</v>
      </c>
      <c r="D133" s="7">
        <f t="shared" si="56"/>
        <v>43069</v>
      </c>
      <c r="E133" s="6" t="s">
        <v>107</v>
      </c>
      <c r="F133" s="48">
        <f>_xll.GetPrice($F$2, "MonthlyAverage", "Mid", $D133)</f>
        <v>63.7</v>
      </c>
      <c r="G133" s="48">
        <f>_xll.GetPrice($G$2, "MonthlyAverage", "Mid", $D133)</f>
        <v>167.29</v>
      </c>
      <c r="H133" s="50">
        <f t="shared" si="40"/>
        <v>271.555235483871</v>
      </c>
      <c r="I133" s="48">
        <f>_xll.GetPrice($I$2, "MonthlyAverage", "Mid", $D133)</f>
        <v>2037.5</v>
      </c>
      <c r="J133" s="48">
        <f>_xll.GetPrice($J$2, "MonthlyAverage", "Mid", $D133)</f>
        <v>4170</v>
      </c>
      <c r="K133" s="46">
        <f>[8]MonthlyNew!H132</f>
        <v>6.6193590909090911</v>
      </c>
      <c r="L133" s="46">
        <v>0.17</v>
      </c>
      <c r="M133" s="50">
        <f t="shared" si="57"/>
        <v>263.08483457932834</v>
      </c>
      <c r="N133" s="50">
        <f t="shared" si="60"/>
        <v>538.43620132309161</v>
      </c>
      <c r="O133" s="52">
        <f t="shared" si="58"/>
        <v>8.4704009045426574</v>
      </c>
      <c r="P133" s="54">
        <f t="shared" si="38"/>
        <v>275.35136674376326</v>
      </c>
      <c r="Q133" s="52">
        <f>M133-TurkeyCore!F102</f>
        <v>-42.525165420671669</v>
      </c>
      <c r="R133" s="55">
        <f t="shared" si="59"/>
        <v>7.3642612903225881</v>
      </c>
      <c r="S133" s="3" t="str">
        <f t="shared" si="42"/>
        <v>up</v>
      </c>
      <c r="T133" s="56">
        <f t="shared" si="37"/>
        <v>202.5</v>
      </c>
      <c r="U133" s="56">
        <f t="shared" si="46"/>
        <v>26.34898668437998</v>
      </c>
      <c r="V133" s="3" t="str">
        <f t="shared" si="47"/>
        <v>up</v>
      </c>
      <c r="W133" s="56">
        <f t="shared" si="61"/>
        <v>268.86000000000013</v>
      </c>
      <c r="X133" s="56">
        <f t="shared" si="48"/>
        <v>35.144819493718956</v>
      </c>
      <c r="Y133" s="3" t="str">
        <f t="shared" si="49"/>
        <v>up</v>
      </c>
      <c r="Z133" s="55">
        <f t="shared" si="50"/>
        <v>-18.984725394057392</v>
      </c>
      <c r="AA133" s="3" t="str">
        <f t="shared" si="44"/>
        <v>down</v>
      </c>
      <c r="AB133" s="56">
        <f t="shared" si="51"/>
        <v>8.7958328093390037</v>
      </c>
      <c r="AC133" s="3" t="str">
        <f t="shared" si="52"/>
        <v>up</v>
      </c>
    </row>
    <row r="134" spans="1:29" x14ac:dyDescent="0.35">
      <c r="A134" s="5">
        <f t="shared" si="53"/>
        <v>2017</v>
      </c>
      <c r="B134" s="5">
        <f t="shared" si="54"/>
        <v>4</v>
      </c>
      <c r="C134" s="5">
        <f t="shared" si="55"/>
        <v>12</v>
      </c>
      <c r="D134" s="7">
        <f t="shared" si="56"/>
        <v>43100</v>
      </c>
      <c r="E134" s="6" t="s">
        <v>108</v>
      </c>
      <c r="F134" s="48">
        <f>_xll.GetPrice($F$2, "MonthlyAverage", "Mid", $D134)</f>
        <v>71.75</v>
      </c>
      <c r="G134" s="48">
        <f>_xll.GetPrice($G$2, "MonthlyAverage", "Mid", $D134)</f>
        <v>191.39</v>
      </c>
      <c r="H134" s="50">
        <f t="shared" si="40"/>
        <v>303.09610645161291</v>
      </c>
      <c r="I134" s="48">
        <f>_xll.GetPrice($I$2, "MonthlyAverage", "Mid", $D134)</f>
        <v>2442</v>
      </c>
      <c r="J134" s="48">
        <f>_xll.GetPrice($J$2, "MonthlyAverage", "Mid", $D134)</f>
        <v>4692.62</v>
      </c>
      <c r="K134" s="46">
        <f>[8]MonthlyNew!H133</f>
        <v>6.5905142857142849</v>
      </c>
      <c r="L134" s="46">
        <v>0.17</v>
      </c>
      <c r="M134" s="50">
        <f t="shared" si="57"/>
        <v>316.6944788669519</v>
      </c>
      <c r="N134" s="50">
        <f t="shared" si="60"/>
        <v>608.56955176930217</v>
      </c>
      <c r="O134" s="52">
        <f t="shared" si="58"/>
        <v>-13.598372415338986</v>
      </c>
      <c r="P134" s="54">
        <f t="shared" si="38"/>
        <v>291.87507290235027</v>
      </c>
      <c r="Q134" s="52">
        <f>M134-TurkeyCore!F103</f>
        <v>-29.935521133048098</v>
      </c>
      <c r="R134" s="55">
        <f t="shared" si="59"/>
        <v>31.54087096774191</v>
      </c>
      <c r="S134" s="3" t="str">
        <f t="shared" si="42"/>
        <v>up</v>
      </c>
      <c r="T134" s="56">
        <f t="shared" si="37"/>
        <v>404.5</v>
      </c>
      <c r="U134" s="56">
        <f t="shared" si="46"/>
        <v>53.609644287623553</v>
      </c>
      <c r="V134" s="3" t="str">
        <f t="shared" si="47"/>
        <v>up</v>
      </c>
      <c r="W134" s="56">
        <f t="shared" si="61"/>
        <v>522.61999999999989</v>
      </c>
      <c r="X134" s="56">
        <f t="shared" si="48"/>
        <v>70.133350446210557</v>
      </c>
      <c r="Y134" s="3" t="str">
        <f t="shared" si="49"/>
        <v>up</v>
      </c>
      <c r="Z134" s="55">
        <f t="shared" si="50"/>
        <v>-22.068773319881643</v>
      </c>
      <c r="AA134" s="3" t="str">
        <f t="shared" si="44"/>
        <v>down</v>
      </c>
      <c r="AB134" s="56">
        <f t="shared" si="51"/>
        <v>16.523706158587004</v>
      </c>
      <c r="AC134" s="3" t="str">
        <f t="shared" si="52"/>
        <v>up</v>
      </c>
    </row>
    <row r="135" spans="1:29" x14ac:dyDescent="0.35">
      <c r="A135" s="5">
        <f t="shared" si="53"/>
        <v>2018</v>
      </c>
      <c r="B135" s="5">
        <f t="shared" si="54"/>
        <v>1</v>
      </c>
      <c r="C135" s="5">
        <f t="shared" si="55"/>
        <v>1</v>
      </c>
      <c r="D135" s="7">
        <f t="shared" si="56"/>
        <v>43131</v>
      </c>
      <c r="E135" s="6" t="s">
        <v>109</v>
      </c>
      <c r="F135" s="48">
        <f>_xll.GetPrice($F$2, "MonthlyAverage", "Mid", $D135)</f>
        <v>75.83</v>
      </c>
      <c r="G135" s="48">
        <f>_xll.GetPrice($G$2, "MonthlyAverage", "Mid", $D135)</f>
        <v>191.3</v>
      </c>
      <c r="H135" s="50">
        <f t="shared" si="40"/>
        <v>309.60745161290322</v>
      </c>
      <c r="I135" s="48">
        <f>_xll.GetPrice($I$2, "MonthlyAverage", "Mid", $D135)</f>
        <v>2502.5</v>
      </c>
      <c r="J135" s="48">
        <f>_xll.GetPrice($J$2, "MonthlyAverage", "Mid", $D135)</f>
        <v>3902.5</v>
      </c>
      <c r="K135" s="46">
        <f>[8]MonthlyNew!H134</f>
        <v>6.4281217391304333</v>
      </c>
      <c r="L135" s="46">
        <v>0.17</v>
      </c>
      <c r="M135" s="50">
        <f t="shared" si="57"/>
        <v>332.73932506110691</v>
      </c>
      <c r="N135" s="50">
        <f t="shared" si="60"/>
        <v>518.88719922116672</v>
      </c>
      <c r="O135" s="52">
        <f t="shared" si="58"/>
        <v>-23.131873448203692</v>
      </c>
      <c r="P135" s="54">
        <f t="shared" si="38"/>
        <v>186.14787416005981</v>
      </c>
      <c r="Q135" s="52">
        <f>M135-TurkeyCore!F104</f>
        <v>-25.310674938893101</v>
      </c>
      <c r="R135" s="55">
        <f t="shared" si="59"/>
        <v>6.5113451612903077</v>
      </c>
      <c r="S135" s="3" t="str">
        <f t="shared" si="42"/>
        <v>up</v>
      </c>
      <c r="T135" s="56">
        <f t="shared" si="37"/>
        <v>60.5</v>
      </c>
      <c r="U135" s="56">
        <f t="shared" si="46"/>
        <v>16.044846194155014</v>
      </c>
      <c r="V135" s="3" t="str">
        <f t="shared" si="47"/>
        <v>up</v>
      </c>
      <c r="W135" s="56">
        <f t="shared" si="61"/>
        <v>-790.11999999999989</v>
      </c>
      <c r="X135" s="56">
        <f t="shared" si="48"/>
        <v>-89.682352548135441</v>
      </c>
      <c r="Y135" s="3" t="str">
        <f t="shared" si="49"/>
        <v>down</v>
      </c>
      <c r="Z135" s="55">
        <f t="shared" si="50"/>
        <v>-9.5335010328647058</v>
      </c>
      <c r="AA135" s="3" t="str">
        <f t="shared" si="44"/>
        <v>down</v>
      </c>
      <c r="AB135" s="56">
        <f t="shared" si="51"/>
        <v>-105.72719874229045</v>
      </c>
      <c r="AC135" s="3" t="str">
        <f t="shared" si="52"/>
        <v>down</v>
      </c>
    </row>
    <row r="136" spans="1:29" x14ac:dyDescent="0.35">
      <c r="A136" s="5">
        <f t="shared" si="53"/>
        <v>2018</v>
      </c>
      <c r="B136" s="5">
        <f t="shared" si="54"/>
        <v>1</v>
      </c>
      <c r="C136" s="5">
        <f t="shared" si="55"/>
        <v>2</v>
      </c>
      <c r="D136" s="7">
        <f t="shared" si="56"/>
        <v>43159</v>
      </c>
      <c r="E136" s="6" t="s">
        <v>110</v>
      </c>
      <c r="F136" s="48">
        <f>_xll.GetPrice($F$2, "MonthlyAverage", "Mid", $D136)</f>
        <v>77.349999999999994</v>
      </c>
      <c r="G136" s="48">
        <f>_xll.GetPrice($G$2, "MonthlyAverage", "Mid", $D136)</f>
        <v>198.62</v>
      </c>
      <c r="H136" s="50">
        <f t="shared" si="40"/>
        <v>317.69546451612905</v>
      </c>
      <c r="I136" s="48">
        <f>_xll.GetPrice($I$2, "MonthlyAverage", "Mid", $D136)</f>
        <v>2415</v>
      </c>
      <c r="J136" s="48">
        <f>_xll.GetPrice($J$2, "MonthlyAverage", "Mid", $D136)</f>
        <v>3913.81</v>
      </c>
      <c r="K136" s="46">
        <f>[8]MonthlyNew!H135</f>
        <v>6.3199100000000001</v>
      </c>
      <c r="L136" s="46">
        <v>0.17</v>
      </c>
      <c r="M136" s="50">
        <f t="shared" si="57"/>
        <v>326.60315797259204</v>
      </c>
      <c r="N136" s="50">
        <f t="shared" si="60"/>
        <v>529.3013274139588</v>
      </c>
      <c r="O136" s="52">
        <f t="shared" si="58"/>
        <v>-8.9076934564629937</v>
      </c>
      <c r="P136" s="54">
        <f t="shared" si="38"/>
        <v>202.69816944136676</v>
      </c>
      <c r="Q136" s="52">
        <f>M136-TurkeyCore!F105</f>
        <v>-17.586842027407954</v>
      </c>
      <c r="R136" s="55">
        <f t="shared" si="59"/>
        <v>8.088012903225831</v>
      </c>
      <c r="S136" s="3" t="str">
        <f t="shared" si="42"/>
        <v>up</v>
      </c>
      <c r="T136" s="56">
        <f t="shared" si="37"/>
        <v>-87.5</v>
      </c>
      <c r="U136" s="56">
        <f t="shared" si="46"/>
        <v>-6.1361670885148669</v>
      </c>
      <c r="V136" s="3" t="str">
        <f t="shared" si="47"/>
        <v>down</v>
      </c>
      <c r="W136" s="56">
        <f t="shared" si="61"/>
        <v>11.309999999999945</v>
      </c>
      <c r="X136" s="56">
        <f t="shared" si="48"/>
        <v>10.414128192792077</v>
      </c>
      <c r="Y136" s="3" t="str">
        <f t="shared" si="49"/>
        <v>up</v>
      </c>
      <c r="Z136" s="55">
        <f t="shared" si="50"/>
        <v>14.224179991740698</v>
      </c>
      <c r="AA136" s="3" t="str">
        <f t="shared" si="44"/>
        <v>up</v>
      </c>
      <c r="AB136" s="56">
        <f t="shared" si="51"/>
        <v>16.550295281306944</v>
      </c>
      <c r="AC136" s="3" t="str">
        <f t="shared" si="52"/>
        <v>up</v>
      </c>
    </row>
    <row r="137" spans="1:29" x14ac:dyDescent="0.35">
      <c r="A137" s="5">
        <f t="shared" si="53"/>
        <v>2018</v>
      </c>
      <c r="B137" s="5">
        <f t="shared" si="54"/>
        <v>1</v>
      </c>
      <c r="C137" s="5">
        <f t="shared" si="55"/>
        <v>3</v>
      </c>
      <c r="D137" s="7">
        <f t="shared" si="56"/>
        <v>43190</v>
      </c>
      <c r="E137" s="6" t="s">
        <v>111</v>
      </c>
      <c r="F137" s="48">
        <f>_xll.GetPrice($F$2, "MonthlyAverage", "Mid", $D137)</f>
        <v>70.2</v>
      </c>
      <c r="G137" s="48">
        <f>_xll.GetPrice($G$2, "MonthlyAverage", "Mid", $D137)</f>
        <v>206.07</v>
      </c>
      <c r="H137" s="50">
        <f t="shared" si="40"/>
        <v>311.89970645161293</v>
      </c>
      <c r="I137" s="48">
        <f>_xll.GetPrice($I$2, "MonthlyAverage", "Mid", $D137)</f>
        <v>2429</v>
      </c>
      <c r="J137" s="48">
        <f>_xll.GetPrice($J$2, "MonthlyAverage", "Mid", $D137)</f>
        <v>3763.86</v>
      </c>
      <c r="K137" s="46">
        <f>[8]MonthlyNew!H136</f>
        <v>6.3179999999999987</v>
      </c>
      <c r="L137" s="46">
        <v>0.17</v>
      </c>
      <c r="M137" s="50">
        <f t="shared" ref="M137:M170" si="62">I137/$K137/(1+$L137)</f>
        <v>328.59581767464022</v>
      </c>
      <c r="N137" s="50">
        <f t="shared" si="60"/>
        <v>509.17606188261476</v>
      </c>
      <c r="O137" s="52">
        <f t="shared" si="58"/>
        <v>-16.696111223027287</v>
      </c>
      <c r="P137" s="54">
        <f t="shared" si="38"/>
        <v>180.58024420797454</v>
      </c>
      <c r="Q137" s="52">
        <f>M137-TurkeyCore!F106</f>
        <v>-38.214182325359786</v>
      </c>
      <c r="R137" s="55">
        <f t="shared" si="59"/>
        <v>-5.7957580645161215</v>
      </c>
      <c r="S137" s="3" t="str">
        <f t="shared" si="42"/>
        <v>down</v>
      </c>
      <c r="T137" s="56">
        <f t="shared" si="37"/>
        <v>14</v>
      </c>
      <c r="U137" s="56">
        <f t="shared" si="46"/>
        <v>1.9926597020481722</v>
      </c>
      <c r="V137" s="3" t="str">
        <f t="shared" si="47"/>
        <v>up</v>
      </c>
      <c r="W137" s="56">
        <f t="shared" si="61"/>
        <v>-149.94999999999982</v>
      </c>
      <c r="X137" s="56">
        <f t="shared" si="48"/>
        <v>-20.125265531344041</v>
      </c>
      <c r="Y137" s="3" t="str">
        <f t="shared" si="49"/>
        <v>down</v>
      </c>
      <c r="Z137" s="55">
        <f t="shared" si="50"/>
        <v>-7.7884177665642937</v>
      </c>
      <c r="AA137" s="3" t="str">
        <f t="shared" si="44"/>
        <v>down</v>
      </c>
      <c r="AB137" s="56">
        <f t="shared" si="51"/>
        <v>-22.117925233392214</v>
      </c>
      <c r="AC137" s="3" t="str">
        <f t="shared" si="52"/>
        <v>down</v>
      </c>
    </row>
    <row r="138" spans="1:29" x14ac:dyDescent="0.35">
      <c r="A138" s="5">
        <f t="shared" si="53"/>
        <v>2018</v>
      </c>
      <c r="B138" s="5">
        <f t="shared" si="54"/>
        <v>2</v>
      </c>
      <c r="C138" s="5">
        <f t="shared" si="55"/>
        <v>4</v>
      </c>
      <c r="D138" s="7">
        <f t="shared" si="56"/>
        <v>43220</v>
      </c>
      <c r="E138" s="6" t="s">
        <v>112</v>
      </c>
      <c r="F138" s="48">
        <f>_xll.GetPrice($F$2, "MonthlyAverage", "Mid", $D138)</f>
        <v>65.349999999999994</v>
      </c>
      <c r="G138" s="48">
        <f>_xll.GetPrice($G$2, "MonthlyAverage", "Mid", $D138)</f>
        <v>183.86</v>
      </c>
      <c r="H138" s="50">
        <f t="shared" si="40"/>
        <v>286.9754258064516</v>
      </c>
      <c r="I138" s="48">
        <f>_xll.GetPrice($I$2, "MonthlyAverage", "Mid", $D138)</f>
        <v>2256.25</v>
      </c>
      <c r="J138" s="48">
        <f>_xll.GetPrice($J$2, "MonthlyAverage", "Mid", $D138)</f>
        <v>3753.89</v>
      </c>
      <c r="K138" s="46">
        <f>[8]MonthlyNew!H137</f>
        <v>6.2967285714285719</v>
      </c>
      <c r="L138" s="46">
        <v>0.17</v>
      </c>
      <c r="M138" s="50">
        <f t="shared" si="62"/>
        <v>306.25725430964434</v>
      </c>
      <c r="N138" s="50">
        <f t="shared" si="60"/>
        <v>509.54284515476155</v>
      </c>
      <c r="O138" s="52">
        <f t="shared" si="58"/>
        <v>-19.281828503192742</v>
      </c>
      <c r="P138" s="54">
        <f t="shared" si="38"/>
        <v>203.28559084511721</v>
      </c>
      <c r="Q138" s="52">
        <f>M138-TurkeyCore!F107</f>
        <v>-39.782745690355682</v>
      </c>
      <c r="R138" s="55">
        <f t="shared" si="59"/>
        <v>-24.924280645161332</v>
      </c>
      <c r="S138" s="3" t="str">
        <f t="shared" si="42"/>
        <v>down</v>
      </c>
      <c r="T138" s="56">
        <f t="shared" si="37"/>
        <v>-172.75</v>
      </c>
      <c r="U138" s="56">
        <f t="shared" si="46"/>
        <v>-22.338563364995878</v>
      </c>
      <c r="V138" s="3" t="str">
        <f t="shared" si="47"/>
        <v>down</v>
      </c>
      <c r="W138" s="56">
        <f t="shared" si="61"/>
        <v>-9.9700000000002547</v>
      </c>
      <c r="X138" s="56">
        <f t="shared" si="48"/>
        <v>0.3667832721467903</v>
      </c>
      <c r="Y138" s="3" t="str">
        <f t="shared" si="49"/>
        <v>up</v>
      </c>
      <c r="Z138" s="55">
        <f t="shared" si="50"/>
        <v>-2.5857172801654542</v>
      </c>
      <c r="AA138" s="3" t="str">
        <f t="shared" si="44"/>
        <v>down</v>
      </c>
      <c r="AB138" s="56">
        <f t="shared" si="51"/>
        <v>22.705346637142668</v>
      </c>
      <c r="AC138" s="3" t="str">
        <f t="shared" si="52"/>
        <v>up</v>
      </c>
    </row>
    <row r="139" spans="1:29" x14ac:dyDescent="0.35">
      <c r="A139" s="5">
        <f t="shared" si="53"/>
        <v>2018</v>
      </c>
      <c r="B139" s="5">
        <f t="shared" si="54"/>
        <v>2</v>
      </c>
      <c r="C139" s="5">
        <f t="shared" si="55"/>
        <v>5</v>
      </c>
      <c r="D139" s="7">
        <f t="shared" si="56"/>
        <v>43251</v>
      </c>
      <c r="E139" s="6" t="s">
        <v>113</v>
      </c>
      <c r="F139" s="48">
        <f>_xll.GetPrice($F$2, "MonthlyAverage", "Mid", $D139)</f>
        <v>66.319999999999993</v>
      </c>
      <c r="G139" s="48">
        <f>_xll.GetPrice($G$2, "MonthlyAverage", "Mid", $D139)</f>
        <v>180.43</v>
      </c>
      <c r="H139" s="50">
        <f t="shared" si="40"/>
        <v>285.89884193548386</v>
      </c>
      <c r="I139" s="48">
        <f>_xll.GetPrice($I$2, "MonthlyAverage", "Mid", $D139)</f>
        <v>2415</v>
      </c>
      <c r="J139" s="48">
        <f>_xll.GetPrice($J$2, "MonthlyAverage", "Mid", $D139)</f>
        <v>3957.5</v>
      </c>
      <c r="K139" s="46">
        <f>[8]MonthlyNew!H138</f>
        <v>6.3715217391304355</v>
      </c>
      <c r="L139" s="46">
        <v>0.16</v>
      </c>
      <c r="M139" s="50">
        <f t="shared" si="62"/>
        <v>326.75028618960158</v>
      </c>
      <c r="N139" s="50">
        <f t="shared" si="60"/>
        <v>535.45103834175916</v>
      </c>
      <c r="O139" s="52">
        <f t="shared" si="58"/>
        <v>-40.851444254117723</v>
      </c>
      <c r="P139" s="54">
        <f t="shared" si="38"/>
        <v>208.70075215215758</v>
      </c>
      <c r="Q139" s="52">
        <f>M139-TurkeyCore!F108</f>
        <v>-13.879713810398414</v>
      </c>
      <c r="R139" s="55">
        <f t="shared" si="59"/>
        <v>-1.0765838709677382</v>
      </c>
      <c r="S139" s="3" t="str">
        <f t="shared" si="42"/>
        <v>down</v>
      </c>
      <c r="T139" s="56">
        <f t="shared" ref="T139:T169" si="63">I139-I138</f>
        <v>158.75</v>
      </c>
      <c r="U139" s="56">
        <f t="shared" si="46"/>
        <v>20.493031879957243</v>
      </c>
      <c r="V139" s="3" t="str">
        <f t="shared" si="47"/>
        <v>up</v>
      </c>
      <c r="W139" s="56">
        <f t="shared" si="61"/>
        <v>203.61000000000013</v>
      </c>
      <c r="X139" s="56">
        <f t="shared" si="48"/>
        <v>25.908193186997607</v>
      </c>
      <c r="Y139" s="3" t="str">
        <f t="shared" si="49"/>
        <v>up</v>
      </c>
      <c r="Z139" s="55">
        <f t="shared" si="50"/>
        <v>-21.569615750924982</v>
      </c>
      <c r="AA139" s="3" t="str">
        <f t="shared" si="44"/>
        <v>down</v>
      </c>
      <c r="AB139" s="56">
        <f t="shared" si="51"/>
        <v>5.4151613070403641</v>
      </c>
      <c r="AC139" s="3" t="str">
        <f>IF(AB139&gt;0,"up",IF(AB139=0,"stable","down"))</f>
        <v>up</v>
      </c>
    </row>
    <row r="140" spans="1:29" x14ac:dyDescent="0.35">
      <c r="A140" s="5">
        <f t="shared" si="53"/>
        <v>2018</v>
      </c>
      <c r="B140" s="5">
        <f t="shared" si="54"/>
        <v>2</v>
      </c>
      <c r="C140" s="5">
        <f t="shared" si="55"/>
        <v>6</v>
      </c>
      <c r="D140" s="7">
        <f t="shared" si="56"/>
        <v>43281</v>
      </c>
      <c r="E140" s="6" t="s">
        <v>114</v>
      </c>
      <c r="F140" s="48">
        <f>_xll.GetPrice($F$2, "MonthlyAverage", "Mid", $D140)</f>
        <v>66.260000000000005</v>
      </c>
      <c r="G140" s="48">
        <f>_xll.GetPrice($G$2, "MonthlyAverage", "Mid", $D140)</f>
        <v>190.92</v>
      </c>
      <c r="H140" s="50">
        <f t="shared" si="40"/>
        <v>293.87936774193548</v>
      </c>
      <c r="I140" s="48">
        <f>_xll.GetPrice($I$2, "MonthlyAverage", "Mid", $D140)</f>
        <v>2293</v>
      </c>
      <c r="J140" s="48">
        <f>_xll.GetPrice($J$2, "MonthlyAverage", "Mid", $D140)</f>
        <v>4055.25</v>
      </c>
      <c r="K140" s="46">
        <f>[8]MonthlyNew!H139</f>
        <v>6.4653571428571421</v>
      </c>
      <c r="L140" s="46">
        <v>0.16</v>
      </c>
      <c r="M140" s="50">
        <f t="shared" si="62"/>
        <v>305.74090406048157</v>
      </c>
      <c r="N140" s="50">
        <f t="shared" si="60"/>
        <v>540.71338909344433</v>
      </c>
      <c r="O140" s="52">
        <f t="shared" si="58"/>
        <v>-11.861536318546086</v>
      </c>
      <c r="P140" s="54">
        <f t="shared" si="38"/>
        <v>234.97248503296277</v>
      </c>
      <c r="Q140" s="52">
        <f>M140-TurkeyCore!F109</f>
        <v>-39.079095939518425</v>
      </c>
      <c r="R140" s="55">
        <f t="shared" si="59"/>
        <v>7.9805258064516238</v>
      </c>
      <c r="S140" s="3" t="str">
        <f t="shared" si="42"/>
        <v>up</v>
      </c>
      <c r="T140" s="56">
        <f t="shared" si="63"/>
        <v>-122</v>
      </c>
      <c r="U140" s="56">
        <f t="shared" si="46"/>
        <v>-21.009382129120013</v>
      </c>
      <c r="V140" s="3" t="str">
        <f t="shared" si="47"/>
        <v>down</v>
      </c>
      <c r="W140" s="56">
        <f t="shared" si="61"/>
        <v>97.75</v>
      </c>
      <c r="X140" s="56">
        <f t="shared" si="48"/>
        <v>5.262350751685176</v>
      </c>
      <c r="Y140" s="3" t="str">
        <f t="shared" si="49"/>
        <v>up</v>
      </c>
      <c r="Z140" s="55">
        <f t="shared" si="50"/>
        <v>28.989907935571637</v>
      </c>
      <c r="AA140" s="3" t="str">
        <f t="shared" si="44"/>
        <v>up</v>
      </c>
      <c r="AB140" s="56">
        <f t="shared" si="51"/>
        <v>26.271732880805189</v>
      </c>
      <c r="AC140" s="3" t="str">
        <f t="shared" si="52"/>
        <v>up</v>
      </c>
    </row>
    <row r="141" spans="1:29" x14ac:dyDescent="0.35">
      <c r="A141" s="5">
        <f t="shared" si="53"/>
        <v>2018</v>
      </c>
      <c r="B141" s="5">
        <f t="shared" si="54"/>
        <v>3</v>
      </c>
      <c r="C141" s="5">
        <f t="shared" si="55"/>
        <v>7</v>
      </c>
      <c r="D141" s="7">
        <f t="shared" si="56"/>
        <v>43312</v>
      </c>
      <c r="E141" s="6" t="s">
        <v>115</v>
      </c>
      <c r="F141" s="48">
        <f>_xll.GetPrice($F$2, "MonthlyAverage", "Mid", $D141)</f>
        <v>65.040000000000006</v>
      </c>
      <c r="G141" s="48">
        <f>_xll.GetPrice($G$2, "MonthlyAverage", "Mid", $D141)</f>
        <v>179.24</v>
      </c>
      <c r="H141" s="50">
        <f t="shared" si="40"/>
        <v>282.91802580645162</v>
      </c>
      <c r="I141" s="48">
        <f>_xll.GetPrice($I$2, "MonthlyAverage", "Mid", $D141)</f>
        <v>2323.75</v>
      </c>
      <c r="J141" s="48">
        <f>_xll.GetPrice($J$2, "MonthlyAverage", "Mid", $D141)</f>
        <v>4052.96</v>
      </c>
      <c r="K141" s="46">
        <f>[8]MonthlyNew!H140</f>
        <v>6.7127181818181807</v>
      </c>
      <c r="L141" s="46">
        <v>0.16</v>
      </c>
      <c r="M141" s="50">
        <f t="shared" si="62"/>
        <v>298.42348574182239</v>
      </c>
      <c r="N141" s="50">
        <f t="shared" si="60"/>
        <v>520.4942230326742</v>
      </c>
      <c r="O141" s="52">
        <f t="shared" si="58"/>
        <v>-15.505459935370766</v>
      </c>
      <c r="P141" s="54">
        <f t="shared" si="38"/>
        <v>222.07073729085181</v>
      </c>
      <c r="Q141" s="52">
        <f>M141-TurkeyCore!F110</f>
        <v>-39.476514258177588</v>
      </c>
      <c r="R141" s="55">
        <f t="shared" si="59"/>
        <v>-10.961341935483858</v>
      </c>
      <c r="S141" s="3" t="str">
        <f t="shared" si="42"/>
        <v>down</v>
      </c>
      <c r="T141" s="56">
        <f t="shared" si="63"/>
        <v>30.75</v>
      </c>
      <c r="U141" s="56">
        <f t="shared" si="46"/>
        <v>-7.317418318659179</v>
      </c>
      <c r="V141" s="3" t="str">
        <f t="shared" si="47"/>
        <v>down</v>
      </c>
      <c r="W141" s="56">
        <f t="shared" si="61"/>
        <v>-2.2899999999999636</v>
      </c>
      <c r="X141" s="56">
        <f t="shared" si="48"/>
        <v>-20.219166060770135</v>
      </c>
      <c r="Y141" s="3" t="str">
        <f t="shared" si="49"/>
        <v>down</v>
      </c>
      <c r="Z141" s="55">
        <f t="shared" si="50"/>
        <v>-3.6439236168246794</v>
      </c>
      <c r="AA141" s="3" t="str">
        <f t="shared" si="44"/>
        <v>down</v>
      </c>
      <c r="AB141" s="56">
        <f t="shared" si="51"/>
        <v>-12.901747742110956</v>
      </c>
      <c r="AC141" s="3" t="str">
        <f t="shared" si="52"/>
        <v>down</v>
      </c>
    </row>
    <row r="142" spans="1:29" x14ac:dyDescent="0.35">
      <c r="A142" s="5">
        <f t="shared" si="53"/>
        <v>2018</v>
      </c>
      <c r="B142" s="5">
        <f t="shared" si="54"/>
        <v>3</v>
      </c>
      <c r="C142" s="5">
        <f t="shared" si="55"/>
        <v>8</v>
      </c>
      <c r="D142" s="7">
        <f t="shared" si="56"/>
        <v>43343</v>
      </c>
      <c r="E142" s="6" t="s">
        <v>116</v>
      </c>
      <c r="F142" s="48">
        <f>_xll.GetPrice($F$2, "MonthlyAverage", "Mid", $D142)</f>
        <v>67.36</v>
      </c>
      <c r="G142" s="48">
        <f>_xll.GetPrice($G$2, "MonthlyAverage", "Mid", $D142)</f>
        <v>169.91</v>
      </c>
      <c r="H142" s="50">
        <f t="shared" si="40"/>
        <v>279.47586129032254</v>
      </c>
      <c r="I142" s="48">
        <f>_xll.GetPrice($I$2, "MonthlyAverage", "Mid", $D142)</f>
        <v>2655</v>
      </c>
      <c r="J142" s="48">
        <f>_xll.GetPrice($J$2, "MonthlyAverage", "Mid", $D142)</f>
        <v>4354.57</v>
      </c>
      <c r="K142" s="46">
        <f>[8]MonthlyNew!H141</f>
        <v>6.8448869565217381</v>
      </c>
      <c r="L142" s="46">
        <v>0.16</v>
      </c>
      <c r="M142" s="50">
        <f t="shared" si="62"/>
        <v>334.37997120866072</v>
      </c>
      <c r="N142" s="50">
        <f t="shared" si="60"/>
        <v>548.42975187423644</v>
      </c>
      <c r="O142" s="52">
        <f t="shared" si="58"/>
        <v>-54.904109918338179</v>
      </c>
      <c r="P142" s="54">
        <f t="shared" ref="P142:P170" si="64">N142-M142</f>
        <v>214.04978066557572</v>
      </c>
      <c r="Q142" s="52">
        <f>M142-TurkeyCore!F111</f>
        <v>25.309971208660727</v>
      </c>
      <c r="R142" s="55">
        <f t="shared" si="59"/>
        <v>-3.4421645161290826</v>
      </c>
      <c r="S142" s="3" t="str">
        <f t="shared" si="42"/>
        <v>down</v>
      </c>
      <c r="T142" s="56">
        <f t="shared" si="63"/>
        <v>331.25</v>
      </c>
      <c r="U142" s="56">
        <f t="shared" si="46"/>
        <v>35.95648546683833</v>
      </c>
      <c r="V142" s="3" t="str">
        <f t="shared" si="47"/>
        <v>up</v>
      </c>
      <c r="W142" s="56">
        <f t="shared" si="61"/>
        <v>301.60999999999967</v>
      </c>
      <c r="X142" s="56">
        <f t="shared" si="48"/>
        <v>27.935528841562245</v>
      </c>
      <c r="Y142" s="3" t="str">
        <f t="shared" si="49"/>
        <v>up</v>
      </c>
      <c r="Z142" s="55">
        <f t="shared" si="50"/>
        <v>-39.398649982967413</v>
      </c>
      <c r="AA142" s="3" t="str">
        <f t="shared" si="44"/>
        <v>down</v>
      </c>
      <c r="AB142" s="56">
        <f t="shared" si="51"/>
        <v>-8.0209566252760851</v>
      </c>
      <c r="AC142" s="3" t="str">
        <f t="shared" si="52"/>
        <v>down</v>
      </c>
    </row>
    <row r="143" spans="1:29" x14ac:dyDescent="0.35">
      <c r="A143" s="5">
        <f t="shared" si="53"/>
        <v>2018</v>
      </c>
      <c r="B143" s="5">
        <f t="shared" si="54"/>
        <v>3</v>
      </c>
      <c r="C143" s="5">
        <f t="shared" si="55"/>
        <v>9</v>
      </c>
      <c r="D143" s="7">
        <f t="shared" si="56"/>
        <v>43373</v>
      </c>
      <c r="E143" s="6" t="s">
        <v>117</v>
      </c>
      <c r="F143" s="48">
        <f>_xll.GetPrice($F$2, "MonthlyAverage", "Mid", $D143)</f>
        <v>68.33</v>
      </c>
      <c r="G143" s="48">
        <f>_xll.GetPrice($G$2, "MonthlyAverage", "Mid", $D143)</f>
        <v>185.46</v>
      </c>
      <c r="H143" s="50">
        <f t="shared" si="40"/>
        <v>293.0138774193548</v>
      </c>
      <c r="I143" s="48">
        <f>_xll.GetPrice($I$2, "MonthlyAverage", "Mid", $D143)</f>
        <v>2708.75</v>
      </c>
      <c r="J143" s="48">
        <f>_xll.GetPrice($J$2, "MonthlyAverage", "Mid", $D143)</f>
        <v>4527.1099999999997</v>
      </c>
      <c r="K143" s="46">
        <f>[8]MonthlyNew!H142</f>
        <v>6.852380000000001</v>
      </c>
      <c r="L143" s="46">
        <v>0.16</v>
      </c>
      <c r="M143" s="50">
        <f t="shared" si="62"/>
        <v>340.77638869193294</v>
      </c>
      <c r="N143" s="50">
        <f t="shared" si="60"/>
        <v>569.53657480798756</v>
      </c>
      <c r="O143" s="52">
        <f t="shared" si="58"/>
        <v>-47.762511272578138</v>
      </c>
      <c r="P143" s="54">
        <f t="shared" si="64"/>
        <v>228.76018611605463</v>
      </c>
      <c r="Q143" s="52">
        <f>M143-TurkeyCore!F112</f>
        <v>25.476388691932925</v>
      </c>
      <c r="R143" s="55">
        <f t="shared" si="59"/>
        <v>13.538016129032258</v>
      </c>
      <c r="S143" s="3" t="str">
        <f t="shared" si="42"/>
        <v>up</v>
      </c>
      <c r="T143" s="56">
        <f t="shared" si="63"/>
        <v>53.75</v>
      </c>
      <c r="U143" s="56">
        <f t="shared" si="46"/>
        <v>6.3964174832722165</v>
      </c>
      <c r="V143" s="3" t="str">
        <f t="shared" si="47"/>
        <v>up</v>
      </c>
      <c r="W143" s="56">
        <f t="shared" si="61"/>
        <v>172.53999999999996</v>
      </c>
      <c r="X143" s="56">
        <f t="shared" si="48"/>
        <v>21.106822933751118</v>
      </c>
      <c r="Y143" s="3" t="str">
        <f t="shared" si="49"/>
        <v>up</v>
      </c>
      <c r="Z143" s="55">
        <f t="shared" si="50"/>
        <v>7.1415986457600411</v>
      </c>
      <c r="AA143" s="3" t="str">
        <f t="shared" si="44"/>
        <v>up</v>
      </c>
      <c r="AB143" s="56">
        <f t="shared" si="51"/>
        <v>14.710405450478902</v>
      </c>
      <c r="AC143" s="3" t="str">
        <f t="shared" si="52"/>
        <v>up</v>
      </c>
    </row>
    <row r="144" spans="1:29" x14ac:dyDescent="0.35">
      <c r="A144" s="5">
        <f t="shared" si="53"/>
        <v>2018</v>
      </c>
      <c r="B144" s="5">
        <f t="shared" si="54"/>
        <v>4</v>
      </c>
      <c r="C144" s="5">
        <f t="shared" si="55"/>
        <v>10</v>
      </c>
      <c r="D144" s="7">
        <f t="shared" si="56"/>
        <v>43404</v>
      </c>
      <c r="E144" s="6" t="s">
        <v>118</v>
      </c>
      <c r="F144" s="48">
        <f>_xll.GetPrice($F$2, "MonthlyAverage", "Mid", $D144)</f>
        <v>72.540000000000006</v>
      </c>
      <c r="G144" s="48">
        <f>_xll.GetPrice($G$2, "MonthlyAverage", "Mid", $D144)</f>
        <v>190.86</v>
      </c>
      <c r="H144" s="50">
        <f t="shared" si="40"/>
        <v>303.96220000000005</v>
      </c>
      <c r="I144" s="48">
        <f>_xll.GetPrice($I$2, "MonthlyAverage", "Mid", $D144)</f>
        <v>2775</v>
      </c>
      <c r="J144" s="48">
        <f>_xll.GetPrice($J$2, "MonthlyAverage", "Mid", $D144)</f>
        <v>4601.9399999999996</v>
      </c>
      <c r="K144" s="46">
        <f>[8]MonthlyNew!H143</f>
        <v>6.9194956521739135</v>
      </c>
      <c r="L144" s="46">
        <v>0.16</v>
      </c>
      <c r="M144" s="50">
        <f t="shared" si="62"/>
        <v>345.72481862298292</v>
      </c>
      <c r="N144" s="50">
        <f t="shared" si="60"/>
        <v>573.33508894192778</v>
      </c>
      <c r="O144" s="52">
        <f t="shared" si="58"/>
        <v>-41.76261862298287</v>
      </c>
      <c r="P144" s="54">
        <f t="shared" si="64"/>
        <v>227.61027031894486</v>
      </c>
      <c r="Q144" s="52">
        <f>M144-TurkeyCore!F113</f>
        <v>21.90481862298293</v>
      </c>
      <c r="R144" s="55">
        <f t="shared" si="59"/>
        <v>10.948322580645254</v>
      </c>
      <c r="S144" s="3" t="str">
        <f t="shared" si="42"/>
        <v>up</v>
      </c>
      <c r="T144" s="56">
        <f t="shared" si="63"/>
        <v>66.25</v>
      </c>
      <c r="U144" s="56">
        <f t="shared" si="46"/>
        <v>4.9484299310499864</v>
      </c>
      <c r="V144" s="3" t="str">
        <f t="shared" si="47"/>
        <v>up</v>
      </c>
      <c r="W144" s="56">
        <f t="shared" si="61"/>
        <v>74.829999999999927</v>
      </c>
      <c r="X144" s="56">
        <f t="shared" si="48"/>
        <v>3.7985141339402162</v>
      </c>
      <c r="Y144" s="3" t="str">
        <f t="shared" si="49"/>
        <v>up</v>
      </c>
      <c r="Z144" s="55">
        <f t="shared" si="50"/>
        <v>5.9998926495952674</v>
      </c>
      <c r="AA144" s="3" t="str">
        <f t="shared" si="44"/>
        <v>up</v>
      </c>
      <c r="AB144" s="56">
        <f t="shared" si="51"/>
        <v>-1.1499157971097702</v>
      </c>
      <c r="AC144" s="3" t="str">
        <f t="shared" si="52"/>
        <v>down</v>
      </c>
    </row>
    <row r="145" spans="1:29" x14ac:dyDescent="0.35">
      <c r="A145" s="5">
        <f t="shared" si="53"/>
        <v>2018</v>
      </c>
      <c r="B145" s="5">
        <f t="shared" si="54"/>
        <v>4</v>
      </c>
      <c r="C145" s="5">
        <f t="shared" si="55"/>
        <v>11</v>
      </c>
      <c r="D145" s="7">
        <f t="shared" si="56"/>
        <v>43434</v>
      </c>
      <c r="E145" s="6" t="s">
        <v>119</v>
      </c>
      <c r="F145" s="48">
        <f>_xll.GetPrice($F$2, "MonthlyAverage", "Mid", $D145)</f>
        <v>72.709999999999994</v>
      </c>
      <c r="G145" s="48">
        <f>_xll.GetPrice($G$2, "MonthlyAverage", "Mid", $D145)</f>
        <v>202.54</v>
      </c>
      <c r="H145" s="50">
        <f t="shared" si="40"/>
        <v>313.22999354838709</v>
      </c>
      <c r="I145" s="48">
        <f>_xll.GetPrice($I$2, "MonthlyAverage", "Mid", $D145)</f>
        <v>2743</v>
      </c>
      <c r="J145" s="48">
        <f>_xll.GetPrice($J$2, "MonthlyAverage", "Mid", $D145)</f>
        <v>4249.32</v>
      </c>
      <c r="K145" s="46">
        <f>[8]MonthlyNew!H144</f>
        <v>6.9375772727272738</v>
      </c>
      <c r="L145" s="46">
        <v>0.16</v>
      </c>
      <c r="M145" s="50">
        <f t="shared" si="62"/>
        <v>340.84739952513843</v>
      </c>
      <c r="N145" s="50">
        <f t="shared" si="60"/>
        <v>528.02394157862238</v>
      </c>
      <c r="O145" s="52">
        <f t="shared" si="58"/>
        <v>-27.617405976751343</v>
      </c>
      <c r="P145" s="54">
        <f t="shared" si="64"/>
        <v>187.17654205348396</v>
      </c>
      <c r="Q145" s="52">
        <f>M145-TurkeyCore!F114</f>
        <v>14.977399525138424</v>
      </c>
      <c r="R145" s="55">
        <f t="shared" si="59"/>
        <v>9.2677935483870328</v>
      </c>
      <c r="S145" s="3" t="str">
        <f t="shared" si="42"/>
        <v>up</v>
      </c>
      <c r="T145" s="56">
        <f t="shared" si="63"/>
        <v>-32</v>
      </c>
      <c r="U145" s="56">
        <f t="shared" si="46"/>
        <v>-4.8774190978444949</v>
      </c>
      <c r="V145" s="3" t="str">
        <f t="shared" si="47"/>
        <v>down</v>
      </c>
      <c r="W145" s="56">
        <f t="shared" si="61"/>
        <v>-352.61999999999989</v>
      </c>
      <c r="X145" s="56">
        <f t="shared" si="48"/>
        <v>-45.311147363305395</v>
      </c>
      <c r="Y145" s="3" t="str">
        <f t="shared" si="49"/>
        <v>down</v>
      </c>
      <c r="Z145" s="55">
        <f t="shared" si="50"/>
        <v>14.145212646231528</v>
      </c>
      <c r="AA145" s="3" t="str">
        <f t="shared" si="44"/>
        <v>up</v>
      </c>
      <c r="AB145" s="56">
        <f t="shared" si="51"/>
        <v>-40.4337282654609</v>
      </c>
      <c r="AC145" s="3" t="str">
        <f t="shared" si="52"/>
        <v>down</v>
      </c>
    </row>
    <row r="146" spans="1:29" x14ac:dyDescent="0.35">
      <c r="A146" s="5">
        <f t="shared" si="53"/>
        <v>2018</v>
      </c>
      <c r="B146" s="5">
        <f t="shared" si="54"/>
        <v>4</v>
      </c>
      <c r="C146" s="5">
        <f t="shared" si="55"/>
        <v>12</v>
      </c>
      <c r="D146" s="7">
        <f t="shared" si="56"/>
        <v>43465</v>
      </c>
      <c r="E146" s="6" t="s">
        <v>120</v>
      </c>
      <c r="F146" s="48">
        <f>_xll.GetPrice($F$2, "MonthlyAverage", "Mid", $D146)</f>
        <v>69.209999999999994</v>
      </c>
      <c r="G146" s="48">
        <f>_xll.GetPrice($G$2, "MonthlyAverage", "Mid", $D146)</f>
        <v>195.9</v>
      </c>
      <c r="H146" s="50">
        <f t="shared" si="40"/>
        <v>302.47203225806453</v>
      </c>
      <c r="I146" s="48">
        <f>_xll.GetPrice($I$2, "MonthlyAverage", "Mid", $D146)</f>
        <v>2585</v>
      </c>
      <c r="J146" s="48">
        <f>_xll.GetPrice($J$2, "MonthlyAverage", "Mid", $D146)</f>
        <v>3828</v>
      </c>
      <c r="K146" s="46">
        <f>[8]MonthlyNew!H145</f>
        <v>6.8826809523809498</v>
      </c>
      <c r="L146" s="46">
        <v>0.16</v>
      </c>
      <c r="M146" s="50">
        <f t="shared" si="62"/>
        <v>323.7761987341828</v>
      </c>
      <c r="N146" s="50">
        <f t="shared" si="60"/>
        <v>479.4643283382793</v>
      </c>
      <c r="O146" s="52">
        <f t="shared" si="58"/>
        <v>-21.304166476118269</v>
      </c>
      <c r="P146" s="54">
        <f t="shared" si="64"/>
        <v>155.6881296040965</v>
      </c>
      <c r="Q146" s="52">
        <f>M146-TurkeyCore!F115</f>
        <v>29.146198734182803</v>
      </c>
      <c r="R146" s="55">
        <f t="shared" si="59"/>
        <v>-10.757961290322555</v>
      </c>
      <c r="S146" s="3" t="str">
        <f t="shared" si="42"/>
        <v>down</v>
      </c>
      <c r="T146" s="56">
        <f t="shared" si="63"/>
        <v>-158</v>
      </c>
      <c r="U146" s="56">
        <f t="shared" si="46"/>
        <v>-17.071200790955629</v>
      </c>
      <c r="V146" s="3" t="str">
        <f t="shared" si="47"/>
        <v>down</v>
      </c>
      <c r="W146" s="56">
        <f t="shared" si="61"/>
        <v>-421.31999999999971</v>
      </c>
      <c r="X146" s="56">
        <f t="shared" si="48"/>
        <v>-48.559613240343083</v>
      </c>
      <c r="Y146" s="3" t="str">
        <f t="shared" si="49"/>
        <v>down</v>
      </c>
      <c r="Z146" s="55">
        <f t="shared" si="50"/>
        <v>6.3132395006330739</v>
      </c>
      <c r="AA146" s="3" t="str">
        <f t="shared" si="44"/>
        <v>up</v>
      </c>
      <c r="AB146" s="56">
        <f t="shared" si="51"/>
        <v>-31.488412449387454</v>
      </c>
      <c r="AC146" s="3" t="str">
        <f t="shared" si="52"/>
        <v>down</v>
      </c>
    </row>
    <row r="147" spans="1:29" x14ac:dyDescent="0.35">
      <c r="A147" s="5">
        <f t="shared" si="53"/>
        <v>2019</v>
      </c>
      <c r="B147" s="5">
        <f t="shared" si="54"/>
        <v>1</v>
      </c>
      <c r="C147" s="5">
        <f t="shared" si="55"/>
        <v>1</v>
      </c>
      <c r="D147" s="7">
        <f t="shared" si="56"/>
        <v>43496</v>
      </c>
      <c r="E147" s="6" t="s">
        <v>121</v>
      </c>
      <c r="F147" s="48">
        <f>_xll.GetPrice($F$2, "MonthlyAverage", "Mid", $D147)</f>
        <v>75.36</v>
      </c>
      <c r="G147" s="48">
        <f>_xll.GetPrice($G$2, "MonthlyAverage", "Mid", $D147)</f>
        <v>185.67</v>
      </c>
      <c r="H147" s="50">
        <f t="shared" si="40"/>
        <v>304.51428709677418</v>
      </c>
      <c r="I147" s="48">
        <f>_xll.GetPrice($I$2, "MonthlyAverage", "Mid", $D147)</f>
        <v>2682.5</v>
      </c>
      <c r="J147" s="48">
        <f>_xll.GetPrice($J$2, "MonthlyAverage", "Mid", $D147)</f>
        <v>3726.14</v>
      </c>
      <c r="K147" s="46">
        <f>[8]MonthlyNew!H146</f>
        <v>6.7893347826086954</v>
      </c>
      <c r="L147" s="46">
        <v>0.16</v>
      </c>
      <c r="M147" s="50">
        <f t="shared" si="62"/>
        <v>340.60774347490025</v>
      </c>
      <c r="N147" s="50">
        <f t="shared" si="60"/>
        <v>473.12288435100277</v>
      </c>
      <c r="O147" s="52">
        <f t="shared" si="58"/>
        <v>-36.093456378126064</v>
      </c>
      <c r="P147" s="54">
        <f t="shared" si="64"/>
        <v>132.51514087610252</v>
      </c>
      <c r="Q147" s="52">
        <f>M147-TurkeyCore!F116</f>
        <v>60.457743474900269</v>
      </c>
      <c r="R147" s="55">
        <f t="shared" si="59"/>
        <v>2.0422548387096526</v>
      </c>
      <c r="S147" s="3" t="str">
        <f t="shared" si="42"/>
        <v>up</v>
      </c>
      <c r="T147" s="56">
        <f t="shared" si="63"/>
        <v>97.5</v>
      </c>
      <c r="U147" s="56">
        <f t="shared" si="46"/>
        <v>16.831544740717447</v>
      </c>
      <c r="V147" s="3" t="str">
        <f t="shared" si="47"/>
        <v>up</v>
      </c>
      <c r="W147" s="56">
        <f t="shared" si="61"/>
        <v>-101.86000000000013</v>
      </c>
      <c r="X147" s="56">
        <f t="shared" si="48"/>
        <v>-6.3414439872765342</v>
      </c>
      <c r="Y147" s="3" t="str">
        <f t="shared" si="49"/>
        <v>down</v>
      </c>
      <c r="Z147" s="55">
        <f t="shared" si="50"/>
        <v>-14.789289902007795</v>
      </c>
      <c r="AA147" s="3" t="str">
        <f t="shared" si="44"/>
        <v>down</v>
      </c>
      <c r="AB147" s="56">
        <f t="shared" si="51"/>
        <v>-23.172988727993982</v>
      </c>
      <c r="AC147" s="3" t="str">
        <f t="shared" si="52"/>
        <v>down</v>
      </c>
    </row>
    <row r="148" spans="1:29" x14ac:dyDescent="0.35">
      <c r="A148" s="5">
        <f t="shared" si="53"/>
        <v>2019</v>
      </c>
      <c r="B148" s="5">
        <f t="shared" si="54"/>
        <v>1</v>
      </c>
      <c r="C148" s="5">
        <f t="shared" si="55"/>
        <v>2</v>
      </c>
      <c r="D148" s="7">
        <f t="shared" si="56"/>
        <v>43524</v>
      </c>
      <c r="E148" s="6" t="s">
        <v>122</v>
      </c>
      <c r="F148" s="48">
        <f>_xll.GetPrice($F$2, "MonthlyAverage", "Mid", $D148)</f>
        <v>86.69</v>
      </c>
      <c r="G148" s="48">
        <f>_xll.GetPrice($G$2, "MonthlyAverage", "Mid", $D148)</f>
        <v>188.52</v>
      </c>
      <c r="H148" s="50">
        <f t="shared" si="40"/>
        <v>324.98298064516132</v>
      </c>
      <c r="I148" s="48">
        <f>_xll.GetPrice($I$2, "MonthlyAverage", "Mid", $D148)</f>
        <v>2715</v>
      </c>
      <c r="J148" s="48">
        <f>_xll.GetPrice($J$2, "MonthlyAverage", "Mid", $D148)</f>
        <v>3761.33</v>
      </c>
      <c r="K148" s="46">
        <f>[8]MonthlyNew!H147</f>
        <v>6.7344150000000003</v>
      </c>
      <c r="L148" s="46">
        <v>0.16</v>
      </c>
      <c r="M148" s="50">
        <f t="shared" si="62"/>
        <v>347.54573951550509</v>
      </c>
      <c r="N148" s="50">
        <f t="shared" si="60"/>
        <v>481.48589923088571</v>
      </c>
      <c r="O148" s="52">
        <f t="shared" si="58"/>
        <v>-22.562758870343771</v>
      </c>
      <c r="P148" s="54">
        <f t="shared" si="64"/>
        <v>133.94015971538062</v>
      </c>
      <c r="Q148" s="52">
        <f>M148-TurkeyCore!F117</f>
        <v>31.995739515505079</v>
      </c>
      <c r="R148" s="55">
        <f t="shared" si="59"/>
        <v>20.468693548387137</v>
      </c>
      <c r="S148" s="3" t="str">
        <f t="shared" si="42"/>
        <v>up</v>
      </c>
      <c r="T148" s="56">
        <f t="shared" si="63"/>
        <v>32.5</v>
      </c>
      <c r="U148" s="56">
        <f t="shared" si="46"/>
        <v>6.937996040604844</v>
      </c>
      <c r="V148" s="3" t="str">
        <f t="shared" si="47"/>
        <v>up</v>
      </c>
      <c r="W148" s="56">
        <f t="shared" si="61"/>
        <v>35.190000000000055</v>
      </c>
      <c r="X148" s="56">
        <f t="shared" si="48"/>
        <v>8.3630148798829396</v>
      </c>
      <c r="Y148" s="3" t="str">
        <f t="shared" si="49"/>
        <v>up</v>
      </c>
      <c r="Z148" s="55">
        <f t="shared" si="50"/>
        <v>13.530697507782293</v>
      </c>
      <c r="AA148" s="3" t="str">
        <f t="shared" si="44"/>
        <v>up</v>
      </c>
      <c r="AB148" s="56">
        <f t="shared" si="51"/>
        <v>1.4250188392780956</v>
      </c>
      <c r="AC148" s="3" t="str">
        <f t="shared" si="52"/>
        <v>up</v>
      </c>
    </row>
    <row r="149" spans="1:29" x14ac:dyDescent="0.35">
      <c r="A149" s="5">
        <f t="shared" si="53"/>
        <v>2019</v>
      </c>
      <c r="B149" s="5">
        <f t="shared" si="54"/>
        <v>1</v>
      </c>
      <c r="C149" s="5">
        <f t="shared" si="55"/>
        <v>3</v>
      </c>
      <c r="D149" s="7">
        <f t="shared" si="56"/>
        <v>43555</v>
      </c>
      <c r="E149" s="6" t="s">
        <v>123</v>
      </c>
      <c r="F149" s="48">
        <f>_xll.GetPrice($F$2, "MonthlyAverage", "Mid", $D149)</f>
        <v>86.12</v>
      </c>
      <c r="G149" s="48">
        <f>_xll.GetPrice($G$2, "MonthlyAverage", "Mid", $D149)</f>
        <v>194.34</v>
      </c>
      <c r="H149" s="50">
        <f t="shared" si="40"/>
        <v>328.54502580645163</v>
      </c>
      <c r="I149" s="48">
        <f>_xll.GetPrice($I$2, "MonthlyAverage", "Mid", $D149)</f>
        <v>2687</v>
      </c>
      <c r="J149" s="48">
        <f>_xll.GetPrice($J$2, "MonthlyAverage", "Mid", $D149)</f>
        <v>3839.76</v>
      </c>
      <c r="K149" s="46">
        <f>[8]MonthlyNew!H148</f>
        <v>6.7119333333333335</v>
      </c>
      <c r="L149" s="46">
        <v>0.16</v>
      </c>
      <c r="M149" s="50">
        <f t="shared" si="62"/>
        <v>345.11357537492842</v>
      </c>
      <c r="N149" s="50">
        <f t="shared" si="60"/>
        <v>493.17205142598999</v>
      </c>
      <c r="O149" s="52">
        <f t="shared" ref="O149:O170" si="65">H149-M149</f>
        <v>-16.568549568476783</v>
      </c>
      <c r="P149" s="54">
        <f t="shared" si="64"/>
        <v>148.05847605106158</v>
      </c>
      <c r="Q149" s="52">
        <f>M149-TurkeyCore!F118</f>
        <v>28.083575374928444</v>
      </c>
      <c r="R149" s="55">
        <f t="shared" si="59"/>
        <v>3.5620451612903139</v>
      </c>
      <c r="S149" s="3" t="str">
        <f t="shared" si="42"/>
        <v>up</v>
      </c>
      <c r="T149" s="56">
        <f t="shared" si="63"/>
        <v>-28</v>
      </c>
      <c r="U149" s="56">
        <f t="shared" si="46"/>
        <v>-2.4321641405766741</v>
      </c>
      <c r="V149" s="3" t="str">
        <f t="shared" si="47"/>
        <v>down</v>
      </c>
      <c r="W149" s="56">
        <f t="shared" si="61"/>
        <v>78.430000000000291</v>
      </c>
      <c r="X149" s="56">
        <f t="shared" si="48"/>
        <v>11.686152195104285</v>
      </c>
      <c r="Y149" s="3" t="str">
        <f t="shared" si="49"/>
        <v>up</v>
      </c>
      <c r="Z149" s="55">
        <f t="shared" si="50"/>
        <v>5.994209301866988</v>
      </c>
      <c r="AA149" s="3" t="str">
        <f t="shared" si="44"/>
        <v>up</v>
      </c>
      <c r="AB149" s="56">
        <f t="shared" si="51"/>
        <v>14.118316335680959</v>
      </c>
      <c r="AC149" s="3" t="str">
        <f t="shared" si="52"/>
        <v>up</v>
      </c>
    </row>
    <row r="150" spans="1:29" x14ac:dyDescent="0.35">
      <c r="A150" s="5">
        <f t="shared" si="53"/>
        <v>2019</v>
      </c>
      <c r="B150" s="5">
        <f t="shared" si="54"/>
        <v>2</v>
      </c>
      <c r="C150" s="5">
        <f t="shared" si="55"/>
        <v>4</v>
      </c>
      <c r="D150" s="7">
        <f t="shared" si="56"/>
        <v>43585</v>
      </c>
      <c r="E150" s="6" t="s">
        <v>124</v>
      </c>
      <c r="F150" s="48">
        <f>_xll.GetPrice($F$2, "MonthlyAverage", "Mid", $D150)</f>
        <v>93.7</v>
      </c>
      <c r="G150" s="48">
        <f>_xll.GetPrice($G$2, "MonthlyAverage", "Mid", $D150)</f>
        <v>188.33</v>
      </c>
      <c r="H150" s="50">
        <f t="shared" ref="H150:H169" si="66">(F150/0.62+20)+(G150*0.77+20)</f>
        <v>336.1431322580645</v>
      </c>
      <c r="I150" s="48">
        <f>_xll.GetPrice($I$2, "MonthlyAverage", "Mid", $D150)</f>
        <v>2665</v>
      </c>
      <c r="J150" s="48">
        <f>_xll.GetPrice($J$2, "MonthlyAverage", "Mid", $D150)</f>
        <v>4039.77</v>
      </c>
      <c r="K150" s="46">
        <f>[8]MonthlyNew!H149</f>
        <v>6.7147318181818179</v>
      </c>
      <c r="L150" s="174">
        <v>0.13</v>
      </c>
      <c r="M150" s="50">
        <f t="shared" si="62"/>
        <v>351.22878225159195</v>
      </c>
      <c r="N150" s="50">
        <f t="shared" si="60"/>
        <v>532.41407042270691</v>
      </c>
      <c r="O150" s="52">
        <f t="shared" si="65"/>
        <v>-15.085649993527454</v>
      </c>
      <c r="P150" s="54">
        <f t="shared" si="64"/>
        <v>181.18528817111496</v>
      </c>
      <c r="Q150" s="52">
        <f>M150-TurkeyCore!F119</f>
        <v>44.818782251591927</v>
      </c>
      <c r="R150" s="55">
        <f t="shared" si="59"/>
        <v>7.598106451612864</v>
      </c>
      <c r="S150" s="3" t="str">
        <f t="shared" si="42"/>
        <v>up</v>
      </c>
      <c r="T150" s="56">
        <f t="shared" si="63"/>
        <v>-22</v>
      </c>
      <c r="U150" s="56">
        <f t="shared" si="46"/>
        <v>6.1152068766635352</v>
      </c>
      <c r="V150" s="3" t="str">
        <f t="shared" si="47"/>
        <v>up</v>
      </c>
      <c r="W150" s="56">
        <f t="shared" si="61"/>
        <v>200.00999999999976</v>
      </c>
      <c r="X150" s="56">
        <f t="shared" si="48"/>
        <v>39.242018996716922</v>
      </c>
      <c r="Y150" s="3" t="str">
        <f t="shared" si="49"/>
        <v>up</v>
      </c>
      <c r="Z150" s="55">
        <f t="shared" si="50"/>
        <v>1.4828995749493288</v>
      </c>
      <c r="AA150" s="3" t="str">
        <f t="shared" si="44"/>
        <v>up</v>
      </c>
      <c r="AB150" s="56">
        <f t="shared" si="51"/>
        <v>33.126812120053387</v>
      </c>
      <c r="AC150" s="3" t="str">
        <f t="shared" si="52"/>
        <v>up</v>
      </c>
    </row>
    <row r="151" spans="1:29" x14ac:dyDescent="0.35">
      <c r="A151" s="5">
        <f t="shared" si="53"/>
        <v>2019</v>
      </c>
      <c r="B151" s="5">
        <f t="shared" si="54"/>
        <v>2</v>
      </c>
      <c r="C151" s="5">
        <f t="shared" si="55"/>
        <v>5</v>
      </c>
      <c r="D151" s="7">
        <f t="shared" si="56"/>
        <v>43616</v>
      </c>
      <c r="E151" s="6" t="s">
        <v>125</v>
      </c>
      <c r="F151" s="48">
        <f>_xll.GetPrice($F$2, "MonthlyAverage", "Mid", $D151)</f>
        <v>99.93</v>
      </c>
      <c r="G151" s="48">
        <f>_xll.GetPrice($G$2, "MonthlyAverage", "Mid", $D151)</f>
        <v>194.07</v>
      </c>
      <c r="H151" s="50">
        <f t="shared" si="66"/>
        <v>350.61131935483871</v>
      </c>
      <c r="I151" s="48">
        <f>_xll.GetPrice($I$2, "MonthlyAverage", "Mid", $D151)</f>
        <v>2667.5</v>
      </c>
      <c r="J151" s="48">
        <f>_xll.GetPrice($J$2, "MonthlyAverage", "Mid", $D151)</f>
        <v>4047.25</v>
      </c>
      <c r="K151" s="46">
        <f>[8]MonthlyNew!H150</f>
        <v>6.852869565217393</v>
      </c>
      <c r="L151" s="46">
        <f>L150</f>
        <v>0.13</v>
      </c>
      <c r="M151" s="50">
        <f t="shared" si="62"/>
        <v>344.4716766547217</v>
      </c>
      <c r="N151" s="50">
        <f t="shared" si="60"/>
        <v>522.64779506684988</v>
      </c>
      <c r="O151" s="52">
        <f t="shared" si="65"/>
        <v>6.1396427001170082</v>
      </c>
      <c r="P151" s="54">
        <f t="shared" si="64"/>
        <v>178.17611841212818</v>
      </c>
      <c r="Q151" s="52">
        <f>M151-TurkeyCore!F120</f>
        <v>51.261676654721725</v>
      </c>
      <c r="R151" s="55">
        <f t="shared" ref="R151:R170" si="67">H151-H150</f>
        <v>14.468187096774216</v>
      </c>
      <c r="S151" s="3" t="str">
        <f t="shared" ref="S151:S169" si="68">IF(R151&gt;0,"up",IF(R151=0,"stable","down"))</f>
        <v>up</v>
      </c>
      <c r="T151" s="56">
        <f t="shared" si="63"/>
        <v>2.5</v>
      </c>
      <c r="U151" s="56">
        <f t="shared" ref="U151:U169" si="69">M151-M150</f>
        <v>-6.7571055968702467</v>
      </c>
      <c r="V151" s="3" t="str">
        <f t="shared" ref="V151:V169" si="70">IF(U151&gt;0,"up",IF(U151=0,"stable","down"))</f>
        <v>down</v>
      </c>
      <c r="W151" s="56">
        <f t="shared" si="61"/>
        <v>7.4800000000000182</v>
      </c>
      <c r="X151" s="56">
        <f t="shared" ref="X151:X169" si="71">N151-N150</f>
        <v>-9.766275355857033</v>
      </c>
      <c r="Y151" s="3" t="str">
        <f t="shared" ref="Y151:Y169" si="72">IF(X151&gt;0,"up",IF(X151=0,"stable","down"))</f>
        <v>down</v>
      </c>
      <c r="Z151" s="55">
        <f t="shared" ref="Z151:Z169" si="73">O151-O150</f>
        <v>21.225292693644462</v>
      </c>
      <c r="AA151" s="3" t="str">
        <f t="shared" ref="AA151:AA169" si="74">IF(Z151&gt;0,"up",IF(Z151=0,"stable","down"))</f>
        <v>up</v>
      </c>
      <c r="AB151" s="56">
        <f t="shared" ref="AB151:AB169" si="75">P151-P150</f>
        <v>-3.0091697589867863</v>
      </c>
      <c r="AC151" s="3" t="str">
        <f t="shared" ref="AC151:AC169" si="76">IF(AB151&gt;0,"up",IF(AB151=0,"stable","down"))</f>
        <v>down</v>
      </c>
    </row>
    <row r="152" spans="1:29" x14ac:dyDescent="0.35">
      <c r="A152" s="5">
        <f t="shared" si="53"/>
        <v>2019</v>
      </c>
      <c r="B152" s="5">
        <f t="shared" si="54"/>
        <v>2</v>
      </c>
      <c r="C152" s="5">
        <f t="shared" si="55"/>
        <v>6</v>
      </c>
      <c r="D152" s="7">
        <f t="shared" si="56"/>
        <v>43646</v>
      </c>
      <c r="E152" s="6" t="s">
        <v>126</v>
      </c>
      <c r="F152" s="48">
        <f>_xll.GetPrice($F$2, "MonthlyAverage", "Mid", $D152)</f>
        <v>110</v>
      </c>
      <c r="G152" s="48">
        <f>_xll.GetPrice($G$2, "MonthlyAverage", "Mid", $D152)</f>
        <v>190.03</v>
      </c>
      <c r="H152" s="50">
        <f t="shared" si="66"/>
        <v>363.7424548387097</v>
      </c>
      <c r="I152" s="48">
        <f>_xll.GetPrice($I$2, "MonthlyAverage", "Mid", $D152)</f>
        <v>2667.5</v>
      </c>
      <c r="J152" s="48">
        <f>_xll.GetPrice($J$2, "MonthlyAverage", "Mid", $D152)</f>
        <v>3901.58</v>
      </c>
      <c r="K152" s="46">
        <f>[8]MonthlyNew!H151</f>
        <v>6.8974799999999998</v>
      </c>
      <c r="L152" s="46">
        <f t="shared" ref="L152:L170" si="77">L151</f>
        <v>0.13</v>
      </c>
      <c r="M152" s="50">
        <f t="shared" si="62"/>
        <v>342.24375699915748</v>
      </c>
      <c r="N152" s="50">
        <f t="shared" si="60"/>
        <v>500.57784346120826</v>
      </c>
      <c r="O152" s="52">
        <f t="shared" si="65"/>
        <v>21.498697839552221</v>
      </c>
      <c r="P152" s="54">
        <f t="shared" si="64"/>
        <v>158.33408646205078</v>
      </c>
      <c r="Q152" s="52">
        <f>M152-TurkeyCore!F121</f>
        <v>56.123756999157479</v>
      </c>
      <c r="R152" s="55">
        <f t="shared" si="67"/>
        <v>13.131135483870992</v>
      </c>
      <c r="S152" s="3" t="str">
        <f t="shared" si="68"/>
        <v>up</v>
      </c>
      <c r="T152" s="56">
        <f t="shared" si="63"/>
        <v>0</v>
      </c>
      <c r="U152" s="56">
        <f t="shared" si="69"/>
        <v>-2.2279196555642216</v>
      </c>
      <c r="V152" s="3" t="str">
        <f t="shared" si="70"/>
        <v>down</v>
      </c>
      <c r="W152" s="56">
        <f t="shared" si="61"/>
        <v>-145.67000000000007</v>
      </c>
      <c r="X152" s="56">
        <f t="shared" si="71"/>
        <v>-22.06995160564162</v>
      </c>
      <c r="Y152" s="3" t="str">
        <f t="shared" si="72"/>
        <v>down</v>
      </c>
      <c r="Z152" s="55">
        <f t="shared" si="73"/>
        <v>15.359055139435213</v>
      </c>
      <c r="AA152" s="3" t="str">
        <f t="shared" si="74"/>
        <v>up</v>
      </c>
      <c r="AB152" s="56">
        <f t="shared" si="75"/>
        <v>-19.842031950077399</v>
      </c>
      <c r="AC152" s="3" t="str">
        <f t="shared" si="76"/>
        <v>down</v>
      </c>
    </row>
    <row r="153" spans="1:29" x14ac:dyDescent="0.35">
      <c r="A153" s="5">
        <f t="shared" si="53"/>
        <v>2019</v>
      </c>
      <c r="B153" s="5">
        <f t="shared" si="54"/>
        <v>3</v>
      </c>
      <c r="C153" s="5">
        <f t="shared" si="55"/>
        <v>7</v>
      </c>
      <c r="D153" s="7">
        <f t="shared" si="56"/>
        <v>43677</v>
      </c>
      <c r="E153" s="6" t="s">
        <v>127</v>
      </c>
      <c r="F153" s="48">
        <f>_xll.GetPrice($F$2, "MonthlyAverage", "Mid", $D153)</f>
        <v>119.93</v>
      </c>
      <c r="G153" s="48">
        <f>_xll.GetPrice($G$2, "MonthlyAverage", "Mid", $D153)</f>
        <v>178.06</v>
      </c>
      <c r="H153" s="50">
        <f t="shared" si="66"/>
        <v>370.54168387096774</v>
      </c>
      <c r="I153" s="48">
        <f>_xll.GetPrice($I$2, "MonthlyAverage", "Mid", $D153)</f>
        <v>2778.75</v>
      </c>
      <c r="J153" s="48">
        <f>_xll.GetPrice($J$2, "MonthlyAverage", "Mid", $D153)</f>
        <v>3976.52</v>
      </c>
      <c r="K153" s="46">
        <f>[8]MonthlyNew!H152</f>
        <v>6.8771391304347809</v>
      </c>
      <c r="L153" s="46">
        <f t="shared" si="77"/>
        <v>0.13</v>
      </c>
      <c r="M153" s="50">
        <f t="shared" si="62"/>
        <v>357.57176782676373</v>
      </c>
      <c r="N153" s="50">
        <f t="shared" si="60"/>
        <v>511.70176741285923</v>
      </c>
      <c r="O153" s="52">
        <f t="shared" si="65"/>
        <v>12.969916044204012</v>
      </c>
      <c r="P153" s="54">
        <f t="shared" si="64"/>
        <v>154.12999958609549</v>
      </c>
      <c r="Q153" s="52">
        <f>M153-TurkeyCore!F122</f>
        <v>69.461767826763719</v>
      </c>
      <c r="R153" s="55">
        <f t="shared" si="67"/>
        <v>6.7992290322580402</v>
      </c>
      <c r="S153" s="3" t="str">
        <f t="shared" si="68"/>
        <v>up</v>
      </c>
      <c r="T153" s="56">
        <f t="shared" si="63"/>
        <v>111.25</v>
      </c>
      <c r="U153" s="56">
        <f t="shared" si="69"/>
        <v>15.328010827606249</v>
      </c>
      <c r="V153" s="3" t="str">
        <f t="shared" si="70"/>
        <v>up</v>
      </c>
      <c r="W153" s="56">
        <f t="shared" si="61"/>
        <v>74.940000000000055</v>
      </c>
      <c r="X153" s="56">
        <f t="shared" si="71"/>
        <v>11.123923951650966</v>
      </c>
      <c r="Y153" s="3" t="str">
        <f t="shared" si="72"/>
        <v>up</v>
      </c>
      <c r="Z153" s="55">
        <f t="shared" si="73"/>
        <v>-8.528781795348209</v>
      </c>
      <c r="AA153" s="3" t="str">
        <f t="shared" si="74"/>
        <v>down</v>
      </c>
      <c r="AB153" s="56">
        <f t="shared" si="75"/>
        <v>-4.2040868759552836</v>
      </c>
      <c r="AC153" s="3" t="str">
        <f t="shared" si="76"/>
        <v>down</v>
      </c>
    </row>
    <row r="154" spans="1:29" x14ac:dyDescent="0.35">
      <c r="A154" s="5">
        <f t="shared" si="53"/>
        <v>2019</v>
      </c>
      <c r="B154" s="5">
        <f t="shared" si="54"/>
        <v>3</v>
      </c>
      <c r="C154" s="5">
        <f t="shared" si="55"/>
        <v>8</v>
      </c>
      <c r="D154" s="7">
        <f t="shared" si="56"/>
        <v>43708</v>
      </c>
      <c r="E154" s="6" t="s">
        <v>128</v>
      </c>
      <c r="F154" s="48">
        <f>_xll.GetPrice($F$2, "MonthlyAverage", "Mid", $D154)</f>
        <v>90.69</v>
      </c>
      <c r="G154" s="48">
        <f>_xll.GetPrice($G$2, "MonthlyAverage", "Mid", $D154)</f>
        <v>157.36000000000001</v>
      </c>
      <c r="H154" s="50">
        <f t="shared" si="66"/>
        <v>307.44139354838711</v>
      </c>
      <c r="I154" s="48">
        <f>_xll.GetPrice($I$2, "MonthlyAverage", "Mid", $D154)</f>
        <v>2750</v>
      </c>
      <c r="J154" s="48">
        <f>_xll.GetPrice($J$2, "MonthlyAverage", "Mid", $D154)</f>
        <v>3694.78</v>
      </c>
      <c r="K154" s="46">
        <f>[8]MonthlyNew!H153</f>
        <v>7.0611772727272744</v>
      </c>
      <c r="L154" s="46">
        <f t="shared" si="77"/>
        <v>0.13</v>
      </c>
      <c r="M154" s="50">
        <f t="shared" si="62"/>
        <v>344.64908960487242</v>
      </c>
      <c r="N154" s="50">
        <f t="shared" si="60"/>
        <v>463.05547756010566</v>
      </c>
      <c r="O154" s="52">
        <f t="shared" si="65"/>
        <v>-37.207696056485304</v>
      </c>
      <c r="P154" s="54">
        <f t="shared" si="64"/>
        <v>118.40638795523324</v>
      </c>
      <c r="Q154" s="52">
        <f>M154-TurkeyCore!F123</f>
        <v>67.749089604872438</v>
      </c>
      <c r="R154" s="55">
        <f t="shared" si="67"/>
        <v>-63.100290322580634</v>
      </c>
      <c r="S154" s="3" t="str">
        <f t="shared" si="68"/>
        <v>down</v>
      </c>
      <c r="T154" s="56">
        <f t="shared" si="63"/>
        <v>-28.75</v>
      </c>
      <c r="U154" s="56">
        <f t="shared" si="69"/>
        <v>-12.922678221891317</v>
      </c>
      <c r="V154" s="3" t="str">
        <f t="shared" si="70"/>
        <v>down</v>
      </c>
      <c r="W154" s="56">
        <f t="shared" si="61"/>
        <v>-281.73999999999978</v>
      </c>
      <c r="X154" s="56">
        <f t="shared" si="71"/>
        <v>-48.646289852753569</v>
      </c>
      <c r="Y154" s="3" t="str">
        <f t="shared" si="72"/>
        <v>down</v>
      </c>
      <c r="Z154" s="55">
        <f t="shared" si="73"/>
        <v>-50.177612100689316</v>
      </c>
      <c r="AA154" s="3" t="str">
        <f t="shared" si="74"/>
        <v>down</v>
      </c>
      <c r="AB154" s="56">
        <f t="shared" si="75"/>
        <v>-35.723611630862251</v>
      </c>
      <c r="AC154" s="3" t="str">
        <f t="shared" si="76"/>
        <v>down</v>
      </c>
    </row>
    <row r="155" spans="1:29" x14ac:dyDescent="0.35">
      <c r="A155" s="5">
        <f t="shared" si="53"/>
        <v>2019</v>
      </c>
      <c r="B155" s="5">
        <f t="shared" si="54"/>
        <v>3</v>
      </c>
      <c r="C155" s="5">
        <f t="shared" si="55"/>
        <v>9</v>
      </c>
      <c r="D155" s="7">
        <f t="shared" si="56"/>
        <v>43738</v>
      </c>
      <c r="E155" s="6" t="s">
        <v>129</v>
      </c>
      <c r="F155" s="48">
        <f>_xll.GetPrice($F$2, "MonthlyAverage", "Mid", $D155)</f>
        <v>93.24</v>
      </c>
      <c r="G155" s="48">
        <f>_xll.GetPrice($G$2, "MonthlyAverage", "Mid", $D155)</f>
        <v>144.54</v>
      </c>
      <c r="H155" s="50">
        <f t="shared" si="66"/>
        <v>301.68289677419352</v>
      </c>
      <c r="I155" s="48">
        <f>_xll.GetPrice($I$2, "MonthlyAverage", "Mid", $D155)</f>
        <v>2747.5</v>
      </c>
      <c r="J155" s="48">
        <f>_xll.GetPrice($J$2, "MonthlyAverage", "Mid", $D155)</f>
        <v>3680.75</v>
      </c>
      <c r="K155" s="46">
        <f>[8]MonthlyNew!H154</f>
        <v>7.1162952380952378</v>
      </c>
      <c r="L155" s="46">
        <f t="shared" si="77"/>
        <v>0.13</v>
      </c>
      <c r="M155" s="50">
        <f t="shared" si="62"/>
        <v>341.66878240064949</v>
      </c>
      <c r="N155" s="50">
        <f t="shared" si="60"/>
        <v>457.72424779661173</v>
      </c>
      <c r="O155" s="52">
        <f t="shared" si="65"/>
        <v>-39.985885626455968</v>
      </c>
      <c r="P155" s="54">
        <f t="shared" si="64"/>
        <v>116.05546539596224</v>
      </c>
      <c r="Q155" s="52">
        <f>M155-TurkeyCore!F124</f>
        <v>106.33878240064948</v>
      </c>
      <c r="R155" s="55">
        <f t="shared" si="67"/>
        <v>-5.7584967741935884</v>
      </c>
      <c r="S155" s="3" t="str">
        <f t="shared" si="68"/>
        <v>down</v>
      </c>
      <c r="T155" s="56">
        <f t="shared" si="63"/>
        <v>-2.5</v>
      </c>
      <c r="U155" s="56">
        <f t="shared" si="69"/>
        <v>-2.9803072042229246</v>
      </c>
      <c r="V155" s="3" t="str">
        <f t="shared" si="70"/>
        <v>down</v>
      </c>
      <c r="W155" s="56">
        <f t="shared" si="61"/>
        <v>-14.0300000000002</v>
      </c>
      <c r="X155" s="56">
        <f t="shared" si="71"/>
        <v>-5.3312297634939227</v>
      </c>
      <c r="Y155" s="3" t="str">
        <f t="shared" si="72"/>
        <v>down</v>
      </c>
      <c r="Z155" s="55">
        <f t="shared" si="73"/>
        <v>-2.7781895699706638</v>
      </c>
      <c r="AA155" s="3" t="str">
        <f t="shared" si="74"/>
        <v>down</v>
      </c>
      <c r="AB155" s="56">
        <f t="shared" si="75"/>
        <v>-2.3509225592709981</v>
      </c>
      <c r="AC155" s="3" t="str">
        <f t="shared" si="76"/>
        <v>down</v>
      </c>
    </row>
    <row r="156" spans="1:29" x14ac:dyDescent="0.35">
      <c r="A156" s="5">
        <f t="shared" si="53"/>
        <v>2019</v>
      </c>
      <c r="B156" s="5">
        <f t="shared" si="54"/>
        <v>4</v>
      </c>
      <c r="C156" s="5">
        <f t="shared" si="55"/>
        <v>10</v>
      </c>
      <c r="D156" s="7">
        <f t="shared" si="56"/>
        <v>43769</v>
      </c>
      <c r="E156" s="6" t="s">
        <v>130</v>
      </c>
      <c r="F156" s="48">
        <f>_xll.GetPrice($F$2, "MonthlyAverage", "Mid", $D156)</f>
        <v>90.01</v>
      </c>
      <c r="G156" s="48">
        <f>_xll.GetPrice($G$2, "MonthlyAverage", "Mid", $D156)</f>
        <v>137.22</v>
      </c>
      <c r="H156" s="50">
        <f t="shared" si="66"/>
        <v>290.83681935483872</v>
      </c>
      <c r="I156" s="48">
        <f>_xll.GetPrice($I$2, "MonthlyAverage", "Mid", $D156)</f>
        <v>2777.5</v>
      </c>
      <c r="J156" s="48">
        <f>_xll.GetPrice($J$2, "MonthlyAverage", "Mid", $D156)</f>
        <v>3655.56</v>
      </c>
      <c r="K156" s="46">
        <f>[8]MonthlyNew!H155</f>
        <v>7.0946521739130448</v>
      </c>
      <c r="L156" s="46">
        <f t="shared" si="77"/>
        <v>0.13</v>
      </c>
      <c r="M156" s="50">
        <f t="shared" si="62"/>
        <v>346.45315112244958</v>
      </c>
      <c r="N156" s="50">
        <f t="shared" si="60"/>
        <v>455.97849905209068</v>
      </c>
      <c r="O156" s="52">
        <f t="shared" si="65"/>
        <v>-55.616331767610859</v>
      </c>
      <c r="P156" s="54">
        <f t="shared" si="64"/>
        <v>109.5253479296411</v>
      </c>
      <c r="Q156" s="52">
        <f>M156-TurkeyCore!F125</f>
        <v>113.42315112244958</v>
      </c>
      <c r="R156" s="55">
        <f t="shared" si="67"/>
        <v>-10.846077419354799</v>
      </c>
      <c r="S156" s="3" t="str">
        <f t="shared" si="68"/>
        <v>down</v>
      </c>
      <c r="T156" s="56">
        <f t="shared" si="63"/>
        <v>30</v>
      </c>
      <c r="U156" s="56">
        <f t="shared" si="69"/>
        <v>4.7843687218000923</v>
      </c>
      <c r="V156" s="3" t="str">
        <f t="shared" si="70"/>
        <v>up</v>
      </c>
      <c r="W156" s="56">
        <f t="shared" si="61"/>
        <v>-25.190000000000055</v>
      </c>
      <c r="X156" s="56">
        <f t="shared" si="71"/>
        <v>-1.7457487445210518</v>
      </c>
      <c r="Y156" s="3" t="str">
        <f t="shared" si="72"/>
        <v>down</v>
      </c>
      <c r="Z156" s="55">
        <f t="shared" si="73"/>
        <v>-15.630446141154891</v>
      </c>
      <c r="AA156" s="3" t="str">
        <f t="shared" si="74"/>
        <v>down</v>
      </c>
      <c r="AB156" s="56">
        <f t="shared" si="75"/>
        <v>-6.5301174663211441</v>
      </c>
      <c r="AC156" s="3" t="str">
        <f t="shared" si="76"/>
        <v>down</v>
      </c>
    </row>
    <row r="157" spans="1:29" x14ac:dyDescent="0.35">
      <c r="A157" s="5">
        <f t="shared" si="53"/>
        <v>2019</v>
      </c>
      <c r="B157" s="5">
        <f t="shared" si="54"/>
        <v>4</v>
      </c>
      <c r="C157" s="5">
        <f t="shared" si="55"/>
        <v>11</v>
      </c>
      <c r="D157" s="7">
        <f t="shared" si="56"/>
        <v>43799</v>
      </c>
      <c r="E157" s="6" t="s">
        <v>131</v>
      </c>
      <c r="F157" s="48">
        <f>_xll.GetPrice($F$2, "MonthlyAverage", "Mid", $D157)</f>
        <v>84.99</v>
      </c>
      <c r="G157" s="48">
        <f>_xll.GetPrice($G$2, "MonthlyAverage", "Mid", $D157)</f>
        <v>133</v>
      </c>
      <c r="H157" s="50">
        <f t="shared" si="66"/>
        <v>279.49064516129033</v>
      </c>
      <c r="I157" s="48">
        <f>_xll.GetPrice($I$2, "MonthlyAverage", "Mid", $D157)</f>
        <v>2783.34</v>
      </c>
      <c r="J157" s="48">
        <f>_xll.GetPrice($J$2, "MonthlyAverage", "Mid", $D157)</f>
        <v>3896.19</v>
      </c>
      <c r="K157" s="46">
        <f>[8]MonthlyNew!H156</f>
        <v>7.0200523809523823</v>
      </c>
      <c r="L157" s="46">
        <f t="shared" si="77"/>
        <v>0.13</v>
      </c>
      <c r="M157" s="50">
        <f t="shared" si="62"/>
        <v>350.87099208064154</v>
      </c>
      <c r="N157" s="50">
        <f t="shared" si="60"/>
        <v>491.15812320258209</v>
      </c>
      <c r="O157" s="52">
        <f t="shared" si="65"/>
        <v>-71.380346919351211</v>
      </c>
      <c r="P157" s="54">
        <f t="shared" si="64"/>
        <v>140.28713112194055</v>
      </c>
      <c r="Q157" s="52">
        <f>M157-TurkeyCore!F126</f>
        <v>94.850992080641561</v>
      </c>
      <c r="R157" s="55">
        <f t="shared" si="67"/>
        <v>-11.346174193548393</v>
      </c>
      <c r="S157" s="3" t="str">
        <f t="shared" si="68"/>
        <v>down</v>
      </c>
      <c r="T157" s="56">
        <f t="shared" si="63"/>
        <v>5.8400000000001455</v>
      </c>
      <c r="U157" s="56">
        <f t="shared" si="69"/>
        <v>4.4178409581919595</v>
      </c>
      <c r="V157" s="3" t="str">
        <f t="shared" si="70"/>
        <v>up</v>
      </c>
      <c r="W157" s="56">
        <f t="shared" si="61"/>
        <v>240.63000000000011</v>
      </c>
      <c r="X157" s="56">
        <f t="shared" si="71"/>
        <v>35.179624150491406</v>
      </c>
      <c r="Y157" s="3" t="str">
        <f t="shared" si="72"/>
        <v>up</v>
      </c>
      <c r="Z157" s="55">
        <f t="shared" si="73"/>
        <v>-15.764015151740352</v>
      </c>
      <c r="AA157" s="3" t="str">
        <f t="shared" si="74"/>
        <v>down</v>
      </c>
      <c r="AB157" s="56">
        <f t="shared" si="75"/>
        <v>30.761783192299447</v>
      </c>
      <c r="AC157" s="3" t="str">
        <f t="shared" si="76"/>
        <v>up</v>
      </c>
    </row>
    <row r="158" spans="1:29" x14ac:dyDescent="0.35">
      <c r="A158" s="5">
        <f t="shared" si="53"/>
        <v>2019</v>
      </c>
      <c r="B158" s="5">
        <f t="shared" si="54"/>
        <v>4</v>
      </c>
      <c r="C158" s="5">
        <f t="shared" si="55"/>
        <v>12</v>
      </c>
      <c r="D158" s="7">
        <f t="shared" si="56"/>
        <v>43830</v>
      </c>
      <c r="E158" s="6" t="s">
        <v>132</v>
      </c>
      <c r="F158" s="48">
        <f>_xll.GetPrice($F$2, "MonthlyAverage", "Mid", $D158)</f>
        <v>91.85</v>
      </c>
      <c r="G158" s="48">
        <f>_xll.GetPrice($G$2, "MonthlyAverage", "Mid", $D158)</f>
        <v>132.04</v>
      </c>
      <c r="H158" s="50">
        <f t="shared" si="66"/>
        <v>289.81596129032255</v>
      </c>
      <c r="I158" s="48">
        <f>_xll.GetPrice($I$2, "MonthlyAverage", "Mid", $D158)</f>
        <v>2775</v>
      </c>
      <c r="J158" s="48">
        <f>_xll.GetPrice($J$2, "MonthlyAverage", "Mid", $D158)</f>
        <v>3844.78</v>
      </c>
      <c r="K158" s="46">
        <f>[8]MonthlyNew!H157</f>
        <v>7.0117227272727263</v>
      </c>
      <c r="L158" s="46">
        <f t="shared" si="77"/>
        <v>0.13</v>
      </c>
      <c r="M158" s="50">
        <f t="shared" si="62"/>
        <v>350.23521435574048</v>
      </c>
      <c r="N158" s="50">
        <f t="shared" si="60"/>
        <v>485.2530981804195</v>
      </c>
      <c r="O158" s="52">
        <f t="shared" si="65"/>
        <v>-60.419253065417934</v>
      </c>
      <c r="P158" s="54">
        <f t="shared" si="64"/>
        <v>135.01788382467902</v>
      </c>
      <c r="Q158" s="52">
        <f>M158-TurkeyCore!F127</f>
        <v>60.225214355740491</v>
      </c>
      <c r="R158" s="55">
        <f t="shared" si="67"/>
        <v>10.325316129032217</v>
      </c>
      <c r="S158" s="3" t="str">
        <f t="shared" si="68"/>
        <v>up</v>
      </c>
      <c r="T158" s="56">
        <f t="shared" si="63"/>
        <v>-8.3400000000001455</v>
      </c>
      <c r="U158" s="56">
        <f t="shared" si="69"/>
        <v>-0.63577772490106099</v>
      </c>
      <c r="V158" s="3" t="str">
        <f t="shared" si="70"/>
        <v>down</v>
      </c>
      <c r="W158" s="56">
        <f t="shared" si="61"/>
        <v>-51.409999999999854</v>
      </c>
      <c r="X158" s="56">
        <f t="shared" si="71"/>
        <v>-5.9050250221625902</v>
      </c>
      <c r="Y158" s="3" t="str">
        <f t="shared" si="72"/>
        <v>down</v>
      </c>
      <c r="Z158" s="55">
        <f t="shared" si="73"/>
        <v>10.961093853933278</v>
      </c>
      <c r="AA158" s="3" t="str">
        <f t="shared" si="74"/>
        <v>up</v>
      </c>
      <c r="AB158" s="56">
        <f t="shared" si="75"/>
        <v>-5.2692472972615292</v>
      </c>
      <c r="AC158" s="3" t="str">
        <f t="shared" si="76"/>
        <v>down</v>
      </c>
    </row>
    <row r="159" spans="1:29" x14ac:dyDescent="0.35">
      <c r="A159" s="5">
        <f t="shared" si="53"/>
        <v>2020</v>
      </c>
      <c r="B159" s="5">
        <f t="shared" si="54"/>
        <v>1</v>
      </c>
      <c r="C159" s="5">
        <f t="shared" si="55"/>
        <v>1</v>
      </c>
      <c r="D159" s="7">
        <f t="shared" si="56"/>
        <v>43861</v>
      </c>
      <c r="E159" s="6" t="s">
        <v>133</v>
      </c>
      <c r="F159" s="48">
        <f>_xll.GetPrice($F$2, "MonthlyAverage", "Mid", $D159)</f>
        <v>94.05</v>
      </c>
      <c r="G159" s="48">
        <f>_xll.GetPrice($G$2, "MonthlyAverage", "Mid", $D159)</f>
        <v>137.83000000000001</v>
      </c>
      <c r="H159" s="50">
        <f t="shared" si="66"/>
        <v>297.82264838709676</v>
      </c>
      <c r="I159" s="48">
        <f>_xll.GetPrice($I$2, "MonthlyAverage", "Mid", $D159)</f>
        <v>2745</v>
      </c>
      <c r="J159" s="48">
        <f>_xll.GetPrice($J$2, "MonthlyAverage", "Mid", $D159)</f>
        <v>3674.69</v>
      </c>
      <c r="K159" s="46">
        <f>[8]MonthlyNew!H158</f>
        <v>6.9244557826086943</v>
      </c>
      <c r="L159" s="46">
        <f t="shared" si="77"/>
        <v>0.13</v>
      </c>
      <c r="M159" s="50">
        <f t="shared" si="62"/>
        <v>350.81508440333192</v>
      </c>
      <c r="N159" s="50">
        <f t="shared" si="60"/>
        <v>469.63084972899088</v>
      </c>
      <c r="O159" s="52">
        <f t="shared" si="65"/>
        <v>-52.99243601623516</v>
      </c>
      <c r="P159" s="54">
        <f t="shared" si="64"/>
        <v>118.81576532565896</v>
      </c>
      <c r="Q159" s="52">
        <f>M159-TurkeyCore!F128</f>
        <v>66.325084403331914</v>
      </c>
      <c r="R159" s="55">
        <f t="shared" si="67"/>
        <v>8.0066870967742148</v>
      </c>
      <c r="S159" s="3" t="str">
        <f t="shared" si="68"/>
        <v>up</v>
      </c>
      <c r="T159" s="56">
        <f t="shared" si="63"/>
        <v>-30</v>
      </c>
      <c r="U159" s="56">
        <f t="shared" si="69"/>
        <v>0.57987004759144156</v>
      </c>
      <c r="V159" s="3" t="str">
        <f t="shared" si="70"/>
        <v>up</v>
      </c>
      <c r="W159" s="56">
        <f t="shared" si="61"/>
        <v>-170.09000000000015</v>
      </c>
      <c r="X159" s="56">
        <f t="shared" si="71"/>
        <v>-15.622248451428618</v>
      </c>
      <c r="Y159" s="3" t="str">
        <f t="shared" si="72"/>
        <v>down</v>
      </c>
      <c r="Z159" s="55">
        <f t="shared" si="73"/>
        <v>7.4268170491827732</v>
      </c>
      <c r="AA159" s="3" t="str">
        <f t="shared" si="74"/>
        <v>up</v>
      </c>
      <c r="AB159" s="56">
        <f t="shared" si="75"/>
        <v>-16.20211849902006</v>
      </c>
      <c r="AC159" s="3" t="str">
        <f t="shared" si="76"/>
        <v>down</v>
      </c>
    </row>
    <row r="160" spans="1:29" x14ac:dyDescent="0.35">
      <c r="A160" s="5">
        <f t="shared" si="53"/>
        <v>2020</v>
      </c>
      <c r="B160" s="5">
        <f t="shared" si="54"/>
        <v>1</v>
      </c>
      <c r="C160" s="5">
        <f t="shared" si="55"/>
        <v>2</v>
      </c>
      <c r="D160" s="7">
        <f t="shared" si="56"/>
        <v>43890</v>
      </c>
      <c r="E160" s="6" t="s">
        <v>134</v>
      </c>
      <c r="F160" s="48">
        <f>_xll.GetPrice($F$2, "MonthlyAverage", "Mid", $D160)</f>
        <v>87.12</v>
      </c>
      <c r="G160" s="48">
        <f>_xll.GetPrice($G$2, "MonthlyAverage", "Mid", $D160)</f>
        <v>145.62</v>
      </c>
      <c r="H160" s="50">
        <f t="shared" si="66"/>
        <v>292.64352903225813</v>
      </c>
      <c r="I160" s="48">
        <f>_xll.GetPrice($I$2, "MonthlyAverage", "Mid", $D160)</f>
        <v>2736.25</v>
      </c>
      <c r="J160" s="48">
        <f>_xll.GetPrice($J$2, "MonthlyAverage", "Mid", $D160)</f>
        <v>3406.25</v>
      </c>
      <c r="K160" s="46">
        <f>[8]MonthlyNew!H159</f>
        <v>6.99951875</v>
      </c>
      <c r="L160" s="46">
        <f t="shared" si="77"/>
        <v>0.13</v>
      </c>
      <c r="M160" s="50">
        <f t="shared" si="62"/>
        <v>345.94666626061263</v>
      </c>
      <c r="N160" s="50">
        <f t="shared" si="60"/>
        <v>430.65539769765621</v>
      </c>
      <c r="O160" s="52">
        <f t="shared" si="65"/>
        <v>-53.303137228354501</v>
      </c>
      <c r="P160" s="54">
        <f t="shared" si="64"/>
        <v>84.708731437043582</v>
      </c>
      <c r="Q160" s="52">
        <f>M160-TurkeyCore!F129</f>
        <v>81.056666260612644</v>
      </c>
      <c r="R160" s="55">
        <f t="shared" si="67"/>
        <v>-5.1791193548386332</v>
      </c>
      <c r="S160" s="3" t="str">
        <f t="shared" si="68"/>
        <v>down</v>
      </c>
      <c r="T160" s="56">
        <f t="shared" si="63"/>
        <v>-8.75</v>
      </c>
      <c r="U160" s="56">
        <f t="shared" si="69"/>
        <v>-4.8684181427192925</v>
      </c>
      <c r="V160" s="3" t="str">
        <f t="shared" si="70"/>
        <v>down</v>
      </c>
      <c r="W160" s="56">
        <f t="shared" si="61"/>
        <v>-268.44000000000005</v>
      </c>
      <c r="X160" s="56">
        <f t="shared" si="71"/>
        <v>-38.975452031334669</v>
      </c>
      <c r="Y160" s="3" t="str">
        <f t="shared" si="72"/>
        <v>down</v>
      </c>
      <c r="Z160" s="55">
        <f t="shared" si="73"/>
        <v>-0.31070121211934065</v>
      </c>
      <c r="AA160" s="3" t="str">
        <f t="shared" si="74"/>
        <v>down</v>
      </c>
      <c r="AB160" s="56">
        <f t="shared" si="75"/>
        <v>-34.107033888615376</v>
      </c>
      <c r="AC160" s="3" t="str">
        <f t="shared" si="76"/>
        <v>down</v>
      </c>
    </row>
    <row r="161" spans="1:29" x14ac:dyDescent="0.35">
      <c r="A161" s="5">
        <f t="shared" si="53"/>
        <v>2020</v>
      </c>
      <c r="B161" s="5">
        <f t="shared" si="54"/>
        <v>1</v>
      </c>
      <c r="C161" s="5">
        <f t="shared" si="55"/>
        <v>3</v>
      </c>
      <c r="D161" s="7">
        <f t="shared" si="56"/>
        <v>43921</v>
      </c>
      <c r="E161" s="6" t="s">
        <v>135</v>
      </c>
      <c r="F161" s="48">
        <f>_xll.GetPrice($F$2, "MonthlyAverage", "Mid", $D161)</f>
        <v>88.58</v>
      </c>
      <c r="G161" s="48">
        <f>_xll.GetPrice($G$2, "MonthlyAverage", "Mid", $D161)</f>
        <v>151.65</v>
      </c>
      <c r="H161" s="50">
        <f t="shared" si="66"/>
        <v>299.64146774193551</v>
      </c>
      <c r="I161" s="48">
        <f>_xll.GetPrice($I$2, "MonthlyAverage", "Mid", $D161)</f>
        <v>2662.5</v>
      </c>
      <c r="J161" s="48">
        <f>_xll.GetPrice($J$2, "MonthlyAverage", "Mid", $D161)</f>
        <v>3462.5</v>
      </c>
      <c r="K161" s="46">
        <f>[8]MonthlyNew!H160</f>
        <v>7.0228292272727266</v>
      </c>
      <c r="L161" s="46">
        <f t="shared" si="77"/>
        <v>0.13</v>
      </c>
      <c r="M161" s="50">
        <f t="shared" si="62"/>
        <v>335.50505273791214</v>
      </c>
      <c r="N161" s="50">
        <f t="shared" si="60"/>
        <v>436.31408266855243</v>
      </c>
      <c r="O161" s="52">
        <f t="shared" si="65"/>
        <v>-35.863584995976623</v>
      </c>
      <c r="P161" s="54">
        <f t="shared" si="64"/>
        <v>100.80902993064029</v>
      </c>
      <c r="Q161" s="52">
        <f>M161-TurkeyCore!F130</f>
        <v>85.155052737912143</v>
      </c>
      <c r="R161" s="55">
        <f t="shared" si="67"/>
        <v>6.9979387096773848</v>
      </c>
      <c r="S161" s="3" t="str">
        <f t="shared" si="68"/>
        <v>up</v>
      </c>
      <c r="T161" s="56">
        <f t="shared" si="63"/>
        <v>-73.75</v>
      </c>
      <c r="U161" s="56">
        <f t="shared" si="69"/>
        <v>-10.441613522700493</v>
      </c>
      <c r="V161" s="3" t="str">
        <f t="shared" si="70"/>
        <v>down</v>
      </c>
      <c r="W161" s="56">
        <f t="shared" si="61"/>
        <v>56.25</v>
      </c>
      <c r="X161" s="56">
        <f t="shared" si="71"/>
        <v>5.6586849708962177</v>
      </c>
      <c r="Y161" s="3" t="str">
        <f t="shared" si="72"/>
        <v>up</v>
      </c>
      <c r="Z161" s="55">
        <f t="shared" si="73"/>
        <v>17.439552232377878</v>
      </c>
      <c r="AA161" s="3" t="str">
        <f t="shared" si="74"/>
        <v>up</v>
      </c>
      <c r="AB161" s="56">
        <f t="shared" si="75"/>
        <v>16.100298493596711</v>
      </c>
      <c r="AC161" s="3" t="str">
        <f t="shared" si="76"/>
        <v>up</v>
      </c>
    </row>
    <row r="162" spans="1:29" x14ac:dyDescent="0.35">
      <c r="A162" s="5">
        <f t="shared" ref="A162:A170" si="78">YEAR(E162)</f>
        <v>2020</v>
      </c>
      <c r="B162" s="5">
        <f t="shared" ref="B162:B170" si="79">CHOOSE(C162,1,1,1,2,2,2,3,3,3,4,4,4)</f>
        <v>2</v>
      </c>
      <c r="C162" s="5">
        <f t="shared" ref="C162:C170" si="80">MONTH(E162)</f>
        <v>4</v>
      </c>
      <c r="D162" s="7">
        <f t="shared" ref="D162:D170" si="81">EOMONTH(E162,0)</f>
        <v>43951</v>
      </c>
      <c r="E162" s="6" t="s">
        <v>136</v>
      </c>
      <c r="F162" s="48">
        <f>_xll.GetPrice($F$2, "MonthlyAverage", "Mid", $D162)</f>
        <v>84.42</v>
      </c>
      <c r="G162" s="48">
        <f>_xll.GetPrice($G$2, "MonthlyAverage", "Mid", $D162)</f>
        <v>122.46</v>
      </c>
      <c r="H162" s="50">
        <f t="shared" si="66"/>
        <v>270.45549032258066</v>
      </c>
      <c r="I162" s="48">
        <f>_xll.GetPrice($I$2, "MonthlyAverage", "Mid", $D162)</f>
        <v>2376</v>
      </c>
      <c r="J162" s="48">
        <f>_xll.GetPrice($J$2, "MonthlyAverage", "Mid", $D162)</f>
        <v>3432.38</v>
      </c>
      <c r="K162" s="46">
        <f>[8]MonthlyNew!H161</f>
        <v>7.0722935454545457</v>
      </c>
      <c r="L162" s="46">
        <f t="shared" si="77"/>
        <v>0.13</v>
      </c>
      <c r="M162" s="50">
        <f t="shared" si="62"/>
        <v>297.30876606614282</v>
      </c>
      <c r="N162" s="50">
        <f t="shared" si="60"/>
        <v>429.4935448106512</v>
      </c>
      <c r="O162" s="52">
        <f t="shared" si="65"/>
        <v>-26.853275743562165</v>
      </c>
      <c r="P162" s="54">
        <f t="shared" si="64"/>
        <v>132.18477874450838</v>
      </c>
      <c r="Q162" s="52">
        <f>M162-TurkeyCore!F131</f>
        <v>59.318766066142814</v>
      </c>
      <c r="R162" s="55">
        <f t="shared" si="67"/>
        <v>-29.185977419354856</v>
      </c>
      <c r="S162" s="3" t="str">
        <f t="shared" si="68"/>
        <v>down</v>
      </c>
      <c r="T162" s="56">
        <f t="shared" si="63"/>
        <v>-286.5</v>
      </c>
      <c r="U162" s="56">
        <f t="shared" si="69"/>
        <v>-38.196286671769315</v>
      </c>
      <c r="V162" s="3" t="str">
        <f t="shared" si="70"/>
        <v>down</v>
      </c>
      <c r="W162" s="56">
        <f t="shared" si="61"/>
        <v>-30.119999999999891</v>
      </c>
      <c r="X162" s="56">
        <f t="shared" si="71"/>
        <v>-6.820537857901229</v>
      </c>
      <c r="Y162" s="3" t="str">
        <f t="shared" si="72"/>
        <v>down</v>
      </c>
      <c r="Z162" s="55">
        <f t="shared" si="73"/>
        <v>9.0103092524144586</v>
      </c>
      <c r="AA162" s="3" t="str">
        <f t="shared" si="74"/>
        <v>up</v>
      </c>
      <c r="AB162" s="56">
        <f t="shared" si="75"/>
        <v>31.375748813868086</v>
      </c>
      <c r="AC162" s="3" t="str">
        <f t="shared" si="76"/>
        <v>up</v>
      </c>
    </row>
    <row r="163" spans="1:29" x14ac:dyDescent="0.35">
      <c r="A163" s="5">
        <f t="shared" si="78"/>
        <v>2020</v>
      </c>
      <c r="B163" s="5">
        <f t="shared" si="79"/>
        <v>2</v>
      </c>
      <c r="C163" s="5">
        <f t="shared" si="80"/>
        <v>5</v>
      </c>
      <c r="D163" s="7">
        <f t="shared" si="81"/>
        <v>43982</v>
      </c>
      <c r="E163" s="6" t="s">
        <v>137</v>
      </c>
      <c r="F163" s="48">
        <f>_xll.GetPrice($F$2, "MonthlyAverage", "Mid", $D163)</f>
        <v>93.16</v>
      </c>
      <c r="G163" s="48">
        <f>_xll.GetPrice($G$2, "MonthlyAverage", "Mid", $D163)</f>
        <v>98.41</v>
      </c>
      <c r="H163" s="50">
        <f t="shared" si="66"/>
        <v>266.03376451612905</v>
      </c>
      <c r="I163" s="48">
        <f>_xll.GetPrice($I$2, "MonthlyAverage", "Mid", $D163)</f>
        <v>2555</v>
      </c>
      <c r="J163" s="48">
        <f>_xll.GetPrice($J$2, "MonthlyAverage", "Mid", $D163)</f>
        <v>3520.56</v>
      </c>
      <c r="K163" s="46">
        <f>[8]MonthlyNew!H162</f>
        <v>7.1045386190476192</v>
      </c>
      <c r="L163" s="46">
        <f t="shared" si="77"/>
        <v>0.13</v>
      </c>
      <c r="M163" s="50">
        <f t="shared" si="62"/>
        <v>318.2559865098961</v>
      </c>
      <c r="N163" s="50">
        <f t="shared" si="60"/>
        <v>438.52810014374944</v>
      </c>
      <c r="O163" s="52">
        <f t="shared" si="65"/>
        <v>-52.22222199376705</v>
      </c>
      <c r="P163" s="54">
        <f t="shared" si="64"/>
        <v>120.27211363385334</v>
      </c>
      <c r="Q163" s="52">
        <f>M163-TurkeyCore!F132</f>
        <v>75.845986509896107</v>
      </c>
      <c r="R163" s="55">
        <f t="shared" si="67"/>
        <v>-4.4217258064516045</v>
      </c>
      <c r="S163" s="3" t="str">
        <f t="shared" si="68"/>
        <v>down</v>
      </c>
      <c r="T163" s="56">
        <f t="shared" si="63"/>
        <v>179</v>
      </c>
      <c r="U163" s="56">
        <f t="shared" si="69"/>
        <v>20.947220443753281</v>
      </c>
      <c r="V163" s="3" t="str">
        <f t="shared" si="70"/>
        <v>up</v>
      </c>
      <c r="W163" s="56">
        <f t="shared" si="61"/>
        <v>88.179999999999836</v>
      </c>
      <c r="X163" s="56">
        <f t="shared" si="71"/>
        <v>9.0345553330982398</v>
      </c>
      <c r="Y163" s="3" t="str">
        <f t="shared" si="72"/>
        <v>up</v>
      </c>
      <c r="Z163" s="55">
        <f t="shared" si="73"/>
        <v>-25.368946250204885</v>
      </c>
      <c r="AA163" s="3" t="str">
        <f t="shared" si="74"/>
        <v>down</v>
      </c>
      <c r="AB163" s="56">
        <f t="shared" si="75"/>
        <v>-11.912665110655041</v>
      </c>
      <c r="AC163" s="3" t="str">
        <f t="shared" si="76"/>
        <v>down</v>
      </c>
    </row>
    <row r="164" spans="1:29" x14ac:dyDescent="0.35">
      <c r="A164" s="5">
        <f t="shared" si="78"/>
        <v>2020</v>
      </c>
      <c r="B164" s="5">
        <f t="shared" si="79"/>
        <v>2</v>
      </c>
      <c r="C164" s="5">
        <f t="shared" si="80"/>
        <v>6</v>
      </c>
      <c r="D164" s="7">
        <f t="shared" si="81"/>
        <v>44012</v>
      </c>
      <c r="E164" s="6" t="s">
        <v>138</v>
      </c>
      <c r="F164" s="48">
        <f>_xll.GetPrice($F$2, "MonthlyAverage", "Mid", $D164)</f>
        <v>102.49</v>
      </c>
      <c r="G164" s="48">
        <f>_xll.GetPrice($G$2, "MonthlyAverage", "Mid", $D164)</f>
        <v>99.46</v>
      </c>
      <c r="H164" s="50">
        <f t="shared" si="66"/>
        <v>281.89065161290324</v>
      </c>
      <c r="I164" s="48">
        <f>_xll.GetPrice($I$2, "MonthlyAverage", "Mid", $D164)</f>
        <v>2602.5</v>
      </c>
      <c r="J164" s="48">
        <f>_xll.GetPrice($J$2, "MonthlyAverage", "Mid", $D164)</f>
        <v>3592</v>
      </c>
      <c r="K164" s="46">
        <f>[8]MonthlyNew!H163</f>
        <v>7.0848856818181813</v>
      </c>
      <c r="L164" s="46">
        <f t="shared" si="77"/>
        <v>0.13</v>
      </c>
      <c r="M164" s="50">
        <f t="shared" si="62"/>
        <v>325.07191344570907</v>
      </c>
      <c r="N164" s="50">
        <f t="shared" si="60"/>
        <v>448.66793971065789</v>
      </c>
      <c r="O164" s="52">
        <f t="shared" si="65"/>
        <v>-43.181261832805831</v>
      </c>
      <c r="P164" s="54">
        <f t="shared" si="64"/>
        <v>123.59602626494882</v>
      </c>
      <c r="Q164" s="52">
        <f>M164-TurkeyCore!F133</f>
        <v>70.711913445709058</v>
      </c>
      <c r="R164" s="55">
        <f t="shared" si="67"/>
        <v>15.856887096774187</v>
      </c>
      <c r="S164" s="3" t="str">
        <f t="shared" si="68"/>
        <v>up</v>
      </c>
      <c r="T164" s="56">
        <f t="shared" si="63"/>
        <v>47.5</v>
      </c>
      <c r="U164" s="56">
        <f t="shared" si="69"/>
        <v>6.8159269358129677</v>
      </c>
      <c r="V164" s="3" t="str">
        <f t="shared" si="70"/>
        <v>up</v>
      </c>
      <c r="W164" s="56">
        <f t="shared" si="61"/>
        <v>71.440000000000055</v>
      </c>
      <c r="X164" s="56">
        <f t="shared" si="71"/>
        <v>10.139839566908449</v>
      </c>
      <c r="Y164" s="3" t="str">
        <f t="shared" si="72"/>
        <v>up</v>
      </c>
      <c r="Z164" s="55">
        <f t="shared" si="73"/>
        <v>9.0409601609612196</v>
      </c>
      <c r="AA164" s="3" t="str">
        <f t="shared" si="74"/>
        <v>up</v>
      </c>
      <c r="AB164" s="56">
        <f t="shared" si="75"/>
        <v>3.3239126310954816</v>
      </c>
      <c r="AC164" s="3" t="str">
        <f t="shared" si="76"/>
        <v>up</v>
      </c>
    </row>
    <row r="165" spans="1:29" x14ac:dyDescent="0.35">
      <c r="A165" s="5">
        <f t="shared" si="78"/>
        <v>2020</v>
      </c>
      <c r="B165" s="5">
        <f t="shared" si="79"/>
        <v>3</v>
      </c>
      <c r="C165" s="5">
        <f t="shared" si="80"/>
        <v>7</v>
      </c>
      <c r="D165" s="7">
        <f t="shared" si="81"/>
        <v>44043</v>
      </c>
      <c r="E165" s="6" t="s">
        <v>139</v>
      </c>
      <c r="F165" s="48">
        <f>_xll.GetPrice($F$2, "MonthlyAverage", "Mid", $D165)</f>
        <v>107.67</v>
      </c>
      <c r="G165" s="48">
        <f>_xll.GetPrice($G$2, "MonthlyAverage", "Mid", $D165)</f>
        <v>101.98</v>
      </c>
      <c r="H165" s="50">
        <f>(F165/0.62+20)+(G165*0.77+20)</f>
        <v>292.18589032258063</v>
      </c>
      <c r="I165" s="48">
        <f>_xll.GetPrice($I$2, "MonthlyAverage", "Mid", $D165)</f>
        <v>2650</v>
      </c>
      <c r="J165" s="48">
        <f>_xll.GetPrice($J$2, "MonthlyAverage", "Mid", $D165)</f>
        <v>3581.09</v>
      </c>
      <c r="K165" s="46">
        <f>[8]MonthlyNew!H164</f>
        <v>7.0090373913043473</v>
      </c>
      <c r="L165" s="46">
        <f t="shared" si="77"/>
        <v>0.13</v>
      </c>
      <c r="M165" s="50">
        <f t="shared" si="62"/>
        <v>334.58699282618812</v>
      </c>
      <c r="N165" s="50">
        <f t="shared" si="60"/>
        <v>452.14571099620156</v>
      </c>
      <c r="O165" s="52">
        <f t="shared" si="65"/>
        <v>-42.40110250360749</v>
      </c>
      <c r="P165" s="54">
        <f t="shared" si="64"/>
        <v>117.55871817001344</v>
      </c>
      <c r="Q165" s="52">
        <f>M165-TurkeyCore!F134</f>
        <v>76.976992826188109</v>
      </c>
      <c r="R165" s="55">
        <f t="shared" si="67"/>
        <v>10.295238709677392</v>
      </c>
      <c r="S165" s="3" t="str">
        <f t="shared" si="68"/>
        <v>up</v>
      </c>
      <c r="T165" s="56">
        <f t="shared" si="63"/>
        <v>47.5</v>
      </c>
      <c r="U165" s="56">
        <f t="shared" si="69"/>
        <v>9.515079380479051</v>
      </c>
      <c r="V165" s="3" t="str">
        <f t="shared" si="70"/>
        <v>up</v>
      </c>
      <c r="W165" s="56">
        <f t="shared" si="61"/>
        <v>-10.909999999999854</v>
      </c>
      <c r="X165" s="56">
        <f t="shared" si="71"/>
        <v>3.4777712855436675</v>
      </c>
      <c r="Y165" s="3" t="str">
        <f t="shared" si="72"/>
        <v>up</v>
      </c>
      <c r="Z165" s="55">
        <f t="shared" si="73"/>
        <v>0.78015932919834086</v>
      </c>
      <c r="AA165" s="3" t="str">
        <f t="shared" si="74"/>
        <v>up</v>
      </c>
      <c r="AB165" s="56">
        <f t="shared" si="75"/>
        <v>-6.0373080949353835</v>
      </c>
      <c r="AC165" s="3" t="str">
        <f t="shared" si="76"/>
        <v>down</v>
      </c>
    </row>
    <row r="166" spans="1:29" x14ac:dyDescent="0.35">
      <c r="A166" s="5">
        <f t="shared" si="78"/>
        <v>2020</v>
      </c>
      <c r="B166" s="5">
        <f t="shared" si="79"/>
        <v>3</v>
      </c>
      <c r="C166" s="5">
        <f t="shared" si="80"/>
        <v>8</v>
      </c>
      <c r="D166" s="7">
        <f t="shared" si="81"/>
        <v>44074</v>
      </c>
      <c r="E166" s="6" t="s">
        <v>140</v>
      </c>
      <c r="F166" s="48">
        <f>_xll.GetPrice($F$2, "MonthlyAverage", "Mid", $D166)</f>
        <v>122.93</v>
      </c>
      <c r="G166" s="48">
        <f>_xll.GetPrice($G$2, "MonthlyAverage", "Mid", $D166)</f>
        <v>98.58</v>
      </c>
      <c r="H166" s="50">
        <f t="shared" si="66"/>
        <v>314.1807935483871</v>
      </c>
      <c r="I166" s="48">
        <f>_xll.GetPrice($I$2, "MonthlyAverage", "Mid", $D166)</f>
        <v>2703.75</v>
      </c>
      <c r="J166" s="48">
        <f>_xll.GetPrice($J$2, "MonthlyAverage", "Mid", $D166)</f>
        <v>3648.33</v>
      </c>
      <c r="K166" s="46">
        <f>[8]MonthlyNew!H165</f>
        <v>6.9291987142857137</v>
      </c>
      <c r="L166" s="46">
        <f t="shared" si="77"/>
        <v>0.13</v>
      </c>
      <c r="M166" s="50">
        <f t="shared" si="62"/>
        <v>345.30675388357599</v>
      </c>
      <c r="N166" s="50">
        <f t="shared" si="60"/>
        <v>465.94285322092162</v>
      </c>
      <c r="O166" s="52">
        <f t="shared" si="65"/>
        <v>-31.125960335188893</v>
      </c>
      <c r="P166" s="54">
        <f t="shared" si="64"/>
        <v>120.63609933734563</v>
      </c>
      <c r="Q166" s="52">
        <f>M166-TurkeyCore!F135</f>
        <v>69.206753883575971</v>
      </c>
      <c r="R166" s="55">
        <f t="shared" si="67"/>
        <v>21.994903225806468</v>
      </c>
      <c r="S166" s="3" t="str">
        <f t="shared" si="68"/>
        <v>up</v>
      </c>
      <c r="T166" s="56">
        <f t="shared" si="63"/>
        <v>53.75</v>
      </c>
      <c r="U166" s="56">
        <f t="shared" si="69"/>
        <v>10.719761057387871</v>
      </c>
      <c r="V166" s="3" t="str">
        <f t="shared" si="70"/>
        <v>up</v>
      </c>
      <c r="W166" s="56">
        <f t="shared" si="61"/>
        <v>67.239999999999782</v>
      </c>
      <c r="X166" s="56">
        <f t="shared" si="71"/>
        <v>13.797142224720062</v>
      </c>
      <c r="Y166" s="3" t="str">
        <f t="shared" si="72"/>
        <v>up</v>
      </c>
      <c r="Z166" s="55">
        <f t="shared" si="73"/>
        <v>11.275142168418597</v>
      </c>
      <c r="AA166" s="3" t="str">
        <f t="shared" si="74"/>
        <v>up</v>
      </c>
      <c r="AB166" s="56">
        <f t="shared" si="75"/>
        <v>3.0773811673321916</v>
      </c>
      <c r="AC166" s="3" t="str">
        <f t="shared" si="76"/>
        <v>up</v>
      </c>
    </row>
    <row r="167" spans="1:29" x14ac:dyDescent="0.35">
      <c r="A167" s="5">
        <f t="shared" si="78"/>
        <v>2020</v>
      </c>
      <c r="B167" s="5">
        <f t="shared" si="79"/>
        <v>3</v>
      </c>
      <c r="C167" s="5">
        <f t="shared" si="80"/>
        <v>9</v>
      </c>
      <c r="D167" s="7">
        <f t="shared" si="81"/>
        <v>44104</v>
      </c>
      <c r="E167" s="6" t="s">
        <v>141</v>
      </c>
      <c r="F167" s="48">
        <f>_xll.GetPrice($F$2, "MonthlyAverage", "Mid", $D167)</f>
        <v>123.55</v>
      </c>
      <c r="G167" s="48">
        <f>_xll.GetPrice($G$2, "MonthlyAverage", "Mid", $D167)</f>
        <v>108.75</v>
      </c>
      <c r="H167" s="50">
        <f t="shared" si="66"/>
        <v>323.01169354838709</v>
      </c>
      <c r="I167" s="48">
        <f>_xll.GetPrice($I$2, "MonthlyAverage", "Mid", $D167)</f>
        <v>2728</v>
      </c>
      <c r="J167" s="48">
        <f>_xll.GetPrice($J$2, "MonthlyAverage", "Mid", $D167)</f>
        <v>3673.19</v>
      </c>
      <c r="K167" s="46">
        <f>[8]MonthlyNew!H166</f>
        <v>6.8126995909090899</v>
      </c>
      <c r="L167" s="46">
        <f t="shared" si="77"/>
        <v>0.13</v>
      </c>
      <c r="M167" s="50">
        <f t="shared" si="62"/>
        <v>354.36162417272419</v>
      </c>
      <c r="N167" s="50">
        <f t="shared" si="60"/>
        <v>477.1398732752964</v>
      </c>
      <c r="O167" s="52">
        <f t="shared" si="65"/>
        <v>-31.349930624337105</v>
      </c>
      <c r="P167" s="54">
        <f t="shared" si="64"/>
        <v>122.7782491025722</v>
      </c>
      <c r="Q167" s="52">
        <f>M167-TurkeyCore!F136</f>
        <v>59.411624172724203</v>
      </c>
      <c r="R167" s="55">
        <f t="shared" si="67"/>
        <v>8.8308999999999855</v>
      </c>
      <c r="S167" s="3" t="str">
        <f t="shared" si="68"/>
        <v>up</v>
      </c>
      <c r="T167" s="56">
        <f t="shared" si="63"/>
        <v>24.25</v>
      </c>
      <c r="U167" s="56">
        <f t="shared" si="69"/>
        <v>9.054870289148198</v>
      </c>
      <c r="V167" s="3" t="str">
        <f t="shared" si="70"/>
        <v>up</v>
      </c>
      <c r="W167" s="56">
        <f t="shared" si="61"/>
        <v>24.860000000000127</v>
      </c>
      <c r="X167" s="56">
        <f t="shared" si="71"/>
        <v>11.197020054374775</v>
      </c>
      <c r="Y167" s="3" t="str">
        <f t="shared" si="72"/>
        <v>up</v>
      </c>
      <c r="Z167" s="55">
        <f t="shared" si="73"/>
        <v>-0.22397028914821249</v>
      </c>
      <c r="AA167" s="3" t="str">
        <f t="shared" si="74"/>
        <v>down</v>
      </c>
      <c r="AB167" s="56">
        <f t="shared" si="75"/>
        <v>2.1421497652265771</v>
      </c>
      <c r="AC167" s="3" t="str">
        <f t="shared" si="76"/>
        <v>up</v>
      </c>
    </row>
    <row r="168" spans="1:29" x14ac:dyDescent="0.35">
      <c r="A168" s="5">
        <f t="shared" si="78"/>
        <v>2020</v>
      </c>
      <c r="B168" s="5">
        <f t="shared" si="79"/>
        <v>4</v>
      </c>
      <c r="C168" s="5">
        <f t="shared" si="80"/>
        <v>10</v>
      </c>
      <c r="D168" s="7">
        <f t="shared" si="81"/>
        <v>44135</v>
      </c>
      <c r="E168" s="6" t="s">
        <v>142</v>
      </c>
      <c r="F168" s="48">
        <f>_xll.GetPrice($F$2, "MonthlyAverage", "Mid", $D168)</f>
        <v>120.2</v>
      </c>
      <c r="G168" s="48">
        <f>_xll.GetPrice($G$2, "MonthlyAverage", "Mid", $D168)</f>
        <v>115.24</v>
      </c>
      <c r="H168" s="50">
        <f t="shared" si="66"/>
        <v>322.60576774193549</v>
      </c>
      <c r="I168" s="48">
        <f>_xll.GetPrice($I$2, "MonthlyAverage", "Mid", $D168)</f>
        <v>2717.5</v>
      </c>
      <c r="J168" s="48">
        <f>_xll.GetPrice($J$2, "MonthlyAverage", "Mid", $D168)</f>
        <v>3721.88</v>
      </c>
      <c r="K168" s="46">
        <f>[8]MonthlyNew!H167</f>
        <v>6.7253999999999996</v>
      </c>
      <c r="L168" s="46">
        <f t="shared" si="77"/>
        <v>0.13</v>
      </c>
      <c r="M168" s="50">
        <f t="shared" si="62"/>
        <v>357.57981036624864</v>
      </c>
      <c r="N168" s="50">
        <f t="shared" si="60"/>
        <v>489.74025560475934</v>
      </c>
      <c r="O168" s="52">
        <f t="shared" si="65"/>
        <v>-34.974042624313142</v>
      </c>
      <c r="P168" s="54">
        <f t="shared" si="64"/>
        <v>132.1604452385107</v>
      </c>
      <c r="Q168" s="52">
        <f>M168-TurkeyCore!F137</f>
        <v>76.469810366248623</v>
      </c>
      <c r="R168" s="55">
        <f t="shared" si="67"/>
        <v>-0.4059258064515916</v>
      </c>
      <c r="S168" s="3" t="str">
        <f t="shared" si="68"/>
        <v>down</v>
      </c>
      <c r="T168" s="56">
        <f t="shared" si="63"/>
        <v>-10.5</v>
      </c>
      <c r="U168" s="56">
        <f t="shared" si="69"/>
        <v>3.2181861935244456</v>
      </c>
      <c r="V168" s="3" t="str">
        <f t="shared" si="70"/>
        <v>up</v>
      </c>
      <c r="W168" s="56">
        <f t="shared" si="61"/>
        <v>48.690000000000055</v>
      </c>
      <c r="X168" s="56">
        <f t="shared" si="71"/>
        <v>12.600382329462946</v>
      </c>
      <c r="Y168" s="3" t="str">
        <f t="shared" si="72"/>
        <v>up</v>
      </c>
      <c r="Z168" s="55">
        <f t="shared" si="73"/>
        <v>-3.6241119999760372</v>
      </c>
      <c r="AA168" s="3" t="str">
        <f t="shared" si="74"/>
        <v>down</v>
      </c>
      <c r="AB168" s="56">
        <f t="shared" si="75"/>
        <v>9.3821961359385</v>
      </c>
      <c r="AC168" s="3" t="str">
        <f t="shared" si="76"/>
        <v>up</v>
      </c>
    </row>
    <row r="169" spans="1:29" x14ac:dyDescent="0.35">
      <c r="A169" s="5">
        <f t="shared" si="78"/>
        <v>2020</v>
      </c>
      <c r="B169" s="5">
        <f t="shared" si="79"/>
        <v>4</v>
      </c>
      <c r="C169" s="5">
        <f t="shared" si="80"/>
        <v>11</v>
      </c>
      <c r="D169" s="7">
        <f t="shared" si="81"/>
        <v>44165</v>
      </c>
      <c r="E169" s="6" t="s">
        <v>143</v>
      </c>
      <c r="F169" s="48">
        <f>_xll.GetPrice($F$2, "MonthlyAverage", "Mid", $D169)</f>
        <v>124.08</v>
      </c>
      <c r="G169" s="48">
        <f>_xll.GetPrice($G$2, "MonthlyAverage", "Mid", $D169)</f>
        <v>135.05000000000001</v>
      </c>
      <c r="H169" s="50">
        <f t="shared" si="66"/>
        <v>344.11753225806456</v>
      </c>
      <c r="I169" s="48">
        <f>_xll.GetPrice($I$2, "MonthlyAverage", "Mid", $D169)</f>
        <v>2885</v>
      </c>
      <c r="J169" s="48">
        <f>_xll.GetPrice($J$2, "MonthlyAverage", "Mid", $D169)</f>
        <v>4051.91</v>
      </c>
      <c r="K169" s="46">
        <f>[8]MonthlyNew!H168</f>
        <v>6.6029</v>
      </c>
      <c r="L169" s="46">
        <f t="shared" si="77"/>
        <v>0.13</v>
      </c>
      <c r="M169" s="50">
        <f t="shared" si="62"/>
        <v>386.66303368712892</v>
      </c>
      <c r="N169" s="50">
        <f t="shared" si="60"/>
        <v>543.05851397823722</v>
      </c>
      <c r="O169" s="52">
        <f t="shared" si="65"/>
        <v>-42.545501429064359</v>
      </c>
      <c r="P169" s="54">
        <f t="shared" si="64"/>
        <v>156.3954802911083</v>
      </c>
      <c r="Q169" s="52">
        <f>M169-TurkeyCore!F138</f>
        <v>74.413033687128916</v>
      </c>
      <c r="R169" s="55">
        <f t="shared" si="67"/>
        <v>21.511764516129062</v>
      </c>
      <c r="S169" s="3" t="str">
        <f t="shared" si="68"/>
        <v>up</v>
      </c>
      <c r="T169" s="56">
        <f t="shared" si="63"/>
        <v>167.5</v>
      </c>
      <c r="U169" s="56">
        <f t="shared" si="69"/>
        <v>29.083223320880279</v>
      </c>
      <c r="V169" s="3" t="str">
        <f t="shared" si="70"/>
        <v>up</v>
      </c>
      <c r="W169" s="56">
        <f t="shared" si="61"/>
        <v>330.02999999999975</v>
      </c>
      <c r="X169" s="56">
        <f t="shared" si="71"/>
        <v>53.318258373477875</v>
      </c>
      <c r="Y169" s="3" t="str">
        <f t="shared" si="72"/>
        <v>up</v>
      </c>
      <c r="Z169" s="55">
        <f t="shared" si="73"/>
        <v>-7.5714588047512166</v>
      </c>
      <c r="AA169" s="3" t="str">
        <f t="shared" si="74"/>
        <v>down</v>
      </c>
      <c r="AB169" s="56">
        <f t="shared" si="75"/>
        <v>24.235035052597595</v>
      </c>
      <c r="AC169" s="3" t="str">
        <f t="shared" si="76"/>
        <v>up</v>
      </c>
    </row>
    <row r="170" spans="1:29" x14ac:dyDescent="0.35">
      <c r="A170" s="5">
        <f t="shared" si="78"/>
        <v>2020</v>
      </c>
      <c r="B170" s="5">
        <f t="shared" si="79"/>
        <v>4</v>
      </c>
      <c r="C170" s="5">
        <f t="shared" si="80"/>
        <v>12</v>
      </c>
      <c r="D170" s="7">
        <f t="shared" si="81"/>
        <v>44196</v>
      </c>
      <c r="E170" s="6" t="s">
        <v>144</v>
      </c>
      <c r="F170" s="48">
        <f>_xll.GetPrice($F$2, "MonthlyAverage", "Mid", $D170)</f>
        <v>155.35</v>
      </c>
      <c r="G170" s="48">
        <f>_xll.GetPrice($G$2, "MonthlyAverage", "Mid", $D170)</f>
        <v>168.19</v>
      </c>
      <c r="H170" s="50">
        <f>(F170/0.62+20)+(G170*0.77+20)</f>
        <v>420.07081612903227</v>
      </c>
      <c r="I170" s="48">
        <f>_xll.GetPrice($I$2, "MonthlyAverage", "Mid", $D170)</f>
        <v>2958</v>
      </c>
      <c r="J170" s="48">
        <f>_xll.GetPrice($J$2, "MonthlyAverage", "Mid", $D170)</f>
        <v>4256.96</v>
      </c>
      <c r="K170" s="46">
        <f>[8]MonthlyNew!H169</f>
        <v>6.5392999999999999</v>
      </c>
      <c r="L170" s="46">
        <f t="shared" si="77"/>
        <v>0.13</v>
      </c>
      <c r="M170" s="50">
        <f t="shared" si="62"/>
        <v>400.30264937290661</v>
      </c>
      <c r="N170" s="50">
        <f>J170/$K170/(1+$L170)</f>
        <v>576.08937331794743</v>
      </c>
      <c r="O170" s="52">
        <f t="shared" si="65"/>
        <v>19.768166756125652</v>
      </c>
      <c r="P170" s="54">
        <f t="shared" si="64"/>
        <v>175.78672394504082</v>
      </c>
      <c r="Q170" s="52">
        <f>M170-TurkeyCore!F139</f>
        <v>-12.827350627093381</v>
      </c>
      <c r="R170" s="55">
        <f t="shared" si="67"/>
        <v>75.953283870967709</v>
      </c>
      <c r="S170" s="3" t="str">
        <f>IF(R170&gt;0,"up",IF(R170=0,"stable","down"))</f>
        <v>up</v>
      </c>
      <c r="T170" s="56">
        <f>I170-I169</f>
        <v>73</v>
      </c>
      <c r="U170" s="56">
        <f>M170-M169</f>
        <v>13.639615685777699</v>
      </c>
      <c r="V170" s="3" t="str">
        <f>IF(U170&gt;0,"up",IF(U170=0,"stable","down"))</f>
        <v>up</v>
      </c>
      <c r="W170" s="56">
        <f>J170-J169</f>
        <v>205.05000000000018</v>
      </c>
      <c r="X170" s="56">
        <f>N170-N169</f>
        <v>33.030859339710219</v>
      </c>
      <c r="Y170" s="3" t="str">
        <f>IF(X170&gt;0,"up",IF(X170=0,"stable","down"))</f>
        <v>up</v>
      </c>
      <c r="Z170" s="55">
        <f>O170-O169</f>
        <v>62.313668185190011</v>
      </c>
      <c r="AA170" s="3" t="str">
        <f>IF(Z170&gt;0,"up",IF(Z170=0,"stable","down"))</f>
        <v>up</v>
      </c>
      <c r="AB170" s="56">
        <f>P170-P169</f>
        <v>19.39124365393252</v>
      </c>
      <c r="AC170" s="3" t="str">
        <f>IF(AB170&gt;0,"up",IF(AB170=0,"stable","down"))</f>
        <v>up</v>
      </c>
    </row>
    <row r="171" spans="1:29" x14ac:dyDescent="0.35">
      <c r="A171" s="5">
        <f t="shared" ref="A171" si="82">YEAR(E171)</f>
        <v>2021</v>
      </c>
      <c r="B171" s="5">
        <f t="shared" ref="B171" si="83">CHOOSE(C171,1,1,1,2,2,2,3,3,3,4,4,4)</f>
        <v>1</v>
      </c>
      <c r="C171" s="5">
        <f t="shared" ref="C171" si="84">MONTH(E171)</f>
        <v>1</v>
      </c>
      <c r="D171" s="7">
        <f t="shared" ref="D171" si="85">EOMONTH(E171,0)</f>
        <v>44227</v>
      </c>
      <c r="E171" s="6" t="s">
        <v>455</v>
      </c>
      <c r="F171" s="48">
        <f>_xll.GetPrice($F$2, "MonthlyAverage", "Mid", $D171)</f>
        <v>169.09</v>
      </c>
      <c r="G171" s="48">
        <f>_xll.GetPrice($G$2, "MonthlyAverage", "Mid", $D171)</f>
        <v>197.27</v>
      </c>
      <c r="H171" s="50">
        <f>(F171/0.62+20)+(G171*0.77+20)</f>
        <v>464.62370645161297</v>
      </c>
      <c r="I171" s="48">
        <f>_xll.GetPrice($I$2, "MonthlyAverage", "Mid", $D171)</f>
        <v>3180</v>
      </c>
      <c r="J171" s="48">
        <f>_xll.GetPrice($J$2, "MonthlyAverage", "Mid", $D171)</f>
        <v>4361.5</v>
      </c>
      <c r="K171" s="46">
        <f>[8]MonthlyNew!H170</f>
        <v>6.4672000000000001</v>
      </c>
      <c r="L171" s="46">
        <f>L170</f>
        <v>0.13</v>
      </c>
      <c r="M171" s="50">
        <f>I171/$K171/(1+$L171)</f>
        <v>435.14338385010495</v>
      </c>
      <c r="N171" s="50">
        <f>J171/$K171/(1+$L171)</f>
        <v>596.81693983089076</v>
      </c>
      <c r="O171" s="52">
        <f>H171-M171</f>
        <v>29.480322601508021</v>
      </c>
      <c r="P171" s="54">
        <f>N171-M171</f>
        <v>161.67355598078581</v>
      </c>
      <c r="Q171" s="52">
        <f>M171-TurkeyCore!F140</f>
        <v>-14.816616149895026</v>
      </c>
      <c r="R171" s="55">
        <f t="shared" ref="R171" si="86">H171-H170</f>
        <v>44.552890322580708</v>
      </c>
      <c r="S171" s="3" t="str">
        <f>IF(R171&gt;0,"up",IF(R171=0,"stable","down"))</f>
        <v>up</v>
      </c>
      <c r="T171" s="56">
        <f>I171-I170</f>
        <v>222</v>
      </c>
      <c r="U171" s="56">
        <f>M171-M170</f>
        <v>34.840734477198339</v>
      </c>
      <c r="V171" s="3" t="str">
        <f>IF(U171&gt;0,"up",IF(U171=0,"stable","down"))</f>
        <v>up</v>
      </c>
      <c r="W171" s="56">
        <f>J171-J170</f>
        <v>104.53999999999996</v>
      </c>
      <c r="X171" s="56">
        <f>N171-N170</f>
        <v>20.727566512943326</v>
      </c>
      <c r="Y171" s="3" t="str">
        <f>IF(X171&gt;0,"up",IF(X171=0,"stable","down"))</f>
        <v>up</v>
      </c>
      <c r="Z171" s="55">
        <f>O171-O170</f>
        <v>9.7121558453823695</v>
      </c>
      <c r="AA171" s="3" t="str">
        <f>IF(Z171&gt;0,"up",IF(Z171=0,"stable","down"))</f>
        <v>up</v>
      </c>
      <c r="AB171" s="56">
        <f>P171-P170</f>
        <v>-14.113167964255013</v>
      </c>
      <c r="AC171" s="3" t="str">
        <f>IF(AB171&gt;0,"up",IF(AB171=0,"stable","down"))</f>
        <v>down</v>
      </c>
    </row>
    <row r="172" spans="1:29" x14ac:dyDescent="0.35">
      <c r="A172" s="5">
        <f t="shared" ref="A172" si="87">YEAR(E172)</f>
        <v>2021</v>
      </c>
      <c r="B172" s="5">
        <f t="shared" ref="B172" si="88">CHOOSE(C172,1,1,1,2,2,2,3,3,3,4,4,4)</f>
        <v>1</v>
      </c>
      <c r="C172" s="5">
        <f t="shared" ref="C172" si="89">MONTH(E172)</f>
        <v>2</v>
      </c>
      <c r="D172" s="7">
        <f t="shared" ref="D172" si="90">EOMONTH(E172,0)</f>
        <v>44255</v>
      </c>
      <c r="E172" s="6" t="s">
        <v>570</v>
      </c>
      <c r="F172" s="48">
        <f>_xll.GetPrice($F$2, "MonthlyAverage", "Mid", $D172)</f>
        <v>166</v>
      </c>
      <c r="G172" s="48">
        <f>_xll.GetPrice($G$2, "MonthlyAverage", "Mid", $D172)</f>
        <v>203.07</v>
      </c>
      <c r="H172" s="50">
        <f>(F172/0.62+20)+(G172*0.77+20)</f>
        <v>464.10583548387098</v>
      </c>
      <c r="I172" s="48">
        <f>_xll.GetPrice($I$2, "MonthlyAverage", "Mid", $D172)</f>
        <v>3210</v>
      </c>
      <c r="J172" s="48">
        <f>_xll.GetPrice($J$2, "MonthlyAverage", "Mid", $D172)</f>
        <v>4459.59</v>
      </c>
      <c r="K172" s="46">
        <f>[8]MonthlyNew!H171</f>
        <v>6.4600999999999997</v>
      </c>
      <c r="L172" s="46">
        <f>L171</f>
        <v>0.13</v>
      </c>
      <c r="M172" s="50">
        <f>I172/$K172/(1+$L172)</f>
        <v>439.73126803018067</v>
      </c>
      <c r="N172" s="50">
        <f>J172/$K172/(1+$L172)</f>
        <v>610.91002043449021</v>
      </c>
      <c r="O172" s="52">
        <f>H172-M172</f>
        <v>24.374567453690304</v>
      </c>
      <c r="P172" s="54">
        <f>N172-M172</f>
        <v>171.17875240430953</v>
      </c>
      <c r="Q172" s="52">
        <f>M172-TurkeyCore!F141</f>
        <v>29.92126803018067</v>
      </c>
      <c r="R172" s="55">
        <f t="shared" ref="R172" si="91">H172-H171</f>
        <v>-0.51787096774199881</v>
      </c>
      <c r="S172" s="3" t="str">
        <f>IF(R172&gt;0,"up",IF(R172=0,"stable","down"))</f>
        <v>down</v>
      </c>
      <c r="T172" s="56">
        <f>I172-I171</f>
        <v>30</v>
      </c>
      <c r="U172" s="56">
        <f>M172-M171</f>
        <v>4.5878841800757186</v>
      </c>
      <c r="V172" s="3" t="str">
        <f>IF(U172&gt;0,"up",IF(U172=0,"stable","down"))</f>
        <v>up</v>
      </c>
      <c r="W172" s="56">
        <f>J172-J171</f>
        <v>98.090000000000146</v>
      </c>
      <c r="X172" s="56">
        <f>N172-N171</f>
        <v>14.093080603599446</v>
      </c>
      <c r="Y172" s="3" t="str">
        <f>IF(X172&gt;0,"up",IF(X172=0,"stable","down"))</f>
        <v>up</v>
      </c>
      <c r="Z172" s="55">
        <f>O172-O171</f>
        <v>-5.1057551478177174</v>
      </c>
      <c r="AA172" s="3" t="str">
        <f>IF(Z172&gt;0,"up",IF(Z172=0,"stable","down"))</f>
        <v>down</v>
      </c>
      <c r="AB172" s="56">
        <f>P172-P171</f>
        <v>9.5051964235237278</v>
      </c>
      <c r="AC172" s="3" t="str">
        <f>IF(AB172&gt;0,"up",IF(AB172=0,"stable","down"))</f>
        <v>up</v>
      </c>
    </row>
    <row r="173" spans="1:29" x14ac:dyDescent="0.35">
      <c r="A173" s="5">
        <f t="shared" ref="A173" si="92">YEAR(E173)</f>
        <v>2021</v>
      </c>
      <c r="B173" s="5">
        <f t="shared" ref="B173" si="93">CHOOSE(C173,1,1,1,2,2,2,3,3,3,4,4,4)</f>
        <v>1</v>
      </c>
      <c r="C173" s="5">
        <f t="shared" ref="C173" si="94">MONTH(E173)</f>
        <v>3</v>
      </c>
      <c r="D173" s="7">
        <f t="shared" ref="D173" si="95">EOMONTH(E173,0)</f>
        <v>44286</v>
      </c>
      <c r="E173" s="6" t="s">
        <v>621</v>
      </c>
      <c r="F173" s="48">
        <f>_xll.GetPrice($F$2, "MonthlyAverage", "Mid", $D173)</f>
        <v>167.09</v>
      </c>
      <c r="G173" s="48">
        <f>_xll.GetPrice($G$2, "MonthlyAverage", "Mid", $D173)</f>
        <v>200.39</v>
      </c>
      <c r="H173" s="50">
        <f>(F173/0.62+20)+(G173*0.77+20)</f>
        <v>463.80029999999999</v>
      </c>
      <c r="I173" s="48">
        <f>_xll.GetPrice($I$2, "MonthlyAverage", "Mid", $D173)</f>
        <v>3360</v>
      </c>
      <c r="J173" s="48">
        <f>_xll.GetPrice($J$2, "MonthlyAverage", "Mid", $D173)</f>
        <v>4723.05</v>
      </c>
      <c r="K173" s="46">
        <f>[8]MonthlyNew!H172</f>
        <v>6.5109000000000004</v>
      </c>
      <c r="L173" s="46">
        <f>L172</f>
        <v>0.13</v>
      </c>
      <c r="M173" s="50">
        <f>I173/$K173/(1+$L173)</f>
        <v>456.68821936040001</v>
      </c>
      <c r="N173" s="50">
        <f>J173/$K173/(1+$L173)</f>
        <v>641.95276620539801</v>
      </c>
      <c r="O173" s="52">
        <f>H173-M173</f>
        <v>7.1120806395999807</v>
      </c>
      <c r="P173" s="54">
        <f>N173-M173</f>
        <v>185.26454684499799</v>
      </c>
      <c r="Q173" s="52">
        <f>M173-TurkeyCore!F142</f>
        <v>22.598219360400037</v>
      </c>
      <c r="R173" s="55">
        <f t="shared" ref="R173" si="96">H173-H172</f>
        <v>-0.30553548387098317</v>
      </c>
      <c r="S173" s="3" t="str">
        <f>IF(R173&gt;0,"up",IF(R173=0,"stable","down"))</f>
        <v>down</v>
      </c>
      <c r="T173" s="56">
        <f>I173-I172</f>
        <v>150</v>
      </c>
      <c r="U173" s="56">
        <f>M173-M172</f>
        <v>16.95695133021934</v>
      </c>
      <c r="V173" s="3" t="str">
        <f>IF(U173&gt;0,"up",IF(U173=0,"stable","down"))</f>
        <v>up</v>
      </c>
      <c r="W173" s="56">
        <f>J173-J172</f>
        <v>263.46000000000004</v>
      </c>
      <c r="X173" s="56">
        <f>N173-N172</f>
        <v>31.0427457709078</v>
      </c>
      <c r="Y173" s="3" t="str">
        <f>IF(X173&gt;0,"up",IF(X173=0,"stable","down"))</f>
        <v>up</v>
      </c>
      <c r="Z173" s="55">
        <f>O173-O172</f>
        <v>-17.262486814090323</v>
      </c>
      <c r="AA173" s="3" t="str">
        <f>IF(Z173&gt;0,"up",IF(Z173=0,"stable","down"))</f>
        <v>down</v>
      </c>
      <c r="AB173" s="56">
        <f>P173-P172</f>
        <v>14.08579444068846</v>
      </c>
      <c r="AC173" s="3" t="str">
        <f>IF(AB173&gt;0,"up",IF(AB173=0,"stable","down"))</f>
        <v>up</v>
      </c>
    </row>
    <row r="174" spans="1:29" x14ac:dyDescent="0.35">
      <c r="P174" s="54"/>
      <c r="X174" s="56"/>
    </row>
    <row r="175" spans="1:29" x14ac:dyDescent="0.35">
      <c r="P175" s="54"/>
      <c r="X175" s="56"/>
    </row>
    <row r="176" spans="1:29" x14ac:dyDescent="0.35">
      <c r="P176" s="54"/>
      <c r="X176" s="56"/>
    </row>
    <row r="177" spans="16:24" x14ac:dyDescent="0.35">
      <c r="P177" s="54"/>
      <c r="X177" s="56"/>
    </row>
    <row r="178" spans="16:24" x14ac:dyDescent="0.35">
      <c r="P178" s="54"/>
      <c r="X178" s="56"/>
    </row>
    <row r="179" spans="16:24" x14ac:dyDescent="0.35">
      <c r="P179" s="54"/>
      <c r="X179" s="56"/>
    </row>
    <row r="180" spans="16:24" x14ac:dyDescent="0.35">
      <c r="P180" s="54"/>
      <c r="X180" s="56"/>
    </row>
    <row r="181" spans="16:24" x14ac:dyDescent="0.35">
      <c r="P181" s="54"/>
      <c r="X181" s="56"/>
    </row>
    <row r="182" spans="16:24" x14ac:dyDescent="0.35">
      <c r="P182" s="54"/>
      <c r="X182" s="56"/>
    </row>
    <row r="183" spans="16:24" x14ac:dyDescent="0.35">
      <c r="P183" s="54"/>
      <c r="X183" s="56"/>
    </row>
    <row r="184" spans="16:24" x14ac:dyDescent="0.35">
      <c r="P184" s="54"/>
      <c r="X184" s="56"/>
    </row>
    <row r="185" spans="16:24" x14ac:dyDescent="0.35">
      <c r="P185" s="54"/>
      <c r="X185" s="56"/>
    </row>
    <row r="186" spans="16:24" x14ac:dyDescent="0.35">
      <c r="P186" s="54"/>
      <c r="X186" s="56"/>
    </row>
    <row r="187" spans="16:24" x14ac:dyDescent="0.35">
      <c r="P187" s="54"/>
      <c r="X187" s="56"/>
    </row>
    <row r="188" spans="16:24" x14ac:dyDescent="0.35">
      <c r="P188" s="54"/>
      <c r="X188" s="56"/>
    </row>
    <row r="189" spans="16:24" x14ac:dyDescent="0.35">
      <c r="P189" s="54"/>
      <c r="X189" s="56"/>
    </row>
    <row r="190" spans="16:24" x14ac:dyDescent="0.35">
      <c r="P190" s="54"/>
      <c r="X190" s="56"/>
    </row>
    <row r="191" spans="16:24" x14ac:dyDescent="0.35">
      <c r="P191" s="54"/>
      <c r="X191" s="56"/>
    </row>
    <row r="192" spans="16:24" x14ac:dyDescent="0.35">
      <c r="P192" s="54"/>
      <c r="X192" s="56"/>
    </row>
    <row r="193" spans="16:24" x14ac:dyDescent="0.35">
      <c r="P193" s="54"/>
      <c r="X193" s="56"/>
    </row>
    <row r="194" spans="16:24" x14ac:dyDescent="0.35">
      <c r="P194" s="54"/>
      <c r="X194" s="56"/>
    </row>
  </sheetData>
  <conditionalFormatting sqref="S86:S173">
    <cfRule type="containsText" dxfId="54" priority="179" operator="containsText" text="down">
      <formula>NOT(ISERROR(SEARCH("down",S86)))</formula>
    </cfRule>
    <cfRule type="containsText" dxfId="53" priority="180" operator="containsText" text="stable">
      <formula>NOT(ISERROR(SEARCH("stable",S86)))</formula>
    </cfRule>
    <cfRule type="containsText" dxfId="52" priority="181" operator="containsText" text="up">
      <formula>NOT(ISERROR(SEARCH("up",S86)))</formula>
    </cfRule>
  </conditionalFormatting>
  <conditionalFormatting sqref="R86:R173 U10:U173 Z86:Z173 AB10:AB173 X4:X194">
    <cfRule type="cellIs" dxfId="51" priority="173" operator="lessThan">
      <formula>0</formula>
    </cfRule>
    <cfRule type="cellIs" dxfId="50" priority="174" operator="greaterThan">
      <formula>0</formula>
    </cfRule>
  </conditionalFormatting>
  <conditionalFormatting sqref="V10:V173">
    <cfRule type="containsText" dxfId="49" priority="170" operator="containsText" text="down">
      <formula>NOT(ISERROR(SEARCH("down",V10)))</formula>
    </cfRule>
    <cfRule type="containsText" dxfId="48" priority="171" operator="containsText" text="stable">
      <formula>NOT(ISERROR(SEARCH("stable",V10)))</formula>
    </cfRule>
    <cfRule type="containsText" dxfId="47" priority="172" operator="containsText" text="up">
      <formula>NOT(ISERROR(SEARCH("up",V10)))</formula>
    </cfRule>
  </conditionalFormatting>
  <conditionalFormatting sqref="Y4:Y173">
    <cfRule type="containsText" dxfId="46" priority="167" operator="containsText" text="down">
      <formula>NOT(ISERROR(SEARCH("down",Y4)))</formula>
    </cfRule>
    <cfRule type="containsText" dxfId="45" priority="168" operator="containsText" text="stable">
      <formula>NOT(ISERROR(SEARCH("stable",Y4)))</formula>
    </cfRule>
    <cfRule type="containsText" dxfId="44" priority="169" operator="containsText" text="up">
      <formula>NOT(ISERROR(SEARCH("up",Y4)))</formula>
    </cfRule>
  </conditionalFormatting>
  <conditionalFormatting sqref="AA86:AA173">
    <cfRule type="containsText" dxfId="43" priority="164" operator="containsText" text="down">
      <formula>NOT(ISERROR(SEARCH("down",AA86)))</formula>
    </cfRule>
    <cfRule type="containsText" dxfId="42" priority="165" operator="containsText" text="stable">
      <formula>NOT(ISERROR(SEARCH("stable",AA86)))</formula>
    </cfRule>
    <cfRule type="containsText" dxfId="41" priority="166" operator="containsText" text="up">
      <formula>NOT(ISERROR(SEARCH("up",AA86)))</formula>
    </cfRule>
  </conditionalFormatting>
  <conditionalFormatting sqref="AC10:AC173">
    <cfRule type="containsText" dxfId="40" priority="161" operator="containsText" text="down">
      <formula>NOT(ISERROR(SEARCH("down",AC10)))</formula>
    </cfRule>
    <cfRule type="containsText" dxfId="39" priority="162" operator="containsText" text="stable">
      <formula>NOT(ISERROR(SEARCH("stable",AC10)))</formula>
    </cfRule>
    <cfRule type="containsText" dxfId="38" priority="163" operator="containsText" text="up">
      <formula>NOT(ISERROR(SEARCH("up",AC10)))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00B050"/>
  </sheetPr>
  <dimension ref="A1:U176"/>
  <sheetViews>
    <sheetView zoomScale="90" zoomScaleNormal="90" workbookViewId="0">
      <pane ySplit="2" topLeftCell="A118" activePane="bottomLeft" state="frozen"/>
      <selection pane="bottomLeft" activeCell="N149" sqref="N149"/>
    </sheetView>
  </sheetViews>
  <sheetFormatPr defaultColWidth="8.7265625" defaultRowHeight="14.5" x14ac:dyDescent="0.35"/>
  <cols>
    <col min="1" max="1" width="4.453125" style="3" bestFit="1" customWidth="1"/>
    <col min="2" max="2" width="6.7265625" style="3" bestFit="1" customWidth="1"/>
    <col min="3" max="3" width="6" style="3" bestFit="1" customWidth="1"/>
    <col min="4" max="4" width="9.54296875" style="3" bestFit="1" customWidth="1"/>
    <col min="5" max="5" width="8.453125" style="3" bestFit="1" customWidth="1"/>
    <col min="6" max="6" width="17.1796875" style="3" customWidth="1"/>
    <col min="7" max="7" width="8.81640625" style="3" customWidth="1"/>
    <col min="8" max="9" width="4.81640625" style="3" customWidth="1"/>
    <col min="10" max="10" width="17.1796875" style="3" customWidth="1"/>
    <col min="11" max="11" width="8.81640625" style="3" customWidth="1"/>
    <col min="12" max="13" width="4.81640625" style="3" customWidth="1"/>
    <col min="14" max="14" width="17.1796875" style="3" customWidth="1"/>
    <col min="15" max="15" width="8.81640625" style="3" customWidth="1"/>
    <col min="16" max="17" width="4.81640625" style="3" customWidth="1"/>
    <col min="18" max="18" width="8.7265625" style="3"/>
    <col min="19" max="19" width="15" style="3" bestFit="1" customWidth="1"/>
    <col min="20" max="20" width="15" style="3" customWidth="1"/>
    <col min="21" max="16384" width="8.7265625" style="3"/>
  </cols>
  <sheetData>
    <row r="1" spans="1:20" x14ac:dyDescent="0.35">
      <c r="F1" s="3" t="s">
        <v>409</v>
      </c>
      <c r="J1" s="3" t="s">
        <v>154</v>
      </c>
    </row>
    <row r="2" spans="1:20" x14ac:dyDescent="0.35">
      <c r="A2" s="5" t="s">
        <v>2</v>
      </c>
      <c r="B2" s="5" t="s">
        <v>3</v>
      </c>
      <c r="C2" s="5" t="s">
        <v>4</v>
      </c>
      <c r="D2" s="5" t="s">
        <v>5</v>
      </c>
      <c r="E2" s="5" t="s">
        <v>6</v>
      </c>
      <c r="F2" s="15" t="s">
        <v>7</v>
      </c>
      <c r="G2" s="4" t="s">
        <v>8</v>
      </c>
      <c r="H2" s="4" t="s">
        <v>9</v>
      </c>
      <c r="J2" s="15" t="s">
        <v>10</v>
      </c>
      <c r="K2" s="4" t="s">
        <v>8</v>
      </c>
      <c r="L2" s="4" t="s">
        <v>9</v>
      </c>
      <c r="N2" s="15" t="s">
        <v>11</v>
      </c>
      <c r="O2" s="4" t="s">
        <v>8</v>
      </c>
      <c r="P2" s="4" t="s">
        <v>9</v>
      </c>
      <c r="R2" s="3" t="s">
        <v>12</v>
      </c>
      <c r="T2" s="23" t="s">
        <v>150</v>
      </c>
    </row>
    <row r="3" spans="1:20" s="14" customFormat="1" x14ac:dyDescent="0.35">
      <c r="A3" s="10">
        <f t="shared" ref="A3:A60" si="0">YEAR(E3)</f>
        <v>2009</v>
      </c>
      <c r="B3" s="10">
        <f t="shared" ref="B3:B60" si="1">CHOOSE(C3,1,1,1,2,2,2,3,3,3,4,4,4)</f>
        <v>3</v>
      </c>
      <c r="C3" s="10">
        <f t="shared" ref="C3:C60" si="2">MONTH(E3)</f>
        <v>8</v>
      </c>
      <c r="D3" s="11">
        <f t="shared" ref="D3:D60" si="3">EOMONTH(E3,0)</f>
        <v>40056</v>
      </c>
      <c r="E3" s="12">
        <v>40026</v>
      </c>
      <c r="F3" s="13" t="str">
        <f>_xll.GetPrice($F$2,"MonthlyAverage","mid",D3)</f>
        <v>#N/A No price available for MonthlyAverage before 30/09/2009</v>
      </c>
      <c r="J3" s="13">
        <f>_xll.GetPrice($J$2,"MonthlyAverage","mid",D3)</f>
        <v>502.5</v>
      </c>
      <c r="N3" s="13"/>
    </row>
    <row r="4" spans="1:20" s="14" customFormat="1" x14ac:dyDescent="0.35">
      <c r="A4" s="10">
        <f t="shared" si="0"/>
        <v>2009</v>
      </c>
      <c r="B4" s="10">
        <f t="shared" si="1"/>
        <v>3</v>
      </c>
      <c r="C4" s="10">
        <f t="shared" si="2"/>
        <v>9</v>
      </c>
      <c r="D4" s="11">
        <f t="shared" si="3"/>
        <v>40086</v>
      </c>
      <c r="E4" s="12">
        <v>40057</v>
      </c>
      <c r="F4" s="13">
        <f>_xll.GetPrice($F$2,"MonthlyAverage","mid",D4)</f>
        <v>315.33</v>
      </c>
      <c r="J4" s="13">
        <f>_xll.GetPrice($J$2,"MonthlyAverage","mid",D4)</f>
        <v>491.25</v>
      </c>
      <c r="N4" s="13">
        <f>J4-F4</f>
        <v>175.92000000000002</v>
      </c>
    </row>
    <row r="5" spans="1:20" s="14" customFormat="1" x14ac:dyDescent="0.35">
      <c r="A5" s="10">
        <f t="shared" si="0"/>
        <v>2009</v>
      </c>
      <c r="B5" s="10">
        <f t="shared" si="1"/>
        <v>4</v>
      </c>
      <c r="C5" s="10">
        <f t="shared" si="2"/>
        <v>10</v>
      </c>
      <c r="D5" s="11">
        <f t="shared" si="3"/>
        <v>40117</v>
      </c>
      <c r="E5" s="12">
        <v>40087</v>
      </c>
      <c r="F5" s="13">
        <f>_xll.GetPrice($F$2,"MonthlyAverage","mid",D5)</f>
        <v>275.04000000000002</v>
      </c>
      <c r="J5" s="13">
        <f>_xll.GetPrice($J$2,"MonthlyAverage","mid",D5)</f>
        <v>471</v>
      </c>
      <c r="N5" s="13">
        <f t="shared" ref="N5:N7" si="4">J5-F5</f>
        <v>195.95999999999998</v>
      </c>
    </row>
    <row r="6" spans="1:20" s="14" customFormat="1" x14ac:dyDescent="0.35">
      <c r="A6" s="10">
        <f t="shared" si="0"/>
        <v>2009</v>
      </c>
      <c r="B6" s="10">
        <f t="shared" si="1"/>
        <v>4</v>
      </c>
      <c r="C6" s="10">
        <f t="shared" si="2"/>
        <v>11</v>
      </c>
      <c r="D6" s="11">
        <f t="shared" si="3"/>
        <v>40147</v>
      </c>
      <c r="E6" s="12">
        <v>40118</v>
      </c>
      <c r="F6" s="13">
        <f>_xll.GetPrice($F$2,"MonthlyAverage","mid",D6)</f>
        <v>280.02999999999997</v>
      </c>
      <c r="J6" s="13">
        <f>_xll.GetPrice($J$2,"MonthlyAverage","mid",D6)</f>
        <v>460</v>
      </c>
      <c r="N6" s="13">
        <f t="shared" si="4"/>
        <v>179.97000000000003</v>
      </c>
    </row>
    <row r="7" spans="1:20" s="14" customFormat="1" x14ac:dyDescent="0.35">
      <c r="A7" s="10">
        <f t="shared" si="0"/>
        <v>2009</v>
      </c>
      <c r="B7" s="10">
        <f t="shared" si="1"/>
        <v>4</v>
      </c>
      <c r="C7" s="10">
        <f t="shared" si="2"/>
        <v>12</v>
      </c>
      <c r="D7" s="11">
        <f t="shared" si="3"/>
        <v>40178</v>
      </c>
      <c r="E7" s="12">
        <v>40148</v>
      </c>
      <c r="F7" s="13">
        <f>_xll.GetPrice($F$2,"MonthlyAverage","mid",D7)</f>
        <v>309.52999999999997</v>
      </c>
      <c r="J7" s="13">
        <f>_xll.GetPrice($J$2,"MonthlyAverage","mid",D7)</f>
        <v>477</v>
      </c>
      <c r="N7" s="13">
        <f t="shared" si="4"/>
        <v>167.47000000000003</v>
      </c>
    </row>
    <row r="8" spans="1:20" x14ac:dyDescent="0.35">
      <c r="A8" s="5">
        <f t="shared" si="0"/>
        <v>2010</v>
      </c>
      <c r="B8" s="5">
        <f t="shared" si="1"/>
        <v>1</v>
      </c>
      <c r="C8" s="5">
        <f t="shared" si="2"/>
        <v>1</v>
      </c>
      <c r="D8" s="7">
        <f t="shared" si="3"/>
        <v>40209</v>
      </c>
      <c r="E8" s="6" t="s">
        <v>13</v>
      </c>
      <c r="F8" s="8">
        <f>_xll.GetPrice($F$2,"MonthlyAverage","mid",D8)</f>
        <v>337.69</v>
      </c>
      <c r="G8" s="3" t="str">
        <f t="shared" ref="G8:G39" si="5">IF(H8&gt;0,"up",IF(H8=0,"stable","down"))</f>
        <v>up</v>
      </c>
      <c r="H8" s="16">
        <f>F8-F7</f>
        <v>28.160000000000025</v>
      </c>
      <c r="I8" s="9">
        <f>F8/F7-1</f>
        <v>9.09766420056215E-2</v>
      </c>
      <c r="J8" s="17">
        <f>_xll.GetPrice($J$2,"MonthlyAverage","mid",D8)</f>
        <v>520</v>
      </c>
      <c r="K8" s="3" t="str">
        <f>IF(L8&gt;0,"up",IF(L8=0,"stable","down"))</f>
        <v>up</v>
      </c>
      <c r="L8" s="16">
        <f>J8-J7</f>
        <v>43</v>
      </c>
      <c r="M8" s="9">
        <f>J8/J7-1</f>
        <v>9.0146750524108921E-2</v>
      </c>
      <c r="N8" s="17">
        <f>J8-F8</f>
        <v>182.31</v>
      </c>
      <c r="O8" s="3" t="str">
        <f>IF(P8&gt;0,"up",IF(P8=0,"stable","down"))</f>
        <v>up</v>
      </c>
      <c r="P8" s="16">
        <f>N8-N7</f>
        <v>14.839999999999975</v>
      </c>
      <c r="Q8" s="9">
        <f>N8/N7-1</f>
        <v>8.8612885890009929E-2</v>
      </c>
      <c r="R8" s="3" t="str">
        <f>IF(G8=K8,"align","diverge")</f>
        <v>align</v>
      </c>
      <c r="S8" s="9" t="str">
        <f>IF((H8-L8)&gt;0,"outperformed","underperformed")</f>
        <v>underperformed</v>
      </c>
      <c r="T8" s="3" t="str">
        <f>IF(OR(AND(L8&gt;0,S8="underperformed"),AND(L8&lt;0,S8="outperformed")),"works","no")</f>
        <v>works</v>
      </c>
    </row>
    <row r="9" spans="1:20" x14ac:dyDescent="0.35">
      <c r="A9" s="5">
        <f t="shared" si="0"/>
        <v>2010</v>
      </c>
      <c r="B9" s="5">
        <f t="shared" si="1"/>
        <v>1</v>
      </c>
      <c r="C9" s="5">
        <f t="shared" si="2"/>
        <v>2</v>
      </c>
      <c r="D9" s="7">
        <f t="shared" si="3"/>
        <v>40237</v>
      </c>
      <c r="E9" s="6" t="s">
        <v>14</v>
      </c>
      <c r="F9" s="8">
        <f>_xll.GetPrice($F$2,"MonthlyAverage","mid",D9)</f>
        <v>338.07</v>
      </c>
      <c r="G9" s="3" t="str">
        <f t="shared" si="5"/>
        <v>up</v>
      </c>
      <c r="H9" s="16">
        <f t="shared" ref="H9:H71" si="6">F9-F8</f>
        <v>0.37999999999999545</v>
      </c>
      <c r="I9" s="9">
        <f t="shared" ref="I9:I71" si="7">F9/F8-1</f>
        <v>1.125292427966551E-3</v>
      </c>
      <c r="J9" s="17">
        <f>_xll.GetPrice($J$2,"MonthlyAverage","mid",D9)</f>
        <v>515</v>
      </c>
      <c r="K9" s="3" t="str">
        <f t="shared" ref="K9:K71" si="8">IF(L9&gt;0,"up",IF(L9=0,"stable","down"))</f>
        <v>down</v>
      </c>
      <c r="L9" s="16">
        <f t="shared" ref="L9:L71" si="9">J9-J8</f>
        <v>-5</v>
      </c>
      <c r="M9" s="9">
        <f t="shared" ref="M9:M71" si="10">J9/J8-1</f>
        <v>-9.6153846153845812E-3</v>
      </c>
      <c r="N9" s="17">
        <f t="shared" ref="N9:N72" si="11">J9-F9</f>
        <v>176.93</v>
      </c>
      <c r="O9" s="3" t="str">
        <f t="shared" ref="O9:O72" si="12">IF(P9&gt;0,"up",IF(P9=0,"stable","down"))</f>
        <v>down</v>
      </c>
      <c r="P9" s="16">
        <f t="shared" ref="P9:P72" si="13">N9-N8</f>
        <v>-5.3799999999999955</v>
      </c>
      <c r="Q9" s="9">
        <f t="shared" ref="Q9:Q72" si="14">N9/N8-1</f>
        <v>-2.9510174976688064E-2</v>
      </c>
      <c r="R9" s="3" t="str">
        <f t="shared" ref="R9:R72" si="15">IF(G9=K9,"align","diverge")</f>
        <v>diverge</v>
      </c>
      <c r="S9" s="9" t="str">
        <f t="shared" ref="S9:S72" si="16">IF((H9-L9)&gt;0,"outperformed","underperformed")</f>
        <v>outperformed</v>
      </c>
      <c r="T9" s="3" t="str">
        <f t="shared" ref="T9:T72" si="17">IF(OR(AND(L9&gt;0,S9="underperformed"),AND(L9&lt;0,S9="outperformed")),"works","no")</f>
        <v>works</v>
      </c>
    </row>
    <row r="10" spans="1:20" x14ac:dyDescent="0.35">
      <c r="A10" s="5">
        <f t="shared" si="0"/>
        <v>2010</v>
      </c>
      <c r="B10" s="5">
        <f t="shared" si="1"/>
        <v>1</v>
      </c>
      <c r="C10" s="5">
        <f t="shared" si="2"/>
        <v>3</v>
      </c>
      <c r="D10" s="7">
        <f t="shared" si="3"/>
        <v>40268</v>
      </c>
      <c r="E10" s="6" t="s">
        <v>15</v>
      </c>
      <c r="F10" s="8">
        <f>_xll.GetPrice($F$2,"MonthlyAverage","mid",D10)</f>
        <v>397.66</v>
      </c>
      <c r="G10" s="3" t="str">
        <f t="shared" si="5"/>
        <v>up</v>
      </c>
      <c r="H10" s="16">
        <f t="shared" si="6"/>
        <v>59.590000000000032</v>
      </c>
      <c r="I10" s="9">
        <f t="shared" si="7"/>
        <v>0.1762652705061083</v>
      </c>
      <c r="J10" s="17">
        <f>_xll.GetPrice($J$2,"MonthlyAverage","mid",D10)</f>
        <v>552.5</v>
      </c>
      <c r="K10" s="3" t="str">
        <f t="shared" si="8"/>
        <v>up</v>
      </c>
      <c r="L10" s="16">
        <f t="shared" si="9"/>
        <v>37.5</v>
      </c>
      <c r="M10" s="9">
        <f t="shared" si="10"/>
        <v>7.2815533980582492E-2</v>
      </c>
      <c r="N10" s="17">
        <f t="shared" si="11"/>
        <v>154.83999999999997</v>
      </c>
      <c r="O10" s="3" t="str">
        <f t="shared" si="12"/>
        <v>down</v>
      </c>
      <c r="P10" s="16">
        <f t="shared" si="13"/>
        <v>-22.090000000000032</v>
      </c>
      <c r="Q10" s="9">
        <f t="shared" si="14"/>
        <v>-0.12485163624032125</v>
      </c>
      <c r="R10" s="3" t="str">
        <f t="shared" si="15"/>
        <v>align</v>
      </c>
      <c r="S10" s="9" t="str">
        <f t="shared" si="16"/>
        <v>outperformed</v>
      </c>
      <c r="T10" s="3" t="str">
        <f t="shared" si="17"/>
        <v>no</v>
      </c>
    </row>
    <row r="11" spans="1:20" x14ac:dyDescent="0.35">
      <c r="A11" s="5">
        <f t="shared" si="0"/>
        <v>2010</v>
      </c>
      <c r="B11" s="5">
        <f t="shared" si="1"/>
        <v>2</v>
      </c>
      <c r="C11" s="5">
        <f t="shared" si="2"/>
        <v>4</v>
      </c>
      <c r="D11" s="7">
        <f t="shared" si="3"/>
        <v>40298</v>
      </c>
      <c r="E11" s="6" t="s">
        <v>16</v>
      </c>
      <c r="F11" s="8">
        <f>_xll.GetPrice($F$2,"MonthlyAverage","mid",D11)</f>
        <v>438.59</v>
      </c>
      <c r="G11" s="3" t="str">
        <f t="shared" si="5"/>
        <v>up</v>
      </c>
      <c r="H11" s="16">
        <f t="shared" si="6"/>
        <v>40.92999999999995</v>
      </c>
      <c r="I11" s="9">
        <f t="shared" si="7"/>
        <v>0.10292712367348988</v>
      </c>
      <c r="J11" s="17">
        <f>_xll.GetPrice($J$2,"MonthlyAverage","mid",D11)</f>
        <v>677</v>
      </c>
      <c r="K11" s="3" t="str">
        <f t="shared" si="8"/>
        <v>up</v>
      </c>
      <c r="L11" s="16">
        <f t="shared" si="9"/>
        <v>124.5</v>
      </c>
      <c r="M11" s="9">
        <f t="shared" si="10"/>
        <v>0.22533936651583719</v>
      </c>
      <c r="N11" s="17">
        <f t="shared" si="11"/>
        <v>238.41000000000003</v>
      </c>
      <c r="O11" s="3" t="str">
        <f t="shared" si="12"/>
        <v>up</v>
      </c>
      <c r="P11" s="16">
        <f t="shared" si="13"/>
        <v>83.57000000000005</v>
      </c>
      <c r="Q11" s="9">
        <f t="shared" si="14"/>
        <v>0.53971841901317541</v>
      </c>
      <c r="R11" s="3" t="str">
        <f t="shared" si="15"/>
        <v>align</v>
      </c>
      <c r="S11" s="9" t="str">
        <f t="shared" si="16"/>
        <v>underperformed</v>
      </c>
      <c r="T11" s="3" t="str">
        <f t="shared" si="17"/>
        <v>works</v>
      </c>
    </row>
    <row r="12" spans="1:20" x14ac:dyDescent="0.35">
      <c r="A12" s="5">
        <f t="shared" si="0"/>
        <v>2010</v>
      </c>
      <c r="B12" s="5">
        <f t="shared" si="1"/>
        <v>2</v>
      </c>
      <c r="C12" s="5">
        <f t="shared" si="2"/>
        <v>5</v>
      </c>
      <c r="D12" s="7">
        <f t="shared" si="3"/>
        <v>40329</v>
      </c>
      <c r="E12" s="6" t="s">
        <v>17</v>
      </c>
      <c r="F12" s="8">
        <f>_xll.GetPrice($F$2,"MonthlyAverage","mid",D12)</f>
        <v>379.71</v>
      </c>
      <c r="G12" s="3" t="str">
        <f t="shared" si="5"/>
        <v>down</v>
      </c>
      <c r="H12" s="16">
        <f t="shared" si="6"/>
        <v>-58.879999999999995</v>
      </c>
      <c r="I12" s="9">
        <f t="shared" si="7"/>
        <v>-0.13424838687612572</v>
      </c>
      <c r="J12" s="17">
        <f>_xll.GetPrice($J$2,"MonthlyAverage","mid",D12)</f>
        <v>590</v>
      </c>
      <c r="K12" s="3" t="str">
        <f t="shared" si="8"/>
        <v>down</v>
      </c>
      <c r="L12" s="16">
        <f t="shared" si="9"/>
        <v>-87</v>
      </c>
      <c r="M12" s="9">
        <f t="shared" si="10"/>
        <v>-0.12850812407680945</v>
      </c>
      <c r="N12" s="17">
        <f t="shared" si="11"/>
        <v>210.29000000000002</v>
      </c>
      <c r="O12" s="3" t="str">
        <f t="shared" si="12"/>
        <v>down</v>
      </c>
      <c r="P12" s="16">
        <f t="shared" si="13"/>
        <v>-28.120000000000005</v>
      </c>
      <c r="Q12" s="9">
        <f t="shared" si="14"/>
        <v>-0.11794807264795937</v>
      </c>
      <c r="R12" s="3" t="str">
        <f t="shared" si="15"/>
        <v>align</v>
      </c>
      <c r="S12" s="9" t="str">
        <f t="shared" si="16"/>
        <v>outperformed</v>
      </c>
      <c r="T12" s="3" t="str">
        <f t="shared" si="17"/>
        <v>works</v>
      </c>
    </row>
    <row r="13" spans="1:20" x14ac:dyDescent="0.35">
      <c r="A13" s="5">
        <f t="shared" si="0"/>
        <v>2010</v>
      </c>
      <c r="B13" s="5">
        <f t="shared" si="1"/>
        <v>2</v>
      </c>
      <c r="C13" s="5">
        <f t="shared" si="2"/>
        <v>6</v>
      </c>
      <c r="D13" s="7">
        <f t="shared" si="3"/>
        <v>40359</v>
      </c>
      <c r="E13" s="6" t="s">
        <v>18</v>
      </c>
      <c r="F13" s="8">
        <f>_xll.GetPrice($F$2,"MonthlyAverage","mid",D13)</f>
        <v>318.5</v>
      </c>
      <c r="G13" s="3" t="str">
        <f t="shared" si="5"/>
        <v>down</v>
      </c>
      <c r="H13" s="16">
        <f t="shared" si="6"/>
        <v>-61.20999999999998</v>
      </c>
      <c r="I13" s="9">
        <f t="shared" si="7"/>
        <v>-0.16120196992441593</v>
      </c>
      <c r="J13" s="17">
        <f>_xll.GetPrice($J$2,"MonthlyAverage","mid",D13)</f>
        <v>532.5</v>
      </c>
      <c r="K13" s="3" t="str">
        <f t="shared" si="8"/>
        <v>down</v>
      </c>
      <c r="L13" s="16">
        <f t="shared" si="9"/>
        <v>-57.5</v>
      </c>
      <c r="M13" s="9">
        <f t="shared" si="10"/>
        <v>-9.745762711864403E-2</v>
      </c>
      <c r="N13" s="17">
        <f t="shared" si="11"/>
        <v>214</v>
      </c>
      <c r="O13" s="3" t="str">
        <f t="shared" si="12"/>
        <v>up</v>
      </c>
      <c r="P13" s="16">
        <f t="shared" si="13"/>
        <v>3.7099999999999795</v>
      </c>
      <c r="Q13" s="9">
        <f t="shared" si="14"/>
        <v>1.7642303485662536E-2</v>
      </c>
      <c r="R13" s="3" t="str">
        <f t="shared" si="15"/>
        <v>align</v>
      </c>
      <c r="S13" s="9" t="str">
        <f t="shared" si="16"/>
        <v>underperformed</v>
      </c>
      <c r="T13" s="3" t="str">
        <f t="shared" si="17"/>
        <v>no</v>
      </c>
    </row>
    <row r="14" spans="1:20" x14ac:dyDescent="0.35">
      <c r="A14" s="5">
        <f t="shared" si="0"/>
        <v>2010</v>
      </c>
      <c r="B14" s="5">
        <f t="shared" si="1"/>
        <v>3</v>
      </c>
      <c r="C14" s="5">
        <f t="shared" si="2"/>
        <v>7</v>
      </c>
      <c r="D14" s="7">
        <f t="shared" si="3"/>
        <v>40390</v>
      </c>
      <c r="E14" s="6" t="s">
        <v>19</v>
      </c>
      <c r="F14" s="8">
        <f>_xll.GetPrice($F$2,"MonthlyAverage","mid",D14)</f>
        <v>339.06</v>
      </c>
      <c r="G14" s="3" t="str">
        <f t="shared" si="5"/>
        <v>up</v>
      </c>
      <c r="H14" s="16">
        <f t="shared" si="6"/>
        <v>20.560000000000002</v>
      </c>
      <c r="I14" s="9">
        <f t="shared" si="7"/>
        <v>6.4552590266875987E-2</v>
      </c>
      <c r="J14" s="17">
        <f>_xll.GetPrice($J$2,"MonthlyAverage","mid",D14)</f>
        <v>541</v>
      </c>
      <c r="K14" s="3" t="str">
        <f t="shared" si="8"/>
        <v>up</v>
      </c>
      <c r="L14" s="16">
        <f t="shared" si="9"/>
        <v>8.5</v>
      </c>
      <c r="M14" s="9">
        <f t="shared" si="10"/>
        <v>1.5962441314554043E-2</v>
      </c>
      <c r="N14" s="17">
        <f t="shared" si="11"/>
        <v>201.94</v>
      </c>
      <c r="O14" s="3" t="str">
        <f t="shared" si="12"/>
        <v>down</v>
      </c>
      <c r="P14" s="16">
        <f t="shared" si="13"/>
        <v>-12.060000000000002</v>
      </c>
      <c r="Q14" s="9">
        <f t="shared" si="14"/>
        <v>-5.6355140186915897E-2</v>
      </c>
      <c r="R14" s="3" t="str">
        <f t="shared" si="15"/>
        <v>align</v>
      </c>
      <c r="S14" s="9" t="str">
        <f t="shared" si="16"/>
        <v>outperformed</v>
      </c>
      <c r="T14" s="3" t="str">
        <f t="shared" si="17"/>
        <v>no</v>
      </c>
    </row>
    <row r="15" spans="1:20" x14ac:dyDescent="0.35">
      <c r="A15" s="5">
        <f t="shared" si="0"/>
        <v>2010</v>
      </c>
      <c r="B15" s="5">
        <f t="shared" si="1"/>
        <v>3</v>
      </c>
      <c r="C15" s="5">
        <f t="shared" si="2"/>
        <v>8</v>
      </c>
      <c r="D15" s="7">
        <f t="shared" si="3"/>
        <v>40421</v>
      </c>
      <c r="E15" s="6" t="s">
        <v>20</v>
      </c>
      <c r="F15" s="8">
        <f>_xll.GetPrice($F$2,"MonthlyAverage","mid",D15)</f>
        <v>388.52</v>
      </c>
      <c r="G15" s="3" t="str">
        <f t="shared" si="5"/>
        <v>up</v>
      </c>
      <c r="H15" s="16">
        <f t="shared" si="6"/>
        <v>49.45999999999998</v>
      </c>
      <c r="I15" s="9">
        <f t="shared" si="7"/>
        <v>0.14587388662773537</v>
      </c>
      <c r="J15" s="17">
        <f>_xll.GetPrice($J$2,"MonthlyAverage","mid",D15)</f>
        <v>592.5</v>
      </c>
      <c r="K15" s="3" t="str">
        <f t="shared" si="8"/>
        <v>up</v>
      </c>
      <c r="L15" s="16">
        <f t="shared" si="9"/>
        <v>51.5</v>
      </c>
      <c r="M15" s="9">
        <f t="shared" si="10"/>
        <v>9.5194085027726416E-2</v>
      </c>
      <c r="N15" s="17">
        <f t="shared" si="11"/>
        <v>203.98000000000002</v>
      </c>
      <c r="O15" s="3" t="str">
        <f t="shared" si="12"/>
        <v>up</v>
      </c>
      <c r="P15" s="16">
        <f t="shared" si="13"/>
        <v>2.0400000000000205</v>
      </c>
      <c r="Q15" s="9">
        <f t="shared" si="14"/>
        <v>1.0102010498167946E-2</v>
      </c>
      <c r="R15" s="3" t="str">
        <f t="shared" si="15"/>
        <v>align</v>
      </c>
      <c r="S15" s="9" t="str">
        <f t="shared" si="16"/>
        <v>underperformed</v>
      </c>
      <c r="T15" s="3" t="str">
        <f t="shared" si="17"/>
        <v>works</v>
      </c>
    </row>
    <row r="16" spans="1:20" x14ac:dyDescent="0.35">
      <c r="A16" s="5">
        <f t="shared" si="0"/>
        <v>2010</v>
      </c>
      <c r="B16" s="5">
        <f t="shared" si="1"/>
        <v>3</v>
      </c>
      <c r="C16" s="5">
        <f t="shared" si="2"/>
        <v>9</v>
      </c>
      <c r="D16" s="7">
        <f t="shared" si="3"/>
        <v>40451</v>
      </c>
      <c r="E16" s="6" t="s">
        <v>21</v>
      </c>
      <c r="F16" s="8">
        <f>_xll.GetPrice($F$2,"MonthlyAverage","mid",D16)</f>
        <v>392.97</v>
      </c>
      <c r="G16" s="3" t="str">
        <f t="shared" si="5"/>
        <v>up</v>
      </c>
      <c r="H16" s="16">
        <f t="shared" si="6"/>
        <v>4.4500000000000455</v>
      </c>
      <c r="I16" s="9">
        <f t="shared" si="7"/>
        <v>1.1453721816122808E-2</v>
      </c>
      <c r="J16" s="17">
        <f>_xll.GetPrice($J$2,"MonthlyAverage","mid",D16)</f>
        <v>597</v>
      </c>
      <c r="K16" s="3" t="str">
        <f t="shared" si="8"/>
        <v>up</v>
      </c>
      <c r="L16" s="16">
        <f t="shared" si="9"/>
        <v>4.5</v>
      </c>
      <c r="M16" s="9">
        <f t="shared" si="10"/>
        <v>7.5949367088608E-3</v>
      </c>
      <c r="N16" s="17">
        <f t="shared" si="11"/>
        <v>204.02999999999997</v>
      </c>
      <c r="O16" s="3" t="str">
        <f t="shared" si="12"/>
        <v>up</v>
      </c>
      <c r="P16" s="16">
        <f t="shared" si="13"/>
        <v>4.9999999999954525E-2</v>
      </c>
      <c r="Q16" s="9">
        <f t="shared" si="14"/>
        <v>2.4512207079108173E-4</v>
      </c>
      <c r="R16" s="3" t="str">
        <f t="shared" si="15"/>
        <v>align</v>
      </c>
      <c r="S16" s="9" t="str">
        <f t="shared" si="16"/>
        <v>underperformed</v>
      </c>
      <c r="T16" s="3" t="str">
        <f t="shared" si="17"/>
        <v>works</v>
      </c>
    </row>
    <row r="17" spans="1:20" x14ac:dyDescent="0.35">
      <c r="A17" s="5">
        <f t="shared" si="0"/>
        <v>2010</v>
      </c>
      <c r="B17" s="5">
        <f t="shared" si="1"/>
        <v>4</v>
      </c>
      <c r="C17" s="5">
        <f t="shared" si="2"/>
        <v>10</v>
      </c>
      <c r="D17" s="7">
        <f t="shared" si="3"/>
        <v>40482</v>
      </c>
      <c r="E17" s="6" t="s">
        <v>22</v>
      </c>
      <c r="F17" s="8">
        <f>_xll.GetPrice($F$2,"MonthlyAverage","mid",D17)</f>
        <v>373.92</v>
      </c>
      <c r="G17" s="3" t="str">
        <f t="shared" si="5"/>
        <v>down</v>
      </c>
      <c r="H17" s="16">
        <f t="shared" si="6"/>
        <v>-19.050000000000011</v>
      </c>
      <c r="I17" s="9">
        <f t="shared" si="7"/>
        <v>-4.8476982975799721E-2</v>
      </c>
      <c r="J17" s="17">
        <f>_xll.GetPrice($J$2,"MonthlyAverage","mid",D17)</f>
        <v>580</v>
      </c>
      <c r="K17" s="3" t="str">
        <f t="shared" si="8"/>
        <v>down</v>
      </c>
      <c r="L17" s="16">
        <f t="shared" si="9"/>
        <v>-17</v>
      </c>
      <c r="M17" s="9">
        <f t="shared" si="10"/>
        <v>-2.8475711892797295E-2</v>
      </c>
      <c r="N17" s="17">
        <f t="shared" si="11"/>
        <v>206.07999999999998</v>
      </c>
      <c r="O17" s="3" t="str">
        <f t="shared" si="12"/>
        <v>up</v>
      </c>
      <c r="P17" s="16">
        <f t="shared" si="13"/>
        <v>2.0500000000000114</v>
      </c>
      <c r="Q17" s="9">
        <f t="shared" si="14"/>
        <v>1.0047542028133183E-2</v>
      </c>
      <c r="R17" s="3" t="str">
        <f t="shared" si="15"/>
        <v>align</v>
      </c>
      <c r="S17" s="9" t="str">
        <f t="shared" si="16"/>
        <v>underperformed</v>
      </c>
      <c r="T17" s="3" t="str">
        <f t="shared" si="17"/>
        <v>no</v>
      </c>
    </row>
    <row r="18" spans="1:20" x14ac:dyDescent="0.35">
      <c r="A18" s="5">
        <f t="shared" si="0"/>
        <v>2010</v>
      </c>
      <c r="B18" s="5">
        <f t="shared" si="1"/>
        <v>4</v>
      </c>
      <c r="C18" s="5">
        <f t="shared" si="2"/>
        <v>11</v>
      </c>
      <c r="D18" s="7">
        <f t="shared" si="3"/>
        <v>40512</v>
      </c>
      <c r="E18" s="6" t="s">
        <v>23</v>
      </c>
      <c r="F18" s="8">
        <f>_xll.GetPrice($F$2,"MonthlyAverage","mid",D18)</f>
        <v>390.97</v>
      </c>
      <c r="G18" s="3" t="str">
        <f t="shared" si="5"/>
        <v>up</v>
      </c>
      <c r="H18" s="16">
        <f t="shared" si="6"/>
        <v>17.050000000000011</v>
      </c>
      <c r="I18" s="9">
        <f t="shared" si="7"/>
        <v>4.5597988874625628E-2</v>
      </c>
      <c r="J18" s="17">
        <f>_xll.GetPrice($J$2,"MonthlyAverage","mid",D18)</f>
        <v>605.63</v>
      </c>
      <c r="K18" s="3" t="str">
        <f t="shared" si="8"/>
        <v>up</v>
      </c>
      <c r="L18" s="16">
        <f t="shared" si="9"/>
        <v>25.629999999999995</v>
      </c>
      <c r="M18" s="9">
        <f t="shared" si="10"/>
        <v>4.4189655172413689E-2</v>
      </c>
      <c r="N18" s="17">
        <f t="shared" si="11"/>
        <v>214.65999999999997</v>
      </c>
      <c r="O18" s="3" t="str">
        <f t="shared" si="12"/>
        <v>up</v>
      </c>
      <c r="P18" s="16">
        <f t="shared" si="13"/>
        <v>8.5799999999999841</v>
      </c>
      <c r="Q18" s="9">
        <f t="shared" si="14"/>
        <v>4.1634316770186253E-2</v>
      </c>
      <c r="R18" s="3" t="str">
        <f t="shared" si="15"/>
        <v>align</v>
      </c>
      <c r="S18" s="9" t="str">
        <f t="shared" si="16"/>
        <v>underperformed</v>
      </c>
      <c r="T18" s="3" t="str">
        <f t="shared" si="17"/>
        <v>works</v>
      </c>
    </row>
    <row r="19" spans="1:20" x14ac:dyDescent="0.35">
      <c r="A19" s="5">
        <f t="shared" si="0"/>
        <v>2010</v>
      </c>
      <c r="B19" s="5">
        <f t="shared" si="1"/>
        <v>4</v>
      </c>
      <c r="C19" s="5">
        <f t="shared" si="2"/>
        <v>12</v>
      </c>
      <c r="D19" s="7">
        <f t="shared" si="3"/>
        <v>40543</v>
      </c>
      <c r="E19" s="6" t="s">
        <v>24</v>
      </c>
      <c r="F19" s="8">
        <f>_xll.GetPrice($F$2,"MonthlyAverage","mid",D19)</f>
        <v>438</v>
      </c>
      <c r="G19" s="3" t="str">
        <f t="shared" si="5"/>
        <v>up</v>
      </c>
      <c r="H19" s="16">
        <f t="shared" si="6"/>
        <v>47.029999999999973</v>
      </c>
      <c r="I19" s="9">
        <f t="shared" si="7"/>
        <v>0.1202905593779573</v>
      </c>
      <c r="J19" s="17">
        <f>_xll.GetPrice($J$2,"MonthlyAverage","mid",D19)</f>
        <v>635</v>
      </c>
      <c r="K19" s="3" t="str">
        <f t="shared" si="8"/>
        <v>up</v>
      </c>
      <c r="L19" s="16">
        <f t="shared" si="9"/>
        <v>29.370000000000005</v>
      </c>
      <c r="M19" s="9">
        <f t="shared" si="10"/>
        <v>4.8494955666000594E-2</v>
      </c>
      <c r="N19" s="17">
        <f t="shared" si="11"/>
        <v>197</v>
      </c>
      <c r="O19" s="3" t="str">
        <f t="shared" si="12"/>
        <v>down</v>
      </c>
      <c r="P19" s="16">
        <f t="shared" si="13"/>
        <v>-17.659999999999968</v>
      </c>
      <c r="Q19" s="9">
        <f t="shared" si="14"/>
        <v>-8.2269635702971966E-2</v>
      </c>
      <c r="R19" s="3" t="str">
        <f t="shared" si="15"/>
        <v>align</v>
      </c>
      <c r="S19" s="9" t="str">
        <f t="shared" si="16"/>
        <v>outperformed</v>
      </c>
      <c r="T19" s="3" t="str">
        <f t="shared" si="17"/>
        <v>no</v>
      </c>
    </row>
    <row r="20" spans="1:20" x14ac:dyDescent="0.35">
      <c r="A20" s="5">
        <f t="shared" si="0"/>
        <v>2011</v>
      </c>
      <c r="B20" s="5">
        <f t="shared" si="1"/>
        <v>1</v>
      </c>
      <c r="C20" s="5">
        <f t="shared" si="2"/>
        <v>1</v>
      </c>
      <c r="D20" s="7">
        <f t="shared" si="3"/>
        <v>40574</v>
      </c>
      <c r="E20" s="6" t="s">
        <v>25</v>
      </c>
      <c r="F20" s="8">
        <f>_xll.GetPrice($F$2,"MonthlyAverage","mid",D20)</f>
        <v>500.77</v>
      </c>
      <c r="G20" s="3" t="str">
        <f t="shared" si="5"/>
        <v>up</v>
      </c>
      <c r="H20" s="16">
        <f t="shared" si="6"/>
        <v>62.769999999999982</v>
      </c>
      <c r="I20" s="9">
        <f t="shared" si="7"/>
        <v>0.14331050228310493</v>
      </c>
      <c r="J20" s="17">
        <f>_xll.GetPrice($J$2,"MonthlyAverage","mid",D20)</f>
        <v>703.13</v>
      </c>
      <c r="K20" s="3" t="str">
        <f t="shared" si="8"/>
        <v>up</v>
      </c>
      <c r="L20" s="16">
        <f t="shared" si="9"/>
        <v>68.13</v>
      </c>
      <c r="M20" s="9">
        <f t="shared" si="10"/>
        <v>0.10729133858267725</v>
      </c>
      <c r="N20" s="17">
        <f t="shared" si="11"/>
        <v>202.36</v>
      </c>
      <c r="O20" s="3" t="str">
        <f t="shared" si="12"/>
        <v>up</v>
      </c>
      <c r="P20" s="16">
        <f t="shared" si="13"/>
        <v>5.3600000000000136</v>
      </c>
      <c r="Q20" s="9">
        <f t="shared" si="14"/>
        <v>2.7208121827411169E-2</v>
      </c>
      <c r="R20" s="3" t="str">
        <f t="shared" si="15"/>
        <v>align</v>
      </c>
      <c r="S20" s="9" t="str">
        <f t="shared" si="16"/>
        <v>underperformed</v>
      </c>
      <c r="T20" s="3" t="str">
        <f t="shared" si="17"/>
        <v>works</v>
      </c>
    </row>
    <row r="21" spans="1:20" x14ac:dyDescent="0.35">
      <c r="A21" s="5">
        <f t="shared" si="0"/>
        <v>2011</v>
      </c>
      <c r="B21" s="5">
        <f t="shared" si="1"/>
        <v>1</v>
      </c>
      <c r="C21" s="5">
        <f t="shared" si="2"/>
        <v>2</v>
      </c>
      <c r="D21" s="7">
        <f t="shared" si="3"/>
        <v>40602</v>
      </c>
      <c r="E21" s="6" t="s">
        <v>26</v>
      </c>
      <c r="F21" s="8">
        <f>_xll.GetPrice($F$2,"MonthlyAverage","mid",D21)</f>
        <v>458.17</v>
      </c>
      <c r="G21" s="3" t="str">
        <f t="shared" si="5"/>
        <v>down</v>
      </c>
      <c r="H21" s="16">
        <f t="shared" si="6"/>
        <v>-42.599999999999966</v>
      </c>
      <c r="I21" s="9">
        <f t="shared" si="7"/>
        <v>-8.506899374962551E-2</v>
      </c>
      <c r="J21" s="17">
        <f>_xll.GetPrice($J$2,"MonthlyAverage","mid",D21)</f>
        <v>673.75</v>
      </c>
      <c r="K21" s="3" t="str">
        <f t="shared" si="8"/>
        <v>down</v>
      </c>
      <c r="L21" s="16">
        <f t="shared" si="9"/>
        <v>-29.379999999999995</v>
      </c>
      <c r="M21" s="9">
        <f t="shared" si="10"/>
        <v>-4.1784591754014166E-2</v>
      </c>
      <c r="N21" s="17">
        <f t="shared" si="11"/>
        <v>215.57999999999998</v>
      </c>
      <c r="O21" s="3" t="str">
        <f t="shared" si="12"/>
        <v>up</v>
      </c>
      <c r="P21" s="16">
        <f t="shared" si="13"/>
        <v>13.21999999999997</v>
      </c>
      <c r="Q21" s="9">
        <f t="shared" si="14"/>
        <v>6.5329116426171119E-2</v>
      </c>
      <c r="R21" s="3" t="str">
        <f t="shared" si="15"/>
        <v>align</v>
      </c>
      <c r="S21" s="9" t="str">
        <f t="shared" si="16"/>
        <v>underperformed</v>
      </c>
      <c r="T21" s="3" t="str">
        <f t="shared" si="17"/>
        <v>no</v>
      </c>
    </row>
    <row r="22" spans="1:20" x14ac:dyDescent="0.35">
      <c r="A22" s="5">
        <f t="shared" si="0"/>
        <v>2011</v>
      </c>
      <c r="B22" s="5">
        <f t="shared" si="1"/>
        <v>1</v>
      </c>
      <c r="C22" s="5">
        <f t="shared" si="2"/>
        <v>3</v>
      </c>
      <c r="D22" s="7">
        <f t="shared" si="3"/>
        <v>40633</v>
      </c>
      <c r="E22" s="6" t="s">
        <v>27</v>
      </c>
      <c r="F22" s="8">
        <f>_xll.GetPrice($F$2,"MonthlyAverage","mid",D22)</f>
        <v>453.44</v>
      </c>
      <c r="G22" s="3" t="str">
        <f t="shared" si="5"/>
        <v>down</v>
      </c>
      <c r="H22" s="16">
        <f t="shared" si="6"/>
        <v>-4.7300000000000182</v>
      </c>
      <c r="I22" s="9">
        <f t="shared" si="7"/>
        <v>-1.0323678983783391E-2</v>
      </c>
      <c r="J22" s="17">
        <f>_xll.GetPrice($J$2,"MonthlyAverage","mid",D22)</f>
        <v>671.5</v>
      </c>
      <c r="K22" s="3" t="str">
        <f t="shared" si="8"/>
        <v>down</v>
      </c>
      <c r="L22" s="16">
        <f t="shared" si="9"/>
        <v>-2.25</v>
      </c>
      <c r="M22" s="9">
        <f t="shared" si="10"/>
        <v>-3.3395176252318803E-3</v>
      </c>
      <c r="N22" s="17">
        <f t="shared" si="11"/>
        <v>218.06</v>
      </c>
      <c r="O22" s="3" t="str">
        <f t="shared" si="12"/>
        <v>up</v>
      </c>
      <c r="P22" s="16">
        <f t="shared" si="13"/>
        <v>2.4800000000000182</v>
      </c>
      <c r="Q22" s="9">
        <f t="shared" si="14"/>
        <v>1.1503850078857125E-2</v>
      </c>
      <c r="R22" s="3" t="str">
        <f t="shared" si="15"/>
        <v>align</v>
      </c>
      <c r="S22" s="9" t="str">
        <f t="shared" si="16"/>
        <v>underperformed</v>
      </c>
      <c r="T22" s="3" t="str">
        <f t="shared" si="17"/>
        <v>no</v>
      </c>
    </row>
    <row r="23" spans="1:20" x14ac:dyDescent="0.35">
      <c r="A23" s="5">
        <f t="shared" si="0"/>
        <v>2011</v>
      </c>
      <c r="B23" s="5">
        <f t="shared" si="1"/>
        <v>2</v>
      </c>
      <c r="C23" s="5">
        <f t="shared" si="2"/>
        <v>4</v>
      </c>
      <c r="D23" s="7">
        <f t="shared" si="3"/>
        <v>40663</v>
      </c>
      <c r="E23" s="6" t="s">
        <v>28</v>
      </c>
      <c r="F23" s="8">
        <f>_xll.GetPrice($F$2,"MonthlyAverage","mid",D23)</f>
        <v>441.2</v>
      </c>
      <c r="G23" s="3" t="str">
        <f t="shared" si="5"/>
        <v>down</v>
      </c>
      <c r="H23" s="16">
        <f t="shared" si="6"/>
        <v>-12.240000000000009</v>
      </c>
      <c r="I23" s="9">
        <f t="shared" si="7"/>
        <v>-2.6993648553281568E-2</v>
      </c>
      <c r="J23" s="17">
        <f>_xll.GetPrice($J$2,"MonthlyAverage","mid",D23)</f>
        <v>663.75</v>
      </c>
      <c r="K23" s="3" t="str">
        <f t="shared" si="8"/>
        <v>down</v>
      </c>
      <c r="L23" s="16">
        <f t="shared" si="9"/>
        <v>-7.75</v>
      </c>
      <c r="M23" s="9">
        <f t="shared" si="10"/>
        <v>-1.1541325390915902E-2</v>
      </c>
      <c r="N23" s="17">
        <f t="shared" si="11"/>
        <v>222.55</v>
      </c>
      <c r="O23" s="3" t="str">
        <f t="shared" si="12"/>
        <v>up</v>
      </c>
      <c r="P23" s="16">
        <f t="shared" si="13"/>
        <v>4.4900000000000091</v>
      </c>
      <c r="Q23" s="9">
        <f t="shared" si="14"/>
        <v>2.0590663120242159E-2</v>
      </c>
      <c r="R23" s="3" t="str">
        <f t="shared" si="15"/>
        <v>align</v>
      </c>
      <c r="S23" s="9" t="str">
        <f t="shared" si="16"/>
        <v>underperformed</v>
      </c>
      <c r="T23" s="3" t="str">
        <f t="shared" si="17"/>
        <v>no</v>
      </c>
    </row>
    <row r="24" spans="1:20" x14ac:dyDescent="0.35">
      <c r="A24" s="5">
        <f t="shared" si="0"/>
        <v>2011</v>
      </c>
      <c r="B24" s="5">
        <f t="shared" si="1"/>
        <v>2</v>
      </c>
      <c r="C24" s="5">
        <f t="shared" si="2"/>
        <v>5</v>
      </c>
      <c r="D24" s="7">
        <f t="shared" si="3"/>
        <v>40694</v>
      </c>
      <c r="E24" s="6" t="s">
        <v>29</v>
      </c>
      <c r="F24" s="8">
        <f>_xll.GetPrice($F$2,"MonthlyAverage","mid",D24)</f>
        <v>456.73</v>
      </c>
      <c r="G24" s="3" t="str">
        <f t="shared" si="5"/>
        <v>up</v>
      </c>
      <c r="H24" s="16">
        <f t="shared" si="6"/>
        <v>15.53000000000003</v>
      </c>
      <c r="I24" s="9">
        <f t="shared" si="7"/>
        <v>3.5199456029011866E-2</v>
      </c>
      <c r="J24" s="17">
        <f>_xll.GetPrice($J$2,"MonthlyAverage","mid",D24)</f>
        <v>708.75</v>
      </c>
      <c r="K24" s="3" t="str">
        <f t="shared" si="8"/>
        <v>up</v>
      </c>
      <c r="L24" s="16">
        <f t="shared" si="9"/>
        <v>45</v>
      </c>
      <c r="M24" s="9">
        <f t="shared" si="10"/>
        <v>6.7796610169491567E-2</v>
      </c>
      <c r="N24" s="17">
        <f t="shared" si="11"/>
        <v>252.01999999999998</v>
      </c>
      <c r="O24" s="3" t="str">
        <f t="shared" si="12"/>
        <v>up</v>
      </c>
      <c r="P24" s="16">
        <f t="shared" si="13"/>
        <v>29.46999999999997</v>
      </c>
      <c r="Q24" s="9">
        <f t="shared" si="14"/>
        <v>0.13241968097056822</v>
      </c>
      <c r="R24" s="3" t="str">
        <f t="shared" si="15"/>
        <v>align</v>
      </c>
      <c r="S24" s="9" t="str">
        <f t="shared" si="16"/>
        <v>underperformed</v>
      </c>
      <c r="T24" s="3" t="str">
        <f t="shared" si="17"/>
        <v>works</v>
      </c>
    </row>
    <row r="25" spans="1:20" x14ac:dyDescent="0.35">
      <c r="A25" s="5">
        <f t="shared" si="0"/>
        <v>2011</v>
      </c>
      <c r="B25" s="5">
        <f t="shared" si="1"/>
        <v>2</v>
      </c>
      <c r="C25" s="5">
        <f t="shared" si="2"/>
        <v>6</v>
      </c>
      <c r="D25" s="7">
        <f t="shared" si="3"/>
        <v>40724</v>
      </c>
      <c r="E25" s="6" t="s">
        <v>30</v>
      </c>
      <c r="F25" s="8">
        <f>_xll.GetPrice($F$2,"MonthlyAverage","mid",D25)</f>
        <v>471.92</v>
      </c>
      <c r="G25" s="3" t="str">
        <f t="shared" si="5"/>
        <v>up</v>
      </c>
      <c r="H25" s="16">
        <f t="shared" si="6"/>
        <v>15.189999999999998</v>
      </c>
      <c r="I25" s="9">
        <f t="shared" si="7"/>
        <v>3.3258161276903175E-2</v>
      </c>
      <c r="J25" s="17">
        <f>_xll.GetPrice($J$2,"MonthlyAverage","mid",D25)</f>
        <v>730.5</v>
      </c>
      <c r="K25" s="3" t="str">
        <f t="shared" si="8"/>
        <v>up</v>
      </c>
      <c r="L25" s="16">
        <f t="shared" si="9"/>
        <v>21.75</v>
      </c>
      <c r="M25" s="9">
        <f t="shared" si="10"/>
        <v>3.0687830687830653E-2</v>
      </c>
      <c r="N25" s="17">
        <f t="shared" si="11"/>
        <v>258.58</v>
      </c>
      <c r="O25" s="3" t="str">
        <f t="shared" si="12"/>
        <v>up</v>
      </c>
      <c r="P25" s="16">
        <f t="shared" si="13"/>
        <v>6.5600000000000023</v>
      </c>
      <c r="Q25" s="9">
        <f t="shared" si="14"/>
        <v>2.6029680184112447E-2</v>
      </c>
      <c r="R25" s="3" t="str">
        <f t="shared" si="15"/>
        <v>align</v>
      </c>
      <c r="S25" s="9" t="str">
        <f t="shared" si="16"/>
        <v>underperformed</v>
      </c>
      <c r="T25" s="3" t="str">
        <f t="shared" si="17"/>
        <v>works</v>
      </c>
    </row>
    <row r="26" spans="1:20" x14ac:dyDescent="0.35">
      <c r="A26" s="5">
        <f t="shared" si="0"/>
        <v>2011</v>
      </c>
      <c r="B26" s="5">
        <f t="shared" si="1"/>
        <v>3</v>
      </c>
      <c r="C26" s="5">
        <f t="shared" si="2"/>
        <v>7</v>
      </c>
      <c r="D26" s="7">
        <f t="shared" si="3"/>
        <v>40755</v>
      </c>
      <c r="E26" s="6" t="s">
        <v>31</v>
      </c>
      <c r="F26" s="8">
        <f>_xll.GetPrice($F$2,"MonthlyAverage","mid",D26)</f>
        <v>466.83</v>
      </c>
      <c r="G26" s="3" t="str">
        <f t="shared" si="5"/>
        <v>down</v>
      </c>
      <c r="H26" s="16">
        <f t="shared" si="6"/>
        <v>-5.0900000000000318</v>
      </c>
      <c r="I26" s="9">
        <f t="shared" si="7"/>
        <v>-1.0785726394304196E-2</v>
      </c>
      <c r="J26" s="17">
        <f>_xll.GetPrice($J$2,"MonthlyAverage","mid",D26)</f>
        <v>735</v>
      </c>
      <c r="K26" s="3" t="str">
        <f t="shared" si="8"/>
        <v>up</v>
      </c>
      <c r="L26" s="16">
        <f t="shared" si="9"/>
        <v>4.5</v>
      </c>
      <c r="M26" s="9">
        <f t="shared" si="10"/>
        <v>6.1601642710471527E-3</v>
      </c>
      <c r="N26" s="17">
        <f t="shared" si="11"/>
        <v>268.17</v>
      </c>
      <c r="O26" s="3" t="str">
        <f t="shared" si="12"/>
        <v>up</v>
      </c>
      <c r="P26" s="16">
        <f t="shared" si="13"/>
        <v>9.5900000000000318</v>
      </c>
      <c r="Q26" s="9">
        <f t="shared" si="14"/>
        <v>3.7087168381158664E-2</v>
      </c>
      <c r="R26" s="3" t="str">
        <f t="shared" si="15"/>
        <v>diverge</v>
      </c>
      <c r="S26" s="9" t="str">
        <f t="shared" si="16"/>
        <v>underperformed</v>
      </c>
      <c r="T26" s="3" t="str">
        <f t="shared" si="17"/>
        <v>works</v>
      </c>
    </row>
    <row r="27" spans="1:20" x14ac:dyDescent="0.35">
      <c r="A27" s="5">
        <f t="shared" si="0"/>
        <v>2011</v>
      </c>
      <c r="B27" s="5">
        <f t="shared" si="1"/>
        <v>3</v>
      </c>
      <c r="C27" s="5">
        <f t="shared" si="2"/>
        <v>8</v>
      </c>
      <c r="D27" s="7">
        <f t="shared" si="3"/>
        <v>40786</v>
      </c>
      <c r="E27" s="6" t="s">
        <v>32</v>
      </c>
      <c r="F27" s="8">
        <f>_xll.GetPrice($F$2,"MonthlyAverage","mid",D27)</f>
        <v>466.96</v>
      </c>
      <c r="G27" s="3" t="str">
        <f t="shared" si="5"/>
        <v>up</v>
      </c>
      <c r="H27" s="16">
        <f t="shared" si="6"/>
        <v>0.12999999999999545</v>
      </c>
      <c r="I27" s="9">
        <f t="shared" si="7"/>
        <v>2.7847396268443347E-4</v>
      </c>
      <c r="J27" s="17">
        <f>_xll.GetPrice($J$2,"MonthlyAverage","mid",D27)</f>
        <v>725.63</v>
      </c>
      <c r="K27" s="3" t="str">
        <f t="shared" si="8"/>
        <v>down</v>
      </c>
      <c r="L27" s="16">
        <f t="shared" si="9"/>
        <v>-9.3700000000000045</v>
      </c>
      <c r="M27" s="9">
        <f t="shared" si="10"/>
        <v>-1.2748299319727874E-2</v>
      </c>
      <c r="N27" s="17">
        <f t="shared" si="11"/>
        <v>258.67</v>
      </c>
      <c r="O27" s="3" t="str">
        <f t="shared" si="12"/>
        <v>down</v>
      </c>
      <c r="P27" s="16">
        <f t="shared" si="13"/>
        <v>-9.5</v>
      </c>
      <c r="Q27" s="9">
        <f t="shared" si="14"/>
        <v>-3.5425289928030734E-2</v>
      </c>
      <c r="R27" s="3" t="str">
        <f t="shared" si="15"/>
        <v>diverge</v>
      </c>
      <c r="S27" s="9" t="str">
        <f t="shared" si="16"/>
        <v>outperformed</v>
      </c>
      <c r="T27" s="3" t="str">
        <f t="shared" si="17"/>
        <v>works</v>
      </c>
    </row>
    <row r="28" spans="1:20" x14ac:dyDescent="0.35">
      <c r="A28" s="5">
        <f t="shared" si="0"/>
        <v>2011</v>
      </c>
      <c r="B28" s="5">
        <f t="shared" si="1"/>
        <v>3</v>
      </c>
      <c r="C28" s="5">
        <f t="shared" si="2"/>
        <v>9</v>
      </c>
      <c r="D28" s="7">
        <f t="shared" si="3"/>
        <v>40816</v>
      </c>
      <c r="E28" s="6" t="s">
        <v>33</v>
      </c>
      <c r="F28" s="8">
        <f>_xll.GetPrice($F$2,"MonthlyAverage","mid",D28)</f>
        <v>466.41</v>
      </c>
      <c r="G28" s="3" t="str">
        <f t="shared" si="5"/>
        <v>down</v>
      </c>
      <c r="H28" s="16">
        <f t="shared" si="6"/>
        <v>-0.54999999999995453</v>
      </c>
      <c r="I28" s="9">
        <f t="shared" si="7"/>
        <v>-1.1778310776082712E-3</v>
      </c>
      <c r="J28" s="17">
        <f>_xll.GetPrice($J$2,"MonthlyAverage","mid",D28)</f>
        <v>728</v>
      </c>
      <c r="K28" s="3" t="str">
        <f t="shared" si="8"/>
        <v>up</v>
      </c>
      <c r="L28" s="16">
        <f t="shared" si="9"/>
        <v>2.3700000000000045</v>
      </c>
      <c r="M28" s="9">
        <f t="shared" si="10"/>
        <v>3.2661273651861666E-3</v>
      </c>
      <c r="N28" s="17">
        <f t="shared" si="11"/>
        <v>261.58999999999997</v>
      </c>
      <c r="O28" s="3" t="str">
        <f t="shared" si="12"/>
        <v>up</v>
      </c>
      <c r="P28" s="16">
        <f t="shared" si="13"/>
        <v>2.9199999999999591</v>
      </c>
      <c r="Q28" s="9">
        <f t="shared" si="14"/>
        <v>1.1288514323268828E-2</v>
      </c>
      <c r="R28" s="3" t="str">
        <f t="shared" si="15"/>
        <v>diverge</v>
      </c>
      <c r="S28" s="9" t="str">
        <f t="shared" si="16"/>
        <v>underperformed</v>
      </c>
      <c r="T28" s="3" t="str">
        <f t="shared" si="17"/>
        <v>works</v>
      </c>
    </row>
    <row r="29" spans="1:20" x14ac:dyDescent="0.35">
      <c r="A29" s="5">
        <f t="shared" si="0"/>
        <v>2011</v>
      </c>
      <c r="B29" s="5">
        <f t="shared" si="1"/>
        <v>4</v>
      </c>
      <c r="C29" s="5">
        <f t="shared" si="2"/>
        <v>10</v>
      </c>
      <c r="D29" s="7">
        <f t="shared" si="3"/>
        <v>40847</v>
      </c>
      <c r="E29" s="6" t="s">
        <v>34</v>
      </c>
      <c r="F29" s="8">
        <f>_xll.GetPrice($F$2,"MonthlyAverage","mid",D29)</f>
        <v>437.1</v>
      </c>
      <c r="G29" s="3" t="str">
        <f t="shared" si="5"/>
        <v>down</v>
      </c>
      <c r="H29" s="16">
        <f t="shared" si="6"/>
        <v>-29.310000000000002</v>
      </c>
      <c r="I29" s="9">
        <f t="shared" si="7"/>
        <v>-6.2841705795330327E-2</v>
      </c>
      <c r="J29" s="17">
        <f>_xll.GetPrice($J$2,"MonthlyAverage","mid",D29)</f>
        <v>672.5</v>
      </c>
      <c r="K29" s="3" t="str">
        <f t="shared" si="8"/>
        <v>down</v>
      </c>
      <c r="L29" s="16">
        <f t="shared" si="9"/>
        <v>-55.5</v>
      </c>
      <c r="M29" s="9">
        <f t="shared" si="10"/>
        <v>-7.6236263736263687E-2</v>
      </c>
      <c r="N29" s="17">
        <f t="shared" si="11"/>
        <v>235.39999999999998</v>
      </c>
      <c r="O29" s="3" t="str">
        <f t="shared" si="12"/>
        <v>down</v>
      </c>
      <c r="P29" s="16">
        <f t="shared" si="13"/>
        <v>-26.189999999999998</v>
      </c>
      <c r="Q29" s="9">
        <f t="shared" si="14"/>
        <v>-0.10011850605910011</v>
      </c>
      <c r="R29" s="3" t="str">
        <f t="shared" si="15"/>
        <v>align</v>
      </c>
      <c r="S29" s="9" t="str">
        <f t="shared" si="16"/>
        <v>outperformed</v>
      </c>
      <c r="T29" s="3" t="str">
        <f t="shared" si="17"/>
        <v>works</v>
      </c>
    </row>
    <row r="30" spans="1:20" x14ac:dyDescent="0.35">
      <c r="A30" s="5">
        <f t="shared" si="0"/>
        <v>2011</v>
      </c>
      <c r="B30" s="5">
        <f t="shared" si="1"/>
        <v>4</v>
      </c>
      <c r="C30" s="5">
        <f t="shared" si="2"/>
        <v>11</v>
      </c>
      <c r="D30" s="7">
        <f t="shared" si="3"/>
        <v>40877</v>
      </c>
      <c r="E30" s="6" t="s">
        <v>35</v>
      </c>
      <c r="F30" s="8">
        <f>_xll.GetPrice($F$2,"MonthlyAverage","mid",D30)</f>
        <v>419.18</v>
      </c>
      <c r="G30" s="3" t="str">
        <f t="shared" si="5"/>
        <v>down</v>
      </c>
      <c r="H30" s="16">
        <f t="shared" si="6"/>
        <v>-17.920000000000016</v>
      </c>
      <c r="I30" s="9">
        <f t="shared" si="7"/>
        <v>-4.0997483413406588E-2</v>
      </c>
      <c r="J30" s="17">
        <f>_xll.GetPrice($J$2,"MonthlyAverage","mid",D30)</f>
        <v>635</v>
      </c>
      <c r="K30" s="3" t="str">
        <f t="shared" si="8"/>
        <v>down</v>
      </c>
      <c r="L30" s="16">
        <f t="shared" si="9"/>
        <v>-37.5</v>
      </c>
      <c r="M30" s="9">
        <f t="shared" si="10"/>
        <v>-5.5762081784386575E-2</v>
      </c>
      <c r="N30" s="17">
        <f t="shared" si="11"/>
        <v>215.82</v>
      </c>
      <c r="O30" s="3" t="str">
        <f t="shared" si="12"/>
        <v>down</v>
      </c>
      <c r="P30" s="16">
        <f t="shared" si="13"/>
        <v>-19.579999999999984</v>
      </c>
      <c r="Q30" s="9">
        <f t="shared" si="14"/>
        <v>-8.3177570093457831E-2</v>
      </c>
      <c r="R30" s="3" t="str">
        <f t="shared" si="15"/>
        <v>align</v>
      </c>
      <c r="S30" s="9" t="str">
        <f t="shared" si="16"/>
        <v>outperformed</v>
      </c>
      <c r="T30" s="3" t="str">
        <f t="shared" si="17"/>
        <v>works</v>
      </c>
    </row>
    <row r="31" spans="1:20" x14ac:dyDescent="0.35">
      <c r="A31" s="5">
        <f t="shared" si="0"/>
        <v>2011</v>
      </c>
      <c r="B31" s="5">
        <f t="shared" si="1"/>
        <v>4</v>
      </c>
      <c r="C31" s="5">
        <f t="shared" si="2"/>
        <v>12</v>
      </c>
      <c r="D31" s="7">
        <f t="shared" si="3"/>
        <v>40908</v>
      </c>
      <c r="E31" s="6" t="s">
        <v>36</v>
      </c>
      <c r="F31" s="8">
        <f>_xll.GetPrice($F$2,"MonthlyAverage","mid",D31)</f>
        <v>445.52</v>
      </c>
      <c r="G31" s="3" t="str">
        <f t="shared" si="5"/>
        <v>up</v>
      </c>
      <c r="H31" s="16">
        <f t="shared" si="6"/>
        <v>26.339999999999975</v>
      </c>
      <c r="I31" s="9">
        <f t="shared" si="7"/>
        <v>6.2836967412567279E-2</v>
      </c>
      <c r="J31" s="17">
        <f>_xll.GetPrice($J$2,"MonthlyAverage","mid",D31)</f>
        <v>665</v>
      </c>
      <c r="K31" s="3" t="str">
        <f t="shared" si="8"/>
        <v>up</v>
      </c>
      <c r="L31" s="16">
        <f t="shared" si="9"/>
        <v>30</v>
      </c>
      <c r="M31" s="9">
        <f t="shared" si="10"/>
        <v>4.7244094488188892E-2</v>
      </c>
      <c r="N31" s="17">
        <f t="shared" si="11"/>
        <v>219.48000000000002</v>
      </c>
      <c r="O31" s="3" t="str">
        <f t="shared" si="12"/>
        <v>up</v>
      </c>
      <c r="P31" s="16">
        <f t="shared" si="13"/>
        <v>3.660000000000025</v>
      </c>
      <c r="Q31" s="9">
        <f t="shared" si="14"/>
        <v>1.6958576591604269E-2</v>
      </c>
      <c r="R31" s="3" t="str">
        <f t="shared" si="15"/>
        <v>align</v>
      </c>
      <c r="S31" s="9" t="str">
        <f t="shared" si="16"/>
        <v>underperformed</v>
      </c>
      <c r="T31" s="3" t="str">
        <f t="shared" si="17"/>
        <v>works</v>
      </c>
    </row>
    <row r="32" spans="1:20" x14ac:dyDescent="0.35">
      <c r="A32" s="5">
        <f t="shared" si="0"/>
        <v>2012</v>
      </c>
      <c r="B32" s="5">
        <f t="shared" si="1"/>
        <v>1</v>
      </c>
      <c r="C32" s="5">
        <f t="shared" si="2"/>
        <v>1</v>
      </c>
      <c r="D32" s="7">
        <f t="shared" si="3"/>
        <v>40939</v>
      </c>
      <c r="E32" s="6" t="s">
        <v>37</v>
      </c>
      <c r="F32" s="8">
        <f>_xll.GetPrice($F$2,"MonthlyAverage","mid",D32)</f>
        <v>459.5</v>
      </c>
      <c r="G32" s="3" t="str">
        <f t="shared" si="5"/>
        <v>up</v>
      </c>
      <c r="H32" s="16">
        <f t="shared" si="6"/>
        <v>13.980000000000018</v>
      </c>
      <c r="I32" s="9">
        <f t="shared" si="7"/>
        <v>3.1379062668342561E-2</v>
      </c>
      <c r="J32" s="17">
        <f>_xll.GetPrice($J$2,"MonthlyAverage","mid",D32)</f>
        <v>676.25</v>
      </c>
      <c r="K32" s="3" t="str">
        <f t="shared" si="8"/>
        <v>up</v>
      </c>
      <c r="L32" s="16">
        <f t="shared" si="9"/>
        <v>11.25</v>
      </c>
      <c r="M32" s="9">
        <f t="shared" si="10"/>
        <v>1.6917293233082775E-2</v>
      </c>
      <c r="N32" s="17">
        <f t="shared" si="11"/>
        <v>216.75</v>
      </c>
      <c r="O32" s="3" t="str">
        <f t="shared" si="12"/>
        <v>down</v>
      </c>
      <c r="P32" s="16">
        <f t="shared" si="13"/>
        <v>-2.7300000000000182</v>
      </c>
      <c r="Q32" s="9">
        <f t="shared" si="14"/>
        <v>-1.2438490978676997E-2</v>
      </c>
      <c r="R32" s="3" t="str">
        <f t="shared" si="15"/>
        <v>align</v>
      </c>
      <c r="S32" s="9" t="str">
        <f t="shared" si="16"/>
        <v>outperformed</v>
      </c>
      <c r="T32" s="3" t="str">
        <f t="shared" si="17"/>
        <v>no</v>
      </c>
    </row>
    <row r="33" spans="1:20" x14ac:dyDescent="0.35">
      <c r="A33" s="5">
        <f t="shared" si="0"/>
        <v>2012</v>
      </c>
      <c r="B33" s="5">
        <f t="shared" si="1"/>
        <v>1</v>
      </c>
      <c r="C33" s="5">
        <f t="shared" si="2"/>
        <v>2</v>
      </c>
      <c r="D33" s="7">
        <f t="shared" si="3"/>
        <v>40968</v>
      </c>
      <c r="E33" s="6" t="s">
        <v>38</v>
      </c>
      <c r="F33" s="8">
        <f>_xll.GetPrice($F$2,"MonthlyAverage","mid",D33)</f>
        <v>432.52</v>
      </c>
      <c r="G33" s="3" t="str">
        <f t="shared" si="5"/>
        <v>down</v>
      </c>
      <c r="H33" s="16">
        <f t="shared" si="6"/>
        <v>-26.980000000000018</v>
      </c>
      <c r="I33" s="9">
        <f t="shared" si="7"/>
        <v>-5.8715995647442898E-2</v>
      </c>
      <c r="J33" s="17">
        <f>_xll.GetPrice($J$2,"MonthlyAverage","mid",D33)</f>
        <v>657.5</v>
      </c>
      <c r="K33" s="3" t="str">
        <f t="shared" si="8"/>
        <v>down</v>
      </c>
      <c r="L33" s="16">
        <f t="shared" si="9"/>
        <v>-18.75</v>
      </c>
      <c r="M33" s="9">
        <f t="shared" si="10"/>
        <v>-2.7726432532347522E-2</v>
      </c>
      <c r="N33" s="17">
        <f t="shared" si="11"/>
        <v>224.98000000000002</v>
      </c>
      <c r="O33" s="3" t="str">
        <f t="shared" si="12"/>
        <v>up</v>
      </c>
      <c r="P33" s="16">
        <f t="shared" si="13"/>
        <v>8.2300000000000182</v>
      </c>
      <c r="Q33" s="9">
        <f t="shared" si="14"/>
        <v>3.797001153402535E-2</v>
      </c>
      <c r="R33" s="3" t="str">
        <f t="shared" si="15"/>
        <v>align</v>
      </c>
      <c r="S33" s="9" t="str">
        <f t="shared" si="16"/>
        <v>underperformed</v>
      </c>
      <c r="T33" s="3" t="str">
        <f t="shared" si="17"/>
        <v>no</v>
      </c>
    </row>
    <row r="34" spans="1:20" x14ac:dyDescent="0.35">
      <c r="A34" s="5">
        <f t="shared" si="0"/>
        <v>2012</v>
      </c>
      <c r="B34" s="5">
        <f t="shared" si="1"/>
        <v>1</v>
      </c>
      <c r="C34" s="5">
        <f t="shared" si="2"/>
        <v>3</v>
      </c>
      <c r="D34" s="7">
        <f t="shared" si="3"/>
        <v>40999</v>
      </c>
      <c r="E34" s="6" t="s">
        <v>39</v>
      </c>
      <c r="F34" s="8">
        <f>_xll.GetPrice($F$2,"MonthlyAverage","mid",D34)</f>
        <v>439.33</v>
      </c>
      <c r="G34" s="3" t="str">
        <f t="shared" si="5"/>
        <v>up</v>
      </c>
      <c r="H34" s="16">
        <f t="shared" si="6"/>
        <v>6.8100000000000023</v>
      </c>
      <c r="I34" s="9">
        <f t="shared" si="7"/>
        <v>1.5744936650328389E-2</v>
      </c>
      <c r="J34" s="17">
        <f>_xll.GetPrice($J$2,"MonthlyAverage","mid",D34)</f>
        <v>679.5</v>
      </c>
      <c r="K34" s="3" t="str">
        <f t="shared" si="8"/>
        <v>up</v>
      </c>
      <c r="L34" s="16">
        <f t="shared" si="9"/>
        <v>22</v>
      </c>
      <c r="M34" s="9">
        <f t="shared" si="10"/>
        <v>3.3460076045627396E-2</v>
      </c>
      <c r="N34" s="17">
        <f t="shared" si="11"/>
        <v>240.17000000000002</v>
      </c>
      <c r="O34" s="3" t="str">
        <f t="shared" si="12"/>
        <v>up</v>
      </c>
      <c r="P34" s="16">
        <f t="shared" si="13"/>
        <v>15.189999999999998</v>
      </c>
      <c r="Q34" s="9">
        <f t="shared" si="14"/>
        <v>6.7517112632234033E-2</v>
      </c>
      <c r="R34" s="3" t="str">
        <f t="shared" si="15"/>
        <v>align</v>
      </c>
      <c r="S34" s="9" t="str">
        <f t="shared" si="16"/>
        <v>underperformed</v>
      </c>
      <c r="T34" s="3" t="str">
        <f t="shared" si="17"/>
        <v>works</v>
      </c>
    </row>
    <row r="35" spans="1:20" x14ac:dyDescent="0.35">
      <c r="A35" s="5">
        <f t="shared" si="0"/>
        <v>2012</v>
      </c>
      <c r="B35" s="5">
        <f t="shared" si="1"/>
        <v>2</v>
      </c>
      <c r="C35" s="5">
        <f t="shared" si="2"/>
        <v>4</v>
      </c>
      <c r="D35" s="7">
        <f t="shared" si="3"/>
        <v>41029</v>
      </c>
      <c r="E35" s="6" t="s">
        <v>40</v>
      </c>
      <c r="F35" s="8">
        <f>_xll.GetPrice($F$2,"MonthlyAverage","mid",D35)</f>
        <v>445.86</v>
      </c>
      <c r="G35" s="3" t="str">
        <f t="shared" si="5"/>
        <v>up</v>
      </c>
      <c r="H35" s="16">
        <f t="shared" si="6"/>
        <v>6.5300000000000296</v>
      </c>
      <c r="I35" s="9">
        <f t="shared" si="7"/>
        <v>1.4863542212004699E-2</v>
      </c>
      <c r="J35" s="17">
        <f>_xll.GetPrice($J$2,"MonthlyAverage","mid",D35)</f>
        <v>680</v>
      </c>
      <c r="K35" s="3" t="str">
        <f t="shared" si="8"/>
        <v>up</v>
      </c>
      <c r="L35" s="16">
        <f t="shared" si="9"/>
        <v>0.5</v>
      </c>
      <c r="M35" s="9">
        <f t="shared" si="10"/>
        <v>7.3583517292119538E-4</v>
      </c>
      <c r="N35" s="17">
        <f t="shared" si="11"/>
        <v>234.14</v>
      </c>
      <c r="O35" s="3" t="str">
        <f t="shared" si="12"/>
        <v>down</v>
      </c>
      <c r="P35" s="16">
        <f t="shared" si="13"/>
        <v>-6.0300000000000296</v>
      </c>
      <c r="Q35" s="9">
        <f t="shared" si="14"/>
        <v>-2.5107215722196874E-2</v>
      </c>
      <c r="R35" s="3" t="str">
        <f t="shared" si="15"/>
        <v>align</v>
      </c>
      <c r="S35" s="9" t="str">
        <f t="shared" si="16"/>
        <v>outperformed</v>
      </c>
      <c r="T35" s="3" t="str">
        <f t="shared" si="17"/>
        <v>no</v>
      </c>
    </row>
    <row r="36" spans="1:20" x14ac:dyDescent="0.35">
      <c r="A36" s="5">
        <f t="shared" si="0"/>
        <v>2012</v>
      </c>
      <c r="B36" s="5">
        <f t="shared" si="1"/>
        <v>2</v>
      </c>
      <c r="C36" s="5">
        <f t="shared" si="2"/>
        <v>5</v>
      </c>
      <c r="D36" s="7">
        <f t="shared" si="3"/>
        <v>41060</v>
      </c>
      <c r="E36" s="6" t="s">
        <v>41</v>
      </c>
      <c r="F36" s="8">
        <f>_xll.GetPrice($F$2,"MonthlyAverage","mid",D36)</f>
        <v>435.95</v>
      </c>
      <c r="G36" s="3" t="str">
        <f t="shared" si="5"/>
        <v>down</v>
      </c>
      <c r="H36" s="16">
        <f t="shared" si="6"/>
        <v>-9.910000000000025</v>
      </c>
      <c r="I36" s="9">
        <f t="shared" si="7"/>
        <v>-2.2226707935226409E-2</v>
      </c>
      <c r="J36" s="17">
        <f>_xll.GetPrice($J$2,"MonthlyAverage","mid",D36)</f>
        <v>657.5</v>
      </c>
      <c r="K36" s="3" t="str">
        <f t="shared" si="8"/>
        <v>down</v>
      </c>
      <c r="L36" s="16">
        <f t="shared" si="9"/>
        <v>-22.5</v>
      </c>
      <c r="M36" s="9">
        <f t="shared" si="10"/>
        <v>-3.3088235294117641E-2</v>
      </c>
      <c r="N36" s="17">
        <f t="shared" si="11"/>
        <v>221.55</v>
      </c>
      <c r="O36" s="3" t="str">
        <f t="shared" si="12"/>
        <v>down</v>
      </c>
      <c r="P36" s="16">
        <f t="shared" si="13"/>
        <v>-12.589999999999975</v>
      </c>
      <c r="Q36" s="9">
        <f t="shared" si="14"/>
        <v>-5.3771247971299174E-2</v>
      </c>
      <c r="R36" s="3" t="str">
        <f t="shared" si="15"/>
        <v>align</v>
      </c>
      <c r="S36" s="9" t="str">
        <f t="shared" si="16"/>
        <v>outperformed</v>
      </c>
      <c r="T36" s="3" t="str">
        <f t="shared" si="17"/>
        <v>works</v>
      </c>
    </row>
    <row r="37" spans="1:20" x14ac:dyDescent="0.35">
      <c r="A37" s="5">
        <f t="shared" si="0"/>
        <v>2012</v>
      </c>
      <c r="B37" s="5">
        <f t="shared" si="1"/>
        <v>2</v>
      </c>
      <c r="C37" s="5">
        <f t="shared" si="2"/>
        <v>6</v>
      </c>
      <c r="D37" s="7">
        <f t="shared" si="3"/>
        <v>41090</v>
      </c>
      <c r="E37" s="6" t="s">
        <v>42</v>
      </c>
      <c r="F37" s="8">
        <f>_xll.GetPrice($F$2,"MonthlyAverage","mid",D37)</f>
        <v>380.9</v>
      </c>
      <c r="G37" s="3" t="str">
        <f t="shared" si="5"/>
        <v>down</v>
      </c>
      <c r="H37" s="16">
        <f t="shared" si="6"/>
        <v>-55.050000000000011</v>
      </c>
      <c r="I37" s="9">
        <f t="shared" si="7"/>
        <v>-0.12627594907672901</v>
      </c>
      <c r="J37" s="17">
        <f>_xll.GetPrice($J$2,"MonthlyAverage","mid",D37)</f>
        <v>616.88</v>
      </c>
      <c r="K37" s="3" t="str">
        <f t="shared" si="8"/>
        <v>down</v>
      </c>
      <c r="L37" s="16">
        <f t="shared" si="9"/>
        <v>-40.620000000000005</v>
      </c>
      <c r="M37" s="9">
        <f t="shared" si="10"/>
        <v>-6.177946768060838E-2</v>
      </c>
      <c r="N37" s="17">
        <f t="shared" si="11"/>
        <v>235.98000000000002</v>
      </c>
      <c r="O37" s="3" t="str">
        <f t="shared" si="12"/>
        <v>up</v>
      </c>
      <c r="P37" s="16">
        <f t="shared" si="13"/>
        <v>14.430000000000007</v>
      </c>
      <c r="Q37" s="9">
        <f t="shared" si="14"/>
        <v>6.5132024373730557E-2</v>
      </c>
      <c r="R37" s="3" t="str">
        <f t="shared" si="15"/>
        <v>align</v>
      </c>
      <c r="S37" s="9" t="str">
        <f t="shared" si="16"/>
        <v>underperformed</v>
      </c>
      <c r="T37" s="3" t="str">
        <f t="shared" si="17"/>
        <v>no</v>
      </c>
    </row>
    <row r="38" spans="1:20" x14ac:dyDescent="0.35">
      <c r="A38" s="5">
        <f t="shared" si="0"/>
        <v>2012</v>
      </c>
      <c r="B38" s="5">
        <f t="shared" si="1"/>
        <v>3</v>
      </c>
      <c r="C38" s="5">
        <f t="shared" si="2"/>
        <v>7</v>
      </c>
      <c r="D38" s="7">
        <f t="shared" si="3"/>
        <v>41121</v>
      </c>
      <c r="E38" s="6" t="s">
        <v>43</v>
      </c>
      <c r="F38" s="8">
        <f>_xll.GetPrice($F$2,"MonthlyAverage","mid",D38)</f>
        <v>379.36</v>
      </c>
      <c r="G38" s="3" t="str">
        <f t="shared" si="5"/>
        <v>down</v>
      </c>
      <c r="H38" s="16">
        <f t="shared" si="6"/>
        <v>-1.5399999999999636</v>
      </c>
      <c r="I38" s="9">
        <f t="shared" si="7"/>
        <v>-4.0430559201889427E-3</v>
      </c>
      <c r="J38" s="17">
        <f>_xll.GetPrice($J$2,"MonthlyAverage","mid",D38)</f>
        <v>616.25</v>
      </c>
      <c r="K38" s="3" t="str">
        <f t="shared" si="8"/>
        <v>down</v>
      </c>
      <c r="L38" s="16">
        <f t="shared" si="9"/>
        <v>-0.62999999999999545</v>
      </c>
      <c r="M38" s="9">
        <f t="shared" si="10"/>
        <v>-1.0212683179873228E-3</v>
      </c>
      <c r="N38" s="17">
        <f t="shared" si="11"/>
        <v>236.89</v>
      </c>
      <c r="O38" s="3" t="str">
        <f t="shared" si="12"/>
        <v>up</v>
      </c>
      <c r="P38" s="16">
        <f t="shared" si="13"/>
        <v>0.90999999999996817</v>
      </c>
      <c r="Q38" s="9">
        <f t="shared" si="14"/>
        <v>3.8562590050001955E-3</v>
      </c>
      <c r="R38" s="3" t="str">
        <f t="shared" si="15"/>
        <v>align</v>
      </c>
      <c r="S38" s="9" t="str">
        <f t="shared" si="16"/>
        <v>underperformed</v>
      </c>
      <c r="T38" s="3" t="str">
        <f t="shared" si="17"/>
        <v>no</v>
      </c>
    </row>
    <row r="39" spans="1:20" x14ac:dyDescent="0.35">
      <c r="A39" s="5">
        <f t="shared" si="0"/>
        <v>2012</v>
      </c>
      <c r="B39" s="5">
        <f t="shared" si="1"/>
        <v>3</v>
      </c>
      <c r="C39" s="5">
        <f t="shared" si="2"/>
        <v>8</v>
      </c>
      <c r="D39" s="7">
        <f t="shared" si="3"/>
        <v>41152</v>
      </c>
      <c r="E39" s="6" t="s">
        <v>44</v>
      </c>
      <c r="F39" s="8">
        <f>_xll.GetPrice($F$2,"MonthlyAverage","mid",D39)</f>
        <v>404.2</v>
      </c>
      <c r="G39" s="3" t="str">
        <f t="shared" si="5"/>
        <v>up</v>
      </c>
      <c r="H39" s="16">
        <f t="shared" si="6"/>
        <v>24.839999999999975</v>
      </c>
      <c r="I39" s="9">
        <f t="shared" si="7"/>
        <v>6.5478700970054815E-2</v>
      </c>
      <c r="J39" s="17">
        <f>_xll.GetPrice($J$2,"MonthlyAverage","mid",D39)</f>
        <v>625.5</v>
      </c>
      <c r="K39" s="3" t="str">
        <f t="shared" si="8"/>
        <v>up</v>
      </c>
      <c r="L39" s="16">
        <f t="shared" si="9"/>
        <v>9.25</v>
      </c>
      <c r="M39" s="9">
        <f t="shared" si="10"/>
        <v>1.5010141987829684E-2</v>
      </c>
      <c r="N39" s="17">
        <f t="shared" si="11"/>
        <v>221.3</v>
      </c>
      <c r="O39" s="3" t="str">
        <f t="shared" si="12"/>
        <v>down</v>
      </c>
      <c r="P39" s="16">
        <f t="shared" si="13"/>
        <v>-15.589999999999975</v>
      </c>
      <c r="Q39" s="9">
        <f t="shared" si="14"/>
        <v>-6.5811135970281431E-2</v>
      </c>
      <c r="R39" s="3" t="str">
        <f t="shared" si="15"/>
        <v>align</v>
      </c>
      <c r="S39" s="9" t="str">
        <f t="shared" si="16"/>
        <v>outperformed</v>
      </c>
      <c r="T39" s="3" t="str">
        <f t="shared" si="17"/>
        <v>no</v>
      </c>
    </row>
    <row r="40" spans="1:20" x14ac:dyDescent="0.35">
      <c r="A40" s="5">
        <f t="shared" si="0"/>
        <v>2012</v>
      </c>
      <c r="B40" s="5">
        <f t="shared" si="1"/>
        <v>3</v>
      </c>
      <c r="C40" s="5">
        <f t="shared" si="2"/>
        <v>9</v>
      </c>
      <c r="D40" s="7">
        <f t="shared" si="3"/>
        <v>41182</v>
      </c>
      <c r="E40" s="6" t="s">
        <v>45</v>
      </c>
      <c r="F40" s="8">
        <f>_xll.GetPrice($F$2,"MonthlyAverage","mid",D40)</f>
        <v>378.35</v>
      </c>
      <c r="G40" s="3" t="str">
        <f t="shared" ref="G40:G71" si="18">IF(H40&gt;0,"up",IF(H40=0,"stable","down"))</f>
        <v>down</v>
      </c>
      <c r="H40" s="16">
        <f t="shared" si="6"/>
        <v>-25.849999999999966</v>
      </c>
      <c r="I40" s="9">
        <f t="shared" si="7"/>
        <v>-6.3953488372092915E-2</v>
      </c>
      <c r="J40" s="17">
        <f>_xll.GetPrice($J$2,"MonthlyAverage","mid",D40)</f>
        <v>598.13</v>
      </c>
      <c r="K40" s="3" t="str">
        <f t="shared" si="8"/>
        <v>down</v>
      </c>
      <c r="L40" s="16">
        <f t="shared" si="9"/>
        <v>-27.370000000000005</v>
      </c>
      <c r="M40" s="9">
        <f t="shared" si="10"/>
        <v>-4.3756994404476446E-2</v>
      </c>
      <c r="N40" s="17">
        <f t="shared" si="11"/>
        <v>219.77999999999997</v>
      </c>
      <c r="O40" s="3" t="str">
        <f t="shared" si="12"/>
        <v>down</v>
      </c>
      <c r="P40" s="16">
        <f t="shared" si="13"/>
        <v>-1.5200000000000387</v>
      </c>
      <c r="Q40" s="9">
        <f t="shared" si="14"/>
        <v>-6.8685042928153806E-3</v>
      </c>
      <c r="R40" s="3" t="str">
        <f t="shared" si="15"/>
        <v>align</v>
      </c>
      <c r="S40" s="9" t="str">
        <f t="shared" si="16"/>
        <v>outperformed</v>
      </c>
      <c r="T40" s="3" t="str">
        <f t="shared" si="17"/>
        <v>works</v>
      </c>
    </row>
    <row r="41" spans="1:20" x14ac:dyDescent="0.35">
      <c r="A41" s="5">
        <f t="shared" si="0"/>
        <v>2012</v>
      </c>
      <c r="B41" s="5">
        <f t="shared" si="1"/>
        <v>4</v>
      </c>
      <c r="C41" s="5">
        <f t="shared" si="2"/>
        <v>10</v>
      </c>
      <c r="D41" s="7">
        <f t="shared" si="3"/>
        <v>41213</v>
      </c>
      <c r="E41" s="6" t="s">
        <v>46</v>
      </c>
      <c r="F41" s="8">
        <f>_xll.GetPrice($F$2,"MonthlyAverage","mid",D41)</f>
        <v>364.85</v>
      </c>
      <c r="G41" s="3" t="str">
        <f t="shared" si="18"/>
        <v>down</v>
      </c>
      <c r="H41" s="16">
        <f t="shared" si="6"/>
        <v>-13.5</v>
      </c>
      <c r="I41" s="9">
        <f t="shared" si="7"/>
        <v>-3.568124752213564E-2</v>
      </c>
      <c r="J41" s="17">
        <f>_xll.GetPrice($J$2,"MonthlyAverage","mid",D41)</f>
        <v>580</v>
      </c>
      <c r="K41" s="3" t="str">
        <f t="shared" si="8"/>
        <v>down</v>
      </c>
      <c r="L41" s="16">
        <f t="shared" si="9"/>
        <v>-18.129999999999995</v>
      </c>
      <c r="M41" s="9">
        <f t="shared" si="10"/>
        <v>-3.0311136375035574E-2</v>
      </c>
      <c r="N41" s="17">
        <f t="shared" si="11"/>
        <v>215.14999999999998</v>
      </c>
      <c r="O41" s="3" t="str">
        <f t="shared" si="12"/>
        <v>down</v>
      </c>
      <c r="P41" s="16">
        <f t="shared" si="13"/>
        <v>-4.6299999999999955</v>
      </c>
      <c r="Q41" s="9">
        <f t="shared" si="14"/>
        <v>-2.1066521066521071E-2</v>
      </c>
      <c r="R41" s="3" t="str">
        <f t="shared" si="15"/>
        <v>align</v>
      </c>
      <c r="S41" s="9" t="str">
        <f t="shared" si="16"/>
        <v>outperformed</v>
      </c>
      <c r="T41" s="3" t="str">
        <f t="shared" si="17"/>
        <v>works</v>
      </c>
    </row>
    <row r="42" spans="1:20" x14ac:dyDescent="0.35">
      <c r="A42" s="5">
        <f t="shared" si="0"/>
        <v>2012</v>
      </c>
      <c r="B42" s="5">
        <f t="shared" si="1"/>
        <v>4</v>
      </c>
      <c r="C42" s="5">
        <f t="shared" si="2"/>
        <v>11</v>
      </c>
      <c r="D42" s="7">
        <f t="shared" si="3"/>
        <v>41243</v>
      </c>
      <c r="E42" s="6" t="s">
        <v>47</v>
      </c>
      <c r="F42" s="8">
        <f>_xll.GetPrice($F$2,"MonthlyAverage","mid",D42)</f>
        <v>394.93</v>
      </c>
      <c r="G42" s="3" t="str">
        <f t="shared" si="18"/>
        <v>up</v>
      </c>
      <c r="H42" s="16">
        <f t="shared" si="6"/>
        <v>30.079999999999984</v>
      </c>
      <c r="I42" s="9">
        <f t="shared" si="7"/>
        <v>8.244484034534727E-2</v>
      </c>
      <c r="J42" s="17">
        <f>_xll.GetPrice($J$2,"MonthlyAverage","mid",D42)</f>
        <v>605.5</v>
      </c>
      <c r="K42" s="3" t="str">
        <f t="shared" si="8"/>
        <v>up</v>
      </c>
      <c r="L42" s="16">
        <f t="shared" si="9"/>
        <v>25.5</v>
      </c>
      <c r="M42" s="9">
        <f t="shared" si="10"/>
        <v>4.3965517241379315E-2</v>
      </c>
      <c r="N42" s="17">
        <f t="shared" si="11"/>
        <v>210.57</v>
      </c>
      <c r="O42" s="3" t="str">
        <f t="shared" si="12"/>
        <v>down</v>
      </c>
      <c r="P42" s="16">
        <f t="shared" si="13"/>
        <v>-4.5799999999999841</v>
      </c>
      <c r="Q42" s="9">
        <f t="shared" si="14"/>
        <v>-2.1287473855449601E-2</v>
      </c>
      <c r="R42" s="3" t="str">
        <f t="shared" si="15"/>
        <v>align</v>
      </c>
      <c r="S42" s="9" t="str">
        <f t="shared" si="16"/>
        <v>outperformed</v>
      </c>
      <c r="T42" s="3" t="str">
        <f t="shared" si="17"/>
        <v>no</v>
      </c>
    </row>
    <row r="43" spans="1:20" x14ac:dyDescent="0.35">
      <c r="A43" s="5">
        <f t="shared" si="0"/>
        <v>2012</v>
      </c>
      <c r="B43" s="5">
        <f t="shared" si="1"/>
        <v>4</v>
      </c>
      <c r="C43" s="5">
        <f t="shared" si="2"/>
        <v>12</v>
      </c>
      <c r="D43" s="7">
        <f t="shared" si="3"/>
        <v>41274</v>
      </c>
      <c r="E43" s="6" t="s">
        <v>48</v>
      </c>
      <c r="F43" s="8">
        <f>_xll.GetPrice($F$2,"MonthlyAverage","mid",D43)</f>
        <v>383.47</v>
      </c>
      <c r="G43" s="3" t="str">
        <f t="shared" si="18"/>
        <v>down</v>
      </c>
      <c r="H43" s="16">
        <f t="shared" si="6"/>
        <v>-11.45999999999998</v>
      </c>
      <c r="I43" s="9">
        <f t="shared" si="7"/>
        <v>-2.9017800622895162E-2</v>
      </c>
      <c r="J43" s="17">
        <f>_xll.GetPrice($J$2,"MonthlyAverage","mid",D43)</f>
        <v>601.25</v>
      </c>
      <c r="K43" s="3" t="str">
        <f t="shared" si="8"/>
        <v>down</v>
      </c>
      <c r="L43" s="16">
        <f t="shared" si="9"/>
        <v>-4.25</v>
      </c>
      <c r="M43" s="9">
        <f t="shared" si="10"/>
        <v>-7.0189925681255483E-3</v>
      </c>
      <c r="N43" s="17">
        <f t="shared" si="11"/>
        <v>217.77999999999997</v>
      </c>
      <c r="O43" s="3" t="str">
        <f t="shared" si="12"/>
        <v>up</v>
      </c>
      <c r="P43" s="16">
        <f t="shared" si="13"/>
        <v>7.2099999999999795</v>
      </c>
      <c r="Q43" s="9">
        <f t="shared" si="14"/>
        <v>3.4240395118013023E-2</v>
      </c>
      <c r="R43" s="3" t="str">
        <f t="shared" si="15"/>
        <v>align</v>
      </c>
      <c r="S43" s="9" t="str">
        <f t="shared" si="16"/>
        <v>underperformed</v>
      </c>
      <c r="T43" s="3" t="str">
        <f t="shared" si="17"/>
        <v>no</v>
      </c>
    </row>
    <row r="44" spans="1:20" x14ac:dyDescent="0.35">
      <c r="A44" s="5">
        <f t="shared" si="0"/>
        <v>2013</v>
      </c>
      <c r="B44" s="5">
        <f t="shared" si="1"/>
        <v>1</v>
      </c>
      <c r="C44" s="5">
        <f t="shared" si="2"/>
        <v>1</v>
      </c>
      <c r="D44" s="7">
        <f t="shared" si="3"/>
        <v>41305</v>
      </c>
      <c r="E44" s="6" t="s">
        <v>49</v>
      </c>
      <c r="F44" s="8">
        <f>_xll.GetPrice($F$2,"MonthlyAverage","mid",D44)</f>
        <v>397.31</v>
      </c>
      <c r="G44" s="3" t="str">
        <f t="shared" si="18"/>
        <v>up</v>
      </c>
      <c r="H44" s="16">
        <f t="shared" si="6"/>
        <v>13.839999999999975</v>
      </c>
      <c r="I44" s="9">
        <f t="shared" si="7"/>
        <v>3.6091480428716682E-2</v>
      </c>
      <c r="J44" s="17">
        <f>_xll.GetPrice($J$2,"MonthlyAverage","mid",D44)</f>
        <v>610.5</v>
      </c>
      <c r="K44" s="3" t="str">
        <f t="shared" si="8"/>
        <v>up</v>
      </c>
      <c r="L44" s="16">
        <f t="shared" si="9"/>
        <v>9.25</v>
      </c>
      <c r="M44" s="9">
        <f t="shared" si="10"/>
        <v>1.538461538461533E-2</v>
      </c>
      <c r="N44" s="17">
        <f t="shared" si="11"/>
        <v>213.19</v>
      </c>
      <c r="O44" s="3" t="str">
        <f t="shared" si="12"/>
        <v>down</v>
      </c>
      <c r="P44" s="16">
        <f t="shared" si="13"/>
        <v>-4.589999999999975</v>
      </c>
      <c r="Q44" s="9">
        <f t="shared" si="14"/>
        <v>-2.1076315547800428E-2</v>
      </c>
      <c r="R44" s="3" t="str">
        <f t="shared" si="15"/>
        <v>align</v>
      </c>
      <c r="S44" s="9" t="str">
        <f t="shared" si="16"/>
        <v>outperformed</v>
      </c>
      <c r="T44" s="3" t="str">
        <f t="shared" si="17"/>
        <v>no</v>
      </c>
    </row>
    <row r="45" spans="1:20" x14ac:dyDescent="0.35">
      <c r="A45" s="5">
        <f t="shared" si="0"/>
        <v>2013</v>
      </c>
      <c r="B45" s="5">
        <f t="shared" si="1"/>
        <v>1</v>
      </c>
      <c r="C45" s="5">
        <f t="shared" si="2"/>
        <v>2</v>
      </c>
      <c r="D45" s="7">
        <f t="shared" si="3"/>
        <v>41333</v>
      </c>
      <c r="E45" s="6" t="s">
        <v>50</v>
      </c>
      <c r="F45" s="8">
        <f>_xll.GetPrice($F$2,"MonthlyAverage","mid",D45)</f>
        <v>386.25</v>
      </c>
      <c r="G45" s="3" t="str">
        <f t="shared" si="18"/>
        <v>down</v>
      </c>
      <c r="H45" s="16">
        <f t="shared" si="6"/>
        <v>-11.060000000000002</v>
      </c>
      <c r="I45" s="9">
        <f t="shared" si="7"/>
        <v>-2.7837205205003657E-2</v>
      </c>
      <c r="J45" s="17">
        <f>_xll.GetPrice($J$2,"MonthlyAverage","mid",D45)</f>
        <v>608.13</v>
      </c>
      <c r="K45" s="3" t="str">
        <f t="shared" si="8"/>
        <v>down</v>
      </c>
      <c r="L45" s="16">
        <f t="shared" si="9"/>
        <v>-2.3700000000000045</v>
      </c>
      <c r="M45" s="9">
        <f t="shared" si="10"/>
        <v>-3.8820638820639131E-3</v>
      </c>
      <c r="N45" s="17">
        <f t="shared" si="11"/>
        <v>221.88</v>
      </c>
      <c r="O45" s="3" t="str">
        <f t="shared" si="12"/>
        <v>up</v>
      </c>
      <c r="P45" s="16">
        <f t="shared" si="13"/>
        <v>8.6899999999999977</v>
      </c>
      <c r="Q45" s="9">
        <f t="shared" si="14"/>
        <v>4.0761761808715269E-2</v>
      </c>
      <c r="R45" s="3" t="str">
        <f t="shared" si="15"/>
        <v>align</v>
      </c>
      <c r="S45" s="9" t="str">
        <f t="shared" si="16"/>
        <v>underperformed</v>
      </c>
      <c r="T45" s="3" t="str">
        <f t="shared" si="17"/>
        <v>no</v>
      </c>
    </row>
    <row r="46" spans="1:20" x14ac:dyDescent="0.35">
      <c r="A46" s="5">
        <f t="shared" si="0"/>
        <v>2013</v>
      </c>
      <c r="B46" s="5">
        <f t="shared" si="1"/>
        <v>1</v>
      </c>
      <c r="C46" s="5">
        <f t="shared" si="2"/>
        <v>3</v>
      </c>
      <c r="D46" s="7">
        <f t="shared" si="3"/>
        <v>41364</v>
      </c>
      <c r="E46" s="6" t="s">
        <v>51</v>
      </c>
      <c r="F46" s="8">
        <f>_xll.GetPrice($F$2,"MonthlyAverage","mid",D46)</f>
        <v>393.79</v>
      </c>
      <c r="G46" s="3" t="str">
        <f t="shared" si="18"/>
        <v>up</v>
      </c>
      <c r="H46" s="16">
        <f t="shared" si="6"/>
        <v>7.5400000000000205</v>
      </c>
      <c r="I46" s="9">
        <f t="shared" si="7"/>
        <v>1.9521035598705661E-2</v>
      </c>
      <c r="J46" s="17">
        <f>_xll.GetPrice($J$2,"MonthlyAverage","mid",D46)</f>
        <v>609.38</v>
      </c>
      <c r="K46" s="3" t="str">
        <f t="shared" si="8"/>
        <v>up</v>
      </c>
      <c r="L46" s="16">
        <f t="shared" si="9"/>
        <v>1.25</v>
      </c>
      <c r="M46" s="9">
        <f t="shared" si="10"/>
        <v>2.0554815582194408E-3</v>
      </c>
      <c r="N46" s="17">
        <f t="shared" si="11"/>
        <v>215.58999999999997</v>
      </c>
      <c r="O46" s="3" t="str">
        <f t="shared" si="12"/>
        <v>down</v>
      </c>
      <c r="P46" s="16">
        <f t="shared" si="13"/>
        <v>-6.2900000000000205</v>
      </c>
      <c r="Q46" s="9">
        <f t="shared" si="14"/>
        <v>-2.8348656931674876E-2</v>
      </c>
      <c r="R46" s="3" t="str">
        <f t="shared" si="15"/>
        <v>align</v>
      </c>
      <c r="S46" s="9" t="str">
        <f t="shared" si="16"/>
        <v>outperformed</v>
      </c>
      <c r="T46" s="3" t="str">
        <f t="shared" si="17"/>
        <v>no</v>
      </c>
    </row>
    <row r="47" spans="1:20" x14ac:dyDescent="0.35">
      <c r="A47" s="5">
        <f t="shared" si="0"/>
        <v>2013</v>
      </c>
      <c r="B47" s="5">
        <f t="shared" si="1"/>
        <v>2</v>
      </c>
      <c r="C47" s="5">
        <f t="shared" si="2"/>
        <v>4</v>
      </c>
      <c r="D47" s="7">
        <f t="shared" si="3"/>
        <v>41394</v>
      </c>
      <c r="E47" s="6" t="s">
        <v>52</v>
      </c>
      <c r="F47" s="8">
        <f>_xll.GetPrice($F$2,"MonthlyAverage","mid",D47)</f>
        <v>380.79</v>
      </c>
      <c r="G47" s="3" t="str">
        <f t="shared" si="18"/>
        <v>down</v>
      </c>
      <c r="H47" s="16">
        <f t="shared" si="6"/>
        <v>-13</v>
      </c>
      <c r="I47" s="9">
        <f t="shared" si="7"/>
        <v>-3.3012519363112336E-2</v>
      </c>
      <c r="J47" s="17">
        <f>_xll.GetPrice($J$2,"MonthlyAverage","mid",D47)</f>
        <v>595.63</v>
      </c>
      <c r="K47" s="3" t="str">
        <f t="shared" si="8"/>
        <v>down</v>
      </c>
      <c r="L47" s="16">
        <f t="shared" si="9"/>
        <v>-13.75</v>
      </c>
      <c r="M47" s="9">
        <f t="shared" si="10"/>
        <v>-2.2563917424267332E-2</v>
      </c>
      <c r="N47" s="17">
        <f t="shared" si="11"/>
        <v>214.83999999999997</v>
      </c>
      <c r="O47" s="3" t="str">
        <f t="shared" si="12"/>
        <v>down</v>
      </c>
      <c r="P47" s="16">
        <f t="shared" si="13"/>
        <v>-0.75</v>
      </c>
      <c r="Q47" s="9">
        <f t="shared" si="14"/>
        <v>-3.4788255484948793E-3</v>
      </c>
      <c r="R47" s="3" t="str">
        <f t="shared" si="15"/>
        <v>align</v>
      </c>
      <c r="S47" s="9" t="str">
        <f t="shared" si="16"/>
        <v>outperformed</v>
      </c>
      <c r="T47" s="3" t="str">
        <f t="shared" si="17"/>
        <v>works</v>
      </c>
    </row>
    <row r="48" spans="1:20" x14ac:dyDescent="0.35">
      <c r="A48" s="5">
        <f t="shared" si="0"/>
        <v>2013</v>
      </c>
      <c r="B48" s="5">
        <f t="shared" si="1"/>
        <v>2</v>
      </c>
      <c r="C48" s="5">
        <f t="shared" si="2"/>
        <v>5</v>
      </c>
      <c r="D48" s="7">
        <f t="shared" si="3"/>
        <v>41425</v>
      </c>
      <c r="E48" s="6" t="s">
        <v>53</v>
      </c>
      <c r="F48" s="8">
        <f>_xll.GetPrice($F$2,"MonthlyAverage","mid",D48)</f>
        <v>354.39</v>
      </c>
      <c r="G48" s="3" t="str">
        <f t="shared" si="18"/>
        <v>down</v>
      </c>
      <c r="H48" s="16">
        <f t="shared" si="6"/>
        <v>-26.400000000000034</v>
      </c>
      <c r="I48" s="9">
        <f t="shared" si="7"/>
        <v>-6.9329551721421301E-2</v>
      </c>
      <c r="J48" s="17">
        <f>_xll.GetPrice($J$2,"MonthlyAverage","mid",D48)</f>
        <v>582</v>
      </c>
      <c r="K48" s="3" t="str">
        <f t="shared" si="8"/>
        <v>down</v>
      </c>
      <c r="L48" s="16">
        <f t="shared" si="9"/>
        <v>-13.629999999999995</v>
      </c>
      <c r="M48" s="9">
        <f t="shared" si="10"/>
        <v>-2.2883333613149093E-2</v>
      </c>
      <c r="N48" s="17">
        <f t="shared" si="11"/>
        <v>227.61</v>
      </c>
      <c r="O48" s="3" t="str">
        <f t="shared" si="12"/>
        <v>up</v>
      </c>
      <c r="P48" s="16">
        <f t="shared" si="13"/>
        <v>12.770000000000039</v>
      </c>
      <c r="Q48" s="9">
        <f t="shared" si="14"/>
        <v>5.9439582945447933E-2</v>
      </c>
      <c r="R48" s="3" t="str">
        <f t="shared" si="15"/>
        <v>align</v>
      </c>
      <c r="S48" s="9" t="str">
        <f t="shared" si="16"/>
        <v>underperformed</v>
      </c>
      <c r="T48" s="3" t="str">
        <f t="shared" si="17"/>
        <v>no</v>
      </c>
    </row>
    <row r="49" spans="1:20" x14ac:dyDescent="0.35">
      <c r="A49" s="5">
        <f t="shared" si="0"/>
        <v>2013</v>
      </c>
      <c r="B49" s="5">
        <f t="shared" si="1"/>
        <v>2</v>
      </c>
      <c r="C49" s="5">
        <f t="shared" si="2"/>
        <v>6</v>
      </c>
      <c r="D49" s="7">
        <f t="shared" si="3"/>
        <v>41455</v>
      </c>
      <c r="E49" s="6" t="s">
        <v>54</v>
      </c>
      <c r="F49" s="8">
        <f>_xll.GetPrice($F$2,"MonthlyAverage","mid",D49)</f>
        <v>335.65</v>
      </c>
      <c r="G49" s="3" t="str">
        <f t="shared" si="18"/>
        <v>down</v>
      </c>
      <c r="H49" s="16">
        <f t="shared" si="6"/>
        <v>-18.740000000000009</v>
      </c>
      <c r="I49" s="9">
        <f t="shared" si="7"/>
        <v>-5.287959592539293E-2</v>
      </c>
      <c r="J49" s="17">
        <f>_xll.GetPrice($J$2,"MonthlyAverage","mid",D49)</f>
        <v>572.5</v>
      </c>
      <c r="K49" s="3" t="str">
        <f t="shared" si="8"/>
        <v>down</v>
      </c>
      <c r="L49" s="16">
        <f t="shared" si="9"/>
        <v>-9.5</v>
      </c>
      <c r="M49" s="9">
        <f t="shared" si="10"/>
        <v>-1.6323024054982871E-2</v>
      </c>
      <c r="N49" s="17">
        <f t="shared" si="11"/>
        <v>236.85000000000002</v>
      </c>
      <c r="O49" s="3" t="str">
        <f t="shared" si="12"/>
        <v>up</v>
      </c>
      <c r="P49" s="16">
        <f t="shared" si="13"/>
        <v>9.2400000000000091</v>
      </c>
      <c r="Q49" s="9">
        <f t="shared" si="14"/>
        <v>4.0595755898247043E-2</v>
      </c>
      <c r="R49" s="3" t="str">
        <f t="shared" si="15"/>
        <v>align</v>
      </c>
      <c r="S49" s="9" t="str">
        <f t="shared" si="16"/>
        <v>underperformed</v>
      </c>
      <c r="T49" s="3" t="str">
        <f t="shared" si="17"/>
        <v>no</v>
      </c>
    </row>
    <row r="50" spans="1:20" x14ac:dyDescent="0.35">
      <c r="A50" s="5">
        <f t="shared" si="0"/>
        <v>2013</v>
      </c>
      <c r="B50" s="5">
        <f t="shared" si="1"/>
        <v>3</v>
      </c>
      <c r="C50" s="5">
        <f t="shared" si="2"/>
        <v>7</v>
      </c>
      <c r="D50" s="7">
        <f t="shared" si="3"/>
        <v>41486</v>
      </c>
      <c r="E50" s="6" t="s">
        <v>55</v>
      </c>
      <c r="F50" s="8">
        <f>_xll.GetPrice($F$2,"MonthlyAverage","mid",D50)</f>
        <v>358.89</v>
      </c>
      <c r="G50" s="3" t="str">
        <f t="shared" si="18"/>
        <v>up</v>
      </c>
      <c r="H50" s="16">
        <f t="shared" si="6"/>
        <v>23.240000000000009</v>
      </c>
      <c r="I50" s="9">
        <f t="shared" si="7"/>
        <v>6.9238790406673578E-2</v>
      </c>
      <c r="J50" s="17">
        <f>_xll.GetPrice($J$2,"MonthlyAverage","mid",D50)</f>
        <v>590.83000000000004</v>
      </c>
      <c r="K50" s="3" t="str">
        <f t="shared" si="8"/>
        <v>up</v>
      </c>
      <c r="L50" s="16">
        <f t="shared" si="9"/>
        <v>18.330000000000041</v>
      </c>
      <c r="M50" s="9">
        <f t="shared" si="10"/>
        <v>3.2017467248908416E-2</v>
      </c>
      <c r="N50" s="17">
        <f t="shared" si="11"/>
        <v>231.94000000000005</v>
      </c>
      <c r="O50" s="3" t="str">
        <f t="shared" si="12"/>
        <v>down</v>
      </c>
      <c r="P50" s="16">
        <f t="shared" si="13"/>
        <v>-4.9099999999999682</v>
      </c>
      <c r="Q50" s="9">
        <f t="shared" si="14"/>
        <v>-2.0730420097107682E-2</v>
      </c>
      <c r="R50" s="3" t="str">
        <f t="shared" si="15"/>
        <v>align</v>
      </c>
      <c r="S50" s="9" t="str">
        <f t="shared" si="16"/>
        <v>outperformed</v>
      </c>
      <c r="T50" s="3" t="str">
        <f t="shared" si="17"/>
        <v>no</v>
      </c>
    </row>
    <row r="51" spans="1:20" x14ac:dyDescent="0.35">
      <c r="A51" s="5">
        <f t="shared" si="0"/>
        <v>2013</v>
      </c>
      <c r="B51" s="5">
        <f t="shared" si="1"/>
        <v>3</v>
      </c>
      <c r="C51" s="5">
        <f t="shared" si="2"/>
        <v>8</v>
      </c>
      <c r="D51" s="7">
        <f t="shared" si="3"/>
        <v>41517</v>
      </c>
      <c r="E51" s="6" t="s">
        <v>56</v>
      </c>
      <c r="F51" s="8">
        <f>_xll.GetPrice($F$2,"MonthlyAverage","mid",D51)</f>
        <v>370.42</v>
      </c>
      <c r="G51" s="3" t="str">
        <f t="shared" si="18"/>
        <v>up</v>
      </c>
      <c r="H51" s="16">
        <f t="shared" si="6"/>
        <v>11.53000000000003</v>
      </c>
      <c r="I51" s="9">
        <f t="shared" si="7"/>
        <v>3.2126835520633223E-2</v>
      </c>
      <c r="J51" s="17">
        <f>_xll.GetPrice($J$2,"MonthlyAverage","mid",D51)</f>
        <v>595</v>
      </c>
      <c r="K51" s="3" t="str">
        <f t="shared" si="8"/>
        <v>up</v>
      </c>
      <c r="L51" s="16">
        <f t="shared" si="9"/>
        <v>4.1699999999999591</v>
      </c>
      <c r="M51" s="9">
        <f t="shared" si="10"/>
        <v>7.0578677453749794E-3</v>
      </c>
      <c r="N51" s="17">
        <f t="shared" si="11"/>
        <v>224.57999999999998</v>
      </c>
      <c r="O51" s="3" t="str">
        <f t="shared" si="12"/>
        <v>down</v>
      </c>
      <c r="P51" s="16">
        <f t="shared" si="13"/>
        <v>-7.3600000000000705</v>
      </c>
      <c r="Q51" s="9">
        <f t="shared" si="14"/>
        <v>-3.1732344571872351E-2</v>
      </c>
      <c r="R51" s="3" t="str">
        <f t="shared" si="15"/>
        <v>align</v>
      </c>
      <c r="S51" s="9" t="str">
        <f t="shared" si="16"/>
        <v>outperformed</v>
      </c>
      <c r="T51" s="3" t="str">
        <f t="shared" si="17"/>
        <v>no</v>
      </c>
    </row>
    <row r="52" spans="1:20" x14ac:dyDescent="0.35">
      <c r="A52" s="5">
        <f t="shared" si="0"/>
        <v>2013</v>
      </c>
      <c r="B52" s="5">
        <f t="shared" si="1"/>
        <v>3</v>
      </c>
      <c r="C52" s="5">
        <f t="shared" si="2"/>
        <v>9</v>
      </c>
      <c r="D52" s="7">
        <f t="shared" si="3"/>
        <v>41547</v>
      </c>
      <c r="E52" s="6" t="s">
        <v>57</v>
      </c>
      <c r="F52" s="8">
        <f>_xll.GetPrice($F$2,"MonthlyAverage","mid",D52)</f>
        <v>359.53</v>
      </c>
      <c r="G52" s="3" t="str">
        <f t="shared" si="18"/>
        <v>down</v>
      </c>
      <c r="H52" s="16">
        <f t="shared" si="6"/>
        <v>-10.890000000000043</v>
      </c>
      <c r="I52" s="9">
        <f t="shared" si="7"/>
        <v>-2.9399060525889698E-2</v>
      </c>
      <c r="J52" s="17">
        <f>_xll.GetPrice($J$2,"MonthlyAverage","mid",D52)</f>
        <v>582.5</v>
      </c>
      <c r="K52" s="3" t="str">
        <f t="shared" si="8"/>
        <v>down</v>
      </c>
      <c r="L52" s="16">
        <f t="shared" si="9"/>
        <v>-12.5</v>
      </c>
      <c r="M52" s="9">
        <f t="shared" si="10"/>
        <v>-2.1008403361344574E-2</v>
      </c>
      <c r="N52" s="17">
        <f t="shared" si="11"/>
        <v>222.97000000000003</v>
      </c>
      <c r="O52" s="3" t="str">
        <f t="shared" si="12"/>
        <v>down</v>
      </c>
      <c r="P52" s="16">
        <f t="shared" si="13"/>
        <v>-1.6099999999999568</v>
      </c>
      <c r="Q52" s="9">
        <f t="shared" si="14"/>
        <v>-7.168937572357148E-3</v>
      </c>
      <c r="R52" s="3" t="str">
        <f t="shared" si="15"/>
        <v>align</v>
      </c>
      <c r="S52" s="9" t="str">
        <f t="shared" si="16"/>
        <v>outperformed</v>
      </c>
      <c r="T52" s="3" t="str">
        <f t="shared" si="17"/>
        <v>works</v>
      </c>
    </row>
    <row r="53" spans="1:20" x14ac:dyDescent="0.35">
      <c r="A53" s="5">
        <f t="shared" si="0"/>
        <v>2013</v>
      </c>
      <c r="B53" s="5">
        <f t="shared" si="1"/>
        <v>4</v>
      </c>
      <c r="C53" s="5">
        <f t="shared" si="2"/>
        <v>10</v>
      </c>
      <c r="D53" s="7">
        <f t="shared" si="3"/>
        <v>41578</v>
      </c>
      <c r="E53" s="6" t="s">
        <v>58</v>
      </c>
      <c r="F53" s="8">
        <f>_xll.GetPrice($F$2,"MonthlyAverage","mid",D53)</f>
        <v>367.41</v>
      </c>
      <c r="G53" s="3" t="str">
        <f t="shared" si="18"/>
        <v>up</v>
      </c>
      <c r="H53" s="16">
        <f t="shared" si="6"/>
        <v>7.8800000000000523</v>
      </c>
      <c r="I53" s="9">
        <f t="shared" si="7"/>
        <v>2.1917503407226313E-2</v>
      </c>
      <c r="J53" s="17">
        <f>_xll.GetPrice($J$2,"MonthlyAverage","mid",D53)</f>
        <v>599.38</v>
      </c>
      <c r="K53" s="3" t="str">
        <f t="shared" si="8"/>
        <v>up</v>
      </c>
      <c r="L53" s="16">
        <f t="shared" si="9"/>
        <v>16.879999999999995</v>
      </c>
      <c r="M53" s="9">
        <f t="shared" si="10"/>
        <v>2.8978540772532257E-2</v>
      </c>
      <c r="N53" s="17">
        <f t="shared" si="11"/>
        <v>231.96999999999997</v>
      </c>
      <c r="O53" s="3" t="str">
        <f t="shared" si="12"/>
        <v>up</v>
      </c>
      <c r="P53" s="16">
        <f t="shared" si="13"/>
        <v>8.9999999999999432</v>
      </c>
      <c r="Q53" s="9">
        <f t="shared" si="14"/>
        <v>4.0364174552630194E-2</v>
      </c>
      <c r="R53" s="3" t="str">
        <f t="shared" si="15"/>
        <v>align</v>
      </c>
      <c r="S53" s="9" t="str">
        <f t="shared" si="16"/>
        <v>underperformed</v>
      </c>
      <c r="T53" s="3" t="str">
        <f t="shared" si="17"/>
        <v>works</v>
      </c>
    </row>
    <row r="54" spans="1:20" x14ac:dyDescent="0.35">
      <c r="A54" s="5">
        <f t="shared" si="0"/>
        <v>2013</v>
      </c>
      <c r="B54" s="5">
        <f t="shared" si="1"/>
        <v>4</v>
      </c>
      <c r="C54" s="5">
        <f t="shared" si="2"/>
        <v>11</v>
      </c>
      <c r="D54" s="7">
        <f t="shared" si="3"/>
        <v>41608</v>
      </c>
      <c r="E54" s="6" t="s">
        <v>59</v>
      </c>
      <c r="F54" s="8">
        <f>_xll.GetPrice($F$2,"MonthlyAverage","mid",D54)</f>
        <v>382.42</v>
      </c>
      <c r="G54" s="3" t="str">
        <f t="shared" si="18"/>
        <v>up</v>
      </c>
      <c r="H54" s="16">
        <f t="shared" si="6"/>
        <v>15.009999999999991</v>
      </c>
      <c r="I54" s="9">
        <f t="shared" si="7"/>
        <v>4.0853542364116313E-2</v>
      </c>
      <c r="J54" s="17">
        <f>_xll.GetPrice($J$2,"MonthlyAverage","mid",D54)</f>
        <v>599.38</v>
      </c>
      <c r="K54" s="3" t="str">
        <f t="shared" si="8"/>
        <v>stable</v>
      </c>
      <c r="L54" s="16">
        <f t="shared" si="9"/>
        <v>0</v>
      </c>
      <c r="M54" s="9">
        <f t="shared" si="10"/>
        <v>0</v>
      </c>
      <c r="N54" s="17">
        <f t="shared" si="11"/>
        <v>216.95999999999998</v>
      </c>
      <c r="O54" s="3" t="str">
        <f t="shared" si="12"/>
        <v>down</v>
      </c>
      <c r="P54" s="16">
        <f t="shared" si="13"/>
        <v>-15.009999999999991</v>
      </c>
      <c r="Q54" s="9">
        <f t="shared" si="14"/>
        <v>-6.4706643100400862E-2</v>
      </c>
      <c r="R54" s="3" t="str">
        <f t="shared" si="15"/>
        <v>diverge</v>
      </c>
      <c r="S54" s="9" t="str">
        <f t="shared" si="16"/>
        <v>outperformed</v>
      </c>
      <c r="T54" s="3" t="str">
        <f t="shared" si="17"/>
        <v>no</v>
      </c>
    </row>
    <row r="55" spans="1:20" x14ac:dyDescent="0.35">
      <c r="A55" s="5">
        <f t="shared" si="0"/>
        <v>2013</v>
      </c>
      <c r="B55" s="5">
        <f t="shared" si="1"/>
        <v>4</v>
      </c>
      <c r="C55" s="5">
        <f t="shared" si="2"/>
        <v>12</v>
      </c>
      <c r="D55" s="7">
        <f t="shared" si="3"/>
        <v>41639</v>
      </c>
      <c r="E55" s="6" t="s">
        <v>60</v>
      </c>
      <c r="F55" s="8">
        <f>_xll.GetPrice($F$2,"MonthlyAverage","mid",D55)</f>
        <v>387.78</v>
      </c>
      <c r="G55" s="3" t="str">
        <f t="shared" si="18"/>
        <v>up</v>
      </c>
      <c r="H55" s="16">
        <f t="shared" si="6"/>
        <v>5.3599999999999568</v>
      </c>
      <c r="I55" s="9">
        <f t="shared" si="7"/>
        <v>1.4016003347105066E-2</v>
      </c>
      <c r="J55" s="17">
        <f>_xll.GetPrice($J$2,"MonthlyAverage","mid",D55)</f>
        <v>591.25</v>
      </c>
      <c r="K55" s="3" t="str">
        <f t="shared" si="8"/>
        <v>down</v>
      </c>
      <c r="L55" s="16">
        <f t="shared" si="9"/>
        <v>-8.1299999999999955</v>
      </c>
      <c r="M55" s="9">
        <f t="shared" si="10"/>
        <v>-1.3564016150021674E-2</v>
      </c>
      <c r="N55" s="17">
        <f t="shared" si="11"/>
        <v>203.47000000000003</v>
      </c>
      <c r="O55" s="3" t="str">
        <f t="shared" si="12"/>
        <v>down</v>
      </c>
      <c r="P55" s="16">
        <f t="shared" si="13"/>
        <v>-13.489999999999952</v>
      </c>
      <c r="Q55" s="9">
        <f t="shared" si="14"/>
        <v>-6.2177359882005678E-2</v>
      </c>
      <c r="R55" s="3" t="str">
        <f t="shared" si="15"/>
        <v>diverge</v>
      </c>
      <c r="S55" s="9" t="str">
        <f t="shared" si="16"/>
        <v>outperformed</v>
      </c>
      <c r="T55" s="3" t="str">
        <f t="shared" si="17"/>
        <v>works</v>
      </c>
    </row>
    <row r="56" spans="1:20" x14ac:dyDescent="0.35">
      <c r="A56" s="5">
        <f t="shared" si="0"/>
        <v>2014</v>
      </c>
      <c r="B56" s="5">
        <f t="shared" si="1"/>
        <v>1</v>
      </c>
      <c r="C56" s="5">
        <f t="shared" si="2"/>
        <v>1</v>
      </c>
      <c r="D56" s="7">
        <f t="shared" si="3"/>
        <v>41670</v>
      </c>
      <c r="E56" s="6" t="s">
        <v>61</v>
      </c>
      <c r="F56" s="8">
        <f>_xll.GetPrice($F$2,"MonthlyAverage","mid",D56)</f>
        <v>386.18</v>
      </c>
      <c r="G56" s="3" t="str">
        <f t="shared" si="18"/>
        <v>down</v>
      </c>
      <c r="H56" s="16">
        <f t="shared" si="6"/>
        <v>-1.5999999999999659</v>
      </c>
      <c r="I56" s="9">
        <f t="shared" si="7"/>
        <v>-4.126050853576646E-3</v>
      </c>
      <c r="J56" s="17">
        <f>_xll.GetPrice($J$2,"MonthlyAverage","mid",D56)</f>
        <v>578.34</v>
      </c>
      <c r="K56" s="3" t="str">
        <f t="shared" si="8"/>
        <v>down</v>
      </c>
      <c r="L56" s="16">
        <f t="shared" si="9"/>
        <v>-12.909999999999968</v>
      </c>
      <c r="M56" s="9">
        <f t="shared" si="10"/>
        <v>-2.1835095137420657E-2</v>
      </c>
      <c r="N56" s="17">
        <f t="shared" si="11"/>
        <v>192.16000000000003</v>
      </c>
      <c r="O56" s="3" t="str">
        <f t="shared" si="12"/>
        <v>down</v>
      </c>
      <c r="P56" s="16">
        <f t="shared" si="13"/>
        <v>-11.310000000000002</v>
      </c>
      <c r="Q56" s="9">
        <f t="shared" si="14"/>
        <v>-5.5585590013269792E-2</v>
      </c>
      <c r="R56" s="3" t="str">
        <f t="shared" si="15"/>
        <v>align</v>
      </c>
      <c r="S56" s="9" t="str">
        <f t="shared" si="16"/>
        <v>outperformed</v>
      </c>
      <c r="T56" s="3" t="str">
        <f t="shared" si="17"/>
        <v>works</v>
      </c>
    </row>
    <row r="57" spans="1:20" x14ac:dyDescent="0.35">
      <c r="A57" s="5">
        <f t="shared" si="0"/>
        <v>2014</v>
      </c>
      <c r="B57" s="5">
        <f t="shared" si="1"/>
        <v>1</v>
      </c>
      <c r="C57" s="5">
        <f t="shared" si="2"/>
        <v>2</v>
      </c>
      <c r="D57" s="7">
        <f t="shared" si="3"/>
        <v>41698</v>
      </c>
      <c r="E57" s="6" t="s">
        <v>62</v>
      </c>
      <c r="F57" s="8">
        <f>_xll.GetPrice($F$2,"MonthlyAverage","mid",D57)</f>
        <v>349.09</v>
      </c>
      <c r="G57" s="3" t="str">
        <f t="shared" si="18"/>
        <v>down</v>
      </c>
      <c r="H57" s="16">
        <f t="shared" si="6"/>
        <v>-37.090000000000032</v>
      </c>
      <c r="I57" s="9">
        <f t="shared" si="7"/>
        <v>-9.6043295872391243E-2</v>
      </c>
      <c r="J57" s="17">
        <f>_xll.GetPrice($J$2,"MonthlyAverage","mid",D57)</f>
        <v>564.16999999999996</v>
      </c>
      <c r="K57" s="3" t="str">
        <f t="shared" si="8"/>
        <v>down</v>
      </c>
      <c r="L57" s="16">
        <f t="shared" si="9"/>
        <v>-14.170000000000073</v>
      </c>
      <c r="M57" s="9">
        <f t="shared" si="10"/>
        <v>-2.4501158488086761E-2</v>
      </c>
      <c r="N57" s="17">
        <f t="shared" si="11"/>
        <v>215.07999999999998</v>
      </c>
      <c r="O57" s="3" t="str">
        <f t="shared" si="12"/>
        <v>up</v>
      </c>
      <c r="P57" s="16">
        <f t="shared" si="13"/>
        <v>22.919999999999959</v>
      </c>
      <c r="Q57" s="9">
        <f t="shared" si="14"/>
        <v>0.11927560366361334</v>
      </c>
      <c r="R57" s="3" t="str">
        <f t="shared" si="15"/>
        <v>align</v>
      </c>
      <c r="S57" s="9" t="str">
        <f t="shared" si="16"/>
        <v>underperformed</v>
      </c>
      <c r="T57" s="3" t="str">
        <f t="shared" si="17"/>
        <v>no</v>
      </c>
    </row>
    <row r="58" spans="1:20" x14ac:dyDescent="0.35">
      <c r="A58" s="5">
        <f t="shared" si="0"/>
        <v>2014</v>
      </c>
      <c r="B58" s="5">
        <f t="shared" si="1"/>
        <v>1</v>
      </c>
      <c r="C58" s="5">
        <f t="shared" si="2"/>
        <v>3</v>
      </c>
      <c r="D58" s="7">
        <f t="shared" si="3"/>
        <v>41729</v>
      </c>
      <c r="E58" s="6" t="s">
        <v>63</v>
      </c>
      <c r="F58" s="8">
        <f>_xll.GetPrice($F$2,"MonthlyAverage","mid",D58)</f>
        <v>356.57</v>
      </c>
      <c r="G58" s="3" t="str">
        <f t="shared" si="18"/>
        <v>up</v>
      </c>
      <c r="H58" s="16">
        <f t="shared" si="6"/>
        <v>7.4800000000000182</v>
      </c>
      <c r="I58" s="9">
        <f t="shared" si="7"/>
        <v>2.1427139133174844E-2</v>
      </c>
      <c r="J58" s="17">
        <f>_xll.GetPrice($J$2,"MonthlyAverage","mid",D58)</f>
        <v>570.84</v>
      </c>
      <c r="K58" s="3" t="str">
        <f t="shared" si="8"/>
        <v>up</v>
      </c>
      <c r="L58" s="16">
        <f t="shared" si="9"/>
        <v>6.6700000000000728</v>
      </c>
      <c r="M58" s="9">
        <f t="shared" si="10"/>
        <v>1.1822677561728057E-2</v>
      </c>
      <c r="N58" s="17">
        <f t="shared" si="11"/>
        <v>214.27000000000004</v>
      </c>
      <c r="O58" s="3" t="str">
        <f t="shared" si="12"/>
        <v>down</v>
      </c>
      <c r="P58" s="16">
        <f t="shared" si="13"/>
        <v>-0.80999999999994543</v>
      </c>
      <c r="Q58" s="9">
        <f t="shared" si="14"/>
        <v>-3.7660405430535171E-3</v>
      </c>
      <c r="R58" s="3" t="str">
        <f t="shared" si="15"/>
        <v>align</v>
      </c>
      <c r="S58" s="9" t="str">
        <f t="shared" si="16"/>
        <v>outperformed</v>
      </c>
      <c r="T58" s="3" t="str">
        <f t="shared" si="17"/>
        <v>no</v>
      </c>
    </row>
    <row r="59" spans="1:20" x14ac:dyDescent="0.35">
      <c r="A59" s="5">
        <f t="shared" si="0"/>
        <v>2014</v>
      </c>
      <c r="B59" s="5">
        <f t="shared" si="1"/>
        <v>2</v>
      </c>
      <c r="C59" s="5">
        <f t="shared" si="2"/>
        <v>4</v>
      </c>
      <c r="D59" s="7">
        <f t="shared" si="3"/>
        <v>41759</v>
      </c>
      <c r="E59" s="6" t="s">
        <v>64</v>
      </c>
      <c r="F59" s="8">
        <f>_xll.GetPrice($F$2,"MonthlyAverage","mid",D59)</f>
        <v>370.05</v>
      </c>
      <c r="G59" s="3" t="str">
        <f t="shared" si="18"/>
        <v>up</v>
      </c>
      <c r="H59" s="16">
        <f t="shared" si="6"/>
        <v>13.480000000000018</v>
      </c>
      <c r="I59" s="9">
        <f t="shared" si="7"/>
        <v>3.7804638640379196E-2</v>
      </c>
      <c r="J59" s="17">
        <f>_xll.GetPrice($J$2,"MonthlyAverage","mid",D59)</f>
        <v>582.5</v>
      </c>
      <c r="K59" s="3" t="str">
        <f t="shared" si="8"/>
        <v>up</v>
      </c>
      <c r="L59" s="16">
        <f t="shared" si="9"/>
        <v>11.659999999999968</v>
      </c>
      <c r="M59" s="9">
        <f t="shared" si="10"/>
        <v>2.0426038819984615E-2</v>
      </c>
      <c r="N59" s="17">
        <f t="shared" si="11"/>
        <v>212.45</v>
      </c>
      <c r="O59" s="3" t="str">
        <f t="shared" si="12"/>
        <v>down</v>
      </c>
      <c r="P59" s="16">
        <f t="shared" si="13"/>
        <v>-1.82000000000005</v>
      </c>
      <c r="Q59" s="9">
        <f t="shared" si="14"/>
        <v>-8.4939562234566113E-3</v>
      </c>
      <c r="R59" s="3" t="str">
        <f t="shared" si="15"/>
        <v>align</v>
      </c>
      <c r="S59" s="9" t="str">
        <f t="shared" si="16"/>
        <v>outperformed</v>
      </c>
      <c r="T59" s="3" t="str">
        <f t="shared" si="17"/>
        <v>no</v>
      </c>
    </row>
    <row r="60" spans="1:20" x14ac:dyDescent="0.35">
      <c r="A60" s="5">
        <f t="shared" si="0"/>
        <v>2014</v>
      </c>
      <c r="B60" s="5">
        <f t="shared" si="1"/>
        <v>2</v>
      </c>
      <c r="C60" s="5">
        <f t="shared" si="2"/>
        <v>5</v>
      </c>
      <c r="D60" s="7">
        <f t="shared" si="3"/>
        <v>41790</v>
      </c>
      <c r="E60" s="6" t="s">
        <v>65</v>
      </c>
      <c r="F60" s="8">
        <f>_xll.GetPrice($F$2,"MonthlyAverage","mid",D60)</f>
        <v>365.98</v>
      </c>
      <c r="G60" s="3" t="str">
        <f t="shared" si="18"/>
        <v>down</v>
      </c>
      <c r="H60" s="16">
        <f t="shared" si="6"/>
        <v>-4.0699999999999932</v>
      </c>
      <c r="I60" s="9">
        <f t="shared" si="7"/>
        <v>-1.099851371436289E-2</v>
      </c>
      <c r="J60" s="17">
        <f>_xll.GetPrice($J$2,"MonthlyAverage","mid",D60)</f>
        <v>571.66999999999996</v>
      </c>
      <c r="K60" s="3" t="str">
        <f t="shared" si="8"/>
        <v>down</v>
      </c>
      <c r="L60" s="16">
        <f t="shared" si="9"/>
        <v>-10.830000000000041</v>
      </c>
      <c r="M60" s="9">
        <f t="shared" si="10"/>
        <v>-1.8592274678111642E-2</v>
      </c>
      <c r="N60" s="17">
        <f t="shared" si="11"/>
        <v>205.68999999999994</v>
      </c>
      <c r="O60" s="3" t="str">
        <f t="shared" si="12"/>
        <v>down</v>
      </c>
      <c r="P60" s="16">
        <f t="shared" si="13"/>
        <v>-6.7600000000000477</v>
      </c>
      <c r="Q60" s="9">
        <f t="shared" si="14"/>
        <v>-3.1819251588609321E-2</v>
      </c>
      <c r="R60" s="3" t="str">
        <f t="shared" si="15"/>
        <v>align</v>
      </c>
      <c r="S60" s="9" t="str">
        <f t="shared" si="16"/>
        <v>outperformed</v>
      </c>
      <c r="T60" s="3" t="str">
        <f t="shared" si="17"/>
        <v>works</v>
      </c>
    </row>
    <row r="61" spans="1:20" x14ac:dyDescent="0.35">
      <c r="A61" s="5">
        <f t="shared" ref="A61:A124" si="19">YEAR(E61)</f>
        <v>2014</v>
      </c>
      <c r="B61" s="5">
        <f t="shared" ref="B61:B124" si="20">CHOOSE(C61,1,1,1,2,2,2,3,3,3,4,4,4)</f>
        <v>2</v>
      </c>
      <c r="C61" s="5">
        <f t="shared" ref="C61:C124" si="21">MONTH(E61)</f>
        <v>6</v>
      </c>
      <c r="D61" s="7">
        <f t="shared" ref="D61:D124" si="22">EOMONTH(E61,0)</f>
        <v>41820</v>
      </c>
      <c r="E61" s="6" t="s">
        <v>66</v>
      </c>
      <c r="F61" s="8">
        <f>_xll.GetPrice($F$2,"MonthlyAverage","mid",D61)</f>
        <v>363.1</v>
      </c>
      <c r="G61" s="3" t="str">
        <f t="shared" si="18"/>
        <v>down</v>
      </c>
      <c r="H61" s="16">
        <f t="shared" si="6"/>
        <v>-2.8799999999999955</v>
      </c>
      <c r="I61" s="9">
        <f t="shared" si="7"/>
        <v>-7.8692824744521772E-3</v>
      </c>
      <c r="J61" s="17">
        <f>_xll.GetPrice($J$2,"MonthlyAverage","mid",D61)</f>
        <v>558.75</v>
      </c>
      <c r="K61" s="3" t="str">
        <f t="shared" si="8"/>
        <v>down</v>
      </c>
      <c r="L61" s="16">
        <f t="shared" si="9"/>
        <v>-12.919999999999959</v>
      </c>
      <c r="M61" s="9">
        <f t="shared" si="10"/>
        <v>-2.2600451309321756E-2</v>
      </c>
      <c r="N61" s="17">
        <f t="shared" si="11"/>
        <v>195.64999999999998</v>
      </c>
      <c r="O61" s="3" t="str">
        <f t="shared" si="12"/>
        <v>down</v>
      </c>
      <c r="P61" s="16">
        <f t="shared" si="13"/>
        <v>-10.039999999999964</v>
      </c>
      <c r="Q61" s="9">
        <f t="shared" si="14"/>
        <v>-4.881131800281957E-2</v>
      </c>
      <c r="R61" s="3" t="str">
        <f t="shared" si="15"/>
        <v>align</v>
      </c>
      <c r="S61" s="9" t="str">
        <f t="shared" si="16"/>
        <v>outperformed</v>
      </c>
      <c r="T61" s="3" t="str">
        <f t="shared" si="17"/>
        <v>works</v>
      </c>
    </row>
    <row r="62" spans="1:20" x14ac:dyDescent="0.35">
      <c r="A62" s="5">
        <f t="shared" si="19"/>
        <v>2014</v>
      </c>
      <c r="B62" s="5">
        <f t="shared" si="20"/>
        <v>3</v>
      </c>
      <c r="C62" s="5">
        <f t="shared" si="21"/>
        <v>7</v>
      </c>
      <c r="D62" s="7">
        <f t="shared" si="22"/>
        <v>41851</v>
      </c>
      <c r="E62" s="6" t="s">
        <v>67</v>
      </c>
      <c r="F62" s="8">
        <f>_xll.GetPrice($F$2,"MonthlyAverage","mid",D62)</f>
        <v>364.43</v>
      </c>
      <c r="G62" s="3" t="str">
        <f t="shared" si="18"/>
        <v>up</v>
      </c>
      <c r="H62" s="16">
        <f t="shared" si="6"/>
        <v>1.3299999999999841</v>
      </c>
      <c r="I62" s="9">
        <f t="shared" si="7"/>
        <v>3.6629027816028614E-3</v>
      </c>
      <c r="J62" s="17">
        <f>_xll.GetPrice($J$2,"MonthlyAverage","mid",D62)</f>
        <v>561.75</v>
      </c>
      <c r="K62" s="3" t="str">
        <f t="shared" si="8"/>
        <v>up</v>
      </c>
      <c r="L62" s="16">
        <f t="shared" si="9"/>
        <v>3</v>
      </c>
      <c r="M62" s="9">
        <f t="shared" si="10"/>
        <v>5.3691275167784269E-3</v>
      </c>
      <c r="N62" s="17">
        <f t="shared" si="11"/>
        <v>197.32</v>
      </c>
      <c r="O62" s="3" t="str">
        <f t="shared" si="12"/>
        <v>up</v>
      </c>
      <c r="P62" s="16">
        <f t="shared" si="13"/>
        <v>1.6700000000000159</v>
      </c>
      <c r="Q62" s="9">
        <f t="shared" si="14"/>
        <v>8.5356503961155905E-3</v>
      </c>
      <c r="R62" s="3" t="str">
        <f t="shared" si="15"/>
        <v>align</v>
      </c>
      <c r="S62" s="9" t="str">
        <f t="shared" si="16"/>
        <v>underperformed</v>
      </c>
      <c r="T62" s="3" t="str">
        <f t="shared" si="17"/>
        <v>works</v>
      </c>
    </row>
    <row r="63" spans="1:20" x14ac:dyDescent="0.35">
      <c r="A63" s="5">
        <f t="shared" si="19"/>
        <v>2014</v>
      </c>
      <c r="B63" s="5">
        <f t="shared" si="20"/>
        <v>3</v>
      </c>
      <c r="C63" s="5">
        <f t="shared" si="21"/>
        <v>8</v>
      </c>
      <c r="D63" s="7">
        <f t="shared" si="22"/>
        <v>41882</v>
      </c>
      <c r="E63" s="6" t="s">
        <v>68</v>
      </c>
      <c r="F63" s="8">
        <f>_xll.GetPrice($F$2,"MonthlyAverage","mid",D63)</f>
        <v>376.38</v>
      </c>
      <c r="G63" s="3" t="str">
        <f t="shared" si="18"/>
        <v>up</v>
      </c>
      <c r="H63" s="16">
        <f t="shared" si="6"/>
        <v>11.949999999999989</v>
      </c>
      <c r="I63" s="9">
        <f t="shared" si="7"/>
        <v>3.2790933787009813E-2</v>
      </c>
      <c r="J63" s="17">
        <f>_xll.GetPrice($J$2,"MonthlyAverage","mid",D63)</f>
        <v>571.63</v>
      </c>
      <c r="K63" s="3" t="str">
        <f t="shared" si="8"/>
        <v>up</v>
      </c>
      <c r="L63" s="16">
        <f t="shared" si="9"/>
        <v>9.8799999999999955</v>
      </c>
      <c r="M63" s="9">
        <f t="shared" si="10"/>
        <v>1.7587894971072604E-2</v>
      </c>
      <c r="N63" s="17">
        <f t="shared" si="11"/>
        <v>195.25</v>
      </c>
      <c r="O63" s="3" t="str">
        <f t="shared" si="12"/>
        <v>down</v>
      </c>
      <c r="P63" s="16">
        <f t="shared" si="13"/>
        <v>-2.0699999999999932</v>
      </c>
      <c r="Q63" s="9">
        <f t="shared" si="14"/>
        <v>-1.0490573687411242E-2</v>
      </c>
      <c r="R63" s="3" t="str">
        <f t="shared" si="15"/>
        <v>align</v>
      </c>
      <c r="S63" s="9" t="str">
        <f t="shared" si="16"/>
        <v>outperformed</v>
      </c>
      <c r="T63" s="3" t="str">
        <f t="shared" si="17"/>
        <v>no</v>
      </c>
    </row>
    <row r="64" spans="1:20" x14ac:dyDescent="0.35">
      <c r="A64" s="5">
        <f t="shared" si="19"/>
        <v>2014</v>
      </c>
      <c r="B64" s="5">
        <f t="shared" si="20"/>
        <v>3</v>
      </c>
      <c r="C64" s="5">
        <f t="shared" si="21"/>
        <v>9</v>
      </c>
      <c r="D64" s="7">
        <f t="shared" si="22"/>
        <v>41912</v>
      </c>
      <c r="E64" s="6" t="s">
        <v>69</v>
      </c>
      <c r="F64" s="8">
        <f>_xll.GetPrice($F$2,"MonthlyAverage","mid",D64)</f>
        <v>362.9</v>
      </c>
      <c r="G64" s="3" t="str">
        <f t="shared" si="18"/>
        <v>down</v>
      </c>
      <c r="H64" s="16">
        <f t="shared" si="6"/>
        <v>-13.480000000000018</v>
      </c>
      <c r="I64" s="9">
        <f t="shared" si="7"/>
        <v>-3.5814867952601137E-2</v>
      </c>
      <c r="J64" s="17">
        <f>_xll.GetPrice($J$2,"MonthlyAverage","mid",D64)</f>
        <v>565.79999999999995</v>
      </c>
      <c r="K64" s="3" t="str">
        <f t="shared" si="8"/>
        <v>down</v>
      </c>
      <c r="L64" s="16">
        <f t="shared" si="9"/>
        <v>-5.8300000000000409</v>
      </c>
      <c r="M64" s="9">
        <f t="shared" si="10"/>
        <v>-1.0198904886027704E-2</v>
      </c>
      <c r="N64" s="17">
        <f t="shared" si="11"/>
        <v>202.89999999999998</v>
      </c>
      <c r="O64" s="3" t="str">
        <f t="shared" si="12"/>
        <v>up</v>
      </c>
      <c r="P64" s="16">
        <f t="shared" si="13"/>
        <v>7.6499999999999773</v>
      </c>
      <c r="Q64" s="9">
        <f t="shared" si="14"/>
        <v>3.9180537772086854E-2</v>
      </c>
      <c r="R64" s="3" t="str">
        <f t="shared" si="15"/>
        <v>align</v>
      </c>
      <c r="S64" s="9" t="str">
        <f t="shared" si="16"/>
        <v>underperformed</v>
      </c>
      <c r="T64" s="3" t="str">
        <f t="shared" si="17"/>
        <v>no</v>
      </c>
    </row>
    <row r="65" spans="1:20" x14ac:dyDescent="0.35">
      <c r="A65" s="5">
        <f t="shared" si="19"/>
        <v>2014</v>
      </c>
      <c r="B65" s="5">
        <f t="shared" si="20"/>
        <v>4</v>
      </c>
      <c r="C65" s="5">
        <f t="shared" si="21"/>
        <v>10</v>
      </c>
      <c r="D65" s="7">
        <f t="shared" si="22"/>
        <v>41943</v>
      </c>
      <c r="E65" s="6" t="s">
        <v>70</v>
      </c>
      <c r="F65" s="8">
        <f>_xll.GetPrice($F$2,"MonthlyAverage","mid",D65)</f>
        <v>329.04</v>
      </c>
      <c r="G65" s="3" t="str">
        <f t="shared" si="18"/>
        <v>down</v>
      </c>
      <c r="H65" s="16">
        <f t="shared" si="6"/>
        <v>-33.859999999999957</v>
      </c>
      <c r="I65" s="9">
        <f t="shared" si="7"/>
        <v>-9.3303940479470771E-2</v>
      </c>
      <c r="J65" s="17">
        <f>_xll.GetPrice($J$2,"MonthlyAverage","mid",D65)</f>
        <v>546.5</v>
      </c>
      <c r="K65" s="3" t="str">
        <f t="shared" si="8"/>
        <v>down</v>
      </c>
      <c r="L65" s="16">
        <f t="shared" si="9"/>
        <v>-19.299999999999955</v>
      </c>
      <c r="M65" s="9">
        <f t="shared" si="10"/>
        <v>-3.4110993283845814E-2</v>
      </c>
      <c r="N65" s="17">
        <f t="shared" si="11"/>
        <v>217.45999999999998</v>
      </c>
      <c r="O65" s="3" t="str">
        <f t="shared" si="12"/>
        <v>up</v>
      </c>
      <c r="P65" s="16">
        <f t="shared" si="13"/>
        <v>14.560000000000002</v>
      </c>
      <c r="Q65" s="9">
        <f t="shared" si="14"/>
        <v>7.1759487432232705E-2</v>
      </c>
      <c r="R65" s="3" t="str">
        <f t="shared" si="15"/>
        <v>align</v>
      </c>
      <c r="S65" s="9" t="str">
        <f t="shared" si="16"/>
        <v>underperformed</v>
      </c>
      <c r="T65" s="3" t="str">
        <f t="shared" si="17"/>
        <v>no</v>
      </c>
    </row>
    <row r="66" spans="1:20" x14ac:dyDescent="0.35">
      <c r="A66" s="5">
        <f t="shared" si="19"/>
        <v>2014</v>
      </c>
      <c r="B66" s="5">
        <f t="shared" si="20"/>
        <v>4</v>
      </c>
      <c r="C66" s="5">
        <f t="shared" si="21"/>
        <v>11</v>
      </c>
      <c r="D66" s="7">
        <f t="shared" si="22"/>
        <v>41973</v>
      </c>
      <c r="E66" s="6" t="s">
        <v>71</v>
      </c>
      <c r="F66" s="8">
        <f>_xll.GetPrice($F$2,"MonthlyAverage","mid",D66)</f>
        <v>299.41000000000003</v>
      </c>
      <c r="G66" s="3" t="str">
        <f t="shared" si="18"/>
        <v>down</v>
      </c>
      <c r="H66" s="16">
        <f t="shared" si="6"/>
        <v>-29.629999999999995</v>
      </c>
      <c r="I66" s="9">
        <f t="shared" si="7"/>
        <v>-9.004984196450283E-2</v>
      </c>
      <c r="J66" s="17">
        <f>_xll.GetPrice($J$2,"MonthlyAverage","mid",D66)</f>
        <v>506.25</v>
      </c>
      <c r="K66" s="3" t="str">
        <f t="shared" si="8"/>
        <v>down</v>
      </c>
      <c r="L66" s="16">
        <f t="shared" si="9"/>
        <v>-40.25</v>
      </c>
      <c r="M66" s="9">
        <f t="shared" si="10"/>
        <v>-7.3650503202195794E-2</v>
      </c>
      <c r="N66" s="17">
        <f t="shared" si="11"/>
        <v>206.83999999999997</v>
      </c>
      <c r="O66" s="3" t="str">
        <f t="shared" si="12"/>
        <v>down</v>
      </c>
      <c r="P66" s="16">
        <f t="shared" si="13"/>
        <v>-10.620000000000005</v>
      </c>
      <c r="Q66" s="9">
        <f t="shared" si="14"/>
        <v>-4.8836567644624296E-2</v>
      </c>
      <c r="R66" s="3" t="str">
        <f t="shared" si="15"/>
        <v>align</v>
      </c>
      <c r="S66" s="9" t="str">
        <f t="shared" si="16"/>
        <v>outperformed</v>
      </c>
      <c r="T66" s="3" t="str">
        <f t="shared" si="17"/>
        <v>works</v>
      </c>
    </row>
    <row r="67" spans="1:20" x14ac:dyDescent="0.35">
      <c r="A67" s="5">
        <f t="shared" si="19"/>
        <v>2014</v>
      </c>
      <c r="B67" s="5">
        <f t="shared" si="20"/>
        <v>4</v>
      </c>
      <c r="C67" s="5">
        <f t="shared" si="21"/>
        <v>12</v>
      </c>
      <c r="D67" s="7">
        <f t="shared" si="22"/>
        <v>42004</v>
      </c>
      <c r="E67" s="6" t="s">
        <v>72</v>
      </c>
      <c r="F67" s="8">
        <f>_xll.GetPrice($F$2,"MonthlyAverage","mid",D67)</f>
        <v>303.54000000000002</v>
      </c>
      <c r="G67" s="3" t="str">
        <f t="shared" si="18"/>
        <v>up</v>
      </c>
      <c r="H67" s="16">
        <f t="shared" si="6"/>
        <v>4.1299999999999955</v>
      </c>
      <c r="I67" s="9">
        <f t="shared" si="7"/>
        <v>1.3793794462442888E-2</v>
      </c>
      <c r="J67" s="17">
        <f>_xll.GetPrice($J$2,"MonthlyAverage","mid",D67)</f>
        <v>497.5</v>
      </c>
      <c r="K67" s="3" t="str">
        <f t="shared" si="8"/>
        <v>down</v>
      </c>
      <c r="L67" s="16">
        <f t="shared" si="9"/>
        <v>-8.75</v>
      </c>
      <c r="M67" s="9">
        <f t="shared" si="10"/>
        <v>-1.7283950617283939E-2</v>
      </c>
      <c r="N67" s="17">
        <f t="shared" si="11"/>
        <v>193.95999999999998</v>
      </c>
      <c r="O67" s="3" t="str">
        <f t="shared" si="12"/>
        <v>down</v>
      </c>
      <c r="P67" s="16">
        <f t="shared" si="13"/>
        <v>-12.879999999999995</v>
      </c>
      <c r="Q67" s="9">
        <f t="shared" si="14"/>
        <v>-6.2270353896731745E-2</v>
      </c>
      <c r="R67" s="3" t="str">
        <f t="shared" si="15"/>
        <v>diverge</v>
      </c>
      <c r="S67" s="9" t="str">
        <f t="shared" si="16"/>
        <v>outperformed</v>
      </c>
      <c r="T67" s="3" t="str">
        <f t="shared" si="17"/>
        <v>works</v>
      </c>
    </row>
    <row r="68" spans="1:20" x14ac:dyDescent="0.35">
      <c r="A68" s="5">
        <f t="shared" si="19"/>
        <v>2015</v>
      </c>
      <c r="B68" s="5">
        <f t="shared" si="20"/>
        <v>1</v>
      </c>
      <c r="C68" s="5">
        <f t="shared" si="21"/>
        <v>1</v>
      </c>
      <c r="D68" s="7">
        <f t="shared" si="22"/>
        <v>42035</v>
      </c>
      <c r="E68" s="6" t="s">
        <v>73</v>
      </c>
      <c r="F68" s="8">
        <f>_xll.GetPrice($F$2,"MonthlyAverage","mid",D68)</f>
        <v>305.25</v>
      </c>
      <c r="G68" s="3" t="str">
        <f t="shared" si="18"/>
        <v>up</v>
      </c>
      <c r="H68" s="16">
        <f t="shared" si="6"/>
        <v>1.7099999999999795</v>
      </c>
      <c r="I68" s="9">
        <f t="shared" si="7"/>
        <v>5.6335244119389838E-3</v>
      </c>
      <c r="J68" s="17">
        <f>_xll.GetPrice($J$2,"MonthlyAverage","mid",D68)</f>
        <v>496</v>
      </c>
      <c r="K68" s="3" t="str">
        <f t="shared" si="8"/>
        <v>down</v>
      </c>
      <c r="L68" s="16">
        <f t="shared" si="9"/>
        <v>-1.5</v>
      </c>
      <c r="M68" s="9">
        <f t="shared" si="10"/>
        <v>-3.0150753768843908E-3</v>
      </c>
      <c r="N68" s="17">
        <f t="shared" si="11"/>
        <v>190.75</v>
      </c>
      <c r="O68" s="3" t="str">
        <f t="shared" si="12"/>
        <v>down</v>
      </c>
      <c r="P68" s="16">
        <f t="shared" si="13"/>
        <v>-3.2099999999999795</v>
      </c>
      <c r="Q68" s="9">
        <f t="shared" si="14"/>
        <v>-1.6549804083316078E-2</v>
      </c>
      <c r="R68" s="3" t="str">
        <f t="shared" si="15"/>
        <v>diverge</v>
      </c>
      <c r="S68" s="9" t="str">
        <f t="shared" si="16"/>
        <v>outperformed</v>
      </c>
      <c r="T68" s="3" t="str">
        <f t="shared" si="17"/>
        <v>works</v>
      </c>
    </row>
    <row r="69" spans="1:20" x14ac:dyDescent="0.35">
      <c r="A69" s="5">
        <f t="shared" si="19"/>
        <v>2015</v>
      </c>
      <c r="B69" s="5">
        <f t="shared" si="20"/>
        <v>1</v>
      </c>
      <c r="C69" s="5">
        <f t="shared" si="21"/>
        <v>2</v>
      </c>
      <c r="D69" s="7">
        <f t="shared" si="22"/>
        <v>42063</v>
      </c>
      <c r="E69" s="6" t="s">
        <v>74</v>
      </c>
      <c r="F69" s="8">
        <f>_xll.GetPrice($F$2,"MonthlyAverage","mid",D69)</f>
        <v>238.99</v>
      </c>
      <c r="G69" s="3" t="str">
        <f t="shared" si="18"/>
        <v>down</v>
      </c>
      <c r="H69" s="16">
        <f t="shared" si="6"/>
        <v>-66.259999999999991</v>
      </c>
      <c r="I69" s="9">
        <f t="shared" si="7"/>
        <v>-0.21706797706797709</v>
      </c>
      <c r="J69" s="17">
        <f>_xll.GetPrice($J$2,"MonthlyAverage","mid",D69)</f>
        <v>440</v>
      </c>
      <c r="K69" s="3" t="str">
        <f t="shared" si="8"/>
        <v>down</v>
      </c>
      <c r="L69" s="16">
        <f t="shared" si="9"/>
        <v>-56</v>
      </c>
      <c r="M69" s="9">
        <f t="shared" si="10"/>
        <v>-0.11290322580645162</v>
      </c>
      <c r="N69" s="17">
        <f t="shared" si="11"/>
        <v>201.01</v>
      </c>
      <c r="O69" s="3" t="str">
        <f t="shared" si="12"/>
        <v>up</v>
      </c>
      <c r="P69" s="16">
        <f t="shared" si="13"/>
        <v>10.259999999999991</v>
      </c>
      <c r="Q69" s="9">
        <f t="shared" si="14"/>
        <v>5.3787680209698596E-2</v>
      </c>
      <c r="R69" s="3" t="str">
        <f t="shared" si="15"/>
        <v>align</v>
      </c>
      <c r="S69" s="9" t="str">
        <f t="shared" si="16"/>
        <v>underperformed</v>
      </c>
      <c r="T69" s="3" t="str">
        <f t="shared" si="17"/>
        <v>no</v>
      </c>
    </row>
    <row r="70" spans="1:20" x14ac:dyDescent="0.35">
      <c r="A70" s="5">
        <f t="shared" si="19"/>
        <v>2015</v>
      </c>
      <c r="B70" s="5">
        <f t="shared" si="20"/>
        <v>1</v>
      </c>
      <c r="C70" s="5">
        <f t="shared" si="21"/>
        <v>3</v>
      </c>
      <c r="D70" s="7">
        <f t="shared" si="22"/>
        <v>42094</v>
      </c>
      <c r="E70" s="6" t="s">
        <v>75</v>
      </c>
      <c r="F70" s="8">
        <f>_xll.GetPrice($F$2,"MonthlyAverage","mid",D70)</f>
        <v>250.74</v>
      </c>
      <c r="G70" s="3" t="str">
        <f t="shared" si="18"/>
        <v>up</v>
      </c>
      <c r="H70" s="16">
        <f t="shared" si="6"/>
        <v>11.75</v>
      </c>
      <c r="I70" s="9">
        <f t="shared" si="7"/>
        <v>4.9165237039206611E-2</v>
      </c>
      <c r="J70" s="17">
        <f>_xll.GetPrice($J$2,"MonthlyAverage","mid",D70)</f>
        <v>445</v>
      </c>
      <c r="K70" s="3" t="str">
        <f t="shared" si="8"/>
        <v>up</v>
      </c>
      <c r="L70" s="16">
        <f t="shared" si="9"/>
        <v>5</v>
      </c>
      <c r="M70" s="9">
        <f t="shared" si="10"/>
        <v>1.1363636363636465E-2</v>
      </c>
      <c r="N70" s="17">
        <f t="shared" si="11"/>
        <v>194.26</v>
      </c>
      <c r="O70" s="3" t="str">
        <f t="shared" si="12"/>
        <v>down</v>
      </c>
      <c r="P70" s="16">
        <f t="shared" si="13"/>
        <v>-6.75</v>
      </c>
      <c r="Q70" s="9">
        <f t="shared" si="14"/>
        <v>-3.358041888463259E-2</v>
      </c>
      <c r="R70" s="3" t="str">
        <f t="shared" si="15"/>
        <v>align</v>
      </c>
      <c r="S70" s="9" t="str">
        <f t="shared" si="16"/>
        <v>outperformed</v>
      </c>
      <c r="T70" s="3" t="str">
        <f t="shared" si="17"/>
        <v>no</v>
      </c>
    </row>
    <row r="71" spans="1:20" x14ac:dyDescent="0.35">
      <c r="A71" s="5">
        <f t="shared" si="19"/>
        <v>2015</v>
      </c>
      <c r="B71" s="5">
        <f t="shared" si="20"/>
        <v>2</v>
      </c>
      <c r="C71" s="5">
        <f t="shared" si="21"/>
        <v>4</v>
      </c>
      <c r="D71" s="7">
        <f t="shared" si="22"/>
        <v>42124</v>
      </c>
      <c r="E71" s="6" t="s">
        <v>76</v>
      </c>
      <c r="F71" s="8">
        <f>_xll.GetPrice($F$2,"MonthlyAverage","mid",D71)</f>
        <v>261.45</v>
      </c>
      <c r="G71" s="3" t="str">
        <f t="shared" si="18"/>
        <v>up</v>
      </c>
      <c r="H71" s="16">
        <f t="shared" si="6"/>
        <v>10.70999999999998</v>
      </c>
      <c r="I71" s="9">
        <f t="shared" si="7"/>
        <v>4.2713567839195887E-2</v>
      </c>
      <c r="J71" s="17">
        <f>_xll.GetPrice($J$2,"MonthlyAverage","mid",D71)</f>
        <v>450.5</v>
      </c>
      <c r="K71" s="3" t="str">
        <f t="shared" si="8"/>
        <v>up</v>
      </c>
      <c r="L71" s="16">
        <f t="shared" si="9"/>
        <v>5.5</v>
      </c>
      <c r="M71" s="9">
        <f t="shared" si="10"/>
        <v>1.2359550561797716E-2</v>
      </c>
      <c r="N71" s="17">
        <f t="shared" si="11"/>
        <v>189.05</v>
      </c>
      <c r="O71" s="3" t="str">
        <f t="shared" si="12"/>
        <v>down</v>
      </c>
      <c r="P71" s="16">
        <f t="shared" si="13"/>
        <v>-5.2099999999999795</v>
      </c>
      <c r="Q71" s="9">
        <f t="shared" si="14"/>
        <v>-2.681972614022432E-2</v>
      </c>
      <c r="R71" s="3" t="str">
        <f t="shared" si="15"/>
        <v>align</v>
      </c>
      <c r="S71" s="9" t="str">
        <f t="shared" si="16"/>
        <v>outperformed</v>
      </c>
      <c r="T71" s="3" t="str">
        <f t="shared" si="17"/>
        <v>no</v>
      </c>
    </row>
    <row r="72" spans="1:20" x14ac:dyDescent="0.35">
      <c r="A72" s="5">
        <f t="shared" si="19"/>
        <v>2015</v>
      </c>
      <c r="B72" s="5">
        <f t="shared" si="20"/>
        <v>2</v>
      </c>
      <c r="C72" s="5">
        <f t="shared" si="21"/>
        <v>5</v>
      </c>
      <c r="D72" s="7">
        <f t="shared" si="22"/>
        <v>42155</v>
      </c>
      <c r="E72" s="6" t="s">
        <v>77</v>
      </c>
      <c r="F72" s="8">
        <f>_xll.GetPrice($F$2,"MonthlyAverage","mid",D72)</f>
        <v>279.60000000000002</v>
      </c>
      <c r="G72" s="3" t="str">
        <f t="shared" ref="G72:G103" si="23">IF(H72&gt;0,"up",IF(H72=0,"stable","down"))</f>
        <v>up</v>
      </c>
      <c r="H72" s="16">
        <f t="shared" ref="H72:H135" si="24">F72-F71</f>
        <v>18.150000000000034</v>
      </c>
      <c r="I72" s="9">
        <f t="shared" ref="I72:I135" si="25">F72/F71-1</f>
        <v>6.9420539300057538E-2</v>
      </c>
      <c r="J72" s="17">
        <f>_xll.GetPrice($J$2,"MonthlyAverage","mid",D72)</f>
        <v>455</v>
      </c>
      <c r="K72" s="3" t="str">
        <f t="shared" ref="K72:K135" si="26">IF(L72&gt;0,"up",IF(L72=0,"stable","down"))</f>
        <v>up</v>
      </c>
      <c r="L72" s="16">
        <f t="shared" ref="L72:L135" si="27">J72-J71</f>
        <v>4.5</v>
      </c>
      <c r="M72" s="9">
        <f t="shared" ref="M72:M135" si="28">J72/J71-1</f>
        <v>9.9889012208655981E-3</v>
      </c>
      <c r="N72" s="17">
        <f t="shared" si="11"/>
        <v>175.39999999999998</v>
      </c>
      <c r="O72" s="3" t="str">
        <f t="shared" si="12"/>
        <v>down</v>
      </c>
      <c r="P72" s="16">
        <f t="shared" si="13"/>
        <v>-13.650000000000034</v>
      </c>
      <c r="Q72" s="9">
        <f t="shared" si="14"/>
        <v>-7.2203120867495585E-2</v>
      </c>
      <c r="R72" s="3" t="str">
        <f t="shared" si="15"/>
        <v>align</v>
      </c>
      <c r="S72" s="9" t="str">
        <f t="shared" si="16"/>
        <v>outperformed</v>
      </c>
      <c r="T72" s="3" t="str">
        <f t="shared" si="17"/>
        <v>no</v>
      </c>
    </row>
    <row r="73" spans="1:20" x14ac:dyDescent="0.35">
      <c r="A73" s="5">
        <f t="shared" si="19"/>
        <v>2015</v>
      </c>
      <c r="B73" s="5">
        <f t="shared" si="20"/>
        <v>2</v>
      </c>
      <c r="C73" s="5">
        <f t="shared" si="21"/>
        <v>6</v>
      </c>
      <c r="D73" s="7">
        <f t="shared" si="22"/>
        <v>42185</v>
      </c>
      <c r="E73" s="6" t="s">
        <v>78</v>
      </c>
      <c r="F73" s="8">
        <f>_xll.GetPrice($F$2,"MonthlyAverage","mid",D73)</f>
        <v>270.20999999999998</v>
      </c>
      <c r="G73" s="3" t="str">
        <f t="shared" si="23"/>
        <v>down</v>
      </c>
      <c r="H73" s="16">
        <f t="shared" si="24"/>
        <v>-9.3900000000000432</v>
      </c>
      <c r="I73" s="9">
        <f t="shared" si="25"/>
        <v>-3.3583690987124659E-2</v>
      </c>
      <c r="J73" s="17">
        <f>_xll.GetPrice($J$2,"MonthlyAverage","mid",D73)</f>
        <v>439.38</v>
      </c>
      <c r="K73" s="3" t="str">
        <f t="shared" si="26"/>
        <v>down</v>
      </c>
      <c r="L73" s="16">
        <f t="shared" si="27"/>
        <v>-15.620000000000005</v>
      </c>
      <c r="M73" s="9">
        <f t="shared" si="28"/>
        <v>-3.4329670329670381E-2</v>
      </c>
      <c r="N73" s="17">
        <f t="shared" ref="N73:N136" si="29">J73-F73</f>
        <v>169.17000000000002</v>
      </c>
      <c r="O73" s="3" t="str">
        <f t="shared" ref="O73:O136" si="30">IF(P73&gt;0,"up",IF(P73=0,"stable","down"))</f>
        <v>down</v>
      </c>
      <c r="P73" s="16">
        <f t="shared" ref="P73:P136" si="31">N73-N72</f>
        <v>-6.2299999999999613</v>
      </c>
      <c r="Q73" s="9">
        <f t="shared" ref="Q73:Q136" si="32">N73/N72-1</f>
        <v>-3.55188141391104E-2</v>
      </c>
      <c r="R73" s="3" t="str">
        <f t="shared" ref="R73:R136" si="33">IF(G73=K73,"align","diverge")</f>
        <v>align</v>
      </c>
      <c r="S73" s="9" t="str">
        <f t="shared" ref="S73:S136" si="34">IF((H73-L73)&gt;0,"outperformed","underperformed")</f>
        <v>outperformed</v>
      </c>
      <c r="T73" s="3" t="str">
        <f t="shared" ref="T73:T136" si="35">IF(OR(AND(L73&gt;0,S73="underperformed"),AND(L73&lt;0,S73="outperformed")),"works","no")</f>
        <v>works</v>
      </c>
    </row>
    <row r="74" spans="1:20" x14ac:dyDescent="0.35">
      <c r="A74" s="5">
        <f t="shared" si="19"/>
        <v>2015</v>
      </c>
      <c r="B74" s="5">
        <f t="shared" si="20"/>
        <v>3</v>
      </c>
      <c r="C74" s="5">
        <f t="shared" si="21"/>
        <v>7</v>
      </c>
      <c r="D74" s="7">
        <f t="shared" si="22"/>
        <v>42216</v>
      </c>
      <c r="E74" s="6" t="s">
        <v>79</v>
      </c>
      <c r="F74" s="8">
        <f>_xll.GetPrice($F$2,"MonthlyAverage","mid",D74)</f>
        <v>229.28</v>
      </c>
      <c r="G74" s="3" t="str">
        <f t="shared" si="23"/>
        <v>down</v>
      </c>
      <c r="H74" s="16">
        <f t="shared" si="24"/>
        <v>-40.929999999999978</v>
      </c>
      <c r="I74" s="9">
        <f t="shared" si="25"/>
        <v>-0.15147477887568916</v>
      </c>
      <c r="J74" s="17">
        <f>_xll.GetPrice($J$2,"MonthlyAverage","mid",D74)</f>
        <v>405.84</v>
      </c>
      <c r="K74" s="3" t="str">
        <f t="shared" si="26"/>
        <v>down</v>
      </c>
      <c r="L74" s="16">
        <f t="shared" si="27"/>
        <v>-33.54000000000002</v>
      </c>
      <c r="M74" s="9">
        <f t="shared" si="28"/>
        <v>-7.6334835449952232E-2</v>
      </c>
      <c r="N74" s="17">
        <f t="shared" si="29"/>
        <v>176.55999999999997</v>
      </c>
      <c r="O74" s="3" t="str">
        <f t="shared" si="30"/>
        <v>up</v>
      </c>
      <c r="P74" s="16">
        <f t="shared" si="31"/>
        <v>7.3899999999999579</v>
      </c>
      <c r="Q74" s="9">
        <f t="shared" si="32"/>
        <v>4.3683868298161288E-2</v>
      </c>
      <c r="R74" s="3" t="str">
        <f t="shared" si="33"/>
        <v>align</v>
      </c>
      <c r="S74" s="9" t="str">
        <f t="shared" si="34"/>
        <v>underperformed</v>
      </c>
      <c r="T74" s="3" t="str">
        <f t="shared" si="35"/>
        <v>no</v>
      </c>
    </row>
    <row r="75" spans="1:20" x14ac:dyDescent="0.35">
      <c r="A75" s="5">
        <f t="shared" si="19"/>
        <v>2015</v>
      </c>
      <c r="B75" s="5">
        <f t="shared" si="20"/>
        <v>3</v>
      </c>
      <c r="C75" s="5">
        <f t="shared" si="21"/>
        <v>8</v>
      </c>
      <c r="D75" s="7">
        <f t="shared" si="22"/>
        <v>42247</v>
      </c>
      <c r="E75" s="6" t="s">
        <v>80</v>
      </c>
      <c r="F75" s="8">
        <f>_xll.GetPrice($F$2,"MonthlyAverage","mid",D75)</f>
        <v>230.83</v>
      </c>
      <c r="G75" s="3" t="str">
        <f t="shared" si="23"/>
        <v>up</v>
      </c>
      <c r="H75" s="16">
        <f t="shared" si="24"/>
        <v>1.5500000000000114</v>
      </c>
      <c r="I75" s="9">
        <f t="shared" si="25"/>
        <v>6.7602930914165693E-3</v>
      </c>
      <c r="J75" s="17">
        <f>_xll.GetPrice($J$2,"MonthlyAverage","mid",D75)</f>
        <v>392.5</v>
      </c>
      <c r="K75" s="3" t="str">
        <f t="shared" si="26"/>
        <v>down</v>
      </c>
      <c r="L75" s="16">
        <f t="shared" si="27"/>
        <v>-13.339999999999975</v>
      </c>
      <c r="M75" s="9">
        <f t="shared" si="28"/>
        <v>-3.2870096589789011E-2</v>
      </c>
      <c r="N75" s="17">
        <f t="shared" si="29"/>
        <v>161.66999999999999</v>
      </c>
      <c r="O75" s="3" t="str">
        <f t="shared" si="30"/>
        <v>down</v>
      </c>
      <c r="P75" s="16">
        <f t="shared" si="31"/>
        <v>-14.889999999999986</v>
      </c>
      <c r="Q75" s="9">
        <f t="shared" si="32"/>
        <v>-8.4333937471680942E-2</v>
      </c>
      <c r="R75" s="3" t="str">
        <f t="shared" si="33"/>
        <v>diverge</v>
      </c>
      <c r="S75" s="9" t="str">
        <f t="shared" si="34"/>
        <v>outperformed</v>
      </c>
      <c r="T75" s="3" t="str">
        <f t="shared" si="35"/>
        <v>works</v>
      </c>
    </row>
    <row r="76" spans="1:20" x14ac:dyDescent="0.35">
      <c r="A76" s="5">
        <f t="shared" si="19"/>
        <v>2015</v>
      </c>
      <c r="B76" s="5">
        <f t="shared" si="20"/>
        <v>3</v>
      </c>
      <c r="C76" s="5">
        <f t="shared" si="21"/>
        <v>9</v>
      </c>
      <c r="D76" s="7">
        <f t="shared" si="22"/>
        <v>42277</v>
      </c>
      <c r="E76" s="6" t="s">
        <v>81</v>
      </c>
      <c r="F76" s="8">
        <f>_xll.GetPrice($F$2,"MonthlyAverage","mid",D76)</f>
        <v>203.23</v>
      </c>
      <c r="G76" s="3" t="str">
        <f t="shared" si="23"/>
        <v>down</v>
      </c>
      <c r="H76" s="16">
        <f t="shared" si="24"/>
        <v>-27.600000000000023</v>
      </c>
      <c r="I76" s="9">
        <f t="shared" si="25"/>
        <v>-0.11956851362474552</v>
      </c>
      <c r="J76" s="17">
        <f>_xll.GetPrice($J$2,"MonthlyAverage","mid",D76)</f>
        <v>366</v>
      </c>
      <c r="K76" s="3" t="str">
        <f t="shared" si="26"/>
        <v>down</v>
      </c>
      <c r="L76" s="16">
        <f t="shared" si="27"/>
        <v>-26.5</v>
      </c>
      <c r="M76" s="9">
        <f t="shared" si="28"/>
        <v>-6.7515923566878966E-2</v>
      </c>
      <c r="N76" s="17">
        <f t="shared" si="29"/>
        <v>162.77000000000001</v>
      </c>
      <c r="O76" s="3" t="str">
        <f t="shared" si="30"/>
        <v>up</v>
      </c>
      <c r="P76" s="16">
        <f t="shared" si="31"/>
        <v>1.1000000000000227</v>
      </c>
      <c r="Q76" s="9">
        <f t="shared" si="32"/>
        <v>6.8039834230222418E-3</v>
      </c>
      <c r="R76" s="3" t="str">
        <f t="shared" si="33"/>
        <v>align</v>
      </c>
      <c r="S76" s="9" t="str">
        <f t="shared" si="34"/>
        <v>underperformed</v>
      </c>
      <c r="T76" s="3" t="str">
        <f t="shared" si="35"/>
        <v>no</v>
      </c>
    </row>
    <row r="77" spans="1:20" x14ac:dyDescent="0.35">
      <c r="A77" s="5">
        <f t="shared" si="19"/>
        <v>2015</v>
      </c>
      <c r="B77" s="5">
        <f t="shared" si="20"/>
        <v>4</v>
      </c>
      <c r="C77" s="5">
        <f t="shared" si="21"/>
        <v>10</v>
      </c>
      <c r="D77" s="7">
        <f t="shared" si="22"/>
        <v>42308</v>
      </c>
      <c r="E77" s="6" t="s">
        <v>82</v>
      </c>
      <c r="F77" s="8">
        <f>_xll.GetPrice($F$2,"MonthlyAverage","mid",D77)</f>
        <v>174.06</v>
      </c>
      <c r="G77" s="3" t="str">
        <f t="shared" si="23"/>
        <v>down</v>
      </c>
      <c r="H77" s="16">
        <f t="shared" si="24"/>
        <v>-29.169999999999987</v>
      </c>
      <c r="I77" s="9">
        <f t="shared" si="25"/>
        <v>-0.14353195886434089</v>
      </c>
      <c r="J77" s="17">
        <f>_xll.GetPrice($J$2,"MonthlyAverage","mid",D77)</f>
        <v>330.5</v>
      </c>
      <c r="K77" s="3" t="str">
        <f t="shared" si="26"/>
        <v>down</v>
      </c>
      <c r="L77" s="16">
        <f t="shared" si="27"/>
        <v>-35.5</v>
      </c>
      <c r="M77" s="9">
        <f t="shared" si="28"/>
        <v>-9.6994535519125735E-2</v>
      </c>
      <c r="N77" s="17">
        <f t="shared" si="29"/>
        <v>156.44</v>
      </c>
      <c r="O77" s="3" t="str">
        <f t="shared" si="30"/>
        <v>down</v>
      </c>
      <c r="P77" s="16">
        <f t="shared" si="31"/>
        <v>-6.3300000000000125</v>
      </c>
      <c r="Q77" s="9">
        <f t="shared" si="32"/>
        <v>-3.8889230202125757E-2</v>
      </c>
      <c r="R77" s="3" t="str">
        <f t="shared" si="33"/>
        <v>align</v>
      </c>
      <c r="S77" s="9" t="str">
        <f t="shared" si="34"/>
        <v>outperformed</v>
      </c>
      <c r="T77" s="3" t="str">
        <f t="shared" si="35"/>
        <v>works</v>
      </c>
    </row>
    <row r="78" spans="1:20" x14ac:dyDescent="0.35">
      <c r="A78" s="5">
        <f t="shared" si="19"/>
        <v>2015</v>
      </c>
      <c r="B78" s="5">
        <f t="shared" si="20"/>
        <v>4</v>
      </c>
      <c r="C78" s="5">
        <f t="shared" si="21"/>
        <v>11</v>
      </c>
      <c r="D78" s="7">
        <f t="shared" si="22"/>
        <v>42338</v>
      </c>
      <c r="E78" s="6" t="s">
        <v>83</v>
      </c>
      <c r="F78" s="8">
        <f>_xll.GetPrice($F$2,"MonthlyAverage","mid",D78)</f>
        <v>191.1</v>
      </c>
      <c r="G78" s="3" t="str">
        <f t="shared" si="23"/>
        <v>up</v>
      </c>
      <c r="H78" s="16">
        <f t="shared" si="24"/>
        <v>17.039999999999992</v>
      </c>
      <c r="I78" s="9">
        <f t="shared" si="25"/>
        <v>9.789727680110305E-2</v>
      </c>
      <c r="J78" s="17">
        <f>_xll.GetPrice($J$2,"MonthlyAverage","mid",D78)</f>
        <v>339.38</v>
      </c>
      <c r="K78" s="3" t="str">
        <f t="shared" si="26"/>
        <v>up</v>
      </c>
      <c r="L78" s="16">
        <f t="shared" si="27"/>
        <v>8.8799999999999955</v>
      </c>
      <c r="M78" s="9">
        <f t="shared" si="28"/>
        <v>2.6868381240544581E-2</v>
      </c>
      <c r="N78" s="17">
        <f t="shared" si="29"/>
        <v>148.28</v>
      </c>
      <c r="O78" s="3" t="str">
        <f t="shared" si="30"/>
        <v>down</v>
      </c>
      <c r="P78" s="16">
        <f t="shared" si="31"/>
        <v>-8.1599999999999966</v>
      </c>
      <c r="Q78" s="9">
        <f t="shared" si="32"/>
        <v>-5.2160572743543798E-2</v>
      </c>
      <c r="R78" s="3" t="str">
        <f t="shared" si="33"/>
        <v>align</v>
      </c>
      <c r="S78" s="9" t="str">
        <f t="shared" si="34"/>
        <v>outperformed</v>
      </c>
      <c r="T78" s="3" t="str">
        <f t="shared" si="35"/>
        <v>no</v>
      </c>
    </row>
    <row r="79" spans="1:20" x14ac:dyDescent="0.35">
      <c r="A79" s="5">
        <f t="shared" si="19"/>
        <v>2015</v>
      </c>
      <c r="B79" s="5">
        <f t="shared" si="20"/>
        <v>4</v>
      </c>
      <c r="C79" s="5">
        <f t="shared" si="21"/>
        <v>12</v>
      </c>
      <c r="D79" s="7">
        <f t="shared" si="22"/>
        <v>42369</v>
      </c>
      <c r="E79" s="6" t="s">
        <v>84</v>
      </c>
      <c r="F79" s="8">
        <f>_xll.GetPrice($F$2,"MonthlyAverage","mid",D79)</f>
        <v>184.01</v>
      </c>
      <c r="G79" s="3" t="str">
        <f t="shared" si="23"/>
        <v>down</v>
      </c>
      <c r="H79" s="16">
        <f t="shared" si="24"/>
        <v>-7.0900000000000034</v>
      </c>
      <c r="I79" s="9">
        <f t="shared" si="25"/>
        <v>-3.7100994243851382E-2</v>
      </c>
      <c r="J79" s="17">
        <f>_xll.GetPrice($J$2,"MonthlyAverage","mid",D79)</f>
        <v>335</v>
      </c>
      <c r="K79" s="3" t="str">
        <f t="shared" si="26"/>
        <v>down</v>
      </c>
      <c r="L79" s="16">
        <f t="shared" si="27"/>
        <v>-4.3799999999999955</v>
      </c>
      <c r="M79" s="9">
        <f t="shared" si="28"/>
        <v>-1.2905887206081657E-2</v>
      </c>
      <c r="N79" s="17">
        <f t="shared" si="29"/>
        <v>150.99</v>
      </c>
      <c r="O79" s="3" t="str">
        <f t="shared" si="30"/>
        <v>up</v>
      </c>
      <c r="P79" s="16">
        <f t="shared" si="31"/>
        <v>2.710000000000008</v>
      </c>
      <c r="Q79" s="9">
        <f t="shared" si="32"/>
        <v>1.8276234151605175E-2</v>
      </c>
      <c r="R79" s="3" t="str">
        <f t="shared" si="33"/>
        <v>align</v>
      </c>
      <c r="S79" s="9" t="str">
        <f t="shared" si="34"/>
        <v>underperformed</v>
      </c>
      <c r="T79" s="3" t="str">
        <f t="shared" si="35"/>
        <v>no</v>
      </c>
    </row>
    <row r="80" spans="1:20" x14ac:dyDescent="0.35">
      <c r="A80" s="5">
        <f t="shared" si="19"/>
        <v>2016</v>
      </c>
      <c r="B80" s="5">
        <f t="shared" si="20"/>
        <v>1</v>
      </c>
      <c r="C80" s="5">
        <f t="shared" si="21"/>
        <v>1</v>
      </c>
      <c r="D80" s="7">
        <f t="shared" si="22"/>
        <v>42400</v>
      </c>
      <c r="E80" s="6" t="s">
        <v>85</v>
      </c>
      <c r="F80" s="8">
        <f>_xll.GetPrice($F$2,"MonthlyAverage","mid",D80)</f>
        <v>178.88</v>
      </c>
      <c r="G80" s="3" t="str">
        <f t="shared" si="23"/>
        <v>down</v>
      </c>
      <c r="H80" s="16">
        <f t="shared" si="24"/>
        <v>-5.1299999999999955</v>
      </c>
      <c r="I80" s="9">
        <f t="shared" si="25"/>
        <v>-2.7878919623933407E-2</v>
      </c>
      <c r="J80" s="17">
        <f>_xll.GetPrice($J$2,"MonthlyAverage","mid",D80)</f>
        <v>329</v>
      </c>
      <c r="K80" s="3" t="str">
        <f t="shared" si="26"/>
        <v>down</v>
      </c>
      <c r="L80" s="16">
        <f t="shared" si="27"/>
        <v>-6</v>
      </c>
      <c r="M80" s="9">
        <f t="shared" si="28"/>
        <v>-1.7910447761193993E-2</v>
      </c>
      <c r="N80" s="17">
        <f t="shared" si="29"/>
        <v>150.12</v>
      </c>
      <c r="O80" s="3" t="str">
        <f t="shared" si="30"/>
        <v>down</v>
      </c>
      <c r="P80" s="16">
        <f t="shared" si="31"/>
        <v>-0.87000000000000455</v>
      </c>
      <c r="Q80" s="9">
        <f t="shared" si="32"/>
        <v>-5.7619709914563666E-3</v>
      </c>
      <c r="R80" s="3" t="str">
        <f t="shared" si="33"/>
        <v>align</v>
      </c>
      <c r="S80" s="9" t="str">
        <f t="shared" si="34"/>
        <v>outperformed</v>
      </c>
      <c r="T80" s="3" t="str">
        <f t="shared" si="35"/>
        <v>works</v>
      </c>
    </row>
    <row r="81" spans="1:20" x14ac:dyDescent="0.35">
      <c r="A81" s="5">
        <f t="shared" si="19"/>
        <v>2016</v>
      </c>
      <c r="B81" s="5">
        <f t="shared" si="20"/>
        <v>1</v>
      </c>
      <c r="C81" s="5">
        <f t="shared" si="21"/>
        <v>2</v>
      </c>
      <c r="D81" s="7">
        <f t="shared" si="22"/>
        <v>42429</v>
      </c>
      <c r="E81" s="6" t="s">
        <v>86</v>
      </c>
      <c r="F81" s="8">
        <f>_xll.GetPrice($F$2,"MonthlyAverage","mid",D81)</f>
        <v>172.08</v>
      </c>
      <c r="G81" s="3" t="str">
        <f t="shared" si="23"/>
        <v>down</v>
      </c>
      <c r="H81" s="16">
        <f t="shared" si="24"/>
        <v>-6.7999999999999829</v>
      </c>
      <c r="I81" s="9">
        <f t="shared" si="25"/>
        <v>-3.8014311270125112E-2</v>
      </c>
      <c r="J81" s="17">
        <f>_xll.GetPrice($J$2,"MonthlyAverage","mid",D81)</f>
        <v>320</v>
      </c>
      <c r="K81" s="3" t="str">
        <f t="shared" si="26"/>
        <v>down</v>
      </c>
      <c r="L81" s="16">
        <f t="shared" si="27"/>
        <v>-9</v>
      </c>
      <c r="M81" s="9">
        <f t="shared" si="28"/>
        <v>-2.7355623100303927E-2</v>
      </c>
      <c r="N81" s="17">
        <f t="shared" si="29"/>
        <v>147.91999999999999</v>
      </c>
      <c r="O81" s="3" t="str">
        <f t="shared" si="30"/>
        <v>down</v>
      </c>
      <c r="P81" s="16">
        <f t="shared" si="31"/>
        <v>-2.2000000000000171</v>
      </c>
      <c r="Q81" s="9">
        <f t="shared" si="32"/>
        <v>-1.4654942712496788E-2</v>
      </c>
      <c r="R81" s="3" t="str">
        <f t="shared" si="33"/>
        <v>align</v>
      </c>
      <c r="S81" s="9" t="str">
        <f t="shared" si="34"/>
        <v>outperformed</v>
      </c>
      <c r="T81" s="3" t="str">
        <f t="shared" si="35"/>
        <v>works</v>
      </c>
    </row>
    <row r="82" spans="1:20" x14ac:dyDescent="0.35">
      <c r="A82" s="5">
        <f t="shared" si="19"/>
        <v>2016</v>
      </c>
      <c r="B82" s="5">
        <f t="shared" si="20"/>
        <v>1</v>
      </c>
      <c r="C82" s="5">
        <f t="shared" si="21"/>
        <v>3</v>
      </c>
      <c r="D82" s="7">
        <f t="shared" si="22"/>
        <v>42460</v>
      </c>
      <c r="E82" s="6" t="s">
        <v>87</v>
      </c>
      <c r="F82" s="8">
        <f>_xll.GetPrice($F$2,"MonthlyAverage","mid",D82)</f>
        <v>209.88</v>
      </c>
      <c r="G82" s="3" t="str">
        <f t="shared" si="23"/>
        <v>up</v>
      </c>
      <c r="H82" s="16">
        <f t="shared" si="24"/>
        <v>37.799999999999983</v>
      </c>
      <c r="I82" s="9">
        <f t="shared" si="25"/>
        <v>0.21966527196652708</v>
      </c>
      <c r="J82" s="17">
        <f>_xll.GetPrice($J$2,"MonthlyAverage","mid",D82)</f>
        <v>375.2</v>
      </c>
      <c r="K82" s="3" t="str">
        <f t="shared" si="26"/>
        <v>up</v>
      </c>
      <c r="L82" s="16">
        <f t="shared" si="27"/>
        <v>55.199999999999989</v>
      </c>
      <c r="M82" s="9">
        <f t="shared" si="28"/>
        <v>0.17249999999999988</v>
      </c>
      <c r="N82" s="17">
        <f t="shared" si="29"/>
        <v>165.32</v>
      </c>
      <c r="O82" s="3" t="str">
        <f t="shared" si="30"/>
        <v>up</v>
      </c>
      <c r="P82" s="16">
        <f t="shared" si="31"/>
        <v>17.400000000000006</v>
      </c>
      <c r="Q82" s="9">
        <f t="shared" si="32"/>
        <v>0.11763115197404006</v>
      </c>
      <c r="R82" s="3" t="str">
        <f t="shared" si="33"/>
        <v>align</v>
      </c>
      <c r="S82" s="9" t="str">
        <f t="shared" si="34"/>
        <v>underperformed</v>
      </c>
      <c r="T82" s="3" t="str">
        <f t="shared" si="35"/>
        <v>works</v>
      </c>
    </row>
    <row r="83" spans="1:20" x14ac:dyDescent="0.35">
      <c r="A83" s="5">
        <f t="shared" si="19"/>
        <v>2016</v>
      </c>
      <c r="B83" s="5">
        <f t="shared" si="20"/>
        <v>2</v>
      </c>
      <c r="C83" s="5">
        <f t="shared" si="21"/>
        <v>4</v>
      </c>
      <c r="D83" s="7">
        <f t="shared" si="22"/>
        <v>42490</v>
      </c>
      <c r="E83" s="6" t="s">
        <v>88</v>
      </c>
      <c r="F83" s="8">
        <f>_xll.GetPrice($F$2,"MonthlyAverage","mid",D83)</f>
        <v>266.17</v>
      </c>
      <c r="G83" s="3" t="str">
        <f t="shared" si="23"/>
        <v>up</v>
      </c>
      <c r="H83" s="16">
        <f t="shared" si="24"/>
        <v>56.29000000000002</v>
      </c>
      <c r="I83" s="9">
        <f t="shared" si="25"/>
        <v>0.26820087669144277</v>
      </c>
      <c r="J83" s="17">
        <f>_xll.GetPrice($J$2,"MonthlyAverage","mid",D83)</f>
        <v>460</v>
      </c>
      <c r="K83" s="3" t="str">
        <f t="shared" si="26"/>
        <v>up</v>
      </c>
      <c r="L83" s="16">
        <f t="shared" si="27"/>
        <v>84.800000000000011</v>
      </c>
      <c r="M83" s="9">
        <f t="shared" si="28"/>
        <v>0.22601279317697243</v>
      </c>
      <c r="N83" s="17">
        <f t="shared" si="29"/>
        <v>193.82999999999998</v>
      </c>
      <c r="O83" s="3" t="str">
        <f t="shared" si="30"/>
        <v>up</v>
      </c>
      <c r="P83" s="16">
        <f t="shared" si="31"/>
        <v>28.509999999999991</v>
      </c>
      <c r="Q83" s="9">
        <f t="shared" si="32"/>
        <v>0.17245342366319849</v>
      </c>
      <c r="R83" s="3" t="str">
        <f t="shared" si="33"/>
        <v>align</v>
      </c>
      <c r="S83" s="9" t="str">
        <f t="shared" si="34"/>
        <v>underperformed</v>
      </c>
      <c r="T83" s="3" t="str">
        <f t="shared" si="35"/>
        <v>works</v>
      </c>
    </row>
    <row r="84" spans="1:20" x14ac:dyDescent="0.35">
      <c r="A84" s="5">
        <f t="shared" si="19"/>
        <v>2016</v>
      </c>
      <c r="B84" s="5">
        <f t="shared" si="20"/>
        <v>2</v>
      </c>
      <c r="C84" s="5">
        <f t="shared" si="21"/>
        <v>5</v>
      </c>
      <c r="D84" s="7">
        <f t="shared" si="22"/>
        <v>42521</v>
      </c>
      <c r="E84" s="6" t="s">
        <v>89</v>
      </c>
      <c r="F84" s="8">
        <f>_xll.GetPrice($F$2,"MonthlyAverage","mid",D84)</f>
        <v>290.94</v>
      </c>
      <c r="G84" s="3" t="str">
        <f t="shared" si="23"/>
        <v>up</v>
      </c>
      <c r="H84" s="16">
        <f t="shared" si="24"/>
        <v>24.769999999999982</v>
      </c>
      <c r="I84" s="9">
        <f t="shared" si="25"/>
        <v>9.3060825788030099E-2</v>
      </c>
      <c r="J84" s="17">
        <f>_xll.GetPrice($J$2,"MonthlyAverage","mid",D84)</f>
        <v>475.63</v>
      </c>
      <c r="K84" s="3" t="str">
        <f t="shared" si="26"/>
        <v>up</v>
      </c>
      <c r="L84" s="16">
        <f t="shared" si="27"/>
        <v>15.629999999999995</v>
      </c>
      <c r="M84" s="9">
        <f t="shared" si="28"/>
        <v>3.3978260869565124E-2</v>
      </c>
      <c r="N84" s="17">
        <f t="shared" si="29"/>
        <v>184.69</v>
      </c>
      <c r="O84" s="3" t="str">
        <f t="shared" si="30"/>
        <v>down</v>
      </c>
      <c r="P84" s="16">
        <f t="shared" si="31"/>
        <v>-9.1399999999999864</v>
      </c>
      <c r="Q84" s="9">
        <f t="shared" si="32"/>
        <v>-4.7154723211061178E-2</v>
      </c>
      <c r="R84" s="3" t="str">
        <f t="shared" si="33"/>
        <v>align</v>
      </c>
      <c r="S84" s="9" t="str">
        <f t="shared" si="34"/>
        <v>outperformed</v>
      </c>
      <c r="T84" s="3" t="str">
        <f t="shared" si="35"/>
        <v>no</v>
      </c>
    </row>
    <row r="85" spans="1:20" x14ac:dyDescent="0.35">
      <c r="A85" s="5">
        <f t="shared" si="19"/>
        <v>2016</v>
      </c>
      <c r="B85" s="5">
        <f t="shared" si="20"/>
        <v>2</v>
      </c>
      <c r="C85" s="5">
        <f t="shared" si="21"/>
        <v>6</v>
      </c>
      <c r="D85" s="7">
        <f t="shared" si="22"/>
        <v>42551</v>
      </c>
      <c r="E85" s="6" t="s">
        <v>90</v>
      </c>
      <c r="F85" s="8">
        <f>_xll.GetPrice($F$2,"MonthlyAverage","mid",D85)</f>
        <v>223.37</v>
      </c>
      <c r="G85" s="3" t="str">
        <f t="shared" si="23"/>
        <v>down</v>
      </c>
      <c r="H85" s="16">
        <f t="shared" si="24"/>
        <v>-67.569999999999993</v>
      </c>
      <c r="I85" s="9">
        <f t="shared" si="25"/>
        <v>-0.23224719873513433</v>
      </c>
      <c r="J85" s="17">
        <f>_xll.GetPrice($J$2,"MonthlyAverage","mid",D85)</f>
        <v>408</v>
      </c>
      <c r="K85" s="3" t="str">
        <f t="shared" si="26"/>
        <v>down</v>
      </c>
      <c r="L85" s="16">
        <f t="shared" si="27"/>
        <v>-67.63</v>
      </c>
      <c r="M85" s="9">
        <f t="shared" si="28"/>
        <v>-0.14219035805142655</v>
      </c>
      <c r="N85" s="17">
        <f t="shared" si="29"/>
        <v>184.63</v>
      </c>
      <c r="O85" s="3" t="str">
        <f t="shared" si="30"/>
        <v>down</v>
      </c>
      <c r="P85" s="16">
        <f t="shared" si="31"/>
        <v>-6.0000000000002274E-2</v>
      </c>
      <c r="Q85" s="9">
        <f t="shared" si="32"/>
        <v>-3.248686989009153E-4</v>
      </c>
      <c r="R85" s="3" t="str">
        <f t="shared" si="33"/>
        <v>align</v>
      </c>
      <c r="S85" s="9" t="str">
        <f t="shared" si="34"/>
        <v>outperformed</v>
      </c>
      <c r="T85" s="3" t="str">
        <f t="shared" si="35"/>
        <v>works</v>
      </c>
    </row>
    <row r="86" spans="1:20" x14ac:dyDescent="0.35">
      <c r="A86" s="5">
        <f t="shared" si="19"/>
        <v>2016</v>
      </c>
      <c r="B86" s="5">
        <f t="shared" si="20"/>
        <v>3</v>
      </c>
      <c r="C86" s="5">
        <f t="shared" si="21"/>
        <v>7</v>
      </c>
      <c r="D86" s="7">
        <f t="shared" si="22"/>
        <v>42582</v>
      </c>
      <c r="E86" s="6" t="s">
        <v>91</v>
      </c>
      <c r="F86" s="8">
        <f>_xll.GetPrice($F$2,"MonthlyAverage","mid",D86)</f>
        <v>214.69</v>
      </c>
      <c r="G86" s="3" t="str">
        <f t="shared" si="23"/>
        <v>down</v>
      </c>
      <c r="H86" s="16">
        <f t="shared" si="24"/>
        <v>-8.6800000000000068</v>
      </c>
      <c r="I86" s="9">
        <f t="shared" si="25"/>
        <v>-3.885929175806957E-2</v>
      </c>
      <c r="J86" s="17">
        <f>_xll.GetPrice($J$2,"MonthlyAverage","mid",D86)</f>
        <v>377.5</v>
      </c>
      <c r="K86" s="3" t="str">
        <f t="shared" si="26"/>
        <v>down</v>
      </c>
      <c r="L86" s="16">
        <f t="shared" si="27"/>
        <v>-30.5</v>
      </c>
      <c r="M86" s="9">
        <f t="shared" si="28"/>
        <v>-7.475490196078427E-2</v>
      </c>
      <c r="N86" s="17">
        <f t="shared" si="29"/>
        <v>162.81</v>
      </c>
      <c r="O86" s="3" t="str">
        <f t="shared" si="30"/>
        <v>down</v>
      </c>
      <c r="P86" s="16">
        <f t="shared" si="31"/>
        <v>-21.819999999999993</v>
      </c>
      <c r="Q86" s="9">
        <f t="shared" si="32"/>
        <v>-0.11818231056708006</v>
      </c>
      <c r="R86" s="3" t="str">
        <f t="shared" si="33"/>
        <v>align</v>
      </c>
      <c r="S86" s="9" t="str">
        <f t="shared" si="34"/>
        <v>outperformed</v>
      </c>
      <c r="T86" s="3" t="str">
        <f t="shared" si="35"/>
        <v>works</v>
      </c>
    </row>
    <row r="87" spans="1:20" x14ac:dyDescent="0.35">
      <c r="A87" s="5">
        <f t="shared" si="19"/>
        <v>2016</v>
      </c>
      <c r="B87" s="5">
        <f t="shared" si="20"/>
        <v>3</v>
      </c>
      <c r="C87" s="5">
        <f t="shared" si="21"/>
        <v>8</v>
      </c>
      <c r="D87" s="7">
        <f t="shared" si="22"/>
        <v>42613</v>
      </c>
      <c r="E87" s="6" t="s">
        <v>92</v>
      </c>
      <c r="F87" s="8">
        <f>_xll.GetPrice($F$2,"MonthlyAverage","mid",D87)</f>
        <v>220.31</v>
      </c>
      <c r="G87" s="3" t="str">
        <f t="shared" si="23"/>
        <v>up</v>
      </c>
      <c r="H87" s="16">
        <f t="shared" si="24"/>
        <v>5.6200000000000045</v>
      </c>
      <c r="I87" s="9">
        <f t="shared" si="25"/>
        <v>2.617727886720389E-2</v>
      </c>
      <c r="J87" s="17">
        <f>_xll.GetPrice($J$2,"MonthlyAverage","mid",D87)</f>
        <v>378.75</v>
      </c>
      <c r="K87" s="3" t="str">
        <f t="shared" si="26"/>
        <v>up</v>
      </c>
      <c r="L87" s="16">
        <f t="shared" si="27"/>
        <v>1.25</v>
      </c>
      <c r="M87" s="9">
        <f t="shared" si="28"/>
        <v>3.3112582781456013E-3</v>
      </c>
      <c r="N87" s="17">
        <f t="shared" si="29"/>
        <v>158.44</v>
      </c>
      <c r="O87" s="3" t="str">
        <f t="shared" si="30"/>
        <v>down</v>
      </c>
      <c r="P87" s="16">
        <f t="shared" si="31"/>
        <v>-4.3700000000000045</v>
      </c>
      <c r="Q87" s="9">
        <f t="shared" si="32"/>
        <v>-2.684110312634358E-2</v>
      </c>
      <c r="R87" s="3" t="str">
        <f t="shared" si="33"/>
        <v>align</v>
      </c>
      <c r="S87" s="9" t="str">
        <f t="shared" si="34"/>
        <v>outperformed</v>
      </c>
      <c r="T87" s="3" t="str">
        <f t="shared" si="35"/>
        <v>no</v>
      </c>
    </row>
    <row r="88" spans="1:20" x14ac:dyDescent="0.35">
      <c r="A88" s="5">
        <f t="shared" si="19"/>
        <v>2016</v>
      </c>
      <c r="B88" s="5">
        <f t="shared" si="20"/>
        <v>3</v>
      </c>
      <c r="C88" s="5">
        <f t="shared" si="21"/>
        <v>9</v>
      </c>
      <c r="D88" s="7">
        <f t="shared" si="22"/>
        <v>42643</v>
      </c>
      <c r="E88" s="6" t="s">
        <v>93</v>
      </c>
      <c r="F88" s="8">
        <f>_xll.GetPrice($F$2,"MonthlyAverage","mid",D88)</f>
        <v>212.13</v>
      </c>
      <c r="G88" s="3" t="str">
        <f t="shared" si="23"/>
        <v>down</v>
      </c>
      <c r="H88" s="16">
        <f t="shared" si="24"/>
        <v>-8.1800000000000068</v>
      </c>
      <c r="I88" s="9">
        <f t="shared" si="25"/>
        <v>-3.7129499341836514E-2</v>
      </c>
      <c r="J88" s="17">
        <f>_xll.GetPrice($J$2,"MonthlyAverage","mid",D88)</f>
        <v>365</v>
      </c>
      <c r="K88" s="3" t="str">
        <f t="shared" si="26"/>
        <v>down</v>
      </c>
      <c r="L88" s="16">
        <f t="shared" si="27"/>
        <v>-13.75</v>
      </c>
      <c r="M88" s="9">
        <f t="shared" si="28"/>
        <v>-3.6303630363036299E-2</v>
      </c>
      <c r="N88" s="17">
        <f t="shared" si="29"/>
        <v>152.87</v>
      </c>
      <c r="O88" s="3" t="str">
        <f t="shared" si="30"/>
        <v>down</v>
      </c>
      <c r="P88" s="16">
        <f t="shared" si="31"/>
        <v>-5.5699999999999932</v>
      </c>
      <c r="Q88" s="9">
        <f t="shared" si="32"/>
        <v>-3.515526382226708E-2</v>
      </c>
      <c r="R88" s="3" t="str">
        <f t="shared" si="33"/>
        <v>align</v>
      </c>
      <c r="S88" s="9" t="str">
        <f t="shared" si="34"/>
        <v>outperformed</v>
      </c>
      <c r="T88" s="3" t="str">
        <f t="shared" si="35"/>
        <v>works</v>
      </c>
    </row>
    <row r="89" spans="1:20" x14ac:dyDescent="0.35">
      <c r="A89" s="5">
        <f t="shared" si="19"/>
        <v>2016</v>
      </c>
      <c r="B89" s="5">
        <f t="shared" si="20"/>
        <v>4</v>
      </c>
      <c r="C89" s="5">
        <f t="shared" si="21"/>
        <v>10</v>
      </c>
      <c r="D89" s="7">
        <f t="shared" si="22"/>
        <v>42674</v>
      </c>
      <c r="E89" s="6" t="s">
        <v>94</v>
      </c>
      <c r="F89" s="8">
        <f>_xll.GetPrice($F$2,"MonthlyAverage","mid",D89)</f>
        <v>217.74</v>
      </c>
      <c r="G89" s="3" t="str">
        <f t="shared" si="23"/>
        <v>up</v>
      </c>
      <c r="H89" s="16">
        <f t="shared" si="24"/>
        <v>5.6100000000000136</v>
      </c>
      <c r="I89" s="9">
        <f t="shared" si="25"/>
        <v>2.6446047235185954E-2</v>
      </c>
      <c r="J89" s="17">
        <f>_xll.GetPrice($J$2,"MonthlyAverage","mid",D89)</f>
        <v>376.88</v>
      </c>
      <c r="K89" s="3" t="str">
        <f t="shared" si="26"/>
        <v>up</v>
      </c>
      <c r="L89" s="16">
        <f t="shared" si="27"/>
        <v>11.879999999999995</v>
      </c>
      <c r="M89" s="9">
        <f t="shared" si="28"/>
        <v>3.2547945205479545E-2</v>
      </c>
      <c r="N89" s="17">
        <f t="shared" si="29"/>
        <v>159.13999999999999</v>
      </c>
      <c r="O89" s="3" t="str">
        <f t="shared" si="30"/>
        <v>up</v>
      </c>
      <c r="P89" s="16">
        <f t="shared" si="31"/>
        <v>6.2699999999999818</v>
      </c>
      <c r="Q89" s="9">
        <f t="shared" si="32"/>
        <v>4.1015241708641126E-2</v>
      </c>
      <c r="R89" s="3" t="str">
        <f t="shared" si="33"/>
        <v>align</v>
      </c>
      <c r="S89" s="9" t="str">
        <f t="shared" si="34"/>
        <v>underperformed</v>
      </c>
      <c r="T89" s="3" t="str">
        <f t="shared" si="35"/>
        <v>works</v>
      </c>
    </row>
    <row r="90" spans="1:20" x14ac:dyDescent="0.35">
      <c r="A90" s="5">
        <f t="shared" si="19"/>
        <v>2016</v>
      </c>
      <c r="B90" s="5">
        <f t="shared" si="20"/>
        <v>4</v>
      </c>
      <c r="C90" s="5">
        <f t="shared" si="21"/>
        <v>11</v>
      </c>
      <c r="D90" s="7">
        <f t="shared" si="22"/>
        <v>42704</v>
      </c>
      <c r="E90" s="6" t="s">
        <v>95</v>
      </c>
      <c r="F90" s="8">
        <f>_xll.GetPrice($F$2,"MonthlyAverage","mid",D90)</f>
        <v>258.75</v>
      </c>
      <c r="G90" s="3" t="str">
        <f t="shared" si="23"/>
        <v>up</v>
      </c>
      <c r="H90" s="16">
        <f t="shared" si="24"/>
        <v>41.009999999999991</v>
      </c>
      <c r="I90" s="9">
        <f t="shared" si="25"/>
        <v>0.18834389639019</v>
      </c>
      <c r="J90" s="17">
        <f>_xll.GetPrice($J$2,"MonthlyAverage","mid",D90)</f>
        <v>431.25</v>
      </c>
      <c r="K90" s="3" t="str">
        <f t="shared" si="26"/>
        <v>up</v>
      </c>
      <c r="L90" s="16">
        <f t="shared" si="27"/>
        <v>54.370000000000005</v>
      </c>
      <c r="M90" s="9">
        <f t="shared" si="28"/>
        <v>0.14426342602419862</v>
      </c>
      <c r="N90" s="17">
        <f t="shared" si="29"/>
        <v>172.5</v>
      </c>
      <c r="O90" s="3" t="str">
        <f t="shared" si="30"/>
        <v>up</v>
      </c>
      <c r="P90" s="16">
        <f t="shared" si="31"/>
        <v>13.360000000000014</v>
      </c>
      <c r="Q90" s="9">
        <f t="shared" si="32"/>
        <v>8.3951237903732601E-2</v>
      </c>
      <c r="R90" s="3" t="str">
        <f t="shared" si="33"/>
        <v>align</v>
      </c>
      <c r="S90" s="9" t="str">
        <f t="shared" si="34"/>
        <v>underperformed</v>
      </c>
      <c r="T90" s="3" t="str">
        <f t="shared" si="35"/>
        <v>works</v>
      </c>
    </row>
    <row r="91" spans="1:20" x14ac:dyDescent="0.35">
      <c r="A91" s="5">
        <f t="shared" si="19"/>
        <v>2016</v>
      </c>
      <c r="B91" s="5">
        <f t="shared" si="20"/>
        <v>4</v>
      </c>
      <c r="C91" s="5">
        <f t="shared" si="21"/>
        <v>12</v>
      </c>
      <c r="D91" s="7">
        <f t="shared" si="22"/>
        <v>42735</v>
      </c>
      <c r="E91" s="6" t="s">
        <v>96</v>
      </c>
      <c r="F91" s="8">
        <f>_xll.GetPrice($F$2,"MonthlyAverage","mid",D91)</f>
        <v>272.33999999999997</v>
      </c>
      <c r="G91" s="3" t="str">
        <f t="shared" si="23"/>
        <v>up</v>
      </c>
      <c r="H91" s="16">
        <f t="shared" si="24"/>
        <v>13.589999999999975</v>
      </c>
      <c r="I91" s="9">
        <f t="shared" si="25"/>
        <v>5.2521739130434675E-2</v>
      </c>
      <c r="J91" s="17">
        <f>_xll.GetPrice($J$2,"MonthlyAverage","mid",D91)</f>
        <v>437.5</v>
      </c>
      <c r="K91" s="3" t="str">
        <f t="shared" si="26"/>
        <v>up</v>
      </c>
      <c r="L91" s="16">
        <f t="shared" si="27"/>
        <v>6.25</v>
      </c>
      <c r="M91" s="9">
        <f t="shared" si="28"/>
        <v>1.449275362318847E-2</v>
      </c>
      <c r="N91" s="17">
        <f t="shared" si="29"/>
        <v>165.16000000000003</v>
      </c>
      <c r="O91" s="3" t="str">
        <f t="shared" si="30"/>
        <v>down</v>
      </c>
      <c r="P91" s="16">
        <f t="shared" si="31"/>
        <v>-7.339999999999975</v>
      </c>
      <c r="Q91" s="9">
        <f t="shared" si="32"/>
        <v>-4.2550724637681059E-2</v>
      </c>
      <c r="R91" s="3" t="str">
        <f t="shared" si="33"/>
        <v>align</v>
      </c>
      <c r="S91" s="9" t="str">
        <f t="shared" si="34"/>
        <v>outperformed</v>
      </c>
      <c r="T91" s="3" t="str">
        <f t="shared" si="35"/>
        <v>no</v>
      </c>
    </row>
    <row r="92" spans="1:20" x14ac:dyDescent="0.35">
      <c r="A92" s="5">
        <f t="shared" si="19"/>
        <v>2017</v>
      </c>
      <c r="B92" s="5">
        <f t="shared" si="20"/>
        <v>1</v>
      </c>
      <c r="C92" s="5">
        <f t="shared" si="21"/>
        <v>1</v>
      </c>
      <c r="D92" s="7">
        <f t="shared" si="22"/>
        <v>42766</v>
      </c>
      <c r="E92" s="6" t="s">
        <v>97</v>
      </c>
      <c r="F92" s="8">
        <f>_xll.GetPrice($F$2,"MonthlyAverage","mid",D92)</f>
        <v>267.39</v>
      </c>
      <c r="G92" s="3" t="str">
        <f t="shared" si="23"/>
        <v>down</v>
      </c>
      <c r="H92" s="16">
        <f t="shared" si="24"/>
        <v>-4.9499999999999886</v>
      </c>
      <c r="I92" s="9">
        <f t="shared" si="25"/>
        <v>-1.8175809649702557E-2</v>
      </c>
      <c r="J92" s="17">
        <f>_xll.GetPrice($J$2,"MonthlyAverage","mid",D92)</f>
        <v>431.88</v>
      </c>
      <c r="K92" s="3" t="str">
        <f t="shared" si="26"/>
        <v>down</v>
      </c>
      <c r="L92" s="16">
        <f t="shared" si="27"/>
        <v>-5.6200000000000045</v>
      </c>
      <c r="M92" s="9">
        <f t="shared" si="28"/>
        <v>-1.2845714285714349E-2</v>
      </c>
      <c r="N92" s="17">
        <f t="shared" si="29"/>
        <v>164.49</v>
      </c>
      <c r="O92" s="3" t="str">
        <f t="shared" si="30"/>
        <v>down</v>
      </c>
      <c r="P92" s="16">
        <f t="shared" si="31"/>
        <v>-0.67000000000001592</v>
      </c>
      <c r="Q92" s="9">
        <f t="shared" si="32"/>
        <v>-4.0566723177525299E-3</v>
      </c>
      <c r="R92" s="3" t="str">
        <f t="shared" si="33"/>
        <v>align</v>
      </c>
      <c r="S92" s="9" t="str">
        <f t="shared" si="34"/>
        <v>outperformed</v>
      </c>
      <c r="T92" s="3" t="str">
        <f t="shared" si="35"/>
        <v>works</v>
      </c>
    </row>
    <row r="93" spans="1:20" x14ac:dyDescent="0.35">
      <c r="A93" s="5">
        <f t="shared" si="19"/>
        <v>2017</v>
      </c>
      <c r="B93" s="5">
        <f t="shared" si="20"/>
        <v>1</v>
      </c>
      <c r="C93" s="5">
        <f t="shared" si="21"/>
        <v>2</v>
      </c>
      <c r="D93" s="7">
        <f t="shared" si="22"/>
        <v>42794</v>
      </c>
      <c r="E93" s="6" t="s">
        <v>98</v>
      </c>
      <c r="F93" s="8">
        <f>_xll.GetPrice($F$2,"MonthlyAverage","mid",D93)</f>
        <v>258.77</v>
      </c>
      <c r="G93" s="3" t="str">
        <f t="shared" si="23"/>
        <v>down</v>
      </c>
      <c r="H93" s="16">
        <f t="shared" si="24"/>
        <v>-8.6200000000000045</v>
      </c>
      <c r="I93" s="9">
        <f t="shared" si="25"/>
        <v>-3.2237555630352688E-2</v>
      </c>
      <c r="J93" s="17">
        <f>_xll.GetPrice($J$2,"MonthlyAverage","mid",D93)</f>
        <v>412.5</v>
      </c>
      <c r="K93" s="3" t="str">
        <f t="shared" si="26"/>
        <v>down</v>
      </c>
      <c r="L93" s="16">
        <f t="shared" si="27"/>
        <v>-19.379999999999995</v>
      </c>
      <c r="M93" s="9">
        <f t="shared" si="28"/>
        <v>-4.4873575993331416E-2</v>
      </c>
      <c r="N93" s="17">
        <f t="shared" si="29"/>
        <v>153.73000000000002</v>
      </c>
      <c r="O93" s="3" t="str">
        <f t="shared" si="30"/>
        <v>down</v>
      </c>
      <c r="P93" s="16">
        <f t="shared" si="31"/>
        <v>-10.759999999999991</v>
      </c>
      <c r="Q93" s="9">
        <f t="shared" si="32"/>
        <v>-6.5414310900358652E-2</v>
      </c>
      <c r="R93" s="3" t="str">
        <f t="shared" si="33"/>
        <v>align</v>
      </c>
      <c r="S93" s="9" t="str">
        <f t="shared" si="34"/>
        <v>outperformed</v>
      </c>
      <c r="T93" s="3" t="str">
        <f t="shared" si="35"/>
        <v>works</v>
      </c>
    </row>
    <row r="94" spans="1:20" x14ac:dyDescent="0.35">
      <c r="A94" s="5">
        <f t="shared" si="19"/>
        <v>2017</v>
      </c>
      <c r="B94" s="5">
        <f t="shared" si="20"/>
        <v>1</v>
      </c>
      <c r="C94" s="5">
        <f t="shared" si="21"/>
        <v>3</v>
      </c>
      <c r="D94" s="7">
        <f t="shared" si="22"/>
        <v>42825</v>
      </c>
      <c r="E94" s="6" t="s">
        <v>99</v>
      </c>
      <c r="F94" s="8">
        <f>_xll.GetPrice($F$2,"MonthlyAverage","mid",D94)</f>
        <v>278.33</v>
      </c>
      <c r="G94" s="3" t="str">
        <f t="shared" si="23"/>
        <v>up</v>
      </c>
      <c r="H94" s="16">
        <f t="shared" si="24"/>
        <v>19.560000000000002</v>
      </c>
      <c r="I94" s="9">
        <f t="shared" si="25"/>
        <v>7.5588360319975179E-2</v>
      </c>
      <c r="J94" s="17">
        <f>_xll.GetPrice($J$2,"MonthlyAverage","mid",D94)</f>
        <v>434.5</v>
      </c>
      <c r="K94" s="3" t="str">
        <f t="shared" si="26"/>
        <v>up</v>
      </c>
      <c r="L94" s="16">
        <f t="shared" si="27"/>
        <v>22</v>
      </c>
      <c r="M94" s="9">
        <f t="shared" si="28"/>
        <v>5.3333333333333233E-2</v>
      </c>
      <c r="N94" s="17">
        <f t="shared" si="29"/>
        <v>156.17000000000002</v>
      </c>
      <c r="O94" s="3" t="str">
        <f t="shared" si="30"/>
        <v>up</v>
      </c>
      <c r="P94" s="16">
        <f t="shared" si="31"/>
        <v>2.4399999999999977</v>
      </c>
      <c r="Q94" s="9">
        <f t="shared" si="32"/>
        <v>1.5871983347427232E-2</v>
      </c>
      <c r="R94" s="3" t="str">
        <f t="shared" si="33"/>
        <v>align</v>
      </c>
      <c r="S94" s="9" t="str">
        <f t="shared" si="34"/>
        <v>underperformed</v>
      </c>
      <c r="T94" s="3" t="str">
        <f t="shared" si="35"/>
        <v>works</v>
      </c>
    </row>
    <row r="95" spans="1:20" x14ac:dyDescent="0.35">
      <c r="A95" s="5">
        <f t="shared" si="19"/>
        <v>2017</v>
      </c>
      <c r="B95" s="5">
        <f t="shared" si="20"/>
        <v>2</v>
      </c>
      <c r="C95" s="5">
        <f t="shared" si="21"/>
        <v>4</v>
      </c>
      <c r="D95" s="7">
        <f t="shared" si="22"/>
        <v>42855</v>
      </c>
      <c r="E95" s="6" t="s">
        <v>100</v>
      </c>
      <c r="F95" s="8">
        <f>_xll.GetPrice($F$2,"MonthlyAverage","mid",D95)</f>
        <v>265.58999999999997</v>
      </c>
      <c r="G95" s="3" t="str">
        <f t="shared" si="23"/>
        <v>down</v>
      </c>
      <c r="H95" s="16">
        <f t="shared" si="24"/>
        <v>-12.740000000000009</v>
      </c>
      <c r="I95" s="9">
        <f t="shared" si="25"/>
        <v>-4.577300326950029E-2</v>
      </c>
      <c r="J95" s="17">
        <f>_xll.GetPrice($J$2,"MonthlyAverage","mid",D95)</f>
        <v>421.25</v>
      </c>
      <c r="K95" s="3" t="str">
        <f t="shared" si="26"/>
        <v>down</v>
      </c>
      <c r="L95" s="16">
        <f t="shared" si="27"/>
        <v>-13.25</v>
      </c>
      <c r="M95" s="9">
        <f t="shared" si="28"/>
        <v>-3.0494821634062141E-2</v>
      </c>
      <c r="N95" s="17">
        <f t="shared" si="29"/>
        <v>155.66000000000003</v>
      </c>
      <c r="O95" s="3" t="str">
        <f t="shared" si="30"/>
        <v>down</v>
      </c>
      <c r="P95" s="16">
        <f t="shared" si="31"/>
        <v>-0.50999999999999091</v>
      </c>
      <c r="Q95" s="9">
        <f t="shared" si="32"/>
        <v>-3.2656720240762382E-3</v>
      </c>
      <c r="R95" s="3" t="str">
        <f t="shared" si="33"/>
        <v>align</v>
      </c>
      <c r="S95" s="9" t="str">
        <f t="shared" si="34"/>
        <v>outperformed</v>
      </c>
      <c r="T95" s="3" t="str">
        <f t="shared" si="35"/>
        <v>works</v>
      </c>
    </row>
    <row r="96" spans="1:20" x14ac:dyDescent="0.35">
      <c r="A96" s="5">
        <f t="shared" si="19"/>
        <v>2017</v>
      </c>
      <c r="B96" s="5">
        <f t="shared" si="20"/>
        <v>2</v>
      </c>
      <c r="C96" s="5">
        <f t="shared" si="21"/>
        <v>5</v>
      </c>
      <c r="D96" s="7">
        <f t="shared" si="22"/>
        <v>42886</v>
      </c>
      <c r="E96" s="6" t="s">
        <v>101</v>
      </c>
      <c r="F96" s="8">
        <f>_xll.GetPrice($F$2,"MonthlyAverage","mid",D96)</f>
        <v>266.85000000000002</v>
      </c>
      <c r="G96" s="3" t="str">
        <f t="shared" si="23"/>
        <v>up</v>
      </c>
      <c r="H96" s="16">
        <f t="shared" si="24"/>
        <v>1.2600000000000477</v>
      </c>
      <c r="I96" s="9">
        <f t="shared" si="25"/>
        <v>4.7441545238904315E-3</v>
      </c>
      <c r="J96" s="17">
        <f>_xll.GetPrice($J$2,"MonthlyAverage","mid",D96)</f>
        <v>442.5</v>
      </c>
      <c r="K96" s="3" t="str">
        <f t="shared" si="26"/>
        <v>up</v>
      </c>
      <c r="L96" s="16">
        <f t="shared" si="27"/>
        <v>21.25</v>
      </c>
      <c r="M96" s="9">
        <f t="shared" si="28"/>
        <v>5.0445103857566842E-2</v>
      </c>
      <c r="N96" s="17">
        <f t="shared" si="29"/>
        <v>175.64999999999998</v>
      </c>
      <c r="O96" s="3" t="str">
        <f t="shared" si="30"/>
        <v>up</v>
      </c>
      <c r="P96" s="16">
        <f t="shared" si="31"/>
        <v>19.989999999999952</v>
      </c>
      <c r="Q96" s="9">
        <f t="shared" si="32"/>
        <v>0.12842091738404182</v>
      </c>
      <c r="R96" s="3" t="str">
        <f t="shared" si="33"/>
        <v>align</v>
      </c>
      <c r="S96" s="9" t="str">
        <f t="shared" si="34"/>
        <v>underperformed</v>
      </c>
      <c r="T96" s="3" t="str">
        <f t="shared" si="35"/>
        <v>works</v>
      </c>
    </row>
    <row r="97" spans="1:20" x14ac:dyDescent="0.35">
      <c r="A97" s="5">
        <f t="shared" si="19"/>
        <v>2017</v>
      </c>
      <c r="B97" s="5">
        <f t="shared" si="20"/>
        <v>2</v>
      </c>
      <c r="C97" s="5">
        <f t="shared" si="21"/>
        <v>6</v>
      </c>
      <c r="D97" s="7">
        <f t="shared" si="22"/>
        <v>42916</v>
      </c>
      <c r="E97" s="6" t="s">
        <v>102</v>
      </c>
      <c r="F97" s="8">
        <f>_xll.GetPrice($F$2,"MonthlyAverage","mid",D97)</f>
        <v>271.98</v>
      </c>
      <c r="G97" s="3" t="str">
        <f t="shared" si="23"/>
        <v>up</v>
      </c>
      <c r="H97" s="16">
        <f t="shared" si="24"/>
        <v>5.1299999999999955</v>
      </c>
      <c r="I97" s="9">
        <f t="shared" si="25"/>
        <v>1.922428330522763E-2</v>
      </c>
      <c r="J97" s="17">
        <f>_xll.GetPrice($J$2,"MonthlyAverage","mid",D97)</f>
        <v>433</v>
      </c>
      <c r="K97" s="3" t="str">
        <f t="shared" si="26"/>
        <v>down</v>
      </c>
      <c r="L97" s="16">
        <f t="shared" si="27"/>
        <v>-9.5</v>
      </c>
      <c r="M97" s="9">
        <f t="shared" si="28"/>
        <v>-2.1468926553672274E-2</v>
      </c>
      <c r="N97" s="17">
        <f t="shared" si="29"/>
        <v>161.01999999999998</v>
      </c>
      <c r="O97" s="3" t="str">
        <f t="shared" si="30"/>
        <v>down</v>
      </c>
      <c r="P97" s="16">
        <f t="shared" si="31"/>
        <v>-14.629999999999995</v>
      </c>
      <c r="Q97" s="9">
        <f t="shared" si="32"/>
        <v>-8.3290634785083917E-2</v>
      </c>
      <c r="R97" s="3" t="str">
        <f t="shared" si="33"/>
        <v>diverge</v>
      </c>
      <c r="S97" s="9" t="str">
        <f t="shared" si="34"/>
        <v>outperformed</v>
      </c>
      <c r="T97" s="3" t="str">
        <f t="shared" si="35"/>
        <v>works</v>
      </c>
    </row>
    <row r="98" spans="1:20" x14ac:dyDescent="0.35">
      <c r="A98" s="5">
        <f t="shared" si="19"/>
        <v>2017</v>
      </c>
      <c r="B98" s="5">
        <f t="shared" si="20"/>
        <v>3</v>
      </c>
      <c r="C98" s="5">
        <f t="shared" si="21"/>
        <v>7</v>
      </c>
      <c r="D98" s="7">
        <f t="shared" si="22"/>
        <v>42947</v>
      </c>
      <c r="E98" s="6" t="s">
        <v>103</v>
      </c>
      <c r="F98" s="8">
        <f>_xll.GetPrice($F$2,"MonthlyAverage","mid",D98)</f>
        <v>296.32</v>
      </c>
      <c r="G98" s="3" t="str">
        <f t="shared" si="23"/>
        <v>up</v>
      </c>
      <c r="H98" s="16">
        <f t="shared" si="24"/>
        <v>24.339999999999975</v>
      </c>
      <c r="I98" s="9">
        <f t="shared" si="25"/>
        <v>8.9491874402529481E-2</v>
      </c>
      <c r="J98" s="17">
        <f>_xll.GetPrice($J$2,"MonthlyAverage","mid",D98)</f>
        <v>468.13</v>
      </c>
      <c r="K98" s="3" t="str">
        <f t="shared" si="26"/>
        <v>up</v>
      </c>
      <c r="L98" s="16">
        <f t="shared" si="27"/>
        <v>35.129999999999995</v>
      </c>
      <c r="M98" s="9">
        <f t="shared" si="28"/>
        <v>8.1131639722863635E-2</v>
      </c>
      <c r="N98" s="17">
        <f t="shared" si="29"/>
        <v>171.81</v>
      </c>
      <c r="O98" s="3" t="str">
        <f t="shared" si="30"/>
        <v>up</v>
      </c>
      <c r="P98" s="16">
        <f t="shared" si="31"/>
        <v>10.79000000000002</v>
      </c>
      <c r="Q98" s="9">
        <f t="shared" si="32"/>
        <v>6.7010309278350721E-2</v>
      </c>
      <c r="R98" s="3" t="str">
        <f t="shared" si="33"/>
        <v>align</v>
      </c>
      <c r="S98" s="9" t="str">
        <f t="shared" si="34"/>
        <v>underperformed</v>
      </c>
      <c r="T98" s="3" t="str">
        <f t="shared" si="35"/>
        <v>works</v>
      </c>
    </row>
    <row r="99" spans="1:20" x14ac:dyDescent="0.35">
      <c r="A99" s="5">
        <f t="shared" si="19"/>
        <v>2017</v>
      </c>
      <c r="B99" s="5">
        <f t="shared" si="20"/>
        <v>3</v>
      </c>
      <c r="C99" s="5">
        <f t="shared" si="21"/>
        <v>8</v>
      </c>
      <c r="D99" s="7">
        <f t="shared" si="22"/>
        <v>42978</v>
      </c>
      <c r="E99" s="6" t="s">
        <v>104</v>
      </c>
      <c r="F99" s="8">
        <f>_xll.GetPrice($F$2,"MonthlyAverage","mid",D99)</f>
        <v>338.81</v>
      </c>
      <c r="G99" s="3" t="str">
        <f t="shared" si="23"/>
        <v>up</v>
      </c>
      <c r="H99" s="16">
        <f t="shared" si="24"/>
        <v>42.490000000000009</v>
      </c>
      <c r="I99" s="9">
        <f t="shared" si="25"/>
        <v>0.14339227861771064</v>
      </c>
      <c r="J99" s="17">
        <f>_xll.GetPrice($J$2,"MonthlyAverage","mid",D99)</f>
        <v>525</v>
      </c>
      <c r="K99" s="3" t="str">
        <f t="shared" si="26"/>
        <v>up</v>
      </c>
      <c r="L99" s="16">
        <f t="shared" si="27"/>
        <v>56.870000000000005</v>
      </c>
      <c r="M99" s="9">
        <f t="shared" si="28"/>
        <v>0.12148334864247112</v>
      </c>
      <c r="N99" s="17">
        <f t="shared" si="29"/>
        <v>186.19</v>
      </c>
      <c r="O99" s="3" t="str">
        <f t="shared" si="30"/>
        <v>up</v>
      </c>
      <c r="P99" s="16">
        <f t="shared" si="31"/>
        <v>14.379999999999995</v>
      </c>
      <c r="Q99" s="9">
        <f t="shared" si="32"/>
        <v>8.36971072696584E-2</v>
      </c>
      <c r="R99" s="3" t="str">
        <f t="shared" si="33"/>
        <v>align</v>
      </c>
      <c r="S99" s="9" t="str">
        <f t="shared" si="34"/>
        <v>underperformed</v>
      </c>
      <c r="T99" s="3" t="str">
        <f t="shared" si="35"/>
        <v>works</v>
      </c>
    </row>
    <row r="100" spans="1:20" x14ac:dyDescent="0.35">
      <c r="A100" s="5">
        <f t="shared" si="19"/>
        <v>2017</v>
      </c>
      <c r="B100" s="5">
        <f t="shared" si="20"/>
        <v>3</v>
      </c>
      <c r="C100" s="5">
        <f t="shared" si="21"/>
        <v>9</v>
      </c>
      <c r="D100" s="7">
        <f t="shared" si="22"/>
        <v>43008</v>
      </c>
      <c r="E100" s="6" t="s">
        <v>105</v>
      </c>
      <c r="F100" s="8">
        <f>_xll.GetPrice($F$2,"MonthlyAverage","mid",D100)</f>
        <v>332.31</v>
      </c>
      <c r="G100" s="3" t="str">
        <f t="shared" si="23"/>
        <v>down</v>
      </c>
      <c r="H100" s="16">
        <f t="shared" si="24"/>
        <v>-6.5</v>
      </c>
      <c r="I100" s="9">
        <f t="shared" si="25"/>
        <v>-1.9184793837253911E-2</v>
      </c>
      <c r="J100" s="17">
        <f>_xll.GetPrice($J$2,"MonthlyAverage","mid",D100)</f>
        <v>546.25</v>
      </c>
      <c r="K100" s="3" t="str">
        <f t="shared" si="26"/>
        <v>up</v>
      </c>
      <c r="L100" s="16">
        <f t="shared" si="27"/>
        <v>21.25</v>
      </c>
      <c r="M100" s="9">
        <f t="shared" si="28"/>
        <v>4.0476190476190554E-2</v>
      </c>
      <c r="N100" s="17">
        <f t="shared" si="29"/>
        <v>213.94</v>
      </c>
      <c r="O100" s="3" t="str">
        <f t="shared" si="30"/>
        <v>up</v>
      </c>
      <c r="P100" s="16">
        <f t="shared" si="31"/>
        <v>27.75</v>
      </c>
      <c r="Q100" s="9">
        <f t="shared" si="32"/>
        <v>0.14904130189591269</v>
      </c>
      <c r="R100" s="3" t="str">
        <f t="shared" si="33"/>
        <v>diverge</v>
      </c>
      <c r="S100" s="9" t="str">
        <f t="shared" si="34"/>
        <v>underperformed</v>
      </c>
      <c r="T100" s="3" t="str">
        <f t="shared" si="35"/>
        <v>works</v>
      </c>
    </row>
    <row r="101" spans="1:20" x14ac:dyDescent="0.35">
      <c r="A101" s="5">
        <f t="shared" si="19"/>
        <v>2017</v>
      </c>
      <c r="B101" s="5">
        <f t="shared" si="20"/>
        <v>4</v>
      </c>
      <c r="C101" s="5">
        <f t="shared" si="21"/>
        <v>10</v>
      </c>
      <c r="D101" s="7">
        <f t="shared" si="22"/>
        <v>43039</v>
      </c>
      <c r="E101" s="6" t="s">
        <v>106</v>
      </c>
      <c r="F101" s="8">
        <f>_xll.GetPrice($F$2,"MonthlyAverage","mid",D101)</f>
        <v>298.32</v>
      </c>
      <c r="G101" s="3" t="str">
        <f t="shared" si="23"/>
        <v>down</v>
      </c>
      <c r="H101" s="16">
        <f t="shared" si="24"/>
        <v>-33.990000000000009</v>
      </c>
      <c r="I101" s="9">
        <f t="shared" si="25"/>
        <v>-0.10228401191658398</v>
      </c>
      <c r="J101" s="17">
        <f>_xll.GetPrice($J$2,"MonthlyAverage","mid",D101)</f>
        <v>523.75</v>
      </c>
      <c r="K101" s="3" t="str">
        <f t="shared" si="26"/>
        <v>down</v>
      </c>
      <c r="L101" s="16">
        <f t="shared" si="27"/>
        <v>-22.5</v>
      </c>
      <c r="M101" s="9">
        <f t="shared" si="28"/>
        <v>-4.1189931350114395E-2</v>
      </c>
      <c r="N101" s="17">
        <f t="shared" si="29"/>
        <v>225.43</v>
      </c>
      <c r="O101" s="3" t="str">
        <f t="shared" si="30"/>
        <v>up</v>
      </c>
      <c r="P101" s="16">
        <f t="shared" si="31"/>
        <v>11.490000000000009</v>
      </c>
      <c r="Q101" s="9">
        <f t="shared" si="32"/>
        <v>5.3706646723380436E-2</v>
      </c>
      <c r="R101" s="3" t="str">
        <f t="shared" si="33"/>
        <v>align</v>
      </c>
      <c r="S101" s="9" t="str">
        <f t="shared" si="34"/>
        <v>underperformed</v>
      </c>
      <c r="T101" s="3" t="str">
        <f t="shared" si="35"/>
        <v>no</v>
      </c>
    </row>
    <row r="102" spans="1:20" x14ac:dyDescent="0.35">
      <c r="A102" s="5">
        <f t="shared" si="19"/>
        <v>2017</v>
      </c>
      <c r="B102" s="5">
        <f t="shared" si="20"/>
        <v>4</v>
      </c>
      <c r="C102" s="5">
        <f t="shared" si="21"/>
        <v>11</v>
      </c>
      <c r="D102" s="7">
        <f t="shared" si="22"/>
        <v>43069</v>
      </c>
      <c r="E102" s="6" t="s">
        <v>107</v>
      </c>
      <c r="F102" s="8">
        <f>_xll.GetPrice($F$2,"MonthlyAverage","mid",D102)</f>
        <v>305.61</v>
      </c>
      <c r="G102" s="3" t="str">
        <f t="shared" si="23"/>
        <v>up</v>
      </c>
      <c r="H102" s="16">
        <f t="shared" si="24"/>
        <v>7.2900000000000205</v>
      </c>
      <c r="I102" s="9">
        <f t="shared" si="25"/>
        <v>2.4436846339501272E-2</v>
      </c>
      <c r="J102" s="17">
        <f>_xll.GetPrice($J$2,"MonthlyAverage","mid",D102)</f>
        <v>519</v>
      </c>
      <c r="K102" s="3" t="str">
        <f t="shared" si="26"/>
        <v>down</v>
      </c>
      <c r="L102" s="16">
        <f t="shared" si="27"/>
        <v>-4.75</v>
      </c>
      <c r="M102" s="9">
        <f t="shared" si="28"/>
        <v>-9.0692124105011818E-3</v>
      </c>
      <c r="N102" s="17">
        <f t="shared" si="29"/>
        <v>213.39</v>
      </c>
      <c r="O102" s="3" t="str">
        <f t="shared" si="30"/>
        <v>down</v>
      </c>
      <c r="P102" s="16">
        <f t="shared" si="31"/>
        <v>-12.04000000000002</v>
      </c>
      <c r="Q102" s="9">
        <f t="shared" si="32"/>
        <v>-5.3409040500377092E-2</v>
      </c>
      <c r="R102" s="3" t="str">
        <f t="shared" si="33"/>
        <v>diverge</v>
      </c>
      <c r="S102" s="9" t="str">
        <f t="shared" si="34"/>
        <v>outperformed</v>
      </c>
      <c r="T102" s="3" t="str">
        <f t="shared" si="35"/>
        <v>works</v>
      </c>
    </row>
    <row r="103" spans="1:20" x14ac:dyDescent="0.35">
      <c r="A103" s="5">
        <f t="shared" si="19"/>
        <v>2017</v>
      </c>
      <c r="B103" s="5">
        <f t="shared" si="20"/>
        <v>4</v>
      </c>
      <c r="C103" s="5">
        <f t="shared" si="21"/>
        <v>12</v>
      </c>
      <c r="D103" s="7">
        <f t="shared" si="22"/>
        <v>43100</v>
      </c>
      <c r="E103" s="6" t="s">
        <v>108</v>
      </c>
      <c r="F103" s="8">
        <f>_xll.GetPrice($F$2,"MonthlyAverage","mid",D103)</f>
        <v>346.63</v>
      </c>
      <c r="G103" s="3" t="str">
        <f t="shared" si="23"/>
        <v>up</v>
      </c>
      <c r="H103" s="16">
        <f t="shared" si="24"/>
        <v>41.019999999999982</v>
      </c>
      <c r="I103" s="9">
        <f t="shared" si="25"/>
        <v>0.13422335656555728</v>
      </c>
      <c r="J103" s="17">
        <f>_xll.GetPrice($J$2,"MonthlyAverage","mid",D103)</f>
        <v>558.75</v>
      </c>
      <c r="K103" s="3" t="str">
        <f t="shared" si="26"/>
        <v>up</v>
      </c>
      <c r="L103" s="16">
        <f t="shared" si="27"/>
        <v>39.75</v>
      </c>
      <c r="M103" s="9">
        <f t="shared" si="28"/>
        <v>7.6589595375722519E-2</v>
      </c>
      <c r="N103" s="17">
        <f t="shared" si="29"/>
        <v>212.12</v>
      </c>
      <c r="O103" s="3" t="str">
        <f t="shared" si="30"/>
        <v>down</v>
      </c>
      <c r="P103" s="16">
        <f t="shared" si="31"/>
        <v>-1.2699999999999818</v>
      </c>
      <c r="Q103" s="9">
        <f t="shared" si="32"/>
        <v>-5.9515441210927778E-3</v>
      </c>
      <c r="R103" s="3" t="str">
        <f t="shared" si="33"/>
        <v>align</v>
      </c>
      <c r="S103" s="9" t="str">
        <f t="shared" si="34"/>
        <v>outperformed</v>
      </c>
      <c r="T103" s="3" t="str">
        <f t="shared" si="35"/>
        <v>no</v>
      </c>
    </row>
    <row r="104" spans="1:20" x14ac:dyDescent="0.35">
      <c r="A104" s="5">
        <f t="shared" si="19"/>
        <v>2018</v>
      </c>
      <c r="B104" s="5">
        <f t="shared" si="20"/>
        <v>1</v>
      </c>
      <c r="C104" s="5">
        <f t="shared" si="21"/>
        <v>1</v>
      </c>
      <c r="D104" s="7">
        <f t="shared" si="22"/>
        <v>43131</v>
      </c>
      <c r="E104" s="6" t="s">
        <v>109</v>
      </c>
      <c r="F104" s="8">
        <f>_xll.GetPrice($F$2,"MonthlyAverage","mid",D104)</f>
        <v>358.05</v>
      </c>
      <c r="G104" s="3" t="str">
        <f t="shared" ref="G104:G135" si="36">IF(H104&gt;0,"up",IF(H104=0,"stable","down"))</f>
        <v>up</v>
      </c>
      <c r="H104" s="16">
        <f t="shared" si="24"/>
        <v>11.420000000000016</v>
      </c>
      <c r="I104" s="9">
        <f t="shared" si="25"/>
        <v>3.2945792343420877E-2</v>
      </c>
      <c r="J104" s="17">
        <f>_xll.GetPrice($J$2,"MonthlyAverage","mid",D104)</f>
        <v>569.38</v>
      </c>
      <c r="K104" s="3" t="str">
        <f t="shared" si="26"/>
        <v>up</v>
      </c>
      <c r="L104" s="16">
        <f t="shared" si="27"/>
        <v>10.629999999999995</v>
      </c>
      <c r="M104" s="9">
        <f t="shared" si="28"/>
        <v>1.9024608501118534E-2</v>
      </c>
      <c r="N104" s="17">
        <f t="shared" si="29"/>
        <v>211.32999999999998</v>
      </c>
      <c r="O104" s="3" t="str">
        <f t="shared" si="30"/>
        <v>down</v>
      </c>
      <c r="P104" s="16">
        <f t="shared" si="31"/>
        <v>-0.79000000000002046</v>
      </c>
      <c r="Q104" s="9">
        <f t="shared" si="32"/>
        <v>-3.7243069960400943E-3</v>
      </c>
      <c r="R104" s="3" t="str">
        <f t="shared" si="33"/>
        <v>align</v>
      </c>
      <c r="S104" s="9" t="str">
        <f t="shared" si="34"/>
        <v>outperformed</v>
      </c>
      <c r="T104" s="3" t="str">
        <f t="shared" si="35"/>
        <v>no</v>
      </c>
    </row>
    <row r="105" spans="1:20" x14ac:dyDescent="0.35">
      <c r="A105" s="5">
        <f t="shared" si="19"/>
        <v>2018</v>
      </c>
      <c r="B105" s="5">
        <f t="shared" si="20"/>
        <v>1</v>
      </c>
      <c r="C105" s="5">
        <f t="shared" si="21"/>
        <v>2</v>
      </c>
      <c r="D105" s="7">
        <f t="shared" si="22"/>
        <v>43159</v>
      </c>
      <c r="E105" s="6" t="s">
        <v>110</v>
      </c>
      <c r="F105" s="8">
        <f>_xll.GetPrice($F$2,"MonthlyAverage","mid",D105)</f>
        <v>344.19</v>
      </c>
      <c r="G105" s="3" t="str">
        <f t="shared" si="36"/>
        <v>down</v>
      </c>
      <c r="H105" s="16">
        <f t="shared" si="24"/>
        <v>-13.860000000000014</v>
      </c>
      <c r="I105" s="9">
        <f t="shared" si="25"/>
        <v>-3.8709677419354827E-2</v>
      </c>
      <c r="J105" s="17">
        <f>_xll.GetPrice($J$2,"MonthlyAverage","mid",D105)</f>
        <v>565</v>
      </c>
      <c r="K105" s="3" t="str">
        <f t="shared" si="26"/>
        <v>down</v>
      </c>
      <c r="L105" s="16">
        <f t="shared" si="27"/>
        <v>-4.3799999999999955</v>
      </c>
      <c r="M105" s="9">
        <f t="shared" si="28"/>
        <v>-7.6925778917419363E-3</v>
      </c>
      <c r="N105" s="17">
        <f t="shared" si="29"/>
        <v>220.81</v>
      </c>
      <c r="O105" s="3" t="str">
        <f t="shared" si="30"/>
        <v>up</v>
      </c>
      <c r="P105" s="16">
        <f t="shared" si="31"/>
        <v>9.4800000000000182</v>
      </c>
      <c r="Q105" s="9">
        <f t="shared" si="32"/>
        <v>4.4858751715326939E-2</v>
      </c>
      <c r="R105" s="3" t="str">
        <f t="shared" si="33"/>
        <v>align</v>
      </c>
      <c r="S105" s="9" t="str">
        <f t="shared" si="34"/>
        <v>underperformed</v>
      </c>
      <c r="T105" s="3" t="str">
        <f t="shared" si="35"/>
        <v>no</v>
      </c>
    </row>
    <row r="106" spans="1:20" x14ac:dyDescent="0.35">
      <c r="A106" s="5">
        <f t="shared" si="19"/>
        <v>2018</v>
      </c>
      <c r="B106" s="5">
        <f t="shared" si="20"/>
        <v>1</v>
      </c>
      <c r="C106" s="5">
        <f t="shared" si="21"/>
        <v>3</v>
      </c>
      <c r="D106" s="7">
        <f t="shared" si="22"/>
        <v>43190</v>
      </c>
      <c r="E106" s="6" t="s">
        <v>111</v>
      </c>
      <c r="F106" s="8">
        <f>_xll.GetPrice($F$2,"MonthlyAverage","mid",D106)</f>
        <v>366.81</v>
      </c>
      <c r="G106" s="3" t="str">
        <f t="shared" si="36"/>
        <v>up</v>
      </c>
      <c r="H106" s="16">
        <f t="shared" si="24"/>
        <v>22.620000000000005</v>
      </c>
      <c r="I106" s="9">
        <f t="shared" si="25"/>
        <v>6.5719515383944938E-2</v>
      </c>
      <c r="J106" s="17">
        <f>_xll.GetPrice($J$2,"MonthlyAverage","mid",D106)</f>
        <v>596</v>
      </c>
      <c r="K106" s="3" t="str">
        <f t="shared" si="26"/>
        <v>up</v>
      </c>
      <c r="L106" s="16">
        <f t="shared" si="27"/>
        <v>31</v>
      </c>
      <c r="M106" s="9">
        <f t="shared" si="28"/>
        <v>5.4867256637168182E-2</v>
      </c>
      <c r="N106" s="17">
        <f t="shared" si="29"/>
        <v>229.19</v>
      </c>
      <c r="O106" s="3" t="str">
        <f t="shared" si="30"/>
        <v>up</v>
      </c>
      <c r="P106" s="16">
        <f t="shared" si="31"/>
        <v>8.3799999999999955</v>
      </c>
      <c r="Q106" s="9">
        <f t="shared" si="32"/>
        <v>3.7951179747294006E-2</v>
      </c>
      <c r="R106" s="3" t="str">
        <f t="shared" si="33"/>
        <v>align</v>
      </c>
      <c r="S106" s="9" t="str">
        <f t="shared" si="34"/>
        <v>underperformed</v>
      </c>
      <c r="T106" s="3" t="str">
        <f t="shared" si="35"/>
        <v>works</v>
      </c>
    </row>
    <row r="107" spans="1:20" x14ac:dyDescent="0.35">
      <c r="A107" s="5">
        <f t="shared" si="19"/>
        <v>2018</v>
      </c>
      <c r="B107" s="5">
        <f t="shared" si="20"/>
        <v>2</v>
      </c>
      <c r="C107" s="5">
        <f t="shared" si="21"/>
        <v>4</v>
      </c>
      <c r="D107" s="7">
        <f t="shared" si="22"/>
        <v>43220</v>
      </c>
      <c r="E107" s="6" t="s">
        <v>112</v>
      </c>
      <c r="F107" s="8">
        <f>_xll.GetPrice($F$2,"MonthlyAverage","mid",D107)</f>
        <v>346.04</v>
      </c>
      <c r="G107" s="3" t="str">
        <f t="shared" si="36"/>
        <v>down</v>
      </c>
      <c r="H107" s="16">
        <f t="shared" si="24"/>
        <v>-20.769999999999982</v>
      </c>
      <c r="I107" s="9">
        <f t="shared" si="25"/>
        <v>-5.6623319974918873E-2</v>
      </c>
      <c r="J107" s="17">
        <f>_xll.GetPrice($J$2,"MonthlyAverage","mid",D107)</f>
        <v>560</v>
      </c>
      <c r="K107" s="3" t="str">
        <f t="shared" si="26"/>
        <v>down</v>
      </c>
      <c r="L107" s="16">
        <f t="shared" si="27"/>
        <v>-36</v>
      </c>
      <c r="M107" s="9">
        <f t="shared" si="28"/>
        <v>-6.0402684563758413E-2</v>
      </c>
      <c r="N107" s="17">
        <f t="shared" si="29"/>
        <v>213.95999999999998</v>
      </c>
      <c r="O107" s="3" t="str">
        <f t="shared" si="30"/>
        <v>down</v>
      </c>
      <c r="P107" s="16">
        <f t="shared" si="31"/>
        <v>-15.230000000000018</v>
      </c>
      <c r="Q107" s="9">
        <f t="shared" si="32"/>
        <v>-6.6451415855840246E-2</v>
      </c>
      <c r="R107" s="3" t="str">
        <f t="shared" si="33"/>
        <v>align</v>
      </c>
      <c r="S107" s="9" t="str">
        <f t="shared" si="34"/>
        <v>outperformed</v>
      </c>
      <c r="T107" s="3" t="str">
        <f t="shared" si="35"/>
        <v>works</v>
      </c>
    </row>
    <row r="108" spans="1:20" x14ac:dyDescent="0.35">
      <c r="A108" s="5">
        <f t="shared" si="19"/>
        <v>2018</v>
      </c>
      <c r="B108" s="5">
        <f t="shared" si="20"/>
        <v>2</v>
      </c>
      <c r="C108" s="5">
        <f t="shared" si="21"/>
        <v>5</v>
      </c>
      <c r="D108" s="7">
        <f t="shared" si="22"/>
        <v>43251</v>
      </c>
      <c r="E108" s="6" t="s">
        <v>113</v>
      </c>
      <c r="F108" s="8">
        <f>_xll.GetPrice($F$2,"MonthlyAverage","mid",D108)</f>
        <v>340.63</v>
      </c>
      <c r="G108" s="3" t="str">
        <f t="shared" si="36"/>
        <v>down</v>
      </c>
      <c r="H108" s="16">
        <f t="shared" si="24"/>
        <v>-5.410000000000025</v>
      </c>
      <c r="I108" s="9">
        <f t="shared" si="25"/>
        <v>-1.5634030747890493E-2</v>
      </c>
      <c r="J108" s="17">
        <f>_xll.GetPrice($J$2,"MonthlyAverage","mid",D108)</f>
        <v>548.5</v>
      </c>
      <c r="K108" s="3" t="str">
        <f t="shared" si="26"/>
        <v>down</v>
      </c>
      <c r="L108" s="16">
        <f t="shared" si="27"/>
        <v>-11.5</v>
      </c>
      <c r="M108" s="9">
        <f t="shared" si="28"/>
        <v>-2.0535714285714324E-2</v>
      </c>
      <c r="N108" s="17">
        <f t="shared" si="29"/>
        <v>207.87</v>
      </c>
      <c r="O108" s="3" t="str">
        <f t="shared" si="30"/>
        <v>down</v>
      </c>
      <c r="P108" s="16">
        <f t="shared" si="31"/>
        <v>-6.089999999999975</v>
      </c>
      <c r="Q108" s="9">
        <f t="shared" si="32"/>
        <v>-2.8463264161525448E-2</v>
      </c>
      <c r="R108" s="3" t="str">
        <f t="shared" si="33"/>
        <v>align</v>
      </c>
      <c r="S108" s="9" t="str">
        <f t="shared" si="34"/>
        <v>outperformed</v>
      </c>
      <c r="T108" s="3" t="str">
        <f t="shared" si="35"/>
        <v>works</v>
      </c>
    </row>
    <row r="109" spans="1:20" x14ac:dyDescent="0.35">
      <c r="A109" s="5">
        <f t="shared" si="19"/>
        <v>2018</v>
      </c>
      <c r="B109" s="5">
        <f t="shared" si="20"/>
        <v>2</v>
      </c>
      <c r="C109" s="5">
        <f t="shared" si="21"/>
        <v>6</v>
      </c>
      <c r="D109" s="7">
        <f t="shared" si="22"/>
        <v>43281</v>
      </c>
      <c r="E109" s="6" t="s">
        <v>114</v>
      </c>
      <c r="F109" s="8">
        <f>_xll.GetPrice($F$2,"MonthlyAverage","mid",D109)</f>
        <v>344.82</v>
      </c>
      <c r="G109" s="3" t="str">
        <f t="shared" si="36"/>
        <v>up</v>
      </c>
      <c r="H109" s="16">
        <f t="shared" si="24"/>
        <v>4.1899999999999977</v>
      </c>
      <c r="I109" s="9">
        <f t="shared" si="25"/>
        <v>1.2300736869917506E-2</v>
      </c>
      <c r="J109" s="17">
        <f>_xll.GetPrice($J$2,"MonthlyAverage","mid",D109)</f>
        <v>546.88</v>
      </c>
      <c r="K109" s="3" t="str">
        <f t="shared" si="26"/>
        <v>down</v>
      </c>
      <c r="L109" s="16">
        <f t="shared" si="27"/>
        <v>-1.6200000000000045</v>
      </c>
      <c r="M109" s="18">
        <f t="shared" si="28"/>
        <v>-2.9535095715588211E-3</v>
      </c>
      <c r="N109" s="17">
        <f t="shared" si="29"/>
        <v>202.06</v>
      </c>
      <c r="O109" s="3" t="str">
        <f t="shared" si="30"/>
        <v>down</v>
      </c>
      <c r="P109" s="16">
        <f t="shared" si="31"/>
        <v>-5.8100000000000023</v>
      </c>
      <c r="Q109" s="18">
        <f t="shared" si="32"/>
        <v>-2.7950161158416309E-2</v>
      </c>
      <c r="R109" s="3" t="str">
        <f t="shared" si="33"/>
        <v>diverge</v>
      </c>
      <c r="S109" s="9" t="str">
        <f t="shared" si="34"/>
        <v>outperformed</v>
      </c>
      <c r="T109" s="3" t="str">
        <f t="shared" si="35"/>
        <v>works</v>
      </c>
    </row>
    <row r="110" spans="1:20" x14ac:dyDescent="0.35">
      <c r="A110" s="5">
        <f t="shared" si="19"/>
        <v>2018</v>
      </c>
      <c r="B110" s="5">
        <f t="shared" si="20"/>
        <v>3</v>
      </c>
      <c r="C110" s="5">
        <f t="shared" si="21"/>
        <v>7</v>
      </c>
      <c r="D110" s="7">
        <f t="shared" si="22"/>
        <v>43312</v>
      </c>
      <c r="E110" s="6" t="s">
        <v>115</v>
      </c>
      <c r="F110" s="8">
        <f>_xll.GetPrice($F$2,"MonthlyAverage","mid",D110)</f>
        <v>337.9</v>
      </c>
      <c r="G110" s="3" t="str">
        <f t="shared" si="36"/>
        <v>down</v>
      </c>
      <c r="H110" s="16">
        <f t="shared" si="24"/>
        <v>-6.9200000000000159</v>
      </c>
      <c r="I110" s="9">
        <f t="shared" si="25"/>
        <v>-2.0068441505713186E-2</v>
      </c>
      <c r="J110" s="17">
        <f>_xll.GetPrice($J$2,"MonthlyAverage","mid",D110)</f>
        <v>541.88</v>
      </c>
      <c r="K110" s="3" t="str">
        <f t="shared" si="26"/>
        <v>down</v>
      </c>
      <c r="L110" s="16">
        <f t="shared" si="27"/>
        <v>-5</v>
      </c>
      <c r="M110" s="9">
        <f t="shared" si="28"/>
        <v>-9.142773551784722E-3</v>
      </c>
      <c r="N110" s="17">
        <f t="shared" si="29"/>
        <v>203.98000000000002</v>
      </c>
      <c r="O110" s="3" t="str">
        <f t="shared" si="30"/>
        <v>up</v>
      </c>
      <c r="P110" s="16">
        <f t="shared" si="31"/>
        <v>1.9200000000000159</v>
      </c>
      <c r="Q110" s="9">
        <f t="shared" si="32"/>
        <v>9.502128080768113E-3</v>
      </c>
      <c r="R110" s="3" t="str">
        <f t="shared" si="33"/>
        <v>align</v>
      </c>
      <c r="S110" s="9" t="str">
        <f t="shared" si="34"/>
        <v>underperformed</v>
      </c>
      <c r="T110" s="3" t="str">
        <f t="shared" si="35"/>
        <v>no</v>
      </c>
    </row>
    <row r="111" spans="1:20" x14ac:dyDescent="0.35">
      <c r="A111" s="5">
        <f t="shared" si="19"/>
        <v>2018</v>
      </c>
      <c r="B111" s="5">
        <f t="shared" si="20"/>
        <v>3</v>
      </c>
      <c r="C111" s="5">
        <f t="shared" si="21"/>
        <v>8</v>
      </c>
      <c r="D111" s="7">
        <f t="shared" si="22"/>
        <v>43343</v>
      </c>
      <c r="E111" s="6" t="s">
        <v>116</v>
      </c>
      <c r="F111" s="8">
        <f>_xll.GetPrice($F$2,"MonthlyAverage","mid",D111)</f>
        <v>309.07</v>
      </c>
      <c r="G111" s="3" t="str">
        <f t="shared" si="36"/>
        <v>down</v>
      </c>
      <c r="H111" s="16">
        <f t="shared" si="24"/>
        <v>-28.829999999999984</v>
      </c>
      <c r="I111" s="9">
        <f t="shared" si="25"/>
        <v>-8.532110091743117E-2</v>
      </c>
      <c r="J111" s="17">
        <f>_xll.GetPrice($J$2,"MonthlyAverage","mid",D111)</f>
        <v>520.25</v>
      </c>
      <c r="K111" s="3" t="str">
        <f t="shared" si="26"/>
        <v>down</v>
      </c>
      <c r="L111" s="16">
        <f t="shared" si="27"/>
        <v>-21.629999999999995</v>
      </c>
      <c r="M111" s="9">
        <f t="shared" si="28"/>
        <v>-3.9916586698161893E-2</v>
      </c>
      <c r="N111" s="17">
        <f t="shared" si="29"/>
        <v>211.18</v>
      </c>
      <c r="O111" s="3" t="str">
        <f t="shared" si="30"/>
        <v>up</v>
      </c>
      <c r="P111" s="16">
        <f t="shared" si="31"/>
        <v>7.1999999999999886</v>
      </c>
      <c r="Q111" s="9">
        <f t="shared" si="32"/>
        <v>3.5297578193940415E-2</v>
      </c>
      <c r="R111" s="3" t="str">
        <f t="shared" si="33"/>
        <v>align</v>
      </c>
      <c r="S111" s="9" t="str">
        <f t="shared" si="34"/>
        <v>underperformed</v>
      </c>
      <c r="T111" s="3" t="str">
        <f t="shared" si="35"/>
        <v>no</v>
      </c>
    </row>
    <row r="112" spans="1:20" x14ac:dyDescent="0.35">
      <c r="A112" s="5">
        <f t="shared" si="19"/>
        <v>2018</v>
      </c>
      <c r="B112" s="5">
        <f t="shared" si="20"/>
        <v>3</v>
      </c>
      <c r="C112" s="5">
        <f t="shared" si="21"/>
        <v>9</v>
      </c>
      <c r="D112" s="7">
        <f t="shared" si="22"/>
        <v>43373</v>
      </c>
      <c r="E112" s="6" t="s">
        <v>117</v>
      </c>
      <c r="F112" s="8">
        <f>_xll.GetPrice($F$2,"MonthlyAverage","mid",D112)</f>
        <v>315.3</v>
      </c>
      <c r="G112" s="3" t="str">
        <f t="shared" si="36"/>
        <v>up</v>
      </c>
      <c r="H112" s="16">
        <f t="shared" si="24"/>
        <v>6.2300000000000182</v>
      </c>
      <c r="I112" s="9">
        <f t="shared" si="25"/>
        <v>2.0157245931342382E-2</v>
      </c>
      <c r="J112" s="17">
        <f>_xll.GetPrice($J$2,"MonthlyAverage","mid",D112)</f>
        <v>511.25</v>
      </c>
      <c r="K112" s="3" t="str">
        <f t="shared" si="26"/>
        <v>down</v>
      </c>
      <c r="L112" s="16">
        <f t="shared" si="27"/>
        <v>-9</v>
      </c>
      <c r="M112" s="9">
        <f t="shared" si="28"/>
        <v>-1.7299375300336428E-2</v>
      </c>
      <c r="N112" s="17">
        <f t="shared" si="29"/>
        <v>195.95</v>
      </c>
      <c r="O112" s="3" t="str">
        <f t="shared" si="30"/>
        <v>down</v>
      </c>
      <c r="P112" s="16">
        <f t="shared" si="31"/>
        <v>-15.230000000000018</v>
      </c>
      <c r="Q112" s="9">
        <f t="shared" si="32"/>
        <v>-7.2118571834454137E-2</v>
      </c>
      <c r="R112" s="3" t="str">
        <f t="shared" si="33"/>
        <v>diverge</v>
      </c>
      <c r="S112" s="9" t="str">
        <f t="shared" si="34"/>
        <v>outperformed</v>
      </c>
      <c r="T112" s="3" t="str">
        <f t="shared" si="35"/>
        <v>works</v>
      </c>
    </row>
    <row r="113" spans="1:20" x14ac:dyDescent="0.35">
      <c r="A113" s="5">
        <f t="shared" si="19"/>
        <v>2018</v>
      </c>
      <c r="B113" s="5">
        <f t="shared" si="20"/>
        <v>4</v>
      </c>
      <c r="C113" s="5">
        <f t="shared" si="21"/>
        <v>10</v>
      </c>
      <c r="D113" s="7">
        <f t="shared" si="22"/>
        <v>43404</v>
      </c>
      <c r="E113" s="6" t="s">
        <v>118</v>
      </c>
      <c r="F113" s="8">
        <f>_xll.GetPrice($F$2,"MonthlyAverage","mid",D113)</f>
        <v>323.82</v>
      </c>
      <c r="G113" s="3" t="str">
        <f t="shared" si="36"/>
        <v>up</v>
      </c>
      <c r="H113" s="16">
        <f t="shared" si="24"/>
        <v>8.5199999999999818</v>
      </c>
      <c r="I113" s="9">
        <f t="shared" si="25"/>
        <v>2.7021883920075984E-2</v>
      </c>
      <c r="J113" s="17">
        <f>_xll.GetPrice($J$2,"MonthlyAverage","mid",D113)</f>
        <v>498.75</v>
      </c>
      <c r="K113" s="3" t="str">
        <f t="shared" si="26"/>
        <v>down</v>
      </c>
      <c r="L113" s="16">
        <f t="shared" si="27"/>
        <v>-12.5</v>
      </c>
      <c r="M113" s="9">
        <f t="shared" si="28"/>
        <v>-2.4449877750611249E-2</v>
      </c>
      <c r="N113" s="17">
        <f t="shared" si="29"/>
        <v>174.93</v>
      </c>
      <c r="O113" s="3" t="str">
        <f t="shared" si="30"/>
        <v>down</v>
      </c>
      <c r="P113" s="16">
        <f t="shared" si="31"/>
        <v>-21.019999999999982</v>
      </c>
      <c r="Q113" s="9">
        <f t="shared" si="32"/>
        <v>-0.10727226333248274</v>
      </c>
      <c r="R113" s="3" t="str">
        <f t="shared" si="33"/>
        <v>diverge</v>
      </c>
      <c r="S113" s="9" t="str">
        <f t="shared" si="34"/>
        <v>outperformed</v>
      </c>
      <c r="T113" s="3" t="str">
        <f t="shared" si="35"/>
        <v>works</v>
      </c>
    </row>
    <row r="114" spans="1:20" x14ac:dyDescent="0.35">
      <c r="A114" s="5">
        <f t="shared" si="19"/>
        <v>2018</v>
      </c>
      <c r="B114" s="5">
        <f t="shared" si="20"/>
        <v>4</v>
      </c>
      <c r="C114" s="5">
        <f t="shared" si="21"/>
        <v>11</v>
      </c>
      <c r="D114" s="7">
        <f t="shared" si="22"/>
        <v>43434</v>
      </c>
      <c r="E114" s="6" t="s">
        <v>119</v>
      </c>
      <c r="F114" s="8">
        <f>_xll.GetPrice($F$2,"MonthlyAverage","mid",D114)</f>
        <v>325.87</v>
      </c>
      <c r="G114" s="3" t="str">
        <f t="shared" si="36"/>
        <v>up</v>
      </c>
      <c r="H114" s="16">
        <f t="shared" si="24"/>
        <v>2.0500000000000114</v>
      </c>
      <c r="I114" s="9">
        <f t="shared" si="25"/>
        <v>6.3306775369031953E-3</v>
      </c>
      <c r="J114" s="17">
        <f>_xll.GetPrice($J$2,"MonthlyAverage","mid",D114)</f>
        <v>501.5</v>
      </c>
      <c r="K114" s="3" t="str">
        <f t="shared" si="26"/>
        <v>up</v>
      </c>
      <c r="L114" s="16">
        <f t="shared" si="27"/>
        <v>2.75</v>
      </c>
      <c r="M114" s="9">
        <f t="shared" si="28"/>
        <v>5.5137844611528042E-3</v>
      </c>
      <c r="N114" s="17">
        <f t="shared" si="29"/>
        <v>175.63</v>
      </c>
      <c r="O114" s="3" t="str">
        <f t="shared" si="30"/>
        <v>up</v>
      </c>
      <c r="P114" s="16">
        <f t="shared" si="31"/>
        <v>0.69999999999998863</v>
      </c>
      <c r="Q114" s="9">
        <f t="shared" si="32"/>
        <v>4.0016006402561199E-3</v>
      </c>
      <c r="R114" s="3" t="str">
        <f t="shared" si="33"/>
        <v>align</v>
      </c>
      <c r="S114" s="9" t="str">
        <f t="shared" si="34"/>
        <v>underperformed</v>
      </c>
      <c r="T114" s="3" t="str">
        <f t="shared" si="35"/>
        <v>works</v>
      </c>
    </row>
    <row r="115" spans="1:20" x14ac:dyDescent="0.35">
      <c r="A115" s="5">
        <f t="shared" si="19"/>
        <v>2018</v>
      </c>
      <c r="B115" s="5">
        <f t="shared" si="20"/>
        <v>4</v>
      </c>
      <c r="C115" s="5">
        <f t="shared" si="21"/>
        <v>12</v>
      </c>
      <c r="D115" s="7">
        <f t="shared" si="22"/>
        <v>43465</v>
      </c>
      <c r="E115" s="6" t="s">
        <v>120</v>
      </c>
      <c r="F115" s="8">
        <f>_xll.GetPrice($F$2,"MonthlyAverage","mid",D115)</f>
        <v>294.63</v>
      </c>
      <c r="G115" s="3" t="str">
        <f t="shared" si="36"/>
        <v>down</v>
      </c>
      <c r="H115" s="16">
        <f t="shared" si="24"/>
        <v>-31.240000000000009</v>
      </c>
      <c r="I115" s="9">
        <f t="shared" si="25"/>
        <v>-9.5866449811274457E-2</v>
      </c>
      <c r="J115" s="17">
        <f>_xll.GetPrice($J$2,"MonthlyAverage","mid",D115)</f>
        <v>463.13</v>
      </c>
      <c r="K115" s="3" t="str">
        <f t="shared" si="26"/>
        <v>down</v>
      </c>
      <c r="L115" s="16">
        <f t="shared" si="27"/>
        <v>-38.370000000000005</v>
      </c>
      <c r="M115" s="9">
        <f t="shared" si="28"/>
        <v>-7.6510468594217396E-2</v>
      </c>
      <c r="N115" s="17">
        <f t="shared" si="29"/>
        <v>168.5</v>
      </c>
      <c r="O115" s="3" t="str">
        <f t="shared" si="30"/>
        <v>down</v>
      </c>
      <c r="P115" s="16">
        <f t="shared" si="31"/>
        <v>-7.1299999999999955</v>
      </c>
      <c r="Q115" s="9">
        <f t="shared" si="32"/>
        <v>-4.0596708990491392E-2</v>
      </c>
      <c r="R115" s="3" t="str">
        <f t="shared" si="33"/>
        <v>align</v>
      </c>
      <c r="S115" s="9" t="str">
        <f t="shared" si="34"/>
        <v>outperformed</v>
      </c>
      <c r="T115" s="3" t="str">
        <f t="shared" si="35"/>
        <v>works</v>
      </c>
    </row>
    <row r="116" spans="1:20" x14ac:dyDescent="0.35">
      <c r="A116" s="5">
        <f t="shared" si="19"/>
        <v>2019</v>
      </c>
      <c r="B116" s="5">
        <f t="shared" si="20"/>
        <v>1</v>
      </c>
      <c r="C116" s="5">
        <f t="shared" si="21"/>
        <v>1</v>
      </c>
      <c r="D116" s="7">
        <f t="shared" si="22"/>
        <v>43496</v>
      </c>
      <c r="E116" s="6" t="s">
        <v>121</v>
      </c>
      <c r="F116" s="8">
        <f>_xll.GetPrice($F$2,"MonthlyAverage","mid",D116)</f>
        <v>280.14999999999998</v>
      </c>
      <c r="G116" s="3" t="str">
        <f t="shared" si="36"/>
        <v>down</v>
      </c>
      <c r="H116" s="16">
        <f t="shared" si="24"/>
        <v>-14.480000000000018</v>
      </c>
      <c r="I116" s="9">
        <f t="shared" si="25"/>
        <v>-4.9146386993856761E-2</v>
      </c>
      <c r="J116" s="17">
        <f>_xll.GetPrice($J$2,"MonthlyAverage","mid",D116)</f>
        <v>447</v>
      </c>
      <c r="K116" s="3" t="str">
        <f t="shared" si="26"/>
        <v>down</v>
      </c>
      <c r="L116" s="16">
        <f t="shared" si="27"/>
        <v>-16.129999999999995</v>
      </c>
      <c r="M116" s="9">
        <f t="shared" si="28"/>
        <v>-3.4828233973182465E-2</v>
      </c>
      <c r="N116" s="17">
        <f t="shared" si="29"/>
        <v>166.85000000000002</v>
      </c>
      <c r="O116" s="3" t="str">
        <f t="shared" si="30"/>
        <v>down</v>
      </c>
      <c r="P116" s="16">
        <f t="shared" si="31"/>
        <v>-1.6499999999999773</v>
      </c>
      <c r="Q116" s="9">
        <f t="shared" si="32"/>
        <v>-9.792284866468659E-3</v>
      </c>
      <c r="R116" s="3" t="str">
        <f t="shared" si="33"/>
        <v>align</v>
      </c>
      <c r="S116" s="9" t="str">
        <f t="shared" si="34"/>
        <v>outperformed</v>
      </c>
      <c r="T116" s="3" t="str">
        <f t="shared" si="35"/>
        <v>works</v>
      </c>
    </row>
    <row r="117" spans="1:20" x14ac:dyDescent="0.35">
      <c r="A117" s="5">
        <f t="shared" si="19"/>
        <v>2019</v>
      </c>
      <c r="B117" s="5">
        <f t="shared" si="20"/>
        <v>1</v>
      </c>
      <c r="C117" s="5">
        <f t="shared" si="21"/>
        <v>2</v>
      </c>
      <c r="D117" s="7">
        <f t="shared" si="22"/>
        <v>43524</v>
      </c>
      <c r="E117" s="6" t="s">
        <v>122</v>
      </c>
      <c r="F117" s="8">
        <f>_xll.GetPrice($F$2,"MonthlyAverage","mid",D117)</f>
        <v>315.55</v>
      </c>
      <c r="G117" s="3" t="str">
        <f t="shared" si="36"/>
        <v>up</v>
      </c>
      <c r="H117" s="16">
        <f t="shared" si="24"/>
        <v>35.400000000000034</v>
      </c>
      <c r="I117" s="9">
        <f t="shared" si="25"/>
        <v>0.12636087810101748</v>
      </c>
      <c r="J117" s="17">
        <f>_xll.GetPrice($J$2,"MonthlyAverage","mid",D117)</f>
        <v>491.25</v>
      </c>
      <c r="K117" s="3" t="str">
        <f t="shared" si="26"/>
        <v>up</v>
      </c>
      <c r="L117" s="16">
        <f t="shared" si="27"/>
        <v>44.25</v>
      </c>
      <c r="M117" s="9">
        <f t="shared" si="28"/>
        <v>9.8993288590603967E-2</v>
      </c>
      <c r="N117" s="17">
        <f t="shared" si="29"/>
        <v>175.7</v>
      </c>
      <c r="O117" s="3" t="str">
        <f t="shared" si="30"/>
        <v>up</v>
      </c>
      <c r="P117" s="16">
        <f t="shared" si="31"/>
        <v>8.8499999999999659</v>
      </c>
      <c r="Q117" s="9">
        <f t="shared" si="32"/>
        <v>5.3041654180401299E-2</v>
      </c>
      <c r="R117" s="3" t="str">
        <f t="shared" si="33"/>
        <v>align</v>
      </c>
      <c r="S117" s="9" t="str">
        <f t="shared" si="34"/>
        <v>underperformed</v>
      </c>
      <c r="T117" s="3" t="str">
        <f t="shared" si="35"/>
        <v>works</v>
      </c>
    </row>
    <row r="118" spans="1:20" x14ac:dyDescent="0.35">
      <c r="A118" s="5">
        <f t="shared" si="19"/>
        <v>2019</v>
      </c>
      <c r="B118" s="5">
        <f t="shared" si="20"/>
        <v>1</v>
      </c>
      <c r="C118" s="5">
        <f t="shared" si="21"/>
        <v>3</v>
      </c>
      <c r="D118" s="7">
        <f t="shared" si="22"/>
        <v>43555</v>
      </c>
      <c r="E118" s="6" t="s">
        <v>123</v>
      </c>
      <c r="F118" s="8">
        <f>_xll.GetPrice($F$2,"MonthlyAverage","mid",D118)</f>
        <v>317.02999999999997</v>
      </c>
      <c r="G118" s="3" t="str">
        <f t="shared" si="36"/>
        <v>up</v>
      </c>
      <c r="H118" s="16">
        <f t="shared" si="24"/>
        <v>1.4799999999999613</v>
      </c>
      <c r="I118" s="9">
        <f t="shared" si="25"/>
        <v>4.6902234194263759E-3</v>
      </c>
      <c r="J118" s="17">
        <f>_xll.GetPrice($J$2,"MonthlyAverage","mid",D118)</f>
        <v>490</v>
      </c>
      <c r="K118" s="3" t="str">
        <f t="shared" si="26"/>
        <v>down</v>
      </c>
      <c r="L118" s="16">
        <f t="shared" si="27"/>
        <v>-1.25</v>
      </c>
      <c r="M118" s="9">
        <f t="shared" si="28"/>
        <v>-2.5445292620864812E-3</v>
      </c>
      <c r="N118" s="17">
        <f t="shared" si="29"/>
        <v>172.97000000000003</v>
      </c>
      <c r="O118" s="3" t="str">
        <f t="shared" si="30"/>
        <v>down</v>
      </c>
      <c r="P118" s="16">
        <f t="shared" si="31"/>
        <v>-2.7299999999999613</v>
      </c>
      <c r="Q118" s="9">
        <f t="shared" si="32"/>
        <v>-1.5537848605577498E-2</v>
      </c>
      <c r="R118" s="3" t="str">
        <f t="shared" si="33"/>
        <v>diverge</v>
      </c>
      <c r="S118" s="9" t="str">
        <f t="shared" si="34"/>
        <v>outperformed</v>
      </c>
      <c r="T118" s="3" t="str">
        <f t="shared" si="35"/>
        <v>works</v>
      </c>
    </row>
    <row r="119" spans="1:20" x14ac:dyDescent="0.35">
      <c r="A119" s="5">
        <f t="shared" si="19"/>
        <v>2019</v>
      </c>
      <c r="B119" s="5">
        <f t="shared" si="20"/>
        <v>2</v>
      </c>
      <c r="C119" s="5">
        <f t="shared" si="21"/>
        <v>4</v>
      </c>
      <c r="D119" s="7">
        <f t="shared" si="22"/>
        <v>43585</v>
      </c>
      <c r="E119" s="6" t="s">
        <v>124</v>
      </c>
      <c r="F119" s="8">
        <f>_xll.GetPrice($F$2,"MonthlyAverage","mid",D119)</f>
        <v>306.41000000000003</v>
      </c>
      <c r="G119" s="3" t="str">
        <f t="shared" si="36"/>
        <v>down</v>
      </c>
      <c r="H119" s="16">
        <f t="shared" si="24"/>
        <v>-10.619999999999948</v>
      </c>
      <c r="I119" s="9">
        <f t="shared" si="25"/>
        <v>-3.3498407090811422E-2</v>
      </c>
      <c r="J119" s="17">
        <f>_xll.GetPrice($J$2,"MonthlyAverage","mid",D119)</f>
        <v>481.25</v>
      </c>
      <c r="K119" s="3" t="str">
        <f t="shared" si="26"/>
        <v>down</v>
      </c>
      <c r="L119" s="16">
        <f t="shared" si="27"/>
        <v>-8.75</v>
      </c>
      <c r="M119" s="9">
        <f t="shared" si="28"/>
        <v>-1.7857142857142905E-2</v>
      </c>
      <c r="N119" s="17">
        <f t="shared" si="29"/>
        <v>174.83999999999997</v>
      </c>
      <c r="O119" s="3" t="str">
        <f t="shared" si="30"/>
        <v>up</v>
      </c>
      <c r="P119" s="16">
        <f t="shared" si="31"/>
        <v>1.8699999999999477</v>
      </c>
      <c r="Q119" s="9">
        <f t="shared" si="32"/>
        <v>1.0811123316181614E-2</v>
      </c>
      <c r="R119" s="3" t="str">
        <f t="shared" si="33"/>
        <v>align</v>
      </c>
      <c r="S119" s="9" t="str">
        <f t="shared" si="34"/>
        <v>underperformed</v>
      </c>
      <c r="T119" s="3" t="str">
        <f t="shared" si="35"/>
        <v>no</v>
      </c>
    </row>
    <row r="120" spans="1:20" x14ac:dyDescent="0.35">
      <c r="A120" s="5">
        <f t="shared" si="19"/>
        <v>2019</v>
      </c>
      <c r="B120" s="5">
        <f t="shared" si="20"/>
        <v>2</v>
      </c>
      <c r="C120" s="5">
        <f t="shared" si="21"/>
        <v>5</v>
      </c>
      <c r="D120" s="7">
        <f t="shared" si="22"/>
        <v>43616</v>
      </c>
      <c r="E120" s="6" t="s">
        <v>125</v>
      </c>
      <c r="F120" s="8">
        <f>_xll.GetPrice($F$2,"MonthlyAverage","mid",D120)</f>
        <v>293.20999999999998</v>
      </c>
      <c r="G120" s="3" t="str">
        <f t="shared" si="36"/>
        <v>down</v>
      </c>
      <c r="H120" s="16">
        <f t="shared" si="24"/>
        <v>-13.200000000000045</v>
      </c>
      <c r="I120" s="9">
        <f t="shared" si="25"/>
        <v>-4.30795339577692E-2</v>
      </c>
      <c r="J120" s="17">
        <f>_xll.GetPrice($J$2,"MonthlyAverage","mid",D120)</f>
        <v>467</v>
      </c>
      <c r="K120" s="3" t="str">
        <f t="shared" si="26"/>
        <v>down</v>
      </c>
      <c r="L120" s="16">
        <f t="shared" si="27"/>
        <v>-14.25</v>
      </c>
      <c r="M120" s="9">
        <f t="shared" si="28"/>
        <v>-2.9610389610389642E-2</v>
      </c>
      <c r="N120" s="17">
        <f t="shared" si="29"/>
        <v>173.79000000000002</v>
      </c>
      <c r="O120" s="3" t="str">
        <f t="shared" si="30"/>
        <v>down</v>
      </c>
      <c r="P120" s="16">
        <f t="shared" si="31"/>
        <v>-1.0499999999999545</v>
      </c>
      <c r="Q120" s="9">
        <f t="shared" si="32"/>
        <v>-6.0054907343854991E-3</v>
      </c>
      <c r="R120" s="3" t="str">
        <f t="shared" si="33"/>
        <v>align</v>
      </c>
      <c r="S120" s="9" t="str">
        <f t="shared" si="34"/>
        <v>outperformed</v>
      </c>
      <c r="T120" s="3" t="str">
        <f t="shared" si="35"/>
        <v>works</v>
      </c>
    </row>
    <row r="121" spans="1:20" x14ac:dyDescent="0.35">
      <c r="A121" s="5">
        <f t="shared" si="19"/>
        <v>2019</v>
      </c>
      <c r="B121" s="5">
        <f t="shared" si="20"/>
        <v>2</v>
      </c>
      <c r="C121" s="5">
        <f t="shared" si="21"/>
        <v>6</v>
      </c>
      <c r="D121" s="7">
        <f t="shared" si="22"/>
        <v>43646</v>
      </c>
      <c r="E121" s="6" t="s">
        <v>126</v>
      </c>
      <c r="F121" s="8">
        <f>_xll.GetPrice($F$2,"MonthlyAverage","mid",D121)</f>
        <v>286.12</v>
      </c>
      <c r="G121" s="3" t="str">
        <f t="shared" si="36"/>
        <v>down</v>
      </c>
      <c r="H121" s="16">
        <f t="shared" si="24"/>
        <v>-7.089999999999975</v>
      </c>
      <c r="I121" s="9">
        <f t="shared" si="25"/>
        <v>-2.4180621397632995E-2</v>
      </c>
      <c r="J121" s="17">
        <f>_xll.GetPrice($J$2,"MonthlyAverage","mid",D121)</f>
        <v>457.5</v>
      </c>
      <c r="K121" s="3" t="str">
        <f t="shared" si="26"/>
        <v>down</v>
      </c>
      <c r="L121" s="16">
        <f t="shared" si="27"/>
        <v>-9.5</v>
      </c>
      <c r="M121" s="9">
        <f t="shared" si="28"/>
        <v>-2.0342612419700257E-2</v>
      </c>
      <c r="N121" s="17">
        <f t="shared" si="29"/>
        <v>171.38</v>
      </c>
      <c r="O121" s="3" t="str">
        <f t="shared" si="30"/>
        <v>down</v>
      </c>
      <c r="P121" s="16">
        <f t="shared" si="31"/>
        <v>-2.410000000000025</v>
      </c>
      <c r="Q121" s="9">
        <f t="shared" si="32"/>
        <v>-1.3867311122619408E-2</v>
      </c>
      <c r="R121" s="3" t="str">
        <f t="shared" si="33"/>
        <v>align</v>
      </c>
      <c r="S121" s="9" t="str">
        <f t="shared" si="34"/>
        <v>outperformed</v>
      </c>
      <c r="T121" s="3" t="str">
        <f t="shared" si="35"/>
        <v>works</v>
      </c>
    </row>
    <row r="122" spans="1:20" x14ac:dyDescent="0.35">
      <c r="A122" s="5">
        <f t="shared" si="19"/>
        <v>2019</v>
      </c>
      <c r="B122" s="5">
        <f t="shared" si="20"/>
        <v>3</v>
      </c>
      <c r="C122" s="5">
        <f t="shared" si="21"/>
        <v>7</v>
      </c>
      <c r="D122" s="7">
        <f t="shared" si="22"/>
        <v>43677</v>
      </c>
      <c r="E122" s="6" t="s">
        <v>127</v>
      </c>
      <c r="F122" s="8">
        <f>_xll.GetPrice($F$2,"MonthlyAverage","mid",D122)</f>
        <v>288.11</v>
      </c>
      <c r="G122" s="3" t="str">
        <f t="shared" si="36"/>
        <v>up</v>
      </c>
      <c r="H122" s="16">
        <f t="shared" si="24"/>
        <v>1.9900000000000091</v>
      </c>
      <c r="I122" s="9">
        <f t="shared" si="25"/>
        <v>6.9551237243115072E-3</v>
      </c>
      <c r="J122" s="17">
        <f>_xll.GetPrice($J$2,"MonthlyAverage","mid",D122)</f>
        <v>456.25</v>
      </c>
      <c r="K122" s="3" t="str">
        <f t="shared" si="26"/>
        <v>down</v>
      </c>
      <c r="L122" s="16">
        <f t="shared" si="27"/>
        <v>-1.25</v>
      </c>
      <c r="M122" s="9">
        <f t="shared" si="28"/>
        <v>-2.732240437158473E-3</v>
      </c>
      <c r="N122" s="17">
        <f t="shared" si="29"/>
        <v>168.14</v>
      </c>
      <c r="O122" s="3" t="str">
        <f t="shared" si="30"/>
        <v>down</v>
      </c>
      <c r="P122" s="16">
        <f t="shared" si="31"/>
        <v>-3.2400000000000091</v>
      </c>
      <c r="Q122" s="9">
        <f t="shared" si="32"/>
        <v>-1.8905356517680105E-2</v>
      </c>
      <c r="R122" s="3" t="str">
        <f t="shared" si="33"/>
        <v>diverge</v>
      </c>
      <c r="S122" s="9" t="str">
        <f t="shared" si="34"/>
        <v>outperformed</v>
      </c>
      <c r="T122" s="3" t="str">
        <f t="shared" si="35"/>
        <v>works</v>
      </c>
    </row>
    <row r="123" spans="1:20" x14ac:dyDescent="0.35">
      <c r="A123" s="5">
        <f t="shared" si="19"/>
        <v>2019</v>
      </c>
      <c r="B123" s="5">
        <f t="shared" si="20"/>
        <v>3</v>
      </c>
      <c r="C123" s="5">
        <f t="shared" si="21"/>
        <v>8</v>
      </c>
      <c r="D123" s="7">
        <f t="shared" si="22"/>
        <v>43708</v>
      </c>
      <c r="E123" s="6" t="s">
        <v>128</v>
      </c>
      <c r="F123" s="8">
        <f>_xll.GetPrice($F$2,"MonthlyAverage","mid",D123)</f>
        <v>276.89999999999998</v>
      </c>
      <c r="G123" s="3" t="str">
        <f t="shared" si="36"/>
        <v>down</v>
      </c>
      <c r="H123" s="16">
        <f t="shared" si="24"/>
        <v>-11.210000000000036</v>
      </c>
      <c r="I123" s="9">
        <f t="shared" si="25"/>
        <v>-3.8908750130158709E-2</v>
      </c>
      <c r="J123" s="17">
        <f>_xll.GetPrice($J$2,"MonthlyAverage","mid",D123)</f>
        <v>447</v>
      </c>
      <c r="K123" s="3" t="str">
        <f t="shared" si="26"/>
        <v>down</v>
      </c>
      <c r="L123" s="16">
        <f t="shared" si="27"/>
        <v>-9.25</v>
      </c>
      <c r="M123" s="9">
        <f t="shared" si="28"/>
        <v>-2.0273972602739776E-2</v>
      </c>
      <c r="N123" s="17">
        <f t="shared" si="29"/>
        <v>170.10000000000002</v>
      </c>
      <c r="O123" s="3" t="str">
        <f t="shared" si="30"/>
        <v>up</v>
      </c>
      <c r="P123" s="16">
        <f t="shared" si="31"/>
        <v>1.9600000000000364</v>
      </c>
      <c r="Q123" s="9">
        <f t="shared" si="32"/>
        <v>1.165695253955068E-2</v>
      </c>
      <c r="R123" s="3" t="str">
        <f t="shared" si="33"/>
        <v>align</v>
      </c>
      <c r="S123" s="9" t="str">
        <f t="shared" si="34"/>
        <v>underperformed</v>
      </c>
      <c r="T123" s="3" t="str">
        <f t="shared" si="35"/>
        <v>no</v>
      </c>
    </row>
    <row r="124" spans="1:20" x14ac:dyDescent="0.35">
      <c r="A124" s="5">
        <f t="shared" si="19"/>
        <v>2019</v>
      </c>
      <c r="B124" s="5">
        <f t="shared" si="20"/>
        <v>3</v>
      </c>
      <c r="C124" s="5">
        <f t="shared" si="21"/>
        <v>9</v>
      </c>
      <c r="D124" s="7">
        <f t="shared" si="22"/>
        <v>43738</v>
      </c>
      <c r="E124" s="6" t="s">
        <v>129</v>
      </c>
      <c r="F124" s="8">
        <f>_xll.GetPrice($F$2,"MonthlyAverage","mid",D124)</f>
        <v>235.33</v>
      </c>
      <c r="G124" s="3" t="str">
        <f t="shared" si="36"/>
        <v>down</v>
      </c>
      <c r="H124" s="16">
        <f t="shared" si="24"/>
        <v>-41.569999999999965</v>
      </c>
      <c r="I124" s="9">
        <f t="shared" si="25"/>
        <v>-0.15012639942217398</v>
      </c>
      <c r="J124" s="17">
        <f>_xll.GetPrice($J$2,"MonthlyAverage","mid",D124)</f>
        <v>412.13</v>
      </c>
      <c r="K124" s="3" t="str">
        <f t="shared" si="26"/>
        <v>down</v>
      </c>
      <c r="L124" s="16">
        <f t="shared" si="27"/>
        <v>-34.870000000000005</v>
      </c>
      <c r="M124" s="9">
        <f t="shared" si="28"/>
        <v>-7.8008948545861267E-2</v>
      </c>
      <c r="N124" s="17">
        <f t="shared" si="29"/>
        <v>176.79999999999998</v>
      </c>
      <c r="O124" s="3" t="str">
        <f t="shared" si="30"/>
        <v>up</v>
      </c>
      <c r="P124" s="16">
        <f t="shared" si="31"/>
        <v>6.6999999999999602</v>
      </c>
      <c r="Q124" s="9">
        <f t="shared" si="32"/>
        <v>3.9388594944150368E-2</v>
      </c>
      <c r="R124" s="3" t="str">
        <f t="shared" si="33"/>
        <v>align</v>
      </c>
      <c r="S124" s="9" t="str">
        <f t="shared" si="34"/>
        <v>underperformed</v>
      </c>
      <c r="T124" s="3" t="str">
        <f t="shared" si="35"/>
        <v>no</v>
      </c>
    </row>
    <row r="125" spans="1:20" x14ac:dyDescent="0.35">
      <c r="A125" s="5">
        <f t="shared" ref="A125:A127" si="37">YEAR(E125)</f>
        <v>2019</v>
      </c>
      <c r="B125" s="5">
        <f t="shared" ref="B125:B127" si="38">CHOOSE(C125,1,1,1,2,2,2,3,3,3,4,4,4)</f>
        <v>4</v>
      </c>
      <c r="C125" s="5">
        <f t="shared" ref="C125:C127" si="39">MONTH(E125)</f>
        <v>10</v>
      </c>
      <c r="D125" s="7">
        <f t="shared" ref="D125:D127" si="40">EOMONTH(E125,0)</f>
        <v>43769</v>
      </c>
      <c r="E125" s="6" t="s">
        <v>130</v>
      </c>
      <c r="F125" s="8">
        <f>_xll.GetPrice($F$2,"MonthlyAverage","mid",D125)</f>
        <v>233.03</v>
      </c>
      <c r="G125" s="3" t="str">
        <f t="shared" si="36"/>
        <v>down</v>
      </c>
      <c r="H125" s="16">
        <f t="shared" si="24"/>
        <v>-2.3000000000000114</v>
      </c>
      <c r="I125" s="9">
        <f t="shared" si="25"/>
        <v>-9.7735095397952776E-3</v>
      </c>
      <c r="J125" s="17">
        <f>_xll.GetPrice($J$2,"MonthlyAverage","mid",D125)</f>
        <v>405.4</v>
      </c>
      <c r="K125" s="3" t="str">
        <f t="shared" si="26"/>
        <v>down</v>
      </c>
      <c r="L125" s="16">
        <f t="shared" si="27"/>
        <v>-6.7300000000000182</v>
      </c>
      <c r="M125" s="9">
        <f t="shared" si="28"/>
        <v>-1.6329798849877508E-2</v>
      </c>
      <c r="N125" s="17">
        <f t="shared" si="29"/>
        <v>172.36999999999998</v>
      </c>
      <c r="O125" s="3" t="str">
        <f t="shared" si="30"/>
        <v>down</v>
      </c>
      <c r="P125" s="16">
        <f t="shared" si="31"/>
        <v>-4.4300000000000068</v>
      </c>
      <c r="Q125" s="9">
        <f t="shared" si="32"/>
        <v>-2.5056561085972873E-2</v>
      </c>
      <c r="R125" s="3" t="str">
        <f t="shared" si="33"/>
        <v>align</v>
      </c>
      <c r="S125" s="9" t="str">
        <f t="shared" si="34"/>
        <v>outperformed</v>
      </c>
      <c r="T125" s="3" t="str">
        <f t="shared" si="35"/>
        <v>works</v>
      </c>
    </row>
    <row r="126" spans="1:20" x14ac:dyDescent="0.35">
      <c r="A126" s="5">
        <f t="shared" si="37"/>
        <v>2019</v>
      </c>
      <c r="B126" s="5">
        <f t="shared" si="38"/>
        <v>4</v>
      </c>
      <c r="C126" s="5">
        <f t="shared" si="39"/>
        <v>11</v>
      </c>
      <c r="D126" s="7">
        <f t="shared" si="40"/>
        <v>43799</v>
      </c>
      <c r="E126" s="6" t="s">
        <v>131</v>
      </c>
      <c r="F126" s="8">
        <f>_xll.GetPrice($F$2,"MonthlyAverage","mid",D126)</f>
        <v>256.02</v>
      </c>
      <c r="G126" s="3" t="str">
        <f t="shared" si="36"/>
        <v>up</v>
      </c>
      <c r="H126" s="16">
        <f t="shared" si="24"/>
        <v>22.989999999999981</v>
      </c>
      <c r="I126" s="9">
        <f t="shared" si="25"/>
        <v>9.8656825301463247E-2</v>
      </c>
      <c r="J126" s="17">
        <f>_xll.GetPrice($J$2,"MonthlyAverage","mid",D126)</f>
        <v>419.38</v>
      </c>
      <c r="K126" s="3" t="str">
        <f t="shared" si="26"/>
        <v>up</v>
      </c>
      <c r="L126" s="16">
        <f t="shared" si="27"/>
        <v>13.980000000000018</v>
      </c>
      <c r="M126" s="9">
        <f t="shared" si="28"/>
        <v>3.4484459792797351E-2</v>
      </c>
      <c r="N126" s="17">
        <f t="shared" si="29"/>
        <v>163.36000000000001</v>
      </c>
      <c r="O126" s="3" t="str">
        <f t="shared" si="30"/>
        <v>down</v>
      </c>
      <c r="P126" s="16">
        <f t="shared" si="31"/>
        <v>-9.0099999999999625</v>
      </c>
      <c r="Q126" s="9">
        <f t="shared" si="32"/>
        <v>-5.227127690433353E-2</v>
      </c>
      <c r="R126" s="3" t="str">
        <f t="shared" si="33"/>
        <v>align</v>
      </c>
      <c r="S126" s="9" t="str">
        <f t="shared" si="34"/>
        <v>outperformed</v>
      </c>
      <c r="T126" s="3" t="str">
        <f t="shared" si="35"/>
        <v>no</v>
      </c>
    </row>
    <row r="127" spans="1:20" x14ac:dyDescent="0.35">
      <c r="A127" s="5">
        <f t="shared" si="37"/>
        <v>2019</v>
      </c>
      <c r="B127" s="5">
        <f t="shared" si="38"/>
        <v>4</v>
      </c>
      <c r="C127" s="5">
        <f t="shared" si="39"/>
        <v>12</v>
      </c>
      <c r="D127" s="7">
        <f t="shared" si="40"/>
        <v>43830</v>
      </c>
      <c r="E127" s="6" t="s">
        <v>132</v>
      </c>
      <c r="F127" s="8">
        <f>_xll.GetPrice($F$2,"MonthlyAverage","mid",D127)</f>
        <v>290.01</v>
      </c>
      <c r="G127" s="3" t="str">
        <f t="shared" si="36"/>
        <v>up</v>
      </c>
      <c r="H127" s="16">
        <f t="shared" si="24"/>
        <v>33.990000000000009</v>
      </c>
      <c r="I127" s="9">
        <f t="shared" si="25"/>
        <v>0.13276306538551674</v>
      </c>
      <c r="J127" s="17">
        <f>_xll.GetPrice($J$2,"MonthlyAverage","mid",D127)</f>
        <v>440.63</v>
      </c>
      <c r="K127" s="3" t="str">
        <f t="shared" si="26"/>
        <v>up</v>
      </c>
      <c r="L127" s="16">
        <f t="shared" si="27"/>
        <v>21.25</v>
      </c>
      <c r="M127" s="9">
        <f t="shared" si="28"/>
        <v>5.0670036720873668E-2</v>
      </c>
      <c r="N127" s="17">
        <f t="shared" si="29"/>
        <v>150.62</v>
      </c>
      <c r="O127" s="3" t="str">
        <f t="shared" si="30"/>
        <v>down</v>
      </c>
      <c r="P127" s="16">
        <f t="shared" si="31"/>
        <v>-12.740000000000009</v>
      </c>
      <c r="Q127" s="9">
        <f t="shared" si="32"/>
        <v>-7.7987267384916792E-2</v>
      </c>
      <c r="R127" s="3" t="str">
        <f t="shared" si="33"/>
        <v>align</v>
      </c>
      <c r="S127" s="9" t="str">
        <f t="shared" si="34"/>
        <v>outperformed</v>
      </c>
      <c r="T127" s="3" t="str">
        <f t="shared" si="35"/>
        <v>no</v>
      </c>
    </row>
    <row r="128" spans="1:20" x14ac:dyDescent="0.35">
      <c r="A128" s="5">
        <f t="shared" ref="A128:A139" si="41">YEAR(E128)</f>
        <v>2020</v>
      </c>
      <c r="B128" s="5">
        <f t="shared" ref="B128:B139" si="42">CHOOSE(C128,1,1,1,2,2,2,3,3,3,4,4,4)</f>
        <v>1</v>
      </c>
      <c r="C128" s="5">
        <f t="shared" ref="C128:C139" si="43">MONTH(E128)</f>
        <v>1</v>
      </c>
      <c r="D128" s="7">
        <f t="shared" ref="D128:D139" si="44">EOMONTH(E128,0)</f>
        <v>43861</v>
      </c>
      <c r="E128" s="6" t="s">
        <v>133</v>
      </c>
      <c r="F128" s="8">
        <f>_xll.GetPrice($F$2,"MonthlyAverage","mid",D128)</f>
        <v>284.49</v>
      </c>
      <c r="G128" s="3" t="str">
        <f t="shared" si="36"/>
        <v>down</v>
      </c>
      <c r="H128" s="16">
        <f t="shared" si="24"/>
        <v>-5.5199999999999818</v>
      </c>
      <c r="I128" s="9">
        <f t="shared" si="25"/>
        <v>-1.9033826419778577E-2</v>
      </c>
      <c r="J128" s="17">
        <f>_xll.GetPrice($J$2,"MonthlyAverage","mid",D128)</f>
        <v>436.5</v>
      </c>
      <c r="K128" s="3" t="str">
        <f t="shared" si="26"/>
        <v>down</v>
      </c>
      <c r="L128" s="16">
        <f t="shared" si="27"/>
        <v>-4.1299999999999955</v>
      </c>
      <c r="M128" s="9">
        <f t="shared" si="28"/>
        <v>-9.3729432857498907E-3</v>
      </c>
      <c r="N128" s="17">
        <f t="shared" si="29"/>
        <v>152.01</v>
      </c>
      <c r="O128" s="3" t="str">
        <f t="shared" si="30"/>
        <v>up</v>
      </c>
      <c r="P128" s="16">
        <f t="shared" si="31"/>
        <v>1.3899999999999864</v>
      </c>
      <c r="Q128" s="9">
        <f t="shared" si="32"/>
        <v>9.2285221086176872E-3</v>
      </c>
      <c r="R128" s="3" t="str">
        <f t="shared" si="33"/>
        <v>align</v>
      </c>
      <c r="S128" s="9" t="str">
        <f t="shared" si="34"/>
        <v>underperformed</v>
      </c>
      <c r="T128" s="3" t="str">
        <f t="shared" si="35"/>
        <v>no</v>
      </c>
    </row>
    <row r="129" spans="1:20" x14ac:dyDescent="0.35">
      <c r="A129" s="5">
        <f t="shared" si="41"/>
        <v>2020</v>
      </c>
      <c r="B129" s="5">
        <f t="shared" si="42"/>
        <v>1</v>
      </c>
      <c r="C129" s="5">
        <f t="shared" si="43"/>
        <v>2</v>
      </c>
      <c r="D129" s="7">
        <f t="shared" si="44"/>
        <v>43890</v>
      </c>
      <c r="E129" s="6" t="s">
        <v>134</v>
      </c>
      <c r="F129" s="8">
        <f>_xll.GetPrice($F$2,"MonthlyAverage","mid",D129)</f>
        <v>264.89</v>
      </c>
      <c r="G129" s="3" t="str">
        <f t="shared" si="36"/>
        <v>down</v>
      </c>
      <c r="H129" s="16">
        <f t="shared" si="24"/>
        <v>-19.600000000000023</v>
      </c>
      <c r="I129" s="9">
        <f t="shared" si="25"/>
        <v>-6.8895216000562476E-2</v>
      </c>
      <c r="J129" s="17">
        <f>_xll.GetPrice($J$2,"MonthlyAverage","mid",D129)</f>
        <v>424.38</v>
      </c>
      <c r="K129" s="3" t="str">
        <f t="shared" si="26"/>
        <v>down</v>
      </c>
      <c r="L129" s="16">
        <f t="shared" si="27"/>
        <v>-12.120000000000005</v>
      </c>
      <c r="M129" s="9">
        <f t="shared" si="28"/>
        <v>-2.7766323024055017E-2</v>
      </c>
      <c r="N129" s="17">
        <f t="shared" si="29"/>
        <v>159.49</v>
      </c>
      <c r="O129" s="3" t="str">
        <f t="shared" si="30"/>
        <v>up</v>
      </c>
      <c r="P129" s="16">
        <f t="shared" si="31"/>
        <v>7.4800000000000182</v>
      </c>
      <c r="Q129" s="9">
        <f t="shared" si="32"/>
        <v>4.9207288994145282E-2</v>
      </c>
      <c r="R129" s="3" t="str">
        <f t="shared" si="33"/>
        <v>align</v>
      </c>
      <c r="S129" s="9" t="str">
        <f t="shared" si="34"/>
        <v>underperformed</v>
      </c>
      <c r="T129" s="3" t="str">
        <f t="shared" si="35"/>
        <v>no</v>
      </c>
    </row>
    <row r="130" spans="1:20" x14ac:dyDescent="0.35">
      <c r="A130" s="5">
        <f t="shared" si="41"/>
        <v>2020</v>
      </c>
      <c r="B130" s="5">
        <f t="shared" si="42"/>
        <v>1</v>
      </c>
      <c r="C130" s="5">
        <f t="shared" si="43"/>
        <v>3</v>
      </c>
      <c r="D130" s="7">
        <f t="shared" si="44"/>
        <v>43921</v>
      </c>
      <c r="E130" s="6" t="s">
        <v>135</v>
      </c>
      <c r="F130" s="8">
        <f>_xll.GetPrice($F$2,"MonthlyAverage","mid",D130)</f>
        <v>250.35</v>
      </c>
      <c r="G130" s="3" t="str">
        <f t="shared" si="36"/>
        <v>down</v>
      </c>
      <c r="H130" s="16">
        <f t="shared" si="24"/>
        <v>-14.539999999999992</v>
      </c>
      <c r="I130" s="9">
        <f t="shared" si="25"/>
        <v>-5.4890709351051337E-2</v>
      </c>
      <c r="J130" s="17">
        <f>_xll.GetPrice($J$2,"MonthlyAverage","mid",D130)</f>
        <v>415.63</v>
      </c>
      <c r="K130" s="3" t="str">
        <f t="shared" si="26"/>
        <v>down</v>
      </c>
      <c r="L130" s="16">
        <f t="shared" si="27"/>
        <v>-8.75</v>
      </c>
      <c r="M130" s="9">
        <f t="shared" si="28"/>
        <v>-2.0618313775390029E-2</v>
      </c>
      <c r="N130" s="17">
        <f t="shared" si="29"/>
        <v>165.28</v>
      </c>
      <c r="O130" s="3" t="str">
        <f t="shared" si="30"/>
        <v>up</v>
      </c>
      <c r="P130" s="16">
        <f t="shared" si="31"/>
        <v>5.789999999999992</v>
      </c>
      <c r="Q130" s="9">
        <f t="shared" si="32"/>
        <v>3.6303216502602043E-2</v>
      </c>
      <c r="R130" s="3" t="str">
        <f t="shared" si="33"/>
        <v>align</v>
      </c>
      <c r="S130" s="9" t="str">
        <f t="shared" si="34"/>
        <v>underperformed</v>
      </c>
      <c r="T130" s="3" t="str">
        <f t="shared" si="35"/>
        <v>no</v>
      </c>
    </row>
    <row r="131" spans="1:20" x14ac:dyDescent="0.35">
      <c r="A131" s="5">
        <f t="shared" si="41"/>
        <v>2020</v>
      </c>
      <c r="B131" s="5">
        <f t="shared" si="42"/>
        <v>2</v>
      </c>
      <c r="C131" s="5">
        <f t="shared" si="43"/>
        <v>4</v>
      </c>
      <c r="D131" s="7">
        <f t="shared" si="44"/>
        <v>43951</v>
      </c>
      <c r="E131" s="6" t="s">
        <v>136</v>
      </c>
      <c r="F131" s="8">
        <f>_xll.GetPrice($F$2,"MonthlyAverage","mid",D131)</f>
        <v>237.99</v>
      </c>
      <c r="G131" s="3" t="str">
        <f t="shared" si="36"/>
        <v>down</v>
      </c>
      <c r="H131" s="16">
        <f t="shared" si="24"/>
        <v>-12.359999999999985</v>
      </c>
      <c r="I131" s="9">
        <f t="shared" si="25"/>
        <v>-4.9370880766926195E-2</v>
      </c>
      <c r="J131" s="17">
        <f>_xll.GetPrice($J$2,"MonthlyAverage","mid",D131)</f>
        <v>397.5</v>
      </c>
      <c r="K131" s="3" t="str">
        <f t="shared" si="26"/>
        <v>down</v>
      </c>
      <c r="L131" s="16">
        <f t="shared" si="27"/>
        <v>-18.129999999999995</v>
      </c>
      <c r="M131" s="9">
        <f t="shared" si="28"/>
        <v>-4.3620527873348913E-2</v>
      </c>
      <c r="N131" s="17">
        <f t="shared" si="29"/>
        <v>159.51</v>
      </c>
      <c r="O131" s="3" t="str">
        <f t="shared" si="30"/>
        <v>down</v>
      </c>
      <c r="P131" s="16">
        <f t="shared" si="31"/>
        <v>-5.7700000000000102</v>
      </c>
      <c r="Q131" s="9">
        <f t="shared" si="32"/>
        <v>-3.4910454985479289E-2</v>
      </c>
      <c r="R131" s="3" t="str">
        <f t="shared" si="33"/>
        <v>align</v>
      </c>
      <c r="S131" s="9" t="str">
        <f t="shared" si="34"/>
        <v>outperformed</v>
      </c>
      <c r="T131" s="3" t="str">
        <f t="shared" si="35"/>
        <v>works</v>
      </c>
    </row>
    <row r="132" spans="1:20" x14ac:dyDescent="0.35">
      <c r="A132" s="5">
        <f t="shared" si="41"/>
        <v>2020</v>
      </c>
      <c r="B132" s="5">
        <f t="shared" si="42"/>
        <v>2</v>
      </c>
      <c r="C132" s="5">
        <f t="shared" si="43"/>
        <v>5</v>
      </c>
      <c r="D132" s="7">
        <f t="shared" si="44"/>
        <v>43982</v>
      </c>
      <c r="E132" s="6" t="s">
        <v>137</v>
      </c>
      <c r="F132" s="8">
        <f>_xll.GetPrice($F$2,"MonthlyAverage","mid",D132)</f>
        <v>242.41</v>
      </c>
      <c r="G132" s="3" t="str">
        <f t="shared" si="36"/>
        <v>up</v>
      </c>
      <c r="H132" s="16">
        <f t="shared" si="24"/>
        <v>4.4199999999999875</v>
      </c>
      <c r="I132" s="9">
        <f t="shared" si="25"/>
        <v>1.8572208916340927E-2</v>
      </c>
      <c r="J132" s="17">
        <f>_xll.GetPrice($J$2,"MonthlyAverage","mid",D132)</f>
        <v>390.63</v>
      </c>
      <c r="K132" s="3" t="str">
        <f t="shared" si="26"/>
        <v>down</v>
      </c>
      <c r="L132" s="16">
        <f t="shared" si="27"/>
        <v>-6.8700000000000045</v>
      </c>
      <c r="M132" s="9">
        <f t="shared" si="28"/>
        <v>-1.7283018867924493E-2</v>
      </c>
      <c r="N132" s="17">
        <f t="shared" si="29"/>
        <v>148.22</v>
      </c>
      <c r="O132" s="3" t="str">
        <f t="shared" si="30"/>
        <v>down</v>
      </c>
      <c r="P132" s="16">
        <f t="shared" si="31"/>
        <v>-11.289999999999992</v>
      </c>
      <c r="Q132" s="9">
        <f t="shared" si="32"/>
        <v>-7.0779261488307932E-2</v>
      </c>
      <c r="R132" s="3" t="str">
        <f t="shared" si="33"/>
        <v>diverge</v>
      </c>
      <c r="S132" s="9" t="str">
        <f t="shared" si="34"/>
        <v>outperformed</v>
      </c>
      <c r="T132" s="3" t="str">
        <f t="shared" si="35"/>
        <v>works</v>
      </c>
    </row>
    <row r="133" spans="1:20" x14ac:dyDescent="0.35">
      <c r="A133" s="5">
        <f t="shared" si="41"/>
        <v>2020</v>
      </c>
      <c r="B133" s="5">
        <f t="shared" si="42"/>
        <v>2</v>
      </c>
      <c r="C133" s="5">
        <f t="shared" si="43"/>
        <v>6</v>
      </c>
      <c r="D133" s="7">
        <f t="shared" si="44"/>
        <v>44012</v>
      </c>
      <c r="E133" s="6" t="s">
        <v>138</v>
      </c>
      <c r="F133" s="8">
        <f>_xll.GetPrice($F$2,"MonthlyAverage","mid",D133)</f>
        <v>254.36</v>
      </c>
      <c r="G133" s="3" t="str">
        <f t="shared" si="36"/>
        <v>up</v>
      </c>
      <c r="H133" s="16">
        <f t="shared" si="24"/>
        <v>11.950000000000017</v>
      </c>
      <c r="I133" s="9">
        <f t="shared" si="25"/>
        <v>4.9296646177962922E-2</v>
      </c>
      <c r="J133" s="17">
        <f>_xll.GetPrice($J$2,"MonthlyAverage","mid",D133)</f>
        <v>413.13</v>
      </c>
      <c r="K133" s="3" t="str">
        <f t="shared" si="26"/>
        <v>up</v>
      </c>
      <c r="L133" s="16">
        <f t="shared" si="27"/>
        <v>22.5</v>
      </c>
      <c r="M133" s="9">
        <f t="shared" si="28"/>
        <v>5.7599262729437051E-2</v>
      </c>
      <c r="N133" s="17">
        <f t="shared" si="29"/>
        <v>158.76999999999998</v>
      </c>
      <c r="O133" s="3" t="str">
        <f t="shared" si="30"/>
        <v>up</v>
      </c>
      <c r="P133" s="16">
        <f t="shared" si="31"/>
        <v>10.549999999999983</v>
      </c>
      <c r="Q133" s="9">
        <f t="shared" si="32"/>
        <v>7.1177978680339926E-2</v>
      </c>
      <c r="R133" s="3" t="str">
        <f t="shared" si="33"/>
        <v>align</v>
      </c>
      <c r="S133" s="9" t="str">
        <f>IF((H133-L133)&gt;0,"outperformed","underperformed")</f>
        <v>underperformed</v>
      </c>
      <c r="T133" s="3" t="str">
        <f t="shared" si="35"/>
        <v>works</v>
      </c>
    </row>
    <row r="134" spans="1:20" x14ac:dyDescent="0.35">
      <c r="A134" s="5">
        <f t="shared" si="41"/>
        <v>2020</v>
      </c>
      <c r="B134" s="5">
        <f t="shared" si="42"/>
        <v>3</v>
      </c>
      <c r="C134" s="5">
        <f t="shared" si="43"/>
        <v>7</v>
      </c>
      <c r="D134" s="7">
        <f t="shared" si="44"/>
        <v>44043</v>
      </c>
      <c r="E134" s="6" t="s">
        <v>139</v>
      </c>
      <c r="F134" s="8">
        <f>_xll.GetPrice($F$2,"MonthlyAverage","mid",D134)</f>
        <v>257.61</v>
      </c>
      <c r="G134" s="3" t="str">
        <f t="shared" si="36"/>
        <v>up</v>
      </c>
      <c r="H134" s="16">
        <f t="shared" si="24"/>
        <v>3.25</v>
      </c>
      <c r="I134" s="9">
        <f t="shared" si="25"/>
        <v>1.277716622110403E-2</v>
      </c>
      <c r="J134" s="17">
        <f>_xll.GetPrice($J$2,"MonthlyAverage","mid",D134)</f>
        <v>415.7</v>
      </c>
      <c r="K134" s="3" t="str">
        <f t="shared" si="26"/>
        <v>up</v>
      </c>
      <c r="L134" s="16">
        <f t="shared" si="27"/>
        <v>2.5699999999999932</v>
      </c>
      <c r="M134" s="9">
        <f t="shared" si="28"/>
        <v>6.2208021688088255E-3</v>
      </c>
      <c r="N134" s="17">
        <f t="shared" si="29"/>
        <v>158.08999999999997</v>
      </c>
      <c r="O134" s="3" t="str">
        <f t="shared" si="30"/>
        <v>down</v>
      </c>
      <c r="P134" s="16">
        <f t="shared" si="31"/>
        <v>-0.68000000000000682</v>
      </c>
      <c r="Q134" s="9">
        <f t="shared" si="32"/>
        <v>-4.2829249858286067E-3</v>
      </c>
      <c r="R134" s="3" t="str">
        <f t="shared" si="33"/>
        <v>align</v>
      </c>
      <c r="S134" s="9" t="str">
        <f t="shared" si="34"/>
        <v>outperformed</v>
      </c>
      <c r="T134" s="3" t="str">
        <f t="shared" si="35"/>
        <v>no</v>
      </c>
    </row>
    <row r="135" spans="1:20" x14ac:dyDescent="0.35">
      <c r="A135" s="5">
        <f t="shared" si="41"/>
        <v>2020</v>
      </c>
      <c r="B135" s="5">
        <f t="shared" si="42"/>
        <v>3</v>
      </c>
      <c r="C135" s="5">
        <f t="shared" si="43"/>
        <v>8</v>
      </c>
      <c r="D135" s="7">
        <f t="shared" si="44"/>
        <v>44074</v>
      </c>
      <c r="E135" s="6" t="s">
        <v>140</v>
      </c>
      <c r="F135" s="8">
        <f>_xll.GetPrice($F$2,"MonthlyAverage","mid",D135)</f>
        <v>276.10000000000002</v>
      </c>
      <c r="G135" s="3" t="str">
        <f t="shared" si="36"/>
        <v>up</v>
      </c>
      <c r="H135" s="16">
        <f t="shared" si="24"/>
        <v>18.490000000000009</v>
      </c>
      <c r="I135" s="9">
        <f t="shared" si="25"/>
        <v>7.1775164007608527E-2</v>
      </c>
      <c r="J135" s="17">
        <f>_xll.GetPrice($J$2,"MonthlyAverage","mid",D135)</f>
        <v>433.75</v>
      </c>
      <c r="K135" s="3" t="str">
        <f t="shared" si="26"/>
        <v>up</v>
      </c>
      <c r="L135" s="16">
        <f t="shared" si="27"/>
        <v>18.050000000000011</v>
      </c>
      <c r="M135" s="9">
        <f t="shared" si="28"/>
        <v>4.3420736107770086E-2</v>
      </c>
      <c r="N135" s="17">
        <f t="shared" si="29"/>
        <v>157.64999999999998</v>
      </c>
      <c r="O135" s="3" t="str">
        <f t="shared" si="30"/>
        <v>down</v>
      </c>
      <c r="P135" s="16">
        <f t="shared" si="31"/>
        <v>-0.43999999999999773</v>
      </c>
      <c r="Q135" s="9">
        <f t="shared" si="32"/>
        <v>-2.7832247453981607E-3</v>
      </c>
      <c r="R135" s="3" t="str">
        <f t="shared" si="33"/>
        <v>align</v>
      </c>
      <c r="S135" s="9" t="str">
        <f t="shared" si="34"/>
        <v>outperformed</v>
      </c>
      <c r="T135" s="3" t="str">
        <f t="shared" si="35"/>
        <v>no</v>
      </c>
    </row>
    <row r="136" spans="1:20" x14ac:dyDescent="0.35">
      <c r="A136" s="5">
        <f t="shared" si="41"/>
        <v>2020</v>
      </c>
      <c r="B136" s="5">
        <f t="shared" si="42"/>
        <v>3</v>
      </c>
      <c r="C136" s="5">
        <f t="shared" si="43"/>
        <v>9</v>
      </c>
      <c r="D136" s="7">
        <f t="shared" si="44"/>
        <v>44104</v>
      </c>
      <c r="E136" s="6" t="s">
        <v>141</v>
      </c>
      <c r="F136" s="8">
        <f>_xll.GetPrice($F$2,"MonthlyAverage","mid",D136)</f>
        <v>294.95</v>
      </c>
      <c r="G136" s="3" t="str">
        <f t="shared" ref="G136:G139" si="45">IF(H136&gt;0,"up",IF(H136=0,"stable","down"))</f>
        <v>up</v>
      </c>
      <c r="H136" s="16">
        <f t="shared" ref="H136:H138" si="46">F136-F135</f>
        <v>18.849999999999966</v>
      </c>
      <c r="I136" s="9">
        <f t="shared" ref="I136:I138" si="47">F136/F135-1</f>
        <v>6.8272365085114028E-2</v>
      </c>
      <c r="J136" s="17">
        <f>_xll.GetPrice($J$2,"MonthlyAverage","mid",D136)</f>
        <v>455.63</v>
      </c>
      <c r="K136" s="3" t="str">
        <f t="shared" ref="K136:K138" si="48">IF(L136&gt;0,"up",IF(L136=0,"stable","down"))</f>
        <v>up</v>
      </c>
      <c r="L136" s="16">
        <f t="shared" ref="L136:L138" si="49">J136-J135</f>
        <v>21.879999999999995</v>
      </c>
      <c r="M136" s="9">
        <f t="shared" ref="M136:M138" si="50">J136/J135-1</f>
        <v>5.044380403458204E-2</v>
      </c>
      <c r="N136" s="17">
        <f t="shared" si="29"/>
        <v>160.68</v>
      </c>
      <c r="O136" s="3" t="str">
        <f t="shared" si="30"/>
        <v>up</v>
      </c>
      <c r="P136" s="16">
        <f t="shared" si="31"/>
        <v>3.0300000000000296</v>
      </c>
      <c r="Q136" s="9">
        <f t="shared" si="32"/>
        <v>1.9219790675547355E-2</v>
      </c>
      <c r="R136" s="3" t="str">
        <f t="shared" si="33"/>
        <v>align</v>
      </c>
      <c r="S136" s="9" t="str">
        <f t="shared" si="34"/>
        <v>underperformed</v>
      </c>
      <c r="T136" s="3" t="str">
        <f t="shared" si="35"/>
        <v>works</v>
      </c>
    </row>
    <row r="137" spans="1:20" x14ac:dyDescent="0.35">
      <c r="A137" s="5">
        <f t="shared" si="41"/>
        <v>2020</v>
      </c>
      <c r="B137" s="5">
        <f t="shared" si="42"/>
        <v>4</v>
      </c>
      <c r="C137" s="5">
        <f t="shared" si="43"/>
        <v>10</v>
      </c>
      <c r="D137" s="7">
        <f t="shared" si="44"/>
        <v>44135</v>
      </c>
      <c r="E137" s="6" t="s">
        <v>142</v>
      </c>
      <c r="F137" s="8">
        <f>_xll.GetPrice($F$2,"MonthlyAverage","mid",D137)</f>
        <v>281.11</v>
      </c>
      <c r="G137" s="3" t="str">
        <f t="shared" si="45"/>
        <v>down</v>
      </c>
      <c r="H137" s="16">
        <f t="shared" si="46"/>
        <v>-13.839999999999975</v>
      </c>
      <c r="I137" s="9">
        <f t="shared" si="47"/>
        <v>-4.692320732327504E-2</v>
      </c>
      <c r="J137" s="17">
        <f>_xll.GetPrice($J$2,"MonthlyAverage","mid",D137)</f>
        <v>449.5</v>
      </c>
      <c r="K137" s="3" t="str">
        <f t="shared" si="48"/>
        <v>down</v>
      </c>
      <c r="L137" s="16">
        <f t="shared" si="49"/>
        <v>-6.1299999999999955</v>
      </c>
      <c r="M137" s="9">
        <f t="shared" si="50"/>
        <v>-1.3453898996993119E-2</v>
      </c>
      <c r="N137" s="17">
        <f t="shared" ref="N137:N138" si="51">J137-F137</f>
        <v>168.39</v>
      </c>
      <c r="O137" s="3" t="str">
        <f t="shared" ref="O137:O138" si="52">IF(P137&gt;0,"up",IF(P137=0,"stable","down"))</f>
        <v>up</v>
      </c>
      <c r="P137" s="16">
        <f t="shared" ref="P137:P138" si="53">N137-N136</f>
        <v>7.7099999999999795</v>
      </c>
      <c r="Q137" s="9">
        <f t="shared" ref="Q137:Q138" si="54">N137/N136-1</f>
        <v>4.7983569828229822E-2</v>
      </c>
      <c r="R137" s="3" t="str">
        <f t="shared" ref="R137:R139" si="55">IF(G137=K137,"align","diverge")</f>
        <v>align</v>
      </c>
      <c r="S137" s="9" t="str">
        <f t="shared" ref="S137:S139" si="56">IF((H137-L137)&gt;0,"outperformed","underperformed")</f>
        <v>underperformed</v>
      </c>
      <c r="T137" s="3" t="str">
        <f t="shared" ref="T137:T139" si="57">IF(OR(AND(L137&gt;0,S137="underperformed"),AND(L137&lt;0,S137="outperformed")),"works","no")</f>
        <v>no</v>
      </c>
    </row>
    <row r="138" spans="1:20" x14ac:dyDescent="0.35">
      <c r="A138" s="5">
        <f t="shared" si="41"/>
        <v>2020</v>
      </c>
      <c r="B138" s="5">
        <f t="shared" si="42"/>
        <v>4</v>
      </c>
      <c r="C138" s="5">
        <f t="shared" si="43"/>
        <v>11</v>
      </c>
      <c r="D138" s="7">
        <f t="shared" si="44"/>
        <v>44165</v>
      </c>
      <c r="E138" s="6" t="s">
        <v>143</v>
      </c>
      <c r="F138" s="8">
        <f>_xll.GetPrice($F$2,"MonthlyAverage","mid",D138)</f>
        <v>312.25</v>
      </c>
      <c r="G138" s="3" t="str">
        <f t="shared" si="45"/>
        <v>up</v>
      </c>
      <c r="H138" s="16">
        <f t="shared" si="46"/>
        <v>31.139999999999986</v>
      </c>
      <c r="I138" s="9">
        <f t="shared" si="47"/>
        <v>0.1107751414037208</v>
      </c>
      <c r="J138" s="17">
        <f>_xll.GetPrice($J$2,"MonthlyAverage","mid",D138)</f>
        <v>483.13</v>
      </c>
      <c r="K138" s="3" t="str">
        <f t="shared" si="48"/>
        <v>up</v>
      </c>
      <c r="L138" s="16">
        <f t="shared" si="49"/>
        <v>33.629999999999995</v>
      </c>
      <c r="M138" s="9">
        <f t="shared" si="50"/>
        <v>7.4816462736373657E-2</v>
      </c>
      <c r="N138" s="17">
        <f t="shared" si="51"/>
        <v>170.88</v>
      </c>
      <c r="O138" s="3" t="str">
        <f t="shared" si="52"/>
        <v>up</v>
      </c>
      <c r="P138" s="16">
        <f t="shared" si="53"/>
        <v>2.4900000000000091</v>
      </c>
      <c r="Q138" s="9">
        <f t="shared" si="54"/>
        <v>1.4787101371815492E-2</v>
      </c>
      <c r="R138" s="3" t="str">
        <f t="shared" si="55"/>
        <v>align</v>
      </c>
      <c r="S138" s="9" t="str">
        <f>IF((H138-L138)&gt;0,"outperformed","underperformed")</f>
        <v>underperformed</v>
      </c>
      <c r="T138" s="3" t="str">
        <f t="shared" si="57"/>
        <v>works</v>
      </c>
    </row>
    <row r="139" spans="1:20" x14ac:dyDescent="0.35">
      <c r="A139" s="5">
        <f t="shared" si="41"/>
        <v>2020</v>
      </c>
      <c r="B139" s="5">
        <f t="shared" si="42"/>
        <v>4</v>
      </c>
      <c r="C139" s="5">
        <f t="shared" si="43"/>
        <v>12</v>
      </c>
      <c r="D139" s="7">
        <f t="shared" si="44"/>
        <v>44196</v>
      </c>
      <c r="E139" s="6" t="s">
        <v>144</v>
      </c>
      <c r="F139" s="8">
        <f>_xll.GetPrice($F$2,"MonthlyAverage","mid",D139)</f>
        <v>413.13</v>
      </c>
      <c r="G139" s="3" t="str">
        <f t="shared" si="45"/>
        <v>up</v>
      </c>
      <c r="H139" s="16">
        <f>F139-F138</f>
        <v>100.88</v>
      </c>
      <c r="I139" s="9">
        <f>F139/F138-1</f>
        <v>0.32307445956765402</v>
      </c>
      <c r="J139" s="17">
        <f>_xll.GetPrice($J$2,"MonthlyAverage","mid",D139)</f>
        <v>599.5</v>
      </c>
      <c r="K139" s="3" t="str">
        <f t="shared" ref="K139:K145" si="58">IF(L139&gt;0,"up",IF(L139=0,"stable","down"))</f>
        <v>up</v>
      </c>
      <c r="L139" s="16">
        <f t="shared" ref="L139:L145" si="59">J139-J138</f>
        <v>116.37</v>
      </c>
      <c r="M139" s="9">
        <f t="shared" ref="M139:M145" si="60">J139/J138-1</f>
        <v>0.24086684743236808</v>
      </c>
      <c r="N139" s="17">
        <f>J139-F139</f>
        <v>186.37</v>
      </c>
      <c r="O139" s="3" t="str">
        <f t="shared" ref="O139:O145" si="61">IF(P139&gt;0,"up",IF(P139=0,"stable","down"))</f>
        <v>up</v>
      </c>
      <c r="P139" s="16">
        <f t="shared" ref="P139:P145" si="62">N139-N138</f>
        <v>15.490000000000009</v>
      </c>
      <c r="Q139" s="9">
        <f t="shared" ref="Q139:Q145" si="63">N139/N138-1</f>
        <v>9.0648408239700329E-2</v>
      </c>
      <c r="R139" s="3" t="str">
        <f t="shared" si="55"/>
        <v>align</v>
      </c>
      <c r="S139" s="9" t="str">
        <f t="shared" si="56"/>
        <v>underperformed</v>
      </c>
      <c r="T139" s="3" t="str">
        <f t="shared" si="57"/>
        <v>works</v>
      </c>
    </row>
    <row r="140" spans="1:20" x14ac:dyDescent="0.35">
      <c r="A140" s="5">
        <f t="shared" ref="A140" si="64">YEAR(E140)</f>
        <v>2021</v>
      </c>
      <c r="B140" s="5">
        <f t="shared" ref="B140" si="65">CHOOSE(C140,1,1,1,2,2,2,3,3,3,4,4,4)</f>
        <v>1</v>
      </c>
      <c r="C140" s="5">
        <f t="shared" ref="C140" si="66">MONTH(E140)</f>
        <v>1</v>
      </c>
      <c r="D140" s="7">
        <f>EOMONTH(E140,0)</f>
        <v>44227</v>
      </c>
      <c r="E140" s="6" t="s">
        <v>455</v>
      </c>
      <c r="F140" s="8">
        <f>_xll.GetPrice($F$2,"MonthlyAverage","mid",D140)</f>
        <v>449.96</v>
      </c>
      <c r="G140" s="3" t="str">
        <f t="shared" ref="G140" si="67">IF(H140&gt;0,"up",IF(H140=0,"stable","down"))</f>
        <v>up</v>
      </c>
      <c r="H140" s="16">
        <f>F140-F139</f>
        <v>36.829999999999984</v>
      </c>
      <c r="I140" s="9">
        <f>F140/F139-1</f>
        <v>8.9148694115653626E-2</v>
      </c>
      <c r="J140" s="17">
        <f>_xll.GetPrice($J$2,"MonthlyAverage","mid",D140)</f>
        <v>636.25</v>
      </c>
      <c r="K140" s="3" t="str">
        <f t="shared" si="58"/>
        <v>up</v>
      </c>
      <c r="L140" s="16">
        <f t="shared" si="59"/>
        <v>36.75</v>
      </c>
      <c r="M140" s="9">
        <f t="shared" si="60"/>
        <v>6.1301084236863979E-2</v>
      </c>
      <c r="N140" s="17">
        <f>J140-F140</f>
        <v>186.29000000000002</v>
      </c>
      <c r="O140" s="3" t="str">
        <f t="shared" si="61"/>
        <v>down</v>
      </c>
      <c r="P140" s="16">
        <f t="shared" si="62"/>
        <v>-7.9999999999984084E-2</v>
      </c>
      <c r="Q140" s="9">
        <f t="shared" si="63"/>
        <v>-4.2925363524159987E-4</v>
      </c>
      <c r="R140" s="3" t="str">
        <f t="shared" ref="R140" si="68">IF(G140=K140,"align","diverge")</f>
        <v>align</v>
      </c>
      <c r="S140" s="9" t="str">
        <f t="shared" ref="S140" si="69">IF((H140-L140)&gt;0,"outperformed","underperformed")</f>
        <v>outperformed</v>
      </c>
      <c r="T140" s="3" t="str">
        <f t="shared" ref="T140" si="70">IF(OR(AND(L140&gt;0,S140="underperformed"),AND(L140&lt;0,S140="outperformed")),"works","no")</f>
        <v>no</v>
      </c>
    </row>
    <row r="141" spans="1:20" x14ac:dyDescent="0.35">
      <c r="A141" s="5">
        <f t="shared" ref="A141" si="71">YEAR(E141)</f>
        <v>2021</v>
      </c>
      <c r="B141" s="5">
        <f t="shared" ref="B141" si="72">CHOOSE(C141,1,1,1,2,2,2,3,3,3,4,4,4)</f>
        <v>1</v>
      </c>
      <c r="C141" s="5">
        <f t="shared" ref="C141" si="73">MONTH(E141)</f>
        <v>2</v>
      </c>
      <c r="D141" s="7">
        <f>EOMONTH(E141,0)</f>
        <v>44255</v>
      </c>
      <c r="E141" s="6">
        <v>44228</v>
      </c>
      <c r="F141" s="8">
        <f>_xll.GetPrice($F$2,"MonthlyAverage","mid",D141)</f>
        <v>409.81</v>
      </c>
      <c r="G141" s="3" t="str">
        <f t="shared" ref="G141" si="74">IF(H141&gt;0,"up",IF(H141=0,"stable","down"))</f>
        <v>down</v>
      </c>
      <c r="H141" s="16">
        <f>F141-F140</f>
        <v>-40.149999999999977</v>
      </c>
      <c r="I141" s="9">
        <f>F141/F140-1</f>
        <v>-8.9230153791448052E-2</v>
      </c>
      <c r="J141" s="17">
        <f>_xll.GetPrice($J$2,"MonthlyAverage","mid",D141)</f>
        <v>611.25</v>
      </c>
      <c r="K141" s="3" t="str">
        <f t="shared" si="58"/>
        <v>down</v>
      </c>
      <c r="L141" s="16">
        <f t="shared" si="59"/>
        <v>-25</v>
      </c>
      <c r="M141" s="9">
        <f t="shared" si="60"/>
        <v>-3.9292730844793677E-2</v>
      </c>
      <c r="N141" s="17">
        <f>J141-F141</f>
        <v>201.44</v>
      </c>
      <c r="O141" s="3" t="str">
        <f t="shared" si="61"/>
        <v>up</v>
      </c>
      <c r="P141" s="16">
        <f t="shared" si="62"/>
        <v>15.149999999999977</v>
      </c>
      <c r="Q141" s="9">
        <f t="shared" si="63"/>
        <v>8.1324816146867596E-2</v>
      </c>
      <c r="R141" s="3" t="str">
        <f t="shared" ref="R141" si="75">IF(G141=K141,"align","diverge")</f>
        <v>align</v>
      </c>
      <c r="S141" s="9" t="str">
        <f t="shared" ref="S141" si="76">IF((H141-L141)&gt;0,"outperformed","underperformed")</f>
        <v>underperformed</v>
      </c>
      <c r="T141" s="3" t="str">
        <f t="shared" ref="T141" si="77">IF(OR(AND(L141&gt;0,S141="underperformed"),AND(L141&lt;0,S141="outperformed")),"works","no")</f>
        <v>no</v>
      </c>
    </row>
    <row r="142" spans="1:20" x14ac:dyDescent="0.35">
      <c r="A142" s="5">
        <f t="shared" ref="A142:A143" si="78">YEAR(E142)</f>
        <v>2021</v>
      </c>
      <c r="B142" s="5">
        <f t="shared" ref="B142:B143" si="79">CHOOSE(C142,1,1,1,2,2,2,3,3,3,4,4,4)</f>
        <v>1</v>
      </c>
      <c r="C142" s="5">
        <f t="shared" ref="C142:C143" si="80">MONTH(E142)</f>
        <v>3</v>
      </c>
      <c r="D142" s="7">
        <f>EOMONTH(E142,0)</f>
        <v>44286</v>
      </c>
      <c r="E142" s="6">
        <v>44256</v>
      </c>
      <c r="F142" s="8">
        <f>_xll.GetPrice($F$2,"MonthlyAverage","mid",D142)</f>
        <v>434.09</v>
      </c>
      <c r="G142" s="3" t="str">
        <f t="shared" ref="G142" si="81">IF(H142&gt;0,"up",IF(H142=0,"stable","down"))</f>
        <v>up</v>
      </c>
      <c r="H142" s="16">
        <f>F142-F141</f>
        <v>24.279999999999973</v>
      </c>
      <c r="I142" s="9">
        <f>F142/F141-1</f>
        <v>5.9246968107171449E-2</v>
      </c>
      <c r="J142" s="17">
        <f>_xll.GetPrice($J$2,"MonthlyAverage","mid",D142)</f>
        <v>632.5</v>
      </c>
      <c r="K142" s="3" t="str">
        <f t="shared" si="58"/>
        <v>up</v>
      </c>
      <c r="L142" s="16">
        <f t="shared" si="59"/>
        <v>21.25</v>
      </c>
      <c r="M142" s="9">
        <f t="shared" si="60"/>
        <v>3.4764826175869068E-2</v>
      </c>
      <c r="N142" s="17">
        <f>J142-F142</f>
        <v>198.41000000000003</v>
      </c>
      <c r="O142" s="3" t="str">
        <f t="shared" si="61"/>
        <v>down</v>
      </c>
      <c r="P142" s="16">
        <f t="shared" si="62"/>
        <v>-3.0299999999999727</v>
      </c>
      <c r="Q142" s="9">
        <f t="shared" si="63"/>
        <v>-1.5041699761715543E-2</v>
      </c>
      <c r="R142" s="3" t="str">
        <f t="shared" ref="R142:R143" si="82">IF(G142=K142,"align","diverge")</f>
        <v>align</v>
      </c>
      <c r="S142" s="9" t="str">
        <f t="shared" ref="S142:S143" si="83">IF((H142-L142)&gt;0,"outperformed","underperformed")</f>
        <v>outperformed</v>
      </c>
      <c r="T142" s="3" t="str">
        <f t="shared" ref="T142:T143" si="84">IF(OR(AND(L142&gt;0,S142="underperformed"),AND(L142&lt;0,S142="outperformed")),"works","no")</f>
        <v>no</v>
      </c>
    </row>
    <row r="143" spans="1:20" x14ac:dyDescent="0.35">
      <c r="A143" s="5">
        <f t="shared" si="78"/>
        <v>2021</v>
      </c>
      <c r="B143" s="5">
        <f t="shared" si="79"/>
        <v>2</v>
      </c>
      <c r="C143" s="5">
        <f t="shared" si="80"/>
        <v>4</v>
      </c>
      <c r="D143" s="7">
        <f t="shared" ref="D143" si="85">EOMONTH(E143,0)</f>
        <v>44316</v>
      </c>
      <c r="E143" s="6">
        <v>44287</v>
      </c>
      <c r="F143" s="8">
        <f>_xll.GetPrice($F$2,"MonthlyAverage","mid",D143)</f>
        <v>424.94</v>
      </c>
      <c r="G143" s="3" t="str">
        <f t="shared" ref="G143" si="86">IF(H143&gt;0,"up",IF(H143=0,"stable","down"))</f>
        <v>down</v>
      </c>
      <c r="H143" s="16">
        <f t="shared" ref="H143" si="87">F143-F142</f>
        <v>-9.1499999999999773</v>
      </c>
      <c r="I143" s="9">
        <f t="shared" ref="I143" si="88">F143/F142-1</f>
        <v>-2.1078578175032781E-2</v>
      </c>
      <c r="J143" s="17">
        <f>_xll.GetPrice($J$2,"MonthlyAverage","mid",D143)</f>
        <v>638.6</v>
      </c>
      <c r="K143" s="3" t="str">
        <f t="shared" si="58"/>
        <v>up</v>
      </c>
      <c r="L143" s="16">
        <f t="shared" si="59"/>
        <v>6.1000000000000227</v>
      </c>
      <c r="M143" s="9">
        <f t="shared" si="60"/>
        <v>9.6442687747035905E-3</v>
      </c>
      <c r="N143" s="17">
        <f t="shared" ref="N143" si="89">J143-F143</f>
        <v>213.66000000000003</v>
      </c>
      <c r="O143" s="3" t="str">
        <f t="shared" si="61"/>
        <v>up</v>
      </c>
      <c r="P143" s="16">
        <f t="shared" si="62"/>
        <v>15.25</v>
      </c>
      <c r="Q143" s="9">
        <f t="shared" si="63"/>
        <v>7.6861045310216314E-2</v>
      </c>
      <c r="R143" s="3" t="str">
        <f t="shared" si="82"/>
        <v>diverge</v>
      </c>
      <c r="S143" s="9" t="str">
        <f t="shared" si="83"/>
        <v>underperformed</v>
      </c>
      <c r="T143" s="3" t="str">
        <f t="shared" si="84"/>
        <v>works</v>
      </c>
    </row>
    <row r="144" spans="1:20" x14ac:dyDescent="0.35">
      <c r="A144" s="5">
        <f t="shared" ref="A144" si="90">YEAR(E144)</f>
        <v>2021</v>
      </c>
      <c r="B144" s="5">
        <f t="shared" ref="B144" si="91">CHOOSE(C144,1,1,1,2,2,2,3,3,3,4,4,4)</f>
        <v>2</v>
      </c>
      <c r="C144" s="5">
        <f t="shared" ref="C144" si="92">MONTH(E144)</f>
        <v>5</v>
      </c>
      <c r="D144" s="7">
        <f t="shared" ref="D144" si="93">EOMONTH(E144,0)</f>
        <v>44347</v>
      </c>
      <c r="E144" s="6">
        <v>44317</v>
      </c>
      <c r="F144" s="8">
        <f>_xll.GetPrice($F$2,"MonthlyAverage","mid",D144)</f>
        <v>496.52</v>
      </c>
      <c r="G144" s="3" t="str">
        <f t="shared" ref="G144" si="94">IF(H144&gt;0,"up",IF(H144=0,"stable","down"))</f>
        <v>up</v>
      </c>
      <c r="H144" s="16">
        <f t="shared" ref="H144" si="95">F144-F143</f>
        <v>71.579999999999984</v>
      </c>
      <c r="I144" s="9">
        <f t="shared" ref="I144" si="96">F144/F143-1</f>
        <v>0.16844731020850001</v>
      </c>
      <c r="J144" s="17">
        <f>_xll.GetPrice($J$2,"MonthlyAverage","mid",D144)</f>
        <v>750.63</v>
      </c>
      <c r="K144" s="3" t="str">
        <f t="shared" si="58"/>
        <v>up</v>
      </c>
      <c r="L144" s="16">
        <f t="shared" si="59"/>
        <v>112.02999999999997</v>
      </c>
      <c r="M144" s="9">
        <f t="shared" si="60"/>
        <v>0.17543062950203558</v>
      </c>
      <c r="N144" s="17">
        <f t="shared" ref="N144" si="97">J144-F144</f>
        <v>254.11</v>
      </c>
      <c r="O144" s="3" t="str">
        <f t="shared" si="61"/>
        <v>up</v>
      </c>
      <c r="P144" s="16">
        <f t="shared" si="62"/>
        <v>40.449999999999989</v>
      </c>
      <c r="Q144" s="9">
        <f t="shared" si="63"/>
        <v>0.18931947954694373</v>
      </c>
      <c r="R144" s="3" t="str">
        <f t="shared" ref="R144" si="98">IF(G144=K144,"align","diverge")</f>
        <v>align</v>
      </c>
      <c r="S144" s="9" t="str">
        <f t="shared" ref="S144" si="99">IF((H144-L144)&gt;0,"outperformed","underperformed")</f>
        <v>underperformed</v>
      </c>
      <c r="T144" s="3" t="str">
        <f t="shared" ref="T144" si="100">IF(OR(AND(L144&gt;0,S144="underperformed"),AND(L144&lt;0,S144="outperformed")),"works","no")</f>
        <v>works</v>
      </c>
    </row>
    <row r="145" spans="1:20" x14ac:dyDescent="0.35">
      <c r="A145" s="5">
        <f t="shared" ref="A145" si="101">YEAR(E145)</f>
        <v>2021</v>
      </c>
      <c r="B145" s="5">
        <f t="shared" ref="B145" si="102">CHOOSE(C145,1,1,1,2,2,2,3,3,3,4,4,4)</f>
        <v>2</v>
      </c>
      <c r="C145" s="5">
        <f t="shared" ref="C145" si="103">MONTH(E145)</f>
        <v>6</v>
      </c>
      <c r="D145" s="7">
        <f t="shared" ref="D145" si="104">EOMONTH(E145,0)</f>
        <v>44377</v>
      </c>
      <c r="E145" s="6">
        <v>44348</v>
      </c>
      <c r="F145" s="8">
        <f>_xll.GetPrice($F$2,"MonthlyAverage","mid",D145)</f>
        <v>500.09</v>
      </c>
      <c r="G145" s="3" t="str">
        <f t="shared" ref="G145" si="105">IF(H145&gt;0,"up",IF(H145=0,"stable","down"))</f>
        <v>up</v>
      </c>
      <c r="H145" s="16">
        <f t="shared" ref="H145" si="106">F145-F144</f>
        <v>3.5699999999999932</v>
      </c>
      <c r="I145" s="9">
        <f t="shared" ref="I145" si="107">F145/F144-1</f>
        <v>7.190042697172272E-3</v>
      </c>
      <c r="J145" s="17">
        <f>_xll.GetPrice($J$2,"MonthlyAverage","mid",D145)</f>
        <v>743.75</v>
      </c>
      <c r="K145" s="3" t="str">
        <f t="shared" si="58"/>
        <v>down</v>
      </c>
      <c r="L145" s="16">
        <f t="shared" si="59"/>
        <v>-6.8799999999999955</v>
      </c>
      <c r="M145" s="9">
        <f t="shared" si="60"/>
        <v>-9.1656342006047886E-3</v>
      </c>
      <c r="N145" s="17">
        <f t="shared" ref="N145" si="108">J145-F145</f>
        <v>243.66000000000003</v>
      </c>
      <c r="O145" s="3" t="str">
        <f t="shared" si="61"/>
        <v>down</v>
      </c>
      <c r="P145" s="16">
        <f t="shared" si="62"/>
        <v>-10.449999999999989</v>
      </c>
      <c r="Q145" s="9">
        <f t="shared" si="63"/>
        <v>-4.1123922710637029E-2</v>
      </c>
      <c r="R145" s="3" t="str">
        <f t="shared" ref="R145" si="109">IF(G145=K145,"align","diverge")</f>
        <v>diverge</v>
      </c>
      <c r="S145" s="9" t="str">
        <f t="shared" ref="S145" si="110">IF((H145-L145)&gt;0,"outperformed","underperformed")</f>
        <v>outperformed</v>
      </c>
      <c r="T145" s="3" t="str">
        <f t="shared" ref="T145" si="111">IF(OR(AND(L145&gt;0,S145="underperformed"),AND(L145&lt;0,S145="outperformed")),"works","no")</f>
        <v>works</v>
      </c>
    </row>
    <row r="146" spans="1:20" x14ac:dyDescent="0.35">
      <c r="A146" s="5"/>
      <c r="B146" s="5"/>
      <c r="C146" s="5"/>
      <c r="D146" s="7"/>
      <c r="E146" s="6"/>
      <c r="F146" s="8"/>
      <c r="H146" s="16"/>
      <c r="I146" s="9"/>
      <c r="J146" s="17"/>
      <c r="L146" s="16"/>
      <c r="M146" s="9"/>
      <c r="N146" s="17"/>
      <c r="P146" s="16"/>
      <c r="Q146" s="9"/>
      <c r="S146" s="9"/>
    </row>
    <row r="176" spans="21:21" x14ac:dyDescent="0.35">
      <c r="U176" s="19"/>
    </row>
  </sheetData>
  <phoneticPr fontId="36" type="noConversion"/>
  <conditionalFormatting sqref="G8:G146">
    <cfRule type="containsText" dxfId="37" priority="220" operator="containsText" text="down">
      <formula>NOT(ISERROR(SEARCH("down",G8)))</formula>
    </cfRule>
    <cfRule type="containsText" dxfId="36" priority="221" operator="containsText" text="stable">
      <formula>NOT(ISERROR(SEARCH("stable",G8)))</formula>
    </cfRule>
    <cfRule type="containsText" dxfId="35" priority="222" operator="containsText" text="up">
      <formula>NOT(ISERROR(SEARCH("up",G8)))</formula>
    </cfRule>
  </conditionalFormatting>
  <conditionalFormatting sqref="I8:I146">
    <cfRule type="cellIs" dxfId="34" priority="217" operator="lessThan">
      <formula>0</formula>
    </cfRule>
    <cfRule type="cellIs" dxfId="33" priority="218" operator="greaterThan">
      <formula>0</formula>
    </cfRule>
  </conditionalFormatting>
  <conditionalFormatting sqref="H8:H146">
    <cfRule type="cellIs" dxfId="32" priority="215" operator="lessThan">
      <formula>0</formula>
    </cfRule>
    <cfRule type="cellIs" dxfId="31" priority="216" operator="greaterThan">
      <formula>0</formula>
    </cfRule>
  </conditionalFormatting>
  <conditionalFormatting sqref="K8:K146">
    <cfRule type="containsText" dxfId="30" priority="198" operator="containsText" text="down">
      <formula>NOT(ISERROR(SEARCH("down",K8)))</formula>
    </cfRule>
    <cfRule type="containsText" dxfId="29" priority="199" operator="containsText" text="stable">
      <formula>NOT(ISERROR(SEARCH("stable",K8)))</formula>
    </cfRule>
    <cfRule type="containsText" dxfId="28" priority="200" operator="containsText" text="up">
      <formula>NOT(ISERROR(SEARCH("up",K8)))</formula>
    </cfRule>
  </conditionalFormatting>
  <conditionalFormatting sqref="M8:M146">
    <cfRule type="cellIs" dxfId="27" priority="196" operator="lessThan">
      <formula>0</formula>
    </cfRule>
    <cfRule type="cellIs" dxfId="26" priority="197" operator="greaterThan">
      <formula>0</formula>
    </cfRule>
  </conditionalFormatting>
  <conditionalFormatting sqref="L8:L146">
    <cfRule type="cellIs" dxfId="25" priority="194" operator="lessThan">
      <formula>0</formula>
    </cfRule>
    <cfRule type="cellIs" dxfId="24" priority="195" operator="greaterThan">
      <formula>0</formula>
    </cfRule>
  </conditionalFormatting>
  <conditionalFormatting sqref="N8:N146">
    <cfRule type="cellIs" dxfId="23" priority="185" operator="lessThan">
      <formula>170</formula>
    </cfRule>
    <cfRule type="cellIs" dxfId="22" priority="193" operator="lessThan">
      <formula>170</formula>
    </cfRule>
  </conditionalFormatting>
  <conditionalFormatting sqref="O8:O146">
    <cfRule type="containsText" dxfId="21" priority="190" operator="containsText" text="down">
      <formula>NOT(ISERROR(SEARCH("down",O8)))</formula>
    </cfRule>
    <cfRule type="containsText" dxfId="20" priority="191" operator="containsText" text="stable">
      <formula>NOT(ISERROR(SEARCH("stable",O8)))</formula>
    </cfRule>
    <cfRule type="containsText" dxfId="19" priority="192" operator="containsText" text="up">
      <formula>NOT(ISERROR(SEARCH("up",O8)))</formula>
    </cfRule>
  </conditionalFormatting>
  <conditionalFormatting sqref="Q8:Q146">
    <cfRule type="cellIs" dxfId="18" priority="188" operator="lessThan">
      <formula>0</formula>
    </cfRule>
    <cfRule type="cellIs" dxfId="17" priority="189" operator="greaterThan">
      <formula>0</formula>
    </cfRule>
  </conditionalFormatting>
  <conditionalFormatting sqref="P8:P146">
    <cfRule type="cellIs" dxfId="16" priority="186" operator="lessThan">
      <formula>0</formula>
    </cfRule>
    <cfRule type="cellIs" dxfId="15" priority="187" operator="greaterThan">
      <formula>0</formula>
    </cfRule>
  </conditionalFormatting>
  <conditionalFormatting sqref="R8:R146">
    <cfRule type="containsText" dxfId="14" priority="183" operator="containsText" text="diverge">
      <formula>NOT(ISERROR(SEARCH("diverge",R8)))</formula>
    </cfRule>
    <cfRule type="containsText" dxfId="13" priority="184" operator="containsText" text="diverge">
      <formula>NOT(ISERROR(SEARCH("diverge",R8)))</formula>
    </cfRule>
  </conditionalFormatting>
  <conditionalFormatting sqref="S8:S146">
    <cfRule type="containsText" dxfId="12" priority="68" operator="containsText" text="underperformed">
      <formula>NOT(ISERROR(SEARCH("underperformed",S8)))</formula>
    </cfRule>
    <cfRule type="containsText" dxfId="11" priority="69" operator="containsText" text="outperformed">
      <formula>NOT(ISERROR(SEARCH("outperformed",S8)))</formula>
    </cfRule>
    <cfRule type="cellIs" dxfId="10" priority="70" operator="lessThan">
      <formula>0</formula>
    </cfRule>
    <cfRule type="cellIs" dxfId="9" priority="71" operator="greaterThan">
      <formula>0</formula>
    </cfRule>
  </conditionalFormatting>
  <conditionalFormatting sqref="T8:T146">
    <cfRule type="containsText" dxfId="8" priority="66" operator="containsText" text="no">
      <formula>NOT(ISERROR(SEARCH("no",T8)))</formula>
    </cfRule>
    <cfRule type="containsText" dxfId="7" priority="67" operator="containsText" text="works">
      <formula>NOT(ISERROR(SEARCH("works",T8)))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50"/>
  </sheetPr>
  <dimension ref="A1:AW366"/>
  <sheetViews>
    <sheetView topLeftCell="E1" zoomScale="90" zoomScaleNormal="90" workbookViewId="0">
      <pane ySplit="4" topLeftCell="A332" activePane="bottomLeft" state="frozen"/>
      <selection pane="bottomLeft" activeCell="Q352" sqref="Q352:T365"/>
    </sheetView>
  </sheetViews>
  <sheetFormatPr defaultColWidth="8.7265625" defaultRowHeight="14.5" x14ac:dyDescent="0.35"/>
  <cols>
    <col min="1" max="1" width="4.453125" style="3" bestFit="1" customWidth="1"/>
    <col min="2" max="2" width="2.1796875" style="3" customWidth="1"/>
    <col min="3" max="3" width="2.7265625" style="3" customWidth="1"/>
    <col min="4" max="4" width="9.54296875" style="3" bestFit="1" customWidth="1"/>
    <col min="5" max="5" width="13.54296875" style="3" bestFit="1" customWidth="1"/>
    <col min="6" max="6" width="8.1796875" style="5" bestFit="1" customWidth="1"/>
    <col min="7" max="7" width="15.1796875" style="39" customWidth="1"/>
    <col min="8" max="8" width="17.453125" style="39" customWidth="1"/>
    <col min="9" max="9" width="15" style="39" customWidth="1"/>
    <col min="10" max="10" width="6.54296875" style="16" customWidth="1"/>
    <col min="11" max="11" width="6.54296875" style="21" customWidth="1"/>
    <col min="12" max="12" width="6.54296875" style="16" customWidth="1"/>
    <col min="13" max="13" width="6.54296875" style="21" customWidth="1"/>
    <col min="14" max="14" width="6.54296875" style="16" customWidth="1"/>
    <col min="15" max="15" width="6.54296875" style="179" customWidth="1"/>
    <col min="16" max="16" width="6.54296875" style="21" customWidth="1"/>
    <col min="17" max="17" width="6.54296875" style="16" customWidth="1"/>
    <col min="18" max="18" width="6.54296875" style="21" customWidth="1"/>
    <col min="19" max="19" width="12.7265625" style="21" customWidth="1"/>
    <col min="20" max="20" width="6.54296875" style="16" customWidth="1"/>
    <col min="21" max="21" width="6.54296875" style="188" customWidth="1"/>
    <col min="22" max="22" width="6.54296875" style="173" customWidth="1"/>
    <col min="23" max="23" width="6.54296875" style="189" customWidth="1"/>
    <col min="24" max="24" width="6.54296875" style="173" customWidth="1"/>
    <col min="25" max="25" width="6.54296875" style="189" customWidth="1"/>
    <col min="26" max="27" width="6.54296875" style="173" customWidth="1"/>
    <col min="28" max="28" width="5.54296875" style="25" customWidth="1"/>
    <col min="29" max="30" width="5.54296875" style="16" customWidth="1"/>
    <col min="31" max="31" width="5.54296875" style="25" customWidth="1"/>
    <col min="32" max="35" width="5.54296875" style="16" customWidth="1"/>
    <col min="36" max="36" width="5.54296875" style="25" customWidth="1"/>
    <col min="37" max="39" width="5.54296875" style="16" customWidth="1"/>
    <col min="40" max="40" width="8.54296875" style="42" customWidth="1"/>
    <col min="41" max="44" width="8.54296875" style="43" customWidth="1"/>
    <col min="45" max="45" width="8.54296875" style="177" customWidth="1"/>
    <col min="46" max="49" width="8.54296875" style="115" customWidth="1"/>
    <col min="50" max="16384" width="8.7265625" style="3"/>
  </cols>
  <sheetData>
    <row r="1" spans="1:49" x14ac:dyDescent="0.35">
      <c r="G1" s="35" t="s">
        <v>382</v>
      </c>
      <c r="H1" s="35" t="s">
        <v>382</v>
      </c>
      <c r="I1" s="35" t="s">
        <v>382</v>
      </c>
      <c r="J1" s="26" t="s">
        <v>151</v>
      </c>
      <c r="K1" s="31"/>
      <c r="L1" s="26" t="s">
        <v>151</v>
      </c>
      <c r="M1" s="31"/>
      <c r="N1" s="26" t="s">
        <v>374</v>
      </c>
      <c r="O1" s="180" t="s">
        <v>152</v>
      </c>
      <c r="Q1" s="30"/>
      <c r="R1" s="30" t="s">
        <v>153</v>
      </c>
      <c r="T1" s="30"/>
      <c r="U1" s="184" t="s">
        <v>154</v>
      </c>
      <c r="V1" s="181"/>
      <c r="W1" s="185" t="s">
        <v>153</v>
      </c>
      <c r="X1" s="181"/>
      <c r="Y1" s="185" t="s">
        <v>155</v>
      </c>
      <c r="Z1" s="181"/>
      <c r="AA1" s="181" t="s">
        <v>376</v>
      </c>
      <c r="AB1" s="28" t="s">
        <v>151</v>
      </c>
      <c r="AC1" s="27" t="s">
        <v>151</v>
      </c>
      <c r="AD1" s="27" t="s">
        <v>155</v>
      </c>
      <c r="AE1" s="192" t="s">
        <v>151</v>
      </c>
      <c r="AF1" s="193" t="s">
        <v>151</v>
      </c>
      <c r="AG1" s="26" t="s">
        <v>374</v>
      </c>
      <c r="AH1" s="27" t="s">
        <v>152</v>
      </c>
      <c r="AI1" s="27" t="s">
        <v>153</v>
      </c>
      <c r="AJ1" s="28" t="s">
        <v>154</v>
      </c>
      <c r="AK1" s="27" t="s">
        <v>153</v>
      </c>
      <c r="AL1" s="193" t="s">
        <v>155</v>
      </c>
      <c r="AM1" s="24" t="s">
        <v>376</v>
      </c>
      <c r="AN1" s="40" t="s">
        <v>387</v>
      </c>
      <c r="AO1" s="41" t="s">
        <v>387</v>
      </c>
      <c r="AP1" s="41" t="s">
        <v>387</v>
      </c>
      <c r="AQ1" s="41" t="s">
        <v>399</v>
      </c>
      <c r="AR1" s="41" t="s">
        <v>392</v>
      </c>
      <c r="AS1" s="175" t="s">
        <v>387</v>
      </c>
      <c r="AT1" s="176" t="s">
        <v>387</v>
      </c>
      <c r="AU1" s="176" t="s">
        <v>387</v>
      </c>
      <c r="AV1" s="176" t="s">
        <v>399</v>
      </c>
      <c r="AW1" s="176" t="s">
        <v>392</v>
      </c>
    </row>
    <row r="2" spans="1:49" x14ac:dyDescent="0.35">
      <c r="G2" s="36" t="s">
        <v>383</v>
      </c>
      <c r="H2" s="36" t="s">
        <v>383</v>
      </c>
      <c r="I2" s="36" t="s">
        <v>383</v>
      </c>
      <c r="J2" s="29" t="s">
        <v>156</v>
      </c>
      <c r="K2" s="32" t="s">
        <v>156</v>
      </c>
      <c r="L2" s="29" t="s">
        <v>377</v>
      </c>
      <c r="M2" s="32" t="s">
        <v>377</v>
      </c>
      <c r="N2" s="29" t="s">
        <v>375</v>
      </c>
      <c r="O2" s="178" t="s">
        <v>157</v>
      </c>
      <c r="P2" s="32"/>
      <c r="Q2" s="27"/>
      <c r="R2" s="32" t="s">
        <v>158</v>
      </c>
      <c r="S2" s="32"/>
      <c r="T2" s="27"/>
      <c r="U2" s="186" t="s">
        <v>159</v>
      </c>
      <c r="V2" s="182"/>
      <c r="W2" s="187" t="s">
        <v>159</v>
      </c>
      <c r="X2" s="182"/>
      <c r="Y2" s="187" t="s">
        <v>159</v>
      </c>
      <c r="Z2" s="182"/>
      <c r="AA2" s="182" t="s">
        <v>159</v>
      </c>
      <c r="AB2" s="28" t="s">
        <v>156</v>
      </c>
      <c r="AC2" s="27" t="s">
        <v>377</v>
      </c>
      <c r="AD2" s="27" t="s">
        <v>159</v>
      </c>
      <c r="AE2" s="192" t="s">
        <v>156</v>
      </c>
      <c r="AF2" s="193" t="s">
        <v>377</v>
      </c>
      <c r="AG2" s="27" t="s">
        <v>375</v>
      </c>
      <c r="AH2" s="27"/>
      <c r="AI2" s="27"/>
      <c r="AJ2" s="28" t="s">
        <v>159</v>
      </c>
      <c r="AK2" s="27" t="s">
        <v>159</v>
      </c>
      <c r="AL2" s="193" t="s">
        <v>159</v>
      </c>
      <c r="AM2" s="5" t="s">
        <v>159</v>
      </c>
      <c r="AN2" s="40" t="s">
        <v>388</v>
      </c>
      <c r="AO2" s="41" t="s">
        <v>396</v>
      </c>
      <c r="AP2" s="41" t="s">
        <v>391</v>
      </c>
      <c r="AQ2" s="41" t="s">
        <v>400</v>
      </c>
      <c r="AR2" s="41" t="s">
        <v>393</v>
      </c>
      <c r="AS2" s="175" t="s">
        <v>388</v>
      </c>
      <c r="AT2" s="176" t="s">
        <v>396</v>
      </c>
      <c r="AU2" s="176" t="s">
        <v>391</v>
      </c>
      <c r="AV2" s="176" t="s">
        <v>400</v>
      </c>
      <c r="AW2" s="176" t="s">
        <v>393</v>
      </c>
    </row>
    <row r="3" spans="1:49" x14ac:dyDescent="0.35">
      <c r="G3" s="37" t="s">
        <v>386</v>
      </c>
      <c r="H3" s="37" t="s">
        <v>384</v>
      </c>
      <c r="I3" s="37" t="s">
        <v>385</v>
      </c>
      <c r="J3" s="27" t="s">
        <v>160</v>
      </c>
      <c r="K3" s="32" t="s">
        <v>380</v>
      </c>
      <c r="L3" s="27" t="s">
        <v>160</v>
      </c>
      <c r="M3" s="32" t="s">
        <v>380</v>
      </c>
      <c r="N3" s="27" t="s">
        <v>378</v>
      </c>
      <c r="O3" s="178" t="s">
        <v>161</v>
      </c>
      <c r="P3" s="32" t="s">
        <v>162</v>
      </c>
      <c r="Q3" s="27" t="s">
        <v>568</v>
      </c>
      <c r="R3" s="32" t="s">
        <v>161</v>
      </c>
      <c r="S3" s="32" t="s">
        <v>162</v>
      </c>
      <c r="T3" s="27" t="s">
        <v>568</v>
      </c>
      <c r="U3" s="186" t="s">
        <v>163</v>
      </c>
      <c r="W3" s="187" t="s">
        <v>164</v>
      </c>
      <c r="Y3" s="187" t="s">
        <v>163</v>
      </c>
      <c r="Z3" s="182"/>
      <c r="AA3" s="182" t="s">
        <v>164</v>
      </c>
      <c r="AB3" s="28"/>
      <c r="AC3" s="27"/>
      <c r="AD3" s="27" t="s">
        <v>163</v>
      </c>
      <c r="AE3" s="28"/>
      <c r="AF3" s="27"/>
      <c r="AG3" s="27"/>
      <c r="AH3" s="29"/>
      <c r="AI3" s="29"/>
      <c r="AJ3" s="28" t="s">
        <v>163</v>
      </c>
      <c r="AK3" s="27" t="s">
        <v>164</v>
      </c>
      <c r="AL3" s="193" t="s">
        <v>163</v>
      </c>
      <c r="AM3" s="5" t="s">
        <v>164</v>
      </c>
      <c r="AN3" s="40" t="s">
        <v>395</v>
      </c>
      <c r="AO3" s="41" t="s">
        <v>397</v>
      </c>
      <c r="AP3" s="41" t="s">
        <v>389</v>
      </c>
      <c r="AQ3" s="41" t="s">
        <v>401</v>
      </c>
      <c r="AR3" s="41" t="s">
        <v>392</v>
      </c>
      <c r="AS3" s="175" t="s">
        <v>395</v>
      </c>
      <c r="AT3" s="176" t="s">
        <v>397</v>
      </c>
      <c r="AU3" s="176" t="s">
        <v>389</v>
      </c>
      <c r="AV3" s="176" t="s">
        <v>401</v>
      </c>
      <c r="AW3" s="176" t="s">
        <v>392</v>
      </c>
    </row>
    <row r="4" spans="1:49" x14ac:dyDescent="0.35">
      <c r="A4" s="5" t="s">
        <v>2</v>
      </c>
      <c r="B4" s="5" t="s">
        <v>3</v>
      </c>
      <c r="C4" s="5" t="s">
        <v>4</v>
      </c>
      <c r="D4" s="5" t="s">
        <v>5</v>
      </c>
      <c r="E4" s="5" t="s">
        <v>165</v>
      </c>
      <c r="F4" s="5" t="s">
        <v>6</v>
      </c>
      <c r="G4" s="36" t="s">
        <v>7</v>
      </c>
      <c r="H4" s="36" t="s">
        <v>7</v>
      </c>
      <c r="I4" s="36" t="s">
        <v>7</v>
      </c>
      <c r="J4" s="27" t="s">
        <v>166</v>
      </c>
      <c r="K4" s="32"/>
      <c r="L4" s="27" t="s">
        <v>167</v>
      </c>
      <c r="M4" s="32"/>
      <c r="N4" s="27" t="s">
        <v>381</v>
      </c>
      <c r="O4" s="178" t="s">
        <v>168</v>
      </c>
      <c r="P4" s="32"/>
      <c r="Q4" s="27"/>
      <c r="R4" s="32" t="s">
        <v>169</v>
      </c>
      <c r="S4" s="32"/>
      <c r="T4" s="27"/>
      <c r="U4" s="186"/>
      <c r="V4" s="182" t="s">
        <v>379</v>
      </c>
      <c r="W4" s="187"/>
      <c r="X4" s="182" t="s">
        <v>379</v>
      </c>
      <c r="Y4" s="187"/>
      <c r="Z4" s="182" t="s">
        <v>379</v>
      </c>
      <c r="AA4" s="182" t="s">
        <v>379</v>
      </c>
      <c r="AB4" s="375" t="s">
        <v>569</v>
      </c>
      <c r="AC4" s="376"/>
      <c r="AD4" s="377"/>
      <c r="AE4" s="378" t="s">
        <v>456</v>
      </c>
      <c r="AF4" s="379"/>
      <c r="AG4" s="379"/>
      <c r="AH4" s="379"/>
      <c r="AI4" s="379"/>
      <c r="AJ4" s="379"/>
      <c r="AK4" s="379"/>
      <c r="AL4" s="379"/>
      <c r="AM4" s="380"/>
      <c r="AN4" s="40" t="s">
        <v>374</v>
      </c>
      <c r="AO4" s="41" t="s">
        <v>398</v>
      </c>
      <c r="AP4" s="41" t="s">
        <v>390</v>
      </c>
      <c r="AQ4" s="41" t="s">
        <v>402</v>
      </c>
      <c r="AR4" s="41" t="s">
        <v>394</v>
      </c>
      <c r="AS4" s="175" t="s">
        <v>374</v>
      </c>
      <c r="AT4" s="176" t="s">
        <v>398</v>
      </c>
      <c r="AU4" s="176" t="s">
        <v>390</v>
      </c>
      <c r="AV4" s="176" t="s">
        <v>402</v>
      </c>
      <c r="AW4" s="176" t="s">
        <v>394</v>
      </c>
    </row>
    <row r="5" spans="1:49" x14ac:dyDescent="0.35">
      <c r="A5" s="5">
        <f t="shared" ref="A5:A68" si="0">YEAR(F5)</f>
        <v>1993</v>
      </c>
      <c r="B5" s="5">
        <f t="shared" ref="B5:B68" si="1">CHOOSE(C5,1,1,1,2,2,2,3,3,3,4,4,4)</f>
        <v>1</v>
      </c>
      <c r="C5" s="5">
        <f t="shared" ref="C5:C68" si="2">MONTH(F5)</f>
        <v>1</v>
      </c>
      <c r="D5" s="7">
        <f t="shared" ref="D5:D68" si="3">EOMONTH(F5,0)</f>
        <v>34000</v>
      </c>
      <c r="E5" s="7" t="str">
        <f>_xll.GetPriceData($J$4,"assessmentdate",D5)</f>
        <v>#N/A Log in required</v>
      </c>
      <c r="F5" s="33" t="s">
        <v>170</v>
      </c>
      <c r="G5" s="38" t="e">
        <f>_xll.GetPrice($G$4,,"mid",E5)</f>
        <v>#VALUE!</v>
      </c>
      <c r="H5" s="38" t="str">
        <f>_xll.GetPrice($G$4,,"mid",D5)</f>
        <v>#N/A No price available before 04/09/2009</v>
      </c>
      <c r="I5" s="38" t="str">
        <f>_xll.GetPrice($I$4,"MonthlyAverage","Mid",$D5)</f>
        <v>#N/A No price available for MonthlyAverage before 30/09/2009</v>
      </c>
      <c r="J5" s="16" t="str">
        <f>_xll.GetPriceData(J$4,"mid",$D5)</f>
        <v>#N/A Log in required</v>
      </c>
      <c r="K5" s="21" t="e">
        <f t="shared" ref="K5:K68" si="4">J5/2240*2204.6</f>
        <v>#VALUE!</v>
      </c>
      <c r="L5" s="16" t="str">
        <f>_xll.GetPriceData(L$4,"mid",$D5)</f>
        <v>#N/A Log in required</v>
      </c>
      <c r="M5" s="21" t="e">
        <f t="shared" ref="M5:M68" si="5">L5/2240*2204.6</f>
        <v>#VALUE!</v>
      </c>
      <c r="N5" s="16" t="str">
        <f>_xll.GetPrice($N$4,"MonthlyAverage","Mid",$D5)</f>
        <v>#N/A No price available for MonthlyAverage before 28/02/2005</v>
      </c>
      <c r="O5" s="179" t="str">
        <f>_xll.GetPrice($O$4,"MonthlyAverage","Mid",$F5)</f>
        <v>#N/A No price available for MonthlyAverage before 31/01/1996</v>
      </c>
      <c r="R5" s="21" t="str">
        <f>_xll.GetPrice($R$4,"MonthlyAverage","Mid",$F5)</f>
        <v>#N/A No price available for MonthlyAverage before 31/01/1996</v>
      </c>
      <c r="U5" s="190" t="e">
        <f t="shared" ref="U5:U68" si="6">P5-J5</f>
        <v>#VALUE!</v>
      </c>
      <c r="V5" s="183" t="e">
        <f t="shared" ref="V5:V68" si="7">Q5-K5</f>
        <v>#VALUE!</v>
      </c>
      <c r="W5" s="191" t="e">
        <f t="shared" ref="W5:W68" si="8">S5-L5</f>
        <v>#VALUE!</v>
      </c>
      <c r="X5" s="183" t="e">
        <f t="shared" ref="X5:X68" si="9">T5-M5</f>
        <v>#VALUE!</v>
      </c>
      <c r="Y5" s="191" t="e">
        <f t="shared" ref="Y5:Y68" si="10">L5-J5</f>
        <v>#VALUE!</v>
      </c>
      <c r="Z5" s="194" t="e">
        <f t="shared" ref="Z5:Z68" si="11">M5-K5</f>
        <v>#VALUE!</v>
      </c>
      <c r="AA5" s="183" t="e">
        <f t="shared" ref="AA5:AA68" si="12">N5-M5</f>
        <v>#VALUE!</v>
      </c>
      <c r="AB5" s="25" t="e">
        <f t="shared" ref="AB5:AB68" si="13">J5-J4</f>
        <v>#VALUE!</v>
      </c>
      <c r="AC5" s="16" t="e">
        <f t="shared" ref="AC5:AC68" si="14">L5-L4</f>
        <v>#VALUE!</v>
      </c>
      <c r="AD5" s="16" t="e">
        <f t="shared" ref="AD5:AD68" si="15">Y5-Y4</f>
        <v>#VALUE!</v>
      </c>
      <c r="AE5" s="25" t="e">
        <f t="shared" ref="AE5:AE68" si="16">K5-K4</f>
        <v>#VALUE!</v>
      </c>
      <c r="AF5" s="16" t="e">
        <f t="shared" ref="AF5:AF68" si="17">M5-M4</f>
        <v>#VALUE!</v>
      </c>
      <c r="AG5" s="16" t="e">
        <f t="shared" ref="AG5:AG68" si="18">N5-N4</f>
        <v>#VALUE!</v>
      </c>
      <c r="AH5" s="16">
        <f t="shared" ref="AH5:AH68" si="19">Q5-Q4</f>
        <v>0</v>
      </c>
      <c r="AI5" s="16">
        <f t="shared" ref="AI5:AI68" si="20">T5-T4</f>
        <v>0</v>
      </c>
      <c r="AJ5" s="25" t="e">
        <f t="shared" ref="AJ5:AJ68" si="21">V5-V4</f>
        <v>#VALUE!</v>
      </c>
      <c r="AK5" s="16" t="e">
        <f t="shared" ref="AK5:AK68" si="22">X5-X4</f>
        <v>#VALUE!</v>
      </c>
      <c r="AL5" s="16" t="e">
        <f t="shared" ref="AL5:AL68" si="23">Z5-Z4</f>
        <v>#VALUE!</v>
      </c>
      <c r="AM5" s="16" t="e">
        <f t="shared" ref="AM5:AM68" si="24">AA5-AA4</f>
        <v>#VALUE!</v>
      </c>
      <c r="AN5" s="42" t="e">
        <f t="shared" ref="AN5:AN68" si="25">G5-G4</f>
        <v>#VALUE!</v>
      </c>
      <c r="AO5" s="43" t="e">
        <f t="shared" ref="AO5:AO68" si="26">H4-G4</f>
        <v>#VALUE!</v>
      </c>
      <c r="AP5" s="43" t="e">
        <f t="shared" ref="AP5:AP68" si="27">G5-H4</f>
        <v>#VALUE!</v>
      </c>
      <c r="AQ5" s="43" t="e">
        <f t="shared" ref="AQ5:AQ68" si="28">H5-H4</f>
        <v>#VALUE!</v>
      </c>
      <c r="AR5" s="43" t="e">
        <f t="shared" ref="AR5:AR68" si="29">I5-I4</f>
        <v>#VALUE!</v>
      </c>
      <c r="AS5" s="177" t="e">
        <f t="shared" ref="AS5:AS68" si="30">IF(OR(AND(AN5&gt;0,AB5&gt;0),AND(AN5&lt;0,AB5&lt;0)),"align","diverge")</f>
        <v>#VALUE!</v>
      </c>
      <c r="AT5" s="115" t="e">
        <f t="shared" ref="AT5:AT68" si="31">IF(OR(AND(AO5&gt;0,AB5&gt;0),AND(AO5&lt;0,AB5&lt;0)),"align","diverge")</f>
        <v>#VALUE!</v>
      </c>
      <c r="AU5" s="115" t="e">
        <f t="shared" ref="AU5:AU68" si="32">IF(OR(AND(AP5&gt;0,AB5&gt;0),AND(AP5&lt;0,AB5&lt;0)),"align","diverge")</f>
        <v>#VALUE!</v>
      </c>
      <c r="AV5" s="115" t="e">
        <f t="shared" ref="AV5:AV68" si="33">IF(OR(AND(AQ5&gt;0,AB5&gt;0),AND(AQ5&lt;0,AB5&lt;0)),"align","diverge")</f>
        <v>#VALUE!</v>
      </c>
      <c r="AW5" s="115" t="e">
        <f t="shared" ref="AW5:AW68" si="34">IF(OR(AND(AR5&gt;0,AB5&gt;0),AND(AR5&lt;0,AB5&lt;0)),"align","diverge")</f>
        <v>#VALUE!</v>
      </c>
    </row>
    <row r="6" spans="1:49" x14ac:dyDescent="0.35">
      <c r="A6" s="5">
        <f t="shared" si="0"/>
        <v>1993</v>
      </c>
      <c r="B6" s="5">
        <f t="shared" si="1"/>
        <v>1</v>
      </c>
      <c r="C6" s="5">
        <f t="shared" si="2"/>
        <v>2</v>
      </c>
      <c r="D6" s="7">
        <f t="shared" si="3"/>
        <v>34028</v>
      </c>
      <c r="E6" s="7" t="str">
        <f>_xll.GetPriceData($J$4,"assessmentdate",D6)</f>
        <v>#N/A Log in required</v>
      </c>
      <c r="F6" s="33" t="s">
        <v>171</v>
      </c>
      <c r="G6" s="38" t="e">
        <f>_xll.GetPrice($G$4,,"mid",E6)</f>
        <v>#VALUE!</v>
      </c>
      <c r="H6" s="38" t="str">
        <f>_xll.GetPrice($G$4,,"mid",D6)</f>
        <v>#N/A No price available before 04/09/2009</v>
      </c>
      <c r="I6" s="38" t="str">
        <f>_xll.GetPrice($I$4,"MonthlyAverage","Mid",$D6)</f>
        <v>#N/A No price available for MonthlyAverage before 30/09/2009</v>
      </c>
      <c r="J6" s="16" t="str">
        <f>_xll.GetPriceData(J$4,"mid",$D6)</f>
        <v>#N/A Log in required</v>
      </c>
      <c r="K6" s="21" t="e">
        <f t="shared" si="4"/>
        <v>#VALUE!</v>
      </c>
      <c r="L6" s="16" t="str">
        <f>_xll.GetPriceData(L$4,"mid",$D6)</f>
        <v>#N/A Log in required</v>
      </c>
      <c r="M6" s="21" t="e">
        <f t="shared" si="5"/>
        <v>#VALUE!</v>
      </c>
      <c r="N6" s="16" t="str">
        <f>_xll.GetPrice($N$4,"MonthlyAverage","Mid",$D6)</f>
        <v>#N/A No price available for MonthlyAverage before 28/02/2005</v>
      </c>
      <c r="O6" s="179" t="str">
        <f>_xll.GetPrice($O$4,"MonthlyAverage","Mid",$F6)</f>
        <v>#N/A No price available for MonthlyAverage before 31/01/1996</v>
      </c>
      <c r="R6" s="21" t="str">
        <f>_xll.GetPrice($R$4,"MonthlyAverage","Mid",$F6)</f>
        <v>#N/A No price available for MonthlyAverage before 31/01/1996</v>
      </c>
      <c r="U6" s="190" t="e">
        <f t="shared" si="6"/>
        <v>#VALUE!</v>
      </c>
      <c r="V6" s="183" t="e">
        <f t="shared" si="7"/>
        <v>#VALUE!</v>
      </c>
      <c r="W6" s="191" t="e">
        <f t="shared" si="8"/>
        <v>#VALUE!</v>
      </c>
      <c r="X6" s="183" t="e">
        <f t="shared" si="9"/>
        <v>#VALUE!</v>
      </c>
      <c r="Y6" s="191" t="e">
        <f t="shared" si="10"/>
        <v>#VALUE!</v>
      </c>
      <c r="Z6" s="194" t="e">
        <f t="shared" si="11"/>
        <v>#VALUE!</v>
      </c>
      <c r="AA6" s="183" t="e">
        <f t="shared" si="12"/>
        <v>#VALUE!</v>
      </c>
      <c r="AB6" s="25" t="e">
        <f t="shared" si="13"/>
        <v>#VALUE!</v>
      </c>
      <c r="AC6" s="16" t="e">
        <f t="shared" si="14"/>
        <v>#VALUE!</v>
      </c>
      <c r="AD6" s="16" t="e">
        <f t="shared" si="15"/>
        <v>#VALUE!</v>
      </c>
      <c r="AE6" s="25" t="e">
        <f t="shared" si="16"/>
        <v>#VALUE!</v>
      </c>
      <c r="AF6" s="16" t="e">
        <f t="shared" si="17"/>
        <v>#VALUE!</v>
      </c>
      <c r="AG6" s="16" t="e">
        <f t="shared" si="18"/>
        <v>#VALUE!</v>
      </c>
      <c r="AH6" s="16">
        <f t="shared" si="19"/>
        <v>0</v>
      </c>
      <c r="AI6" s="16">
        <f t="shared" si="20"/>
        <v>0</v>
      </c>
      <c r="AJ6" s="25" t="e">
        <f t="shared" si="21"/>
        <v>#VALUE!</v>
      </c>
      <c r="AK6" s="16" t="e">
        <f t="shared" si="22"/>
        <v>#VALUE!</v>
      </c>
      <c r="AL6" s="16" t="e">
        <f t="shared" si="23"/>
        <v>#VALUE!</v>
      </c>
      <c r="AM6" s="16" t="e">
        <f t="shared" si="24"/>
        <v>#VALUE!</v>
      </c>
      <c r="AN6" s="42" t="e">
        <f t="shared" si="25"/>
        <v>#VALUE!</v>
      </c>
      <c r="AO6" s="43" t="e">
        <f t="shared" si="26"/>
        <v>#VALUE!</v>
      </c>
      <c r="AP6" s="43" t="e">
        <f t="shared" si="27"/>
        <v>#VALUE!</v>
      </c>
      <c r="AQ6" s="43" t="e">
        <f t="shared" si="28"/>
        <v>#VALUE!</v>
      </c>
      <c r="AR6" s="43" t="e">
        <f t="shared" si="29"/>
        <v>#VALUE!</v>
      </c>
      <c r="AS6" s="177" t="e">
        <f t="shared" si="30"/>
        <v>#VALUE!</v>
      </c>
      <c r="AT6" s="115" t="e">
        <f t="shared" si="31"/>
        <v>#VALUE!</v>
      </c>
      <c r="AU6" s="115" t="e">
        <f t="shared" si="32"/>
        <v>#VALUE!</v>
      </c>
      <c r="AV6" s="115" t="e">
        <f t="shared" si="33"/>
        <v>#VALUE!</v>
      </c>
      <c r="AW6" s="115" t="e">
        <f t="shared" si="34"/>
        <v>#VALUE!</v>
      </c>
    </row>
    <row r="7" spans="1:49" x14ac:dyDescent="0.35">
      <c r="A7" s="5">
        <f t="shared" si="0"/>
        <v>1993</v>
      </c>
      <c r="B7" s="5">
        <f t="shared" si="1"/>
        <v>1</v>
      </c>
      <c r="C7" s="5">
        <f t="shared" si="2"/>
        <v>3</v>
      </c>
      <c r="D7" s="7">
        <f t="shared" si="3"/>
        <v>34059</v>
      </c>
      <c r="E7" s="7" t="str">
        <f>_xll.GetPriceData($J$4,"assessmentdate",D7)</f>
        <v>#N/A Log in required</v>
      </c>
      <c r="F7" s="33" t="s">
        <v>172</v>
      </c>
      <c r="G7" s="38" t="e">
        <f>_xll.GetPrice($G$4,,"mid",E7)</f>
        <v>#VALUE!</v>
      </c>
      <c r="H7" s="38" t="str">
        <f>_xll.GetPrice($G$4,,"mid",D7)</f>
        <v>#N/A No price available before 04/09/2009</v>
      </c>
      <c r="I7" s="38" t="str">
        <f>_xll.GetPrice($I$4,"MonthlyAverage","Mid",$D7)</f>
        <v>#N/A No price available for MonthlyAverage before 30/09/2009</v>
      </c>
      <c r="J7" s="16" t="str">
        <f>_xll.GetPriceData(J$4,"mid",$D7)</f>
        <v>#N/A Log in required</v>
      </c>
      <c r="K7" s="21" t="e">
        <f t="shared" si="4"/>
        <v>#VALUE!</v>
      </c>
      <c r="L7" s="16" t="str">
        <f>_xll.GetPriceData(L$4,"mid",$D7)</f>
        <v>#N/A Log in required</v>
      </c>
      <c r="M7" s="21" t="e">
        <f t="shared" si="5"/>
        <v>#VALUE!</v>
      </c>
      <c r="N7" s="16" t="str">
        <f>_xll.GetPrice($N$4,"MonthlyAverage","Mid",$D7)</f>
        <v>#N/A No price available for MonthlyAverage before 28/02/2005</v>
      </c>
      <c r="O7" s="179" t="str">
        <f>_xll.GetPrice($O$4,"MonthlyAverage","Mid",$F7)</f>
        <v>#N/A No price available for MonthlyAverage before 31/01/1996</v>
      </c>
      <c r="R7" s="21" t="str">
        <f>_xll.GetPrice($R$4,"MonthlyAverage","Mid",$F7)</f>
        <v>#N/A No price available for MonthlyAverage before 31/01/1996</v>
      </c>
      <c r="U7" s="190" t="e">
        <f t="shared" si="6"/>
        <v>#VALUE!</v>
      </c>
      <c r="V7" s="183" t="e">
        <f t="shared" si="7"/>
        <v>#VALUE!</v>
      </c>
      <c r="W7" s="191" t="e">
        <f t="shared" si="8"/>
        <v>#VALUE!</v>
      </c>
      <c r="X7" s="183" t="e">
        <f t="shared" si="9"/>
        <v>#VALUE!</v>
      </c>
      <c r="Y7" s="191" t="e">
        <f t="shared" si="10"/>
        <v>#VALUE!</v>
      </c>
      <c r="Z7" s="194" t="e">
        <f t="shared" si="11"/>
        <v>#VALUE!</v>
      </c>
      <c r="AA7" s="183" t="e">
        <f t="shared" si="12"/>
        <v>#VALUE!</v>
      </c>
      <c r="AB7" s="25" t="e">
        <f t="shared" si="13"/>
        <v>#VALUE!</v>
      </c>
      <c r="AC7" s="16" t="e">
        <f t="shared" si="14"/>
        <v>#VALUE!</v>
      </c>
      <c r="AD7" s="16" t="e">
        <f t="shared" si="15"/>
        <v>#VALUE!</v>
      </c>
      <c r="AE7" s="25" t="e">
        <f t="shared" si="16"/>
        <v>#VALUE!</v>
      </c>
      <c r="AF7" s="16" t="e">
        <f t="shared" si="17"/>
        <v>#VALUE!</v>
      </c>
      <c r="AG7" s="16" t="e">
        <f t="shared" si="18"/>
        <v>#VALUE!</v>
      </c>
      <c r="AH7" s="16">
        <f t="shared" si="19"/>
        <v>0</v>
      </c>
      <c r="AI7" s="16">
        <f t="shared" si="20"/>
        <v>0</v>
      </c>
      <c r="AJ7" s="25" t="e">
        <f t="shared" si="21"/>
        <v>#VALUE!</v>
      </c>
      <c r="AK7" s="16" t="e">
        <f t="shared" si="22"/>
        <v>#VALUE!</v>
      </c>
      <c r="AL7" s="16" t="e">
        <f t="shared" si="23"/>
        <v>#VALUE!</v>
      </c>
      <c r="AM7" s="16" t="e">
        <f t="shared" si="24"/>
        <v>#VALUE!</v>
      </c>
      <c r="AN7" s="42" t="e">
        <f t="shared" si="25"/>
        <v>#VALUE!</v>
      </c>
      <c r="AO7" s="43" t="e">
        <f t="shared" si="26"/>
        <v>#VALUE!</v>
      </c>
      <c r="AP7" s="43" t="e">
        <f t="shared" si="27"/>
        <v>#VALUE!</v>
      </c>
      <c r="AQ7" s="43" t="e">
        <f t="shared" si="28"/>
        <v>#VALUE!</v>
      </c>
      <c r="AR7" s="43" t="e">
        <f t="shared" si="29"/>
        <v>#VALUE!</v>
      </c>
      <c r="AS7" s="177" t="e">
        <f t="shared" si="30"/>
        <v>#VALUE!</v>
      </c>
      <c r="AT7" s="115" t="e">
        <f t="shared" si="31"/>
        <v>#VALUE!</v>
      </c>
      <c r="AU7" s="115" t="e">
        <f t="shared" si="32"/>
        <v>#VALUE!</v>
      </c>
      <c r="AV7" s="115" t="e">
        <f t="shared" si="33"/>
        <v>#VALUE!</v>
      </c>
      <c r="AW7" s="115" t="e">
        <f t="shared" si="34"/>
        <v>#VALUE!</v>
      </c>
    </row>
    <row r="8" spans="1:49" x14ac:dyDescent="0.35">
      <c r="A8" s="5">
        <f t="shared" si="0"/>
        <v>1993</v>
      </c>
      <c r="B8" s="5">
        <f t="shared" si="1"/>
        <v>2</v>
      </c>
      <c r="C8" s="5">
        <f t="shared" si="2"/>
        <v>4</v>
      </c>
      <c r="D8" s="7">
        <f t="shared" si="3"/>
        <v>34089</v>
      </c>
      <c r="E8" s="7" t="str">
        <f>_xll.GetPriceData($J$4,"assessmentdate",D8)</f>
        <v>#N/A Log in required</v>
      </c>
      <c r="F8" s="33" t="s">
        <v>173</v>
      </c>
      <c r="G8" s="38" t="e">
        <f>_xll.GetPrice($G$4,,"mid",E8)</f>
        <v>#VALUE!</v>
      </c>
      <c r="H8" s="38" t="str">
        <f>_xll.GetPrice($G$4,,"mid",D8)</f>
        <v>#N/A No price available before 04/09/2009</v>
      </c>
      <c r="I8" s="38" t="str">
        <f>_xll.GetPrice($I$4,"MonthlyAverage","Mid",$D8)</f>
        <v>#N/A No price available for MonthlyAverage before 30/09/2009</v>
      </c>
      <c r="J8" s="16" t="str">
        <f>_xll.GetPriceData(J$4,"mid",$D8)</f>
        <v>#N/A Log in required</v>
      </c>
      <c r="K8" s="21" t="e">
        <f t="shared" si="4"/>
        <v>#VALUE!</v>
      </c>
      <c r="L8" s="16" t="str">
        <f>_xll.GetPriceData(L$4,"mid",$D8)</f>
        <v>#N/A Log in required</v>
      </c>
      <c r="M8" s="21" t="e">
        <f t="shared" si="5"/>
        <v>#VALUE!</v>
      </c>
      <c r="N8" s="16" t="str">
        <f>_xll.GetPrice($N$4,"MonthlyAverage","Mid",$D8)</f>
        <v>#N/A No price available for MonthlyAverage before 28/02/2005</v>
      </c>
      <c r="O8" s="179" t="str">
        <f>_xll.GetPrice($O$4,"MonthlyAverage","Mid",$F8)</f>
        <v>#N/A No price available for MonthlyAverage before 31/01/1996</v>
      </c>
      <c r="R8" s="21" t="str">
        <f>_xll.GetPrice($R$4,"MonthlyAverage","Mid",$F8)</f>
        <v>#N/A No price available for MonthlyAverage before 31/01/1996</v>
      </c>
      <c r="U8" s="190" t="e">
        <f t="shared" si="6"/>
        <v>#VALUE!</v>
      </c>
      <c r="V8" s="183" t="e">
        <f t="shared" si="7"/>
        <v>#VALUE!</v>
      </c>
      <c r="W8" s="191" t="e">
        <f t="shared" si="8"/>
        <v>#VALUE!</v>
      </c>
      <c r="X8" s="183" t="e">
        <f t="shared" si="9"/>
        <v>#VALUE!</v>
      </c>
      <c r="Y8" s="191" t="e">
        <f t="shared" si="10"/>
        <v>#VALUE!</v>
      </c>
      <c r="Z8" s="194" t="e">
        <f t="shared" si="11"/>
        <v>#VALUE!</v>
      </c>
      <c r="AA8" s="183" t="e">
        <f t="shared" si="12"/>
        <v>#VALUE!</v>
      </c>
      <c r="AB8" s="25" t="e">
        <f t="shared" si="13"/>
        <v>#VALUE!</v>
      </c>
      <c r="AC8" s="16" t="e">
        <f t="shared" si="14"/>
        <v>#VALUE!</v>
      </c>
      <c r="AD8" s="16" t="e">
        <f t="shared" si="15"/>
        <v>#VALUE!</v>
      </c>
      <c r="AE8" s="25" t="e">
        <f t="shared" si="16"/>
        <v>#VALUE!</v>
      </c>
      <c r="AF8" s="16" t="e">
        <f t="shared" si="17"/>
        <v>#VALUE!</v>
      </c>
      <c r="AG8" s="16" t="e">
        <f t="shared" si="18"/>
        <v>#VALUE!</v>
      </c>
      <c r="AH8" s="16">
        <f t="shared" si="19"/>
        <v>0</v>
      </c>
      <c r="AI8" s="16">
        <f t="shared" si="20"/>
        <v>0</v>
      </c>
      <c r="AJ8" s="25" t="e">
        <f t="shared" si="21"/>
        <v>#VALUE!</v>
      </c>
      <c r="AK8" s="16" t="e">
        <f t="shared" si="22"/>
        <v>#VALUE!</v>
      </c>
      <c r="AL8" s="16" t="e">
        <f t="shared" si="23"/>
        <v>#VALUE!</v>
      </c>
      <c r="AM8" s="16" t="e">
        <f t="shared" si="24"/>
        <v>#VALUE!</v>
      </c>
      <c r="AN8" s="42" t="e">
        <f t="shared" si="25"/>
        <v>#VALUE!</v>
      </c>
      <c r="AO8" s="43" t="e">
        <f t="shared" si="26"/>
        <v>#VALUE!</v>
      </c>
      <c r="AP8" s="43" t="e">
        <f t="shared" si="27"/>
        <v>#VALUE!</v>
      </c>
      <c r="AQ8" s="43" t="e">
        <f t="shared" si="28"/>
        <v>#VALUE!</v>
      </c>
      <c r="AR8" s="43" t="e">
        <f t="shared" si="29"/>
        <v>#VALUE!</v>
      </c>
      <c r="AS8" s="177" t="e">
        <f t="shared" si="30"/>
        <v>#VALUE!</v>
      </c>
      <c r="AT8" s="115" t="e">
        <f t="shared" si="31"/>
        <v>#VALUE!</v>
      </c>
      <c r="AU8" s="115" t="e">
        <f t="shared" si="32"/>
        <v>#VALUE!</v>
      </c>
      <c r="AV8" s="115" t="e">
        <f t="shared" si="33"/>
        <v>#VALUE!</v>
      </c>
      <c r="AW8" s="115" t="e">
        <f t="shared" si="34"/>
        <v>#VALUE!</v>
      </c>
    </row>
    <row r="9" spans="1:49" x14ac:dyDescent="0.35">
      <c r="A9" s="5">
        <f t="shared" si="0"/>
        <v>1993</v>
      </c>
      <c r="B9" s="5">
        <f t="shared" si="1"/>
        <v>2</v>
      </c>
      <c r="C9" s="5">
        <f t="shared" si="2"/>
        <v>5</v>
      </c>
      <c r="D9" s="7">
        <f t="shared" si="3"/>
        <v>34120</v>
      </c>
      <c r="E9" s="7" t="str">
        <f>_xll.GetPriceData($J$4,"assessmentdate",D9)</f>
        <v>#N/A Log in required</v>
      </c>
      <c r="F9" s="33" t="s">
        <v>174</v>
      </c>
      <c r="G9" s="38" t="e">
        <f>_xll.GetPrice($G$4,,"mid",E9)</f>
        <v>#VALUE!</v>
      </c>
      <c r="H9" s="38" t="str">
        <f>_xll.GetPrice($G$4,,"mid",D9)</f>
        <v>#N/A No price available before 04/09/2009</v>
      </c>
      <c r="I9" s="38" t="str">
        <f>_xll.GetPrice($I$4,"MonthlyAverage","Mid",$D9)</f>
        <v>#N/A No price available for MonthlyAverage before 30/09/2009</v>
      </c>
      <c r="J9" s="16" t="str">
        <f>_xll.GetPriceData(J$4,"mid",$D9)</f>
        <v>#N/A Log in required</v>
      </c>
      <c r="K9" s="21" t="e">
        <f t="shared" si="4"/>
        <v>#VALUE!</v>
      </c>
      <c r="L9" s="16" t="str">
        <f>_xll.GetPriceData(L$4,"mid",$D9)</f>
        <v>#N/A Log in required</v>
      </c>
      <c r="M9" s="21" t="e">
        <f t="shared" si="5"/>
        <v>#VALUE!</v>
      </c>
      <c r="N9" s="16" t="str">
        <f>_xll.GetPrice($N$4,"MonthlyAverage","Mid",$D9)</f>
        <v>#N/A No price available for MonthlyAverage before 28/02/2005</v>
      </c>
      <c r="O9" s="179" t="str">
        <f>_xll.GetPrice($O$4,"MonthlyAverage","Mid",$F9)</f>
        <v>#N/A No price available for MonthlyAverage before 31/01/1996</v>
      </c>
      <c r="R9" s="21" t="str">
        <f>_xll.GetPrice($R$4,"MonthlyAverage","Mid",$F9)</f>
        <v>#N/A No price available for MonthlyAverage before 31/01/1996</v>
      </c>
      <c r="U9" s="190" t="e">
        <f t="shared" si="6"/>
        <v>#VALUE!</v>
      </c>
      <c r="V9" s="183" t="e">
        <f t="shared" si="7"/>
        <v>#VALUE!</v>
      </c>
      <c r="W9" s="191" t="e">
        <f t="shared" si="8"/>
        <v>#VALUE!</v>
      </c>
      <c r="X9" s="183" t="e">
        <f t="shared" si="9"/>
        <v>#VALUE!</v>
      </c>
      <c r="Y9" s="191" t="e">
        <f t="shared" si="10"/>
        <v>#VALUE!</v>
      </c>
      <c r="Z9" s="194" t="e">
        <f t="shared" si="11"/>
        <v>#VALUE!</v>
      </c>
      <c r="AA9" s="183" t="e">
        <f t="shared" si="12"/>
        <v>#VALUE!</v>
      </c>
      <c r="AB9" s="25" t="e">
        <f t="shared" si="13"/>
        <v>#VALUE!</v>
      </c>
      <c r="AC9" s="16" t="e">
        <f t="shared" si="14"/>
        <v>#VALUE!</v>
      </c>
      <c r="AD9" s="16" t="e">
        <f t="shared" si="15"/>
        <v>#VALUE!</v>
      </c>
      <c r="AE9" s="25" t="e">
        <f t="shared" si="16"/>
        <v>#VALUE!</v>
      </c>
      <c r="AF9" s="16" t="e">
        <f t="shared" si="17"/>
        <v>#VALUE!</v>
      </c>
      <c r="AG9" s="16" t="e">
        <f t="shared" si="18"/>
        <v>#VALUE!</v>
      </c>
      <c r="AH9" s="16">
        <f t="shared" si="19"/>
        <v>0</v>
      </c>
      <c r="AI9" s="16">
        <f t="shared" si="20"/>
        <v>0</v>
      </c>
      <c r="AJ9" s="25" t="e">
        <f t="shared" si="21"/>
        <v>#VALUE!</v>
      </c>
      <c r="AK9" s="16" t="e">
        <f t="shared" si="22"/>
        <v>#VALUE!</v>
      </c>
      <c r="AL9" s="16" t="e">
        <f t="shared" si="23"/>
        <v>#VALUE!</v>
      </c>
      <c r="AM9" s="16" t="e">
        <f t="shared" si="24"/>
        <v>#VALUE!</v>
      </c>
      <c r="AN9" s="42" t="e">
        <f t="shared" si="25"/>
        <v>#VALUE!</v>
      </c>
      <c r="AO9" s="43" t="e">
        <f t="shared" si="26"/>
        <v>#VALUE!</v>
      </c>
      <c r="AP9" s="43" t="e">
        <f t="shared" si="27"/>
        <v>#VALUE!</v>
      </c>
      <c r="AQ9" s="43" t="e">
        <f t="shared" si="28"/>
        <v>#VALUE!</v>
      </c>
      <c r="AR9" s="43" t="e">
        <f t="shared" si="29"/>
        <v>#VALUE!</v>
      </c>
      <c r="AS9" s="177" t="e">
        <f t="shared" si="30"/>
        <v>#VALUE!</v>
      </c>
      <c r="AT9" s="115" t="e">
        <f t="shared" si="31"/>
        <v>#VALUE!</v>
      </c>
      <c r="AU9" s="115" t="e">
        <f t="shared" si="32"/>
        <v>#VALUE!</v>
      </c>
      <c r="AV9" s="115" t="e">
        <f t="shared" si="33"/>
        <v>#VALUE!</v>
      </c>
      <c r="AW9" s="115" t="e">
        <f t="shared" si="34"/>
        <v>#VALUE!</v>
      </c>
    </row>
    <row r="10" spans="1:49" x14ac:dyDescent="0.35">
      <c r="A10" s="5">
        <f t="shared" si="0"/>
        <v>1993</v>
      </c>
      <c r="B10" s="5">
        <f t="shared" si="1"/>
        <v>2</v>
      </c>
      <c r="C10" s="5">
        <f t="shared" si="2"/>
        <v>6</v>
      </c>
      <c r="D10" s="7">
        <f t="shared" si="3"/>
        <v>34150</v>
      </c>
      <c r="E10" s="7" t="str">
        <f>_xll.GetPriceData($J$4,"assessmentdate",D10)</f>
        <v>#N/A Log in required</v>
      </c>
      <c r="F10" s="33" t="s">
        <v>175</v>
      </c>
      <c r="G10" s="38" t="e">
        <f>_xll.GetPrice($G$4,,"mid",E10)</f>
        <v>#VALUE!</v>
      </c>
      <c r="H10" s="38" t="str">
        <f>_xll.GetPrice($G$4,,"mid",D10)</f>
        <v>#N/A No price available before 04/09/2009</v>
      </c>
      <c r="I10" s="38" t="str">
        <f>_xll.GetPrice($I$4,"MonthlyAverage","Mid",$D10)</f>
        <v>#N/A No price available for MonthlyAverage before 30/09/2009</v>
      </c>
      <c r="J10" s="16" t="str">
        <f>_xll.GetPriceData(J$4,"mid",$D10)</f>
        <v>#N/A Log in required</v>
      </c>
      <c r="K10" s="21" t="e">
        <f t="shared" si="4"/>
        <v>#VALUE!</v>
      </c>
      <c r="L10" s="16" t="str">
        <f>_xll.GetPriceData(L$4,"mid",$D10)</f>
        <v>#N/A Log in required</v>
      </c>
      <c r="M10" s="21" t="e">
        <f t="shared" si="5"/>
        <v>#VALUE!</v>
      </c>
      <c r="N10" s="16" t="str">
        <f>_xll.GetPrice($N$4,"MonthlyAverage","Mid",$D10)</f>
        <v>#N/A No price available for MonthlyAverage before 28/02/2005</v>
      </c>
      <c r="O10" s="179" t="str">
        <f>_xll.GetPrice($O$4,"MonthlyAverage","Mid",$F10)</f>
        <v>#N/A No price available for MonthlyAverage before 31/01/1996</v>
      </c>
      <c r="R10" s="21" t="str">
        <f>_xll.GetPrice($R$4,"MonthlyAverage","Mid",$F10)</f>
        <v>#N/A No price available for MonthlyAverage before 31/01/1996</v>
      </c>
      <c r="U10" s="190" t="e">
        <f t="shared" si="6"/>
        <v>#VALUE!</v>
      </c>
      <c r="V10" s="183" t="e">
        <f t="shared" si="7"/>
        <v>#VALUE!</v>
      </c>
      <c r="W10" s="191" t="e">
        <f t="shared" si="8"/>
        <v>#VALUE!</v>
      </c>
      <c r="X10" s="183" t="e">
        <f t="shared" si="9"/>
        <v>#VALUE!</v>
      </c>
      <c r="Y10" s="191" t="e">
        <f t="shared" si="10"/>
        <v>#VALUE!</v>
      </c>
      <c r="Z10" s="194" t="e">
        <f t="shared" si="11"/>
        <v>#VALUE!</v>
      </c>
      <c r="AA10" s="183" t="e">
        <f t="shared" si="12"/>
        <v>#VALUE!</v>
      </c>
      <c r="AB10" s="25" t="e">
        <f t="shared" si="13"/>
        <v>#VALUE!</v>
      </c>
      <c r="AC10" s="16" t="e">
        <f t="shared" si="14"/>
        <v>#VALUE!</v>
      </c>
      <c r="AD10" s="16" t="e">
        <f t="shared" si="15"/>
        <v>#VALUE!</v>
      </c>
      <c r="AE10" s="25" t="e">
        <f t="shared" si="16"/>
        <v>#VALUE!</v>
      </c>
      <c r="AF10" s="16" t="e">
        <f t="shared" si="17"/>
        <v>#VALUE!</v>
      </c>
      <c r="AG10" s="16" t="e">
        <f t="shared" si="18"/>
        <v>#VALUE!</v>
      </c>
      <c r="AH10" s="16">
        <f t="shared" si="19"/>
        <v>0</v>
      </c>
      <c r="AI10" s="16">
        <f t="shared" si="20"/>
        <v>0</v>
      </c>
      <c r="AJ10" s="25" t="e">
        <f t="shared" si="21"/>
        <v>#VALUE!</v>
      </c>
      <c r="AK10" s="16" t="e">
        <f t="shared" si="22"/>
        <v>#VALUE!</v>
      </c>
      <c r="AL10" s="16" t="e">
        <f t="shared" si="23"/>
        <v>#VALUE!</v>
      </c>
      <c r="AM10" s="16" t="e">
        <f t="shared" si="24"/>
        <v>#VALUE!</v>
      </c>
      <c r="AN10" s="42" t="e">
        <f t="shared" si="25"/>
        <v>#VALUE!</v>
      </c>
      <c r="AO10" s="43" t="e">
        <f t="shared" si="26"/>
        <v>#VALUE!</v>
      </c>
      <c r="AP10" s="43" t="e">
        <f t="shared" si="27"/>
        <v>#VALUE!</v>
      </c>
      <c r="AQ10" s="43" t="e">
        <f t="shared" si="28"/>
        <v>#VALUE!</v>
      </c>
      <c r="AR10" s="43" t="e">
        <f t="shared" si="29"/>
        <v>#VALUE!</v>
      </c>
      <c r="AS10" s="177" t="e">
        <f t="shared" si="30"/>
        <v>#VALUE!</v>
      </c>
      <c r="AT10" s="115" t="e">
        <f t="shared" si="31"/>
        <v>#VALUE!</v>
      </c>
      <c r="AU10" s="115" t="e">
        <f t="shared" si="32"/>
        <v>#VALUE!</v>
      </c>
      <c r="AV10" s="115" t="e">
        <f t="shared" si="33"/>
        <v>#VALUE!</v>
      </c>
      <c r="AW10" s="115" t="e">
        <f t="shared" si="34"/>
        <v>#VALUE!</v>
      </c>
    </row>
    <row r="11" spans="1:49" x14ac:dyDescent="0.35">
      <c r="A11" s="5">
        <f t="shared" si="0"/>
        <v>1993</v>
      </c>
      <c r="B11" s="5">
        <f t="shared" si="1"/>
        <v>3</v>
      </c>
      <c r="C11" s="5">
        <f t="shared" si="2"/>
        <v>7</v>
      </c>
      <c r="D11" s="7">
        <f t="shared" si="3"/>
        <v>34181</v>
      </c>
      <c r="E11" s="7" t="str">
        <f>_xll.GetPriceData($J$4,"assessmentdate",D11)</f>
        <v>#N/A Log in required</v>
      </c>
      <c r="F11" s="33" t="s">
        <v>176</v>
      </c>
      <c r="G11" s="38" t="e">
        <f>_xll.GetPrice($G$4,,"mid",E11)</f>
        <v>#VALUE!</v>
      </c>
      <c r="H11" s="38" t="str">
        <f>_xll.GetPrice($G$4,,"mid",D11)</f>
        <v>#N/A No price available before 04/09/2009</v>
      </c>
      <c r="I11" s="38" t="str">
        <f>_xll.GetPrice($I$4,"MonthlyAverage","Mid",$D11)</f>
        <v>#N/A No price available for MonthlyAverage before 30/09/2009</v>
      </c>
      <c r="J11" s="16" t="str">
        <f>_xll.GetPriceData(J$4,"mid",$D11)</f>
        <v>#N/A Log in required</v>
      </c>
      <c r="K11" s="21" t="e">
        <f t="shared" si="4"/>
        <v>#VALUE!</v>
      </c>
      <c r="L11" s="16" t="str">
        <f>_xll.GetPriceData(L$4,"mid",$D11)</f>
        <v>#N/A Log in required</v>
      </c>
      <c r="M11" s="21" t="e">
        <f t="shared" si="5"/>
        <v>#VALUE!</v>
      </c>
      <c r="N11" s="16" t="str">
        <f>_xll.GetPrice($N$4,"MonthlyAverage","Mid",$D11)</f>
        <v>#N/A No price available for MonthlyAverage before 28/02/2005</v>
      </c>
      <c r="O11" s="179" t="str">
        <f>_xll.GetPrice($O$4,"MonthlyAverage","Mid",$F11)</f>
        <v>#N/A No price available for MonthlyAverage before 31/01/1996</v>
      </c>
      <c r="R11" s="21" t="str">
        <f>_xll.GetPrice($R$4,"MonthlyAverage","Mid",$F11)</f>
        <v>#N/A No price available for MonthlyAverage before 31/01/1996</v>
      </c>
      <c r="U11" s="190" t="e">
        <f t="shared" si="6"/>
        <v>#VALUE!</v>
      </c>
      <c r="V11" s="183" t="e">
        <f t="shared" si="7"/>
        <v>#VALUE!</v>
      </c>
      <c r="W11" s="191" t="e">
        <f t="shared" si="8"/>
        <v>#VALUE!</v>
      </c>
      <c r="X11" s="183" t="e">
        <f t="shared" si="9"/>
        <v>#VALUE!</v>
      </c>
      <c r="Y11" s="191" t="e">
        <f t="shared" si="10"/>
        <v>#VALUE!</v>
      </c>
      <c r="Z11" s="194" t="e">
        <f t="shared" si="11"/>
        <v>#VALUE!</v>
      </c>
      <c r="AA11" s="183" t="e">
        <f t="shared" si="12"/>
        <v>#VALUE!</v>
      </c>
      <c r="AB11" s="25" t="e">
        <f t="shared" si="13"/>
        <v>#VALUE!</v>
      </c>
      <c r="AC11" s="16" t="e">
        <f t="shared" si="14"/>
        <v>#VALUE!</v>
      </c>
      <c r="AD11" s="16" t="e">
        <f t="shared" si="15"/>
        <v>#VALUE!</v>
      </c>
      <c r="AE11" s="25" t="e">
        <f t="shared" si="16"/>
        <v>#VALUE!</v>
      </c>
      <c r="AF11" s="16" t="e">
        <f t="shared" si="17"/>
        <v>#VALUE!</v>
      </c>
      <c r="AG11" s="16" t="e">
        <f t="shared" si="18"/>
        <v>#VALUE!</v>
      </c>
      <c r="AH11" s="16">
        <f t="shared" si="19"/>
        <v>0</v>
      </c>
      <c r="AI11" s="16">
        <f t="shared" si="20"/>
        <v>0</v>
      </c>
      <c r="AJ11" s="25" t="e">
        <f t="shared" si="21"/>
        <v>#VALUE!</v>
      </c>
      <c r="AK11" s="16" t="e">
        <f t="shared" si="22"/>
        <v>#VALUE!</v>
      </c>
      <c r="AL11" s="16" t="e">
        <f t="shared" si="23"/>
        <v>#VALUE!</v>
      </c>
      <c r="AM11" s="16" t="e">
        <f t="shared" si="24"/>
        <v>#VALUE!</v>
      </c>
      <c r="AN11" s="42" t="e">
        <f t="shared" si="25"/>
        <v>#VALUE!</v>
      </c>
      <c r="AO11" s="43" t="e">
        <f t="shared" si="26"/>
        <v>#VALUE!</v>
      </c>
      <c r="AP11" s="43" t="e">
        <f t="shared" si="27"/>
        <v>#VALUE!</v>
      </c>
      <c r="AQ11" s="43" t="e">
        <f t="shared" si="28"/>
        <v>#VALUE!</v>
      </c>
      <c r="AR11" s="43" t="e">
        <f t="shared" si="29"/>
        <v>#VALUE!</v>
      </c>
      <c r="AS11" s="177" t="e">
        <f t="shared" si="30"/>
        <v>#VALUE!</v>
      </c>
      <c r="AT11" s="115" t="e">
        <f t="shared" si="31"/>
        <v>#VALUE!</v>
      </c>
      <c r="AU11" s="115" t="e">
        <f t="shared" si="32"/>
        <v>#VALUE!</v>
      </c>
      <c r="AV11" s="115" t="e">
        <f t="shared" si="33"/>
        <v>#VALUE!</v>
      </c>
      <c r="AW11" s="115" t="e">
        <f t="shared" si="34"/>
        <v>#VALUE!</v>
      </c>
    </row>
    <row r="12" spans="1:49" x14ac:dyDescent="0.35">
      <c r="A12" s="5">
        <f t="shared" si="0"/>
        <v>1993</v>
      </c>
      <c r="B12" s="5">
        <f t="shared" si="1"/>
        <v>3</v>
      </c>
      <c r="C12" s="5">
        <f t="shared" si="2"/>
        <v>8</v>
      </c>
      <c r="D12" s="7">
        <f t="shared" si="3"/>
        <v>34212</v>
      </c>
      <c r="E12" s="7" t="str">
        <f>_xll.GetPriceData($J$4,"assessmentdate",D12)</f>
        <v>#N/A Log in required</v>
      </c>
      <c r="F12" s="33" t="s">
        <v>177</v>
      </c>
      <c r="G12" s="38" t="e">
        <f>_xll.GetPrice($G$4,,"mid",E12)</f>
        <v>#VALUE!</v>
      </c>
      <c r="H12" s="38" t="str">
        <f>_xll.GetPrice($G$4,,"mid",D12)</f>
        <v>#N/A No price available before 04/09/2009</v>
      </c>
      <c r="I12" s="38" t="str">
        <f>_xll.GetPrice($I$4,"MonthlyAverage","Mid",$D12)</f>
        <v>#N/A No price available for MonthlyAverage before 30/09/2009</v>
      </c>
      <c r="J12" s="16" t="str">
        <f>_xll.GetPriceData(J$4,"mid",$D12)</f>
        <v>#N/A Log in required</v>
      </c>
      <c r="K12" s="21" t="e">
        <f t="shared" si="4"/>
        <v>#VALUE!</v>
      </c>
      <c r="L12" s="16" t="str">
        <f>_xll.GetPriceData(L$4,"mid",$D12)</f>
        <v>#N/A Log in required</v>
      </c>
      <c r="M12" s="21" t="e">
        <f t="shared" si="5"/>
        <v>#VALUE!</v>
      </c>
      <c r="N12" s="16" t="str">
        <f>_xll.GetPrice($N$4,"MonthlyAverage","Mid",$D12)</f>
        <v>#N/A No price available for MonthlyAverage before 28/02/2005</v>
      </c>
      <c r="O12" s="179" t="str">
        <f>_xll.GetPrice($O$4,"MonthlyAverage","Mid",$F12)</f>
        <v>#N/A No price available for MonthlyAverage before 31/01/1996</v>
      </c>
      <c r="R12" s="21" t="str">
        <f>_xll.GetPrice($R$4,"MonthlyAverage","Mid",$F12)</f>
        <v>#N/A No price available for MonthlyAverage before 31/01/1996</v>
      </c>
      <c r="U12" s="190" t="e">
        <f t="shared" si="6"/>
        <v>#VALUE!</v>
      </c>
      <c r="V12" s="183" t="e">
        <f t="shared" si="7"/>
        <v>#VALUE!</v>
      </c>
      <c r="W12" s="191" t="e">
        <f t="shared" si="8"/>
        <v>#VALUE!</v>
      </c>
      <c r="X12" s="183" t="e">
        <f t="shared" si="9"/>
        <v>#VALUE!</v>
      </c>
      <c r="Y12" s="191" t="e">
        <f t="shared" si="10"/>
        <v>#VALUE!</v>
      </c>
      <c r="Z12" s="194" t="e">
        <f t="shared" si="11"/>
        <v>#VALUE!</v>
      </c>
      <c r="AA12" s="183" t="e">
        <f t="shared" si="12"/>
        <v>#VALUE!</v>
      </c>
      <c r="AB12" s="25" t="e">
        <f t="shared" si="13"/>
        <v>#VALUE!</v>
      </c>
      <c r="AC12" s="16" t="e">
        <f t="shared" si="14"/>
        <v>#VALUE!</v>
      </c>
      <c r="AD12" s="16" t="e">
        <f t="shared" si="15"/>
        <v>#VALUE!</v>
      </c>
      <c r="AE12" s="25" t="e">
        <f t="shared" si="16"/>
        <v>#VALUE!</v>
      </c>
      <c r="AF12" s="16" t="e">
        <f t="shared" si="17"/>
        <v>#VALUE!</v>
      </c>
      <c r="AG12" s="16" t="e">
        <f t="shared" si="18"/>
        <v>#VALUE!</v>
      </c>
      <c r="AH12" s="16">
        <f t="shared" si="19"/>
        <v>0</v>
      </c>
      <c r="AI12" s="16">
        <f t="shared" si="20"/>
        <v>0</v>
      </c>
      <c r="AJ12" s="25" t="e">
        <f t="shared" si="21"/>
        <v>#VALUE!</v>
      </c>
      <c r="AK12" s="16" t="e">
        <f t="shared" si="22"/>
        <v>#VALUE!</v>
      </c>
      <c r="AL12" s="16" t="e">
        <f t="shared" si="23"/>
        <v>#VALUE!</v>
      </c>
      <c r="AM12" s="16" t="e">
        <f t="shared" si="24"/>
        <v>#VALUE!</v>
      </c>
      <c r="AN12" s="42" t="e">
        <f t="shared" si="25"/>
        <v>#VALUE!</v>
      </c>
      <c r="AO12" s="43" t="e">
        <f t="shared" si="26"/>
        <v>#VALUE!</v>
      </c>
      <c r="AP12" s="43" t="e">
        <f t="shared" si="27"/>
        <v>#VALUE!</v>
      </c>
      <c r="AQ12" s="43" t="e">
        <f t="shared" si="28"/>
        <v>#VALUE!</v>
      </c>
      <c r="AR12" s="43" t="e">
        <f t="shared" si="29"/>
        <v>#VALUE!</v>
      </c>
      <c r="AS12" s="177" t="e">
        <f t="shared" si="30"/>
        <v>#VALUE!</v>
      </c>
      <c r="AT12" s="115" t="e">
        <f t="shared" si="31"/>
        <v>#VALUE!</v>
      </c>
      <c r="AU12" s="115" t="e">
        <f t="shared" si="32"/>
        <v>#VALUE!</v>
      </c>
      <c r="AV12" s="115" t="e">
        <f t="shared" si="33"/>
        <v>#VALUE!</v>
      </c>
      <c r="AW12" s="115" t="e">
        <f t="shared" si="34"/>
        <v>#VALUE!</v>
      </c>
    </row>
    <row r="13" spans="1:49" x14ac:dyDescent="0.35">
      <c r="A13" s="5">
        <f t="shared" si="0"/>
        <v>1993</v>
      </c>
      <c r="B13" s="5">
        <f t="shared" si="1"/>
        <v>3</v>
      </c>
      <c r="C13" s="5">
        <f t="shared" si="2"/>
        <v>9</v>
      </c>
      <c r="D13" s="7">
        <f t="shared" si="3"/>
        <v>34242</v>
      </c>
      <c r="E13" s="7" t="str">
        <f>_xll.GetPriceData($J$4,"assessmentdate",D13)</f>
        <v>#N/A Log in required</v>
      </c>
      <c r="F13" s="33" t="s">
        <v>178</v>
      </c>
      <c r="G13" s="38" t="e">
        <f>_xll.GetPrice($G$4,,"mid",E13)</f>
        <v>#VALUE!</v>
      </c>
      <c r="H13" s="38" t="str">
        <f>_xll.GetPrice($G$4,,"mid",D13)</f>
        <v>#N/A No price available before 04/09/2009</v>
      </c>
      <c r="I13" s="38" t="str">
        <f>_xll.GetPrice($I$4,"MonthlyAverage","Mid",$D13)</f>
        <v>#N/A No price available for MonthlyAverage before 30/09/2009</v>
      </c>
      <c r="J13" s="16" t="str">
        <f>_xll.GetPriceData(J$4,"mid",$D13)</f>
        <v>#N/A Log in required</v>
      </c>
      <c r="K13" s="21" t="e">
        <f t="shared" si="4"/>
        <v>#VALUE!</v>
      </c>
      <c r="L13" s="16" t="str">
        <f>_xll.GetPriceData(L$4,"mid",$D13)</f>
        <v>#N/A Log in required</v>
      </c>
      <c r="M13" s="21" t="e">
        <f t="shared" si="5"/>
        <v>#VALUE!</v>
      </c>
      <c r="N13" s="16" t="str">
        <f>_xll.GetPrice($N$4,"MonthlyAverage","Mid",$D13)</f>
        <v>#N/A No price available for MonthlyAverage before 28/02/2005</v>
      </c>
      <c r="O13" s="179" t="str">
        <f>_xll.GetPrice($O$4,"MonthlyAverage","Mid",$F13)</f>
        <v>#N/A No price available for MonthlyAverage before 31/01/1996</v>
      </c>
      <c r="R13" s="21" t="str">
        <f>_xll.GetPrice($R$4,"MonthlyAverage","Mid",$F13)</f>
        <v>#N/A No price available for MonthlyAverage before 31/01/1996</v>
      </c>
      <c r="U13" s="190" t="e">
        <f t="shared" si="6"/>
        <v>#VALUE!</v>
      </c>
      <c r="V13" s="183" t="e">
        <f t="shared" si="7"/>
        <v>#VALUE!</v>
      </c>
      <c r="W13" s="191" t="e">
        <f t="shared" si="8"/>
        <v>#VALUE!</v>
      </c>
      <c r="X13" s="183" t="e">
        <f t="shared" si="9"/>
        <v>#VALUE!</v>
      </c>
      <c r="Y13" s="191" t="e">
        <f t="shared" si="10"/>
        <v>#VALUE!</v>
      </c>
      <c r="Z13" s="194" t="e">
        <f t="shared" si="11"/>
        <v>#VALUE!</v>
      </c>
      <c r="AA13" s="183" t="e">
        <f t="shared" si="12"/>
        <v>#VALUE!</v>
      </c>
      <c r="AB13" s="25" t="e">
        <f t="shared" si="13"/>
        <v>#VALUE!</v>
      </c>
      <c r="AC13" s="16" t="e">
        <f t="shared" si="14"/>
        <v>#VALUE!</v>
      </c>
      <c r="AD13" s="16" t="e">
        <f t="shared" si="15"/>
        <v>#VALUE!</v>
      </c>
      <c r="AE13" s="25" t="e">
        <f t="shared" si="16"/>
        <v>#VALUE!</v>
      </c>
      <c r="AF13" s="16" t="e">
        <f t="shared" si="17"/>
        <v>#VALUE!</v>
      </c>
      <c r="AG13" s="16" t="e">
        <f t="shared" si="18"/>
        <v>#VALUE!</v>
      </c>
      <c r="AH13" s="16">
        <f t="shared" si="19"/>
        <v>0</v>
      </c>
      <c r="AI13" s="16">
        <f t="shared" si="20"/>
        <v>0</v>
      </c>
      <c r="AJ13" s="25" t="e">
        <f t="shared" si="21"/>
        <v>#VALUE!</v>
      </c>
      <c r="AK13" s="16" t="e">
        <f t="shared" si="22"/>
        <v>#VALUE!</v>
      </c>
      <c r="AL13" s="16" t="e">
        <f t="shared" si="23"/>
        <v>#VALUE!</v>
      </c>
      <c r="AM13" s="16" t="e">
        <f t="shared" si="24"/>
        <v>#VALUE!</v>
      </c>
      <c r="AN13" s="42" t="e">
        <f t="shared" si="25"/>
        <v>#VALUE!</v>
      </c>
      <c r="AO13" s="43" t="e">
        <f t="shared" si="26"/>
        <v>#VALUE!</v>
      </c>
      <c r="AP13" s="43" t="e">
        <f t="shared" si="27"/>
        <v>#VALUE!</v>
      </c>
      <c r="AQ13" s="43" t="e">
        <f t="shared" si="28"/>
        <v>#VALUE!</v>
      </c>
      <c r="AR13" s="43" t="e">
        <f t="shared" si="29"/>
        <v>#VALUE!</v>
      </c>
      <c r="AS13" s="177" t="e">
        <f t="shared" si="30"/>
        <v>#VALUE!</v>
      </c>
      <c r="AT13" s="115" t="e">
        <f t="shared" si="31"/>
        <v>#VALUE!</v>
      </c>
      <c r="AU13" s="115" t="e">
        <f t="shared" si="32"/>
        <v>#VALUE!</v>
      </c>
      <c r="AV13" s="115" t="e">
        <f t="shared" si="33"/>
        <v>#VALUE!</v>
      </c>
      <c r="AW13" s="115" t="e">
        <f t="shared" si="34"/>
        <v>#VALUE!</v>
      </c>
    </row>
    <row r="14" spans="1:49" x14ac:dyDescent="0.35">
      <c r="A14" s="5">
        <f t="shared" si="0"/>
        <v>1993</v>
      </c>
      <c r="B14" s="5">
        <f t="shared" si="1"/>
        <v>4</v>
      </c>
      <c r="C14" s="5">
        <f t="shared" si="2"/>
        <v>10</v>
      </c>
      <c r="D14" s="7">
        <f t="shared" si="3"/>
        <v>34273</v>
      </c>
      <c r="E14" s="7" t="str">
        <f>_xll.GetPriceData($J$4,"assessmentdate",D14)</f>
        <v>#N/A Log in required</v>
      </c>
      <c r="F14" s="33" t="s">
        <v>179</v>
      </c>
      <c r="G14" s="38" t="e">
        <f>_xll.GetPrice($G$4,,"mid",E14)</f>
        <v>#VALUE!</v>
      </c>
      <c r="H14" s="38" t="str">
        <f>_xll.GetPrice($G$4,,"mid",D14)</f>
        <v>#N/A No price available before 04/09/2009</v>
      </c>
      <c r="I14" s="38" t="str">
        <f>_xll.GetPrice($I$4,"MonthlyAverage","Mid",$D14)</f>
        <v>#N/A No price available for MonthlyAverage before 30/09/2009</v>
      </c>
      <c r="J14" s="16" t="str">
        <f>_xll.GetPriceData(J$4,"mid",$D14)</f>
        <v>#N/A Log in required</v>
      </c>
      <c r="K14" s="21" t="e">
        <f t="shared" si="4"/>
        <v>#VALUE!</v>
      </c>
      <c r="L14" s="16" t="str">
        <f>_xll.GetPriceData(L$4,"mid",$D14)</f>
        <v>#N/A Log in required</v>
      </c>
      <c r="M14" s="21" t="e">
        <f t="shared" si="5"/>
        <v>#VALUE!</v>
      </c>
      <c r="N14" s="16" t="str">
        <f>_xll.GetPrice($N$4,"MonthlyAverage","Mid",$D14)</f>
        <v>#N/A No price available for MonthlyAverage before 28/02/2005</v>
      </c>
      <c r="O14" s="179" t="str">
        <f>_xll.GetPrice($O$4,"MonthlyAverage","Mid",$F14)</f>
        <v>#N/A No price available for MonthlyAverage before 31/01/1996</v>
      </c>
      <c r="R14" s="21" t="str">
        <f>_xll.GetPrice($R$4,"MonthlyAverage","Mid",$F14)</f>
        <v>#N/A No price available for MonthlyAverage before 31/01/1996</v>
      </c>
      <c r="U14" s="190" t="e">
        <f t="shared" si="6"/>
        <v>#VALUE!</v>
      </c>
      <c r="V14" s="183" t="e">
        <f t="shared" si="7"/>
        <v>#VALUE!</v>
      </c>
      <c r="W14" s="191" t="e">
        <f t="shared" si="8"/>
        <v>#VALUE!</v>
      </c>
      <c r="X14" s="183" t="e">
        <f t="shared" si="9"/>
        <v>#VALUE!</v>
      </c>
      <c r="Y14" s="191" t="e">
        <f t="shared" si="10"/>
        <v>#VALUE!</v>
      </c>
      <c r="Z14" s="194" t="e">
        <f t="shared" si="11"/>
        <v>#VALUE!</v>
      </c>
      <c r="AA14" s="183" t="e">
        <f t="shared" si="12"/>
        <v>#VALUE!</v>
      </c>
      <c r="AB14" s="25" t="e">
        <f t="shared" si="13"/>
        <v>#VALUE!</v>
      </c>
      <c r="AC14" s="16" t="e">
        <f t="shared" si="14"/>
        <v>#VALUE!</v>
      </c>
      <c r="AD14" s="16" t="e">
        <f t="shared" si="15"/>
        <v>#VALUE!</v>
      </c>
      <c r="AE14" s="25" t="e">
        <f t="shared" si="16"/>
        <v>#VALUE!</v>
      </c>
      <c r="AF14" s="16" t="e">
        <f t="shared" si="17"/>
        <v>#VALUE!</v>
      </c>
      <c r="AG14" s="16" t="e">
        <f t="shared" si="18"/>
        <v>#VALUE!</v>
      </c>
      <c r="AH14" s="16">
        <f t="shared" si="19"/>
        <v>0</v>
      </c>
      <c r="AI14" s="16">
        <f t="shared" si="20"/>
        <v>0</v>
      </c>
      <c r="AJ14" s="25" t="e">
        <f t="shared" si="21"/>
        <v>#VALUE!</v>
      </c>
      <c r="AK14" s="16" t="e">
        <f t="shared" si="22"/>
        <v>#VALUE!</v>
      </c>
      <c r="AL14" s="16" t="e">
        <f t="shared" si="23"/>
        <v>#VALUE!</v>
      </c>
      <c r="AM14" s="16" t="e">
        <f t="shared" si="24"/>
        <v>#VALUE!</v>
      </c>
      <c r="AN14" s="42" t="e">
        <f t="shared" si="25"/>
        <v>#VALUE!</v>
      </c>
      <c r="AO14" s="43" t="e">
        <f t="shared" si="26"/>
        <v>#VALUE!</v>
      </c>
      <c r="AP14" s="43" t="e">
        <f t="shared" si="27"/>
        <v>#VALUE!</v>
      </c>
      <c r="AQ14" s="43" t="e">
        <f t="shared" si="28"/>
        <v>#VALUE!</v>
      </c>
      <c r="AR14" s="43" t="e">
        <f t="shared" si="29"/>
        <v>#VALUE!</v>
      </c>
      <c r="AS14" s="177" t="e">
        <f t="shared" si="30"/>
        <v>#VALUE!</v>
      </c>
      <c r="AT14" s="115" t="e">
        <f t="shared" si="31"/>
        <v>#VALUE!</v>
      </c>
      <c r="AU14" s="115" t="e">
        <f t="shared" si="32"/>
        <v>#VALUE!</v>
      </c>
      <c r="AV14" s="115" t="e">
        <f t="shared" si="33"/>
        <v>#VALUE!</v>
      </c>
      <c r="AW14" s="115" t="e">
        <f t="shared" si="34"/>
        <v>#VALUE!</v>
      </c>
    </row>
    <row r="15" spans="1:49" x14ac:dyDescent="0.35">
      <c r="A15" s="5">
        <f t="shared" si="0"/>
        <v>1993</v>
      </c>
      <c r="B15" s="5">
        <f t="shared" si="1"/>
        <v>4</v>
      </c>
      <c r="C15" s="5">
        <f t="shared" si="2"/>
        <v>11</v>
      </c>
      <c r="D15" s="7">
        <f t="shared" si="3"/>
        <v>34303</v>
      </c>
      <c r="E15" s="7" t="str">
        <f>_xll.GetPriceData($J$4,"assessmentdate",D15)</f>
        <v>#N/A Log in required</v>
      </c>
      <c r="F15" s="33" t="s">
        <v>180</v>
      </c>
      <c r="G15" s="38" t="e">
        <f>_xll.GetPrice($G$4,,"mid",E15)</f>
        <v>#VALUE!</v>
      </c>
      <c r="H15" s="38" t="str">
        <f>_xll.GetPrice($G$4,,"mid",D15)</f>
        <v>#N/A No price available before 04/09/2009</v>
      </c>
      <c r="I15" s="38" t="str">
        <f>_xll.GetPrice($I$4,"MonthlyAverage","Mid",$D15)</f>
        <v>#N/A No price available for MonthlyAverage before 30/09/2009</v>
      </c>
      <c r="J15" s="16" t="str">
        <f>_xll.GetPriceData(J$4,"mid",$D15)</f>
        <v>#N/A Log in required</v>
      </c>
      <c r="K15" s="21" t="e">
        <f t="shared" si="4"/>
        <v>#VALUE!</v>
      </c>
      <c r="L15" s="16" t="str">
        <f>_xll.GetPriceData(L$4,"mid",$D15)</f>
        <v>#N/A Log in required</v>
      </c>
      <c r="M15" s="21" t="e">
        <f t="shared" si="5"/>
        <v>#VALUE!</v>
      </c>
      <c r="N15" s="16" t="str">
        <f>_xll.GetPrice($N$4,"MonthlyAverage","Mid",$D15)</f>
        <v>#N/A No price available for MonthlyAverage before 28/02/2005</v>
      </c>
      <c r="O15" s="179" t="str">
        <f>_xll.GetPrice($O$4,"MonthlyAverage","Mid",$F15)</f>
        <v>#N/A No price available for MonthlyAverage before 31/01/1996</v>
      </c>
      <c r="R15" s="21" t="str">
        <f>_xll.GetPrice($R$4,"MonthlyAverage","Mid",$F15)</f>
        <v>#N/A No price available for MonthlyAverage before 31/01/1996</v>
      </c>
      <c r="U15" s="190" t="e">
        <f t="shared" si="6"/>
        <v>#VALUE!</v>
      </c>
      <c r="V15" s="183" t="e">
        <f t="shared" si="7"/>
        <v>#VALUE!</v>
      </c>
      <c r="W15" s="191" t="e">
        <f t="shared" si="8"/>
        <v>#VALUE!</v>
      </c>
      <c r="X15" s="183" t="e">
        <f t="shared" si="9"/>
        <v>#VALUE!</v>
      </c>
      <c r="Y15" s="191" t="e">
        <f t="shared" si="10"/>
        <v>#VALUE!</v>
      </c>
      <c r="Z15" s="194" t="e">
        <f t="shared" si="11"/>
        <v>#VALUE!</v>
      </c>
      <c r="AA15" s="183" t="e">
        <f t="shared" si="12"/>
        <v>#VALUE!</v>
      </c>
      <c r="AB15" s="25" t="e">
        <f t="shared" si="13"/>
        <v>#VALUE!</v>
      </c>
      <c r="AC15" s="16" t="e">
        <f t="shared" si="14"/>
        <v>#VALUE!</v>
      </c>
      <c r="AD15" s="16" t="e">
        <f t="shared" si="15"/>
        <v>#VALUE!</v>
      </c>
      <c r="AE15" s="25" t="e">
        <f t="shared" si="16"/>
        <v>#VALUE!</v>
      </c>
      <c r="AF15" s="16" t="e">
        <f t="shared" si="17"/>
        <v>#VALUE!</v>
      </c>
      <c r="AG15" s="16" t="e">
        <f t="shared" si="18"/>
        <v>#VALUE!</v>
      </c>
      <c r="AH15" s="16">
        <f t="shared" si="19"/>
        <v>0</v>
      </c>
      <c r="AI15" s="16">
        <f t="shared" si="20"/>
        <v>0</v>
      </c>
      <c r="AJ15" s="25" t="e">
        <f t="shared" si="21"/>
        <v>#VALUE!</v>
      </c>
      <c r="AK15" s="16" t="e">
        <f t="shared" si="22"/>
        <v>#VALUE!</v>
      </c>
      <c r="AL15" s="16" t="e">
        <f t="shared" si="23"/>
        <v>#VALUE!</v>
      </c>
      <c r="AM15" s="16" t="e">
        <f t="shared" si="24"/>
        <v>#VALUE!</v>
      </c>
      <c r="AN15" s="42" t="e">
        <f t="shared" si="25"/>
        <v>#VALUE!</v>
      </c>
      <c r="AO15" s="43" t="e">
        <f t="shared" si="26"/>
        <v>#VALUE!</v>
      </c>
      <c r="AP15" s="43" t="e">
        <f t="shared" si="27"/>
        <v>#VALUE!</v>
      </c>
      <c r="AQ15" s="43" t="e">
        <f t="shared" si="28"/>
        <v>#VALUE!</v>
      </c>
      <c r="AR15" s="43" t="e">
        <f t="shared" si="29"/>
        <v>#VALUE!</v>
      </c>
      <c r="AS15" s="177" t="e">
        <f t="shared" si="30"/>
        <v>#VALUE!</v>
      </c>
      <c r="AT15" s="115" t="e">
        <f t="shared" si="31"/>
        <v>#VALUE!</v>
      </c>
      <c r="AU15" s="115" t="e">
        <f t="shared" si="32"/>
        <v>#VALUE!</v>
      </c>
      <c r="AV15" s="115" t="e">
        <f t="shared" si="33"/>
        <v>#VALUE!</v>
      </c>
      <c r="AW15" s="115" t="e">
        <f t="shared" si="34"/>
        <v>#VALUE!</v>
      </c>
    </row>
    <row r="16" spans="1:49" x14ac:dyDescent="0.35">
      <c r="A16" s="5">
        <f t="shared" si="0"/>
        <v>1993</v>
      </c>
      <c r="B16" s="5">
        <f t="shared" si="1"/>
        <v>4</v>
      </c>
      <c r="C16" s="5">
        <f t="shared" si="2"/>
        <v>12</v>
      </c>
      <c r="D16" s="7">
        <f t="shared" si="3"/>
        <v>34334</v>
      </c>
      <c r="E16" s="7" t="str">
        <f>_xll.GetPriceData($J$4,"assessmentdate",D16)</f>
        <v>#N/A Log in required</v>
      </c>
      <c r="F16" s="33" t="s">
        <v>181</v>
      </c>
      <c r="G16" s="38" t="e">
        <f>_xll.GetPrice($G$4,,"mid",E16)</f>
        <v>#VALUE!</v>
      </c>
      <c r="H16" s="38" t="str">
        <f>_xll.GetPrice($G$4,,"mid",D16)</f>
        <v>#N/A No price available before 04/09/2009</v>
      </c>
      <c r="I16" s="38" t="str">
        <f>_xll.GetPrice($I$4,"MonthlyAverage","Mid",$D16)</f>
        <v>#N/A No price available for MonthlyAverage before 30/09/2009</v>
      </c>
      <c r="J16" s="16" t="str">
        <f>_xll.GetPriceData(J$4,"mid",$D16)</f>
        <v>#N/A Log in required</v>
      </c>
      <c r="K16" s="21" t="e">
        <f t="shared" si="4"/>
        <v>#VALUE!</v>
      </c>
      <c r="L16" s="16" t="str">
        <f>_xll.GetPriceData(L$4,"mid",$D16)</f>
        <v>#N/A Log in required</v>
      </c>
      <c r="M16" s="21" t="e">
        <f t="shared" si="5"/>
        <v>#VALUE!</v>
      </c>
      <c r="N16" s="16" t="str">
        <f>_xll.GetPrice($N$4,"MonthlyAverage","Mid",$D16)</f>
        <v>#N/A No price available for MonthlyAverage before 28/02/2005</v>
      </c>
      <c r="O16" s="179" t="str">
        <f>_xll.GetPrice($O$4,"MonthlyAverage","Mid",$F16)</f>
        <v>#N/A No price available for MonthlyAverage before 31/01/1996</v>
      </c>
      <c r="R16" s="21" t="str">
        <f>_xll.GetPrice($R$4,"MonthlyAverage","Mid",$F16)</f>
        <v>#N/A No price available for MonthlyAverage before 31/01/1996</v>
      </c>
      <c r="U16" s="190" t="e">
        <f t="shared" si="6"/>
        <v>#VALUE!</v>
      </c>
      <c r="V16" s="183" t="e">
        <f t="shared" si="7"/>
        <v>#VALUE!</v>
      </c>
      <c r="W16" s="191" t="e">
        <f t="shared" si="8"/>
        <v>#VALUE!</v>
      </c>
      <c r="X16" s="183" t="e">
        <f t="shared" si="9"/>
        <v>#VALUE!</v>
      </c>
      <c r="Y16" s="191" t="e">
        <f t="shared" si="10"/>
        <v>#VALUE!</v>
      </c>
      <c r="Z16" s="194" t="e">
        <f t="shared" si="11"/>
        <v>#VALUE!</v>
      </c>
      <c r="AA16" s="183" t="e">
        <f t="shared" si="12"/>
        <v>#VALUE!</v>
      </c>
      <c r="AB16" s="25" t="e">
        <f t="shared" si="13"/>
        <v>#VALUE!</v>
      </c>
      <c r="AC16" s="16" t="e">
        <f t="shared" si="14"/>
        <v>#VALUE!</v>
      </c>
      <c r="AD16" s="16" t="e">
        <f t="shared" si="15"/>
        <v>#VALUE!</v>
      </c>
      <c r="AE16" s="25" t="e">
        <f t="shared" si="16"/>
        <v>#VALUE!</v>
      </c>
      <c r="AF16" s="16" t="e">
        <f t="shared" si="17"/>
        <v>#VALUE!</v>
      </c>
      <c r="AG16" s="16" t="e">
        <f t="shared" si="18"/>
        <v>#VALUE!</v>
      </c>
      <c r="AH16" s="16">
        <f t="shared" si="19"/>
        <v>0</v>
      </c>
      <c r="AI16" s="16">
        <f t="shared" si="20"/>
        <v>0</v>
      </c>
      <c r="AJ16" s="25" t="e">
        <f t="shared" si="21"/>
        <v>#VALUE!</v>
      </c>
      <c r="AK16" s="16" t="e">
        <f t="shared" si="22"/>
        <v>#VALUE!</v>
      </c>
      <c r="AL16" s="16" t="e">
        <f t="shared" si="23"/>
        <v>#VALUE!</v>
      </c>
      <c r="AM16" s="16" t="e">
        <f t="shared" si="24"/>
        <v>#VALUE!</v>
      </c>
      <c r="AN16" s="42" t="e">
        <f t="shared" si="25"/>
        <v>#VALUE!</v>
      </c>
      <c r="AO16" s="43" t="e">
        <f t="shared" si="26"/>
        <v>#VALUE!</v>
      </c>
      <c r="AP16" s="43" t="e">
        <f t="shared" si="27"/>
        <v>#VALUE!</v>
      </c>
      <c r="AQ16" s="43" t="e">
        <f t="shared" si="28"/>
        <v>#VALUE!</v>
      </c>
      <c r="AR16" s="43" t="e">
        <f t="shared" si="29"/>
        <v>#VALUE!</v>
      </c>
      <c r="AS16" s="177" t="e">
        <f t="shared" si="30"/>
        <v>#VALUE!</v>
      </c>
      <c r="AT16" s="115" t="e">
        <f t="shared" si="31"/>
        <v>#VALUE!</v>
      </c>
      <c r="AU16" s="115" t="e">
        <f t="shared" si="32"/>
        <v>#VALUE!</v>
      </c>
      <c r="AV16" s="115" t="e">
        <f t="shared" si="33"/>
        <v>#VALUE!</v>
      </c>
      <c r="AW16" s="115" t="e">
        <f t="shared" si="34"/>
        <v>#VALUE!</v>
      </c>
    </row>
    <row r="17" spans="1:49" x14ac:dyDescent="0.35">
      <c r="A17" s="5">
        <f t="shared" si="0"/>
        <v>1994</v>
      </c>
      <c r="B17" s="5">
        <f t="shared" si="1"/>
        <v>1</v>
      </c>
      <c r="C17" s="5">
        <f t="shared" si="2"/>
        <v>1</v>
      </c>
      <c r="D17" s="7">
        <f t="shared" si="3"/>
        <v>34365</v>
      </c>
      <c r="E17" s="7" t="str">
        <f>_xll.GetPriceData($J$4,"assessmentdate",D17)</f>
        <v>#N/A Log in required</v>
      </c>
      <c r="F17" s="33" t="s">
        <v>182</v>
      </c>
      <c r="G17" s="38" t="e">
        <f>_xll.GetPrice($G$4,,"mid",E17)</f>
        <v>#VALUE!</v>
      </c>
      <c r="H17" s="38" t="str">
        <f>_xll.GetPrice($G$4,,"mid",D17)</f>
        <v>#N/A No price available before 04/09/2009</v>
      </c>
      <c r="I17" s="38" t="str">
        <f>_xll.GetPrice($I$4,"MonthlyAverage","Mid",$D17)</f>
        <v>#N/A No price available for MonthlyAverage before 30/09/2009</v>
      </c>
      <c r="J17" s="16" t="str">
        <f>_xll.GetPriceData(J$4,"mid",$D17)</f>
        <v>#N/A Log in required</v>
      </c>
      <c r="K17" s="21" t="e">
        <f t="shared" si="4"/>
        <v>#VALUE!</v>
      </c>
      <c r="L17" s="16" t="str">
        <f>_xll.GetPriceData(L$4,"mid",$D17)</f>
        <v>#N/A Log in required</v>
      </c>
      <c r="M17" s="21" t="e">
        <f t="shared" si="5"/>
        <v>#VALUE!</v>
      </c>
      <c r="N17" s="16" t="str">
        <f>_xll.GetPrice($N$4,"MonthlyAverage","Mid",$D17)</f>
        <v>#N/A No price available for MonthlyAverage before 28/02/2005</v>
      </c>
      <c r="O17" s="179" t="str">
        <f>_xll.GetPrice($O$4,"MonthlyAverage","Mid",$F17)</f>
        <v>#N/A No price available for MonthlyAverage before 31/01/1996</v>
      </c>
      <c r="R17" s="21" t="str">
        <f>_xll.GetPrice($R$4,"MonthlyAverage","Mid",$F17)</f>
        <v>#N/A No price available for MonthlyAverage before 31/01/1996</v>
      </c>
      <c r="U17" s="190" t="e">
        <f t="shared" si="6"/>
        <v>#VALUE!</v>
      </c>
      <c r="V17" s="183" t="e">
        <f t="shared" si="7"/>
        <v>#VALUE!</v>
      </c>
      <c r="W17" s="191" t="e">
        <f t="shared" si="8"/>
        <v>#VALUE!</v>
      </c>
      <c r="X17" s="183" t="e">
        <f t="shared" si="9"/>
        <v>#VALUE!</v>
      </c>
      <c r="Y17" s="191" t="e">
        <f t="shared" si="10"/>
        <v>#VALUE!</v>
      </c>
      <c r="Z17" s="194" t="e">
        <f t="shared" si="11"/>
        <v>#VALUE!</v>
      </c>
      <c r="AA17" s="183" t="e">
        <f t="shared" si="12"/>
        <v>#VALUE!</v>
      </c>
      <c r="AB17" s="25" t="e">
        <f t="shared" si="13"/>
        <v>#VALUE!</v>
      </c>
      <c r="AC17" s="16" t="e">
        <f t="shared" si="14"/>
        <v>#VALUE!</v>
      </c>
      <c r="AD17" s="16" t="e">
        <f t="shared" si="15"/>
        <v>#VALUE!</v>
      </c>
      <c r="AE17" s="25" t="e">
        <f t="shared" si="16"/>
        <v>#VALUE!</v>
      </c>
      <c r="AF17" s="16" t="e">
        <f t="shared" si="17"/>
        <v>#VALUE!</v>
      </c>
      <c r="AG17" s="16" t="e">
        <f t="shared" si="18"/>
        <v>#VALUE!</v>
      </c>
      <c r="AH17" s="16">
        <f t="shared" si="19"/>
        <v>0</v>
      </c>
      <c r="AI17" s="16">
        <f t="shared" si="20"/>
        <v>0</v>
      </c>
      <c r="AJ17" s="25" t="e">
        <f t="shared" si="21"/>
        <v>#VALUE!</v>
      </c>
      <c r="AK17" s="16" t="e">
        <f t="shared" si="22"/>
        <v>#VALUE!</v>
      </c>
      <c r="AL17" s="16" t="e">
        <f t="shared" si="23"/>
        <v>#VALUE!</v>
      </c>
      <c r="AM17" s="16" t="e">
        <f t="shared" si="24"/>
        <v>#VALUE!</v>
      </c>
      <c r="AN17" s="42" t="e">
        <f t="shared" si="25"/>
        <v>#VALUE!</v>
      </c>
      <c r="AO17" s="43" t="e">
        <f t="shared" si="26"/>
        <v>#VALUE!</v>
      </c>
      <c r="AP17" s="43" t="e">
        <f t="shared" si="27"/>
        <v>#VALUE!</v>
      </c>
      <c r="AQ17" s="43" t="e">
        <f t="shared" si="28"/>
        <v>#VALUE!</v>
      </c>
      <c r="AR17" s="43" t="e">
        <f t="shared" si="29"/>
        <v>#VALUE!</v>
      </c>
      <c r="AS17" s="177" t="e">
        <f t="shared" si="30"/>
        <v>#VALUE!</v>
      </c>
      <c r="AT17" s="115" t="e">
        <f t="shared" si="31"/>
        <v>#VALUE!</v>
      </c>
      <c r="AU17" s="115" t="e">
        <f t="shared" si="32"/>
        <v>#VALUE!</v>
      </c>
      <c r="AV17" s="115" t="e">
        <f t="shared" si="33"/>
        <v>#VALUE!</v>
      </c>
      <c r="AW17" s="115" t="e">
        <f t="shared" si="34"/>
        <v>#VALUE!</v>
      </c>
    </row>
    <row r="18" spans="1:49" x14ac:dyDescent="0.35">
      <c r="A18" s="5">
        <f t="shared" si="0"/>
        <v>1994</v>
      </c>
      <c r="B18" s="5">
        <f t="shared" si="1"/>
        <v>1</v>
      </c>
      <c r="C18" s="5">
        <f t="shared" si="2"/>
        <v>2</v>
      </c>
      <c r="D18" s="7">
        <f t="shared" si="3"/>
        <v>34393</v>
      </c>
      <c r="E18" s="7" t="str">
        <f>_xll.GetPriceData($J$4,"assessmentdate",D18)</f>
        <v>#N/A Log in required</v>
      </c>
      <c r="F18" s="33" t="s">
        <v>183</v>
      </c>
      <c r="G18" s="38" t="e">
        <f>_xll.GetPrice($G$4,,"mid",E18)</f>
        <v>#VALUE!</v>
      </c>
      <c r="H18" s="38" t="str">
        <f>_xll.GetPrice($G$4,,"mid",D18)</f>
        <v>#N/A No price available before 04/09/2009</v>
      </c>
      <c r="I18" s="38" t="str">
        <f>_xll.GetPrice($I$4,"MonthlyAverage","Mid",$D18)</f>
        <v>#N/A No price available for MonthlyAverage before 30/09/2009</v>
      </c>
      <c r="J18" s="16" t="str">
        <f>_xll.GetPriceData(J$4,"mid",$D18)</f>
        <v>#N/A Log in required</v>
      </c>
      <c r="K18" s="21" t="e">
        <f t="shared" si="4"/>
        <v>#VALUE!</v>
      </c>
      <c r="L18" s="16" t="str">
        <f>_xll.GetPriceData(L$4,"mid",$D18)</f>
        <v>#N/A Log in required</v>
      </c>
      <c r="M18" s="21" t="e">
        <f t="shared" si="5"/>
        <v>#VALUE!</v>
      </c>
      <c r="N18" s="16" t="str">
        <f>_xll.GetPrice($N$4,"MonthlyAverage","Mid",$D18)</f>
        <v>#N/A No price available for MonthlyAverage before 28/02/2005</v>
      </c>
      <c r="O18" s="179" t="str">
        <f>_xll.GetPrice($O$4,"MonthlyAverage","Mid",$F18)</f>
        <v>#N/A No price available for MonthlyAverage before 31/01/1996</v>
      </c>
      <c r="R18" s="21" t="str">
        <f>_xll.GetPrice($R$4,"MonthlyAverage","Mid",$F18)</f>
        <v>#N/A No price available for MonthlyAverage before 31/01/1996</v>
      </c>
      <c r="U18" s="190" t="e">
        <f t="shared" si="6"/>
        <v>#VALUE!</v>
      </c>
      <c r="V18" s="183" t="e">
        <f t="shared" si="7"/>
        <v>#VALUE!</v>
      </c>
      <c r="W18" s="191" t="e">
        <f t="shared" si="8"/>
        <v>#VALUE!</v>
      </c>
      <c r="X18" s="183" t="e">
        <f t="shared" si="9"/>
        <v>#VALUE!</v>
      </c>
      <c r="Y18" s="191" t="e">
        <f t="shared" si="10"/>
        <v>#VALUE!</v>
      </c>
      <c r="Z18" s="194" t="e">
        <f t="shared" si="11"/>
        <v>#VALUE!</v>
      </c>
      <c r="AA18" s="183" t="e">
        <f t="shared" si="12"/>
        <v>#VALUE!</v>
      </c>
      <c r="AB18" s="25" t="e">
        <f t="shared" si="13"/>
        <v>#VALUE!</v>
      </c>
      <c r="AC18" s="16" t="e">
        <f t="shared" si="14"/>
        <v>#VALUE!</v>
      </c>
      <c r="AD18" s="16" t="e">
        <f t="shared" si="15"/>
        <v>#VALUE!</v>
      </c>
      <c r="AE18" s="25" t="e">
        <f t="shared" si="16"/>
        <v>#VALUE!</v>
      </c>
      <c r="AF18" s="16" t="e">
        <f t="shared" si="17"/>
        <v>#VALUE!</v>
      </c>
      <c r="AG18" s="16" t="e">
        <f t="shared" si="18"/>
        <v>#VALUE!</v>
      </c>
      <c r="AH18" s="16">
        <f t="shared" si="19"/>
        <v>0</v>
      </c>
      <c r="AI18" s="16">
        <f t="shared" si="20"/>
        <v>0</v>
      </c>
      <c r="AJ18" s="25" t="e">
        <f t="shared" si="21"/>
        <v>#VALUE!</v>
      </c>
      <c r="AK18" s="16" t="e">
        <f t="shared" si="22"/>
        <v>#VALUE!</v>
      </c>
      <c r="AL18" s="16" t="e">
        <f t="shared" si="23"/>
        <v>#VALUE!</v>
      </c>
      <c r="AM18" s="16" t="e">
        <f t="shared" si="24"/>
        <v>#VALUE!</v>
      </c>
      <c r="AN18" s="42" t="e">
        <f t="shared" si="25"/>
        <v>#VALUE!</v>
      </c>
      <c r="AO18" s="43" t="e">
        <f t="shared" si="26"/>
        <v>#VALUE!</v>
      </c>
      <c r="AP18" s="43" t="e">
        <f t="shared" si="27"/>
        <v>#VALUE!</v>
      </c>
      <c r="AQ18" s="43" t="e">
        <f t="shared" si="28"/>
        <v>#VALUE!</v>
      </c>
      <c r="AR18" s="43" t="e">
        <f t="shared" si="29"/>
        <v>#VALUE!</v>
      </c>
      <c r="AS18" s="177" t="e">
        <f t="shared" si="30"/>
        <v>#VALUE!</v>
      </c>
      <c r="AT18" s="115" t="e">
        <f t="shared" si="31"/>
        <v>#VALUE!</v>
      </c>
      <c r="AU18" s="115" t="e">
        <f t="shared" si="32"/>
        <v>#VALUE!</v>
      </c>
      <c r="AV18" s="115" t="e">
        <f t="shared" si="33"/>
        <v>#VALUE!</v>
      </c>
      <c r="AW18" s="115" t="e">
        <f t="shared" si="34"/>
        <v>#VALUE!</v>
      </c>
    </row>
    <row r="19" spans="1:49" x14ac:dyDescent="0.35">
      <c r="A19" s="5">
        <f t="shared" si="0"/>
        <v>1994</v>
      </c>
      <c r="B19" s="5">
        <f t="shared" si="1"/>
        <v>1</v>
      </c>
      <c r="C19" s="5">
        <f t="shared" si="2"/>
        <v>3</v>
      </c>
      <c r="D19" s="7">
        <f t="shared" si="3"/>
        <v>34424</v>
      </c>
      <c r="E19" s="7" t="str">
        <f>_xll.GetPriceData($J$4,"assessmentdate",D19)</f>
        <v>#N/A Log in required</v>
      </c>
      <c r="F19" s="33" t="s">
        <v>184</v>
      </c>
      <c r="G19" s="38" t="e">
        <f>_xll.GetPrice($G$4,,"mid",E19)</f>
        <v>#VALUE!</v>
      </c>
      <c r="H19" s="38" t="str">
        <f>_xll.GetPrice($G$4,,"mid",D19)</f>
        <v>#N/A No price available before 04/09/2009</v>
      </c>
      <c r="I19" s="38" t="str">
        <f>_xll.GetPrice($I$4,"MonthlyAverage","Mid",$D19)</f>
        <v>#N/A No price available for MonthlyAverage before 30/09/2009</v>
      </c>
      <c r="J19" s="16" t="str">
        <f>_xll.GetPriceData(J$4,"mid",$D19)</f>
        <v>#N/A Log in required</v>
      </c>
      <c r="K19" s="21" t="e">
        <f t="shared" si="4"/>
        <v>#VALUE!</v>
      </c>
      <c r="L19" s="16" t="str">
        <f>_xll.GetPriceData(L$4,"mid",$D19)</f>
        <v>#N/A Log in required</v>
      </c>
      <c r="M19" s="21" t="e">
        <f t="shared" si="5"/>
        <v>#VALUE!</v>
      </c>
      <c r="N19" s="16" t="str">
        <f>_xll.GetPrice($N$4,"MonthlyAverage","Mid",$D19)</f>
        <v>#N/A No price available for MonthlyAverage before 28/02/2005</v>
      </c>
      <c r="O19" s="179" t="str">
        <f>_xll.GetPrice($O$4,"MonthlyAverage","Mid",$F19)</f>
        <v>#N/A No price available for MonthlyAverage before 31/01/1996</v>
      </c>
      <c r="R19" s="21" t="str">
        <f>_xll.GetPrice($R$4,"MonthlyAverage","Mid",$F19)</f>
        <v>#N/A No price available for MonthlyAverage before 31/01/1996</v>
      </c>
      <c r="U19" s="190" t="e">
        <f t="shared" si="6"/>
        <v>#VALUE!</v>
      </c>
      <c r="V19" s="183" t="e">
        <f t="shared" si="7"/>
        <v>#VALUE!</v>
      </c>
      <c r="W19" s="191" t="e">
        <f t="shared" si="8"/>
        <v>#VALUE!</v>
      </c>
      <c r="X19" s="183" t="e">
        <f t="shared" si="9"/>
        <v>#VALUE!</v>
      </c>
      <c r="Y19" s="191" t="e">
        <f t="shared" si="10"/>
        <v>#VALUE!</v>
      </c>
      <c r="Z19" s="194" t="e">
        <f t="shared" si="11"/>
        <v>#VALUE!</v>
      </c>
      <c r="AA19" s="183" t="e">
        <f t="shared" si="12"/>
        <v>#VALUE!</v>
      </c>
      <c r="AB19" s="25" t="e">
        <f t="shared" si="13"/>
        <v>#VALUE!</v>
      </c>
      <c r="AC19" s="16" t="e">
        <f t="shared" si="14"/>
        <v>#VALUE!</v>
      </c>
      <c r="AD19" s="16" t="e">
        <f t="shared" si="15"/>
        <v>#VALUE!</v>
      </c>
      <c r="AE19" s="25" t="e">
        <f t="shared" si="16"/>
        <v>#VALUE!</v>
      </c>
      <c r="AF19" s="16" t="e">
        <f t="shared" si="17"/>
        <v>#VALUE!</v>
      </c>
      <c r="AG19" s="16" t="e">
        <f t="shared" si="18"/>
        <v>#VALUE!</v>
      </c>
      <c r="AH19" s="16">
        <f t="shared" si="19"/>
        <v>0</v>
      </c>
      <c r="AI19" s="16">
        <f t="shared" si="20"/>
        <v>0</v>
      </c>
      <c r="AJ19" s="25" t="e">
        <f t="shared" si="21"/>
        <v>#VALUE!</v>
      </c>
      <c r="AK19" s="16" t="e">
        <f t="shared" si="22"/>
        <v>#VALUE!</v>
      </c>
      <c r="AL19" s="16" t="e">
        <f t="shared" si="23"/>
        <v>#VALUE!</v>
      </c>
      <c r="AM19" s="16" t="e">
        <f t="shared" si="24"/>
        <v>#VALUE!</v>
      </c>
      <c r="AN19" s="42" t="e">
        <f t="shared" si="25"/>
        <v>#VALUE!</v>
      </c>
      <c r="AO19" s="43" t="e">
        <f t="shared" si="26"/>
        <v>#VALUE!</v>
      </c>
      <c r="AP19" s="43" t="e">
        <f t="shared" si="27"/>
        <v>#VALUE!</v>
      </c>
      <c r="AQ19" s="43" t="e">
        <f t="shared" si="28"/>
        <v>#VALUE!</v>
      </c>
      <c r="AR19" s="43" t="e">
        <f t="shared" si="29"/>
        <v>#VALUE!</v>
      </c>
      <c r="AS19" s="177" t="e">
        <f t="shared" si="30"/>
        <v>#VALUE!</v>
      </c>
      <c r="AT19" s="115" t="e">
        <f t="shared" si="31"/>
        <v>#VALUE!</v>
      </c>
      <c r="AU19" s="115" t="e">
        <f t="shared" si="32"/>
        <v>#VALUE!</v>
      </c>
      <c r="AV19" s="115" t="e">
        <f t="shared" si="33"/>
        <v>#VALUE!</v>
      </c>
      <c r="AW19" s="115" t="e">
        <f t="shared" si="34"/>
        <v>#VALUE!</v>
      </c>
    </row>
    <row r="20" spans="1:49" x14ac:dyDescent="0.35">
      <c r="A20" s="5">
        <f t="shared" si="0"/>
        <v>1994</v>
      </c>
      <c r="B20" s="5">
        <f t="shared" si="1"/>
        <v>2</v>
      </c>
      <c r="C20" s="5">
        <f t="shared" si="2"/>
        <v>4</v>
      </c>
      <c r="D20" s="7">
        <f t="shared" si="3"/>
        <v>34454</v>
      </c>
      <c r="E20" s="7" t="str">
        <f>_xll.GetPriceData($J$4,"assessmentdate",D20)</f>
        <v>#N/A Log in required</v>
      </c>
      <c r="F20" s="33" t="s">
        <v>185</v>
      </c>
      <c r="G20" s="38" t="e">
        <f>_xll.GetPrice($G$4,,"mid",E20)</f>
        <v>#VALUE!</v>
      </c>
      <c r="H20" s="38" t="str">
        <f>_xll.GetPrice($G$4,,"mid",D20)</f>
        <v>#N/A No price available before 04/09/2009</v>
      </c>
      <c r="I20" s="38" t="str">
        <f>_xll.GetPrice($I$4,"MonthlyAverage","Mid",$D20)</f>
        <v>#N/A No price available for MonthlyAverage before 30/09/2009</v>
      </c>
      <c r="J20" s="16" t="str">
        <f>_xll.GetPriceData(J$4,"mid",$D20)</f>
        <v>#N/A Log in required</v>
      </c>
      <c r="K20" s="21" t="e">
        <f t="shared" si="4"/>
        <v>#VALUE!</v>
      </c>
      <c r="L20" s="16" t="str">
        <f>_xll.GetPriceData(L$4,"mid",$D20)</f>
        <v>#N/A Log in required</v>
      </c>
      <c r="M20" s="21" t="e">
        <f t="shared" si="5"/>
        <v>#VALUE!</v>
      </c>
      <c r="N20" s="16" t="str">
        <f>_xll.GetPrice($N$4,"MonthlyAverage","Mid",$D20)</f>
        <v>#N/A No price available for MonthlyAverage before 28/02/2005</v>
      </c>
      <c r="O20" s="179" t="str">
        <f>_xll.GetPrice($O$4,"MonthlyAverage","Mid",$F20)</f>
        <v>#N/A No price available for MonthlyAverage before 31/01/1996</v>
      </c>
      <c r="R20" s="21" t="str">
        <f>_xll.GetPrice($R$4,"MonthlyAverage","Mid",$F20)</f>
        <v>#N/A No price available for MonthlyAverage before 31/01/1996</v>
      </c>
      <c r="U20" s="190" t="e">
        <f t="shared" si="6"/>
        <v>#VALUE!</v>
      </c>
      <c r="V20" s="183" t="e">
        <f t="shared" si="7"/>
        <v>#VALUE!</v>
      </c>
      <c r="W20" s="191" t="e">
        <f t="shared" si="8"/>
        <v>#VALUE!</v>
      </c>
      <c r="X20" s="183" t="e">
        <f t="shared" si="9"/>
        <v>#VALUE!</v>
      </c>
      <c r="Y20" s="191" t="e">
        <f t="shared" si="10"/>
        <v>#VALUE!</v>
      </c>
      <c r="Z20" s="194" t="e">
        <f t="shared" si="11"/>
        <v>#VALUE!</v>
      </c>
      <c r="AA20" s="183" t="e">
        <f t="shared" si="12"/>
        <v>#VALUE!</v>
      </c>
      <c r="AB20" s="25" t="e">
        <f t="shared" si="13"/>
        <v>#VALUE!</v>
      </c>
      <c r="AC20" s="16" t="e">
        <f t="shared" si="14"/>
        <v>#VALUE!</v>
      </c>
      <c r="AD20" s="16" t="e">
        <f t="shared" si="15"/>
        <v>#VALUE!</v>
      </c>
      <c r="AE20" s="25" t="e">
        <f t="shared" si="16"/>
        <v>#VALUE!</v>
      </c>
      <c r="AF20" s="16" t="e">
        <f t="shared" si="17"/>
        <v>#VALUE!</v>
      </c>
      <c r="AG20" s="16" t="e">
        <f t="shared" si="18"/>
        <v>#VALUE!</v>
      </c>
      <c r="AH20" s="16">
        <f t="shared" si="19"/>
        <v>0</v>
      </c>
      <c r="AI20" s="16">
        <f t="shared" si="20"/>
        <v>0</v>
      </c>
      <c r="AJ20" s="25" t="e">
        <f t="shared" si="21"/>
        <v>#VALUE!</v>
      </c>
      <c r="AK20" s="16" t="e">
        <f t="shared" si="22"/>
        <v>#VALUE!</v>
      </c>
      <c r="AL20" s="16" t="e">
        <f t="shared" si="23"/>
        <v>#VALUE!</v>
      </c>
      <c r="AM20" s="16" t="e">
        <f t="shared" si="24"/>
        <v>#VALUE!</v>
      </c>
      <c r="AN20" s="42" t="e">
        <f t="shared" si="25"/>
        <v>#VALUE!</v>
      </c>
      <c r="AO20" s="43" t="e">
        <f t="shared" si="26"/>
        <v>#VALUE!</v>
      </c>
      <c r="AP20" s="43" t="e">
        <f t="shared" si="27"/>
        <v>#VALUE!</v>
      </c>
      <c r="AQ20" s="43" t="e">
        <f t="shared" si="28"/>
        <v>#VALUE!</v>
      </c>
      <c r="AR20" s="43" t="e">
        <f t="shared" si="29"/>
        <v>#VALUE!</v>
      </c>
      <c r="AS20" s="177" t="e">
        <f t="shared" si="30"/>
        <v>#VALUE!</v>
      </c>
      <c r="AT20" s="115" t="e">
        <f t="shared" si="31"/>
        <v>#VALUE!</v>
      </c>
      <c r="AU20" s="115" t="e">
        <f t="shared" si="32"/>
        <v>#VALUE!</v>
      </c>
      <c r="AV20" s="115" t="e">
        <f t="shared" si="33"/>
        <v>#VALUE!</v>
      </c>
      <c r="AW20" s="115" t="e">
        <f t="shared" si="34"/>
        <v>#VALUE!</v>
      </c>
    </row>
    <row r="21" spans="1:49" x14ac:dyDescent="0.35">
      <c r="A21" s="5">
        <f t="shared" si="0"/>
        <v>1994</v>
      </c>
      <c r="B21" s="5">
        <f t="shared" si="1"/>
        <v>2</v>
      </c>
      <c r="C21" s="5">
        <f t="shared" si="2"/>
        <v>5</v>
      </c>
      <c r="D21" s="7">
        <f t="shared" si="3"/>
        <v>34485</v>
      </c>
      <c r="E21" s="7" t="str">
        <f>_xll.GetPriceData($J$4,"assessmentdate",D21)</f>
        <v>#N/A Log in required</v>
      </c>
      <c r="F21" s="33" t="s">
        <v>186</v>
      </c>
      <c r="G21" s="38" t="e">
        <f>_xll.GetPrice($G$4,,"mid",E21)</f>
        <v>#VALUE!</v>
      </c>
      <c r="H21" s="38" t="str">
        <f>_xll.GetPrice($G$4,,"mid",D21)</f>
        <v>#N/A No price available before 04/09/2009</v>
      </c>
      <c r="I21" s="38" t="str">
        <f>_xll.GetPrice($I$4,"MonthlyAverage","Mid",$D21)</f>
        <v>#N/A No price available for MonthlyAverage before 30/09/2009</v>
      </c>
      <c r="J21" s="16" t="str">
        <f>_xll.GetPriceData(J$4,"mid",$D21)</f>
        <v>#N/A Log in required</v>
      </c>
      <c r="K21" s="21" t="e">
        <f t="shared" si="4"/>
        <v>#VALUE!</v>
      </c>
      <c r="L21" s="16" t="str">
        <f>_xll.GetPriceData(L$4,"mid",$D21)</f>
        <v>#N/A Log in required</v>
      </c>
      <c r="M21" s="21" t="e">
        <f t="shared" si="5"/>
        <v>#VALUE!</v>
      </c>
      <c r="N21" s="16" t="str">
        <f>_xll.GetPrice($N$4,"MonthlyAverage","Mid",$D21)</f>
        <v>#N/A No price available for MonthlyAverage before 28/02/2005</v>
      </c>
      <c r="O21" s="179" t="str">
        <f>_xll.GetPrice($O$4,"MonthlyAverage","Mid",$F21)</f>
        <v>#N/A No price available for MonthlyAverage before 31/01/1996</v>
      </c>
      <c r="R21" s="21" t="str">
        <f>_xll.GetPrice($R$4,"MonthlyAverage","Mid",$F21)</f>
        <v>#N/A No price available for MonthlyAverage before 31/01/1996</v>
      </c>
      <c r="U21" s="190" t="e">
        <f t="shared" si="6"/>
        <v>#VALUE!</v>
      </c>
      <c r="V21" s="183" t="e">
        <f t="shared" si="7"/>
        <v>#VALUE!</v>
      </c>
      <c r="W21" s="191" t="e">
        <f t="shared" si="8"/>
        <v>#VALUE!</v>
      </c>
      <c r="X21" s="183" t="e">
        <f t="shared" si="9"/>
        <v>#VALUE!</v>
      </c>
      <c r="Y21" s="191" t="e">
        <f t="shared" si="10"/>
        <v>#VALUE!</v>
      </c>
      <c r="Z21" s="194" t="e">
        <f t="shared" si="11"/>
        <v>#VALUE!</v>
      </c>
      <c r="AA21" s="183" t="e">
        <f t="shared" si="12"/>
        <v>#VALUE!</v>
      </c>
      <c r="AB21" s="25" t="e">
        <f t="shared" si="13"/>
        <v>#VALUE!</v>
      </c>
      <c r="AC21" s="16" t="e">
        <f t="shared" si="14"/>
        <v>#VALUE!</v>
      </c>
      <c r="AD21" s="16" t="e">
        <f t="shared" si="15"/>
        <v>#VALUE!</v>
      </c>
      <c r="AE21" s="25" t="e">
        <f t="shared" si="16"/>
        <v>#VALUE!</v>
      </c>
      <c r="AF21" s="16" t="e">
        <f t="shared" si="17"/>
        <v>#VALUE!</v>
      </c>
      <c r="AG21" s="16" t="e">
        <f t="shared" si="18"/>
        <v>#VALUE!</v>
      </c>
      <c r="AH21" s="16">
        <f t="shared" si="19"/>
        <v>0</v>
      </c>
      <c r="AI21" s="16">
        <f t="shared" si="20"/>
        <v>0</v>
      </c>
      <c r="AJ21" s="25" t="e">
        <f t="shared" si="21"/>
        <v>#VALUE!</v>
      </c>
      <c r="AK21" s="16" t="e">
        <f t="shared" si="22"/>
        <v>#VALUE!</v>
      </c>
      <c r="AL21" s="16" t="e">
        <f t="shared" si="23"/>
        <v>#VALUE!</v>
      </c>
      <c r="AM21" s="16" t="e">
        <f t="shared" si="24"/>
        <v>#VALUE!</v>
      </c>
      <c r="AN21" s="42" t="e">
        <f t="shared" si="25"/>
        <v>#VALUE!</v>
      </c>
      <c r="AO21" s="43" t="e">
        <f t="shared" si="26"/>
        <v>#VALUE!</v>
      </c>
      <c r="AP21" s="43" t="e">
        <f t="shared" si="27"/>
        <v>#VALUE!</v>
      </c>
      <c r="AQ21" s="43" t="e">
        <f t="shared" si="28"/>
        <v>#VALUE!</v>
      </c>
      <c r="AR21" s="43" t="e">
        <f t="shared" si="29"/>
        <v>#VALUE!</v>
      </c>
      <c r="AS21" s="177" t="e">
        <f t="shared" si="30"/>
        <v>#VALUE!</v>
      </c>
      <c r="AT21" s="115" t="e">
        <f t="shared" si="31"/>
        <v>#VALUE!</v>
      </c>
      <c r="AU21" s="115" t="e">
        <f t="shared" si="32"/>
        <v>#VALUE!</v>
      </c>
      <c r="AV21" s="115" t="e">
        <f t="shared" si="33"/>
        <v>#VALUE!</v>
      </c>
      <c r="AW21" s="115" t="e">
        <f t="shared" si="34"/>
        <v>#VALUE!</v>
      </c>
    </row>
    <row r="22" spans="1:49" x14ac:dyDescent="0.35">
      <c r="A22" s="5">
        <f t="shared" si="0"/>
        <v>1994</v>
      </c>
      <c r="B22" s="5">
        <f t="shared" si="1"/>
        <v>2</v>
      </c>
      <c r="C22" s="5">
        <f t="shared" si="2"/>
        <v>6</v>
      </c>
      <c r="D22" s="7">
        <f t="shared" si="3"/>
        <v>34515</v>
      </c>
      <c r="E22" s="7" t="str">
        <f>_xll.GetPriceData($J$4,"assessmentdate",D22)</f>
        <v>#N/A Log in required</v>
      </c>
      <c r="F22" s="33" t="s">
        <v>187</v>
      </c>
      <c r="G22" s="38" t="e">
        <f>_xll.GetPrice($G$4,,"mid",E22)</f>
        <v>#VALUE!</v>
      </c>
      <c r="H22" s="38" t="str">
        <f>_xll.GetPrice($G$4,,"mid",D22)</f>
        <v>#N/A No price available before 04/09/2009</v>
      </c>
      <c r="I22" s="38" t="str">
        <f>_xll.GetPrice($I$4,"MonthlyAverage","Mid",$D22)</f>
        <v>#N/A No price available for MonthlyAverage before 30/09/2009</v>
      </c>
      <c r="J22" s="16" t="str">
        <f>_xll.GetPriceData(J$4,"mid",$D22)</f>
        <v>#N/A Log in required</v>
      </c>
      <c r="K22" s="21" t="e">
        <f t="shared" si="4"/>
        <v>#VALUE!</v>
      </c>
      <c r="L22" s="16" t="str">
        <f>_xll.GetPriceData(L$4,"mid",$D22)</f>
        <v>#N/A Log in required</v>
      </c>
      <c r="M22" s="21" t="e">
        <f t="shared" si="5"/>
        <v>#VALUE!</v>
      </c>
      <c r="N22" s="16" t="str">
        <f>_xll.GetPrice($N$4,"MonthlyAverage","Mid",$D22)</f>
        <v>#N/A No price available for MonthlyAverage before 28/02/2005</v>
      </c>
      <c r="O22" s="179" t="str">
        <f>_xll.GetPrice($O$4,"MonthlyAverage","Mid",$F22)</f>
        <v>#N/A No price available for MonthlyAverage before 31/01/1996</v>
      </c>
      <c r="R22" s="21" t="str">
        <f>_xll.GetPrice($R$4,"MonthlyAverage","Mid",$F22)</f>
        <v>#N/A No price available for MonthlyAverage before 31/01/1996</v>
      </c>
      <c r="U22" s="190" t="e">
        <f t="shared" si="6"/>
        <v>#VALUE!</v>
      </c>
      <c r="V22" s="183" t="e">
        <f t="shared" si="7"/>
        <v>#VALUE!</v>
      </c>
      <c r="W22" s="191" t="e">
        <f t="shared" si="8"/>
        <v>#VALUE!</v>
      </c>
      <c r="X22" s="183" t="e">
        <f t="shared" si="9"/>
        <v>#VALUE!</v>
      </c>
      <c r="Y22" s="191" t="e">
        <f t="shared" si="10"/>
        <v>#VALUE!</v>
      </c>
      <c r="Z22" s="194" t="e">
        <f t="shared" si="11"/>
        <v>#VALUE!</v>
      </c>
      <c r="AA22" s="183" t="e">
        <f t="shared" si="12"/>
        <v>#VALUE!</v>
      </c>
      <c r="AB22" s="25" t="e">
        <f t="shared" si="13"/>
        <v>#VALUE!</v>
      </c>
      <c r="AC22" s="16" t="e">
        <f t="shared" si="14"/>
        <v>#VALUE!</v>
      </c>
      <c r="AD22" s="16" t="e">
        <f t="shared" si="15"/>
        <v>#VALUE!</v>
      </c>
      <c r="AE22" s="25" t="e">
        <f t="shared" si="16"/>
        <v>#VALUE!</v>
      </c>
      <c r="AF22" s="16" t="e">
        <f t="shared" si="17"/>
        <v>#VALUE!</v>
      </c>
      <c r="AG22" s="16" t="e">
        <f t="shared" si="18"/>
        <v>#VALUE!</v>
      </c>
      <c r="AH22" s="16">
        <f t="shared" si="19"/>
        <v>0</v>
      </c>
      <c r="AI22" s="16">
        <f t="shared" si="20"/>
        <v>0</v>
      </c>
      <c r="AJ22" s="25" t="e">
        <f t="shared" si="21"/>
        <v>#VALUE!</v>
      </c>
      <c r="AK22" s="16" t="e">
        <f t="shared" si="22"/>
        <v>#VALUE!</v>
      </c>
      <c r="AL22" s="16" t="e">
        <f t="shared" si="23"/>
        <v>#VALUE!</v>
      </c>
      <c r="AM22" s="16" t="e">
        <f t="shared" si="24"/>
        <v>#VALUE!</v>
      </c>
      <c r="AN22" s="42" t="e">
        <f t="shared" si="25"/>
        <v>#VALUE!</v>
      </c>
      <c r="AO22" s="43" t="e">
        <f t="shared" si="26"/>
        <v>#VALUE!</v>
      </c>
      <c r="AP22" s="43" t="e">
        <f t="shared" si="27"/>
        <v>#VALUE!</v>
      </c>
      <c r="AQ22" s="43" t="e">
        <f t="shared" si="28"/>
        <v>#VALUE!</v>
      </c>
      <c r="AR22" s="43" t="e">
        <f t="shared" si="29"/>
        <v>#VALUE!</v>
      </c>
      <c r="AS22" s="177" t="e">
        <f t="shared" si="30"/>
        <v>#VALUE!</v>
      </c>
      <c r="AT22" s="115" t="e">
        <f t="shared" si="31"/>
        <v>#VALUE!</v>
      </c>
      <c r="AU22" s="115" t="e">
        <f t="shared" si="32"/>
        <v>#VALUE!</v>
      </c>
      <c r="AV22" s="115" t="e">
        <f t="shared" si="33"/>
        <v>#VALUE!</v>
      </c>
      <c r="AW22" s="115" t="e">
        <f t="shared" si="34"/>
        <v>#VALUE!</v>
      </c>
    </row>
    <row r="23" spans="1:49" x14ac:dyDescent="0.35">
      <c r="A23" s="5">
        <f t="shared" si="0"/>
        <v>1994</v>
      </c>
      <c r="B23" s="5">
        <f t="shared" si="1"/>
        <v>3</v>
      </c>
      <c r="C23" s="5">
        <f t="shared" si="2"/>
        <v>7</v>
      </c>
      <c r="D23" s="7">
        <f t="shared" si="3"/>
        <v>34546</v>
      </c>
      <c r="E23" s="7" t="str">
        <f>_xll.GetPriceData($J$4,"assessmentdate",D23)</f>
        <v>#N/A Log in required</v>
      </c>
      <c r="F23" s="33" t="s">
        <v>188</v>
      </c>
      <c r="G23" s="38" t="e">
        <f>_xll.GetPrice($G$4,,"mid",E23)</f>
        <v>#VALUE!</v>
      </c>
      <c r="H23" s="38" t="str">
        <f>_xll.GetPrice($G$4,,"mid",D23)</f>
        <v>#N/A No price available before 04/09/2009</v>
      </c>
      <c r="I23" s="38" t="str">
        <f>_xll.GetPrice($I$4,"MonthlyAverage","Mid",$D23)</f>
        <v>#N/A No price available for MonthlyAverage before 30/09/2009</v>
      </c>
      <c r="J23" s="16" t="str">
        <f>_xll.GetPriceData(J$4,"mid",$D23)</f>
        <v>#N/A Log in required</v>
      </c>
      <c r="K23" s="21" t="e">
        <f t="shared" si="4"/>
        <v>#VALUE!</v>
      </c>
      <c r="L23" s="16" t="str">
        <f>_xll.GetPriceData(L$4,"mid",$D23)</f>
        <v>#N/A Log in required</v>
      </c>
      <c r="M23" s="21" t="e">
        <f t="shared" si="5"/>
        <v>#VALUE!</v>
      </c>
      <c r="N23" s="16" t="str">
        <f>_xll.GetPrice($N$4,"MonthlyAverage","Mid",$D23)</f>
        <v>#N/A No price available for MonthlyAverage before 28/02/2005</v>
      </c>
      <c r="O23" s="179" t="str">
        <f>_xll.GetPrice($O$4,"MonthlyAverage","Mid",$F23)</f>
        <v>#N/A No price available for MonthlyAverage before 31/01/1996</v>
      </c>
      <c r="R23" s="21" t="str">
        <f>_xll.GetPrice($R$4,"MonthlyAverage","Mid",$F23)</f>
        <v>#N/A No price available for MonthlyAverage before 31/01/1996</v>
      </c>
      <c r="U23" s="190" t="e">
        <f t="shared" si="6"/>
        <v>#VALUE!</v>
      </c>
      <c r="V23" s="183" t="e">
        <f t="shared" si="7"/>
        <v>#VALUE!</v>
      </c>
      <c r="W23" s="191" t="e">
        <f t="shared" si="8"/>
        <v>#VALUE!</v>
      </c>
      <c r="X23" s="183" t="e">
        <f t="shared" si="9"/>
        <v>#VALUE!</v>
      </c>
      <c r="Y23" s="191" t="e">
        <f t="shared" si="10"/>
        <v>#VALUE!</v>
      </c>
      <c r="Z23" s="194" t="e">
        <f t="shared" si="11"/>
        <v>#VALUE!</v>
      </c>
      <c r="AA23" s="183" t="e">
        <f t="shared" si="12"/>
        <v>#VALUE!</v>
      </c>
      <c r="AB23" s="25" t="e">
        <f t="shared" si="13"/>
        <v>#VALUE!</v>
      </c>
      <c r="AC23" s="16" t="e">
        <f t="shared" si="14"/>
        <v>#VALUE!</v>
      </c>
      <c r="AD23" s="16" t="e">
        <f t="shared" si="15"/>
        <v>#VALUE!</v>
      </c>
      <c r="AE23" s="25" t="e">
        <f t="shared" si="16"/>
        <v>#VALUE!</v>
      </c>
      <c r="AF23" s="16" t="e">
        <f t="shared" si="17"/>
        <v>#VALUE!</v>
      </c>
      <c r="AG23" s="16" t="e">
        <f t="shared" si="18"/>
        <v>#VALUE!</v>
      </c>
      <c r="AH23" s="16">
        <f t="shared" si="19"/>
        <v>0</v>
      </c>
      <c r="AI23" s="16">
        <f t="shared" si="20"/>
        <v>0</v>
      </c>
      <c r="AJ23" s="25" t="e">
        <f t="shared" si="21"/>
        <v>#VALUE!</v>
      </c>
      <c r="AK23" s="16" t="e">
        <f t="shared" si="22"/>
        <v>#VALUE!</v>
      </c>
      <c r="AL23" s="16" t="e">
        <f t="shared" si="23"/>
        <v>#VALUE!</v>
      </c>
      <c r="AM23" s="16" t="e">
        <f t="shared" si="24"/>
        <v>#VALUE!</v>
      </c>
      <c r="AN23" s="42" t="e">
        <f t="shared" si="25"/>
        <v>#VALUE!</v>
      </c>
      <c r="AO23" s="43" t="e">
        <f t="shared" si="26"/>
        <v>#VALUE!</v>
      </c>
      <c r="AP23" s="43" t="e">
        <f t="shared" si="27"/>
        <v>#VALUE!</v>
      </c>
      <c r="AQ23" s="43" t="e">
        <f t="shared" si="28"/>
        <v>#VALUE!</v>
      </c>
      <c r="AR23" s="43" t="e">
        <f t="shared" si="29"/>
        <v>#VALUE!</v>
      </c>
      <c r="AS23" s="177" t="e">
        <f t="shared" si="30"/>
        <v>#VALUE!</v>
      </c>
      <c r="AT23" s="115" t="e">
        <f t="shared" si="31"/>
        <v>#VALUE!</v>
      </c>
      <c r="AU23" s="115" t="e">
        <f t="shared" si="32"/>
        <v>#VALUE!</v>
      </c>
      <c r="AV23" s="115" t="e">
        <f t="shared" si="33"/>
        <v>#VALUE!</v>
      </c>
      <c r="AW23" s="115" t="e">
        <f t="shared" si="34"/>
        <v>#VALUE!</v>
      </c>
    </row>
    <row r="24" spans="1:49" x14ac:dyDescent="0.35">
      <c r="A24" s="5">
        <f t="shared" si="0"/>
        <v>1994</v>
      </c>
      <c r="B24" s="5">
        <f t="shared" si="1"/>
        <v>3</v>
      </c>
      <c r="C24" s="5">
        <f t="shared" si="2"/>
        <v>8</v>
      </c>
      <c r="D24" s="7">
        <f t="shared" si="3"/>
        <v>34577</v>
      </c>
      <c r="E24" s="7" t="str">
        <f>_xll.GetPriceData($J$4,"assessmentdate",D24)</f>
        <v>#N/A Log in required</v>
      </c>
      <c r="F24" s="33" t="s">
        <v>189</v>
      </c>
      <c r="G24" s="38" t="e">
        <f>_xll.GetPrice($G$4,,"mid",E24)</f>
        <v>#VALUE!</v>
      </c>
      <c r="H24" s="38" t="str">
        <f>_xll.GetPrice($G$4,,"mid",D24)</f>
        <v>#N/A No price available before 04/09/2009</v>
      </c>
      <c r="I24" s="38" t="str">
        <f>_xll.GetPrice($I$4,"MonthlyAverage","Mid",$D24)</f>
        <v>#N/A No price available for MonthlyAverage before 30/09/2009</v>
      </c>
      <c r="J24" s="16" t="str">
        <f>_xll.GetPriceData(J$4,"mid",$D24)</f>
        <v>#N/A Log in required</v>
      </c>
      <c r="K24" s="21" t="e">
        <f t="shared" si="4"/>
        <v>#VALUE!</v>
      </c>
      <c r="L24" s="16" t="str">
        <f>_xll.GetPriceData(L$4,"mid",$D24)</f>
        <v>#N/A Log in required</v>
      </c>
      <c r="M24" s="21" t="e">
        <f t="shared" si="5"/>
        <v>#VALUE!</v>
      </c>
      <c r="N24" s="16" t="str">
        <f>_xll.GetPrice($N$4,"MonthlyAverage","Mid",$D24)</f>
        <v>#N/A No price available for MonthlyAverage before 28/02/2005</v>
      </c>
      <c r="O24" s="179" t="str">
        <f>_xll.GetPrice($O$4,"MonthlyAverage","Mid",$F24)</f>
        <v>#N/A No price available for MonthlyAverage before 31/01/1996</v>
      </c>
      <c r="R24" s="21" t="str">
        <f>_xll.GetPrice($R$4,"MonthlyAverage","Mid",$F24)</f>
        <v>#N/A No price available for MonthlyAverage before 31/01/1996</v>
      </c>
      <c r="U24" s="190" t="e">
        <f t="shared" si="6"/>
        <v>#VALUE!</v>
      </c>
      <c r="V24" s="183" t="e">
        <f t="shared" si="7"/>
        <v>#VALUE!</v>
      </c>
      <c r="W24" s="191" t="e">
        <f t="shared" si="8"/>
        <v>#VALUE!</v>
      </c>
      <c r="X24" s="183" t="e">
        <f t="shared" si="9"/>
        <v>#VALUE!</v>
      </c>
      <c r="Y24" s="191" t="e">
        <f t="shared" si="10"/>
        <v>#VALUE!</v>
      </c>
      <c r="Z24" s="194" t="e">
        <f t="shared" si="11"/>
        <v>#VALUE!</v>
      </c>
      <c r="AA24" s="183" t="e">
        <f t="shared" si="12"/>
        <v>#VALUE!</v>
      </c>
      <c r="AB24" s="25" t="e">
        <f t="shared" si="13"/>
        <v>#VALUE!</v>
      </c>
      <c r="AC24" s="16" t="e">
        <f t="shared" si="14"/>
        <v>#VALUE!</v>
      </c>
      <c r="AD24" s="16" t="e">
        <f t="shared" si="15"/>
        <v>#VALUE!</v>
      </c>
      <c r="AE24" s="25" t="e">
        <f t="shared" si="16"/>
        <v>#VALUE!</v>
      </c>
      <c r="AF24" s="16" t="e">
        <f t="shared" si="17"/>
        <v>#VALUE!</v>
      </c>
      <c r="AG24" s="16" t="e">
        <f t="shared" si="18"/>
        <v>#VALUE!</v>
      </c>
      <c r="AH24" s="16">
        <f t="shared" si="19"/>
        <v>0</v>
      </c>
      <c r="AI24" s="16">
        <f t="shared" si="20"/>
        <v>0</v>
      </c>
      <c r="AJ24" s="25" t="e">
        <f t="shared" si="21"/>
        <v>#VALUE!</v>
      </c>
      <c r="AK24" s="16" t="e">
        <f t="shared" si="22"/>
        <v>#VALUE!</v>
      </c>
      <c r="AL24" s="16" t="e">
        <f t="shared" si="23"/>
        <v>#VALUE!</v>
      </c>
      <c r="AM24" s="16" t="e">
        <f t="shared" si="24"/>
        <v>#VALUE!</v>
      </c>
      <c r="AN24" s="42" t="e">
        <f t="shared" si="25"/>
        <v>#VALUE!</v>
      </c>
      <c r="AO24" s="43" t="e">
        <f t="shared" si="26"/>
        <v>#VALUE!</v>
      </c>
      <c r="AP24" s="43" t="e">
        <f t="shared" si="27"/>
        <v>#VALUE!</v>
      </c>
      <c r="AQ24" s="43" t="e">
        <f t="shared" si="28"/>
        <v>#VALUE!</v>
      </c>
      <c r="AR24" s="43" t="e">
        <f t="shared" si="29"/>
        <v>#VALUE!</v>
      </c>
      <c r="AS24" s="177" t="e">
        <f t="shared" si="30"/>
        <v>#VALUE!</v>
      </c>
      <c r="AT24" s="115" t="e">
        <f t="shared" si="31"/>
        <v>#VALUE!</v>
      </c>
      <c r="AU24" s="115" t="e">
        <f t="shared" si="32"/>
        <v>#VALUE!</v>
      </c>
      <c r="AV24" s="115" t="e">
        <f t="shared" si="33"/>
        <v>#VALUE!</v>
      </c>
      <c r="AW24" s="115" t="e">
        <f t="shared" si="34"/>
        <v>#VALUE!</v>
      </c>
    </row>
    <row r="25" spans="1:49" x14ac:dyDescent="0.35">
      <c r="A25" s="5">
        <f t="shared" si="0"/>
        <v>1994</v>
      </c>
      <c r="B25" s="5">
        <f t="shared" si="1"/>
        <v>3</v>
      </c>
      <c r="C25" s="5">
        <f t="shared" si="2"/>
        <v>9</v>
      </c>
      <c r="D25" s="7">
        <f t="shared" si="3"/>
        <v>34607</v>
      </c>
      <c r="E25" s="7" t="str">
        <f>_xll.GetPriceData($J$4,"assessmentdate",D25)</f>
        <v>#N/A Log in required</v>
      </c>
      <c r="F25" s="33" t="s">
        <v>190</v>
      </c>
      <c r="G25" s="38" t="e">
        <f>_xll.GetPrice($G$4,,"mid",E25)</f>
        <v>#VALUE!</v>
      </c>
      <c r="H25" s="38" t="str">
        <f>_xll.GetPrice($G$4,,"mid",D25)</f>
        <v>#N/A No price available before 04/09/2009</v>
      </c>
      <c r="I25" s="38" t="str">
        <f>_xll.GetPrice($I$4,"MonthlyAverage","Mid",$D25)</f>
        <v>#N/A No price available for MonthlyAverage before 30/09/2009</v>
      </c>
      <c r="J25" s="16" t="str">
        <f>_xll.GetPriceData(J$4,"mid",$D25)</f>
        <v>#N/A Log in required</v>
      </c>
      <c r="K25" s="21" t="e">
        <f t="shared" si="4"/>
        <v>#VALUE!</v>
      </c>
      <c r="L25" s="16" t="str">
        <f>_xll.GetPriceData(L$4,"mid",$D25)</f>
        <v>#N/A Log in required</v>
      </c>
      <c r="M25" s="21" t="e">
        <f t="shared" si="5"/>
        <v>#VALUE!</v>
      </c>
      <c r="N25" s="16" t="str">
        <f>_xll.GetPrice($N$4,"MonthlyAverage","Mid",$D25)</f>
        <v>#N/A No price available for MonthlyAverage before 28/02/2005</v>
      </c>
      <c r="O25" s="179" t="str">
        <f>_xll.GetPrice($O$4,"MonthlyAverage","Mid",$F25)</f>
        <v>#N/A No price available for MonthlyAverage before 31/01/1996</v>
      </c>
      <c r="R25" s="21" t="str">
        <f>_xll.GetPrice($R$4,"MonthlyAverage","Mid",$F25)</f>
        <v>#N/A No price available for MonthlyAverage before 31/01/1996</v>
      </c>
      <c r="U25" s="190" t="e">
        <f t="shared" si="6"/>
        <v>#VALUE!</v>
      </c>
      <c r="V25" s="183" t="e">
        <f t="shared" si="7"/>
        <v>#VALUE!</v>
      </c>
      <c r="W25" s="191" t="e">
        <f t="shared" si="8"/>
        <v>#VALUE!</v>
      </c>
      <c r="X25" s="183" t="e">
        <f t="shared" si="9"/>
        <v>#VALUE!</v>
      </c>
      <c r="Y25" s="191" t="e">
        <f t="shared" si="10"/>
        <v>#VALUE!</v>
      </c>
      <c r="Z25" s="194" t="e">
        <f t="shared" si="11"/>
        <v>#VALUE!</v>
      </c>
      <c r="AA25" s="183" t="e">
        <f t="shared" si="12"/>
        <v>#VALUE!</v>
      </c>
      <c r="AB25" s="25" t="e">
        <f t="shared" si="13"/>
        <v>#VALUE!</v>
      </c>
      <c r="AC25" s="16" t="e">
        <f t="shared" si="14"/>
        <v>#VALUE!</v>
      </c>
      <c r="AD25" s="16" t="e">
        <f t="shared" si="15"/>
        <v>#VALUE!</v>
      </c>
      <c r="AE25" s="25" t="e">
        <f t="shared" si="16"/>
        <v>#VALUE!</v>
      </c>
      <c r="AF25" s="16" t="e">
        <f t="shared" si="17"/>
        <v>#VALUE!</v>
      </c>
      <c r="AG25" s="16" t="e">
        <f t="shared" si="18"/>
        <v>#VALUE!</v>
      </c>
      <c r="AH25" s="16">
        <f t="shared" si="19"/>
        <v>0</v>
      </c>
      <c r="AI25" s="16">
        <f t="shared" si="20"/>
        <v>0</v>
      </c>
      <c r="AJ25" s="25" t="e">
        <f t="shared" si="21"/>
        <v>#VALUE!</v>
      </c>
      <c r="AK25" s="16" t="e">
        <f t="shared" si="22"/>
        <v>#VALUE!</v>
      </c>
      <c r="AL25" s="16" t="e">
        <f t="shared" si="23"/>
        <v>#VALUE!</v>
      </c>
      <c r="AM25" s="16" t="e">
        <f t="shared" si="24"/>
        <v>#VALUE!</v>
      </c>
      <c r="AN25" s="42" t="e">
        <f t="shared" si="25"/>
        <v>#VALUE!</v>
      </c>
      <c r="AO25" s="43" t="e">
        <f t="shared" si="26"/>
        <v>#VALUE!</v>
      </c>
      <c r="AP25" s="43" t="e">
        <f t="shared" si="27"/>
        <v>#VALUE!</v>
      </c>
      <c r="AQ25" s="43" t="e">
        <f t="shared" si="28"/>
        <v>#VALUE!</v>
      </c>
      <c r="AR25" s="43" t="e">
        <f t="shared" si="29"/>
        <v>#VALUE!</v>
      </c>
      <c r="AS25" s="177" t="e">
        <f t="shared" si="30"/>
        <v>#VALUE!</v>
      </c>
      <c r="AT25" s="115" t="e">
        <f t="shared" si="31"/>
        <v>#VALUE!</v>
      </c>
      <c r="AU25" s="115" t="e">
        <f t="shared" si="32"/>
        <v>#VALUE!</v>
      </c>
      <c r="AV25" s="115" t="e">
        <f t="shared" si="33"/>
        <v>#VALUE!</v>
      </c>
      <c r="AW25" s="115" t="e">
        <f t="shared" si="34"/>
        <v>#VALUE!</v>
      </c>
    </row>
    <row r="26" spans="1:49" x14ac:dyDescent="0.35">
      <c r="A26" s="5">
        <f t="shared" si="0"/>
        <v>1994</v>
      </c>
      <c r="B26" s="5">
        <f t="shared" si="1"/>
        <v>4</v>
      </c>
      <c r="C26" s="5">
        <f t="shared" si="2"/>
        <v>10</v>
      </c>
      <c r="D26" s="7">
        <f t="shared" si="3"/>
        <v>34638</v>
      </c>
      <c r="E26" s="7" t="str">
        <f>_xll.GetPriceData($J$4,"assessmentdate",D26)</f>
        <v>#N/A Log in required</v>
      </c>
      <c r="F26" s="33" t="s">
        <v>191</v>
      </c>
      <c r="G26" s="38" t="e">
        <f>_xll.GetPrice($G$4,,"mid",E26)</f>
        <v>#VALUE!</v>
      </c>
      <c r="H26" s="38" t="str">
        <f>_xll.GetPrice($G$4,,"mid",D26)</f>
        <v>#N/A No price available before 04/09/2009</v>
      </c>
      <c r="I26" s="38" t="str">
        <f>_xll.GetPrice($I$4,"MonthlyAverage","Mid",$D26)</f>
        <v>#N/A No price available for MonthlyAverage before 30/09/2009</v>
      </c>
      <c r="J26" s="16" t="str">
        <f>_xll.GetPriceData(J$4,"mid",$D26)</f>
        <v>#N/A Log in required</v>
      </c>
      <c r="K26" s="21" t="e">
        <f t="shared" si="4"/>
        <v>#VALUE!</v>
      </c>
      <c r="L26" s="16" t="str">
        <f>_xll.GetPriceData(L$4,"mid",$D26)</f>
        <v>#N/A Log in required</v>
      </c>
      <c r="M26" s="21" t="e">
        <f t="shared" si="5"/>
        <v>#VALUE!</v>
      </c>
      <c r="N26" s="16" t="str">
        <f>_xll.GetPrice($N$4,"MonthlyAverage","Mid",$D26)</f>
        <v>#N/A No price available for MonthlyAverage before 28/02/2005</v>
      </c>
      <c r="O26" s="179" t="str">
        <f>_xll.GetPrice($O$4,"MonthlyAverage","Mid",$F26)</f>
        <v>#N/A No price available for MonthlyAverage before 31/01/1996</v>
      </c>
      <c r="R26" s="21" t="str">
        <f>_xll.GetPrice($R$4,"MonthlyAverage","Mid",$F26)</f>
        <v>#N/A No price available for MonthlyAverage before 31/01/1996</v>
      </c>
      <c r="U26" s="190" t="e">
        <f t="shared" si="6"/>
        <v>#VALUE!</v>
      </c>
      <c r="V26" s="183" t="e">
        <f t="shared" si="7"/>
        <v>#VALUE!</v>
      </c>
      <c r="W26" s="191" t="e">
        <f t="shared" si="8"/>
        <v>#VALUE!</v>
      </c>
      <c r="X26" s="183" t="e">
        <f t="shared" si="9"/>
        <v>#VALUE!</v>
      </c>
      <c r="Y26" s="191" t="e">
        <f t="shared" si="10"/>
        <v>#VALUE!</v>
      </c>
      <c r="Z26" s="194" t="e">
        <f t="shared" si="11"/>
        <v>#VALUE!</v>
      </c>
      <c r="AA26" s="183" t="e">
        <f t="shared" si="12"/>
        <v>#VALUE!</v>
      </c>
      <c r="AB26" s="25" t="e">
        <f t="shared" si="13"/>
        <v>#VALUE!</v>
      </c>
      <c r="AC26" s="16" t="e">
        <f t="shared" si="14"/>
        <v>#VALUE!</v>
      </c>
      <c r="AD26" s="16" t="e">
        <f t="shared" si="15"/>
        <v>#VALUE!</v>
      </c>
      <c r="AE26" s="25" t="e">
        <f t="shared" si="16"/>
        <v>#VALUE!</v>
      </c>
      <c r="AF26" s="16" t="e">
        <f t="shared" si="17"/>
        <v>#VALUE!</v>
      </c>
      <c r="AG26" s="16" t="e">
        <f t="shared" si="18"/>
        <v>#VALUE!</v>
      </c>
      <c r="AH26" s="16">
        <f t="shared" si="19"/>
        <v>0</v>
      </c>
      <c r="AI26" s="16">
        <f t="shared" si="20"/>
        <v>0</v>
      </c>
      <c r="AJ26" s="25" t="e">
        <f t="shared" si="21"/>
        <v>#VALUE!</v>
      </c>
      <c r="AK26" s="16" t="e">
        <f t="shared" si="22"/>
        <v>#VALUE!</v>
      </c>
      <c r="AL26" s="16" t="e">
        <f t="shared" si="23"/>
        <v>#VALUE!</v>
      </c>
      <c r="AM26" s="16" t="e">
        <f t="shared" si="24"/>
        <v>#VALUE!</v>
      </c>
      <c r="AN26" s="42" t="e">
        <f t="shared" si="25"/>
        <v>#VALUE!</v>
      </c>
      <c r="AO26" s="43" t="e">
        <f t="shared" si="26"/>
        <v>#VALUE!</v>
      </c>
      <c r="AP26" s="43" t="e">
        <f t="shared" si="27"/>
        <v>#VALUE!</v>
      </c>
      <c r="AQ26" s="43" t="e">
        <f t="shared" si="28"/>
        <v>#VALUE!</v>
      </c>
      <c r="AR26" s="43" t="e">
        <f t="shared" si="29"/>
        <v>#VALUE!</v>
      </c>
      <c r="AS26" s="177" t="e">
        <f t="shared" si="30"/>
        <v>#VALUE!</v>
      </c>
      <c r="AT26" s="115" t="e">
        <f t="shared" si="31"/>
        <v>#VALUE!</v>
      </c>
      <c r="AU26" s="115" t="e">
        <f t="shared" si="32"/>
        <v>#VALUE!</v>
      </c>
      <c r="AV26" s="115" t="e">
        <f t="shared" si="33"/>
        <v>#VALUE!</v>
      </c>
      <c r="AW26" s="115" t="e">
        <f t="shared" si="34"/>
        <v>#VALUE!</v>
      </c>
    </row>
    <row r="27" spans="1:49" x14ac:dyDescent="0.35">
      <c r="A27" s="5">
        <f t="shared" si="0"/>
        <v>1994</v>
      </c>
      <c r="B27" s="5">
        <f t="shared" si="1"/>
        <v>4</v>
      </c>
      <c r="C27" s="5">
        <f t="shared" si="2"/>
        <v>11</v>
      </c>
      <c r="D27" s="7">
        <f t="shared" si="3"/>
        <v>34668</v>
      </c>
      <c r="E27" s="7" t="str">
        <f>_xll.GetPriceData($J$4,"assessmentdate",D27)</f>
        <v>#N/A Log in required</v>
      </c>
      <c r="F27" s="33" t="s">
        <v>192</v>
      </c>
      <c r="G27" s="38" t="e">
        <f>_xll.GetPrice($G$4,,"mid",E27)</f>
        <v>#VALUE!</v>
      </c>
      <c r="H27" s="38" t="str">
        <f>_xll.GetPrice($G$4,,"mid",D27)</f>
        <v>#N/A No price available before 04/09/2009</v>
      </c>
      <c r="I27" s="38" t="str">
        <f>_xll.GetPrice($I$4,"MonthlyAverage","Mid",$D27)</f>
        <v>#N/A No price available for MonthlyAverage before 30/09/2009</v>
      </c>
      <c r="J27" s="16" t="str">
        <f>_xll.GetPriceData(J$4,"mid",$D27)</f>
        <v>#N/A Log in required</v>
      </c>
      <c r="K27" s="21" t="e">
        <f t="shared" si="4"/>
        <v>#VALUE!</v>
      </c>
      <c r="L27" s="16" t="str">
        <f>_xll.GetPriceData(L$4,"mid",$D27)</f>
        <v>#N/A Log in required</v>
      </c>
      <c r="M27" s="21" t="e">
        <f t="shared" si="5"/>
        <v>#VALUE!</v>
      </c>
      <c r="N27" s="16" t="str">
        <f>_xll.GetPrice($N$4,"MonthlyAverage","Mid",$D27)</f>
        <v>#N/A No price available for MonthlyAverage before 28/02/2005</v>
      </c>
      <c r="O27" s="179" t="str">
        <f>_xll.GetPrice($O$4,"MonthlyAverage","Mid",$F27)</f>
        <v>#N/A No price available for MonthlyAverage before 31/01/1996</v>
      </c>
      <c r="R27" s="21" t="str">
        <f>_xll.GetPrice($R$4,"MonthlyAverage","Mid",$F27)</f>
        <v>#N/A No price available for MonthlyAverage before 31/01/1996</v>
      </c>
      <c r="U27" s="190" t="e">
        <f t="shared" si="6"/>
        <v>#VALUE!</v>
      </c>
      <c r="V27" s="183" t="e">
        <f t="shared" si="7"/>
        <v>#VALUE!</v>
      </c>
      <c r="W27" s="191" t="e">
        <f t="shared" si="8"/>
        <v>#VALUE!</v>
      </c>
      <c r="X27" s="183" t="e">
        <f t="shared" si="9"/>
        <v>#VALUE!</v>
      </c>
      <c r="Y27" s="191" t="e">
        <f t="shared" si="10"/>
        <v>#VALUE!</v>
      </c>
      <c r="Z27" s="194" t="e">
        <f t="shared" si="11"/>
        <v>#VALUE!</v>
      </c>
      <c r="AA27" s="183" t="e">
        <f t="shared" si="12"/>
        <v>#VALUE!</v>
      </c>
      <c r="AB27" s="25" t="e">
        <f t="shared" si="13"/>
        <v>#VALUE!</v>
      </c>
      <c r="AC27" s="16" t="e">
        <f t="shared" si="14"/>
        <v>#VALUE!</v>
      </c>
      <c r="AD27" s="16" t="e">
        <f t="shared" si="15"/>
        <v>#VALUE!</v>
      </c>
      <c r="AE27" s="25" t="e">
        <f t="shared" si="16"/>
        <v>#VALUE!</v>
      </c>
      <c r="AF27" s="16" t="e">
        <f t="shared" si="17"/>
        <v>#VALUE!</v>
      </c>
      <c r="AG27" s="16" t="e">
        <f t="shared" si="18"/>
        <v>#VALUE!</v>
      </c>
      <c r="AH27" s="16">
        <f t="shared" si="19"/>
        <v>0</v>
      </c>
      <c r="AI27" s="16">
        <f t="shared" si="20"/>
        <v>0</v>
      </c>
      <c r="AJ27" s="25" t="e">
        <f t="shared" si="21"/>
        <v>#VALUE!</v>
      </c>
      <c r="AK27" s="16" t="e">
        <f t="shared" si="22"/>
        <v>#VALUE!</v>
      </c>
      <c r="AL27" s="16" t="e">
        <f t="shared" si="23"/>
        <v>#VALUE!</v>
      </c>
      <c r="AM27" s="16" t="e">
        <f t="shared" si="24"/>
        <v>#VALUE!</v>
      </c>
      <c r="AN27" s="42" t="e">
        <f t="shared" si="25"/>
        <v>#VALUE!</v>
      </c>
      <c r="AO27" s="43" t="e">
        <f t="shared" si="26"/>
        <v>#VALUE!</v>
      </c>
      <c r="AP27" s="43" t="e">
        <f t="shared" si="27"/>
        <v>#VALUE!</v>
      </c>
      <c r="AQ27" s="43" t="e">
        <f t="shared" si="28"/>
        <v>#VALUE!</v>
      </c>
      <c r="AR27" s="43" t="e">
        <f t="shared" si="29"/>
        <v>#VALUE!</v>
      </c>
      <c r="AS27" s="177" t="e">
        <f t="shared" si="30"/>
        <v>#VALUE!</v>
      </c>
      <c r="AT27" s="115" t="e">
        <f t="shared" si="31"/>
        <v>#VALUE!</v>
      </c>
      <c r="AU27" s="115" t="e">
        <f t="shared" si="32"/>
        <v>#VALUE!</v>
      </c>
      <c r="AV27" s="115" t="e">
        <f t="shared" si="33"/>
        <v>#VALUE!</v>
      </c>
      <c r="AW27" s="115" t="e">
        <f t="shared" si="34"/>
        <v>#VALUE!</v>
      </c>
    </row>
    <row r="28" spans="1:49" x14ac:dyDescent="0.35">
      <c r="A28" s="5">
        <f t="shared" si="0"/>
        <v>1994</v>
      </c>
      <c r="B28" s="5">
        <f t="shared" si="1"/>
        <v>4</v>
      </c>
      <c r="C28" s="5">
        <f t="shared" si="2"/>
        <v>12</v>
      </c>
      <c r="D28" s="7">
        <f t="shared" si="3"/>
        <v>34699</v>
      </c>
      <c r="E28" s="7" t="str">
        <f>_xll.GetPriceData($J$4,"assessmentdate",D28)</f>
        <v>#N/A Log in required</v>
      </c>
      <c r="F28" s="33" t="s">
        <v>193</v>
      </c>
      <c r="G28" s="38" t="e">
        <f>_xll.GetPrice($G$4,,"mid",E28)</f>
        <v>#VALUE!</v>
      </c>
      <c r="H28" s="38" t="str">
        <f>_xll.GetPrice($G$4,,"mid",D28)</f>
        <v>#N/A No price available before 04/09/2009</v>
      </c>
      <c r="I28" s="38" t="str">
        <f>_xll.GetPrice($I$4,"MonthlyAverage","Mid",$D28)</f>
        <v>#N/A No price available for MonthlyAverage before 30/09/2009</v>
      </c>
      <c r="J28" s="16" t="str">
        <f>_xll.GetPriceData(J$4,"mid",$D28)</f>
        <v>#N/A Log in required</v>
      </c>
      <c r="K28" s="21" t="e">
        <f t="shared" si="4"/>
        <v>#VALUE!</v>
      </c>
      <c r="L28" s="16" t="str">
        <f>_xll.GetPriceData(L$4,"mid",$D28)</f>
        <v>#N/A Log in required</v>
      </c>
      <c r="M28" s="21" t="e">
        <f t="shared" si="5"/>
        <v>#VALUE!</v>
      </c>
      <c r="N28" s="16" t="str">
        <f>_xll.GetPrice($N$4,"MonthlyAverage","Mid",$D28)</f>
        <v>#N/A No price available for MonthlyAverage before 28/02/2005</v>
      </c>
      <c r="O28" s="179" t="str">
        <f>_xll.GetPrice($O$4,"MonthlyAverage","Mid",$F28)</f>
        <v>#N/A No price available for MonthlyAverage before 31/01/1996</v>
      </c>
      <c r="R28" s="21" t="str">
        <f>_xll.GetPrice($R$4,"MonthlyAverage","Mid",$F28)</f>
        <v>#N/A No price available for MonthlyAverage before 31/01/1996</v>
      </c>
      <c r="U28" s="190" t="e">
        <f t="shared" si="6"/>
        <v>#VALUE!</v>
      </c>
      <c r="V28" s="183" t="e">
        <f t="shared" si="7"/>
        <v>#VALUE!</v>
      </c>
      <c r="W28" s="191" t="e">
        <f t="shared" si="8"/>
        <v>#VALUE!</v>
      </c>
      <c r="X28" s="183" t="e">
        <f t="shared" si="9"/>
        <v>#VALUE!</v>
      </c>
      <c r="Y28" s="191" t="e">
        <f t="shared" si="10"/>
        <v>#VALUE!</v>
      </c>
      <c r="Z28" s="194" t="e">
        <f t="shared" si="11"/>
        <v>#VALUE!</v>
      </c>
      <c r="AA28" s="183" t="e">
        <f t="shared" si="12"/>
        <v>#VALUE!</v>
      </c>
      <c r="AB28" s="25" t="e">
        <f t="shared" si="13"/>
        <v>#VALUE!</v>
      </c>
      <c r="AC28" s="16" t="e">
        <f t="shared" si="14"/>
        <v>#VALUE!</v>
      </c>
      <c r="AD28" s="16" t="e">
        <f t="shared" si="15"/>
        <v>#VALUE!</v>
      </c>
      <c r="AE28" s="25" t="e">
        <f t="shared" si="16"/>
        <v>#VALUE!</v>
      </c>
      <c r="AF28" s="16" t="e">
        <f t="shared" si="17"/>
        <v>#VALUE!</v>
      </c>
      <c r="AG28" s="16" t="e">
        <f t="shared" si="18"/>
        <v>#VALUE!</v>
      </c>
      <c r="AH28" s="16">
        <f t="shared" si="19"/>
        <v>0</v>
      </c>
      <c r="AI28" s="16">
        <f t="shared" si="20"/>
        <v>0</v>
      </c>
      <c r="AJ28" s="25" t="e">
        <f t="shared" si="21"/>
        <v>#VALUE!</v>
      </c>
      <c r="AK28" s="16" t="e">
        <f t="shared" si="22"/>
        <v>#VALUE!</v>
      </c>
      <c r="AL28" s="16" t="e">
        <f t="shared" si="23"/>
        <v>#VALUE!</v>
      </c>
      <c r="AM28" s="16" t="e">
        <f t="shared" si="24"/>
        <v>#VALUE!</v>
      </c>
      <c r="AN28" s="42" t="e">
        <f t="shared" si="25"/>
        <v>#VALUE!</v>
      </c>
      <c r="AO28" s="43" t="e">
        <f t="shared" si="26"/>
        <v>#VALUE!</v>
      </c>
      <c r="AP28" s="43" t="e">
        <f t="shared" si="27"/>
        <v>#VALUE!</v>
      </c>
      <c r="AQ28" s="43" t="e">
        <f t="shared" si="28"/>
        <v>#VALUE!</v>
      </c>
      <c r="AR28" s="43" t="e">
        <f t="shared" si="29"/>
        <v>#VALUE!</v>
      </c>
      <c r="AS28" s="177" t="e">
        <f t="shared" si="30"/>
        <v>#VALUE!</v>
      </c>
      <c r="AT28" s="115" t="e">
        <f t="shared" si="31"/>
        <v>#VALUE!</v>
      </c>
      <c r="AU28" s="115" t="e">
        <f t="shared" si="32"/>
        <v>#VALUE!</v>
      </c>
      <c r="AV28" s="115" t="e">
        <f t="shared" si="33"/>
        <v>#VALUE!</v>
      </c>
      <c r="AW28" s="115" t="e">
        <f t="shared" si="34"/>
        <v>#VALUE!</v>
      </c>
    </row>
    <row r="29" spans="1:49" x14ac:dyDescent="0.35">
      <c r="A29" s="5">
        <f t="shared" si="0"/>
        <v>1995</v>
      </c>
      <c r="B29" s="5">
        <f t="shared" si="1"/>
        <v>1</v>
      </c>
      <c r="C29" s="5">
        <f t="shared" si="2"/>
        <v>1</v>
      </c>
      <c r="D29" s="7">
        <f t="shared" si="3"/>
        <v>34730</v>
      </c>
      <c r="E29" s="7" t="str">
        <f>_xll.GetPriceData($J$4,"assessmentdate",D29)</f>
        <v>#N/A Log in required</v>
      </c>
      <c r="F29" s="33" t="s">
        <v>194</v>
      </c>
      <c r="G29" s="38" t="e">
        <f>_xll.GetPrice($G$4,,"mid",E29)</f>
        <v>#VALUE!</v>
      </c>
      <c r="H29" s="38" t="str">
        <f>_xll.GetPrice($G$4,,"mid",D29)</f>
        <v>#N/A No price available before 04/09/2009</v>
      </c>
      <c r="I29" s="38" t="str">
        <f>_xll.GetPrice($I$4,"MonthlyAverage","Mid",$D29)</f>
        <v>#N/A No price available for MonthlyAverage before 30/09/2009</v>
      </c>
      <c r="J29" s="16" t="str">
        <f>_xll.GetPriceData(J$4,"mid",$D29)</f>
        <v>#N/A Log in required</v>
      </c>
      <c r="K29" s="21" t="e">
        <f t="shared" si="4"/>
        <v>#VALUE!</v>
      </c>
      <c r="L29" s="16" t="str">
        <f>_xll.GetPriceData(L$4,"mid",$D29)</f>
        <v>#N/A Log in required</v>
      </c>
      <c r="M29" s="21" t="e">
        <f t="shared" si="5"/>
        <v>#VALUE!</v>
      </c>
      <c r="N29" s="16" t="str">
        <f>_xll.GetPrice($N$4,"MonthlyAverage","Mid",$D29)</f>
        <v>#N/A No price available for MonthlyAverage before 28/02/2005</v>
      </c>
      <c r="O29" s="179" t="str">
        <f>_xll.GetPrice($O$4,"MonthlyAverage","Mid",$F29)</f>
        <v>#N/A No price available for MonthlyAverage before 31/01/1996</v>
      </c>
      <c r="R29" s="21" t="str">
        <f>_xll.GetPrice($R$4,"MonthlyAverage","Mid",$F29)</f>
        <v>#N/A No price available for MonthlyAverage before 31/01/1996</v>
      </c>
      <c r="U29" s="190" t="e">
        <f t="shared" si="6"/>
        <v>#VALUE!</v>
      </c>
      <c r="V29" s="183" t="e">
        <f t="shared" si="7"/>
        <v>#VALUE!</v>
      </c>
      <c r="W29" s="191" t="e">
        <f t="shared" si="8"/>
        <v>#VALUE!</v>
      </c>
      <c r="X29" s="183" t="e">
        <f t="shared" si="9"/>
        <v>#VALUE!</v>
      </c>
      <c r="Y29" s="191" t="e">
        <f t="shared" si="10"/>
        <v>#VALUE!</v>
      </c>
      <c r="Z29" s="194" t="e">
        <f t="shared" si="11"/>
        <v>#VALUE!</v>
      </c>
      <c r="AA29" s="183" t="e">
        <f t="shared" si="12"/>
        <v>#VALUE!</v>
      </c>
      <c r="AB29" s="25" t="e">
        <f t="shared" si="13"/>
        <v>#VALUE!</v>
      </c>
      <c r="AC29" s="16" t="e">
        <f t="shared" si="14"/>
        <v>#VALUE!</v>
      </c>
      <c r="AD29" s="16" t="e">
        <f t="shared" si="15"/>
        <v>#VALUE!</v>
      </c>
      <c r="AE29" s="25" t="e">
        <f t="shared" si="16"/>
        <v>#VALUE!</v>
      </c>
      <c r="AF29" s="16" t="e">
        <f t="shared" si="17"/>
        <v>#VALUE!</v>
      </c>
      <c r="AG29" s="16" t="e">
        <f t="shared" si="18"/>
        <v>#VALUE!</v>
      </c>
      <c r="AH29" s="16">
        <f t="shared" si="19"/>
        <v>0</v>
      </c>
      <c r="AI29" s="16">
        <f t="shared" si="20"/>
        <v>0</v>
      </c>
      <c r="AJ29" s="25" t="e">
        <f t="shared" si="21"/>
        <v>#VALUE!</v>
      </c>
      <c r="AK29" s="16" t="e">
        <f t="shared" si="22"/>
        <v>#VALUE!</v>
      </c>
      <c r="AL29" s="16" t="e">
        <f t="shared" si="23"/>
        <v>#VALUE!</v>
      </c>
      <c r="AM29" s="16" t="e">
        <f t="shared" si="24"/>
        <v>#VALUE!</v>
      </c>
      <c r="AN29" s="42" t="e">
        <f t="shared" si="25"/>
        <v>#VALUE!</v>
      </c>
      <c r="AO29" s="43" t="e">
        <f t="shared" si="26"/>
        <v>#VALUE!</v>
      </c>
      <c r="AP29" s="43" t="e">
        <f t="shared" si="27"/>
        <v>#VALUE!</v>
      </c>
      <c r="AQ29" s="43" t="e">
        <f t="shared" si="28"/>
        <v>#VALUE!</v>
      </c>
      <c r="AR29" s="43" t="e">
        <f t="shared" si="29"/>
        <v>#VALUE!</v>
      </c>
      <c r="AS29" s="177" t="e">
        <f t="shared" si="30"/>
        <v>#VALUE!</v>
      </c>
      <c r="AT29" s="115" t="e">
        <f t="shared" si="31"/>
        <v>#VALUE!</v>
      </c>
      <c r="AU29" s="115" t="e">
        <f t="shared" si="32"/>
        <v>#VALUE!</v>
      </c>
      <c r="AV29" s="115" t="e">
        <f t="shared" si="33"/>
        <v>#VALUE!</v>
      </c>
      <c r="AW29" s="115" t="e">
        <f t="shared" si="34"/>
        <v>#VALUE!</v>
      </c>
    </row>
    <row r="30" spans="1:49" x14ac:dyDescent="0.35">
      <c r="A30" s="5">
        <f t="shared" si="0"/>
        <v>1995</v>
      </c>
      <c r="B30" s="5">
        <f t="shared" si="1"/>
        <v>1</v>
      </c>
      <c r="C30" s="5">
        <f t="shared" si="2"/>
        <v>2</v>
      </c>
      <c r="D30" s="7">
        <f t="shared" si="3"/>
        <v>34758</v>
      </c>
      <c r="E30" s="7" t="str">
        <f>_xll.GetPriceData($J$4,"assessmentdate",D30)</f>
        <v>#N/A Log in required</v>
      </c>
      <c r="F30" s="33" t="s">
        <v>195</v>
      </c>
      <c r="G30" s="38" t="e">
        <f>_xll.GetPrice($G$4,,"mid",E30)</f>
        <v>#VALUE!</v>
      </c>
      <c r="H30" s="38" t="str">
        <f>_xll.GetPrice($G$4,,"mid",D30)</f>
        <v>#N/A No price available before 04/09/2009</v>
      </c>
      <c r="I30" s="38" t="str">
        <f>_xll.GetPrice($I$4,"MonthlyAverage","Mid",$D30)</f>
        <v>#N/A No price available for MonthlyAverage before 30/09/2009</v>
      </c>
      <c r="J30" s="16" t="str">
        <f>_xll.GetPriceData(J$4,"mid",$D30)</f>
        <v>#N/A Log in required</v>
      </c>
      <c r="K30" s="21" t="e">
        <f t="shared" si="4"/>
        <v>#VALUE!</v>
      </c>
      <c r="L30" s="16" t="str">
        <f>_xll.GetPriceData(L$4,"mid",$D30)</f>
        <v>#N/A Log in required</v>
      </c>
      <c r="M30" s="21" t="e">
        <f t="shared" si="5"/>
        <v>#VALUE!</v>
      </c>
      <c r="N30" s="16" t="str">
        <f>_xll.GetPrice($N$4,"MonthlyAverage","Mid",$D30)</f>
        <v>#N/A No price available for MonthlyAverage before 28/02/2005</v>
      </c>
      <c r="O30" s="179" t="str">
        <f>_xll.GetPrice($O$4,"MonthlyAverage","Mid",$F30)</f>
        <v>#N/A No price available for MonthlyAverage before 31/01/1996</v>
      </c>
      <c r="R30" s="21" t="str">
        <f>_xll.GetPrice($R$4,"MonthlyAverage","Mid",$F30)</f>
        <v>#N/A No price available for MonthlyAverage before 31/01/1996</v>
      </c>
      <c r="U30" s="190" t="e">
        <f t="shared" si="6"/>
        <v>#VALUE!</v>
      </c>
      <c r="V30" s="183" t="e">
        <f t="shared" si="7"/>
        <v>#VALUE!</v>
      </c>
      <c r="W30" s="191" t="e">
        <f t="shared" si="8"/>
        <v>#VALUE!</v>
      </c>
      <c r="X30" s="183" t="e">
        <f t="shared" si="9"/>
        <v>#VALUE!</v>
      </c>
      <c r="Y30" s="191" t="e">
        <f t="shared" si="10"/>
        <v>#VALUE!</v>
      </c>
      <c r="Z30" s="194" t="e">
        <f t="shared" si="11"/>
        <v>#VALUE!</v>
      </c>
      <c r="AA30" s="183" t="e">
        <f t="shared" si="12"/>
        <v>#VALUE!</v>
      </c>
      <c r="AB30" s="25" t="e">
        <f t="shared" si="13"/>
        <v>#VALUE!</v>
      </c>
      <c r="AC30" s="16" t="e">
        <f t="shared" si="14"/>
        <v>#VALUE!</v>
      </c>
      <c r="AD30" s="16" t="e">
        <f t="shared" si="15"/>
        <v>#VALUE!</v>
      </c>
      <c r="AE30" s="25" t="e">
        <f t="shared" si="16"/>
        <v>#VALUE!</v>
      </c>
      <c r="AF30" s="16" t="e">
        <f t="shared" si="17"/>
        <v>#VALUE!</v>
      </c>
      <c r="AG30" s="16" t="e">
        <f t="shared" si="18"/>
        <v>#VALUE!</v>
      </c>
      <c r="AH30" s="16">
        <f t="shared" si="19"/>
        <v>0</v>
      </c>
      <c r="AI30" s="16">
        <f t="shared" si="20"/>
        <v>0</v>
      </c>
      <c r="AJ30" s="25" t="e">
        <f t="shared" si="21"/>
        <v>#VALUE!</v>
      </c>
      <c r="AK30" s="16" t="e">
        <f t="shared" si="22"/>
        <v>#VALUE!</v>
      </c>
      <c r="AL30" s="16" t="e">
        <f t="shared" si="23"/>
        <v>#VALUE!</v>
      </c>
      <c r="AM30" s="16" t="e">
        <f t="shared" si="24"/>
        <v>#VALUE!</v>
      </c>
      <c r="AN30" s="42" t="e">
        <f t="shared" si="25"/>
        <v>#VALUE!</v>
      </c>
      <c r="AO30" s="43" t="e">
        <f t="shared" si="26"/>
        <v>#VALUE!</v>
      </c>
      <c r="AP30" s="43" t="e">
        <f t="shared" si="27"/>
        <v>#VALUE!</v>
      </c>
      <c r="AQ30" s="43" t="e">
        <f t="shared" si="28"/>
        <v>#VALUE!</v>
      </c>
      <c r="AR30" s="43" t="e">
        <f t="shared" si="29"/>
        <v>#VALUE!</v>
      </c>
      <c r="AS30" s="177" t="e">
        <f t="shared" si="30"/>
        <v>#VALUE!</v>
      </c>
      <c r="AT30" s="115" t="e">
        <f t="shared" si="31"/>
        <v>#VALUE!</v>
      </c>
      <c r="AU30" s="115" t="e">
        <f t="shared" si="32"/>
        <v>#VALUE!</v>
      </c>
      <c r="AV30" s="115" t="e">
        <f t="shared" si="33"/>
        <v>#VALUE!</v>
      </c>
      <c r="AW30" s="115" t="e">
        <f t="shared" si="34"/>
        <v>#VALUE!</v>
      </c>
    </row>
    <row r="31" spans="1:49" x14ac:dyDescent="0.35">
      <c r="A31" s="5">
        <f t="shared" si="0"/>
        <v>1995</v>
      </c>
      <c r="B31" s="5">
        <f t="shared" si="1"/>
        <v>1</v>
      </c>
      <c r="C31" s="5">
        <f t="shared" si="2"/>
        <v>3</v>
      </c>
      <c r="D31" s="7">
        <f t="shared" si="3"/>
        <v>34789</v>
      </c>
      <c r="E31" s="7" t="str">
        <f>_xll.GetPriceData($J$4,"assessmentdate",D31)</f>
        <v>#N/A Log in required</v>
      </c>
      <c r="F31" s="33" t="s">
        <v>196</v>
      </c>
      <c r="G31" s="38" t="e">
        <f>_xll.GetPrice($G$4,,"mid",E31)</f>
        <v>#VALUE!</v>
      </c>
      <c r="H31" s="38" t="str">
        <f>_xll.GetPrice($G$4,,"mid",D31)</f>
        <v>#N/A No price available before 04/09/2009</v>
      </c>
      <c r="I31" s="38" t="str">
        <f>_xll.GetPrice($I$4,"MonthlyAverage","Mid",$D31)</f>
        <v>#N/A No price available for MonthlyAverage before 30/09/2009</v>
      </c>
      <c r="J31" s="16" t="str">
        <f>_xll.GetPriceData(J$4,"mid",$D31)</f>
        <v>#N/A Log in required</v>
      </c>
      <c r="K31" s="21" t="e">
        <f t="shared" si="4"/>
        <v>#VALUE!</v>
      </c>
      <c r="L31" s="16" t="str">
        <f>_xll.GetPriceData(L$4,"mid",$D31)</f>
        <v>#N/A Log in required</v>
      </c>
      <c r="M31" s="21" t="e">
        <f t="shared" si="5"/>
        <v>#VALUE!</v>
      </c>
      <c r="N31" s="16" t="str">
        <f>_xll.GetPrice($N$4,"MonthlyAverage","Mid",$D31)</f>
        <v>#N/A No price available for MonthlyAverage before 28/02/2005</v>
      </c>
      <c r="O31" s="179" t="str">
        <f>_xll.GetPrice($O$4,"MonthlyAverage","Mid",$F31)</f>
        <v>#N/A No price available for MonthlyAverage before 31/01/1996</v>
      </c>
      <c r="R31" s="21" t="str">
        <f>_xll.GetPrice($R$4,"MonthlyAverage","Mid",$F31)</f>
        <v>#N/A No price available for MonthlyAverage before 31/01/1996</v>
      </c>
      <c r="U31" s="190" t="e">
        <f t="shared" si="6"/>
        <v>#VALUE!</v>
      </c>
      <c r="V31" s="183" t="e">
        <f t="shared" si="7"/>
        <v>#VALUE!</v>
      </c>
      <c r="W31" s="191" t="e">
        <f t="shared" si="8"/>
        <v>#VALUE!</v>
      </c>
      <c r="X31" s="183" t="e">
        <f t="shared" si="9"/>
        <v>#VALUE!</v>
      </c>
      <c r="Y31" s="191" t="e">
        <f t="shared" si="10"/>
        <v>#VALUE!</v>
      </c>
      <c r="Z31" s="194" t="e">
        <f t="shared" si="11"/>
        <v>#VALUE!</v>
      </c>
      <c r="AA31" s="183" t="e">
        <f t="shared" si="12"/>
        <v>#VALUE!</v>
      </c>
      <c r="AB31" s="25" t="e">
        <f t="shared" si="13"/>
        <v>#VALUE!</v>
      </c>
      <c r="AC31" s="16" t="e">
        <f t="shared" si="14"/>
        <v>#VALUE!</v>
      </c>
      <c r="AD31" s="16" t="e">
        <f t="shared" si="15"/>
        <v>#VALUE!</v>
      </c>
      <c r="AE31" s="25" t="e">
        <f t="shared" si="16"/>
        <v>#VALUE!</v>
      </c>
      <c r="AF31" s="16" t="e">
        <f t="shared" si="17"/>
        <v>#VALUE!</v>
      </c>
      <c r="AG31" s="16" t="e">
        <f t="shared" si="18"/>
        <v>#VALUE!</v>
      </c>
      <c r="AH31" s="16">
        <f t="shared" si="19"/>
        <v>0</v>
      </c>
      <c r="AI31" s="16">
        <f t="shared" si="20"/>
        <v>0</v>
      </c>
      <c r="AJ31" s="25" t="e">
        <f t="shared" si="21"/>
        <v>#VALUE!</v>
      </c>
      <c r="AK31" s="16" t="e">
        <f t="shared" si="22"/>
        <v>#VALUE!</v>
      </c>
      <c r="AL31" s="16" t="e">
        <f t="shared" si="23"/>
        <v>#VALUE!</v>
      </c>
      <c r="AM31" s="16" t="e">
        <f t="shared" si="24"/>
        <v>#VALUE!</v>
      </c>
      <c r="AN31" s="42" t="e">
        <f t="shared" si="25"/>
        <v>#VALUE!</v>
      </c>
      <c r="AO31" s="43" t="e">
        <f t="shared" si="26"/>
        <v>#VALUE!</v>
      </c>
      <c r="AP31" s="43" t="e">
        <f t="shared" si="27"/>
        <v>#VALUE!</v>
      </c>
      <c r="AQ31" s="43" t="e">
        <f t="shared" si="28"/>
        <v>#VALUE!</v>
      </c>
      <c r="AR31" s="43" t="e">
        <f t="shared" si="29"/>
        <v>#VALUE!</v>
      </c>
      <c r="AS31" s="177" t="e">
        <f t="shared" si="30"/>
        <v>#VALUE!</v>
      </c>
      <c r="AT31" s="115" t="e">
        <f t="shared" si="31"/>
        <v>#VALUE!</v>
      </c>
      <c r="AU31" s="115" t="e">
        <f t="shared" si="32"/>
        <v>#VALUE!</v>
      </c>
      <c r="AV31" s="115" t="e">
        <f t="shared" si="33"/>
        <v>#VALUE!</v>
      </c>
      <c r="AW31" s="115" t="e">
        <f t="shared" si="34"/>
        <v>#VALUE!</v>
      </c>
    </row>
    <row r="32" spans="1:49" x14ac:dyDescent="0.35">
      <c r="A32" s="5">
        <f t="shared" si="0"/>
        <v>1995</v>
      </c>
      <c r="B32" s="5">
        <f t="shared" si="1"/>
        <v>2</v>
      </c>
      <c r="C32" s="5">
        <f t="shared" si="2"/>
        <v>4</v>
      </c>
      <c r="D32" s="7">
        <f t="shared" si="3"/>
        <v>34819</v>
      </c>
      <c r="E32" s="7" t="str">
        <f>_xll.GetPriceData($J$4,"assessmentdate",D32)</f>
        <v>#N/A Log in required</v>
      </c>
      <c r="F32" s="33" t="s">
        <v>197</v>
      </c>
      <c r="G32" s="38" t="e">
        <f>_xll.GetPrice($G$4,,"mid",E32)</f>
        <v>#VALUE!</v>
      </c>
      <c r="H32" s="38" t="str">
        <f>_xll.GetPrice($G$4,,"mid",D32)</f>
        <v>#N/A No price available before 04/09/2009</v>
      </c>
      <c r="I32" s="38" t="str">
        <f>_xll.GetPrice($I$4,"MonthlyAverage","Mid",$D32)</f>
        <v>#N/A No price available for MonthlyAverage before 30/09/2009</v>
      </c>
      <c r="J32" s="16" t="str">
        <f>_xll.GetPriceData(J$4,"mid",$D32)</f>
        <v>#N/A Log in required</v>
      </c>
      <c r="K32" s="21" t="e">
        <f t="shared" si="4"/>
        <v>#VALUE!</v>
      </c>
      <c r="L32" s="16" t="str">
        <f>_xll.GetPriceData(L$4,"mid",$D32)</f>
        <v>#N/A Log in required</v>
      </c>
      <c r="M32" s="21" t="e">
        <f t="shared" si="5"/>
        <v>#VALUE!</v>
      </c>
      <c r="N32" s="16" t="str">
        <f>_xll.GetPrice($N$4,"MonthlyAverage","Mid",$D32)</f>
        <v>#N/A No price available for MonthlyAverage before 28/02/2005</v>
      </c>
      <c r="O32" s="179" t="str">
        <f>_xll.GetPrice($O$4,"MonthlyAverage","Mid",$F32)</f>
        <v>#N/A No price available for MonthlyAverage before 31/01/1996</v>
      </c>
      <c r="R32" s="21" t="str">
        <f>_xll.GetPrice($R$4,"MonthlyAverage","Mid",$F32)</f>
        <v>#N/A No price available for MonthlyAverage before 31/01/1996</v>
      </c>
      <c r="U32" s="190" t="e">
        <f t="shared" si="6"/>
        <v>#VALUE!</v>
      </c>
      <c r="V32" s="183" t="e">
        <f t="shared" si="7"/>
        <v>#VALUE!</v>
      </c>
      <c r="W32" s="191" t="e">
        <f t="shared" si="8"/>
        <v>#VALUE!</v>
      </c>
      <c r="X32" s="183" t="e">
        <f t="shared" si="9"/>
        <v>#VALUE!</v>
      </c>
      <c r="Y32" s="191" t="e">
        <f t="shared" si="10"/>
        <v>#VALUE!</v>
      </c>
      <c r="Z32" s="194" t="e">
        <f t="shared" si="11"/>
        <v>#VALUE!</v>
      </c>
      <c r="AA32" s="183" t="e">
        <f t="shared" si="12"/>
        <v>#VALUE!</v>
      </c>
      <c r="AB32" s="25" t="e">
        <f t="shared" si="13"/>
        <v>#VALUE!</v>
      </c>
      <c r="AC32" s="16" t="e">
        <f t="shared" si="14"/>
        <v>#VALUE!</v>
      </c>
      <c r="AD32" s="16" t="e">
        <f t="shared" si="15"/>
        <v>#VALUE!</v>
      </c>
      <c r="AE32" s="25" t="e">
        <f t="shared" si="16"/>
        <v>#VALUE!</v>
      </c>
      <c r="AF32" s="16" t="e">
        <f t="shared" si="17"/>
        <v>#VALUE!</v>
      </c>
      <c r="AG32" s="16" t="e">
        <f t="shared" si="18"/>
        <v>#VALUE!</v>
      </c>
      <c r="AH32" s="16">
        <f t="shared" si="19"/>
        <v>0</v>
      </c>
      <c r="AI32" s="16">
        <f t="shared" si="20"/>
        <v>0</v>
      </c>
      <c r="AJ32" s="25" t="e">
        <f t="shared" si="21"/>
        <v>#VALUE!</v>
      </c>
      <c r="AK32" s="16" t="e">
        <f t="shared" si="22"/>
        <v>#VALUE!</v>
      </c>
      <c r="AL32" s="16" t="e">
        <f t="shared" si="23"/>
        <v>#VALUE!</v>
      </c>
      <c r="AM32" s="16" t="e">
        <f t="shared" si="24"/>
        <v>#VALUE!</v>
      </c>
      <c r="AN32" s="42" t="e">
        <f t="shared" si="25"/>
        <v>#VALUE!</v>
      </c>
      <c r="AO32" s="43" t="e">
        <f t="shared" si="26"/>
        <v>#VALUE!</v>
      </c>
      <c r="AP32" s="43" t="e">
        <f t="shared" si="27"/>
        <v>#VALUE!</v>
      </c>
      <c r="AQ32" s="43" t="e">
        <f t="shared" si="28"/>
        <v>#VALUE!</v>
      </c>
      <c r="AR32" s="43" t="e">
        <f t="shared" si="29"/>
        <v>#VALUE!</v>
      </c>
      <c r="AS32" s="177" t="e">
        <f t="shared" si="30"/>
        <v>#VALUE!</v>
      </c>
      <c r="AT32" s="115" t="e">
        <f t="shared" si="31"/>
        <v>#VALUE!</v>
      </c>
      <c r="AU32" s="115" t="e">
        <f t="shared" si="32"/>
        <v>#VALUE!</v>
      </c>
      <c r="AV32" s="115" t="e">
        <f t="shared" si="33"/>
        <v>#VALUE!</v>
      </c>
      <c r="AW32" s="115" t="e">
        <f t="shared" si="34"/>
        <v>#VALUE!</v>
      </c>
    </row>
    <row r="33" spans="1:49" x14ac:dyDescent="0.35">
      <c r="A33" s="5">
        <f t="shared" si="0"/>
        <v>1995</v>
      </c>
      <c r="B33" s="5">
        <f t="shared" si="1"/>
        <v>2</v>
      </c>
      <c r="C33" s="5">
        <f t="shared" si="2"/>
        <v>5</v>
      </c>
      <c r="D33" s="7">
        <f t="shared" si="3"/>
        <v>34850</v>
      </c>
      <c r="E33" s="7" t="str">
        <f>_xll.GetPriceData($J$4,"assessmentdate",D33)</f>
        <v>#N/A Log in required</v>
      </c>
      <c r="F33" s="33" t="s">
        <v>198</v>
      </c>
      <c r="G33" s="38" t="e">
        <f>_xll.GetPrice($G$4,,"mid",E33)</f>
        <v>#VALUE!</v>
      </c>
      <c r="H33" s="38" t="str">
        <f>_xll.GetPrice($G$4,,"mid",D33)</f>
        <v>#N/A No price available before 04/09/2009</v>
      </c>
      <c r="I33" s="38" t="str">
        <f>_xll.GetPrice($I$4,"MonthlyAverage","Mid",$D33)</f>
        <v>#N/A No price available for MonthlyAverage before 30/09/2009</v>
      </c>
      <c r="J33" s="16" t="str">
        <f>_xll.GetPriceData(J$4,"mid",$D33)</f>
        <v>#N/A Log in required</v>
      </c>
      <c r="K33" s="21" t="e">
        <f t="shared" si="4"/>
        <v>#VALUE!</v>
      </c>
      <c r="L33" s="16" t="str">
        <f>_xll.GetPriceData(L$4,"mid",$D33)</f>
        <v>#N/A Log in required</v>
      </c>
      <c r="M33" s="21" t="e">
        <f t="shared" si="5"/>
        <v>#VALUE!</v>
      </c>
      <c r="N33" s="16" t="str">
        <f>_xll.GetPrice($N$4,"MonthlyAverage","Mid",$D33)</f>
        <v>#N/A No price available for MonthlyAverage before 28/02/2005</v>
      </c>
      <c r="O33" s="179" t="str">
        <f>_xll.GetPrice($O$4,"MonthlyAverage","Mid",$F33)</f>
        <v>#N/A No price available for MonthlyAverage before 31/01/1996</v>
      </c>
      <c r="R33" s="21" t="str">
        <f>_xll.GetPrice($R$4,"MonthlyAverage","Mid",$F33)</f>
        <v>#N/A No price available for MonthlyAverage before 31/01/1996</v>
      </c>
      <c r="U33" s="190" t="e">
        <f t="shared" si="6"/>
        <v>#VALUE!</v>
      </c>
      <c r="V33" s="183" t="e">
        <f t="shared" si="7"/>
        <v>#VALUE!</v>
      </c>
      <c r="W33" s="191" t="e">
        <f t="shared" si="8"/>
        <v>#VALUE!</v>
      </c>
      <c r="X33" s="183" t="e">
        <f t="shared" si="9"/>
        <v>#VALUE!</v>
      </c>
      <c r="Y33" s="191" t="e">
        <f t="shared" si="10"/>
        <v>#VALUE!</v>
      </c>
      <c r="Z33" s="194" t="e">
        <f t="shared" si="11"/>
        <v>#VALUE!</v>
      </c>
      <c r="AA33" s="183" t="e">
        <f t="shared" si="12"/>
        <v>#VALUE!</v>
      </c>
      <c r="AB33" s="25" t="e">
        <f t="shared" si="13"/>
        <v>#VALUE!</v>
      </c>
      <c r="AC33" s="16" t="e">
        <f t="shared" si="14"/>
        <v>#VALUE!</v>
      </c>
      <c r="AD33" s="16" t="e">
        <f t="shared" si="15"/>
        <v>#VALUE!</v>
      </c>
      <c r="AE33" s="25" t="e">
        <f t="shared" si="16"/>
        <v>#VALUE!</v>
      </c>
      <c r="AF33" s="16" t="e">
        <f t="shared" si="17"/>
        <v>#VALUE!</v>
      </c>
      <c r="AG33" s="16" t="e">
        <f t="shared" si="18"/>
        <v>#VALUE!</v>
      </c>
      <c r="AH33" s="16">
        <f t="shared" si="19"/>
        <v>0</v>
      </c>
      <c r="AI33" s="16">
        <f t="shared" si="20"/>
        <v>0</v>
      </c>
      <c r="AJ33" s="25" t="e">
        <f t="shared" si="21"/>
        <v>#VALUE!</v>
      </c>
      <c r="AK33" s="16" t="e">
        <f t="shared" si="22"/>
        <v>#VALUE!</v>
      </c>
      <c r="AL33" s="16" t="e">
        <f t="shared" si="23"/>
        <v>#VALUE!</v>
      </c>
      <c r="AM33" s="16" t="e">
        <f t="shared" si="24"/>
        <v>#VALUE!</v>
      </c>
      <c r="AN33" s="42" t="e">
        <f t="shared" si="25"/>
        <v>#VALUE!</v>
      </c>
      <c r="AO33" s="43" t="e">
        <f t="shared" si="26"/>
        <v>#VALUE!</v>
      </c>
      <c r="AP33" s="43" t="e">
        <f t="shared" si="27"/>
        <v>#VALUE!</v>
      </c>
      <c r="AQ33" s="43" t="e">
        <f t="shared" si="28"/>
        <v>#VALUE!</v>
      </c>
      <c r="AR33" s="43" t="e">
        <f t="shared" si="29"/>
        <v>#VALUE!</v>
      </c>
      <c r="AS33" s="177" t="e">
        <f t="shared" si="30"/>
        <v>#VALUE!</v>
      </c>
      <c r="AT33" s="115" t="e">
        <f t="shared" si="31"/>
        <v>#VALUE!</v>
      </c>
      <c r="AU33" s="115" t="e">
        <f t="shared" si="32"/>
        <v>#VALUE!</v>
      </c>
      <c r="AV33" s="115" t="e">
        <f t="shared" si="33"/>
        <v>#VALUE!</v>
      </c>
      <c r="AW33" s="115" t="e">
        <f t="shared" si="34"/>
        <v>#VALUE!</v>
      </c>
    </row>
    <row r="34" spans="1:49" x14ac:dyDescent="0.35">
      <c r="A34" s="5">
        <f t="shared" si="0"/>
        <v>1995</v>
      </c>
      <c r="B34" s="5">
        <f t="shared" si="1"/>
        <v>2</v>
      </c>
      <c r="C34" s="5">
        <f t="shared" si="2"/>
        <v>6</v>
      </c>
      <c r="D34" s="7">
        <f t="shared" si="3"/>
        <v>34880</v>
      </c>
      <c r="E34" s="7" t="str">
        <f>_xll.GetPriceData($J$4,"assessmentdate",D34)</f>
        <v>#N/A Log in required</v>
      </c>
      <c r="F34" s="33" t="s">
        <v>199</v>
      </c>
      <c r="G34" s="38" t="e">
        <f>_xll.GetPrice($G$4,,"mid",E34)</f>
        <v>#VALUE!</v>
      </c>
      <c r="H34" s="38" t="str">
        <f>_xll.GetPrice($G$4,,"mid",D34)</f>
        <v>#N/A No price available before 04/09/2009</v>
      </c>
      <c r="I34" s="38" t="str">
        <f>_xll.GetPrice($I$4,"MonthlyAverage","Mid",$D34)</f>
        <v>#N/A No price available for MonthlyAverage before 30/09/2009</v>
      </c>
      <c r="J34" s="16" t="str">
        <f>_xll.GetPriceData(J$4,"mid",$D34)</f>
        <v>#N/A Log in required</v>
      </c>
      <c r="K34" s="21" t="e">
        <f t="shared" si="4"/>
        <v>#VALUE!</v>
      </c>
      <c r="L34" s="16" t="str">
        <f>_xll.GetPriceData(L$4,"mid",$D34)</f>
        <v>#N/A Log in required</v>
      </c>
      <c r="M34" s="21" t="e">
        <f t="shared" si="5"/>
        <v>#VALUE!</v>
      </c>
      <c r="N34" s="16" t="str">
        <f>_xll.GetPrice($N$4,"MonthlyAverage","Mid",$D34)</f>
        <v>#N/A No price available for MonthlyAverage before 28/02/2005</v>
      </c>
      <c r="O34" s="179" t="str">
        <f>_xll.GetPrice($O$4,"MonthlyAverage","Mid",$F34)</f>
        <v>#N/A No price available for MonthlyAverage before 31/01/1996</v>
      </c>
      <c r="R34" s="21" t="str">
        <f>_xll.GetPrice($R$4,"MonthlyAverage","Mid",$F34)</f>
        <v>#N/A No price available for MonthlyAverage before 31/01/1996</v>
      </c>
      <c r="U34" s="190" t="e">
        <f t="shared" si="6"/>
        <v>#VALUE!</v>
      </c>
      <c r="V34" s="183" t="e">
        <f t="shared" si="7"/>
        <v>#VALUE!</v>
      </c>
      <c r="W34" s="191" t="e">
        <f t="shared" si="8"/>
        <v>#VALUE!</v>
      </c>
      <c r="X34" s="183" t="e">
        <f t="shared" si="9"/>
        <v>#VALUE!</v>
      </c>
      <c r="Y34" s="191" t="e">
        <f t="shared" si="10"/>
        <v>#VALUE!</v>
      </c>
      <c r="Z34" s="194" t="e">
        <f t="shared" si="11"/>
        <v>#VALUE!</v>
      </c>
      <c r="AA34" s="183" t="e">
        <f t="shared" si="12"/>
        <v>#VALUE!</v>
      </c>
      <c r="AB34" s="25" t="e">
        <f t="shared" si="13"/>
        <v>#VALUE!</v>
      </c>
      <c r="AC34" s="16" t="e">
        <f t="shared" si="14"/>
        <v>#VALUE!</v>
      </c>
      <c r="AD34" s="16" t="e">
        <f t="shared" si="15"/>
        <v>#VALUE!</v>
      </c>
      <c r="AE34" s="25" t="e">
        <f t="shared" si="16"/>
        <v>#VALUE!</v>
      </c>
      <c r="AF34" s="16" t="e">
        <f t="shared" si="17"/>
        <v>#VALUE!</v>
      </c>
      <c r="AG34" s="16" t="e">
        <f t="shared" si="18"/>
        <v>#VALUE!</v>
      </c>
      <c r="AH34" s="16">
        <f t="shared" si="19"/>
        <v>0</v>
      </c>
      <c r="AI34" s="16">
        <f t="shared" si="20"/>
        <v>0</v>
      </c>
      <c r="AJ34" s="25" t="e">
        <f t="shared" si="21"/>
        <v>#VALUE!</v>
      </c>
      <c r="AK34" s="16" t="e">
        <f t="shared" si="22"/>
        <v>#VALUE!</v>
      </c>
      <c r="AL34" s="16" t="e">
        <f t="shared" si="23"/>
        <v>#VALUE!</v>
      </c>
      <c r="AM34" s="16" t="e">
        <f t="shared" si="24"/>
        <v>#VALUE!</v>
      </c>
      <c r="AN34" s="42" t="e">
        <f t="shared" si="25"/>
        <v>#VALUE!</v>
      </c>
      <c r="AO34" s="43" t="e">
        <f t="shared" si="26"/>
        <v>#VALUE!</v>
      </c>
      <c r="AP34" s="43" t="e">
        <f t="shared" si="27"/>
        <v>#VALUE!</v>
      </c>
      <c r="AQ34" s="43" t="e">
        <f t="shared" si="28"/>
        <v>#VALUE!</v>
      </c>
      <c r="AR34" s="43" t="e">
        <f t="shared" si="29"/>
        <v>#VALUE!</v>
      </c>
      <c r="AS34" s="177" t="e">
        <f t="shared" si="30"/>
        <v>#VALUE!</v>
      </c>
      <c r="AT34" s="115" t="e">
        <f t="shared" si="31"/>
        <v>#VALUE!</v>
      </c>
      <c r="AU34" s="115" t="e">
        <f t="shared" si="32"/>
        <v>#VALUE!</v>
      </c>
      <c r="AV34" s="115" t="e">
        <f t="shared" si="33"/>
        <v>#VALUE!</v>
      </c>
      <c r="AW34" s="115" t="e">
        <f t="shared" si="34"/>
        <v>#VALUE!</v>
      </c>
    </row>
    <row r="35" spans="1:49" x14ac:dyDescent="0.35">
      <c r="A35" s="5">
        <f t="shared" si="0"/>
        <v>1995</v>
      </c>
      <c r="B35" s="5">
        <f t="shared" si="1"/>
        <v>3</v>
      </c>
      <c r="C35" s="5">
        <f t="shared" si="2"/>
        <v>7</v>
      </c>
      <c r="D35" s="7">
        <f t="shared" si="3"/>
        <v>34911</v>
      </c>
      <c r="E35" s="7" t="str">
        <f>_xll.GetPriceData($J$4,"assessmentdate",D35)</f>
        <v>#N/A Log in required</v>
      </c>
      <c r="F35" s="33" t="s">
        <v>200</v>
      </c>
      <c r="G35" s="38" t="e">
        <f>_xll.GetPrice($G$4,,"mid",E35)</f>
        <v>#VALUE!</v>
      </c>
      <c r="H35" s="38" t="str">
        <f>_xll.GetPrice($G$4,,"mid",D35)</f>
        <v>#N/A No price available before 04/09/2009</v>
      </c>
      <c r="I35" s="38" t="str">
        <f>_xll.GetPrice($I$4,"MonthlyAverage","Mid",$D35)</f>
        <v>#N/A No price available for MonthlyAverage before 30/09/2009</v>
      </c>
      <c r="J35" s="16" t="str">
        <f>_xll.GetPriceData(J$4,"mid",$D35)</f>
        <v>#N/A Log in required</v>
      </c>
      <c r="K35" s="21" t="e">
        <f t="shared" si="4"/>
        <v>#VALUE!</v>
      </c>
      <c r="L35" s="16" t="str">
        <f>_xll.GetPriceData(L$4,"mid",$D35)</f>
        <v>#N/A Log in required</v>
      </c>
      <c r="M35" s="21" t="e">
        <f t="shared" si="5"/>
        <v>#VALUE!</v>
      </c>
      <c r="N35" s="16" t="str">
        <f>_xll.GetPrice($N$4,"MonthlyAverage","Mid",$D35)</f>
        <v>#N/A No price available for MonthlyAverage before 28/02/2005</v>
      </c>
      <c r="O35" s="179" t="str">
        <f>_xll.GetPrice($O$4,"MonthlyAverage","Mid",$F35)</f>
        <v>#N/A No price available for MonthlyAverage before 31/01/1996</v>
      </c>
      <c r="R35" s="21" t="str">
        <f>_xll.GetPrice($R$4,"MonthlyAverage","Mid",$F35)</f>
        <v>#N/A No price available for MonthlyAverage before 31/01/1996</v>
      </c>
      <c r="U35" s="190" t="e">
        <f t="shared" si="6"/>
        <v>#VALUE!</v>
      </c>
      <c r="V35" s="183" t="e">
        <f t="shared" si="7"/>
        <v>#VALUE!</v>
      </c>
      <c r="W35" s="191" t="e">
        <f t="shared" si="8"/>
        <v>#VALUE!</v>
      </c>
      <c r="X35" s="183" t="e">
        <f t="shared" si="9"/>
        <v>#VALUE!</v>
      </c>
      <c r="Y35" s="191" t="e">
        <f t="shared" si="10"/>
        <v>#VALUE!</v>
      </c>
      <c r="Z35" s="194" t="e">
        <f t="shared" si="11"/>
        <v>#VALUE!</v>
      </c>
      <c r="AA35" s="183" t="e">
        <f t="shared" si="12"/>
        <v>#VALUE!</v>
      </c>
      <c r="AB35" s="25" t="e">
        <f t="shared" si="13"/>
        <v>#VALUE!</v>
      </c>
      <c r="AC35" s="16" t="e">
        <f t="shared" si="14"/>
        <v>#VALUE!</v>
      </c>
      <c r="AD35" s="16" t="e">
        <f t="shared" si="15"/>
        <v>#VALUE!</v>
      </c>
      <c r="AE35" s="25" t="e">
        <f t="shared" si="16"/>
        <v>#VALUE!</v>
      </c>
      <c r="AF35" s="16" t="e">
        <f t="shared" si="17"/>
        <v>#VALUE!</v>
      </c>
      <c r="AG35" s="16" t="e">
        <f t="shared" si="18"/>
        <v>#VALUE!</v>
      </c>
      <c r="AH35" s="16">
        <f t="shared" si="19"/>
        <v>0</v>
      </c>
      <c r="AI35" s="16">
        <f t="shared" si="20"/>
        <v>0</v>
      </c>
      <c r="AJ35" s="25" t="e">
        <f t="shared" si="21"/>
        <v>#VALUE!</v>
      </c>
      <c r="AK35" s="16" t="e">
        <f t="shared" si="22"/>
        <v>#VALUE!</v>
      </c>
      <c r="AL35" s="16" t="e">
        <f t="shared" si="23"/>
        <v>#VALUE!</v>
      </c>
      <c r="AM35" s="16" t="e">
        <f t="shared" si="24"/>
        <v>#VALUE!</v>
      </c>
      <c r="AN35" s="42" t="e">
        <f t="shared" si="25"/>
        <v>#VALUE!</v>
      </c>
      <c r="AO35" s="43" t="e">
        <f t="shared" si="26"/>
        <v>#VALUE!</v>
      </c>
      <c r="AP35" s="43" t="e">
        <f t="shared" si="27"/>
        <v>#VALUE!</v>
      </c>
      <c r="AQ35" s="43" t="e">
        <f t="shared" si="28"/>
        <v>#VALUE!</v>
      </c>
      <c r="AR35" s="43" t="e">
        <f t="shared" si="29"/>
        <v>#VALUE!</v>
      </c>
      <c r="AS35" s="177" t="e">
        <f t="shared" si="30"/>
        <v>#VALUE!</v>
      </c>
      <c r="AT35" s="115" t="e">
        <f t="shared" si="31"/>
        <v>#VALUE!</v>
      </c>
      <c r="AU35" s="115" t="e">
        <f t="shared" si="32"/>
        <v>#VALUE!</v>
      </c>
      <c r="AV35" s="115" t="e">
        <f t="shared" si="33"/>
        <v>#VALUE!</v>
      </c>
      <c r="AW35" s="115" t="e">
        <f t="shared" si="34"/>
        <v>#VALUE!</v>
      </c>
    </row>
    <row r="36" spans="1:49" x14ac:dyDescent="0.35">
      <c r="A36" s="5">
        <f t="shared" si="0"/>
        <v>1995</v>
      </c>
      <c r="B36" s="5">
        <f t="shared" si="1"/>
        <v>3</v>
      </c>
      <c r="C36" s="5">
        <f t="shared" si="2"/>
        <v>8</v>
      </c>
      <c r="D36" s="7">
        <f t="shared" si="3"/>
        <v>34942</v>
      </c>
      <c r="E36" s="7" t="str">
        <f>_xll.GetPriceData($J$4,"assessmentdate",D36)</f>
        <v>#N/A Log in required</v>
      </c>
      <c r="F36" s="33" t="s">
        <v>201</v>
      </c>
      <c r="G36" s="38" t="e">
        <f>_xll.GetPrice($G$4,,"mid",E36)</f>
        <v>#VALUE!</v>
      </c>
      <c r="H36" s="38" t="str">
        <f>_xll.GetPrice($G$4,,"mid",D36)</f>
        <v>#N/A No price available before 04/09/2009</v>
      </c>
      <c r="I36" s="38" t="str">
        <f>_xll.GetPrice($I$4,"MonthlyAverage","Mid",$D36)</f>
        <v>#N/A No price available for MonthlyAverage before 30/09/2009</v>
      </c>
      <c r="J36" s="16" t="str">
        <f>_xll.GetPriceData(J$4,"mid",$D36)</f>
        <v>#N/A Log in required</v>
      </c>
      <c r="K36" s="21" t="e">
        <f t="shared" si="4"/>
        <v>#VALUE!</v>
      </c>
      <c r="L36" s="16" t="str">
        <f>_xll.GetPriceData(L$4,"mid",$D36)</f>
        <v>#N/A Log in required</v>
      </c>
      <c r="M36" s="21" t="e">
        <f t="shared" si="5"/>
        <v>#VALUE!</v>
      </c>
      <c r="N36" s="16" t="str">
        <f>_xll.GetPrice($N$4,"MonthlyAverage","Mid",$D36)</f>
        <v>#N/A No price available for MonthlyAverage before 28/02/2005</v>
      </c>
      <c r="O36" s="179" t="str">
        <f>_xll.GetPrice($O$4,"MonthlyAverage","Mid",$F36)</f>
        <v>#N/A No price available for MonthlyAverage before 31/01/1996</v>
      </c>
      <c r="R36" s="21" t="str">
        <f>_xll.GetPrice($R$4,"MonthlyAverage","Mid",$F36)</f>
        <v>#N/A No price available for MonthlyAverage before 31/01/1996</v>
      </c>
      <c r="U36" s="190" t="e">
        <f t="shared" si="6"/>
        <v>#VALUE!</v>
      </c>
      <c r="V36" s="183" t="e">
        <f t="shared" si="7"/>
        <v>#VALUE!</v>
      </c>
      <c r="W36" s="191" t="e">
        <f t="shared" si="8"/>
        <v>#VALUE!</v>
      </c>
      <c r="X36" s="183" t="e">
        <f t="shared" si="9"/>
        <v>#VALUE!</v>
      </c>
      <c r="Y36" s="191" t="e">
        <f t="shared" si="10"/>
        <v>#VALUE!</v>
      </c>
      <c r="Z36" s="194" t="e">
        <f t="shared" si="11"/>
        <v>#VALUE!</v>
      </c>
      <c r="AA36" s="183" t="e">
        <f t="shared" si="12"/>
        <v>#VALUE!</v>
      </c>
      <c r="AB36" s="25" t="e">
        <f t="shared" si="13"/>
        <v>#VALUE!</v>
      </c>
      <c r="AC36" s="16" t="e">
        <f t="shared" si="14"/>
        <v>#VALUE!</v>
      </c>
      <c r="AD36" s="16" t="e">
        <f t="shared" si="15"/>
        <v>#VALUE!</v>
      </c>
      <c r="AE36" s="25" t="e">
        <f t="shared" si="16"/>
        <v>#VALUE!</v>
      </c>
      <c r="AF36" s="16" t="e">
        <f t="shared" si="17"/>
        <v>#VALUE!</v>
      </c>
      <c r="AG36" s="16" t="e">
        <f t="shared" si="18"/>
        <v>#VALUE!</v>
      </c>
      <c r="AH36" s="16">
        <f t="shared" si="19"/>
        <v>0</v>
      </c>
      <c r="AI36" s="16">
        <f t="shared" si="20"/>
        <v>0</v>
      </c>
      <c r="AJ36" s="25" t="e">
        <f t="shared" si="21"/>
        <v>#VALUE!</v>
      </c>
      <c r="AK36" s="16" t="e">
        <f t="shared" si="22"/>
        <v>#VALUE!</v>
      </c>
      <c r="AL36" s="16" t="e">
        <f t="shared" si="23"/>
        <v>#VALUE!</v>
      </c>
      <c r="AM36" s="16" t="e">
        <f t="shared" si="24"/>
        <v>#VALUE!</v>
      </c>
      <c r="AN36" s="42" t="e">
        <f t="shared" si="25"/>
        <v>#VALUE!</v>
      </c>
      <c r="AO36" s="43" t="e">
        <f t="shared" si="26"/>
        <v>#VALUE!</v>
      </c>
      <c r="AP36" s="43" t="e">
        <f t="shared" si="27"/>
        <v>#VALUE!</v>
      </c>
      <c r="AQ36" s="43" t="e">
        <f t="shared" si="28"/>
        <v>#VALUE!</v>
      </c>
      <c r="AR36" s="43" t="e">
        <f t="shared" si="29"/>
        <v>#VALUE!</v>
      </c>
      <c r="AS36" s="177" t="e">
        <f t="shared" si="30"/>
        <v>#VALUE!</v>
      </c>
      <c r="AT36" s="115" t="e">
        <f t="shared" si="31"/>
        <v>#VALUE!</v>
      </c>
      <c r="AU36" s="115" t="e">
        <f t="shared" si="32"/>
        <v>#VALUE!</v>
      </c>
      <c r="AV36" s="115" t="e">
        <f t="shared" si="33"/>
        <v>#VALUE!</v>
      </c>
      <c r="AW36" s="115" t="e">
        <f t="shared" si="34"/>
        <v>#VALUE!</v>
      </c>
    </row>
    <row r="37" spans="1:49" x14ac:dyDescent="0.35">
      <c r="A37" s="5">
        <f t="shared" si="0"/>
        <v>1995</v>
      </c>
      <c r="B37" s="5">
        <f t="shared" si="1"/>
        <v>3</v>
      </c>
      <c r="C37" s="5">
        <f t="shared" si="2"/>
        <v>9</v>
      </c>
      <c r="D37" s="7">
        <f t="shared" si="3"/>
        <v>34972</v>
      </c>
      <c r="E37" s="7" t="str">
        <f>_xll.GetPriceData($J$4,"assessmentdate",D37)</f>
        <v>#N/A Log in required</v>
      </c>
      <c r="F37" s="33" t="s">
        <v>202</v>
      </c>
      <c r="G37" s="38" t="e">
        <f>_xll.GetPrice($G$4,,"mid",E37)</f>
        <v>#VALUE!</v>
      </c>
      <c r="H37" s="38" t="str">
        <f>_xll.GetPrice($G$4,,"mid",D37)</f>
        <v>#N/A No price available before 04/09/2009</v>
      </c>
      <c r="I37" s="38" t="str">
        <f>_xll.GetPrice($I$4,"MonthlyAverage","Mid",$D37)</f>
        <v>#N/A No price available for MonthlyAverage before 30/09/2009</v>
      </c>
      <c r="J37" s="16" t="str">
        <f>_xll.GetPriceData(J$4,"mid",$D37)</f>
        <v>#N/A Log in required</v>
      </c>
      <c r="K37" s="21" t="e">
        <f t="shared" si="4"/>
        <v>#VALUE!</v>
      </c>
      <c r="L37" s="16" t="str">
        <f>_xll.GetPriceData(L$4,"mid",$D37)</f>
        <v>#N/A Log in required</v>
      </c>
      <c r="M37" s="21" t="e">
        <f t="shared" si="5"/>
        <v>#VALUE!</v>
      </c>
      <c r="N37" s="16" t="str">
        <f>_xll.GetPrice($N$4,"MonthlyAverage","Mid",$D37)</f>
        <v>#N/A No price available for MonthlyAverage before 28/02/2005</v>
      </c>
      <c r="O37" s="179" t="str">
        <f>_xll.GetPrice($O$4,"MonthlyAverage","Mid",$F37)</f>
        <v>#N/A No price available for MonthlyAverage before 31/01/1996</v>
      </c>
      <c r="R37" s="21" t="str">
        <f>_xll.GetPrice($R$4,"MonthlyAverage","Mid",$F37)</f>
        <v>#N/A No price available for MonthlyAverage before 31/01/1996</v>
      </c>
      <c r="U37" s="190" t="e">
        <f t="shared" si="6"/>
        <v>#VALUE!</v>
      </c>
      <c r="V37" s="183" t="e">
        <f t="shared" si="7"/>
        <v>#VALUE!</v>
      </c>
      <c r="W37" s="191" t="e">
        <f t="shared" si="8"/>
        <v>#VALUE!</v>
      </c>
      <c r="X37" s="183" t="e">
        <f t="shared" si="9"/>
        <v>#VALUE!</v>
      </c>
      <c r="Y37" s="191" t="e">
        <f t="shared" si="10"/>
        <v>#VALUE!</v>
      </c>
      <c r="Z37" s="194" t="e">
        <f t="shared" si="11"/>
        <v>#VALUE!</v>
      </c>
      <c r="AA37" s="183" t="e">
        <f t="shared" si="12"/>
        <v>#VALUE!</v>
      </c>
      <c r="AB37" s="25" t="e">
        <f t="shared" si="13"/>
        <v>#VALUE!</v>
      </c>
      <c r="AC37" s="16" t="e">
        <f t="shared" si="14"/>
        <v>#VALUE!</v>
      </c>
      <c r="AD37" s="16" t="e">
        <f t="shared" si="15"/>
        <v>#VALUE!</v>
      </c>
      <c r="AE37" s="25" t="e">
        <f t="shared" si="16"/>
        <v>#VALUE!</v>
      </c>
      <c r="AF37" s="16" t="e">
        <f t="shared" si="17"/>
        <v>#VALUE!</v>
      </c>
      <c r="AG37" s="16" t="e">
        <f t="shared" si="18"/>
        <v>#VALUE!</v>
      </c>
      <c r="AH37" s="16">
        <f t="shared" si="19"/>
        <v>0</v>
      </c>
      <c r="AI37" s="16">
        <f t="shared" si="20"/>
        <v>0</v>
      </c>
      <c r="AJ37" s="25" t="e">
        <f t="shared" si="21"/>
        <v>#VALUE!</v>
      </c>
      <c r="AK37" s="16" t="e">
        <f t="shared" si="22"/>
        <v>#VALUE!</v>
      </c>
      <c r="AL37" s="16" t="e">
        <f t="shared" si="23"/>
        <v>#VALUE!</v>
      </c>
      <c r="AM37" s="16" t="e">
        <f t="shared" si="24"/>
        <v>#VALUE!</v>
      </c>
      <c r="AN37" s="42" t="e">
        <f t="shared" si="25"/>
        <v>#VALUE!</v>
      </c>
      <c r="AO37" s="43" t="e">
        <f t="shared" si="26"/>
        <v>#VALUE!</v>
      </c>
      <c r="AP37" s="43" t="e">
        <f t="shared" si="27"/>
        <v>#VALUE!</v>
      </c>
      <c r="AQ37" s="43" t="e">
        <f t="shared" si="28"/>
        <v>#VALUE!</v>
      </c>
      <c r="AR37" s="43" t="e">
        <f t="shared" si="29"/>
        <v>#VALUE!</v>
      </c>
      <c r="AS37" s="177" t="e">
        <f t="shared" si="30"/>
        <v>#VALUE!</v>
      </c>
      <c r="AT37" s="115" t="e">
        <f t="shared" si="31"/>
        <v>#VALUE!</v>
      </c>
      <c r="AU37" s="115" t="e">
        <f t="shared" si="32"/>
        <v>#VALUE!</v>
      </c>
      <c r="AV37" s="115" t="e">
        <f t="shared" si="33"/>
        <v>#VALUE!</v>
      </c>
      <c r="AW37" s="115" t="e">
        <f t="shared" si="34"/>
        <v>#VALUE!</v>
      </c>
    </row>
    <row r="38" spans="1:49" x14ac:dyDescent="0.35">
      <c r="A38" s="5">
        <f t="shared" si="0"/>
        <v>1995</v>
      </c>
      <c r="B38" s="5">
        <f t="shared" si="1"/>
        <v>4</v>
      </c>
      <c r="C38" s="5">
        <f t="shared" si="2"/>
        <v>10</v>
      </c>
      <c r="D38" s="7">
        <f t="shared" si="3"/>
        <v>35003</v>
      </c>
      <c r="E38" s="7" t="str">
        <f>_xll.GetPriceData($J$4,"assessmentdate",D38)</f>
        <v>#N/A Log in required</v>
      </c>
      <c r="F38" s="33" t="s">
        <v>203</v>
      </c>
      <c r="G38" s="38" t="e">
        <f>_xll.GetPrice($G$4,,"mid",E38)</f>
        <v>#VALUE!</v>
      </c>
      <c r="H38" s="38" t="str">
        <f>_xll.GetPrice($G$4,,"mid",D38)</f>
        <v>#N/A No price available before 04/09/2009</v>
      </c>
      <c r="I38" s="38" t="str">
        <f>_xll.GetPrice($I$4,"MonthlyAverage","Mid",$D38)</f>
        <v>#N/A No price available for MonthlyAverage before 30/09/2009</v>
      </c>
      <c r="J38" s="16" t="str">
        <f>_xll.GetPriceData(J$4,"mid",$D38)</f>
        <v>#N/A Log in required</v>
      </c>
      <c r="K38" s="21" t="e">
        <f t="shared" si="4"/>
        <v>#VALUE!</v>
      </c>
      <c r="L38" s="16" t="str">
        <f>_xll.GetPriceData(L$4,"mid",$D38)</f>
        <v>#N/A Log in required</v>
      </c>
      <c r="M38" s="21" t="e">
        <f t="shared" si="5"/>
        <v>#VALUE!</v>
      </c>
      <c r="N38" s="16" t="str">
        <f>_xll.GetPrice($N$4,"MonthlyAverage","Mid",$D38)</f>
        <v>#N/A No price available for MonthlyAverage before 28/02/2005</v>
      </c>
      <c r="O38" s="179" t="str">
        <f>_xll.GetPrice($O$4,"MonthlyAverage","Mid",$F38)</f>
        <v>#N/A No price available for MonthlyAverage before 31/01/1996</v>
      </c>
      <c r="R38" s="21" t="str">
        <f>_xll.GetPrice($R$4,"MonthlyAverage","Mid",$F38)</f>
        <v>#N/A No price available for MonthlyAverage before 31/01/1996</v>
      </c>
      <c r="U38" s="190" t="e">
        <f t="shared" si="6"/>
        <v>#VALUE!</v>
      </c>
      <c r="V38" s="183" t="e">
        <f t="shared" si="7"/>
        <v>#VALUE!</v>
      </c>
      <c r="W38" s="191" t="e">
        <f t="shared" si="8"/>
        <v>#VALUE!</v>
      </c>
      <c r="X38" s="183" t="e">
        <f t="shared" si="9"/>
        <v>#VALUE!</v>
      </c>
      <c r="Y38" s="191" t="e">
        <f t="shared" si="10"/>
        <v>#VALUE!</v>
      </c>
      <c r="Z38" s="194" t="e">
        <f t="shared" si="11"/>
        <v>#VALUE!</v>
      </c>
      <c r="AA38" s="183" t="e">
        <f t="shared" si="12"/>
        <v>#VALUE!</v>
      </c>
      <c r="AB38" s="25" t="e">
        <f t="shared" si="13"/>
        <v>#VALUE!</v>
      </c>
      <c r="AC38" s="16" t="e">
        <f t="shared" si="14"/>
        <v>#VALUE!</v>
      </c>
      <c r="AD38" s="16" t="e">
        <f t="shared" si="15"/>
        <v>#VALUE!</v>
      </c>
      <c r="AE38" s="25" t="e">
        <f t="shared" si="16"/>
        <v>#VALUE!</v>
      </c>
      <c r="AF38" s="16" t="e">
        <f t="shared" si="17"/>
        <v>#VALUE!</v>
      </c>
      <c r="AG38" s="16" t="e">
        <f t="shared" si="18"/>
        <v>#VALUE!</v>
      </c>
      <c r="AH38" s="16">
        <f t="shared" si="19"/>
        <v>0</v>
      </c>
      <c r="AI38" s="16">
        <f t="shared" si="20"/>
        <v>0</v>
      </c>
      <c r="AJ38" s="25" t="e">
        <f t="shared" si="21"/>
        <v>#VALUE!</v>
      </c>
      <c r="AK38" s="16" t="e">
        <f t="shared" si="22"/>
        <v>#VALUE!</v>
      </c>
      <c r="AL38" s="16" t="e">
        <f t="shared" si="23"/>
        <v>#VALUE!</v>
      </c>
      <c r="AM38" s="16" t="e">
        <f t="shared" si="24"/>
        <v>#VALUE!</v>
      </c>
      <c r="AN38" s="42" t="e">
        <f t="shared" si="25"/>
        <v>#VALUE!</v>
      </c>
      <c r="AO38" s="43" t="e">
        <f t="shared" si="26"/>
        <v>#VALUE!</v>
      </c>
      <c r="AP38" s="43" t="e">
        <f t="shared" si="27"/>
        <v>#VALUE!</v>
      </c>
      <c r="AQ38" s="43" t="e">
        <f t="shared" si="28"/>
        <v>#VALUE!</v>
      </c>
      <c r="AR38" s="43" t="e">
        <f t="shared" si="29"/>
        <v>#VALUE!</v>
      </c>
      <c r="AS38" s="177" t="e">
        <f t="shared" si="30"/>
        <v>#VALUE!</v>
      </c>
      <c r="AT38" s="115" t="e">
        <f t="shared" si="31"/>
        <v>#VALUE!</v>
      </c>
      <c r="AU38" s="115" t="e">
        <f t="shared" si="32"/>
        <v>#VALUE!</v>
      </c>
      <c r="AV38" s="115" t="e">
        <f t="shared" si="33"/>
        <v>#VALUE!</v>
      </c>
      <c r="AW38" s="115" t="e">
        <f t="shared" si="34"/>
        <v>#VALUE!</v>
      </c>
    </row>
    <row r="39" spans="1:49" x14ac:dyDescent="0.35">
      <c r="A39" s="5">
        <f t="shared" si="0"/>
        <v>1995</v>
      </c>
      <c r="B39" s="5">
        <f t="shared" si="1"/>
        <v>4</v>
      </c>
      <c r="C39" s="5">
        <f t="shared" si="2"/>
        <v>11</v>
      </c>
      <c r="D39" s="7">
        <f t="shared" si="3"/>
        <v>35033</v>
      </c>
      <c r="E39" s="7" t="str">
        <f>_xll.GetPriceData($J$4,"assessmentdate",D39)</f>
        <v>#N/A Log in required</v>
      </c>
      <c r="F39" s="33" t="s">
        <v>204</v>
      </c>
      <c r="G39" s="38" t="e">
        <f>_xll.GetPrice($G$4,,"mid",E39)</f>
        <v>#VALUE!</v>
      </c>
      <c r="H39" s="38" t="str">
        <f>_xll.GetPrice($G$4,,"mid",D39)</f>
        <v>#N/A No price available before 04/09/2009</v>
      </c>
      <c r="I39" s="38" t="str">
        <f>_xll.GetPrice($I$4,"MonthlyAverage","Mid",$D39)</f>
        <v>#N/A No price available for MonthlyAverage before 30/09/2009</v>
      </c>
      <c r="J39" s="16" t="str">
        <f>_xll.GetPriceData(J$4,"mid",$D39)</f>
        <v>#N/A Log in required</v>
      </c>
      <c r="K39" s="21" t="e">
        <f t="shared" si="4"/>
        <v>#VALUE!</v>
      </c>
      <c r="L39" s="16" t="str">
        <f>_xll.GetPriceData(L$4,"mid",$D39)</f>
        <v>#N/A Log in required</v>
      </c>
      <c r="M39" s="21" t="e">
        <f t="shared" si="5"/>
        <v>#VALUE!</v>
      </c>
      <c r="N39" s="16" t="str">
        <f>_xll.GetPrice($N$4,"MonthlyAverage","Mid",$D39)</f>
        <v>#N/A No price available for MonthlyAverage before 28/02/2005</v>
      </c>
      <c r="O39" s="179" t="str">
        <f>_xll.GetPrice($O$4,"MonthlyAverage","Mid",$F39)</f>
        <v>#N/A No price available for MonthlyAverage before 31/01/1996</v>
      </c>
      <c r="R39" s="21" t="str">
        <f>_xll.GetPrice($R$4,"MonthlyAverage","Mid",$F39)</f>
        <v>#N/A No price available for MonthlyAverage before 31/01/1996</v>
      </c>
      <c r="U39" s="190" t="e">
        <f t="shared" si="6"/>
        <v>#VALUE!</v>
      </c>
      <c r="V39" s="183" t="e">
        <f t="shared" si="7"/>
        <v>#VALUE!</v>
      </c>
      <c r="W39" s="191" t="e">
        <f t="shared" si="8"/>
        <v>#VALUE!</v>
      </c>
      <c r="X39" s="183" t="e">
        <f t="shared" si="9"/>
        <v>#VALUE!</v>
      </c>
      <c r="Y39" s="191" t="e">
        <f t="shared" si="10"/>
        <v>#VALUE!</v>
      </c>
      <c r="Z39" s="194" t="e">
        <f t="shared" si="11"/>
        <v>#VALUE!</v>
      </c>
      <c r="AA39" s="183" t="e">
        <f t="shared" si="12"/>
        <v>#VALUE!</v>
      </c>
      <c r="AB39" s="25" t="e">
        <f t="shared" si="13"/>
        <v>#VALUE!</v>
      </c>
      <c r="AC39" s="16" t="e">
        <f t="shared" si="14"/>
        <v>#VALUE!</v>
      </c>
      <c r="AD39" s="16" t="e">
        <f t="shared" si="15"/>
        <v>#VALUE!</v>
      </c>
      <c r="AE39" s="25" t="e">
        <f t="shared" si="16"/>
        <v>#VALUE!</v>
      </c>
      <c r="AF39" s="16" t="e">
        <f t="shared" si="17"/>
        <v>#VALUE!</v>
      </c>
      <c r="AG39" s="16" t="e">
        <f t="shared" si="18"/>
        <v>#VALUE!</v>
      </c>
      <c r="AH39" s="16">
        <f t="shared" si="19"/>
        <v>0</v>
      </c>
      <c r="AI39" s="16">
        <f t="shared" si="20"/>
        <v>0</v>
      </c>
      <c r="AJ39" s="25" t="e">
        <f t="shared" si="21"/>
        <v>#VALUE!</v>
      </c>
      <c r="AK39" s="16" t="e">
        <f t="shared" si="22"/>
        <v>#VALUE!</v>
      </c>
      <c r="AL39" s="16" t="e">
        <f t="shared" si="23"/>
        <v>#VALUE!</v>
      </c>
      <c r="AM39" s="16" t="e">
        <f t="shared" si="24"/>
        <v>#VALUE!</v>
      </c>
      <c r="AN39" s="42" t="e">
        <f t="shared" si="25"/>
        <v>#VALUE!</v>
      </c>
      <c r="AO39" s="43" t="e">
        <f t="shared" si="26"/>
        <v>#VALUE!</v>
      </c>
      <c r="AP39" s="43" t="e">
        <f t="shared" si="27"/>
        <v>#VALUE!</v>
      </c>
      <c r="AQ39" s="43" t="e">
        <f t="shared" si="28"/>
        <v>#VALUE!</v>
      </c>
      <c r="AR39" s="43" t="e">
        <f t="shared" si="29"/>
        <v>#VALUE!</v>
      </c>
      <c r="AS39" s="177" t="e">
        <f t="shared" si="30"/>
        <v>#VALUE!</v>
      </c>
      <c r="AT39" s="115" t="e">
        <f t="shared" si="31"/>
        <v>#VALUE!</v>
      </c>
      <c r="AU39" s="115" t="e">
        <f t="shared" si="32"/>
        <v>#VALUE!</v>
      </c>
      <c r="AV39" s="115" t="e">
        <f t="shared" si="33"/>
        <v>#VALUE!</v>
      </c>
      <c r="AW39" s="115" t="e">
        <f t="shared" si="34"/>
        <v>#VALUE!</v>
      </c>
    </row>
    <row r="40" spans="1:49" x14ac:dyDescent="0.35">
      <c r="A40" s="5">
        <f t="shared" si="0"/>
        <v>1995</v>
      </c>
      <c r="B40" s="5">
        <f t="shared" si="1"/>
        <v>4</v>
      </c>
      <c r="C40" s="5">
        <f t="shared" si="2"/>
        <v>12</v>
      </c>
      <c r="D40" s="7">
        <f t="shared" si="3"/>
        <v>35064</v>
      </c>
      <c r="E40" s="7" t="str">
        <f>_xll.GetPriceData($J$4,"assessmentdate",D40)</f>
        <v>#N/A Log in required</v>
      </c>
      <c r="F40" s="33" t="s">
        <v>205</v>
      </c>
      <c r="G40" s="38" t="e">
        <f>_xll.GetPrice($G$4,,"mid",E40)</f>
        <v>#VALUE!</v>
      </c>
      <c r="H40" s="38" t="str">
        <f>_xll.GetPrice($G$4,,"mid",D40)</f>
        <v>#N/A No price available before 04/09/2009</v>
      </c>
      <c r="I40" s="38" t="str">
        <f>_xll.GetPrice($I$4,"MonthlyAverage","Mid",$D40)</f>
        <v>#N/A No price available for MonthlyAverage before 30/09/2009</v>
      </c>
      <c r="J40" s="16" t="str">
        <f>_xll.GetPriceData(J$4,"mid",$D40)</f>
        <v>#N/A Log in required</v>
      </c>
      <c r="K40" s="21" t="e">
        <f t="shared" si="4"/>
        <v>#VALUE!</v>
      </c>
      <c r="L40" s="16" t="str">
        <f>_xll.GetPriceData(L$4,"mid",$D40)</f>
        <v>#N/A Log in required</v>
      </c>
      <c r="M40" s="21" t="e">
        <f t="shared" si="5"/>
        <v>#VALUE!</v>
      </c>
      <c r="N40" s="16" t="str">
        <f>_xll.GetPrice($N$4,"MonthlyAverage","Mid",$D40)</f>
        <v>#N/A No price available for MonthlyAverage before 28/02/2005</v>
      </c>
      <c r="O40" s="179" t="str">
        <f>_xll.GetPrice($O$4,"MonthlyAverage","Mid",$F40)</f>
        <v>#N/A No price available for MonthlyAverage before 31/01/1996</v>
      </c>
      <c r="R40" s="21" t="str">
        <f>_xll.GetPrice($R$4,"MonthlyAverage","Mid",$F40)</f>
        <v>#N/A No price available for MonthlyAverage before 31/01/1996</v>
      </c>
      <c r="U40" s="190" t="e">
        <f t="shared" si="6"/>
        <v>#VALUE!</v>
      </c>
      <c r="V40" s="183" t="e">
        <f t="shared" si="7"/>
        <v>#VALUE!</v>
      </c>
      <c r="W40" s="191" t="e">
        <f t="shared" si="8"/>
        <v>#VALUE!</v>
      </c>
      <c r="X40" s="183" t="e">
        <f t="shared" si="9"/>
        <v>#VALUE!</v>
      </c>
      <c r="Y40" s="191" t="e">
        <f t="shared" si="10"/>
        <v>#VALUE!</v>
      </c>
      <c r="Z40" s="194" t="e">
        <f t="shared" si="11"/>
        <v>#VALUE!</v>
      </c>
      <c r="AA40" s="183" t="e">
        <f t="shared" si="12"/>
        <v>#VALUE!</v>
      </c>
      <c r="AB40" s="25" t="e">
        <f t="shared" si="13"/>
        <v>#VALUE!</v>
      </c>
      <c r="AC40" s="16" t="e">
        <f t="shared" si="14"/>
        <v>#VALUE!</v>
      </c>
      <c r="AD40" s="16" t="e">
        <f t="shared" si="15"/>
        <v>#VALUE!</v>
      </c>
      <c r="AE40" s="25" t="e">
        <f t="shared" si="16"/>
        <v>#VALUE!</v>
      </c>
      <c r="AF40" s="16" t="e">
        <f t="shared" si="17"/>
        <v>#VALUE!</v>
      </c>
      <c r="AG40" s="16" t="e">
        <f t="shared" si="18"/>
        <v>#VALUE!</v>
      </c>
      <c r="AH40" s="16">
        <f t="shared" si="19"/>
        <v>0</v>
      </c>
      <c r="AI40" s="16">
        <f t="shared" si="20"/>
        <v>0</v>
      </c>
      <c r="AJ40" s="25" t="e">
        <f t="shared" si="21"/>
        <v>#VALUE!</v>
      </c>
      <c r="AK40" s="16" t="e">
        <f t="shared" si="22"/>
        <v>#VALUE!</v>
      </c>
      <c r="AL40" s="16" t="e">
        <f t="shared" si="23"/>
        <v>#VALUE!</v>
      </c>
      <c r="AM40" s="16" t="e">
        <f t="shared" si="24"/>
        <v>#VALUE!</v>
      </c>
      <c r="AN40" s="42" t="e">
        <f t="shared" si="25"/>
        <v>#VALUE!</v>
      </c>
      <c r="AO40" s="43" t="e">
        <f t="shared" si="26"/>
        <v>#VALUE!</v>
      </c>
      <c r="AP40" s="43" t="e">
        <f t="shared" si="27"/>
        <v>#VALUE!</v>
      </c>
      <c r="AQ40" s="43" t="e">
        <f t="shared" si="28"/>
        <v>#VALUE!</v>
      </c>
      <c r="AR40" s="43" t="e">
        <f t="shared" si="29"/>
        <v>#VALUE!</v>
      </c>
      <c r="AS40" s="177" t="e">
        <f t="shared" si="30"/>
        <v>#VALUE!</v>
      </c>
      <c r="AT40" s="115" t="e">
        <f t="shared" si="31"/>
        <v>#VALUE!</v>
      </c>
      <c r="AU40" s="115" t="e">
        <f t="shared" si="32"/>
        <v>#VALUE!</v>
      </c>
      <c r="AV40" s="115" t="e">
        <f t="shared" si="33"/>
        <v>#VALUE!</v>
      </c>
      <c r="AW40" s="115" t="e">
        <f t="shared" si="34"/>
        <v>#VALUE!</v>
      </c>
    </row>
    <row r="41" spans="1:49" x14ac:dyDescent="0.35">
      <c r="A41" s="5">
        <f t="shared" si="0"/>
        <v>1996</v>
      </c>
      <c r="B41" s="5">
        <f t="shared" si="1"/>
        <v>1</v>
      </c>
      <c r="C41" s="5">
        <f t="shared" si="2"/>
        <v>1</v>
      </c>
      <c r="D41" s="7">
        <f t="shared" si="3"/>
        <v>35095</v>
      </c>
      <c r="E41" s="7" t="str">
        <f>_xll.GetPriceData($J$4,"assessmentdate",D41)</f>
        <v>#N/A Log in required</v>
      </c>
      <c r="F41" s="33" t="s">
        <v>206</v>
      </c>
      <c r="G41" s="38" t="e">
        <f>_xll.GetPrice($G$4,,"mid",E41)</f>
        <v>#VALUE!</v>
      </c>
      <c r="H41" s="38" t="str">
        <f>_xll.GetPrice($G$4,,"mid",D41)</f>
        <v>#N/A No price available before 04/09/2009</v>
      </c>
      <c r="I41" s="38" t="str">
        <f>_xll.GetPrice($I$4,"MonthlyAverage","Mid",$D41)</f>
        <v>#N/A No price available for MonthlyAverage before 30/09/2009</v>
      </c>
      <c r="J41" s="16" t="str">
        <f>_xll.GetPriceData(J$4,"mid",$D41)</f>
        <v>#N/A Log in required</v>
      </c>
      <c r="K41" s="21" t="e">
        <f t="shared" si="4"/>
        <v>#VALUE!</v>
      </c>
      <c r="L41" s="16" t="str">
        <f>_xll.GetPriceData(L$4,"mid",$D41)</f>
        <v>#N/A Log in required</v>
      </c>
      <c r="M41" s="21" t="e">
        <f t="shared" si="5"/>
        <v>#VALUE!</v>
      </c>
      <c r="N41" s="16" t="str">
        <f>_xll.GetPrice($N$4,"MonthlyAverage","Mid",$D41)</f>
        <v>#N/A No price available for MonthlyAverage before 28/02/2005</v>
      </c>
      <c r="O41" s="179" t="str">
        <f>_xll.GetPrice($O$4,"MonthlyAverage","Mid",$F41)</f>
        <v>#N/A No price available for MonthlyAverage before 31/01/1996</v>
      </c>
      <c r="R41" s="21" t="str">
        <f>_xll.GetPrice($R$4,"MonthlyAverage","Mid",$F41)</f>
        <v>#N/A No price available for MonthlyAverage before 31/01/1996</v>
      </c>
      <c r="U41" s="190" t="e">
        <f t="shared" si="6"/>
        <v>#VALUE!</v>
      </c>
      <c r="V41" s="183" t="e">
        <f t="shared" si="7"/>
        <v>#VALUE!</v>
      </c>
      <c r="W41" s="191" t="e">
        <f t="shared" si="8"/>
        <v>#VALUE!</v>
      </c>
      <c r="X41" s="183" t="e">
        <f t="shared" si="9"/>
        <v>#VALUE!</v>
      </c>
      <c r="Y41" s="191" t="e">
        <f t="shared" si="10"/>
        <v>#VALUE!</v>
      </c>
      <c r="Z41" s="194" t="e">
        <f t="shared" si="11"/>
        <v>#VALUE!</v>
      </c>
      <c r="AA41" s="183" t="e">
        <f t="shared" si="12"/>
        <v>#VALUE!</v>
      </c>
      <c r="AB41" s="25" t="e">
        <f t="shared" si="13"/>
        <v>#VALUE!</v>
      </c>
      <c r="AC41" s="16" t="e">
        <f t="shared" si="14"/>
        <v>#VALUE!</v>
      </c>
      <c r="AD41" s="16" t="e">
        <f t="shared" si="15"/>
        <v>#VALUE!</v>
      </c>
      <c r="AE41" s="25" t="e">
        <f t="shared" si="16"/>
        <v>#VALUE!</v>
      </c>
      <c r="AF41" s="16" t="e">
        <f t="shared" si="17"/>
        <v>#VALUE!</v>
      </c>
      <c r="AG41" s="16" t="e">
        <f t="shared" si="18"/>
        <v>#VALUE!</v>
      </c>
      <c r="AH41" s="16">
        <f t="shared" si="19"/>
        <v>0</v>
      </c>
      <c r="AI41" s="16">
        <f t="shared" si="20"/>
        <v>0</v>
      </c>
      <c r="AJ41" s="25" t="e">
        <f t="shared" si="21"/>
        <v>#VALUE!</v>
      </c>
      <c r="AK41" s="16" t="e">
        <f t="shared" si="22"/>
        <v>#VALUE!</v>
      </c>
      <c r="AL41" s="16" t="e">
        <f t="shared" si="23"/>
        <v>#VALUE!</v>
      </c>
      <c r="AM41" s="16" t="e">
        <f t="shared" si="24"/>
        <v>#VALUE!</v>
      </c>
      <c r="AN41" s="42" t="e">
        <f t="shared" si="25"/>
        <v>#VALUE!</v>
      </c>
      <c r="AO41" s="43" t="e">
        <f t="shared" si="26"/>
        <v>#VALUE!</v>
      </c>
      <c r="AP41" s="43" t="e">
        <f t="shared" si="27"/>
        <v>#VALUE!</v>
      </c>
      <c r="AQ41" s="43" t="e">
        <f t="shared" si="28"/>
        <v>#VALUE!</v>
      </c>
      <c r="AR41" s="43" t="e">
        <f t="shared" si="29"/>
        <v>#VALUE!</v>
      </c>
      <c r="AS41" s="177" t="e">
        <f t="shared" si="30"/>
        <v>#VALUE!</v>
      </c>
      <c r="AT41" s="115" t="e">
        <f t="shared" si="31"/>
        <v>#VALUE!</v>
      </c>
      <c r="AU41" s="115" t="e">
        <f t="shared" si="32"/>
        <v>#VALUE!</v>
      </c>
      <c r="AV41" s="115" t="e">
        <f t="shared" si="33"/>
        <v>#VALUE!</v>
      </c>
      <c r="AW41" s="115" t="e">
        <f t="shared" si="34"/>
        <v>#VALUE!</v>
      </c>
    </row>
    <row r="42" spans="1:49" x14ac:dyDescent="0.35">
      <c r="A42" s="5">
        <f t="shared" si="0"/>
        <v>1996</v>
      </c>
      <c r="B42" s="5">
        <f t="shared" si="1"/>
        <v>1</v>
      </c>
      <c r="C42" s="5">
        <f t="shared" si="2"/>
        <v>2</v>
      </c>
      <c r="D42" s="7">
        <f t="shared" si="3"/>
        <v>35124</v>
      </c>
      <c r="E42" s="7" t="str">
        <f>_xll.GetPriceData($J$4,"assessmentdate",D42)</f>
        <v>#N/A Log in required</v>
      </c>
      <c r="F42" s="33" t="s">
        <v>207</v>
      </c>
      <c r="G42" s="38" t="e">
        <f>_xll.GetPrice($G$4,,"mid",E42)</f>
        <v>#VALUE!</v>
      </c>
      <c r="H42" s="38" t="str">
        <f>_xll.GetPrice($G$4,,"mid",D42)</f>
        <v>#N/A No price available before 04/09/2009</v>
      </c>
      <c r="I42" s="38" t="str">
        <f>_xll.GetPrice($I$4,"MonthlyAverage","Mid",$D42)</f>
        <v>#N/A No price available for MonthlyAverage before 30/09/2009</v>
      </c>
      <c r="J42" s="16" t="str">
        <f>_xll.GetPriceData(J$4,"mid",$D42)</f>
        <v>#N/A Log in required</v>
      </c>
      <c r="K42" s="21" t="e">
        <f t="shared" si="4"/>
        <v>#VALUE!</v>
      </c>
      <c r="L42" s="16" t="str">
        <f>_xll.GetPriceData(L$4,"mid",$D42)</f>
        <v>#N/A Log in required</v>
      </c>
      <c r="M42" s="21" t="e">
        <f t="shared" si="5"/>
        <v>#VALUE!</v>
      </c>
      <c r="N42" s="16" t="str">
        <f>_xll.GetPrice($N$4,"MonthlyAverage","Mid",$D42)</f>
        <v>#N/A No price available for MonthlyAverage before 28/02/2005</v>
      </c>
      <c r="O42" s="179">
        <f>_xll.GetPrice($O$4,"MonthlyAverage","Mid",$D42)</f>
        <v>15</v>
      </c>
      <c r="P42" s="21">
        <f t="shared" ref="P42:P105" si="35">O42*20</f>
        <v>300</v>
      </c>
      <c r="Q42" s="16">
        <f t="shared" ref="Q42:Q105" si="36">P42*1.102</f>
        <v>330.6</v>
      </c>
      <c r="R42" s="21">
        <f>_xll.GetPrice($R$4,"MonthlyAverage","Mid",$D42)</f>
        <v>24.75</v>
      </c>
      <c r="S42" s="21">
        <f t="shared" ref="S42:S105" si="37">R42*20</f>
        <v>495</v>
      </c>
      <c r="T42" s="16">
        <f t="shared" ref="T42:T105" si="38">S42*1.102</f>
        <v>545.49</v>
      </c>
      <c r="U42" s="190" t="e">
        <f t="shared" si="6"/>
        <v>#VALUE!</v>
      </c>
      <c r="V42" s="183" t="e">
        <f t="shared" si="7"/>
        <v>#VALUE!</v>
      </c>
      <c r="W42" s="191" t="e">
        <f t="shared" si="8"/>
        <v>#VALUE!</v>
      </c>
      <c r="X42" s="183" t="e">
        <f t="shared" si="9"/>
        <v>#VALUE!</v>
      </c>
      <c r="Y42" s="191" t="e">
        <f t="shared" si="10"/>
        <v>#VALUE!</v>
      </c>
      <c r="Z42" s="194" t="e">
        <f t="shared" si="11"/>
        <v>#VALUE!</v>
      </c>
      <c r="AA42" s="183" t="e">
        <f t="shared" si="12"/>
        <v>#VALUE!</v>
      </c>
      <c r="AB42" s="25" t="e">
        <f t="shared" si="13"/>
        <v>#VALUE!</v>
      </c>
      <c r="AC42" s="16" t="e">
        <f t="shared" si="14"/>
        <v>#VALUE!</v>
      </c>
      <c r="AD42" s="16" t="e">
        <f t="shared" si="15"/>
        <v>#VALUE!</v>
      </c>
      <c r="AE42" s="25" t="e">
        <f t="shared" si="16"/>
        <v>#VALUE!</v>
      </c>
      <c r="AF42" s="16" t="e">
        <f t="shared" si="17"/>
        <v>#VALUE!</v>
      </c>
      <c r="AG42" s="16" t="e">
        <f t="shared" si="18"/>
        <v>#VALUE!</v>
      </c>
      <c r="AH42" s="16">
        <f t="shared" si="19"/>
        <v>330.6</v>
      </c>
      <c r="AI42" s="16">
        <f t="shared" si="20"/>
        <v>545.49</v>
      </c>
      <c r="AJ42" s="25" t="e">
        <f t="shared" si="21"/>
        <v>#VALUE!</v>
      </c>
      <c r="AK42" s="16" t="e">
        <f t="shared" si="22"/>
        <v>#VALUE!</v>
      </c>
      <c r="AL42" s="16" t="e">
        <f t="shared" si="23"/>
        <v>#VALUE!</v>
      </c>
      <c r="AM42" s="16" t="e">
        <f t="shared" si="24"/>
        <v>#VALUE!</v>
      </c>
      <c r="AN42" s="42" t="e">
        <f t="shared" si="25"/>
        <v>#VALUE!</v>
      </c>
      <c r="AO42" s="43" t="e">
        <f t="shared" si="26"/>
        <v>#VALUE!</v>
      </c>
      <c r="AP42" s="43" t="e">
        <f t="shared" si="27"/>
        <v>#VALUE!</v>
      </c>
      <c r="AQ42" s="43" t="e">
        <f t="shared" si="28"/>
        <v>#VALUE!</v>
      </c>
      <c r="AR42" s="43" t="e">
        <f t="shared" si="29"/>
        <v>#VALUE!</v>
      </c>
      <c r="AS42" s="177" t="e">
        <f t="shared" si="30"/>
        <v>#VALUE!</v>
      </c>
      <c r="AT42" s="115" t="e">
        <f t="shared" si="31"/>
        <v>#VALUE!</v>
      </c>
      <c r="AU42" s="115" t="e">
        <f t="shared" si="32"/>
        <v>#VALUE!</v>
      </c>
      <c r="AV42" s="115" t="e">
        <f t="shared" si="33"/>
        <v>#VALUE!</v>
      </c>
      <c r="AW42" s="115" t="e">
        <f t="shared" si="34"/>
        <v>#VALUE!</v>
      </c>
    </row>
    <row r="43" spans="1:49" x14ac:dyDescent="0.35">
      <c r="A43" s="5">
        <f t="shared" si="0"/>
        <v>1996</v>
      </c>
      <c r="B43" s="5">
        <f t="shared" si="1"/>
        <v>1</v>
      </c>
      <c r="C43" s="5">
        <f t="shared" si="2"/>
        <v>3</v>
      </c>
      <c r="D43" s="7">
        <f t="shared" si="3"/>
        <v>35155</v>
      </c>
      <c r="E43" s="7" t="str">
        <f>_xll.GetPriceData($J$4,"assessmentdate",D43)</f>
        <v>#N/A Log in required</v>
      </c>
      <c r="F43" s="33" t="s">
        <v>208</v>
      </c>
      <c r="G43" s="38" t="e">
        <f>_xll.GetPrice($G$4,,"mid",E43)</f>
        <v>#VALUE!</v>
      </c>
      <c r="H43" s="38" t="str">
        <f>_xll.GetPrice($G$4,,"mid",D43)</f>
        <v>#N/A No price available before 04/09/2009</v>
      </c>
      <c r="I43" s="38" t="str">
        <f>_xll.GetPrice($I$4,"MonthlyAverage","Mid",$D43)</f>
        <v>#N/A No price available for MonthlyAverage before 30/09/2009</v>
      </c>
      <c r="J43" s="16" t="str">
        <f>_xll.GetPriceData(J$4,"mid",$D43)</f>
        <v>#N/A Log in required</v>
      </c>
      <c r="K43" s="21" t="e">
        <f t="shared" si="4"/>
        <v>#VALUE!</v>
      </c>
      <c r="L43" s="16" t="str">
        <f>_xll.GetPriceData(L$4,"mid",$D43)</f>
        <v>#N/A Log in required</v>
      </c>
      <c r="M43" s="21" t="e">
        <f t="shared" si="5"/>
        <v>#VALUE!</v>
      </c>
      <c r="N43" s="16" t="str">
        <f>_xll.GetPrice($N$4,"MonthlyAverage","Mid",$D43)</f>
        <v>#N/A No price available for MonthlyAverage before 28/02/2005</v>
      </c>
      <c r="O43" s="179">
        <f>_xll.GetPrice($O$4,"MonthlyAverage","Mid",$D43)</f>
        <v>15</v>
      </c>
      <c r="P43" s="21">
        <f t="shared" si="35"/>
        <v>300</v>
      </c>
      <c r="Q43" s="16">
        <f t="shared" si="36"/>
        <v>330.6</v>
      </c>
      <c r="R43" s="21">
        <f>_xll.GetPrice($R$4,"MonthlyAverage","Mid",$D43)</f>
        <v>24.75</v>
      </c>
      <c r="S43" s="21">
        <f t="shared" si="37"/>
        <v>495</v>
      </c>
      <c r="T43" s="16">
        <f t="shared" si="38"/>
        <v>545.49</v>
      </c>
      <c r="U43" s="190" t="e">
        <f t="shared" si="6"/>
        <v>#VALUE!</v>
      </c>
      <c r="V43" s="183" t="e">
        <f t="shared" si="7"/>
        <v>#VALUE!</v>
      </c>
      <c r="W43" s="191" t="e">
        <f t="shared" si="8"/>
        <v>#VALUE!</v>
      </c>
      <c r="X43" s="183" t="e">
        <f t="shared" si="9"/>
        <v>#VALUE!</v>
      </c>
      <c r="Y43" s="191" t="e">
        <f t="shared" si="10"/>
        <v>#VALUE!</v>
      </c>
      <c r="Z43" s="194" t="e">
        <f t="shared" si="11"/>
        <v>#VALUE!</v>
      </c>
      <c r="AA43" s="183" t="e">
        <f t="shared" si="12"/>
        <v>#VALUE!</v>
      </c>
      <c r="AB43" s="25" t="e">
        <f t="shared" si="13"/>
        <v>#VALUE!</v>
      </c>
      <c r="AC43" s="16" t="e">
        <f t="shared" si="14"/>
        <v>#VALUE!</v>
      </c>
      <c r="AD43" s="16" t="e">
        <f t="shared" si="15"/>
        <v>#VALUE!</v>
      </c>
      <c r="AE43" s="25" t="e">
        <f t="shared" si="16"/>
        <v>#VALUE!</v>
      </c>
      <c r="AF43" s="16" t="e">
        <f t="shared" si="17"/>
        <v>#VALUE!</v>
      </c>
      <c r="AG43" s="16" t="e">
        <f t="shared" si="18"/>
        <v>#VALUE!</v>
      </c>
      <c r="AH43" s="16">
        <f t="shared" si="19"/>
        <v>0</v>
      </c>
      <c r="AI43" s="16">
        <f t="shared" si="20"/>
        <v>0</v>
      </c>
      <c r="AJ43" s="25" t="e">
        <f t="shared" si="21"/>
        <v>#VALUE!</v>
      </c>
      <c r="AK43" s="16" t="e">
        <f t="shared" si="22"/>
        <v>#VALUE!</v>
      </c>
      <c r="AL43" s="16" t="e">
        <f t="shared" si="23"/>
        <v>#VALUE!</v>
      </c>
      <c r="AM43" s="16" t="e">
        <f t="shared" si="24"/>
        <v>#VALUE!</v>
      </c>
      <c r="AN43" s="42" t="e">
        <f t="shared" si="25"/>
        <v>#VALUE!</v>
      </c>
      <c r="AO43" s="43" t="e">
        <f t="shared" si="26"/>
        <v>#VALUE!</v>
      </c>
      <c r="AP43" s="43" t="e">
        <f t="shared" si="27"/>
        <v>#VALUE!</v>
      </c>
      <c r="AQ43" s="43" t="e">
        <f t="shared" si="28"/>
        <v>#VALUE!</v>
      </c>
      <c r="AR43" s="43" t="e">
        <f t="shared" si="29"/>
        <v>#VALUE!</v>
      </c>
      <c r="AS43" s="177" t="e">
        <f t="shared" si="30"/>
        <v>#VALUE!</v>
      </c>
      <c r="AT43" s="115" t="e">
        <f t="shared" si="31"/>
        <v>#VALUE!</v>
      </c>
      <c r="AU43" s="115" t="e">
        <f t="shared" si="32"/>
        <v>#VALUE!</v>
      </c>
      <c r="AV43" s="115" t="e">
        <f t="shared" si="33"/>
        <v>#VALUE!</v>
      </c>
      <c r="AW43" s="115" t="e">
        <f t="shared" si="34"/>
        <v>#VALUE!</v>
      </c>
    </row>
    <row r="44" spans="1:49" x14ac:dyDescent="0.35">
      <c r="A44" s="5">
        <f t="shared" si="0"/>
        <v>1996</v>
      </c>
      <c r="B44" s="5">
        <f t="shared" si="1"/>
        <v>2</v>
      </c>
      <c r="C44" s="5">
        <f t="shared" si="2"/>
        <v>4</v>
      </c>
      <c r="D44" s="7">
        <f t="shared" si="3"/>
        <v>35185</v>
      </c>
      <c r="E44" s="7" t="str">
        <f>_xll.GetPriceData($J$4,"assessmentdate",D44)</f>
        <v>#N/A Log in required</v>
      </c>
      <c r="F44" s="33" t="s">
        <v>209</v>
      </c>
      <c r="G44" s="38" t="e">
        <f>_xll.GetPrice($G$4,,"mid",E44)</f>
        <v>#VALUE!</v>
      </c>
      <c r="H44" s="38" t="str">
        <f>_xll.GetPrice($G$4,,"mid",D44)</f>
        <v>#N/A No price available before 04/09/2009</v>
      </c>
      <c r="I44" s="38" t="str">
        <f>_xll.GetPrice($I$4,"MonthlyAverage","Mid",$D44)</f>
        <v>#N/A No price available for MonthlyAverage before 30/09/2009</v>
      </c>
      <c r="J44" s="16" t="str">
        <f>_xll.GetPriceData(J$4,"mid",$D44)</f>
        <v>#N/A Log in required</v>
      </c>
      <c r="K44" s="21" t="e">
        <f t="shared" si="4"/>
        <v>#VALUE!</v>
      </c>
      <c r="L44" s="16" t="str">
        <f>_xll.GetPriceData(L$4,"mid",$D44)</f>
        <v>#N/A Log in required</v>
      </c>
      <c r="M44" s="21" t="e">
        <f t="shared" si="5"/>
        <v>#VALUE!</v>
      </c>
      <c r="N44" s="16" t="str">
        <f>_xll.GetPrice($N$4,"MonthlyAverage","Mid",$D44)</f>
        <v>#N/A No price available for MonthlyAverage before 28/02/2005</v>
      </c>
      <c r="O44" s="179">
        <f>_xll.GetPrice($O$4,"MonthlyAverage","Mid",$D44)</f>
        <v>15</v>
      </c>
      <c r="P44" s="21">
        <f t="shared" si="35"/>
        <v>300</v>
      </c>
      <c r="Q44" s="16">
        <f t="shared" si="36"/>
        <v>330.6</v>
      </c>
      <c r="R44" s="21">
        <f>_xll.GetPrice($R$4,"MonthlyAverage","Mid",$D44)</f>
        <v>25.89</v>
      </c>
      <c r="S44" s="21">
        <f t="shared" si="37"/>
        <v>517.79999999999995</v>
      </c>
      <c r="T44" s="16">
        <f t="shared" si="38"/>
        <v>570.61559999999997</v>
      </c>
      <c r="U44" s="190" t="e">
        <f t="shared" si="6"/>
        <v>#VALUE!</v>
      </c>
      <c r="V44" s="183" t="e">
        <f t="shared" si="7"/>
        <v>#VALUE!</v>
      </c>
      <c r="W44" s="191" t="e">
        <f t="shared" si="8"/>
        <v>#VALUE!</v>
      </c>
      <c r="X44" s="183" t="e">
        <f t="shared" si="9"/>
        <v>#VALUE!</v>
      </c>
      <c r="Y44" s="191" t="e">
        <f t="shared" si="10"/>
        <v>#VALUE!</v>
      </c>
      <c r="Z44" s="194" t="e">
        <f t="shared" si="11"/>
        <v>#VALUE!</v>
      </c>
      <c r="AA44" s="183" t="e">
        <f t="shared" si="12"/>
        <v>#VALUE!</v>
      </c>
      <c r="AB44" s="25" t="e">
        <f t="shared" si="13"/>
        <v>#VALUE!</v>
      </c>
      <c r="AC44" s="16" t="e">
        <f t="shared" si="14"/>
        <v>#VALUE!</v>
      </c>
      <c r="AD44" s="16" t="e">
        <f t="shared" si="15"/>
        <v>#VALUE!</v>
      </c>
      <c r="AE44" s="25" t="e">
        <f t="shared" si="16"/>
        <v>#VALUE!</v>
      </c>
      <c r="AF44" s="16" t="e">
        <f t="shared" si="17"/>
        <v>#VALUE!</v>
      </c>
      <c r="AG44" s="16" t="e">
        <f t="shared" si="18"/>
        <v>#VALUE!</v>
      </c>
      <c r="AH44" s="16">
        <f t="shared" si="19"/>
        <v>0</v>
      </c>
      <c r="AI44" s="16">
        <f t="shared" si="20"/>
        <v>25.125599999999963</v>
      </c>
      <c r="AJ44" s="25" t="e">
        <f t="shared" si="21"/>
        <v>#VALUE!</v>
      </c>
      <c r="AK44" s="16" t="e">
        <f t="shared" si="22"/>
        <v>#VALUE!</v>
      </c>
      <c r="AL44" s="16" t="e">
        <f t="shared" si="23"/>
        <v>#VALUE!</v>
      </c>
      <c r="AM44" s="16" t="e">
        <f t="shared" si="24"/>
        <v>#VALUE!</v>
      </c>
      <c r="AN44" s="42" t="e">
        <f t="shared" si="25"/>
        <v>#VALUE!</v>
      </c>
      <c r="AO44" s="43" t="e">
        <f t="shared" si="26"/>
        <v>#VALUE!</v>
      </c>
      <c r="AP44" s="43" t="e">
        <f t="shared" si="27"/>
        <v>#VALUE!</v>
      </c>
      <c r="AQ44" s="43" t="e">
        <f t="shared" si="28"/>
        <v>#VALUE!</v>
      </c>
      <c r="AR44" s="43" t="e">
        <f t="shared" si="29"/>
        <v>#VALUE!</v>
      </c>
      <c r="AS44" s="177" t="e">
        <f t="shared" si="30"/>
        <v>#VALUE!</v>
      </c>
      <c r="AT44" s="115" t="e">
        <f t="shared" si="31"/>
        <v>#VALUE!</v>
      </c>
      <c r="AU44" s="115" t="e">
        <f t="shared" si="32"/>
        <v>#VALUE!</v>
      </c>
      <c r="AV44" s="115" t="e">
        <f t="shared" si="33"/>
        <v>#VALUE!</v>
      </c>
      <c r="AW44" s="115" t="e">
        <f t="shared" si="34"/>
        <v>#VALUE!</v>
      </c>
    </row>
    <row r="45" spans="1:49" x14ac:dyDescent="0.35">
      <c r="A45" s="5">
        <f t="shared" si="0"/>
        <v>1996</v>
      </c>
      <c r="B45" s="5">
        <f t="shared" si="1"/>
        <v>2</v>
      </c>
      <c r="C45" s="5">
        <f t="shared" si="2"/>
        <v>5</v>
      </c>
      <c r="D45" s="7">
        <f t="shared" si="3"/>
        <v>35216</v>
      </c>
      <c r="E45" s="7" t="str">
        <f>_xll.GetPriceData($J$4,"assessmentdate",D45)</f>
        <v>#N/A Log in required</v>
      </c>
      <c r="F45" s="33" t="s">
        <v>210</v>
      </c>
      <c r="G45" s="38" t="e">
        <f>_xll.GetPrice($G$4,,"mid",E45)</f>
        <v>#VALUE!</v>
      </c>
      <c r="H45" s="38" t="str">
        <f>_xll.GetPrice($G$4,,"mid",D45)</f>
        <v>#N/A No price available before 04/09/2009</v>
      </c>
      <c r="I45" s="38" t="str">
        <f>_xll.GetPrice($I$4,"MonthlyAverage","Mid",$D45)</f>
        <v>#N/A No price available for MonthlyAverage before 30/09/2009</v>
      </c>
      <c r="J45" s="16" t="str">
        <f>_xll.GetPriceData(J$4,"mid",$D45)</f>
        <v>#N/A Log in required</v>
      </c>
      <c r="K45" s="21" t="e">
        <f t="shared" si="4"/>
        <v>#VALUE!</v>
      </c>
      <c r="L45" s="16" t="str">
        <f>_xll.GetPriceData(L$4,"mid",$D45)</f>
        <v>#N/A Log in required</v>
      </c>
      <c r="M45" s="21" t="e">
        <f t="shared" si="5"/>
        <v>#VALUE!</v>
      </c>
      <c r="N45" s="16" t="str">
        <f>_xll.GetPrice($N$4,"MonthlyAverage","Mid",$D45)</f>
        <v>#N/A No price available for MonthlyAverage before 28/02/2005</v>
      </c>
      <c r="O45" s="179">
        <f>_xll.GetPrice($O$4,"MonthlyAverage","Mid",$D45)</f>
        <v>15</v>
      </c>
      <c r="P45" s="21">
        <f t="shared" si="35"/>
        <v>300</v>
      </c>
      <c r="Q45" s="16">
        <f t="shared" si="36"/>
        <v>330.6</v>
      </c>
      <c r="R45" s="21">
        <f>_xll.GetPrice($R$4,"MonthlyAverage","Mid",$D45)</f>
        <v>26.25</v>
      </c>
      <c r="S45" s="21">
        <f t="shared" si="37"/>
        <v>525</v>
      </c>
      <c r="T45" s="16">
        <f t="shared" si="38"/>
        <v>578.55000000000007</v>
      </c>
      <c r="U45" s="190" t="e">
        <f t="shared" si="6"/>
        <v>#VALUE!</v>
      </c>
      <c r="V45" s="183" t="e">
        <f t="shared" si="7"/>
        <v>#VALUE!</v>
      </c>
      <c r="W45" s="191" t="e">
        <f t="shared" si="8"/>
        <v>#VALUE!</v>
      </c>
      <c r="X45" s="183" t="e">
        <f t="shared" si="9"/>
        <v>#VALUE!</v>
      </c>
      <c r="Y45" s="191" t="e">
        <f t="shared" si="10"/>
        <v>#VALUE!</v>
      </c>
      <c r="Z45" s="194" t="e">
        <f t="shared" si="11"/>
        <v>#VALUE!</v>
      </c>
      <c r="AA45" s="183" t="e">
        <f t="shared" si="12"/>
        <v>#VALUE!</v>
      </c>
      <c r="AB45" s="25" t="e">
        <f t="shared" si="13"/>
        <v>#VALUE!</v>
      </c>
      <c r="AC45" s="16" t="e">
        <f t="shared" si="14"/>
        <v>#VALUE!</v>
      </c>
      <c r="AD45" s="16" t="e">
        <f t="shared" si="15"/>
        <v>#VALUE!</v>
      </c>
      <c r="AE45" s="25" t="e">
        <f t="shared" si="16"/>
        <v>#VALUE!</v>
      </c>
      <c r="AF45" s="16" t="e">
        <f t="shared" si="17"/>
        <v>#VALUE!</v>
      </c>
      <c r="AG45" s="16" t="e">
        <f t="shared" si="18"/>
        <v>#VALUE!</v>
      </c>
      <c r="AH45" s="16">
        <f t="shared" si="19"/>
        <v>0</v>
      </c>
      <c r="AI45" s="16">
        <f t="shared" si="20"/>
        <v>7.934400000000096</v>
      </c>
      <c r="AJ45" s="25" t="e">
        <f t="shared" si="21"/>
        <v>#VALUE!</v>
      </c>
      <c r="AK45" s="16" t="e">
        <f t="shared" si="22"/>
        <v>#VALUE!</v>
      </c>
      <c r="AL45" s="16" t="e">
        <f t="shared" si="23"/>
        <v>#VALUE!</v>
      </c>
      <c r="AM45" s="16" t="e">
        <f t="shared" si="24"/>
        <v>#VALUE!</v>
      </c>
      <c r="AN45" s="42" t="e">
        <f t="shared" si="25"/>
        <v>#VALUE!</v>
      </c>
      <c r="AO45" s="43" t="e">
        <f t="shared" si="26"/>
        <v>#VALUE!</v>
      </c>
      <c r="AP45" s="43" t="e">
        <f t="shared" si="27"/>
        <v>#VALUE!</v>
      </c>
      <c r="AQ45" s="43" t="e">
        <f t="shared" si="28"/>
        <v>#VALUE!</v>
      </c>
      <c r="AR45" s="43" t="e">
        <f t="shared" si="29"/>
        <v>#VALUE!</v>
      </c>
      <c r="AS45" s="177" t="e">
        <f t="shared" si="30"/>
        <v>#VALUE!</v>
      </c>
      <c r="AT45" s="115" t="e">
        <f t="shared" si="31"/>
        <v>#VALUE!</v>
      </c>
      <c r="AU45" s="115" t="e">
        <f t="shared" si="32"/>
        <v>#VALUE!</v>
      </c>
      <c r="AV45" s="115" t="e">
        <f t="shared" si="33"/>
        <v>#VALUE!</v>
      </c>
      <c r="AW45" s="115" t="e">
        <f t="shared" si="34"/>
        <v>#VALUE!</v>
      </c>
    </row>
    <row r="46" spans="1:49" x14ac:dyDescent="0.35">
      <c r="A46" s="5">
        <f t="shared" si="0"/>
        <v>1996</v>
      </c>
      <c r="B46" s="5">
        <f t="shared" si="1"/>
        <v>2</v>
      </c>
      <c r="C46" s="5">
        <f t="shared" si="2"/>
        <v>6</v>
      </c>
      <c r="D46" s="7">
        <f t="shared" si="3"/>
        <v>35246</v>
      </c>
      <c r="E46" s="7" t="str">
        <f>_xll.GetPriceData($J$4,"assessmentdate",D46)</f>
        <v>#N/A Log in required</v>
      </c>
      <c r="F46" s="33" t="s">
        <v>211</v>
      </c>
      <c r="G46" s="38" t="e">
        <f>_xll.GetPrice($G$4,,"mid",E46)</f>
        <v>#VALUE!</v>
      </c>
      <c r="H46" s="38" t="str">
        <f>_xll.GetPrice($G$4,,"mid",D46)</f>
        <v>#N/A No price available before 04/09/2009</v>
      </c>
      <c r="I46" s="38" t="str">
        <f>_xll.GetPrice($I$4,"MonthlyAverage","Mid",$D46)</f>
        <v>#N/A No price available for MonthlyAverage before 30/09/2009</v>
      </c>
      <c r="J46" s="16" t="str">
        <f>_xll.GetPriceData(J$4,"mid",$D46)</f>
        <v>#N/A Log in required</v>
      </c>
      <c r="K46" s="21" t="e">
        <f t="shared" si="4"/>
        <v>#VALUE!</v>
      </c>
      <c r="L46" s="16" t="str">
        <f>_xll.GetPriceData(L$4,"mid",$D46)</f>
        <v>#N/A Log in required</v>
      </c>
      <c r="M46" s="21" t="e">
        <f t="shared" si="5"/>
        <v>#VALUE!</v>
      </c>
      <c r="N46" s="16" t="str">
        <f>_xll.GetPrice($N$4,"MonthlyAverage","Mid",$D46)</f>
        <v>#N/A No price available for MonthlyAverage before 28/02/2005</v>
      </c>
      <c r="O46" s="179">
        <f>_xll.GetPrice($O$4,"MonthlyAverage","Mid",$D46)</f>
        <v>15</v>
      </c>
      <c r="P46" s="21">
        <f t="shared" si="35"/>
        <v>300</v>
      </c>
      <c r="Q46" s="16">
        <f t="shared" si="36"/>
        <v>330.6</v>
      </c>
      <c r="R46" s="21">
        <f>_xll.GetPrice($R$4,"MonthlyAverage","Mid",$D46)</f>
        <v>26.25</v>
      </c>
      <c r="S46" s="21">
        <f t="shared" si="37"/>
        <v>525</v>
      </c>
      <c r="T46" s="16">
        <f t="shared" si="38"/>
        <v>578.55000000000007</v>
      </c>
      <c r="U46" s="190" t="e">
        <f t="shared" si="6"/>
        <v>#VALUE!</v>
      </c>
      <c r="V46" s="183" t="e">
        <f t="shared" si="7"/>
        <v>#VALUE!</v>
      </c>
      <c r="W46" s="191" t="e">
        <f t="shared" si="8"/>
        <v>#VALUE!</v>
      </c>
      <c r="X46" s="183" t="e">
        <f t="shared" si="9"/>
        <v>#VALUE!</v>
      </c>
      <c r="Y46" s="191" t="e">
        <f t="shared" si="10"/>
        <v>#VALUE!</v>
      </c>
      <c r="Z46" s="194" t="e">
        <f t="shared" si="11"/>
        <v>#VALUE!</v>
      </c>
      <c r="AA46" s="183" t="e">
        <f t="shared" si="12"/>
        <v>#VALUE!</v>
      </c>
      <c r="AB46" s="25" t="e">
        <f t="shared" si="13"/>
        <v>#VALUE!</v>
      </c>
      <c r="AC46" s="16" t="e">
        <f t="shared" si="14"/>
        <v>#VALUE!</v>
      </c>
      <c r="AD46" s="16" t="e">
        <f t="shared" si="15"/>
        <v>#VALUE!</v>
      </c>
      <c r="AE46" s="25" t="e">
        <f t="shared" si="16"/>
        <v>#VALUE!</v>
      </c>
      <c r="AF46" s="16" t="e">
        <f t="shared" si="17"/>
        <v>#VALUE!</v>
      </c>
      <c r="AG46" s="16" t="e">
        <f t="shared" si="18"/>
        <v>#VALUE!</v>
      </c>
      <c r="AH46" s="16">
        <f t="shared" si="19"/>
        <v>0</v>
      </c>
      <c r="AI46" s="16">
        <f t="shared" si="20"/>
        <v>0</v>
      </c>
      <c r="AJ46" s="25" t="e">
        <f t="shared" si="21"/>
        <v>#VALUE!</v>
      </c>
      <c r="AK46" s="16" t="e">
        <f t="shared" si="22"/>
        <v>#VALUE!</v>
      </c>
      <c r="AL46" s="16" t="e">
        <f t="shared" si="23"/>
        <v>#VALUE!</v>
      </c>
      <c r="AM46" s="16" t="e">
        <f t="shared" si="24"/>
        <v>#VALUE!</v>
      </c>
      <c r="AN46" s="42" t="e">
        <f t="shared" si="25"/>
        <v>#VALUE!</v>
      </c>
      <c r="AO46" s="43" t="e">
        <f t="shared" si="26"/>
        <v>#VALUE!</v>
      </c>
      <c r="AP46" s="43" t="e">
        <f t="shared" si="27"/>
        <v>#VALUE!</v>
      </c>
      <c r="AQ46" s="43" t="e">
        <f t="shared" si="28"/>
        <v>#VALUE!</v>
      </c>
      <c r="AR46" s="43" t="e">
        <f t="shared" si="29"/>
        <v>#VALUE!</v>
      </c>
      <c r="AS46" s="177" t="e">
        <f t="shared" si="30"/>
        <v>#VALUE!</v>
      </c>
      <c r="AT46" s="115" t="e">
        <f t="shared" si="31"/>
        <v>#VALUE!</v>
      </c>
      <c r="AU46" s="115" t="e">
        <f t="shared" si="32"/>
        <v>#VALUE!</v>
      </c>
      <c r="AV46" s="115" t="e">
        <f t="shared" si="33"/>
        <v>#VALUE!</v>
      </c>
      <c r="AW46" s="115" t="e">
        <f t="shared" si="34"/>
        <v>#VALUE!</v>
      </c>
    </row>
    <row r="47" spans="1:49" x14ac:dyDescent="0.35">
      <c r="A47" s="5">
        <f t="shared" si="0"/>
        <v>1996</v>
      </c>
      <c r="B47" s="5">
        <f t="shared" si="1"/>
        <v>3</v>
      </c>
      <c r="C47" s="5">
        <f t="shared" si="2"/>
        <v>7</v>
      </c>
      <c r="D47" s="7">
        <f t="shared" si="3"/>
        <v>35277</v>
      </c>
      <c r="E47" s="7" t="str">
        <f>_xll.GetPriceData($J$4,"assessmentdate",D47)</f>
        <v>#N/A Log in required</v>
      </c>
      <c r="F47" s="33" t="s">
        <v>212</v>
      </c>
      <c r="G47" s="38" t="e">
        <f>_xll.GetPrice($G$4,,"mid",E47)</f>
        <v>#VALUE!</v>
      </c>
      <c r="H47" s="38" t="str">
        <f>_xll.GetPrice($G$4,,"mid",D47)</f>
        <v>#N/A No price available before 04/09/2009</v>
      </c>
      <c r="I47" s="38" t="str">
        <f>_xll.GetPrice($I$4,"MonthlyAverage","Mid",$D47)</f>
        <v>#N/A No price available for MonthlyAverage before 30/09/2009</v>
      </c>
      <c r="J47" s="16" t="str">
        <f>_xll.GetPriceData(J$4,"mid",$D47)</f>
        <v>#N/A Log in required</v>
      </c>
      <c r="K47" s="21" t="e">
        <f t="shared" si="4"/>
        <v>#VALUE!</v>
      </c>
      <c r="L47" s="16" t="str">
        <f>_xll.GetPriceData(L$4,"mid",$D47)</f>
        <v>#N/A Log in required</v>
      </c>
      <c r="M47" s="21" t="e">
        <f t="shared" si="5"/>
        <v>#VALUE!</v>
      </c>
      <c r="N47" s="16" t="str">
        <f>_xll.GetPrice($N$4,"MonthlyAverage","Mid",$D47)</f>
        <v>#N/A No price available for MonthlyAverage before 28/02/2005</v>
      </c>
      <c r="O47" s="179">
        <f>_xll.GetPrice($O$4,"MonthlyAverage","Mid",$D47)</f>
        <v>15</v>
      </c>
      <c r="P47" s="21">
        <f t="shared" si="35"/>
        <v>300</v>
      </c>
      <c r="Q47" s="16">
        <f t="shared" si="36"/>
        <v>330.6</v>
      </c>
      <c r="R47" s="21">
        <f>_xll.GetPrice($R$4,"MonthlyAverage","Mid",$D47)</f>
        <v>26.25</v>
      </c>
      <c r="S47" s="21">
        <f t="shared" si="37"/>
        <v>525</v>
      </c>
      <c r="T47" s="16">
        <f t="shared" si="38"/>
        <v>578.55000000000007</v>
      </c>
      <c r="U47" s="190" t="e">
        <f t="shared" si="6"/>
        <v>#VALUE!</v>
      </c>
      <c r="V47" s="183" t="e">
        <f t="shared" si="7"/>
        <v>#VALUE!</v>
      </c>
      <c r="W47" s="191" t="e">
        <f t="shared" si="8"/>
        <v>#VALUE!</v>
      </c>
      <c r="X47" s="183" t="e">
        <f t="shared" si="9"/>
        <v>#VALUE!</v>
      </c>
      <c r="Y47" s="191" t="e">
        <f t="shared" si="10"/>
        <v>#VALUE!</v>
      </c>
      <c r="Z47" s="194" t="e">
        <f t="shared" si="11"/>
        <v>#VALUE!</v>
      </c>
      <c r="AA47" s="183" t="e">
        <f t="shared" si="12"/>
        <v>#VALUE!</v>
      </c>
      <c r="AB47" s="25" t="e">
        <f t="shared" si="13"/>
        <v>#VALUE!</v>
      </c>
      <c r="AC47" s="16" t="e">
        <f t="shared" si="14"/>
        <v>#VALUE!</v>
      </c>
      <c r="AD47" s="16" t="e">
        <f t="shared" si="15"/>
        <v>#VALUE!</v>
      </c>
      <c r="AE47" s="25" t="e">
        <f t="shared" si="16"/>
        <v>#VALUE!</v>
      </c>
      <c r="AF47" s="16" t="e">
        <f t="shared" si="17"/>
        <v>#VALUE!</v>
      </c>
      <c r="AG47" s="16" t="e">
        <f t="shared" si="18"/>
        <v>#VALUE!</v>
      </c>
      <c r="AH47" s="16">
        <f t="shared" si="19"/>
        <v>0</v>
      </c>
      <c r="AI47" s="16">
        <f t="shared" si="20"/>
        <v>0</v>
      </c>
      <c r="AJ47" s="25" t="e">
        <f t="shared" si="21"/>
        <v>#VALUE!</v>
      </c>
      <c r="AK47" s="16" t="e">
        <f t="shared" si="22"/>
        <v>#VALUE!</v>
      </c>
      <c r="AL47" s="16" t="e">
        <f t="shared" si="23"/>
        <v>#VALUE!</v>
      </c>
      <c r="AM47" s="16" t="e">
        <f t="shared" si="24"/>
        <v>#VALUE!</v>
      </c>
      <c r="AN47" s="42" t="e">
        <f t="shared" si="25"/>
        <v>#VALUE!</v>
      </c>
      <c r="AO47" s="43" t="e">
        <f t="shared" si="26"/>
        <v>#VALUE!</v>
      </c>
      <c r="AP47" s="43" t="e">
        <f t="shared" si="27"/>
        <v>#VALUE!</v>
      </c>
      <c r="AQ47" s="43" t="e">
        <f t="shared" si="28"/>
        <v>#VALUE!</v>
      </c>
      <c r="AR47" s="43" t="e">
        <f t="shared" si="29"/>
        <v>#VALUE!</v>
      </c>
      <c r="AS47" s="177" t="e">
        <f t="shared" si="30"/>
        <v>#VALUE!</v>
      </c>
      <c r="AT47" s="115" t="e">
        <f t="shared" si="31"/>
        <v>#VALUE!</v>
      </c>
      <c r="AU47" s="115" t="e">
        <f t="shared" si="32"/>
        <v>#VALUE!</v>
      </c>
      <c r="AV47" s="115" t="e">
        <f t="shared" si="33"/>
        <v>#VALUE!</v>
      </c>
      <c r="AW47" s="115" t="e">
        <f t="shared" si="34"/>
        <v>#VALUE!</v>
      </c>
    </row>
    <row r="48" spans="1:49" x14ac:dyDescent="0.35">
      <c r="A48" s="5">
        <f t="shared" si="0"/>
        <v>1996</v>
      </c>
      <c r="B48" s="5">
        <f t="shared" si="1"/>
        <v>3</v>
      </c>
      <c r="C48" s="5">
        <f t="shared" si="2"/>
        <v>8</v>
      </c>
      <c r="D48" s="7">
        <f t="shared" si="3"/>
        <v>35308</v>
      </c>
      <c r="E48" s="7" t="str">
        <f>_xll.GetPriceData($J$4,"assessmentdate",D48)</f>
        <v>#N/A Log in required</v>
      </c>
      <c r="F48" s="33" t="s">
        <v>213</v>
      </c>
      <c r="G48" s="38" t="e">
        <f>_xll.GetPrice($G$4,,"mid",E48)</f>
        <v>#VALUE!</v>
      </c>
      <c r="H48" s="38" t="str">
        <f>_xll.GetPrice($G$4,,"mid",D48)</f>
        <v>#N/A No price available before 04/09/2009</v>
      </c>
      <c r="I48" s="38" t="str">
        <f>_xll.GetPrice($I$4,"MonthlyAverage","Mid",$D48)</f>
        <v>#N/A No price available for MonthlyAverage before 30/09/2009</v>
      </c>
      <c r="J48" s="16" t="str">
        <f>_xll.GetPriceData(J$4,"mid",$D48)</f>
        <v>#N/A Log in required</v>
      </c>
      <c r="K48" s="21" t="e">
        <f t="shared" si="4"/>
        <v>#VALUE!</v>
      </c>
      <c r="L48" s="16" t="str">
        <f>_xll.GetPriceData(L$4,"mid",$D48)</f>
        <v>#N/A Log in required</v>
      </c>
      <c r="M48" s="21" t="e">
        <f t="shared" si="5"/>
        <v>#VALUE!</v>
      </c>
      <c r="N48" s="16" t="str">
        <f>_xll.GetPrice($N$4,"MonthlyAverage","Mid",$D48)</f>
        <v>#N/A No price available for MonthlyAverage before 28/02/2005</v>
      </c>
      <c r="O48" s="179">
        <f>_xll.GetPrice($O$4,"MonthlyAverage","Mid",$D48)</f>
        <v>15.65</v>
      </c>
      <c r="P48" s="21">
        <f t="shared" si="35"/>
        <v>313</v>
      </c>
      <c r="Q48" s="16">
        <f t="shared" si="36"/>
        <v>344.92600000000004</v>
      </c>
      <c r="R48" s="21">
        <f>_xll.GetPrice($R$4,"MonthlyAverage","Mid",$D48)</f>
        <v>26.25</v>
      </c>
      <c r="S48" s="21">
        <f t="shared" si="37"/>
        <v>525</v>
      </c>
      <c r="T48" s="16">
        <f t="shared" si="38"/>
        <v>578.55000000000007</v>
      </c>
      <c r="U48" s="190" t="e">
        <f t="shared" si="6"/>
        <v>#VALUE!</v>
      </c>
      <c r="V48" s="183" t="e">
        <f t="shared" si="7"/>
        <v>#VALUE!</v>
      </c>
      <c r="W48" s="191" t="e">
        <f t="shared" si="8"/>
        <v>#VALUE!</v>
      </c>
      <c r="X48" s="183" t="e">
        <f t="shared" si="9"/>
        <v>#VALUE!</v>
      </c>
      <c r="Y48" s="191" t="e">
        <f t="shared" si="10"/>
        <v>#VALUE!</v>
      </c>
      <c r="Z48" s="194" t="e">
        <f t="shared" si="11"/>
        <v>#VALUE!</v>
      </c>
      <c r="AA48" s="183" t="e">
        <f t="shared" si="12"/>
        <v>#VALUE!</v>
      </c>
      <c r="AB48" s="25" t="e">
        <f t="shared" si="13"/>
        <v>#VALUE!</v>
      </c>
      <c r="AC48" s="16" t="e">
        <f t="shared" si="14"/>
        <v>#VALUE!</v>
      </c>
      <c r="AD48" s="16" t="e">
        <f t="shared" si="15"/>
        <v>#VALUE!</v>
      </c>
      <c r="AE48" s="25" t="e">
        <f t="shared" si="16"/>
        <v>#VALUE!</v>
      </c>
      <c r="AF48" s="16" t="e">
        <f t="shared" si="17"/>
        <v>#VALUE!</v>
      </c>
      <c r="AG48" s="16" t="e">
        <f t="shared" si="18"/>
        <v>#VALUE!</v>
      </c>
      <c r="AH48" s="16">
        <f t="shared" si="19"/>
        <v>14.326000000000022</v>
      </c>
      <c r="AI48" s="16">
        <f t="shared" si="20"/>
        <v>0</v>
      </c>
      <c r="AJ48" s="25" t="e">
        <f t="shared" si="21"/>
        <v>#VALUE!</v>
      </c>
      <c r="AK48" s="16" t="e">
        <f t="shared" si="22"/>
        <v>#VALUE!</v>
      </c>
      <c r="AL48" s="16" t="e">
        <f t="shared" si="23"/>
        <v>#VALUE!</v>
      </c>
      <c r="AM48" s="16" t="e">
        <f t="shared" si="24"/>
        <v>#VALUE!</v>
      </c>
      <c r="AN48" s="42" t="e">
        <f t="shared" si="25"/>
        <v>#VALUE!</v>
      </c>
      <c r="AO48" s="43" t="e">
        <f t="shared" si="26"/>
        <v>#VALUE!</v>
      </c>
      <c r="AP48" s="43" t="e">
        <f t="shared" si="27"/>
        <v>#VALUE!</v>
      </c>
      <c r="AQ48" s="43" t="e">
        <f t="shared" si="28"/>
        <v>#VALUE!</v>
      </c>
      <c r="AR48" s="43" t="e">
        <f t="shared" si="29"/>
        <v>#VALUE!</v>
      </c>
      <c r="AS48" s="177" t="e">
        <f t="shared" si="30"/>
        <v>#VALUE!</v>
      </c>
      <c r="AT48" s="115" t="e">
        <f t="shared" si="31"/>
        <v>#VALUE!</v>
      </c>
      <c r="AU48" s="115" t="e">
        <f t="shared" si="32"/>
        <v>#VALUE!</v>
      </c>
      <c r="AV48" s="115" t="e">
        <f t="shared" si="33"/>
        <v>#VALUE!</v>
      </c>
      <c r="AW48" s="115" t="e">
        <f t="shared" si="34"/>
        <v>#VALUE!</v>
      </c>
    </row>
    <row r="49" spans="1:49" x14ac:dyDescent="0.35">
      <c r="A49" s="5">
        <f t="shared" si="0"/>
        <v>1996</v>
      </c>
      <c r="B49" s="5">
        <f t="shared" si="1"/>
        <v>3</v>
      </c>
      <c r="C49" s="5">
        <f t="shared" si="2"/>
        <v>9</v>
      </c>
      <c r="D49" s="7">
        <f t="shared" si="3"/>
        <v>35338</v>
      </c>
      <c r="E49" s="7" t="str">
        <f>_xll.GetPriceData($J$4,"assessmentdate",D49)</f>
        <v>#N/A Log in required</v>
      </c>
      <c r="F49" s="33" t="s">
        <v>214</v>
      </c>
      <c r="G49" s="38" t="e">
        <f>_xll.GetPrice($G$4,,"mid",E49)</f>
        <v>#VALUE!</v>
      </c>
      <c r="H49" s="38" t="str">
        <f>_xll.GetPrice($G$4,,"mid",D49)</f>
        <v>#N/A No price available before 04/09/2009</v>
      </c>
      <c r="I49" s="38" t="str">
        <f>_xll.GetPrice($I$4,"MonthlyAverage","Mid",$D49)</f>
        <v>#N/A No price available for MonthlyAverage before 30/09/2009</v>
      </c>
      <c r="J49" s="16" t="str">
        <f>_xll.GetPriceData(J$4,"mid",$D49)</f>
        <v>#N/A Log in required</v>
      </c>
      <c r="K49" s="21" t="e">
        <f t="shared" si="4"/>
        <v>#VALUE!</v>
      </c>
      <c r="L49" s="16" t="str">
        <f>_xll.GetPriceData(L$4,"mid",$D49)</f>
        <v>#N/A Log in required</v>
      </c>
      <c r="M49" s="21" t="e">
        <f t="shared" si="5"/>
        <v>#VALUE!</v>
      </c>
      <c r="N49" s="16" t="str">
        <f>_xll.GetPrice($N$4,"MonthlyAverage","Mid",$D49)</f>
        <v>#N/A No price available for MonthlyAverage before 28/02/2005</v>
      </c>
      <c r="O49" s="179">
        <f>_xll.GetPrice($O$4,"MonthlyAverage","Mid",$D49)</f>
        <v>16.309999999999999</v>
      </c>
      <c r="P49" s="21">
        <f t="shared" si="35"/>
        <v>326.2</v>
      </c>
      <c r="Q49" s="16">
        <f t="shared" si="36"/>
        <v>359.47239999999999</v>
      </c>
      <c r="R49" s="21">
        <f>_xll.GetPrice($R$4,"MonthlyAverage","Mid",$D49)</f>
        <v>26.25</v>
      </c>
      <c r="S49" s="21">
        <f t="shared" si="37"/>
        <v>525</v>
      </c>
      <c r="T49" s="16">
        <f t="shared" si="38"/>
        <v>578.55000000000007</v>
      </c>
      <c r="U49" s="190" t="e">
        <f t="shared" si="6"/>
        <v>#VALUE!</v>
      </c>
      <c r="V49" s="183" t="e">
        <f t="shared" si="7"/>
        <v>#VALUE!</v>
      </c>
      <c r="W49" s="191" t="e">
        <f t="shared" si="8"/>
        <v>#VALUE!</v>
      </c>
      <c r="X49" s="183" t="e">
        <f t="shared" si="9"/>
        <v>#VALUE!</v>
      </c>
      <c r="Y49" s="191" t="e">
        <f t="shared" si="10"/>
        <v>#VALUE!</v>
      </c>
      <c r="Z49" s="194" t="e">
        <f t="shared" si="11"/>
        <v>#VALUE!</v>
      </c>
      <c r="AA49" s="183" t="e">
        <f t="shared" si="12"/>
        <v>#VALUE!</v>
      </c>
      <c r="AB49" s="25" t="e">
        <f t="shared" si="13"/>
        <v>#VALUE!</v>
      </c>
      <c r="AC49" s="16" t="e">
        <f t="shared" si="14"/>
        <v>#VALUE!</v>
      </c>
      <c r="AD49" s="16" t="e">
        <f t="shared" si="15"/>
        <v>#VALUE!</v>
      </c>
      <c r="AE49" s="25" t="e">
        <f t="shared" si="16"/>
        <v>#VALUE!</v>
      </c>
      <c r="AF49" s="16" t="e">
        <f t="shared" si="17"/>
        <v>#VALUE!</v>
      </c>
      <c r="AG49" s="16" t="e">
        <f t="shared" si="18"/>
        <v>#VALUE!</v>
      </c>
      <c r="AH49" s="16">
        <f t="shared" si="19"/>
        <v>14.546399999999949</v>
      </c>
      <c r="AI49" s="16">
        <f t="shared" si="20"/>
        <v>0</v>
      </c>
      <c r="AJ49" s="25" t="e">
        <f t="shared" si="21"/>
        <v>#VALUE!</v>
      </c>
      <c r="AK49" s="16" t="e">
        <f t="shared" si="22"/>
        <v>#VALUE!</v>
      </c>
      <c r="AL49" s="16" t="e">
        <f t="shared" si="23"/>
        <v>#VALUE!</v>
      </c>
      <c r="AM49" s="16" t="e">
        <f t="shared" si="24"/>
        <v>#VALUE!</v>
      </c>
      <c r="AN49" s="42" t="e">
        <f t="shared" si="25"/>
        <v>#VALUE!</v>
      </c>
      <c r="AO49" s="43" t="e">
        <f t="shared" si="26"/>
        <v>#VALUE!</v>
      </c>
      <c r="AP49" s="43" t="e">
        <f t="shared" si="27"/>
        <v>#VALUE!</v>
      </c>
      <c r="AQ49" s="43" t="e">
        <f t="shared" si="28"/>
        <v>#VALUE!</v>
      </c>
      <c r="AR49" s="43" t="e">
        <f t="shared" si="29"/>
        <v>#VALUE!</v>
      </c>
      <c r="AS49" s="177" t="e">
        <f t="shared" si="30"/>
        <v>#VALUE!</v>
      </c>
      <c r="AT49" s="115" t="e">
        <f t="shared" si="31"/>
        <v>#VALUE!</v>
      </c>
      <c r="AU49" s="115" t="e">
        <f t="shared" si="32"/>
        <v>#VALUE!</v>
      </c>
      <c r="AV49" s="115" t="e">
        <f t="shared" si="33"/>
        <v>#VALUE!</v>
      </c>
      <c r="AW49" s="115" t="e">
        <f t="shared" si="34"/>
        <v>#VALUE!</v>
      </c>
    </row>
    <row r="50" spans="1:49" x14ac:dyDescent="0.35">
      <c r="A50" s="5">
        <f t="shared" si="0"/>
        <v>1996</v>
      </c>
      <c r="B50" s="5">
        <f t="shared" si="1"/>
        <v>4</v>
      </c>
      <c r="C50" s="5">
        <f t="shared" si="2"/>
        <v>10</v>
      </c>
      <c r="D50" s="7">
        <f t="shared" si="3"/>
        <v>35369</v>
      </c>
      <c r="E50" s="7" t="str">
        <f>_xll.GetPriceData($J$4,"assessmentdate",D50)</f>
        <v>#N/A Log in required</v>
      </c>
      <c r="F50" s="33" t="s">
        <v>215</v>
      </c>
      <c r="G50" s="38" t="e">
        <f>_xll.GetPrice($G$4,,"mid",E50)</f>
        <v>#VALUE!</v>
      </c>
      <c r="H50" s="38" t="str">
        <f>_xll.GetPrice($G$4,,"mid",D50)</f>
        <v>#N/A No price available before 04/09/2009</v>
      </c>
      <c r="I50" s="38" t="str">
        <f>_xll.GetPrice($I$4,"MonthlyAverage","Mid",$D50)</f>
        <v>#N/A No price available for MonthlyAverage before 30/09/2009</v>
      </c>
      <c r="J50" s="16" t="str">
        <f>_xll.GetPriceData(J$4,"mid",$D50)</f>
        <v>#N/A Log in required</v>
      </c>
      <c r="K50" s="21" t="e">
        <f t="shared" si="4"/>
        <v>#VALUE!</v>
      </c>
      <c r="L50" s="16" t="str">
        <f>_xll.GetPriceData(L$4,"mid",$D50)</f>
        <v>#N/A Log in required</v>
      </c>
      <c r="M50" s="21" t="e">
        <f t="shared" si="5"/>
        <v>#VALUE!</v>
      </c>
      <c r="N50" s="16" t="str">
        <f>_xll.GetPrice($N$4,"MonthlyAverage","Mid",$D50)</f>
        <v>#N/A No price available for MonthlyAverage before 28/02/2005</v>
      </c>
      <c r="O50" s="179">
        <f>_xll.GetPrice($O$4,"MonthlyAverage","Mid",$D50)</f>
        <v>16.309999999999999</v>
      </c>
      <c r="P50" s="21">
        <f t="shared" si="35"/>
        <v>326.2</v>
      </c>
      <c r="Q50" s="16">
        <f t="shared" si="36"/>
        <v>359.47239999999999</v>
      </c>
      <c r="R50" s="21">
        <f>_xll.GetPrice($R$4,"MonthlyAverage","Mid",$D50)</f>
        <v>26.25</v>
      </c>
      <c r="S50" s="21">
        <f t="shared" si="37"/>
        <v>525</v>
      </c>
      <c r="T50" s="16">
        <f t="shared" si="38"/>
        <v>578.55000000000007</v>
      </c>
      <c r="U50" s="190" t="e">
        <f t="shared" si="6"/>
        <v>#VALUE!</v>
      </c>
      <c r="V50" s="183" t="e">
        <f t="shared" si="7"/>
        <v>#VALUE!</v>
      </c>
      <c r="W50" s="191" t="e">
        <f t="shared" si="8"/>
        <v>#VALUE!</v>
      </c>
      <c r="X50" s="183" t="e">
        <f t="shared" si="9"/>
        <v>#VALUE!</v>
      </c>
      <c r="Y50" s="191" t="e">
        <f t="shared" si="10"/>
        <v>#VALUE!</v>
      </c>
      <c r="Z50" s="194" t="e">
        <f t="shared" si="11"/>
        <v>#VALUE!</v>
      </c>
      <c r="AA50" s="183" t="e">
        <f t="shared" si="12"/>
        <v>#VALUE!</v>
      </c>
      <c r="AB50" s="25" t="e">
        <f t="shared" si="13"/>
        <v>#VALUE!</v>
      </c>
      <c r="AC50" s="16" t="e">
        <f t="shared" si="14"/>
        <v>#VALUE!</v>
      </c>
      <c r="AD50" s="16" t="e">
        <f t="shared" si="15"/>
        <v>#VALUE!</v>
      </c>
      <c r="AE50" s="25" t="e">
        <f t="shared" si="16"/>
        <v>#VALUE!</v>
      </c>
      <c r="AF50" s="16" t="e">
        <f t="shared" si="17"/>
        <v>#VALUE!</v>
      </c>
      <c r="AG50" s="16" t="e">
        <f t="shared" si="18"/>
        <v>#VALUE!</v>
      </c>
      <c r="AH50" s="16">
        <f t="shared" si="19"/>
        <v>0</v>
      </c>
      <c r="AI50" s="16">
        <f t="shared" si="20"/>
        <v>0</v>
      </c>
      <c r="AJ50" s="25" t="e">
        <f t="shared" si="21"/>
        <v>#VALUE!</v>
      </c>
      <c r="AK50" s="16" t="e">
        <f t="shared" si="22"/>
        <v>#VALUE!</v>
      </c>
      <c r="AL50" s="16" t="e">
        <f t="shared" si="23"/>
        <v>#VALUE!</v>
      </c>
      <c r="AM50" s="16" t="e">
        <f t="shared" si="24"/>
        <v>#VALUE!</v>
      </c>
      <c r="AN50" s="42" t="e">
        <f t="shared" si="25"/>
        <v>#VALUE!</v>
      </c>
      <c r="AO50" s="43" t="e">
        <f t="shared" si="26"/>
        <v>#VALUE!</v>
      </c>
      <c r="AP50" s="43" t="e">
        <f t="shared" si="27"/>
        <v>#VALUE!</v>
      </c>
      <c r="AQ50" s="43" t="e">
        <f t="shared" si="28"/>
        <v>#VALUE!</v>
      </c>
      <c r="AR50" s="43" t="e">
        <f t="shared" si="29"/>
        <v>#VALUE!</v>
      </c>
      <c r="AS50" s="177" t="e">
        <f t="shared" si="30"/>
        <v>#VALUE!</v>
      </c>
      <c r="AT50" s="115" t="e">
        <f t="shared" si="31"/>
        <v>#VALUE!</v>
      </c>
      <c r="AU50" s="115" t="e">
        <f t="shared" si="32"/>
        <v>#VALUE!</v>
      </c>
      <c r="AV50" s="115" t="e">
        <f t="shared" si="33"/>
        <v>#VALUE!</v>
      </c>
      <c r="AW50" s="115" t="e">
        <f t="shared" si="34"/>
        <v>#VALUE!</v>
      </c>
    </row>
    <row r="51" spans="1:49" x14ac:dyDescent="0.35">
      <c r="A51" s="5">
        <f t="shared" si="0"/>
        <v>1996</v>
      </c>
      <c r="B51" s="5">
        <f t="shared" si="1"/>
        <v>4</v>
      </c>
      <c r="C51" s="5">
        <f t="shared" si="2"/>
        <v>11</v>
      </c>
      <c r="D51" s="7">
        <f t="shared" si="3"/>
        <v>35399</v>
      </c>
      <c r="E51" s="7" t="str">
        <f>_xll.GetPriceData($J$4,"assessmentdate",D51)</f>
        <v>#N/A Log in required</v>
      </c>
      <c r="F51" s="33" t="s">
        <v>216</v>
      </c>
      <c r="G51" s="38" t="e">
        <f>_xll.GetPrice($G$4,,"mid",E51)</f>
        <v>#VALUE!</v>
      </c>
      <c r="H51" s="38" t="str">
        <f>_xll.GetPrice($G$4,,"mid",D51)</f>
        <v>#N/A No price available before 04/09/2009</v>
      </c>
      <c r="I51" s="38" t="str">
        <f>_xll.GetPrice($I$4,"MonthlyAverage","Mid",$D51)</f>
        <v>#N/A No price available for MonthlyAverage before 30/09/2009</v>
      </c>
      <c r="J51" s="16" t="str">
        <f>_xll.GetPriceData(J$4,"mid",$D51)</f>
        <v>#N/A Log in required</v>
      </c>
      <c r="K51" s="21" t="e">
        <f t="shared" si="4"/>
        <v>#VALUE!</v>
      </c>
      <c r="L51" s="16" t="str">
        <f>_xll.GetPriceData(L$4,"mid",$D51)</f>
        <v>#N/A Log in required</v>
      </c>
      <c r="M51" s="21" t="e">
        <f t="shared" si="5"/>
        <v>#VALUE!</v>
      </c>
      <c r="N51" s="16" t="str">
        <f>_xll.GetPrice($N$4,"MonthlyAverage","Mid",$D51)</f>
        <v>#N/A No price available for MonthlyAverage before 28/02/2005</v>
      </c>
      <c r="O51" s="179">
        <f>_xll.GetPrice($O$4,"MonthlyAverage","Mid",$D51)</f>
        <v>16.309999999999999</v>
      </c>
      <c r="P51" s="21">
        <f t="shared" si="35"/>
        <v>326.2</v>
      </c>
      <c r="Q51" s="16">
        <f t="shared" si="36"/>
        <v>359.47239999999999</v>
      </c>
      <c r="R51" s="21">
        <f>_xll.GetPrice($R$4,"MonthlyAverage","Mid",$D51)</f>
        <v>25.14</v>
      </c>
      <c r="S51" s="21">
        <f t="shared" si="37"/>
        <v>502.8</v>
      </c>
      <c r="T51" s="16">
        <f t="shared" si="38"/>
        <v>554.08560000000011</v>
      </c>
      <c r="U51" s="190" t="e">
        <f t="shared" si="6"/>
        <v>#VALUE!</v>
      </c>
      <c r="V51" s="183" t="e">
        <f t="shared" si="7"/>
        <v>#VALUE!</v>
      </c>
      <c r="W51" s="191" t="e">
        <f t="shared" si="8"/>
        <v>#VALUE!</v>
      </c>
      <c r="X51" s="183" t="e">
        <f t="shared" si="9"/>
        <v>#VALUE!</v>
      </c>
      <c r="Y51" s="191" t="e">
        <f t="shared" si="10"/>
        <v>#VALUE!</v>
      </c>
      <c r="Z51" s="194" t="e">
        <f t="shared" si="11"/>
        <v>#VALUE!</v>
      </c>
      <c r="AA51" s="183" t="e">
        <f t="shared" si="12"/>
        <v>#VALUE!</v>
      </c>
      <c r="AB51" s="25" t="e">
        <f t="shared" si="13"/>
        <v>#VALUE!</v>
      </c>
      <c r="AC51" s="16" t="e">
        <f t="shared" si="14"/>
        <v>#VALUE!</v>
      </c>
      <c r="AD51" s="16" t="e">
        <f t="shared" si="15"/>
        <v>#VALUE!</v>
      </c>
      <c r="AE51" s="25" t="e">
        <f t="shared" si="16"/>
        <v>#VALUE!</v>
      </c>
      <c r="AF51" s="16" t="e">
        <f t="shared" si="17"/>
        <v>#VALUE!</v>
      </c>
      <c r="AG51" s="16" t="e">
        <f t="shared" si="18"/>
        <v>#VALUE!</v>
      </c>
      <c r="AH51" s="16">
        <f t="shared" si="19"/>
        <v>0</v>
      </c>
      <c r="AI51" s="16">
        <f t="shared" si="20"/>
        <v>-24.464399999999955</v>
      </c>
      <c r="AJ51" s="25" t="e">
        <f t="shared" si="21"/>
        <v>#VALUE!</v>
      </c>
      <c r="AK51" s="16" t="e">
        <f t="shared" si="22"/>
        <v>#VALUE!</v>
      </c>
      <c r="AL51" s="16" t="e">
        <f t="shared" si="23"/>
        <v>#VALUE!</v>
      </c>
      <c r="AM51" s="16" t="e">
        <f t="shared" si="24"/>
        <v>#VALUE!</v>
      </c>
      <c r="AN51" s="42" t="e">
        <f t="shared" si="25"/>
        <v>#VALUE!</v>
      </c>
      <c r="AO51" s="43" t="e">
        <f t="shared" si="26"/>
        <v>#VALUE!</v>
      </c>
      <c r="AP51" s="43" t="e">
        <f t="shared" si="27"/>
        <v>#VALUE!</v>
      </c>
      <c r="AQ51" s="43" t="e">
        <f t="shared" si="28"/>
        <v>#VALUE!</v>
      </c>
      <c r="AR51" s="43" t="e">
        <f t="shared" si="29"/>
        <v>#VALUE!</v>
      </c>
      <c r="AS51" s="177" t="e">
        <f t="shared" si="30"/>
        <v>#VALUE!</v>
      </c>
      <c r="AT51" s="115" t="e">
        <f t="shared" si="31"/>
        <v>#VALUE!</v>
      </c>
      <c r="AU51" s="115" t="e">
        <f t="shared" si="32"/>
        <v>#VALUE!</v>
      </c>
      <c r="AV51" s="115" t="e">
        <f t="shared" si="33"/>
        <v>#VALUE!</v>
      </c>
      <c r="AW51" s="115" t="e">
        <f t="shared" si="34"/>
        <v>#VALUE!</v>
      </c>
    </row>
    <row r="52" spans="1:49" x14ac:dyDescent="0.35">
      <c r="A52" s="5">
        <f t="shared" si="0"/>
        <v>1996</v>
      </c>
      <c r="B52" s="5">
        <f t="shared" si="1"/>
        <v>4</v>
      </c>
      <c r="C52" s="5">
        <f t="shared" si="2"/>
        <v>12</v>
      </c>
      <c r="D52" s="7">
        <f t="shared" si="3"/>
        <v>35430</v>
      </c>
      <c r="E52" s="7" t="str">
        <f>_xll.GetPriceData($J$4,"assessmentdate",D52)</f>
        <v>#N/A Log in required</v>
      </c>
      <c r="F52" s="34" t="s">
        <v>217</v>
      </c>
      <c r="G52" s="38" t="e">
        <f>_xll.GetPrice($G$4,,"mid",E52)</f>
        <v>#VALUE!</v>
      </c>
      <c r="H52" s="38" t="str">
        <f>_xll.GetPrice($G$4,,"mid",D52)</f>
        <v>#N/A No price available before 04/09/2009</v>
      </c>
      <c r="I52" s="38" t="str">
        <f>_xll.GetPrice($I$4,"MonthlyAverage","Mid",$D52)</f>
        <v>#N/A No price available for MonthlyAverage before 30/09/2009</v>
      </c>
      <c r="J52" s="16" t="str">
        <f>_xll.GetPriceData(J$4,"mid",$D52)</f>
        <v>#N/A Log in required</v>
      </c>
      <c r="K52" s="21" t="e">
        <f t="shared" si="4"/>
        <v>#VALUE!</v>
      </c>
      <c r="L52" s="16" t="str">
        <f>_xll.GetPriceData(L$4,"mid",$D52)</f>
        <v>#N/A Log in required</v>
      </c>
      <c r="M52" s="21" t="e">
        <f t="shared" si="5"/>
        <v>#VALUE!</v>
      </c>
      <c r="N52" s="16" t="str">
        <f>_xll.GetPrice($N$4,"MonthlyAverage","Mid",$D52)</f>
        <v>#N/A No price available for MonthlyAverage before 28/02/2005</v>
      </c>
      <c r="O52" s="179">
        <f>_xll.GetPrice($O$4,"MonthlyAverage","Mid",$D52)</f>
        <v>16.27</v>
      </c>
      <c r="P52" s="21">
        <f t="shared" si="35"/>
        <v>325.39999999999998</v>
      </c>
      <c r="Q52" s="16">
        <f t="shared" si="36"/>
        <v>358.5908</v>
      </c>
      <c r="R52" s="21">
        <f>_xll.GetPrice($R$4,"MonthlyAverage","Mid",$D52)</f>
        <v>20.61</v>
      </c>
      <c r="S52" s="21">
        <f t="shared" si="37"/>
        <v>412.2</v>
      </c>
      <c r="T52" s="16">
        <f t="shared" si="38"/>
        <v>454.24440000000004</v>
      </c>
      <c r="U52" s="190" t="e">
        <f t="shared" si="6"/>
        <v>#VALUE!</v>
      </c>
      <c r="V52" s="183" t="e">
        <f t="shared" si="7"/>
        <v>#VALUE!</v>
      </c>
      <c r="W52" s="191" t="e">
        <f t="shared" si="8"/>
        <v>#VALUE!</v>
      </c>
      <c r="X52" s="183" t="e">
        <f t="shared" si="9"/>
        <v>#VALUE!</v>
      </c>
      <c r="Y52" s="191" t="e">
        <f t="shared" si="10"/>
        <v>#VALUE!</v>
      </c>
      <c r="Z52" s="194" t="e">
        <f t="shared" si="11"/>
        <v>#VALUE!</v>
      </c>
      <c r="AA52" s="183" t="e">
        <f t="shared" si="12"/>
        <v>#VALUE!</v>
      </c>
      <c r="AB52" s="25" t="e">
        <f t="shared" si="13"/>
        <v>#VALUE!</v>
      </c>
      <c r="AC52" s="16" t="e">
        <f t="shared" si="14"/>
        <v>#VALUE!</v>
      </c>
      <c r="AD52" s="16" t="e">
        <f t="shared" si="15"/>
        <v>#VALUE!</v>
      </c>
      <c r="AE52" s="25" t="e">
        <f t="shared" si="16"/>
        <v>#VALUE!</v>
      </c>
      <c r="AF52" s="16" t="e">
        <f t="shared" si="17"/>
        <v>#VALUE!</v>
      </c>
      <c r="AG52" s="16" t="e">
        <f t="shared" si="18"/>
        <v>#VALUE!</v>
      </c>
      <c r="AH52" s="16">
        <f t="shared" si="19"/>
        <v>-0.88159999999999172</v>
      </c>
      <c r="AI52" s="16">
        <f t="shared" si="20"/>
        <v>-99.841200000000072</v>
      </c>
      <c r="AJ52" s="25" t="e">
        <f t="shared" si="21"/>
        <v>#VALUE!</v>
      </c>
      <c r="AK52" s="16" t="e">
        <f t="shared" si="22"/>
        <v>#VALUE!</v>
      </c>
      <c r="AL52" s="16" t="e">
        <f t="shared" si="23"/>
        <v>#VALUE!</v>
      </c>
      <c r="AM52" s="16" t="e">
        <f t="shared" si="24"/>
        <v>#VALUE!</v>
      </c>
      <c r="AN52" s="42" t="e">
        <f t="shared" si="25"/>
        <v>#VALUE!</v>
      </c>
      <c r="AO52" s="43" t="e">
        <f t="shared" si="26"/>
        <v>#VALUE!</v>
      </c>
      <c r="AP52" s="43" t="e">
        <f t="shared" si="27"/>
        <v>#VALUE!</v>
      </c>
      <c r="AQ52" s="43" t="e">
        <f t="shared" si="28"/>
        <v>#VALUE!</v>
      </c>
      <c r="AR52" s="43" t="e">
        <f t="shared" si="29"/>
        <v>#VALUE!</v>
      </c>
      <c r="AS52" s="177" t="e">
        <f t="shared" si="30"/>
        <v>#VALUE!</v>
      </c>
      <c r="AT52" s="115" t="e">
        <f t="shared" si="31"/>
        <v>#VALUE!</v>
      </c>
      <c r="AU52" s="115" t="e">
        <f t="shared" si="32"/>
        <v>#VALUE!</v>
      </c>
      <c r="AV52" s="115" t="e">
        <f t="shared" si="33"/>
        <v>#VALUE!</v>
      </c>
      <c r="AW52" s="115" t="e">
        <f t="shared" si="34"/>
        <v>#VALUE!</v>
      </c>
    </row>
    <row r="53" spans="1:49" s="22" customFormat="1" x14ac:dyDescent="0.35">
      <c r="A53" s="5">
        <f t="shared" si="0"/>
        <v>1997</v>
      </c>
      <c r="B53" s="5">
        <f t="shared" si="1"/>
        <v>1</v>
      </c>
      <c r="C53" s="5">
        <f t="shared" si="2"/>
        <v>1</v>
      </c>
      <c r="D53" s="7">
        <f t="shared" si="3"/>
        <v>35461</v>
      </c>
      <c r="E53" s="7" t="str">
        <f>_xll.GetPriceData($J$4,"assessmentdate",D53)</f>
        <v>#N/A Log in required</v>
      </c>
      <c r="F53" s="33" t="s">
        <v>218</v>
      </c>
      <c r="G53" s="38" t="e">
        <f>_xll.GetPrice($G$4,,"mid",E53)</f>
        <v>#VALUE!</v>
      </c>
      <c r="H53" s="38" t="str">
        <f>_xll.GetPrice($G$4,,"mid",D53)</f>
        <v>#N/A No price available before 04/09/2009</v>
      </c>
      <c r="I53" s="38" t="str">
        <f>_xll.GetPrice($I$4,"MonthlyAverage","Mid",$D53)</f>
        <v>#N/A No price available for MonthlyAverage before 30/09/2009</v>
      </c>
      <c r="J53" s="16" t="str">
        <f>_xll.GetPriceData(J$4,"mid",$D53)</f>
        <v>#N/A Log in required</v>
      </c>
      <c r="K53" s="21" t="e">
        <f t="shared" si="4"/>
        <v>#VALUE!</v>
      </c>
      <c r="L53" s="16" t="str">
        <f>_xll.GetPriceData(L$4,"mid",$D53)</f>
        <v>#N/A Log in required</v>
      </c>
      <c r="M53" s="21" t="e">
        <f t="shared" si="5"/>
        <v>#VALUE!</v>
      </c>
      <c r="N53" s="16" t="str">
        <f>_xll.GetPrice($N$4,"MonthlyAverage","Mid",$D53)</f>
        <v>#N/A No price available for MonthlyAverage before 28/02/2005</v>
      </c>
      <c r="O53" s="179">
        <f>_xll.GetPrice($O$4,"MonthlyAverage","Mid",$D53)</f>
        <v>16.25</v>
      </c>
      <c r="P53" s="21">
        <f t="shared" si="35"/>
        <v>325</v>
      </c>
      <c r="Q53" s="16">
        <f t="shared" si="36"/>
        <v>358.15000000000003</v>
      </c>
      <c r="R53" s="21">
        <f>_xll.GetPrice($R$4,"MonthlyAverage","Mid",$D53)</f>
        <v>18.5</v>
      </c>
      <c r="S53" s="21">
        <f t="shared" si="37"/>
        <v>370</v>
      </c>
      <c r="T53" s="16">
        <f t="shared" si="38"/>
        <v>407.74</v>
      </c>
      <c r="U53" s="190" t="e">
        <f t="shared" si="6"/>
        <v>#VALUE!</v>
      </c>
      <c r="V53" s="183" t="e">
        <f t="shared" si="7"/>
        <v>#VALUE!</v>
      </c>
      <c r="W53" s="191" t="e">
        <f t="shared" si="8"/>
        <v>#VALUE!</v>
      </c>
      <c r="X53" s="183" t="e">
        <f t="shared" si="9"/>
        <v>#VALUE!</v>
      </c>
      <c r="Y53" s="191" t="e">
        <f t="shared" si="10"/>
        <v>#VALUE!</v>
      </c>
      <c r="Z53" s="194" t="e">
        <f t="shared" si="11"/>
        <v>#VALUE!</v>
      </c>
      <c r="AA53" s="183" t="e">
        <f t="shared" si="12"/>
        <v>#VALUE!</v>
      </c>
      <c r="AB53" s="25" t="e">
        <f t="shared" si="13"/>
        <v>#VALUE!</v>
      </c>
      <c r="AC53" s="16" t="e">
        <f t="shared" si="14"/>
        <v>#VALUE!</v>
      </c>
      <c r="AD53" s="16" t="e">
        <f t="shared" si="15"/>
        <v>#VALUE!</v>
      </c>
      <c r="AE53" s="25" t="e">
        <f t="shared" si="16"/>
        <v>#VALUE!</v>
      </c>
      <c r="AF53" s="16" t="e">
        <f t="shared" si="17"/>
        <v>#VALUE!</v>
      </c>
      <c r="AG53" s="16" t="e">
        <f t="shared" si="18"/>
        <v>#VALUE!</v>
      </c>
      <c r="AH53" s="16">
        <f t="shared" si="19"/>
        <v>-0.44079999999996744</v>
      </c>
      <c r="AI53" s="16">
        <f t="shared" si="20"/>
        <v>-46.504400000000032</v>
      </c>
      <c r="AJ53" s="25" t="e">
        <f t="shared" si="21"/>
        <v>#VALUE!</v>
      </c>
      <c r="AK53" s="16" t="e">
        <f t="shared" si="22"/>
        <v>#VALUE!</v>
      </c>
      <c r="AL53" s="16" t="e">
        <f t="shared" si="23"/>
        <v>#VALUE!</v>
      </c>
      <c r="AM53" s="16" t="e">
        <f t="shared" si="24"/>
        <v>#VALUE!</v>
      </c>
      <c r="AN53" s="42" t="e">
        <f t="shared" si="25"/>
        <v>#VALUE!</v>
      </c>
      <c r="AO53" s="43" t="e">
        <f t="shared" si="26"/>
        <v>#VALUE!</v>
      </c>
      <c r="AP53" s="43" t="e">
        <f t="shared" si="27"/>
        <v>#VALUE!</v>
      </c>
      <c r="AQ53" s="43" t="e">
        <f t="shared" si="28"/>
        <v>#VALUE!</v>
      </c>
      <c r="AR53" s="43" t="e">
        <f t="shared" si="29"/>
        <v>#VALUE!</v>
      </c>
      <c r="AS53" s="177" t="e">
        <f t="shared" si="30"/>
        <v>#VALUE!</v>
      </c>
      <c r="AT53" s="115" t="e">
        <f t="shared" si="31"/>
        <v>#VALUE!</v>
      </c>
      <c r="AU53" s="115" t="e">
        <f t="shared" si="32"/>
        <v>#VALUE!</v>
      </c>
      <c r="AV53" s="115" t="e">
        <f t="shared" si="33"/>
        <v>#VALUE!</v>
      </c>
      <c r="AW53" s="115" t="e">
        <f t="shared" si="34"/>
        <v>#VALUE!</v>
      </c>
    </row>
    <row r="54" spans="1:49" x14ac:dyDescent="0.35">
      <c r="A54" s="5">
        <f t="shared" si="0"/>
        <v>1997</v>
      </c>
      <c r="B54" s="5">
        <f t="shared" si="1"/>
        <v>1</v>
      </c>
      <c r="C54" s="5">
        <f t="shared" si="2"/>
        <v>2</v>
      </c>
      <c r="D54" s="7">
        <f t="shared" si="3"/>
        <v>35489</v>
      </c>
      <c r="E54" s="7" t="str">
        <f>_xll.GetPriceData($J$4,"assessmentdate",D54)</f>
        <v>#N/A Log in required</v>
      </c>
      <c r="F54" s="33" t="s">
        <v>219</v>
      </c>
      <c r="G54" s="38" t="e">
        <f>_xll.GetPrice($G$4,,"mid",E54)</f>
        <v>#VALUE!</v>
      </c>
      <c r="H54" s="38" t="str">
        <f>_xll.GetPrice($G$4,,"mid",D54)</f>
        <v>#N/A No price available before 04/09/2009</v>
      </c>
      <c r="I54" s="38" t="str">
        <f>_xll.GetPrice($I$4,"MonthlyAverage","Mid",$D54)</f>
        <v>#N/A No price available for MonthlyAverage before 30/09/2009</v>
      </c>
      <c r="J54" s="16" t="str">
        <f>_xll.GetPriceData(J$4,"mid",$D54)</f>
        <v>#N/A Log in required</v>
      </c>
      <c r="K54" s="21" t="e">
        <f t="shared" si="4"/>
        <v>#VALUE!</v>
      </c>
      <c r="L54" s="16" t="str">
        <f>_xll.GetPriceData(L$4,"mid",$D54)</f>
        <v>#N/A Log in required</v>
      </c>
      <c r="M54" s="21" t="e">
        <f t="shared" si="5"/>
        <v>#VALUE!</v>
      </c>
      <c r="N54" s="16" t="str">
        <f>_xll.GetPrice($N$4,"MonthlyAverage","Mid",$D54)</f>
        <v>#N/A No price available for MonthlyAverage before 28/02/2005</v>
      </c>
      <c r="O54" s="179">
        <f>_xll.GetPrice($O$4,"MonthlyAverage","Mid",$D54)</f>
        <v>16.25</v>
      </c>
      <c r="P54" s="21">
        <f t="shared" si="35"/>
        <v>325</v>
      </c>
      <c r="Q54" s="16">
        <f t="shared" si="36"/>
        <v>358.15000000000003</v>
      </c>
      <c r="R54" s="21">
        <f>_xll.GetPrice($R$4,"MonthlyAverage","Mid",$D54)</f>
        <v>18.5</v>
      </c>
      <c r="S54" s="21">
        <f t="shared" si="37"/>
        <v>370</v>
      </c>
      <c r="T54" s="16">
        <f t="shared" si="38"/>
        <v>407.74</v>
      </c>
      <c r="U54" s="190" t="e">
        <f t="shared" si="6"/>
        <v>#VALUE!</v>
      </c>
      <c r="V54" s="183" t="e">
        <f t="shared" si="7"/>
        <v>#VALUE!</v>
      </c>
      <c r="W54" s="191" t="e">
        <f t="shared" si="8"/>
        <v>#VALUE!</v>
      </c>
      <c r="X54" s="183" t="e">
        <f t="shared" si="9"/>
        <v>#VALUE!</v>
      </c>
      <c r="Y54" s="191" t="e">
        <f t="shared" si="10"/>
        <v>#VALUE!</v>
      </c>
      <c r="Z54" s="194" t="e">
        <f t="shared" si="11"/>
        <v>#VALUE!</v>
      </c>
      <c r="AA54" s="183" t="e">
        <f t="shared" si="12"/>
        <v>#VALUE!</v>
      </c>
      <c r="AB54" s="25" t="e">
        <f t="shared" si="13"/>
        <v>#VALUE!</v>
      </c>
      <c r="AC54" s="16" t="e">
        <f t="shared" si="14"/>
        <v>#VALUE!</v>
      </c>
      <c r="AD54" s="16" t="e">
        <f t="shared" si="15"/>
        <v>#VALUE!</v>
      </c>
      <c r="AE54" s="25" t="e">
        <f t="shared" si="16"/>
        <v>#VALUE!</v>
      </c>
      <c r="AF54" s="16" t="e">
        <f t="shared" si="17"/>
        <v>#VALUE!</v>
      </c>
      <c r="AG54" s="16" t="e">
        <f t="shared" si="18"/>
        <v>#VALUE!</v>
      </c>
      <c r="AH54" s="16">
        <f t="shared" si="19"/>
        <v>0</v>
      </c>
      <c r="AI54" s="16">
        <f t="shared" si="20"/>
        <v>0</v>
      </c>
      <c r="AJ54" s="25" t="e">
        <f t="shared" si="21"/>
        <v>#VALUE!</v>
      </c>
      <c r="AK54" s="16" t="e">
        <f t="shared" si="22"/>
        <v>#VALUE!</v>
      </c>
      <c r="AL54" s="16" t="e">
        <f t="shared" si="23"/>
        <v>#VALUE!</v>
      </c>
      <c r="AM54" s="16" t="e">
        <f t="shared" si="24"/>
        <v>#VALUE!</v>
      </c>
      <c r="AN54" s="42" t="e">
        <f t="shared" si="25"/>
        <v>#VALUE!</v>
      </c>
      <c r="AO54" s="43" t="e">
        <f t="shared" si="26"/>
        <v>#VALUE!</v>
      </c>
      <c r="AP54" s="43" t="e">
        <f t="shared" si="27"/>
        <v>#VALUE!</v>
      </c>
      <c r="AQ54" s="43" t="e">
        <f t="shared" si="28"/>
        <v>#VALUE!</v>
      </c>
      <c r="AR54" s="43" t="e">
        <f t="shared" si="29"/>
        <v>#VALUE!</v>
      </c>
      <c r="AS54" s="177" t="e">
        <f t="shared" si="30"/>
        <v>#VALUE!</v>
      </c>
      <c r="AT54" s="115" t="e">
        <f t="shared" si="31"/>
        <v>#VALUE!</v>
      </c>
      <c r="AU54" s="115" t="e">
        <f t="shared" si="32"/>
        <v>#VALUE!</v>
      </c>
      <c r="AV54" s="115" t="e">
        <f t="shared" si="33"/>
        <v>#VALUE!</v>
      </c>
      <c r="AW54" s="115" t="e">
        <f t="shared" si="34"/>
        <v>#VALUE!</v>
      </c>
    </row>
    <row r="55" spans="1:49" x14ac:dyDescent="0.35">
      <c r="A55" s="5">
        <f t="shared" si="0"/>
        <v>1997</v>
      </c>
      <c r="B55" s="5">
        <f t="shared" si="1"/>
        <v>1</v>
      </c>
      <c r="C55" s="5">
        <f t="shared" si="2"/>
        <v>3</v>
      </c>
      <c r="D55" s="7">
        <f t="shared" si="3"/>
        <v>35520</v>
      </c>
      <c r="E55" s="7" t="str">
        <f>_xll.GetPriceData($J$4,"assessmentdate",D55)</f>
        <v>#N/A Log in required</v>
      </c>
      <c r="F55" s="33" t="s">
        <v>220</v>
      </c>
      <c r="G55" s="38" t="e">
        <f>_xll.GetPrice($G$4,,"mid",E55)</f>
        <v>#VALUE!</v>
      </c>
      <c r="H55" s="38" t="str">
        <f>_xll.GetPrice($G$4,,"mid",D55)</f>
        <v>#N/A No price available before 04/09/2009</v>
      </c>
      <c r="I55" s="38" t="str">
        <f>_xll.GetPrice($I$4,"MonthlyAverage","Mid",$D55)</f>
        <v>#N/A No price available for MonthlyAverage before 30/09/2009</v>
      </c>
      <c r="J55" s="16" t="str">
        <f>_xll.GetPriceData(J$4,"mid",$D55)</f>
        <v>#N/A Log in required</v>
      </c>
      <c r="K55" s="21" t="e">
        <f t="shared" si="4"/>
        <v>#VALUE!</v>
      </c>
      <c r="L55" s="16" t="str">
        <f>_xll.GetPriceData(L$4,"mid",$D55)</f>
        <v>#N/A Log in required</v>
      </c>
      <c r="M55" s="21" t="e">
        <f t="shared" si="5"/>
        <v>#VALUE!</v>
      </c>
      <c r="N55" s="16" t="str">
        <f>_xll.GetPrice($N$4,"MonthlyAverage","Mid",$D55)</f>
        <v>#N/A No price available for MonthlyAverage before 28/02/2005</v>
      </c>
      <c r="O55" s="179">
        <f>_xll.GetPrice($O$4,"MonthlyAverage","Mid",$D55)</f>
        <v>16.25</v>
      </c>
      <c r="P55" s="21">
        <f t="shared" si="35"/>
        <v>325</v>
      </c>
      <c r="Q55" s="16">
        <f t="shared" si="36"/>
        <v>358.15000000000003</v>
      </c>
      <c r="R55" s="21">
        <f>_xll.GetPrice($R$4,"MonthlyAverage","Mid",$D55)</f>
        <v>18.5</v>
      </c>
      <c r="S55" s="21">
        <f t="shared" si="37"/>
        <v>370</v>
      </c>
      <c r="T55" s="16">
        <f t="shared" si="38"/>
        <v>407.74</v>
      </c>
      <c r="U55" s="190" t="e">
        <f t="shared" si="6"/>
        <v>#VALUE!</v>
      </c>
      <c r="V55" s="183" t="e">
        <f t="shared" si="7"/>
        <v>#VALUE!</v>
      </c>
      <c r="W55" s="191" t="e">
        <f t="shared" si="8"/>
        <v>#VALUE!</v>
      </c>
      <c r="X55" s="183" t="e">
        <f t="shared" si="9"/>
        <v>#VALUE!</v>
      </c>
      <c r="Y55" s="191" t="e">
        <f t="shared" si="10"/>
        <v>#VALUE!</v>
      </c>
      <c r="Z55" s="194" t="e">
        <f t="shared" si="11"/>
        <v>#VALUE!</v>
      </c>
      <c r="AA55" s="183" t="e">
        <f t="shared" si="12"/>
        <v>#VALUE!</v>
      </c>
      <c r="AB55" s="25" t="e">
        <f t="shared" si="13"/>
        <v>#VALUE!</v>
      </c>
      <c r="AC55" s="16" t="e">
        <f t="shared" si="14"/>
        <v>#VALUE!</v>
      </c>
      <c r="AD55" s="16" t="e">
        <f t="shared" si="15"/>
        <v>#VALUE!</v>
      </c>
      <c r="AE55" s="25" t="e">
        <f t="shared" si="16"/>
        <v>#VALUE!</v>
      </c>
      <c r="AF55" s="16" t="e">
        <f t="shared" si="17"/>
        <v>#VALUE!</v>
      </c>
      <c r="AG55" s="16" t="e">
        <f t="shared" si="18"/>
        <v>#VALUE!</v>
      </c>
      <c r="AH55" s="16">
        <f t="shared" si="19"/>
        <v>0</v>
      </c>
      <c r="AI55" s="16">
        <f t="shared" si="20"/>
        <v>0</v>
      </c>
      <c r="AJ55" s="25" t="e">
        <f t="shared" si="21"/>
        <v>#VALUE!</v>
      </c>
      <c r="AK55" s="16" t="e">
        <f t="shared" si="22"/>
        <v>#VALUE!</v>
      </c>
      <c r="AL55" s="16" t="e">
        <f t="shared" si="23"/>
        <v>#VALUE!</v>
      </c>
      <c r="AM55" s="16" t="e">
        <f t="shared" si="24"/>
        <v>#VALUE!</v>
      </c>
      <c r="AN55" s="42" t="e">
        <f t="shared" si="25"/>
        <v>#VALUE!</v>
      </c>
      <c r="AO55" s="43" t="e">
        <f t="shared" si="26"/>
        <v>#VALUE!</v>
      </c>
      <c r="AP55" s="43" t="e">
        <f t="shared" si="27"/>
        <v>#VALUE!</v>
      </c>
      <c r="AQ55" s="43" t="e">
        <f t="shared" si="28"/>
        <v>#VALUE!</v>
      </c>
      <c r="AR55" s="43" t="e">
        <f t="shared" si="29"/>
        <v>#VALUE!</v>
      </c>
      <c r="AS55" s="177" t="e">
        <f t="shared" si="30"/>
        <v>#VALUE!</v>
      </c>
      <c r="AT55" s="115" t="e">
        <f t="shared" si="31"/>
        <v>#VALUE!</v>
      </c>
      <c r="AU55" s="115" t="e">
        <f t="shared" si="32"/>
        <v>#VALUE!</v>
      </c>
      <c r="AV55" s="115" t="e">
        <f t="shared" si="33"/>
        <v>#VALUE!</v>
      </c>
      <c r="AW55" s="115" t="e">
        <f t="shared" si="34"/>
        <v>#VALUE!</v>
      </c>
    </row>
    <row r="56" spans="1:49" x14ac:dyDescent="0.35">
      <c r="A56" s="5">
        <f t="shared" si="0"/>
        <v>1997</v>
      </c>
      <c r="B56" s="5">
        <f t="shared" si="1"/>
        <v>2</v>
      </c>
      <c r="C56" s="5">
        <f t="shared" si="2"/>
        <v>4</v>
      </c>
      <c r="D56" s="7">
        <f t="shared" si="3"/>
        <v>35550</v>
      </c>
      <c r="E56" s="7" t="str">
        <f>_xll.GetPriceData($J$4,"assessmentdate",D56)</f>
        <v>#N/A Log in required</v>
      </c>
      <c r="F56" s="33" t="s">
        <v>221</v>
      </c>
      <c r="G56" s="38" t="e">
        <f>_xll.GetPrice($G$4,,"mid",E56)</f>
        <v>#VALUE!</v>
      </c>
      <c r="H56" s="38" t="str">
        <f>_xll.GetPrice($G$4,,"mid",D56)</f>
        <v>#N/A No price available before 04/09/2009</v>
      </c>
      <c r="I56" s="38" t="str">
        <f>_xll.GetPrice($I$4,"MonthlyAverage","Mid",$D56)</f>
        <v>#N/A No price available for MonthlyAverage before 30/09/2009</v>
      </c>
      <c r="J56" s="16" t="str">
        <f>_xll.GetPriceData(J$4,"mid",$D56)</f>
        <v>#N/A Log in required</v>
      </c>
      <c r="K56" s="21" t="e">
        <f t="shared" si="4"/>
        <v>#VALUE!</v>
      </c>
      <c r="L56" s="16" t="str">
        <f>_xll.GetPriceData(L$4,"mid",$D56)</f>
        <v>#N/A Log in required</v>
      </c>
      <c r="M56" s="21" t="e">
        <f t="shared" si="5"/>
        <v>#VALUE!</v>
      </c>
      <c r="N56" s="16" t="str">
        <f>_xll.GetPrice($N$4,"MonthlyAverage","Mid",$D56)</f>
        <v>#N/A No price available for MonthlyAverage before 28/02/2005</v>
      </c>
      <c r="O56" s="179">
        <f>_xll.GetPrice($O$4,"MonthlyAverage","Mid",$D56)</f>
        <v>17.28</v>
      </c>
      <c r="P56" s="21">
        <f t="shared" si="35"/>
        <v>345.6</v>
      </c>
      <c r="Q56" s="16">
        <f t="shared" si="36"/>
        <v>380.85120000000006</v>
      </c>
      <c r="R56" s="21">
        <f>_xll.GetPrice($R$4,"MonthlyAverage","Mid",$D56)</f>
        <v>18.95</v>
      </c>
      <c r="S56" s="21">
        <f t="shared" si="37"/>
        <v>379</v>
      </c>
      <c r="T56" s="16">
        <f t="shared" si="38"/>
        <v>417.65800000000002</v>
      </c>
      <c r="U56" s="190" t="e">
        <f t="shared" si="6"/>
        <v>#VALUE!</v>
      </c>
      <c r="V56" s="183" t="e">
        <f t="shared" si="7"/>
        <v>#VALUE!</v>
      </c>
      <c r="W56" s="191" t="e">
        <f t="shared" si="8"/>
        <v>#VALUE!</v>
      </c>
      <c r="X56" s="183" t="e">
        <f t="shared" si="9"/>
        <v>#VALUE!</v>
      </c>
      <c r="Y56" s="191" t="e">
        <f t="shared" si="10"/>
        <v>#VALUE!</v>
      </c>
      <c r="Z56" s="194" t="e">
        <f t="shared" si="11"/>
        <v>#VALUE!</v>
      </c>
      <c r="AA56" s="183" t="e">
        <f t="shared" si="12"/>
        <v>#VALUE!</v>
      </c>
      <c r="AB56" s="25" t="e">
        <f t="shared" si="13"/>
        <v>#VALUE!</v>
      </c>
      <c r="AC56" s="16" t="e">
        <f t="shared" si="14"/>
        <v>#VALUE!</v>
      </c>
      <c r="AD56" s="16" t="e">
        <f t="shared" si="15"/>
        <v>#VALUE!</v>
      </c>
      <c r="AE56" s="25" t="e">
        <f t="shared" si="16"/>
        <v>#VALUE!</v>
      </c>
      <c r="AF56" s="16" t="e">
        <f t="shared" si="17"/>
        <v>#VALUE!</v>
      </c>
      <c r="AG56" s="16" t="e">
        <f t="shared" si="18"/>
        <v>#VALUE!</v>
      </c>
      <c r="AH56" s="16">
        <f t="shared" si="19"/>
        <v>22.701200000000028</v>
      </c>
      <c r="AI56" s="16">
        <f t="shared" si="20"/>
        <v>9.9180000000000064</v>
      </c>
      <c r="AJ56" s="25" t="e">
        <f t="shared" si="21"/>
        <v>#VALUE!</v>
      </c>
      <c r="AK56" s="16" t="e">
        <f t="shared" si="22"/>
        <v>#VALUE!</v>
      </c>
      <c r="AL56" s="16" t="e">
        <f t="shared" si="23"/>
        <v>#VALUE!</v>
      </c>
      <c r="AM56" s="16" t="e">
        <f t="shared" si="24"/>
        <v>#VALUE!</v>
      </c>
      <c r="AN56" s="42" t="e">
        <f t="shared" si="25"/>
        <v>#VALUE!</v>
      </c>
      <c r="AO56" s="43" t="e">
        <f t="shared" si="26"/>
        <v>#VALUE!</v>
      </c>
      <c r="AP56" s="43" t="e">
        <f t="shared" si="27"/>
        <v>#VALUE!</v>
      </c>
      <c r="AQ56" s="43" t="e">
        <f t="shared" si="28"/>
        <v>#VALUE!</v>
      </c>
      <c r="AR56" s="43" t="e">
        <f t="shared" si="29"/>
        <v>#VALUE!</v>
      </c>
      <c r="AS56" s="177" t="e">
        <f t="shared" si="30"/>
        <v>#VALUE!</v>
      </c>
      <c r="AT56" s="115" t="e">
        <f t="shared" si="31"/>
        <v>#VALUE!</v>
      </c>
      <c r="AU56" s="115" t="e">
        <f t="shared" si="32"/>
        <v>#VALUE!</v>
      </c>
      <c r="AV56" s="115" t="e">
        <f t="shared" si="33"/>
        <v>#VALUE!</v>
      </c>
      <c r="AW56" s="115" t="e">
        <f t="shared" si="34"/>
        <v>#VALUE!</v>
      </c>
    </row>
    <row r="57" spans="1:49" x14ac:dyDescent="0.35">
      <c r="A57" s="5">
        <f t="shared" si="0"/>
        <v>1997</v>
      </c>
      <c r="B57" s="5">
        <f t="shared" si="1"/>
        <v>2</v>
      </c>
      <c r="C57" s="5">
        <f t="shared" si="2"/>
        <v>5</v>
      </c>
      <c r="D57" s="7">
        <f t="shared" si="3"/>
        <v>35581</v>
      </c>
      <c r="E57" s="7" t="str">
        <f>_xll.GetPriceData($J$4,"assessmentdate",D57)</f>
        <v>#N/A Log in required</v>
      </c>
      <c r="F57" s="33" t="s">
        <v>222</v>
      </c>
      <c r="G57" s="38" t="e">
        <f>_xll.GetPrice($G$4,,"mid",E57)</f>
        <v>#VALUE!</v>
      </c>
      <c r="H57" s="38" t="str">
        <f>_xll.GetPrice($G$4,,"mid",D57)</f>
        <v>#N/A No price available before 04/09/2009</v>
      </c>
      <c r="I57" s="38" t="str">
        <f>_xll.GetPrice($I$4,"MonthlyAverage","Mid",$D57)</f>
        <v>#N/A No price available for MonthlyAverage before 30/09/2009</v>
      </c>
      <c r="J57" s="16" t="str">
        <f>_xll.GetPriceData(J$4,"mid",$D57)</f>
        <v>#N/A Log in required</v>
      </c>
      <c r="K57" s="21" t="e">
        <f t="shared" si="4"/>
        <v>#VALUE!</v>
      </c>
      <c r="L57" s="16" t="str">
        <f>_xll.GetPriceData(L$4,"mid",$D57)</f>
        <v>#N/A Log in required</v>
      </c>
      <c r="M57" s="21" t="e">
        <f t="shared" si="5"/>
        <v>#VALUE!</v>
      </c>
      <c r="N57" s="16" t="str">
        <f>_xll.GetPrice($N$4,"MonthlyAverage","Mid",$D57)</f>
        <v>#N/A No price available for MonthlyAverage before 28/02/2005</v>
      </c>
      <c r="O57" s="179">
        <f>_xll.GetPrice($O$4,"MonthlyAverage","Mid",$D57)</f>
        <v>18</v>
      </c>
      <c r="P57" s="21">
        <f t="shared" si="35"/>
        <v>360</v>
      </c>
      <c r="Q57" s="16">
        <f t="shared" si="36"/>
        <v>396.72</v>
      </c>
      <c r="R57" s="21">
        <f>_xll.GetPrice($R$4,"MonthlyAverage","Mid",$D57)</f>
        <v>19</v>
      </c>
      <c r="S57" s="21">
        <f t="shared" si="37"/>
        <v>380</v>
      </c>
      <c r="T57" s="16">
        <f t="shared" si="38"/>
        <v>418.76000000000005</v>
      </c>
      <c r="U57" s="190" t="e">
        <f t="shared" si="6"/>
        <v>#VALUE!</v>
      </c>
      <c r="V57" s="183" t="e">
        <f t="shared" si="7"/>
        <v>#VALUE!</v>
      </c>
      <c r="W57" s="191" t="e">
        <f t="shared" si="8"/>
        <v>#VALUE!</v>
      </c>
      <c r="X57" s="183" t="e">
        <f t="shared" si="9"/>
        <v>#VALUE!</v>
      </c>
      <c r="Y57" s="191" t="e">
        <f t="shared" si="10"/>
        <v>#VALUE!</v>
      </c>
      <c r="Z57" s="194" t="e">
        <f t="shared" si="11"/>
        <v>#VALUE!</v>
      </c>
      <c r="AA57" s="183" t="e">
        <f t="shared" si="12"/>
        <v>#VALUE!</v>
      </c>
      <c r="AB57" s="25" t="e">
        <f t="shared" si="13"/>
        <v>#VALUE!</v>
      </c>
      <c r="AC57" s="16" t="e">
        <f t="shared" si="14"/>
        <v>#VALUE!</v>
      </c>
      <c r="AD57" s="16" t="e">
        <f t="shared" si="15"/>
        <v>#VALUE!</v>
      </c>
      <c r="AE57" s="25" t="e">
        <f t="shared" si="16"/>
        <v>#VALUE!</v>
      </c>
      <c r="AF57" s="16" t="e">
        <f t="shared" si="17"/>
        <v>#VALUE!</v>
      </c>
      <c r="AG57" s="16" t="e">
        <f t="shared" si="18"/>
        <v>#VALUE!</v>
      </c>
      <c r="AH57" s="16">
        <f t="shared" si="19"/>
        <v>15.868799999999965</v>
      </c>
      <c r="AI57" s="16">
        <f t="shared" si="20"/>
        <v>1.1020000000000323</v>
      </c>
      <c r="AJ57" s="25" t="e">
        <f t="shared" si="21"/>
        <v>#VALUE!</v>
      </c>
      <c r="AK57" s="16" t="e">
        <f t="shared" si="22"/>
        <v>#VALUE!</v>
      </c>
      <c r="AL57" s="16" t="e">
        <f t="shared" si="23"/>
        <v>#VALUE!</v>
      </c>
      <c r="AM57" s="16" t="e">
        <f t="shared" si="24"/>
        <v>#VALUE!</v>
      </c>
      <c r="AN57" s="42" t="e">
        <f t="shared" si="25"/>
        <v>#VALUE!</v>
      </c>
      <c r="AO57" s="43" t="e">
        <f t="shared" si="26"/>
        <v>#VALUE!</v>
      </c>
      <c r="AP57" s="43" t="e">
        <f t="shared" si="27"/>
        <v>#VALUE!</v>
      </c>
      <c r="AQ57" s="43" t="e">
        <f t="shared" si="28"/>
        <v>#VALUE!</v>
      </c>
      <c r="AR57" s="43" t="e">
        <f t="shared" si="29"/>
        <v>#VALUE!</v>
      </c>
      <c r="AS57" s="177" t="e">
        <f t="shared" si="30"/>
        <v>#VALUE!</v>
      </c>
      <c r="AT57" s="115" t="e">
        <f t="shared" si="31"/>
        <v>#VALUE!</v>
      </c>
      <c r="AU57" s="115" t="e">
        <f t="shared" si="32"/>
        <v>#VALUE!</v>
      </c>
      <c r="AV57" s="115" t="e">
        <f t="shared" si="33"/>
        <v>#VALUE!</v>
      </c>
      <c r="AW57" s="115" t="e">
        <f t="shared" si="34"/>
        <v>#VALUE!</v>
      </c>
    </row>
    <row r="58" spans="1:49" x14ac:dyDescent="0.35">
      <c r="A58" s="5">
        <f t="shared" si="0"/>
        <v>1997</v>
      </c>
      <c r="B58" s="5">
        <f t="shared" si="1"/>
        <v>2</v>
      </c>
      <c r="C58" s="5">
        <f t="shared" si="2"/>
        <v>6</v>
      </c>
      <c r="D58" s="7">
        <f t="shared" si="3"/>
        <v>35611</v>
      </c>
      <c r="E58" s="7" t="str">
        <f>_xll.GetPriceData($J$4,"assessmentdate",D58)</f>
        <v>#N/A Log in required</v>
      </c>
      <c r="F58" s="33" t="s">
        <v>223</v>
      </c>
      <c r="G58" s="38" t="e">
        <f>_xll.GetPrice($G$4,,"mid",E58)</f>
        <v>#VALUE!</v>
      </c>
      <c r="H58" s="38" t="str">
        <f>_xll.GetPrice($G$4,,"mid",D58)</f>
        <v>#N/A No price available before 04/09/2009</v>
      </c>
      <c r="I58" s="38" t="str">
        <f>_xll.GetPrice($I$4,"MonthlyAverage","Mid",$D58)</f>
        <v>#N/A No price available for MonthlyAverage before 30/09/2009</v>
      </c>
      <c r="J58" s="16" t="str">
        <f>_xll.GetPriceData(J$4,"mid",$D58)</f>
        <v>#N/A Log in required</v>
      </c>
      <c r="K58" s="21" t="e">
        <f t="shared" si="4"/>
        <v>#VALUE!</v>
      </c>
      <c r="L58" s="16" t="str">
        <f>_xll.GetPriceData(L$4,"mid",$D58)</f>
        <v>#N/A Log in required</v>
      </c>
      <c r="M58" s="21" t="e">
        <f t="shared" si="5"/>
        <v>#VALUE!</v>
      </c>
      <c r="N58" s="16" t="str">
        <f>_xll.GetPrice($N$4,"MonthlyAverage","Mid",$D58)</f>
        <v>#N/A No price available for MonthlyAverage before 28/02/2005</v>
      </c>
      <c r="O58" s="179">
        <f>_xll.GetPrice($O$4,"MonthlyAverage","Mid",$D58)</f>
        <v>18</v>
      </c>
      <c r="P58" s="21">
        <f t="shared" si="35"/>
        <v>360</v>
      </c>
      <c r="Q58" s="16">
        <f t="shared" si="36"/>
        <v>396.72</v>
      </c>
      <c r="R58" s="21">
        <f>_xll.GetPrice($R$4,"MonthlyAverage","Mid",$D58)</f>
        <v>19</v>
      </c>
      <c r="S58" s="21">
        <f t="shared" si="37"/>
        <v>380</v>
      </c>
      <c r="T58" s="16">
        <f t="shared" si="38"/>
        <v>418.76000000000005</v>
      </c>
      <c r="U58" s="190" t="e">
        <f t="shared" si="6"/>
        <v>#VALUE!</v>
      </c>
      <c r="V58" s="183" t="e">
        <f t="shared" si="7"/>
        <v>#VALUE!</v>
      </c>
      <c r="W58" s="191" t="e">
        <f t="shared" si="8"/>
        <v>#VALUE!</v>
      </c>
      <c r="X58" s="183" t="e">
        <f t="shared" si="9"/>
        <v>#VALUE!</v>
      </c>
      <c r="Y58" s="191" t="e">
        <f t="shared" si="10"/>
        <v>#VALUE!</v>
      </c>
      <c r="Z58" s="194" t="e">
        <f t="shared" si="11"/>
        <v>#VALUE!</v>
      </c>
      <c r="AA58" s="183" t="e">
        <f t="shared" si="12"/>
        <v>#VALUE!</v>
      </c>
      <c r="AB58" s="25" t="e">
        <f t="shared" si="13"/>
        <v>#VALUE!</v>
      </c>
      <c r="AC58" s="16" t="e">
        <f t="shared" si="14"/>
        <v>#VALUE!</v>
      </c>
      <c r="AD58" s="16" t="e">
        <f t="shared" si="15"/>
        <v>#VALUE!</v>
      </c>
      <c r="AE58" s="25" t="e">
        <f t="shared" si="16"/>
        <v>#VALUE!</v>
      </c>
      <c r="AF58" s="16" t="e">
        <f t="shared" si="17"/>
        <v>#VALUE!</v>
      </c>
      <c r="AG58" s="16" t="e">
        <f t="shared" si="18"/>
        <v>#VALUE!</v>
      </c>
      <c r="AH58" s="16">
        <f t="shared" si="19"/>
        <v>0</v>
      </c>
      <c r="AI58" s="16">
        <f t="shared" si="20"/>
        <v>0</v>
      </c>
      <c r="AJ58" s="25" t="e">
        <f t="shared" si="21"/>
        <v>#VALUE!</v>
      </c>
      <c r="AK58" s="16" t="e">
        <f t="shared" si="22"/>
        <v>#VALUE!</v>
      </c>
      <c r="AL58" s="16" t="e">
        <f t="shared" si="23"/>
        <v>#VALUE!</v>
      </c>
      <c r="AM58" s="16" t="e">
        <f t="shared" si="24"/>
        <v>#VALUE!</v>
      </c>
      <c r="AN58" s="42" t="e">
        <f t="shared" si="25"/>
        <v>#VALUE!</v>
      </c>
      <c r="AO58" s="43" t="e">
        <f t="shared" si="26"/>
        <v>#VALUE!</v>
      </c>
      <c r="AP58" s="43" t="e">
        <f t="shared" si="27"/>
        <v>#VALUE!</v>
      </c>
      <c r="AQ58" s="43" t="e">
        <f t="shared" si="28"/>
        <v>#VALUE!</v>
      </c>
      <c r="AR58" s="43" t="e">
        <f t="shared" si="29"/>
        <v>#VALUE!</v>
      </c>
      <c r="AS58" s="177" t="e">
        <f t="shared" si="30"/>
        <v>#VALUE!</v>
      </c>
      <c r="AT58" s="115" t="e">
        <f t="shared" si="31"/>
        <v>#VALUE!</v>
      </c>
      <c r="AU58" s="115" t="e">
        <f t="shared" si="32"/>
        <v>#VALUE!</v>
      </c>
      <c r="AV58" s="115" t="e">
        <f t="shared" si="33"/>
        <v>#VALUE!</v>
      </c>
      <c r="AW58" s="115" t="e">
        <f t="shared" si="34"/>
        <v>#VALUE!</v>
      </c>
    </row>
    <row r="59" spans="1:49" x14ac:dyDescent="0.35">
      <c r="A59" s="5">
        <f t="shared" si="0"/>
        <v>1997</v>
      </c>
      <c r="B59" s="5">
        <f t="shared" si="1"/>
        <v>3</v>
      </c>
      <c r="C59" s="5">
        <f t="shared" si="2"/>
        <v>7</v>
      </c>
      <c r="D59" s="7">
        <f t="shared" si="3"/>
        <v>35642</v>
      </c>
      <c r="E59" s="7" t="str">
        <f>_xll.GetPriceData($J$4,"assessmentdate",D59)</f>
        <v>#N/A Log in required</v>
      </c>
      <c r="F59" s="33" t="s">
        <v>224</v>
      </c>
      <c r="G59" s="38" t="e">
        <f>_xll.GetPrice($G$4,,"mid",E59)</f>
        <v>#VALUE!</v>
      </c>
      <c r="H59" s="38" t="str">
        <f>_xll.GetPrice($G$4,,"mid",D59)</f>
        <v>#N/A No price available before 04/09/2009</v>
      </c>
      <c r="I59" s="38" t="str">
        <f>_xll.GetPrice($I$4,"MonthlyAverage","Mid",$D59)</f>
        <v>#N/A No price available for MonthlyAverage before 30/09/2009</v>
      </c>
      <c r="J59" s="16" t="str">
        <f>_xll.GetPriceData(J$4,"mid",$D59)</f>
        <v>#N/A Log in required</v>
      </c>
      <c r="K59" s="21" t="e">
        <f t="shared" si="4"/>
        <v>#VALUE!</v>
      </c>
      <c r="L59" s="16" t="str">
        <f>_xll.GetPriceData(L$4,"mid",$D59)</f>
        <v>#N/A Log in required</v>
      </c>
      <c r="M59" s="21" t="e">
        <f t="shared" si="5"/>
        <v>#VALUE!</v>
      </c>
      <c r="N59" s="16" t="str">
        <f>_xll.GetPrice($N$4,"MonthlyAverage","Mid",$D59)</f>
        <v>#N/A No price available for MonthlyAverage before 28/02/2005</v>
      </c>
      <c r="O59" s="179">
        <f>_xll.GetPrice($O$4,"MonthlyAverage","Mid",$D59)</f>
        <v>18</v>
      </c>
      <c r="P59" s="21">
        <f t="shared" si="35"/>
        <v>360</v>
      </c>
      <c r="Q59" s="16">
        <f t="shared" si="36"/>
        <v>396.72</v>
      </c>
      <c r="R59" s="21">
        <f>_xll.GetPrice($R$4,"MonthlyAverage","Mid",$D59)</f>
        <v>19</v>
      </c>
      <c r="S59" s="21">
        <f t="shared" si="37"/>
        <v>380</v>
      </c>
      <c r="T59" s="16">
        <f t="shared" si="38"/>
        <v>418.76000000000005</v>
      </c>
      <c r="U59" s="190" t="e">
        <f t="shared" si="6"/>
        <v>#VALUE!</v>
      </c>
      <c r="V59" s="183" t="e">
        <f t="shared" si="7"/>
        <v>#VALUE!</v>
      </c>
      <c r="W59" s="191" t="e">
        <f t="shared" si="8"/>
        <v>#VALUE!</v>
      </c>
      <c r="X59" s="183" t="e">
        <f t="shared" si="9"/>
        <v>#VALUE!</v>
      </c>
      <c r="Y59" s="191" t="e">
        <f t="shared" si="10"/>
        <v>#VALUE!</v>
      </c>
      <c r="Z59" s="194" t="e">
        <f t="shared" si="11"/>
        <v>#VALUE!</v>
      </c>
      <c r="AA59" s="183" t="e">
        <f t="shared" si="12"/>
        <v>#VALUE!</v>
      </c>
      <c r="AB59" s="25" t="e">
        <f t="shared" si="13"/>
        <v>#VALUE!</v>
      </c>
      <c r="AC59" s="16" t="e">
        <f t="shared" si="14"/>
        <v>#VALUE!</v>
      </c>
      <c r="AD59" s="16" t="e">
        <f t="shared" si="15"/>
        <v>#VALUE!</v>
      </c>
      <c r="AE59" s="25" t="e">
        <f t="shared" si="16"/>
        <v>#VALUE!</v>
      </c>
      <c r="AF59" s="16" t="e">
        <f t="shared" si="17"/>
        <v>#VALUE!</v>
      </c>
      <c r="AG59" s="16" t="e">
        <f t="shared" si="18"/>
        <v>#VALUE!</v>
      </c>
      <c r="AH59" s="16">
        <f t="shared" si="19"/>
        <v>0</v>
      </c>
      <c r="AI59" s="16">
        <f t="shared" si="20"/>
        <v>0</v>
      </c>
      <c r="AJ59" s="25" t="e">
        <f t="shared" si="21"/>
        <v>#VALUE!</v>
      </c>
      <c r="AK59" s="16" t="e">
        <f t="shared" si="22"/>
        <v>#VALUE!</v>
      </c>
      <c r="AL59" s="16" t="e">
        <f t="shared" si="23"/>
        <v>#VALUE!</v>
      </c>
      <c r="AM59" s="16" t="e">
        <f t="shared" si="24"/>
        <v>#VALUE!</v>
      </c>
      <c r="AN59" s="42" t="e">
        <f t="shared" si="25"/>
        <v>#VALUE!</v>
      </c>
      <c r="AO59" s="43" t="e">
        <f t="shared" si="26"/>
        <v>#VALUE!</v>
      </c>
      <c r="AP59" s="43" t="e">
        <f t="shared" si="27"/>
        <v>#VALUE!</v>
      </c>
      <c r="AQ59" s="43" t="e">
        <f t="shared" si="28"/>
        <v>#VALUE!</v>
      </c>
      <c r="AR59" s="43" t="e">
        <f t="shared" si="29"/>
        <v>#VALUE!</v>
      </c>
      <c r="AS59" s="177" t="e">
        <f t="shared" si="30"/>
        <v>#VALUE!</v>
      </c>
      <c r="AT59" s="115" t="e">
        <f t="shared" si="31"/>
        <v>#VALUE!</v>
      </c>
      <c r="AU59" s="115" t="e">
        <f t="shared" si="32"/>
        <v>#VALUE!</v>
      </c>
      <c r="AV59" s="115" t="e">
        <f t="shared" si="33"/>
        <v>#VALUE!</v>
      </c>
      <c r="AW59" s="115" t="e">
        <f t="shared" si="34"/>
        <v>#VALUE!</v>
      </c>
    </row>
    <row r="60" spans="1:49" x14ac:dyDescent="0.35">
      <c r="A60" s="5">
        <f t="shared" si="0"/>
        <v>1997</v>
      </c>
      <c r="B60" s="5">
        <f t="shared" si="1"/>
        <v>3</v>
      </c>
      <c r="C60" s="5">
        <f t="shared" si="2"/>
        <v>8</v>
      </c>
      <c r="D60" s="7">
        <f t="shared" si="3"/>
        <v>35673</v>
      </c>
      <c r="E60" s="7" t="str">
        <f>_xll.GetPriceData($J$4,"assessmentdate",D60)</f>
        <v>#N/A Log in required</v>
      </c>
      <c r="F60" s="33" t="s">
        <v>225</v>
      </c>
      <c r="G60" s="38" t="e">
        <f>_xll.GetPrice($G$4,,"mid",E60)</f>
        <v>#VALUE!</v>
      </c>
      <c r="H60" s="38" t="str">
        <f>_xll.GetPrice($G$4,,"mid",D60)</f>
        <v>#N/A No price available before 04/09/2009</v>
      </c>
      <c r="I60" s="38" t="str">
        <f>_xll.GetPrice($I$4,"MonthlyAverage","Mid",$D60)</f>
        <v>#N/A No price available for MonthlyAverage before 30/09/2009</v>
      </c>
      <c r="J60" s="16" t="str">
        <f>_xll.GetPriceData(J$4,"mid",$D60)</f>
        <v>#N/A Log in required</v>
      </c>
      <c r="K60" s="21" t="e">
        <f t="shared" si="4"/>
        <v>#VALUE!</v>
      </c>
      <c r="L60" s="16" t="str">
        <f>_xll.GetPriceData(L$4,"mid",$D60)</f>
        <v>#N/A Log in required</v>
      </c>
      <c r="M60" s="21" t="e">
        <f t="shared" si="5"/>
        <v>#VALUE!</v>
      </c>
      <c r="N60" s="16" t="str">
        <f>_xll.GetPrice($N$4,"MonthlyAverage","Mid",$D60)</f>
        <v>#N/A No price available for MonthlyAverage before 28/02/2005</v>
      </c>
      <c r="O60" s="179">
        <f>_xll.GetPrice($O$4,"MonthlyAverage","Mid",$D60)</f>
        <v>18</v>
      </c>
      <c r="P60" s="21">
        <f t="shared" si="35"/>
        <v>360</v>
      </c>
      <c r="Q60" s="16">
        <f t="shared" si="36"/>
        <v>396.72</v>
      </c>
      <c r="R60" s="21">
        <f>_xll.GetPrice($R$4,"MonthlyAverage","Mid",$D60)</f>
        <v>19</v>
      </c>
      <c r="S60" s="21">
        <f t="shared" si="37"/>
        <v>380</v>
      </c>
      <c r="T60" s="16">
        <f t="shared" si="38"/>
        <v>418.76000000000005</v>
      </c>
      <c r="U60" s="190" t="e">
        <f t="shared" si="6"/>
        <v>#VALUE!</v>
      </c>
      <c r="V60" s="183" t="e">
        <f t="shared" si="7"/>
        <v>#VALUE!</v>
      </c>
      <c r="W60" s="191" t="e">
        <f t="shared" si="8"/>
        <v>#VALUE!</v>
      </c>
      <c r="X60" s="183" t="e">
        <f t="shared" si="9"/>
        <v>#VALUE!</v>
      </c>
      <c r="Y60" s="191" t="e">
        <f t="shared" si="10"/>
        <v>#VALUE!</v>
      </c>
      <c r="Z60" s="194" t="e">
        <f t="shared" si="11"/>
        <v>#VALUE!</v>
      </c>
      <c r="AA60" s="183" t="e">
        <f t="shared" si="12"/>
        <v>#VALUE!</v>
      </c>
      <c r="AB60" s="25" t="e">
        <f t="shared" si="13"/>
        <v>#VALUE!</v>
      </c>
      <c r="AC60" s="16" t="e">
        <f t="shared" si="14"/>
        <v>#VALUE!</v>
      </c>
      <c r="AD60" s="16" t="e">
        <f t="shared" si="15"/>
        <v>#VALUE!</v>
      </c>
      <c r="AE60" s="25" t="e">
        <f t="shared" si="16"/>
        <v>#VALUE!</v>
      </c>
      <c r="AF60" s="16" t="e">
        <f t="shared" si="17"/>
        <v>#VALUE!</v>
      </c>
      <c r="AG60" s="16" t="e">
        <f t="shared" si="18"/>
        <v>#VALUE!</v>
      </c>
      <c r="AH60" s="16">
        <f t="shared" si="19"/>
        <v>0</v>
      </c>
      <c r="AI60" s="16">
        <f t="shared" si="20"/>
        <v>0</v>
      </c>
      <c r="AJ60" s="25" t="e">
        <f t="shared" si="21"/>
        <v>#VALUE!</v>
      </c>
      <c r="AK60" s="16" t="e">
        <f t="shared" si="22"/>
        <v>#VALUE!</v>
      </c>
      <c r="AL60" s="16" t="e">
        <f t="shared" si="23"/>
        <v>#VALUE!</v>
      </c>
      <c r="AM60" s="16" t="e">
        <f t="shared" si="24"/>
        <v>#VALUE!</v>
      </c>
      <c r="AN60" s="42" t="e">
        <f t="shared" si="25"/>
        <v>#VALUE!</v>
      </c>
      <c r="AO60" s="43" t="e">
        <f t="shared" si="26"/>
        <v>#VALUE!</v>
      </c>
      <c r="AP60" s="43" t="e">
        <f t="shared" si="27"/>
        <v>#VALUE!</v>
      </c>
      <c r="AQ60" s="43" t="e">
        <f t="shared" si="28"/>
        <v>#VALUE!</v>
      </c>
      <c r="AR60" s="43" t="e">
        <f t="shared" si="29"/>
        <v>#VALUE!</v>
      </c>
      <c r="AS60" s="177" t="e">
        <f t="shared" si="30"/>
        <v>#VALUE!</v>
      </c>
      <c r="AT60" s="115" t="e">
        <f t="shared" si="31"/>
        <v>#VALUE!</v>
      </c>
      <c r="AU60" s="115" t="e">
        <f t="shared" si="32"/>
        <v>#VALUE!</v>
      </c>
      <c r="AV60" s="115" t="e">
        <f t="shared" si="33"/>
        <v>#VALUE!</v>
      </c>
      <c r="AW60" s="115" t="e">
        <f t="shared" si="34"/>
        <v>#VALUE!</v>
      </c>
    </row>
    <row r="61" spans="1:49" x14ac:dyDescent="0.35">
      <c r="A61" s="5">
        <f t="shared" si="0"/>
        <v>1997</v>
      </c>
      <c r="B61" s="5">
        <f t="shared" si="1"/>
        <v>3</v>
      </c>
      <c r="C61" s="5">
        <f t="shared" si="2"/>
        <v>9</v>
      </c>
      <c r="D61" s="7">
        <f t="shared" si="3"/>
        <v>35703</v>
      </c>
      <c r="E61" s="7" t="str">
        <f>_xll.GetPriceData($J$4,"assessmentdate",D61)</f>
        <v>#N/A Log in required</v>
      </c>
      <c r="F61" s="33" t="s">
        <v>226</v>
      </c>
      <c r="G61" s="38" t="e">
        <f>_xll.GetPrice($G$4,,"mid",E61)</f>
        <v>#VALUE!</v>
      </c>
      <c r="H61" s="38" t="str">
        <f>_xll.GetPrice($G$4,,"mid",D61)</f>
        <v>#N/A No price available before 04/09/2009</v>
      </c>
      <c r="I61" s="38" t="str">
        <f>_xll.GetPrice($I$4,"MonthlyAverage","Mid",$D61)</f>
        <v>#N/A No price available for MonthlyAverage before 30/09/2009</v>
      </c>
      <c r="J61" s="16" t="str">
        <f>_xll.GetPriceData(J$4,"mid",$D61)</f>
        <v>#N/A Log in required</v>
      </c>
      <c r="K61" s="21" t="e">
        <f t="shared" si="4"/>
        <v>#VALUE!</v>
      </c>
      <c r="L61" s="16" t="str">
        <f>_xll.GetPriceData(L$4,"mid",$D61)</f>
        <v>#N/A Log in required</v>
      </c>
      <c r="M61" s="21" t="e">
        <f t="shared" si="5"/>
        <v>#VALUE!</v>
      </c>
      <c r="N61" s="16" t="str">
        <f>_xll.GetPrice($N$4,"MonthlyAverage","Mid",$D61)</f>
        <v>#N/A No price available for MonthlyAverage before 28/02/2005</v>
      </c>
      <c r="O61" s="179">
        <f>_xll.GetPrice($O$4,"MonthlyAverage","Mid",$D61)</f>
        <v>18</v>
      </c>
      <c r="P61" s="21">
        <f t="shared" si="35"/>
        <v>360</v>
      </c>
      <c r="Q61" s="16">
        <f t="shared" si="36"/>
        <v>396.72</v>
      </c>
      <c r="R61" s="21">
        <f>_xll.GetPrice($R$4,"MonthlyAverage","Mid",$D61)</f>
        <v>17.579999999999998</v>
      </c>
      <c r="S61" s="21">
        <f t="shared" si="37"/>
        <v>351.59999999999997</v>
      </c>
      <c r="T61" s="16">
        <f t="shared" si="38"/>
        <v>387.46319999999997</v>
      </c>
      <c r="U61" s="190" t="e">
        <f t="shared" si="6"/>
        <v>#VALUE!</v>
      </c>
      <c r="V61" s="183" t="e">
        <f t="shared" si="7"/>
        <v>#VALUE!</v>
      </c>
      <c r="W61" s="191" t="e">
        <f t="shared" si="8"/>
        <v>#VALUE!</v>
      </c>
      <c r="X61" s="183" t="e">
        <f t="shared" si="9"/>
        <v>#VALUE!</v>
      </c>
      <c r="Y61" s="191" t="e">
        <f t="shared" si="10"/>
        <v>#VALUE!</v>
      </c>
      <c r="Z61" s="194" t="e">
        <f t="shared" si="11"/>
        <v>#VALUE!</v>
      </c>
      <c r="AA61" s="183" t="e">
        <f t="shared" si="12"/>
        <v>#VALUE!</v>
      </c>
      <c r="AB61" s="25" t="e">
        <f t="shared" si="13"/>
        <v>#VALUE!</v>
      </c>
      <c r="AC61" s="16" t="e">
        <f t="shared" si="14"/>
        <v>#VALUE!</v>
      </c>
      <c r="AD61" s="16" t="e">
        <f t="shared" si="15"/>
        <v>#VALUE!</v>
      </c>
      <c r="AE61" s="25" t="e">
        <f t="shared" si="16"/>
        <v>#VALUE!</v>
      </c>
      <c r="AF61" s="16" t="e">
        <f t="shared" si="17"/>
        <v>#VALUE!</v>
      </c>
      <c r="AG61" s="16" t="e">
        <f t="shared" si="18"/>
        <v>#VALUE!</v>
      </c>
      <c r="AH61" s="16">
        <f t="shared" si="19"/>
        <v>0</v>
      </c>
      <c r="AI61" s="16">
        <f t="shared" si="20"/>
        <v>-31.296800000000076</v>
      </c>
      <c r="AJ61" s="25" t="e">
        <f t="shared" si="21"/>
        <v>#VALUE!</v>
      </c>
      <c r="AK61" s="16" t="e">
        <f t="shared" si="22"/>
        <v>#VALUE!</v>
      </c>
      <c r="AL61" s="16" t="e">
        <f t="shared" si="23"/>
        <v>#VALUE!</v>
      </c>
      <c r="AM61" s="16" t="e">
        <f t="shared" si="24"/>
        <v>#VALUE!</v>
      </c>
      <c r="AN61" s="42" t="e">
        <f t="shared" si="25"/>
        <v>#VALUE!</v>
      </c>
      <c r="AO61" s="43" t="e">
        <f t="shared" si="26"/>
        <v>#VALUE!</v>
      </c>
      <c r="AP61" s="43" t="e">
        <f t="shared" si="27"/>
        <v>#VALUE!</v>
      </c>
      <c r="AQ61" s="43" t="e">
        <f t="shared" si="28"/>
        <v>#VALUE!</v>
      </c>
      <c r="AR61" s="43" t="e">
        <f t="shared" si="29"/>
        <v>#VALUE!</v>
      </c>
      <c r="AS61" s="177" t="e">
        <f t="shared" si="30"/>
        <v>#VALUE!</v>
      </c>
      <c r="AT61" s="115" t="e">
        <f t="shared" si="31"/>
        <v>#VALUE!</v>
      </c>
      <c r="AU61" s="115" t="e">
        <f t="shared" si="32"/>
        <v>#VALUE!</v>
      </c>
      <c r="AV61" s="115" t="e">
        <f t="shared" si="33"/>
        <v>#VALUE!</v>
      </c>
      <c r="AW61" s="115" t="e">
        <f t="shared" si="34"/>
        <v>#VALUE!</v>
      </c>
    </row>
    <row r="62" spans="1:49" x14ac:dyDescent="0.35">
      <c r="A62" s="5">
        <f t="shared" si="0"/>
        <v>1997</v>
      </c>
      <c r="B62" s="5">
        <f t="shared" si="1"/>
        <v>4</v>
      </c>
      <c r="C62" s="5">
        <f t="shared" si="2"/>
        <v>10</v>
      </c>
      <c r="D62" s="7">
        <f t="shared" si="3"/>
        <v>35734</v>
      </c>
      <c r="E62" s="7" t="str">
        <f>_xll.GetPriceData($J$4,"assessmentdate",D62)</f>
        <v>#N/A Log in required</v>
      </c>
      <c r="F62" s="33" t="s">
        <v>227</v>
      </c>
      <c r="G62" s="38" t="e">
        <f>_xll.GetPrice($G$4,,"mid",E62)</f>
        <v>#VALUE!</v>
      </c>
      <c r="H62" s="38" t="str">
        <f>_xll.GetPrice($G$4,,"mid",D62)</f>
        <v>#N/A No price available before 04/09/2009</v>
      </c>
      <c r="I62" s="38" t="str">
        <f>_xll.GetPrice($I$4,"MonthlyAverage","Mid",$D62)</f>
        <v>#N/A No price available for MonthlyAverage before 30/09/2009</v>
      </c>
      <c r="J62" s="16" t="str">
        <f>_xll.GetPriceData(J$4,"mid",$D62)</f>
        <v>#N/A Log in required</v>
      </c>
      <c r="K62" s="21" t="e">
        <f t="shared" si="4"/>
        <v>#VALUE!</v>
      </c>
      <c r="L62" s="16" t="str">
        <f>_xll.GetPriceData(L$4,"mid",$D62)</f>
        <v>#N/A Log in required</v>
      </c>
      <c r="M62" s="21" t="e">
        <f t="shared" si="5"/>
        <v>#VALUE!</v>
      </c>
      <c r="N62" s="16" t="str">
        <f>_xll.GetPrice($N$4,"MonthlyAverage","Mid",$D62)</f>
        <v>#N/A No price available for MonthlyAverage before 28/02/2005</v>
      </c>
      <c r="O62" s="179">
        <f>_xll.GetPrice($O$4,"MonthlyAverage","Mid",$D62)</f>
        <v>18</v>
      </c>
      <c r="P62" s="21">
        <f t="shared" si="35"/>
        <v>360</v>
      </c>
      <c r="Q62" s="16">
        <f t="shared" si="36"/>
        <v>396.72</v>
      </c>
      <c r="R62" s="21">
        <f>_xll.GetPrice($R$4,"MonthlyAverage","Mid",$D62)</f>
        <v>17.25</v>
      </c>
      <c r="S62" s="21">
        <f t="shared" si="37"/>
        <v>345</v>
      </c>
      <c r="T62" s="16">
        <f t="shared" si="38"/>
        <v>380.19000000000005</v>
      </c>
      <c r="U62" s="190" t="e">
        <f t="shared" si="6"/>
        <v>#VALUE!</v>
      </c>
      <c r="V62" s="183" t="e">
        <f t="shared" si="7"/>
        <v>#VALUE!</v>
      </c>
      <c r="W62" s="191" t="e">
        <f t="shared" si="8"/>
        <v>#VALUE!</v>
      </c>
      <c r="X62" s="183" t="e">
        <f t="shared" si="9"/>
        <v>#VALUE!</v>
      </c>
      <c r="Y62" s="191" t="e">
        <f t="shared" si="10"/>
        <v>#VALUE!</v>
      </c>
      <c r="Z62" s="194" t="e">
        <f t="shared" si="11"/>
        <v>#VALUE!</v>
      </c>
      <c r="AA62" s="183" t="e">
        <f t="shared" si="12"/>
        <v>#VALUE!</v>
      </c>
      <c r="AB62" s="25" t="e">
        <f t="shared" si="13"/>
        <v>#VALUE!</v>
      </c>
      <c r="AC62" s="16" t="e">
        <f t="shared" si="14"/>
        <v>#VALUE!</v>
      </c>
      <c r="AD62" s="16" t="e">
        <f t="shared" si="15"/>
        <v>#VALUE!</v>
      </c>
      <c r="AE62" s="25" t="e">
        <f t="shared" si="16"/>
        <v>#VALUE!</v>
      </c>
      <c r="AF62" s="16" t="e">
        <f t="shared" si="17"/>
        <v>#VALUE!</v>
      </c>
      <c r="AG62" s="16" t="e">
        <f t="shared" si="18"/>
        <v>#VALUE!</v>
      </c>
      <c r="AH62" s="16">
        <f t="shared" si="19"/>
        <v>0</v>
      </c>
      <c r="AI62" s="16">
        <f t="shared" si="20"/>
        <v>-7.2731999999999175</v>
      </c>
      <c r="AJ62" s="25" t="e">
        <f t="shared" si="21"/>
        <v>#VALUE!</v>
      </c>
      <c r="AK62" s="16" t="e">
        <f t="shared" si="22"/>
        <v>#VALUE!</v>
      </c>
      <c r="AL62" s="16" t="e">
        <f t="shared" si="23"/>
        <v>#VALUE!</v>
      </c>
      <c r="AM62" s="16" t="e">
        <f t="shared" si="24"/>
        <v>#VALUE!</v>
      </c>
      <c r="AN62" s="42" t="e">
        <f t="shared" si="25"/>
        <v>#VALUE!</v>
      </c>
      <c r="AO62" s="43" t="e">
        <f t="shared" si="26"/>
        <v>#VALUE!</v>
      </c>
      <c r="AP62" s="43" t="e">
        <f t="shared" si="27"/>
        <v>#VALUE!</v>
      </c>
      <c r="AQ62" s="43" t="e">
        <f t="shared" si="28"/>
        <v>#VALUE!</v>
      </c>
      <c r="AR62" s="43" t="e">
        <f t="shared" si="29"/>
        <v>#VALUE!</v>
      </c>
      <c r="AS62" s="177" t="e">
        <f t="shared" si="30"/>
        <v>#VALUE!</v>
      </c>
      <c r="AT62" s="115" t="e">
        <f t="shared" si="31"/>
        <v>#VALUE!</v>
      </c>
      <c r="AU62" s="115" t="e">
        <f t="shared" si="32"/>
        <v>#VALUE!</v>
      </c>
      <c r="AV62" s="115" t="e">
        <f t="shared" si="33"/>
        <v>#VALUE!</v>
      </c>
      <c r="AW62" s="115" t="e">
        <f t="shared" si="34"/>
        <v>#VALUE!</v>
      </c>
    </row>
    <row r="63" spans="1:49" x14ac:dyDescent="0.35">
      <c r="A63" s="5">
        <f t="shared" si="0"/>
        <v>1997</v>
      </c>
      <c r="B63" s="5">
        <f t="shared" si="1"/>
        <v>4</v>
      </c>
      <c r="C63" s="5">
        <f t="shared" si="2"/>
        <v>11</v>
      </c>
      <c r="D63" s="7">
        <f t="shared" si="3"/>
        <v>35764</v>
      </c>
      <c r="E63" s="7" t="str">
        <f>_xll.GetPriceData($J$4,"assessmentdate",D63)</f>
        <v>#N/A Log in required</v>
      </c>
      <c r="F63" s="33" t="s">
        <v>228</v>
      </c>
      <c r="G63" s="38" t="e">
        <f>_xll.GetPrice($G$4,,"mid",E63)</f>
        <v>#VALUE!</v>
      </c>
      <c r="H63" s="38" t="str">
        <f>_xll.GetPrice($G$4,,"mid",D63)</f>
        <v>#N/A No price available before 04/09/2009</v>
      </c>
      <c r="I63" s="38" t="str">
        <f>_xll.GetPrice($I$4,"MonthlyAverage","Mid",$D63)</f>
        <v>#N/A No price available for MonthlyAverage before 30/09/2009</v>
      </c>
      <c r="J63" s="16" t="str">
        <f>_xll.GetPriceData(J$4,"mid",$D63)</f>
        <v>#N/A Log in required</v>
      </c>
      <c r="K63" s="21" t="e">
        <f t="shared" si="4"/>
        <v>#VALUE!</v>
      </c>
      <c r="L63" s="16" t="str">
        <f>_xll.GetPriceData(L$4,"mid",$D63)</f>
        <v>#N/A Log in required</v>
      </c>
      <c r="M63" s="21" t="e">
        <f t="shared" si="5"/>
        <v>#VALUE!</v>
      </c>
      <c r="N63" s="16" t="str">
        <f>_xll.GetPrice($N$4,"MonthlyAverage","Mid",$D63)</f>
        <v>#N/A No price available for MonthlyAverage before 28/02/2005</v>
      </c>
      <c r="O63" s="179">
        <f>_xll.GetPrice($O$4,"MonthlyAverage","Mid",$D63)</f>
        <v>18</v>
      </c>
      <c r="P63" s="21">
        <f t="shared" si="35"/>
        <v>360</v>
      </c>
      <c r="Q63" s="16">
        <f t="shared" si="36"/>
        <v>396.72</v>
      </c>
      <c r="R63" s="21">
        <f>_xll.GetPrice($R$4,"MonthlyAverage","Mid",$D63)</f>
        <v>16.21</v>
      </c>
      <c r="S63" s="21">
        <f t="shared" si="37"/>
        <v>324.20000000000005</v>
      </c>
      <c r="T63" s="16">
        <f t="shared" si="38"/>
        <v>357.2684000000001</v>
      </c>
      <c r="U63" s="190" t="e">
        <f t="shared" si="6"/>
        <v>#VALUE!</v>
      </c>
      <c r="V63" s="183" t="e">
        <f t="shared" si="7"/>
        <v>#VALUE!</v>
      </c>
      <c r="W63" s="191" t="e">
        <f t="shared" si="8"/>
        <v>#VALUE!</v>
      </c>
      <c r="X63" s="183" t="e">
        <f t="shared" si="9"/>
        <v>#VALUE!</v>
      </c>
      <c r="Y63" s="191" t="e">
        <f t="shared" si="10"/>
        <v>#VALUE!</v>
      </c>
      <c r="Z63" s="194" t="e">
        <f t="shared" si="11"/>
        <v>#VALUE!</v>
      </c>
      <c r="AA63" s="183" t="e">
        <f t="shared" si="12"/>
        <v>#VALUE!</v>
      </c>
      <c r="AB63" s="25" t="e">
        <f t="shared" si="13"/>
        <v>#VALUE!</v>
      </c>
      <c r="AC63" s="16" t="e">
        <f t="shared" si="14"/>
        <v>#VALUE!</v>
      </c>
      <c r="AD63" s="16" t="e">
        <f t="shared" si="15"/>
        <v>#VALUE!</v>
      </c>
      <c r="AE63" s="25" t="e">
        <f t="shared" si="16"/>
        <v>#VALUE!</v>
      </c>
      <c r="AF63" s="16" t="e">
        <f t="shared" si="17"/>
        <v>#VALUE!</v>
      </c>
      <c r="AG63" s="16" t="e">
        <f t="shared" si="18"/>
        <v>#VALUE!</v>
      </c>
      <c r="AH63" s="16">
        <f t="shared" si="19"/>
        <v>0</v>
      </c>
      <c r="AI63" s="16">
        <f t="shared" si="20"/>
        <v>-22.921599999999955</v>
      </c>
      <c r="AJ63" s="25" t="e">
        <f t="shared" si="21"/>
        <v>#VALUE!</v>
      </c>
      <c r="AK63" s="16" t="e">
        <f t="shared" si="22"/>
        <v>#VALUE!</v>
      </c>
      <c r="AL63" s="16" t="e">
        <f t="shared" si="23"/>
        <v>#VALUE!</v>
      </c>
      <c r="AM63" s="16" t="e">
        <f t="shared" si="24"/>
        <v>#VALUE!</v>
      </c>
      <c r="AN63" s="42" t="e">
        <f t="shared" si="25"/>
        <v>#VALUE!</v>
      </c>
      <c r="AO63" s="43" t="e">
        <f t="shared" si="26"/>
        <v>#VALUE!</v>
      </c>
      <c r="AP63" s="43" t="e">
        <f t="shared" si="27"/>
        <v>#VALUE!</v>
      </c>
      <c r="AQ63" s="43" t="e">
        <f t="shared" si="28"/>
        <v>#VALUE!</v>
      </c>
      <c r="AR63" s="43" t="e">
        <f t="shared" si="29"/>
        <v>#VALUE!</v>
      </c>
      <c r="AS63" s="177" t="e">
        <f t="shared" si="30"/>
        <v>#VALUE!</v>
      </c>
      <c r="AT63" s="115" t="e">
        <f t="shared" si="31"/>
        <v>#VALUE!</v>
      </c>
      <c r="AU63" s="115" t="e">
        <f t="shared" si="32"/>
        <v>#VALUE!</v>
      </c>
      <c r="AV63" s="115" t="e">
        <f t="shared" si="33"/>
        <v>#VALUE!</v>
      </c>
      <c r="AW63" s="115" t="e">
        <f t="shared" si="34"/>
        <v>#VALUE!</v>
      </c>
    </row>
    <row r="64" spans="1:49" x14ac:dyDescent="0.35">
      <c r="A64" s="5">
        <f t="shared" si="0"/>
        <v>1997</v>
      </c>
      <c r="B64" s="5">
        <f t="shared" si="1"/>
        <v>4</v>
      </c>
      <c r="C64" s="5">
        <f t="shared" si="2"/>
        <v>12</v>
      </c>
      <c r="D64" s="7">
        <f t="shared" si="3"/>
        <v>35795</v>
      </c>
      <c r="E64" s="7" t="str">
        <f>_xll.GetPriceData($J$4,"assessmentdate",D64)</f>
        <v>#N/A Log in required</v>
      </c>
      <c r="F64" s="33" t="s">
        <v>229</v>
      </c>
      <c r="G64" s="38" t="e">
        <f>_xll.GetPrice($G$4,,"mid",E64)</f>
        <v>#VALUE!</v>
      </c>
      <c r="H64" s="38" t="str">
        <f>_xll.GetPrice($G$4,,"mid",D64)</f>
        <v>#N/A No price available before 04/09/2009</v>
      </c>
      <c r="I64" s="38" t="str">
        <f>_xll.GetPrice($I$4,"MonthlyAverage","Mid",$D64)</f>
        <v>#N/A No price available for MonthlyAverage before 30/09/2009</v>
      </c>
      <c r="J64" s="16" t="str">
        <f>_xll.GetPriceData(J$4,"mid",$D64)</f>
        <v>#N/A Log in required</v>
      </c>
      <c r="K64" s="21" t="e">
        <f t="shared" si="4"/>
        <v>#VALUE!</v>
      </c>
      <c r="L64" s="16" t="str">
        <f>_xll.GetPriceData(L$4,"mid",$D64)</f>
        <v>#N/A Log in required</v>
      </c>
      <c r="M64" s="21" t="e">
        <f t="shared" si="5"/>
        <v>#VALUE!</v>
      </c>
      <c r="N64" s="16" t="str">
        <f>_xll.GetPrice($N$4,"MonthlyAverage","Mid",$D64)</f>
        <v>#N/A No price available for MonthlyAverage before 28/02/2005</v>
      </c>
      <c r="O64" s="179">
        <f>_xll.GetPrice($O$4,"MonthlyAverage","Mid",$D64)</f>
        <v>18</v>
      </c>
      <c r="P64" s="21">
        <f t="shared" si="35"/>
        <v>360</v>
      </c>
      <c r="Q64" s="16">
        <f t="shared" si="36"/>
        <v>396.72</v>
      </c>
      <c r="R64" s="21">
        <f>_xll.GetPrice($R$4,"MonthlyAverage","Mid",$D64)</f>
        <v>16</v>
      </c>
      <c r="S64" s="21">
        <f t="shared" si="37"/>
        <v>320</v>
      </c>
      <c r="T64" s="16">
        <f t="shared" si="38"/>
        <v>352.64000000000004</v>
      </c>
      <c r="U64" s="190" t="e">
        <f t="shared" si="6"/>
        <v>#VALUE!</v>
      </c>
      <c r="V64" s="183" t="e">
        <f t="shared" si="7"/>
        <v>#VALUE!</v>
      </c>
      <c r="W64" s="191" t="e">
        <f t="shared" si="8"/>
        <v>#VALUE!</v>
      </c>
      <c r="X64" s="183" t="e">
        <f t="shared" si="9"/>
        <v>#VALUE!</v>
      </c>
      <c r="Y64" s="191" t="e">
        <f t="shared" si="10"/>
        <v>#VALUE!</v>
      </c>
      <c r="Z64" s="194" t="e">
        <f t="shared" si="11"/>
        <v>#VALUE!</v>
      </c>
      <c r="AA64" s="183" t="e">
        <f t="shared" si="12"/>
        <v>#VALUE!</v>
      </c>
      <c r="AB64" s="25" t="e">
        <f t="shared" si="13"/>
        <v>#VALUE!</v>
      </c>
      <c r="AC64" s="16" t="e">
        <f t="shared" si="14"/>
        <v>#VALUE!</v>
      </c>
      <c r="AD64" s="16" t="e">
        <f t="shared" si="15"/>
        <v>#VALUE!</v>
      </c>
      <c r="AE64" s="25" t="e">
        <f t="shared" si="16"/>
        <v>#VALUE!</v>
      </c>
      <c r="AF64" s="16" t="e">
        <f t="shared" si="17"/>
        <v>#VALUE!</v>
      </c>
      <c r="AG64" s="16" t="e">
        <f t="shared" si="18"/>
        <v>#VALUE!</v>
      </c>
      <c r="AH64" s="16">
        <f t="shared" si="19"/>
        <v>0</v>
      </c>
      <c r="AI64" s="16">
        <f t="shared" si="20"/>
        <v>-4.628400000000056</v>
      </c>
      <c r="AJ64" s="25" t="e">
        <f t="shared" si="21"/>
        <v>#VALUE!</v>
      </c>
      <c r="AK64" s="16" t="e">
        <f t="shared" si="22"/>
        <v>#VALUE!</v>
      </c>
      <c r="AL64" s="16" t="e">
        <f t="shared" si="23"/>
        <v>#VALUE!</v>
      </c>
      <c r="AM64" s="16" t="e">
        <f t="shared" si="24"/>
        <v>#VALUE!</v>
      </c>
      <c r="AN64" s="42" t="e">
        <f t="shared" si="25"/>
        <v>#VALUE!</v>
      </c>
      <c r="AO64" s="43" t="e">
        <f t="shared" si="26"/>
        <v>#VALUE!</v>
      </c>
      <c r="AP64" s="43" t="e">
        <f t="shared" si="27"/>
        <v>#VALUE!</v>
      </c>
      <c r="AQ64" s="43" t="e">
        <f t="shared" si="28"/>
        <v>#VALUE!</v>
      </c>
      <c r="AR64" s="43" t="e">
        <f t="shared" si="29"/>
        <v>#VALUE!</v>
      </c>
      <c r="AS64" s="177" t="e">
        <f t="shared" si="30"/>
        <v>#VALUE!</v>
      </c>
      <c r="AT64" s="115" t="e">
        <f t="shared" si="31"/>
        <v>#VALUE!</v>
      </c>
      <c r="AU64" s="115" t="e">
        <f t="shared" si="32"/>
        <v>#VALUE!</v>
      </c>
      <c r="AV64" s="115" t="e">
        <f t="shared" si="33"/>
        <v>#VALUE!</v>
      </c>
      <c r="AW64" s="115" t="e">
        <f t="shared" si="34"/>
        <v>#VALUE!</v>
      </c>
    </row>
    <row r="65" spans="1:49" x14ac:dyDescent="0.35">
      <c r="A65" s="5">
        <f t="shared" si="0"/>
        <v>1998</v>
      </c>
      <c r="B65" s="5">
        <f t="shared" si="1"/>
        <v>1</v>
      </c>
      <c r="C65" s="5">
        <f t="shared" si="2"/>
        <v>1</v>
      </c>
      <c r="D65" s="7">
        <f t="shared" si="3"/>
        <v>35826</v>
      </c>
      <c r="E65" s="7" t="str">
        <f>_xll.GetPriceData($J$4,"assessmentdate",D65)</f>
        <v>#N/A Log in required</v>
      </c>
      <c r="F65" s="33" t="s">
        <v>230</v>
      </c>
      <c r="G65" s="38" t="e">
        <f>_xll.GetPrice($G$4,,"mid",E65)</f>
        <v>#VALUE!</v>
      </c>
      <c r="H65" s="38" t="str">
        <f>_xll.GetPrice($G$4,,"mid",D65)</f>
        <v>#N/A No price available before 04/09/2009</v>
      </c>
      <c r="I65" s="38" t="str">
        <f>_xll.GetPrice($I$4,"MonthlyAverage","Mid",$D65)</f>
        <v>#N/A No price available for MonthlyAverage before 30/09/2009</v>
      </c>
      <c r="J65" s="16" t="str">
        <f>_xll.GetPriceData(J$4,"mid",$D65)</f>
        <v>#N/A Log in required</v>
      </c>
      <c r="K65" s="21" t="e">
        <f t="shared" si="4"/>
        <v>#VALUE!</v>
      </c>
      <c r="L65" s="16" t="str">
        <f>_xll.GetPriceData(L$4,"mid",$D65)</f>
        <v>#N/A Log in required</v>
      </c>
      <c r="M65" s="21" t="e">
        <f t="shared" si="5"/>
        <v>#VALUE!</v>
      </c>
      <c r="N65" s="16" t="str">
        <f>_xll.GetPrice($N$4,"MonthlyAverage","Mid",$D65)</f>
        <v>#N/A No price available for MonthlyAverage before 28/02/2005</v>
      </c>
      <c r="O65" s="179">
        <f>_xll.GetPrice($O$4,"MonthlyAverage","Mid",$D65)</f>
        <v>18</v>
      </c>
      <c r="P65" s="21">
        <f t="shared" si="35"/>
        <v>360</v>
      </c>
      <c r="Q65" s="16">
        <f t="shared" si="36"/>
        <v>396.72</v>
      </c>
      <c r="R65" s="21">
        <f>_xll.GetPrice($R$4,"MonthlyAverage","Mid",$D65)</f>
        <v>16</v>
      </c>
      <c r="S65" s="21">
        <f t="shared" si="37"/>
        <v>320</v>
      </c>
      <c r="T65" s="16">
        <f t="shared" si="38"/>
        <v>352.64000000000004</v>
      </c>
      <c r="U65" s="190" t="e">
        <f t="shared" si="6"/>
        <v>#VALUE!</v>
      </c>
      <c r="V65" s="183" t="e">
        <f t="shared" si="7"/>
        <v>#VALUE!</v>
      </c>
      <c r="W65" s="191" t="e">
        <f t="shared" si="8"/>
        <v>#VALUE!</v>
      </c>
      <c r="X65" s="183" t="e">
        <f t="shared" si="9"/>
        <v>#VALUE!</v>
      </c>
      <c r="Y65" s="191" t="e">
        <f t="shared" si="10"/>
        <v>#VALUE!</v>
      </c>
      <c r="Z65" s="194" t="e">
        <f t="shared" si="11"/>
        <v>#VALUE!</v>
      </c>
      <c r="AA65" s="183" t="e">
        <f t="shared" si="12"/>
        <v>#VALUE!</v>
      </c>
      <c r="AB65" s="25" t="e">
        <f t="shared" si="13"/>
        <v>#VALUE!</v>
      </c>
      <c r="AC65" s="16" t="e">
        <f t="shared" si="14"/>
        <v>#VALUE!</v>
      </c>
      <c r="AD65" s="16" t="e">
        <f t="shared" si="15"/>
        <v>#VALUE!</v>
      </c>
      <c r="AE65" s="25" t="e">
        <f t="shared" si="16"/>
        <v>#VALUE!</v>
      </c>
      <c r="AF65" s="16" t="e">
        <f t="shared" si="17"/>
        <v>#VALUE!</v>
      </c>
      <c r="AG65" s="16" t="e">
        <f t="shared" si="18"/>
        <v>#VALUE!</v>
      </c>
      <c r="AH65" s="16">
        <f t="shared" si="19"/>
        <v>0</v>
      </c>
      <c r="AI65" s="16">
        <f t="shared" si="20"/>
        <v>0</v>
      </c>
      <c r="AJ65" s="25" t="e">
        <f t="shared" si="21"/>
        <v>#VALUE!</v>
      </c>
      <c r="AK65" s="16" t="e">
        <f t="shared" si="22"/>
        <v>#VALUE!</v>
      </c>
      <c r="AL65" s="16" t="e">
        <f t="shared" si="23"/>
        <v>#VALUE!</v>
      </c>
      <c r="AM65" s="16" t="e">
        <f t="shared" si="24"/>
        <v>#VALUE!</v>
      </c>
      <c r="AN65" s="42" t="e">
        <f t="shared" si="25"/>
        <v>#VALUE!</v>
      </c>
      <c r="AO65" s="43" t="e">
        <f t="shared" si="26"/>
        <v>#VALUE!</v>
      </c>
      <c r="AP65" s="43" t="e">
        <f t="shared" si="27"/>
        <v>#VALUE!</v>
      </c>
      <c r="AQ65" s="43" t="e">
        <f t="shared" si="28"/>
        <v>#VALUE!</v>
      </c>
      <c r="AR65" s="43" t="e">
        <f t="shared" si="29"/>
        <v>#VALUE!</v>
      </c>
      <c r="AS65" s="177" t="e">
        <f t="shared" si="30"/>
        <v>#VALUE!</v>
      </c>
      <c r="AT65" s="115" t="e">
        <f t="shared" si="31"/>
        <v>#VALUE!</v>
      </c>
      <c r="AU65" s="115" t="e">
        <f t="shared" si="32"/>
        <v>#VALUE!</v>
      </c>
      <c r="AV65" s="115" t="e">
        <f t="shared" si="33"/>
        <v>#VALUE!</v>
      </c>
      <c r="AW65" s="115" t="e">
        <f t="shared" si="34"/>
        <v>#VALUE!</v>
      </c>
    </row>
    <row r="66" spans="1:49" x14ac:dyDescent="0.35">
      <c r="A66" s="5">
        <f t="shared" si="0"/>
        <v>1998</v>
      </c>
      <c r="B66" s="5">
        <f t="shared" si="1"/>
        <v>1</v>
      </c>
      <c r="C66" s="5">
        <f t="shared" si="2"/>
        <v>2</v>
      </c>
      <c r="D66" s="7">
        <f t="shared" si="3"/>
        <v>35854</v>
      </c>
      <c r="E66" s="7" t="str">
        <f>_xll.GetPriceData($J$4,"assessmentdate",D66)</f>
        <v>#N/A Log in required</v>
      </c>
      <c r="F66" s="33" t="s">
        <v>231</v>
      </c>
      <c r="G66" s="38" t="e">
        <f>_xll.GetPrice($G$4,,"mid",E66)</f>
        <v>#VALUE!</v>
      </c>
      <c r="H66" s="38" t="str">
        <f>_xll.GetPrice($G$4,,"mid",D66)</f>
        <v>#N/A No price available before 04/09/2009</v>
      </c>
      <c r="I66" s="38" t="str">
        <f>_xll.GetPrice($I$4,"MonthlyAverage","Mid",$D66)</f>
        <v>#N/A No price available for MonthlyAverage before 30/09/2009</v>
      </c>
      <c r="J66" s="16" t="str">
        <f>_xll.GetPriceData(J$4,"mid",$D66)</f>
        <v>#N/A Log in required</v>
      </c>
      <c r="K66" s="21" t="e">
        <f t="shared" si="4"/>
        <v>#VALUE!</v>
      </c>
      <c r="L66" s="16" t="str">
        <f>_xll.GetPriceData(L$4,"mid",$D66)</f>
        <v>#N/A Log in required</v>
      </c>
      <c r="M66" s="21" t="e">
        <f t="shared" si="5"/>
        <v>#VALUE!</v>
      </c>
      <c r="N66" s="16" t="str">
        <f>_xll.GetPrice($N$4,"MonthlyAverage","Mid",$D66)</f>
        <v>#N/A No price available for MonthlyAverage before 28/02/2005</v>
      </c>
      <c r="O66" s="179">
        <f>_xll.GetPrice($O$4,"MonthlyAverage","Mid",$D66)</f>
        <v>18</v>
      </c>
      <c r="P66" s="21">
        <f t="shared" si="35"/>
        <v>360</v>
      </c>
      <c r="Q66" s="16">
        <f t="shared" si="36"/>
        <v>396.72</v>
      </c>
      <c r="R66" s="21">
        <f>_xll.GetPrice($R$4,"MonthlyAverage","Mid",$D66)</f>
        <v>16</v>
      </c>
      <c r="S66" s="21">
        <f t="shared" si="37"/>
        <v>320</v>
      </c>
      <c r="T66" s="16">
        <f t="shared" si="38"/>
        <v>352.64000000000004</v>
      </c>
      <c r="U66" s="190" t="e">
        <f t="shared" si="6"/>
        <v>#VALUE!</v>
      </c>
      <c r="V66" s="183" t="e">
        <f t="shared" si="7"/>
        <v>#VALUE!</v>
      </c>
      <c r="W66" s="191" t="e">
        <f t="shared" si="8"/>
        <v>#VALUE!</v>
      </c>
      <c r="X66" s="183" t="e">
        <f t="shared" si="9"/>
        <v>#VALUE!</v>
      </c>
      <c r="Y66" s="191" t="e">
        <f t="shared" si="10"/>
        <v>#VALUE!</v>
      </c>
      <c r="Z66" s="194" t="e">
        <f t="shared" si="11"/>
        <v>#VALUE!</v>
      </c>
      <c r="AA66" s="183" t="e">
        <f t="shared" si="12"/>
        <v>#VALUE!</v>
      </c>
      <c r="AB66" s="25" t="e">
        <f t="shared" si="13"/>
        <v>#VALUE!</v>
      </c>
      <c r="AC66" s="16" t="e">
        <f t="shared" si="14"/>
        <v>#VALUE!</v>
      </c>
      <c r="AD66" s="16" t="e">
        <f t="shared" si="15"/>
        <v>#VALUE!</v>
      </c>
      <c r="AE66" s="25" t="e">
        <f t="shared" si="16"/>
        <v>#VALUE!</v>
      </c>
      <c r="AF66" s="16" t="e">
        <f t="shared" si="17"/>
        <v>#VALUE!</v>
      </c>
      <c r="AG66" s="16" t="e">
        <f t="shared" si="18"/>
        <v>#VALUE!</v>
      </c>
      <c r="AH66" s="16">
        <f t="shared" si="19"/>
        <v>0</v>
      </c>
      <c r="AI66" s="16">
        <f t="shared" si="20"/>
        <v>0</v>
      </c>
      <c r="AJ66" s="25" t="e">
        <f t="shared" si="21"/>
        <v>#VALUE!</v>
      </c>
      <c r="AK66" s="16" t="e">
        <f t="shared" si="22"/>
        <v>#VALUE!</v>
      </c>
      <c r="AL66" s="16" t="e">
        <f t="shared" si="23"/>
        <v>#VALUE!</v>
      </c>
      <c r="AM66" s="16" t="e">
        <f t="shared" si="24"/>
        <v>#VALUE!</v>
      </c>
      <c r="AN66" s="42" t="e">
        <f t="shared" si="25"/>
        <v>#VALUE!</v>
      </c>
      <c r="AO66" s="43" t="e">
        <f t="shared" si="26"/>
        <v>#VALUE!</v>
      </c>
      <c r="AP66" s="43" t="e">
        <f t="shared" si="27"/>
        <v>#VALUE!</v>
      </c>
      <c r="AQ66" s="43" t="e">
        <f t="shared" si="28"/>
        <v>#VALUE!</v>
      </c>
      <c r="AR66" s="43" t="e">
        <f t="shared" si="29"/>
        <v>#VALUE!</v>
      </c>
      <c r="AS66" s="177" t="e">
        <f t="shared" si="30"/>
        <v>#VALUE!</v>
      </c>
      <c r="AT66" s="115" t="e">
        <f t="shared" si="31"/>
        <v>#VALUE!</v>
      </c>
      <c r="AU66" s="115" t="e">
        <f t="shared" si="32"/>
        <v>#VALUE!</v>
      </c>
      <c r="AV66" s="115" t="e">
        <f t="shared" si="33"/>
        <v>#VALUE!</v>
      </c>
      <c r="AW66" s="115" t="e">
        <f t="shared" si="34"/>
        <v>#VALUE!</v>
      </c>
    </row>
    <row r="67" spans="1:49" x14ac:dyDescent="0.35">
      <c r="A67" s="5">
        <f t="shared" si="0"/>
        <v>1998</v>
      </c>
      <c r="B67" s="5">
        <f t="shared" si="1"/>
        <v>1</v>
      </c>
      <c r="C67" s="5">
        <f t="shared" si="2"/>
        <v>3</v>
      </c>
      <c r="D67" s="7">
        <f t="shared" si="3"/>
        <v>35885</v>
      </c>
      <c r="E67" s="7" t="str">
        <f>_xll.GetPriceData($J$4,"assessmentdate",D67)</f>
        <v>#N/A Log in required</v>
      </c>
      <c r="F67" s="33" t="s">
        <v>232</v>
      </c>
      <c r="G67" s="38" t="e">
        <f>_xll.GetPrice($G$4,,"mid",E67)</f>
        <v>#VALUE!</v>
      </c>
      <c r="H67" s="38" t="str">
        <f>_xll.GetPrice($G$4,,"mid",D67)</f>
        <v>#N/A No price available before 04/09/2009</v>
      </c>
      <c r="I67" s="38" t="str">
        <f>_xll.GetPrice($I$4,"MonthlyAverage","Mid",$D67)</f>
        <v>#N/A No price available for MonthlyAverage before 30/09/2009</v>
      </c>
      <c r="J67" s="16" t="str">
        <f>_xll.GetPriceData(J$4,"mid",$D67)</f>
        <v>#N/A Log in required</v>
      </c>
      <c r="K67" s="21" t="e">
        <f t="shared" si="4"/>
        <v>#VALUE!</v>
      </c>
      <c r="L67" s="16" t="str">
        <f>_xll.GetPriceData(L$4,"mid",$D67)</f>
        <v>#N/A Log in required</v>
      </c>
      <c r="M67" s="21" t="e">
        <f t="shared" si="5"/>
        <v>#VALUE!</v>
      </c>
      <c r="N67" s="16" t="str">
        <f>_xll.GetPrice($N$4,"MonthlyAverage","Mid",$D67)</f>
        <v>#N/A No price available for MonthlyAverage before 28/02/2005</v>
      </c>
      <c r="O67" s="179">
        <f>_xll.GetPrice($O$4,"MonthlyAverage","Mid",$D67)</f>
        <v>18</v>
      </c>
      <c r="P67" s="21">
        <f t="shared" si="35"/>
        <v>360</v>
      </c>
      <c r="Q67" s="16">
        <f t="shared" si="36"/>
        <v>396.72</v>
      </c>
      <c r="R67" s="21">
        <f>_xll.GetPrice($R$4,"MonthlyAverage","Mid",$D67)</f>
        <v>16</v>
      </c>
      <c r="S67" s="21">
        <f t="shared" si="37"/>
        <v>320</v>
      </c>
      <c r="T67" s="16">
        <f t="shared" si="38"/>
        <v>352.64000000000004</v>
      </c>
      <c r="U67" s="190" t="e">
        <f t="shared" si="6"/>
        <v>#VALUE!</v>
      </c>
      <c r="V67" s="183" t="e">
        <f t="shared" si="7"/>
        <v>#VALUE!</v>
      </c>
      <c r="W67" s="191" t="e">
        <f t="shared" si="8"/>
        <v>#VALUE!</v>
      </c>
      <c r="X67" s="183" t="e">
        <f t="shared" si="9"/>
        <v>#VALUE!</v>
      </c>
      <c r="Y67" s="191" t="e">
        <f t="shared" si="10"/>
        <v>#VALUE!</v>
      </c>
      <c r="Z67" s="194" t="e">
        <f t="shared" si="11"/>
        <v>#VALUE!</v>
      </c>
      <c r="AA67" s="183" t="e">
        <f t="shared" si="12"/>
        <v>#VALUE!</v>
      </c>
      <c r="AB67" s="25" t="e">
        <f t="shared" si="13"/>
        <v>#VALUE!</v>
      </c>
      <c r="AC67" s="16" t="e">
        <f t="shared" si="14"/>
        <v>#VALUE!</v>
      </c>
      <c r="AD67" s="16" t="e">
        <f t="shared" si="15"/>
        <v>#VALUE!</v>
      </c>
      <c r="AE67" s="25" t="e">
        <f t="shared" si="16"/>
        <v>#VALUE!</v>
      </c>
      <c r="AF67" s="16" t="e">
        <f t="shared" si="17"/>
        <v>#VALUE!</v>
      </c>
      <c r="AG67" s="16" t="e">
        <f t="shared" si="18"/>
        <v>#VALUE!</v>
      </c>
      <c r="AH67" s="16">
        <f t="shared" si="19"/>
        <v>0</v>
      </c>
      <c r="AI67" s="16">
        <f t="shared" si="20"/>
        <v>0</v>
      </c>
      <c r="AJ67" s="25" t="e">
        <f t="shared" si="21"/>
        <v>#VALUE!</v>
      </c>
      <c r="AK67" s="16" t="e">
        <f t="shared" si="22"/>
        <v>#VALUE!</v>
      </c>
      <c r="AL67" s="16" t="e">
        <f t="shared" si="23"/>
        <v>#VALUE!</v>
      </c>
      <c r="AM67" s="16" t="e">
        <f t="shared" si="24"/>
        <v>#VALUE!</v>
      </c>
      <c r="AN67" s="42" t="e">
        <f t="shared" si="25"/>
        <v>#VALUE!</v>
      </c>
      <c r="AO67" s="43" t="e">
        <f t="shared" si="26"/>
        <v>#VALUE!</v>
      </c>
      <c r="AP67" s="43" t="e">
        <f t="shared" si="27"/>
        <v>#VALUE!</v>
      </c>
      <c r="AQ67" s="43" t="e">
        <f t="shared" si="28"/>
        <v>#VALUE!</v>
      </c>
      <c r="AR67" s="43" t="e">
        <f t="shared" si="29"/>
        <v>#VALUE!</v>
      </c>
      <c r="AS67" s="177" t="e">
        <f t="shared" si="30"/>
        <v>#VALUE!</v>
      </c>
      <c r="AT67" s="115" t="e">
        <f t="shared" si="31"/>
        <v>#VALUE!</v>
      </c>
      <c r="AU67" s="115" t="e">
        <f t="shared" si="32"/>
        <v>#VALUE!</v>
      </c>
      <c r="AV67" s="115" t="e">
        <f t="shared" si="33"/>
        <v>#VALUE!</v>
      </c>
      <c r="AW67" s="115" t="e">
        <f t="shared" si="34"/>
        <v>#VALUE!</v>
      </c>
    </row>
    <row r="68" spans="1:49" x14ac:dyDescent="0.35">
      <c r="A68" s="5">
        <f t="shared" si="0"/>
        <v>1998</v>
      </c>
      <c r="B68" s="5">
        <f t="shared" si="1"/>
        <v>2</v>
      </c>
      <c r="C68" s="5">
        <f t="shared" si="2"/>
        <v>4</v>
      </c>
      <c r="D68" s="7">
        <f t="shared" si="3"/>
        <v>35915</v>
      </c>
      <c r="E68" s="7" t="str">
        <f>_xll.GetPriceData($J$4,"assessmentdate",D68)</f>
        <v>#N/A Log in required</v>
      </c>
      <c r="F68" s="33" t="s">
        <v>233</v>
      </c>
      <c r="G68" s="38" t="e">
        <f>_xll.GetPrice($G$4,,"mid",E68)</f>
        <v>#VALUE!</v>
      </c>
      <c r="H68" s="38" t="str">
        <f>_xll.GetPrice($G$4,,"mid",D68)</f>
        <v>#N/A No price available before 04/09/2009</v>
      </c>
      <c r="I68" s="38" t="str">
        <f>_xll.GetPrice($I$4,"MonthlyAverage","Mid",$D68)</f>
        <v>#N/A No price available for MonthlyAverage before 30/09/2009</v>
      </c>
      <c r="J68" s="16" t="str">
        <f>_xll.GetPriceData(J$4,"mid",$D68)</f>
        <v>#N/A Log in required</v>
      </c>
      <c r="K68" s="21" t="e">
        <f t="shared" si="4"/>
        <v>#VALUE!</v>
      </c>
      <c r="L68" s="16" t="str">
        <f>_xll.GetPriceData(L$4,"mid",$D68)</f>
        <v>#N/A Log in required</v>
      </c>
      <c r="M68" s="21" t="e">
        <f t="shared" si="5"/>
        <v>#VALUE!</v>
      </c>
      <c r="N68" s="16" t="str">
        <f>_xll.GetPrice($N$4,"MonthlyAverage","Mid",$D68)</f>
        <v>#N/A No price available for MonthlyAverage before 28/02/2005</v>
      </c>
      <c r="O68" s="179">
        <f>_xll.GetPrice($O$4,"MonthlyAverage","Mid",$D68)</f>
        <v>18</v>
      </c>
      <c r="P68" s="21">
        <f t="shared" si="35"/>
        <v>360</v>
      </c>
      <c r="Q68" s="16">
        <f t="shared" si="36"/>
        <v>396.72</v>
      </c>
      <c r="R68" s="21">
        <f>_xll.GetPrice($R$4,"MonthlyAverage","Mid",$D68)</f>
        <v>16</v>
      </c>
      <c r="S68" s="21">
        <f t="shared" si="37"/>
        <v>320</v>
      </c>
      <c r="T68" s="16">
        <f t="shared" si="38"/>
        <v>352.64000000000004</v>
      </c>
      <c r="U68" s="190" t="e">
        <f t="shared" si="6"/>
        <v>#VALUE!</v>
      </c>
      <c r="V68" s="183" t="e">
        <f t="shared" si="7"/>
        <v>#VALUE!</v>
      </c>
      <c r="W68" s="191" t="e">
        <f t="shared" si="8"/>
        <v>#VALUE!</v>
      </c>
      <c r="X68" s="183" t="e">
        <f t="shared" si="9"/>
        <v>#VALUE!</v>
      </c>
      <c r="Y68" s="191" t="e">
        <f t="shared" si="10"/>
        <v>#VALUE!</v>
      </c>
      <c r="Z68" s="194" t="e">
        <f t="shared" si="11"/>
        <v>#VALUE!</v>
      </c>
      <c r="AA68" s="183" t="e">
        <f t="shared" si="12"/>
        <v>#VALUE!</v>
      </c>
      <c r="AB68" s="25" t="e">
        <f t="shared" si="13"/>
        <v>#VALUE!</v>
      </c>
      <c r="AC68" s="16" t="e">
        <f t="shared" si="14"/>
        <v>#VALUE!</v>
      </c>
      <c r="AD68" s="16" t="e">
        <f t="shared" si="15"/>
        <v>#VALUE!</v>
      </c>
      <c r="AE68" s="25" t="e">
        <f t="shared" si="16"/>
        <v>#VALUE!</v>
      </c>
      <c r="AF68" s="16" t="e">
        <f t="shared" si="17"/>
        <v>#VALUE!</v>
      </c>
      <c r="AG68" s="16" t="e">
        <f t="shared" si="18"/>
        <v>#VALUE!</v>
      </c>
      <c r="AH68" s="16">
        <f t="shared" si="19"/>
        <v>0</v>
      </c>
      <c r="AI68" s="16">
        <f t="shared" si="20"/>
        <v>0</v>
      </c>
      <c r="AJ68" s="25" t="e">
        <f t="shared" si="21"/>
        <v>#VALUE!</v>
      </c>
      <c r="AK68" s="16" t="e">
        <f t="shared" si="22"/>
        <v>#VALUE!</v>
      </c>
      <c r="AL68" s="16" t="e">
        <f t="shared" si="23"/>
        <v>#VALUE!</v>
      </c>
      <c r="AM68" s="16" t="e">
        <f t="shared" si="24"/>
        <v>#VALUE!</v>
      </c>
      <c r="AN68" s="42" t="e">
        <f t="shared" si="25"/>
        <v>#VALUE!</v>
      </c>
      <c r="AO68" s="43" t="e">
        <f t="shared" si="26"/>
        <v>#VALUE!</v>
      </c>
      <c r="AP68" s="43" t="e">
        <f t="shared" si="27"/>
        <v>#VALUE!</v>
      </c>
      <c r="AQ68" s="43" t="e">
        <f t="shared" si="28"/>
        <v>#VALUE!</v>
      </c>
      <c r="AR68" s="43" t="e">
        <f t="shared" si="29"/>
        <v>#VALUE!</v>
      </c>
      <c r="AS68" s="177" t="e">
        <f t="shared" si="30"/>
        <v>#VALUE!</v>
      </c>
      <c r="AT68" s="115" t="e">
        <f t="shared" si="31"/>
        <v>#VALUE!</v>
      </c>
      <c r="AU68" s="115" t="e">
        <f t="shared" si="32"/>
        <v>#VALUE!</v>
      </c>
      <c r="AV68" s="115" t="e">
        <f t="shared" si="33"/>
        <v>#VALUE!</v>
      </c>
      <c r="AW68" s="115" t="e">
        <f t="shared" si="34"/>
        <v>#VALUE!</v>
      </c>
    </row>
    <row r="69" spans="1:49" x14ac:dyDescent="0.35">
      <c r="A69" s="5">
        <f t="shared" ref="A69:A132" si="39">YEAR(F69)</f>
        <v>1998</v>
      </c>
      <c r="B69" s="5">
        <f t="shared" ref="B69:B132" si="40">CHOOSE(C69,1,1,1,2,2,2,3,3,3,4,4,4)</f>
        <v>2</v>
      </c>
      <c r="C69" s="5">
        <f t="shared" ref="C69:C132" si="41">MONTH(F69)</f>
        <v>5</v>
      </c>
      <c r="D69" s="7">
        <f t="shared" ref="D69:D132" si="42">EOMONTH(F69,0)</f>
        <v>35946</v>
      </c>
      <c r="E69" s="7" t="str">
        <f>_xll.GetPriceData($J$4,"assessmentdate",D69)</f>
        <v>#N/A Log in required</v>
      </c>
      <c r="F69" s="33" t="s">
        <v>234</v>
      </c>
      <c r="G69" s="38" t="e">
        <f>_xll.GetPrice($G$4,,"mid",E69)</f>
        <v>#VALUE!</v>
      </c>
      <c r="H69" s="38" t="str">
        <f>_xll.GetPrice($G$4,,"mid",D69)</f>
        <v>#N/A No price available before 04/09/2009</v>
      </c>
      <c r="I69" s="38" t="str">
        <f>_xll.GetPrice($I$4,"MonthlyAverage","Mid",$D69)</f>
        <v>#N/A No price available for MonthlyAverage before 30/09/2009</v>
      </c>
      <c r="J69" s="16" t="str">
        <f>_xll.GetPriceData(J$4,"mid",$D69)</f>
        <v>#N/A Log in required</v>
      </c>
      <c r="K69" s="21" t="e">
        <f t="shared" ref="K69:K132" si="43">J69/2240*2204.6</f>
        <v>#VALUE!</v>
      </c>
      <c r="L69" s="16" t="str">
        <f>_xll.GetPriceData(L$4,"mid",$D69)</f>
        <v>#N/A Log in required</v>
      </c>
      <c r="M69" s="21" t="e">
        <f t="shared" ref="M69:M132" si="44">L69/2240*2204.6</f>
        <v>#VALUE!</v>
      </c>
      <c r="N69" s="16" t="str">
        <f>_xll.GetPrice($N$4,"MonthlyAverage","Mid",$D69)</f>
        <v>#N/A No price available for MonthlyAverage before 28/02/2005</v>
      </c>
      <c r="O69" s="179">
        <f>_xll.GetPrice($O$4,"MonthlyAverage","Mid",$D69)</f>
        <v>18</v>
      </c>
      <c r="P69" s="21">
        <f t="shared" si="35"/>
        <v>360</v>
      </c>
      <c r="Q69" s="16">
        <f t="shared" si="36"/>
        <v>396.72</v>
      </c>
      <c r="R69" s="21">
        <f>_xll.GetPrice($R$4,"MonthlyAverage","Mid",$D69)</f>
        <v>16</v>
      </c>
      <c r="S69" s="21">
        <f t="shared" si="37"/>
        <v>320</v>
      </c>
      <c r="T69" s="16">
        <f t="shared" si="38"/>
        <v>352.64000000000004</v>
      </c>
      <c r="U69" s="190" t="e">
        <f t="shared" ref="U69:U132" si="45">P69-J69</f>
        <v>#VALUE!</v>
      </c>
      <c r="V69" s="183" t="e">
        <f t="shared" ref="V69:V132" si="46">Q69-K69</f>
        <v>#VALUE!</v>
      </c>
      <c r="W69" s="191" t="e">
        <f t="shared" ref="W69:W132" si="47">S69-L69</f>
        <v>#VALUE!</v>
      </c>
      <c r="X69" s="183" t="e">
        <f t="shared" ref="X69:X132" si="48">T69-M69</f>
        <v>#VALUE!</v>
      </c>
      <c r="Y69" s="191" t="e">
        <f t="shared" ref="Y69:Y132" si="49">L69-J69</f>
        <v>#VALUE!</v>
      </c>
      <c r="Z69" s="194" t="e">
        <f t="shared" ref="Z69:Z132" si="50">M69-K69</f>
        <v>#VALUE!</v>
      </c>
      <c r="AA69" s="183" t="e">
        <f t="shared" ref="AA69:AA132" si="51">N69-M69</f>
        <v>#VALUE!</v>
      </c>
      <c r="AB69" s="25" t="e">
        <f t="shared" ref="AB69:AB132" si="52">J69-J68</f>
        <v>#VALUE!</v>
      </c>
      <c r="AC69" s="16" t="e">
        <f t="shared" ref="AC69:AC132" si="53">L69-L68</f>
        <v>#VALUE!</v>
      </c>
      <c r="AD69" s="16" t="e">
        <f t="shared" ref="AD69:AD132" si="54">Y69-Y68</f>
        <v>#VALUE!</v>
      </c>
      <c r="AE69" s="25" t="e">
        <f t="shared" ref="AE69:AE132" si="55">K69-K68</f>
        <v>#VALUE!</v>
      </c>
      <c r="AF69" s="16" t="e">
        <f t="shared" ref="AF69:AF132" si="56">M69-M68</f>
        <v>#VALUE!</v>
      </c>
      <c r="AG69" s="16" t="e">
        <f t="shared" ref="AG69:AG132" si="57">N69-N68</f>
        <v>#VALUE!</v>
      </c>
      <c r="AH69" s="16">
        <f t="shared" ref="AH69:AH132" si="58">Q69-Q68</f>
        <v>0</v>
      </c>
      <c r="AI69" s="16">
        <f t="shared" ref="AI69:AI132" si="59">T69-T68</f>
        <v>0</v>
      </c>
      <c r="AJ69" s="25" t="e">
        <f t="shared" ref="AJ69:AJ132" si="60">V69-V68</f>
        <v>#VALUE!</v>
      </c>
      <c r="AK69" s="16" t="e">
        <f t="shared" ref="AK69:AK132" si="61">X69-X68</f>
        <v>#VALUE!</v>
      </c>
      <c r="AL69" s="16" t="e">
        <f t="shared" ref="AL69:AL132" si="62">Z69-Z68</f>
        <v>#VALUE!</v>
      </c>
      <c r="AM69" s="16" t="e">
        <f t="shared" ref="AM69:AM132" si="63">AA69-AA68</f>
        <v>#VALUE!</v>
      </c>
      <c r="AN69" s="42" t="e">
        <f t="shared" ref="AN69:AN132" si="64">G69-G68</f>
        <v>#VALUE!</v>
      </c>
      <c r="AO69" s="43" t="e">
        <f t="shared" ref="AO69:AO132" si="65">H68-G68</f>
        <v>#VALUE!</v>
      </c>
      <c r="AP69" s="43" t="e">
        <f t="shared" ref="AP69:AP132" si="66">G69-H68</f>
        <v>#VALUE!</v>
      </c>
      <c r="AQ69" s="43" t="e">
        <f t="shared" ref="AQ69:AQ132" si="67">H69-H68</f>
        <v>#VALUE!</v>
      </c>
      <c r="AR69" s="43" t="e">
        <f t="shared" ref="AR69:AR132" si="68">I69-I68</f>
        <v>#VALUE!</v>
      </c>
      <c r="AS69" s="177" t="e">
        <f t="shared" ref="AS69:AS132" si="69">IF(OR(AND(AN69&gt;0,AB69&gt;0),AND(AN69&lt;0,AB69&lt;0)),"align","diverge")</f>
        <v>#VALUE!</v>
      </c>
      <c r="AT69" s="115" t="e">
        <f t="shared" ref="AT69:AT132" si="70">IF(OR(AND(AO69&gt;0,AB69&gt;0),AND(AO69&lt;0,AB69&lt;0)),"align","diverge")</f>
        <v>#VALUE!</v>
      </c>
      <c r="AU69" s="115" t="e">
        <f t="shared" ref="AU69:AU132" si="71">IF(OR(AND(AP69&gt;0,AB69&gt;0),AND(AP69&lt;0,AB69&lt;0)),"align","diverge")</f>
        <v>#VALUE!</v>
      </c>
      <c r="AV69" s="115" t="e">
        <f t="shared" ref="AV69:AV132" si="72">IF(OR(AND(AQ69&gt;0,AB69&gt;0),AND(AQ69&lt;0,AB69&lt;0)),"align","diverge")</f>
        <v>#VALUE!</v>
      </c>
      <c r="AW69" s="115" t="e">
        <f t="shared" ref="AW69:AW132" si="73">IF(OR(AND(AR69&gt;0,AB69&gt;0),AND(AR69&lt;0,AB69&lt;0)),"align","diverge")</f>
        <v>#VALUE!</v>
      </c>
    </row>
    <row r="70" spans="1:49" x14ac:dyDescent="0.35">
      <c r="A70" s="5">
        <f t="shared" si="39"/>
        <v>1998</v>
      </c>
      <c r="B70" s="5">
        <f t="shared" si="40"/>
        <v>2</v>
      </c>
      <c r="C70" s="5">
        <f t="shared" si="41"/>
        <v>6</v>
      </c>
      <c r="D70" s="7">
        <f t="shared" si="42"/>
        <v>35976</v>
      </c>
      <c r="E70" s="7" t="str">
        <f>_xll.GetPriceData($J$4,"assessmentdate",D70)</f>
        <v>#N/A Log in required</v>
      </c>
      <c r="F70" s="33" t="s">
        <v>235</v>
      </c>
      <c r="G70" s="38" t="e">
        <f>_xll.GetPrice($G$4,,"mid",E70)</f>
        <v>#VALUE!</v>
      </c>
      <c r="H70" s="38" t="str">
        <f>_xll.GetPrice($G$4,,"mid",D70)</f>
        <v>#N/A No price available before 04/09/2009</v>
      </c>
      <c r="I70" s="38" t="str">
        <f>_xll.GetPrice($I$4,"MonthlyAverage","Mid",$D70)</f>
        <v>#N/A No price available for MonthlyAverage before 30/09/2009</v>
      </c>
      <c r="J70" s="16" t="str">
        <f>_xll.GetPriceData(J$4,"mid",$D70)</f>
        <v>#N/A Log in required</v>
      </c>
      <c r="K70" s="21" t="e">
        <f t="shared" si="43"/>
        <v>#VALUE!</v>
      </c>
      <c r="L70" s="16" t="str">
        <f>_xll.GetPriceData(L$4,"mid",$D70)</f>
        <v>#N/A Log in required</v>
      </c>
      <c r="M70" s="21" t="e">
        <f t="shared" si="44"/>
        <v>#VALUE!</v>
      </c>
      <c r="N70" s="16" t="str">
        <f>_xll.GetPrice($N$4,"MonthlyAverage","Mid",$D70)</f>
        <v>#N/A No price available for MonthlyAverage before 28/02/2005</v>
      </c>
      <c r="O70" s="179">
        <f>_xll.GetPrice($O$4,"MonthlyAverage","Mid",$D70)</f>
        <v>17.98</v>
      </c>
      <c r="P70" s="21">
        <f t="shared" si="35"/>
        <v>359.6</v>
      </c>
      <c r="Q70" s="16">
        <f t="shared" si="36"/>
        <v>396.27920000000006</v>
      </c>
      <c r="R70" s="21">
        <f>_xll.GetPrice($R$4,"MonthlyAverage","Mid",$D70)</f>
        <v>16</v>
      </c>
      <c r="S70" s="21">
        <f t="shared" si="37"/>
        <v>320</v>
      </c>
      <c r="T70" s="16">
        <f t="shared" si="38"/>
        <v>352.64000000000004</v>
      </c>
      <c r="U70" s="190" t="e">
        <f t="shared" si="45"/>
        <v>#VALUE!</v>
      </c>
      <c r="V70" s="183" t="e">
        <f t="shared" si="46"/>
        <v>#VALUE!</v>
      </c>
      <c r="W70" s="191" t="e">
        <f t="shared" si="47"/>
        <v>#VALUE!</v>
      </c>
      <c r="X70" s="183" t="e">
        <f t="shared" si="48"/>
        <v>#VALUE!</v>
      </c>
      <c r="Y70" s="191" t="e">
        <f t="shared" si="49"/>
        <v>#VALUE!</v>
      </c>
      <c r="Z70" s="194" t="e">
        <f t="shared" si="50"/>
        <v>#VALUE!</v>
      </c>
      <c r="AA70" s="183" t="e">
        <f t="shared" si="51"/>
        <v>#VALUE!</v>
      </c>
      <c r="AB70" s="25" t="e">
        <f t="shared" si="52"/>
        <v>#VALUE!</v>
      </c>
      <c r="AC70" s="16" t="e">
        <f t="shared" si="53"/>
        <v>#VALUE!</v>
      </c>
      <c r="AD70" s="16" t="e">
        <f t="shared" si="54"/>
        <v>#VALUE!</v>
      </c>
      <c r="AE70" s="25" t="e">
        <f t="shared" si="55"/>
        <v>#VALUE!</v>
      </c>
      <c r="AF70" s="16" t="e">
        <f t="shared" si="56"/>
        <v>#VALUE!</v>
      </c>
      <c r="AG70" s="16" t="e">
        <f t="shared" si="57"/>
        <v>#VALUE!</v>
      </c>
      <c r="AH70" s="16">
        <f t="shared" si="58"/>
        <v>-0.44079999999996744</v>
      </c>
      <c r="AI70" s="16">
        <f t="shared" si="59"/>
        <v>0</v>
      </c>
      <c r="AJ70" s="25" t="e">
        <f t="shared" si="60"/>
        <v>#VALUE!</v>
      </c>
      <c r="AK70" s="16" t="e">
        <f t="shared" si="61"/>
        <v>#VALUE!</v>
      </c>
      <c r="AL70" s="16" t="e">
        <f t="shared" si="62"/>
        <v>#VALUE!</v>
      </c>
      <c r="AM70" s="16" t="e">
        <f t="shared" si="63"/>
        <v>#VALUE!</v>
      </c>
      <c r="AN70" s="42" t="e">
        <f t="shared" si="64"/>
        <v>#VALUE!</v>
      </c>
      <c r="AO70" s="43" t="e">
        <f t="shared" si="65"/>
        <v>#VALUE!</v>
      </c>
      <c r="AP70" s="43" t="e">
        <f t="shared" si="66"/>
        <v>#VALUE!</v>
      </c>
      <c r="AQ70" s="43" t="e">
        <f t="shared" si="67"/>
        <v>#VALUE!</v>
      </c>
      <c r="AR70" s="43" t="e">
        <f t="shared" si="68"/>
        <v>#VALUE!</v>
      </c>
      <c r="AS70" s="177" t="e">
        <f t="shared" si="69"/>
        <v>#VALUE!</v>
      </c>
      <c r="AT70" s="115" t="e">
        <f t="shared" si="70"/>
        <v>#VALUE!</v>
      </c>
      <c r="AU70" s="115" t="e">
        <f t="shared" si="71"/>
        <v>#VALUE!</v>
      </c>
      <c r="AV70" s="115" t="e">
        <f t="shared" si="72"/>
        <v>#VALUE!</v>
      </c>
      <c r="AW70" s="115" t="e">
        <f t="shared" si="73"/>
        <v>#VALUE!</v>
      </c>
    </row>
    <row r="71" spans="1:49" x14ac:dyDescent="0.35">
      <c r="A71" s="5">
        <f t="shared" si="39"/>
        <v>1998</v>
      </c>
      <c r="B71" s="5">
        <f t="shared" si="40"/>
        <v>3</v>
      </c>
      <c r="C71" s="5">
        <f t="shared" si="41"/>
        <v>7</v>
      </c>
      <c r="D71" s="7">
        <f t="shared" si="42"/>
        <v>36007</v>
      </c>
      <c r="E71" s="7" t="str">
        <f>_xll.GetPriceData($J$4,"assessmentdate",D71)</f>
        <v>#N/A Log in required</v>
      </c>
      <c r="F71" s="33" t="s">
        <v>236</v>
      </c>
      <c r="G71" s="38" t="e">
        <f>_xll.GetPrice($G$4,,"mid",E71)</f>
        <v>#VALUE!</v>
      </c>
      <c r="H71" s="38" t="str">
        <f>_xll.GetPrice($G$4,,"mid",D71)</f>
        <v>#N/A No price available before 04/09/2009</v>
      </c>
      <c r="I71" s="38" t="str">
        <f>_xll.GetPrice($I$4,"MonthlyAverage","Mid",$D71)</f>
        <v>#N/A No price available for MonthlyAverage before 30/09/2009</v>
      </c>
      <c r="J71" s="16" t="str">
        <f>_xll.GetPriceData(J$4,"mid",$D71)</f>
        <v>#N/A Log in required</v>
      </c>
      <c r="K71" s="21" t="e">
        <f t="shared" si="43"/>
        <v>#VALUE!</v>
      </c>
      <c r="L71" s="16" t="str">
        <f>_xll.GetPriceData(L$4,"mid",$D71)</f>
        <v>#N/A Log in required</v>
      </c>
      <c r="M71" s="21" t="e">
        <f t="shared" si="44"/>
        <v>#VALUE!</v>
      </c>
      <c r="N71" s="16" t="str">
        <f>_xll.GetPrice($N$4,"MonthlyAverage","Mid",$D71)</f>
        <v>#N/A No price available for MonthlyAverage before 28/02/2005</v>
      </c>
      <c r="O71" s="179">
        <f>_xll.GetPrice($O$4,"MonthlyAverage","Mid",$D71)</f>
        <v>16.38</v>
      </c>
      <c r="P71" s="21">
        <f t="shared" si="35"/>
        <v>327.59999999999997</v>
      </c>
      <c r="Q71" s="16">
        <f t="shared" si="36"/>
        <v>361.01519999999999</v>
      </c>
      <c r="R71" s="21">
        <f>_xll.GetPrice($R$4,"MonthlyAverage","Mid",$D71)</f>
        <v>15.89</v>
      </c>
      <c r="S71" s="21">
        <f t="shared" si="37"/>
        <v>317.8</v>
      </c>
      <c r="T71" s="16">
        <f t="shared" si="38"/>
        <v>350.21560000000005</v>
      </c>
      <c r="U71" s="190" t="e">
        <f t="shared" si="45"/>
        <v>#VALUE!</v>
      </c>
      <c r="V71" s="183" t="e">
        <f t="shared" si="46"/>
        <v>#VALUE!</v>
      </c>
      <c r="W71" s="191" t="e">
        <f t="shared" si="47"/>
        <v>#VALUE!</v>
      </c>
      <c r="X71" s="183" t="e">
        <f t="shared" si="48"/>
        <v>#VALUE!</v>
      </c>
      <c r="Y71" s="191" t="e">
        <f t="shared" si="49"/>
        <v>#VALUE!</v>
      </c>
      <c r="Z71" s="194" t="e">
        <f t="shared" si="50"/>
        <v>#VALUE!</v>
      </c>
      <c r="AA71" s="183" t="e">
        <f t="shared" si="51"/>
        <v>#VALUE!</v>
      </c>
      <c r="AB71" s="25" t="e">
        <f t="shared" si="52"/>
        <v>#VALUE!</v>
      </c>
      <c r="AC71" s="16" t="e">
        <f t="shared" si="53"/>
        <v>#VALUE!</v>
      </c>
      <c r="AD71" s="16" t="e">
        <f t="shared" si="54"/>
        <v>#VALUE!</v>
      </c>
      <c r="AE71" s="25" t="e">
        <f t="shared" si="55"/>
        <v>#VALUE!</v>
      </c>
      <c r="AF71" s="16" t="e">
        <f t="shared" si="56"/>
        <v>#VALUE!</v>
      </c>
      <c r="AG71" s="16" t="e">
        <f t="shared" si="57"/>
        <v>#VALUE!</v>
      </c>
      <c r="AH71" s="16">
        <f t="shared" si="58"/>
        <v>-35.264000000000067</v>
      </c>
      <c r="AI71" s="16">
        <f t="shared" si="59"/>
        <v>-2.4243999999999915</v>
      </c>
      <c r="AJ71" s="25" t="e">
        <f t="shared" si="60"/>
        <v>#VALUE!</v>
      </c>
      <c r="AK71" s="16" t="e">
        <f t="shared" si="61"/>
        <v>#VALUE!</v>
      </c>
      <c r="AL71" s="16" t="e">
        <f t="shared" si="62"/>
        <v>#VALUE!</v>
      </c>
      <c r="AM71" s="16" t="e">
        <f t="shared" si="63"/>
        <v>#VALUE!</v>
      </c>
      <c r="AN71" s="42" t="e">
        <f t="shared" si="64"/>
        <v>#VALUE!</v>
      </c>
      <c r="AO71" s="43" t="e">
        <f t="shared" si="65"/>
        <v>#VALUE!</v>
      </c>
      <c r="AP71" s="43" t="e">
        <f t="shared" si="66"/>
        <v>#VALUE!</v>
      </c>
      <c r="AQ71" s="43" t="e">
        <f t="shared" si="67"/>
        <v>#VALUE!</v>
      </c>
      <c r="AR71" s="43" t="e">
        <f t="shared" si="68"/>
        <v>#VALUE!</v>
      </c>
      <c r="AS71" s="177" t="e">
        <f t="shared" si="69"/>
        <v>#VALUE!</v>
      </c>
      <c r="AT71" s="115" t="e">
        <f t="shared" si="70"/>
        <v>#VALUE!</v>
      </c>
      <c r="AU71" s="115" t="e">
        <f t="shared" si="71"/>
        <v>#VALUE!</v>
      </c>
      <c r="AV71" s="115" t="e">
        <f t="shared" si="72"/>
        <v>#VALUE!</v>
      </c>
      <c r="AW71" s="115" t="e">
        <f t="shared" si="73"/>
        <v>#VALUE!</v>
      </c>
    </row>
    <row r="72" spans="1:49" x14ac:dyDescent="0.35">
      <c r="A72" s="5">
        <f t="shared" si="39"/>
        <v>1998</v>
      </c>
      <c r="B72" s="5">
        <f t="shared" si="40"/>
        <v>3</v>
      </c>
      <c r="C72" s="5">
        <f t="shared" si="41"/>
        <v>8</v>
      </c>
      <c r="D72" s="7">
        <f t="shared" si="42"/>
        <v>36038</v>
      </c>
      <c r="E72" s="7" t="str">
        <f>_xll.GetPriceData($J$4,"assessmentdate",D72)</f>
        <v>#N/A Log in required</v>
      </c>
      <c r="F72" s="33" t="s">
        <v>237</v>
      </c>
      <c r="G72" s="38" t="e">
        <f>_xll.GetPrice($G$4,,"mid",E72)</f>
        <v>#VALUE!</v>
      </c>
      <c r="H72" s="38" t="str">
        <f>_xll.GetPrice($G$4,,"mid",D72)</f>
        <v>#N/A No price available before 04/09/2009</v>
      </c>
      <c r="I72" s="38" t="str">
        <f>_xll.GetPrice($I$4,"MonthlyAverage","Mid",$D72)</f>
        <v>#N/A No price available for MonthlyAverage before 30/09/2009</v>
      </c>
      <c r="J72" s="16" t="str">
        <f>_xll.GetPriceData(J$4,"mid",$D72)</f>
        <v>#N/A Log in required</v>
      </c>
      <c r="K72" s="21" t="e">
        <f t="shared" si="43"/>
        <v>#VALUE!</v>
      </c>
      <c r="L72" s="16" t="str">
        <f>_xll.GetPriceData(L$4,"mid",$D72)</f>
        <v>#N/A Log in required</v>
      </c>
      <c r="M72" s="21" t="e">
        <f t="shared" si="44"/>
        <v>#VALUE!</v>
      </c>
      <c r="N72" s="16" t="str">
        <f>_xll.GetPrice($N$4,"MonthlyAverage","Mid",$D72)</f>
        <v>#N/A No price available for MonthlyAverage before 28/02/2005</v>
      </c>
      <c r="O72" s="179">
        <f>_xll.GetPrice($O$4,"MonthlyAverage","Mid",$D72)</f>
        <v>16.23</v>
      </c>
      <c r="P72" s="21">
        <f t="shared" si="35"/>
        <v>324.60000000000002</v>
      </c>
      <c r="Q72" s="16">
        <f t="shared" si="36"/>
        <v>357.70920000000007</v>
      </c>
      <c r="R72" s="21">
        <f>_xll.GetPrice($R$4,"MonthlyAverage","Mid",$D72)</f>
        <v>15.5</v>
      </c>
      <c r="S72" s="21">
        <f t="shared" si="37"/>
        <v>310</v>
      </c>
      <c r="T72" s="16">
        <f t="shared" si="38"/>
        <v>341.62</v>
      </c>
      <c r="U72" s="190" t="e">
        <f t="shared" si="45"/>
        <v>#VALUE!</v>
      </c>
      <c r="V72" s="183" t="e">
        <f t="shared" si="46"/>
        <v>#VALUE!</v>
      </c>
      <c r="W72" s="191" t="e">
        <f t="shared" si="47"/>
        <v>#VALUE!</v>
      </c>
      <c r="X72" s="183" t="e">
        <f t="shared" si="48"/>
        <v>#VALUE!</v>
      </c>
      <c r="Y72" s="191" t="e">
        <f t="shared" si="49"/>
        <v>#VALUE!</v>
      </c>
      <c r="Z72" s="194" t="e">
        <f t="shared" si="50"/>
        <v>#VALUE!</v>
      </c>
      <c r="AA72" s="183" t="e">
        <f t="shared" si="51"/>
        <v>#VALUE!</v>
      </c>
      <c r="AB72" s="25" t="e">
        <f t="shared" si="52"/>
        <v>#VALUE!</v>
      </c>
      <c r="AC72" s="16" t="e">
        <f t="shared" si="53"/>
        <v>#VALUE!</v>
      </c>
      <c r="AD72" s="16" t="e">
        <f t="shared" si="54"/>
        <v>#VALUE!</v>
      </c>
      <c r="AE72" s="25" t="e">
        <f t="shared" si="55"/>
        <v>#VALUE!</v>
      </c>
      <c r="AF72" s="16" t="e">
        <f t="shared" si="56"/>
        <v>#VALUE!</v>
      </c>
      <c r="AG72" s="16" t="e">
        <f t="shared" si="57"/>
        <v>#VALUE!</v>
      </c>
      <c r="AH72" s="16">
        <f t="shared" si="58"/>
        <v>-3.3059999999999263</v>
      </c>
      <c r="AI72" s="16">
        <f t="shared" si="59"/>
        <v>-8.5956000000000472</v>
      </c>
      <c r="AJ72" s="25" t="e">
        <f t="shared" si="60"/>
        <v>#VALUE!</v>
      </c>
      <c r="AK72" s="16" t="e">
        <f t="shared" si="61"/>
        <v>#VALUE!</v>
      </c>
      <c r="AL72" s="16" t="e">
        <f t="shared" si="62"/>
        <v>#VALUE!</v>
      </c>
      <c r="AM72" s="16" t="e">
        <f t="shared" si="63"/>
        <v>#VALUE!</v>
      </c>
      <c r="AN72" s="42" t="e">
        <f t="shared" si="64"/>
        <v>#VALUE!</v>
      </c>
      <c r="AO72" s="43" t="e">
        <f t="shared" si="65"/>
        <v>#VALUE!</v>
      </c>
      <c r="AP72" s="43" t="e">
        <f t="shared" si="66"/>
        <v>#VALUE!</v>
      </c>
      <c r="AQ72" s="43" t="e">
        <f t="shared" si="67"/>
        <v>#VALUE!</v>
      </c>
      <c r="AR72" s="43" t="e">
        <f t="shared" si="68"/>
        <v>#VALUE!</v>
      </c>
      <c r="AS72" s="177" t="e">
        <f t="shared" si="69"/>
        <v>#VALUE!</v>
      </c>
      <c r="AT72" s="115" t="e">
        <f t="shared" si="70"/>
        <v>#VALUE!</v>
      </c>
      <c r="AU72" s="115" t="e">
        <f t="shared" si="71"/>
        <v>#VALUE!</v>
      </c>
      <c r="AV72" s="115" t="e">
        <f t="shared" si="72"/>
        <v>#VALUE!</v>
      </c>
      <c r="AW72" s="115" t="e">
        <f t="shared" si="73"/>
        <v>#VALUE!</v>
      </c>
    </row>
    <row r="73" spans="1:49" x14ac:dyDescent="0.35">
      <c r="A73" s="5">
        <f t="shared" si="39"/>
        <v>1998</v>
      </c>
      <c r="B73" s="5">
        <f t="shared" si="40"/>
        <v>3</v>
      </c>
      <c r="C73" s="5">
        <f t="shared" si="41"/>
        <v>9</v>
      </c>
      <c r="D73" s="7">
        <f t="shared" si="42"/>
        <v>36068</v>
      </c>
      <c r="E73" s="7" t="str">
        <f>_xll.GetPriceData($J$4,"assessmentdate",D73)</f>
        <v>#N/A Log in required</v>
      </c>
      <c r="F73" s="33" t="s">
        <v>238</v>
      </c>
      <c r="G73" s="38" t="e">
        <f>_xll.GetPrice($G$4,,"mid",E73)</f>
        <v>#VALUE!</v>
      </c>
      <c r="H73" s="38" t="str">
        <f>_xll.GetPrice($G$4,,"mid",D73)</f>
        <v>#N/A No price available before 04/09/2009</v>
      </c>
      <c r="I73" s="38" t="str">
        <f>_xll.GetPrice($I$4,"MonthlyAverage","Mid",$D73)</f>
        <v>#N/A No price available for MonthlyAverage before 30/09/2009</v>
      </c>
      <c r="J73" s="16" t="str">
        <f>_xll.GetPriceData(J$4,"mid",$D73)</f>
        <v>#N/A Log in required</v>
      </c>
      <c r="K73" s="21" t="e">
        <f t="shared" si="43"/>
        <v>#VALUE!</v>
      </c>
      <c r="L73" s="16" t="str">
        <f>_xll.GetPriceData(L$4,"mid",$D73)</f>
        <v>#N/A Log in required</v>
      </c>
      <c r="M73" s="21" t="e">
        <f t="shared" si="44"/>
        <v>#VALUE!</v>
      </c>
      <c r="N73" s="16" t="str">
        <f>_xll.GetPrice($N$4,"MonthlyAverage","Mid",$D73)</f>
        <v>#N/A No price available for MonthlyAverage before 28/02/2005</v>
      </c>
      <c r="O73" s="179">
        <f>_xll.GetPrice($O$4,"MonthlyAverage","Mid",$D73)</f>
        <v>16.25</v>
      </c>
      <c r="P73" s="21">
        <f t="shared" si="35"/>
        <v>325</v>
      </c>
      <c r="Q73" s="16">
        <f t="shared" si="36"/>
        <v>358.15000000000003</v>
      </c>
      <c r="R73" s="21">
        <f>_xll.GetPrice($R$4,"MonthlyAverage","Mid",$D73)</f>
        <v>15.5</v>
      </c>
      <c r="S73" s="21">
        <f t="shared" si="37"/>
        <v>310</v>
      </c>
      <c r="T73" s="16">
        <f t="shared" si="38"/>
        <v>341.62</v>
      </c>
      <c r="U73" s="190" t="e">
        <f t="shared" si="45"/>
        <v>#VALUE!</v>
      </c>
      <c r="V73" s="183" t="e">
        <f t="shared" si="46"/>
        <v>#VALUE!</v>
      </c>
      <c r="W73" s="191" t="e">
        <f t="shared" si="47"/>
        <v>#VALUE!</v>
      </c>
      <c r="X73" s="183" t="e">
        <f t="shared" si="48"/>
        <v>#VALUE!</v>
      </c>
      <c r="Y73" s="191" t="e">
        <f t="shared" si="49"/>
        <v>#VALUE!</v>
      </c>
      <c r="Z73" s="194" t="e">
        <f t="shared" si="50"/>
        <v>#VALUE!</v>
      </c>
      <c r="AA73" s="183" t="e">
        <f t="shared" si="51"/>
        <v>#VALUE!</v>
      </c>
      <c r="AB73" s="25" t="e">
        <f t="shared" si="52"/>
        <v>#VALUE!</v>
      </c>
      <c r="AC73" s="16" t="e">
        <f t="shared" si="53"/>
        <v>#VALUE!</v>
      </c>
      <c r="AD73" s="16" t="e">
        <f t="shared" si="54"/>
        <v>#VALUE!</v>
      </c>
      <c r="AE73" s="25" t="e">
        <f t="shared" si="55"/>
        <v>#VALUE!</v>
      </c>
      <c r="AF73" s="16" t="e">
        <f t="shared" si="56"/>
        <v>#VALUE!</v>
      </c>
      <c r="AG73" s="16" t="e">
        <f t="shared" si="57"/>
        <v>#VALUE!</v>
      </c>
      <c r="AH73" s="16">
        <f t="shared" si="58"/>
        <v>0.44079999999996744</v>
      </c>
      <c r="AI73" s="16">
        <f t="shared" si="59"/>
        <v>0</v>
      </c>
      <c r="AJ73" s="25" t="e">
        <f t="shared" si="60"/>
        <v>#VALUE!</v>
      </c>
      <c r="AK73" s="16" t="e">
        <f t="shared" si="61"/>
        <v>#VALUE!</v>
      </c>
      <c r="AL73" s="16" t="e">
        <f t="shared" si="62"/>
        <v>#VALUE!</v>
      </c>
      <c r="AM73" s="16" t="e">
        <f t="shared" si="63"/>
        <v>#VALUE!</v>
      </c>
      <c r="AN73" s="42" t="e">
        <f t="shared" si="64"/>
        <v>#VALUE!</v>
      </c>
      <c r="AO73" s="43" t="e">
        <f t="shared" si="65"/>
        <v>#VALUE!</v>
      </c>
      <c r="AP73" s="43" t="e">
        <f t="shared" si="66"/>
        <v>#VALUE!</v>
      </c>
      <c r="AQ73" s="43" t="e">
        <f t="shared" si="67"/>
        <v>#VALUE!</v>
      </c>
      <c r="AR73" s="43" t="e">
        <f t="shared" si="68"/>
        <v>#VALUE!</v>
      </c>
      <c r="AS73" s="177" t="e">
        <f t="shared" si="69"/>
        <v>#VALUE!</v>
      </c>
      <c r="AT73" s="115" t="e">
        <f t="shared" si="70"/>
        <v>#VALUE!</v>
      </c>
      <c r="AU73" s="115" t="e">
        <f t="shared" si="71"/>
        <v>#VALUE!</v>
      </c>
      <c r="AV73" s="115" t="e">
        <f t="shared" si="72"/>
        <v>#VALUE!</v>
      </c>
      <c r="AW73" s="115" t="e">
        <f t="shared" si="73"/>
        <v>#VALUE!</v>
      </c>
    </row>
    <row r="74" spans="1:49" x14ac:dyDescent="0.35">
      <c r="A74" s="5">
        <f t="shared" si="39"/>
        <v>1998</v>
      </c>
      <c r="B74" s="5">
        <f t="shared" si="40"/>
        <v>4</v>
      </c>
      <c r="C74" s="5">
        <f t="shared" si="41"/>
        <v>10</v>
      </c>
      <c r="D74" s="7">
        <f t="shared" si="42"/>
        <v>36099</v>
      </c>
      <c r="E74" s="7" t="str">
        <f>_xll.GetPriceData($J$4,"assessmentdate",D74)</f>
        <v>#N/A Log in required</v>
      </c>
      <c r="F74" s="33" t="s">
        <v>239</v>
      </c>
      <c r="G74" s="38" t="e">
        <f>_xll.GetPrice($G$4,,"mid",E74)</f>
        <v>#VALUE!</v>
      </c>
      <c r="H74" s="38" t="str">
        <f>_xll.GetPrice($G$4,,"mid",D74)</f>
        <v>#N/A No price available before 04/09/2009</v>
      </c>
      <c r="I74" s="38" t="str">
        <f>_xll.GetPrice($I$4,"MonthlyAverage","Mid",$D74)</f>
        <v>#N/A No price available for MonthlyAverage before 30/09/2009</v>
      </c>
      <c r="J74" s="16" t="str">
        <f>_xll.GetPriceData(J$4,"mid",$D74)</f>
        <v>#N/A Log in required</v>
      </c>
      <c r="K74" s="21" t="e">
        <f t="shared" si="43"/>
        <v>#VALUE!</v>
      </c>
      <c r="L74" s="16" t="str">
        <f>_xll.GetPriceData(L$4,"mid",$D74)</f>
        <v>#N/A Log in required</v>
      </c>
      <c r="M74" s="21" t="e">
        <f t="shared" si="44"/>
        <v>#VALUE!</v>
      </c>
      <c r="N74" s="16" t="str">
        <f>_xll.GetPrice($N$4,"MonthlyAverage","Mid",$D74)</f>
        <v>#N/A No price available for MonthlyAverage before 28/02/2005</v>
      </c>
      <c r="O74" s="179">
        <f>_xll.GetPrice($O$4,"MonthlyAverage","Mid",$D74)</f>
        <v>16.25</v>
      </c>
      <c r="P74" s="21">
        <f t="shared" si="35"/>
        <v>325</v>
      </c>
      <c r="Q74" s="16">
        <f t="shared" si="36"/>
        <v>358.15000000000003</v>
      </c>
      <c r="R74" s="21">
        <f>_xll.GetPrice($R$4,"MonthlyAverage","Mid",$D74)</f>
        <v>15.5</v>
      </c>
      <c r="S74" s="21">
        <f t="shared" si="37"/>
        <v>310</v>
      </c>
      <c r="T74" s="16">
        <f t="shared" si="38"/>
        <v>341.62</v>
      </c>
      <c r="U74" s="190" t="e">
        <f t="shared" si="45"/>
        <v>#VALUE!</v>
      </c>
      <c r="V74" s="183" t="e">
        <f t="shared" si="46"/>
        <v>#VALUE!</v>
      </c>
      <c r="W74" s="191" t="e">
        <f t="shared" si="47"/>
        <v>#VALUE!</v>
      </c>
      <c r="X74" s="183" t="e">
        <f t="shared" si="48"/>
        <v>#VALUE!</v>
      </c>
      <c r="Y74" s="191" t="e">
        <f t="shared" si="49"/>
        <v>#VALUE!</v>
      </c>
      <c r="Z74" s="194" t="e">
        <f t="shared" si="50"/>
        <v>#VALUE!</v>
      </c>
      <c r="AA74" s="183" t="e">
        <f t="shared" si="51"/>
        <v>#VALUE!</v>
      </c>
      <c r="AB74" s="25" t="e">
        <f t="shared" si="52"/>
        <v>#VALUE!</v>
      </c>
      <c r="AC74" s="16" t="e">
        <f t="shared" si="53"/>
        <v>#VALUE!</v>
      </c>
      <c r="AD74" s="16" t="e">
        <f t="shared" si="54"/>
        <v>#VALUE!</v>
      </c>
      <c r="AE74" s="25" t="e">
        <f t="shared" si="55"/>
        <v>#VALUE!</v>
      </c>
      <c r="AF74" s="16" t="e">
        <f t="shared" si="56"/>
        <v>#VALUE!</v>
      </c>
      <c r="AG74" s="16" t="e">
        <f t="shared" si="57"/>
        <v>#VALUE!</v>
      </c>
      <c r="AH74" s="16">
        <f t="shared" si="58"/>
        <v>0</v>
      </c>
      <c r="AI74" s="16">
        <f t="shared" si="59"/>
        <v>0</v>
      </c>
      <c r="AJ74" s="25" t="e">
        <f t="shared" si="60"/>
        <v>#VALUE!</v>
      </c>
      <c r="AK74" s="16" t="e">
        <f t="shared" si="61"/>
        <v>#VALUE!</v>
      </c>
      <c r="AL74" s="16" t="e">
        <f t="shared" si="62"/>
        <v>#VALUE!</v>
      </c>
      <c r="AM74" s="16" t="e">
        <f t="shared" si="63"/>
        <v>#VALUE!</v>
      </c>
      <c r="AN74" s="42" t="e">
        <f t="shared" si="64"/>
        <v>#VALUE!</v>
      </c>
      <c r="AO74" s="43" t="e">
        <f t="shared" si="65"/>
        <v>#VALUE!</v>
      </c>
      <c r="AP74" s="43" t="e">
        <f t="shared" si="66"/>
        <v>#VALUE!</v>
      </c>
      <c r="AQ74" s="43" t="e">
        <f t="shared" si="67"/>
        <v>#VALUE!</v>
      </c>
      <c r="AR74" s="43" t="e">
        <f t="shared" si="68"/>
        <v>#VALUE!</v>
      </c>
      <c r="AS74" s="177" t="e">
        <f t="shared" si="69"/>
        <v>#VALUE!</v>
      </c>
      <c r="AT74" s="115" t="e">
        <f t="shared" si="70"/>
        <v>#VALUE!</v>
      </c>
      <c r="AU74" s="115" t="e">
        <f t="shared" si="71"/>
        <v>#VALUE!</v>
      </c>
      <c r="AV74" s="115" t="e">
        <f t="shared" si="72"/>
        <v>#VALUE!</v>
      </c>
      <c r="AW74" s="115" t="e">
        <f t="shared" si="73"/>
        <v>#VALUE!</v>
      </c>
    </row>
    <row r="75" spans="1:49" x14ac:dyDescent="0.35">
      <c r="A75" s="5">
        <f t="shared" si="39"/>
        <v>1998</v>
      </c>
      <c r="B75" s="5">
        <f t="shared" si="40"/>
        <v>4</v>
      </c>
      <c r="C75" s="5">
        <f t="shared" si="41"/>
        <v>11</v>
      </c>
      <c r="D75" s="7">
        <f t="shared" si="42"/>
        <v>36129</v>
      </c>
      <c r="E75" s="7" t="str">
        <f>_xll.GetPriceData($J$4,"assessmentdate",D75)</f>
        <v>#N/A Log in required</v>
      </c>
      <c r="F75" s="33" t="s">
        <v>240</v>
      </c>
      <c r="G75" s="38" t="e">
        <f>_xll.GetPrice($G$4,,"mid",E75)</f>
        <v>#VALUE!</v>
      </c>
      <c r="H75" s="38" t="str">
        <f>_xll.GetPrice($G$4,,"mid",D75)</f>
        <v>#N/A No price available before 04/09/2009</v>
      </c>
      <c r="I75" s="38" t="str">
        <f>_xll.GetPrice($I$4,"MonthlyAverage","Mid",$D75)</f>
        <v>#N/A No price available for MonthlyAverage before 30/09/2009</v>
      </c>
      <c r="J75" s="16" t="str">
        <f>_xll.GetPriceData(J$4,"mid",$D75)</f>
        <v>#N/A Log in required</v>
      </c>
      <c r="K75" s="21" t="e">
        <f t="shared" si="43"/>
        <v>#VALUE!</v>
      </c>
      <c r="L75" s="16" t="str">
        <f>_xll.GetPriceData(L$4,"mid",$D75)</f>
        <v>#N/A Log in required</v>
      </c>
      <c r="M75" s="21" t="e">
        <f t="shared" si="44"/>
        <v>#VALUE!</v>
      </c>
      <c r="N75" s="16" t="str">
        <f>_xll.GetPrice($N$4,"MonthlyAverage","Mid",$D75)</f>
        <v>#N/A No price available for MonthlyAverage before 28/02/2005</v>
      </c>
      <c r="O75" s="179">
        <f>_xll.GetPrice($O$4,"MonthlyAverage","Mid",$D75)</f>
        <v>16.25</v>
      </c>
      <c r="P75" s="21">
        <f t="shared" si="35"/>
        <v>325</v>
      </c>
      <c r="Q75" s="16">
        <f t="shared" si="36"/>
        <v>358.15000000000003</v>
      </c>
      <c r="R75" s="21">
        <f>_xll.GetPrice($R$4,"MonthlyAverage","Mid",$D75)</f>
        <v>14.39</v>
      </c>
      <c r="S75" s="21">
        <f t="shared" si="37"/>
        <v>287.8</v>
      </c>
      <c r="T75" s="16">
        <f t="shared" si="38"/>
        <v>317.15560000000005</v>
      </c>
      <c r="U75" s="190" t="e">
        <f t="shared" si="45"/>
        <v>#VALUE!</v>
      </c>
      <c r="V75" s="183" t="e">
        <f t="shared" si="46"/>
        <v>#VALUE!</v>
      </c>
      <c r="W75" s="191" t="e">
        <f t="shared" si="47"/>
        <v>#VALUE!</v>
      </c>
      <c r="X75" s="183" t="e">
        <f t="shared" si="48"/>
        <v>#VALUE!</v>
      </c>
      <c r="Y75" s="191" t="e">
        <f t="shared" si="49"/>
        <v>#VALUE!</v>
      </c>
      <c r="Z75" s="194" t="e">
        <f t="shared" si="50"/>
        <v>#VALUE!</v>
      </c>
      <c r="AA75" s="183" t="e">
        <f t="shared" si="51"/>
        <v>#VALUE!</v>
      </c>
      <c r="AB75" s="25" t="e">
        <f t="shared" si="52"/>
        <v>#VALUE!</v>
      </c>
      <c r="AC75" s="16" t="e">
        <f t="shared" si="53"/>
        <v>#VALUE!</v>
      </c>
      <c r="AD75" s="16" t="e">
        <f t="shared" si="54"/>
        <v>#VALUE!</v>
      </c>
      <c r="AE75" s="25" t="e">
        <f t="shared" si="55"/>
        <v>#VALUE!</v>
      </c>
      <c r="AF75" s="16" t="e">
        <f t="shared" si="56"/>
        <v>#VALUE!</v>
      </c>
      <c r="AG75" s="16" t="e">
        <f t="shared" si="57"/>
        <v>#VALUE!</v>
      </c>
      <c r="AH75" s="16">
        <f t="shared" si="58"/>
        <v>0</v>
      </c>
      <c r="AI75" s="16">
        <f t="shared" si="59"/>
        <v>-24.464399999999955</v>
      </c>
      <c r="AJ75" s="25" t="e">
        <f t="shared" si="60"/>
        <v>#VALUE!</v>
      </c>
      <c r="AK75" s="16" t="e">
        <f t="shared" si="61"/>
        <v>#VALUE!</v>
      </c>
      <c r="AL75" s="16" t="e">
        <f t="shared" si="62"/>
        <v>#VALUE!</v>
      </c>
      <c r="AM75" s="16" t="e">
        <f t="shared" si="63"/>
        <v>#VALUE!</v>
      </c>
      <c r="AN75" s="42" t="e">
        <f t="shared" si="64"/>
        <v>#VALUE!</v>
      </c>
      <c r="AO75" s="43" t="e">
        <f t="shared" si="65"/>
        <v>#VALUE!</v>
      </c>
      <c r="AP75" s="43" t="e">
        <f t="shared" si="66"/>
        <v>#VALUE!</v>
      </c>
      <c r="AQ75" s="43" t="e">
        <f t="shared" si="67"/>
        <v>#VALUE!</v>
      </c>
      <c r="AR75" s="43" t="e">
        <f t="shared" si="68"/>
        <v>#VALUE!</v>
      </c>
      <c r="AS75" s="177" t="e">
        <f t="shared" si="69"/>
        <v>#VALUE!</v>
      </c>
      <c r="AT75" s="115" t="e">
        <f t="shared" si="70"/>
        <v>#VALUE!</v>
      </c>
      <c r="AU75" s="115" t="e">
        <f t="shared" si="71"/>
        <v>#VALUE!</v>
      </c>
      <c r="AV75" s="115" t="e">
        <f t="shared" si="72"/>
        <v>#VALUE!</v>
      </c>
      <c r="AW75" s="115" t="e">
        <f t="shared" si="73"/>
        <v>#VALUE!</v>
      </c>
    </row>
    <row r="76" spans="1:49" x14ac:dyDescent="0.35">
      <c r="A76" s="5">
        <f t="shared" si="39"/>
        <v>1998</v>
      </c>
      <c r="B76" s="5">
        <f t="shared" si="40"/>
        <v>4</v>
      </c>
      <c r="C76" s="5">
        <f t="shared" si="41"/>
        <v>12</v>
      </c>
      <c r="D76" s="7">
        <f t="shared" si="42"/>
        <v>36160</v>
      </c>
      <c r="E76" s="7" t="str">
        <f>_xll.GetPriceData($J$4,"assessmentdate",D76)</f>
        <v>#N/A Log in required</v>
      </c>
      <c r="F76" s="33" t="s">
        <v>241</v>
      </c>
      <c r="G76" s="38" t="e">
        <f>_xll.GetPrice($G$4,,"mid",E76)</f>
        <v>#VALUE!</v>
      </c>
      <c r="H76" s="38" t="str">
        <f>_xll.GetPrice($G$4,,"mid",D76)</f>
        <v>#N/A No price available before 04/09/2009</v>
      </c>
      <c r="I76" s="38" t="str">
        <f>_xll.GetPrice($I$4,"MonthlyAverage","Mid",$D76)</f>
        <v>#N/A No price available for MonthlyAverage before 30/09/2009</v>
      </c>
      <c r="J76" s="16" t="str">
        <f>_xll.GetPriceData(J$4,"mid",$D76)</f>
        <v>#N/A Log in required</v>
      </c>
      <c r="K76" s="21" t="e">
        <f t="shared" si="43"/>
        <v>#VALUE!</v>
      </c>
      <c r="L76" s="16" t="str">
        <f>_xll.GetPriceData(L$4,"mid",$D76)</f>
        <v>#N/A Log in required</v>
      </c>
      <c r="M76" s="21" t="e">
        <f t="shared" si="44"/>
        <v>#VALUE!</v>
      </c>
      <c r="N76" s="16" t="str">
        <f>_xll.GetPrice($N$4,"MonthlyAverage","Mid",$D76)</f>
        <v>#N/A No price available for MonthlyAverage before 28/02/2005</v>
      </c>
      <c r="O76" s="179">
        <f>_xll.GetPrice($O$4,"MonthlyAverage","Mid",$D76)</f>
        <v>16.25</v>
      </c>
      <c r="P76" s="21">
        <f t="shared" si="35"/>
        <v>325</v>
      </c>
      <c r="Q76" s="16">
        <f t="shared" si="36"/>
        <v>358.15000000000003</v>
      </c>
      <c r="R76" s="21">
        <f>_xll.GetPrice($R$4,"MonthlyAverage","Mid",$D76)</f>
        <v>14</v>
      </c>
      <c r="S76" s="21">
        <f t="shared" si="37"/>
        <v>280</v>
      </c>
      <c r="T76" s="16">
        <f t="shared" si="38"/>
        <v>308.56</v>
      </c>
      <c r="U76" s="190" t="e">
        <f t="shared" si="45"/>
        <v>#VALUE!</v>
      </c>
      <c r="V76" s="183" t="e">
        <f t="shared" si="46"/>
        <v>#VALUE!</v>
      </c>
      <c r="W76" s="191" t="e">
        <f t="shared" si="47"/>
        <v>#VALUE!</v>
      </c>
      <c r="X76" s="183" t="e">
        <f t="shared" si="48"/>
        <v>#VALUE!</v>
      </c>
      <c r="Y76" s="191" t="e">
        <f t="shared" si="49"/>
        <v>#VALUE!</v>
      </c>
      <c r="Z76" s="194" t="e">
        <f t="shared" si="50"/>
        <v>#VALUE!</v>
      </c>
      <c r="AA76" s="183" t="e">
        <f t="shared" si="51"/>
        <v>#VALUE!</v>
      </c>
      <c r="AB76" s="25" t="e">
        <f t="shared" si="52"/>
        <v>#VALUE!</v>
      </c>
      <c r="AC76" s="16" t="e">
        <f t="shared" si="53"/>
        <v>#VALUE!</v>
      </c>
      <c r="AD76" s="16" t="e">
        <f t="shared" si="54"/>
        <v>#VALUE!</v>
      </c>
      <c r="AE76" s="25" t="e">
        <f t="shared" si="55"/>
        <v>#VALUE!</v>
      </c>
      <c r="AF76" s="16" t="e">
        <f t="shared" si="56"/>
        <v>#VALUE!</v>
      </c>
      <c r="AG76" s="16" t="e">
        <f t="shared" si="57"/>
        <v>#VALUE!</v>
      </c>
      <c r="AH76" s="16">
        <f t="shared" si="58"/>
        <v>0</v>
      </c>
      <c r="AI76" s="16">
        <f t="shared" si="59"/>
        <v>-8.5956000000000472</v>
      </c>
      <c r="AJ76" s="25" t="e">
        <f t="shared" si="60"/>
        <v>#VALUE!</v>
      </c>
      <c r="AK76" s="16" t="e">
        <f t="shared" si="61"/>
        <v>#VALUE!</v>
      </c>
      <c r="AL76" s="16" t="e">
        <f t="shared" si="62"/>
        <v>#VALUE!</v>
      </c>
      <c r="AM76" s="16" t="e">
        <f t="shared" si="63"/>
        <v>#VALUE!</v>
      </c>
      <c r="AN76" s="42" t="e">
        <f t="shared" si="64"/>
        <v>#VALUE!</v>
      </c>
      <c r="AO76" s="43" t="e">
        <f t="shared" si="65"/>
        <v>#VALUE!</v>
      </c>
      <c r="AP76" s="43" t="e">
        <f t="shared" si="66"/>
        <v>#VALUE!</v>
      </c>
      <c r="AQ76" s="43" t="e">
        <f t="shared" si="67"/>
        <v>#VALUE!</v>
      </c>
      <c r="AR76" s="43" t="e">
        <f t="shared" si="68"/>
        <v>#VALUE!</v>
      </c>
      <c r="AS76" s="177" t="e">
        <f t="shared" si="69"/>
        <v>#VALUE!</v>
      </c>
      <c r="AT76" s="115" t="e">
        <f t="shared" si="70"/>
        <v>#VALUE!</v>
      </c>
      <c r="AU76" s="115" t="e">
        <f t="shared" si="71"/>
        <v>#VALUE!</v>
      </c>
      <c r="AV76" s="115" t="e">
        <f t="shared" si="72"/>
        <v>#VALUE!</v>
      </c>
      <c r="AW76" s="115" t="e">
        <f t="shared" si="73"/>
        <v>#VALUE!</v>
      </c>
    </row>
    <row r="77" spans="1:49" x14ac:dyDescent="0.35">
      <c r="A77" s="5">
        <f t="shared" si="39"/>
        <v>1999</v>
      </c>
      <c r="B77" s="5">
        <f t="shared" si="40"/>
        <v>1</v>
      </c>
      <c r="C77" s="5">
        <f t="shared" si="41"/>
        <v>1</v>
      </c>
      <c r="D77" s="7">
        <f t="shared" si="42"/>
        <v>36191</v>
      </c>
      <c r="E77" s="7" t="str">
        <f>_xll.GetPriceData($J$4,"assessmentdate",D77)</f>
        <v>#N/A Log in required</v>
      </c>
      <c r="F77" s="33" t="s">
        <v>242</v>
      </c>
      <c r="G77" s="38" t="e">
        <f>_xll.GetPrice($G$4,,"mid",E77)</f>
        <v>#VALUE!</v>
      </c>
      <c r="H77" s="38" t="str">
        <f>_xll.GetPrice($G$4,,"mid",D77)</f>
        <v>#N/A No price available before 04/09/2009</v>
      </c>
      <c r="I77" s="38" t="str">
        <f>_xll.GetPrice($I$4,"MonthlyAverage","Mid",$D77)</f>
        <v>#N/A No price available for MonthlyAverage before 30/09/2009</v>
      </c>
      <c r="J77" s="16" t="str">
        <f>_xll.GetPriceData(J$4,"mid",$D77)</f>
        <v>#N/A Log in required</v>
      </c>
      <c r="K77" s="21" t="e">
        <f t="shared" si="43"/>
        <v>#VALUE!</v>
      </c>
      <c r="L77" s="16" t="str">
        <f>_xll.GetPriceData(L$4,"mid",$D77)</f>
        <v>#N/A Log in required</v>
      </c>
      <c r="M77" s="21" t="e">
        <f t="shared" si="44"/>
        <v>#VALUE!</v>
      </c>
      <c r="N77" s="16" t="str">
        <f>_xll.GetPrice($N$4,"MonthlyAverage","Mid",$D77)</f>
        <v>#N/A No price available for MonthlyAverage before 28/02/2005</v>
      </c>
      <c r="O77" s="179">
        <f>_xll.GetPrice($O$4,"MonthlyAverage","Mid",$D77)</f>
        <v>16.25</v>
      </c>
      <c r="P77" s="21">
        <f t="shared" si="35"/>
        <v>325</v>
      </c>
      <c r="Q77" s="16">
        <f t="shared" si="36"/>
        <v>358.15000000000003</v>
      </c>
      <c r="R77" s="21">
        <f>_xll.GetPrice($R$4,"MonthlyAverage","Mid",$D77)</f>
        <v>14</v>
      </c>
      <c r="S77" s="21">
        <f t="shared" si="37"/>
        <v>280</v>
      </c>
      <c r="T77" s="16">
        <f t="shared" si="38"/>
        <v>308.56</v>
      </c>
      <c r="U77" s="190" t="e">
        <f t="shared" si="45"/>
        <v>#VALUE!</v>
      </c>
      <c r="V77" s="183" t="e">
        <f t="shared" si="46"/>
        <v>#VALUE!</v>
      </c>
      <c r="W77" s="191" t="e">
        <f t="shared" si="47"/>
        <v>#VALUE!</v>
      </c>
      <c r="X77" s="183" t="e">
        <f t="shared" si="48"/>
        <v>#VALUE!</v>
      </c>
      <c r="Y77" s="191" t="e">
        <f t="shared" si="49"/>
        <v>#VALUE!</v>
      </c>
      <c r="Z77" s="194" t="e">
        <f t="shared" si="50"/>
        <v>#VALUE!</v>
      </c>
      <c r="AA77" s="183" t="e">
        <f t="shared" si="51"/>
        <v>#VALUE!</v>
      </c>
      <c r="AB77" s="25" t="e">
        <f t="shared" si="52"/>
        <v>#VALUE!</v>
      </c>
      <c r="AC77" s="16" t="e">
        <f t="shared" si="53"/>
        <v>#VALUE!</v>
      </c>
      <c r="AD77" s="16" t="e">
        <f t="shared" si="54"/>
        <v>#VALUE!</v>
      </c>
      <c r="AE77" s="25" t="e">
        <f t="shared" si="55"/>
        <v>#VALUE!</v>
      </c>
      <c r="AF77" s="16" t="e">
        <f t="shared" si="56"/>
        <v>#VALUE!</v>
      </c>
      <c r="AG77" s="16" t="e">
        <f t="shared" si="57"/>
        <v>#VALUE!</v>
      </c>
      <c r="AH77" s="16">
        <f t="shared" si="58"/>
        <v>0</v>
      </c>
      <c r="AI77" s="16">
        <f t="shared" si="59"/>
        <v>0</v>
      </c>
      <c r="AJ77" s="25" t="e">
        <f t="shared" si="60"/>
        <v>#VALUE!</v>
      </c>
      <c r="AK77" s="16" t="e">
        <f t="shared" si="61"/>
        <v>#VALUE!</v>
      </c>
      <c r="AL77" s="16" t="e">
        <f t="shared" si="62"/>
        <v>#VALUE!</v>
      </c>
      <c r="AM77" s="16" t="e">
        <f t="shared" si="63"/>
        <v>#VALUE!</v>
      </c>
      <c r="AN77" s="42" t="e">
        <f t="shared" si="64"/>
        <v>#VALUE!</v>
      </c>
      <c r="AO77" s="43" t="e">
        <f t="shared" si="65"/>
        <v>#VALUE!</v>
      </c>
      <c r="AP77" s="43" t="e">
        <f t="shared" si="66"/>
        <v>#VALUE!</v>
      </c>
      <c r="AQ77" s="43" t="e">
        <f t="shared" si="67"/>
        <v>#VALUE!</v>
      </c>
      <c r="AR77" s="43" t="e">
        <f t="shared" si="68"/>
        <v>#VALUE!</v>
      </c>
      <c r="AS77" s="177" t="e">
        <f t="shared" si="69"/>
        <v>#VALUE!</v>
      </c>
      <c r="AT77" s="115" t="e">
        <f t="shared" si="70"/>
        <v>#VALUE!</v>
      </c>
      <c r="AU77" s="115" t="e">
        <f t="shared" si="71"/>
        <v>#VALUE!</v>
      </c>
      <c r="AV77" s="115" t="e">
        <f t="shared" si="72"/>
        <v>#VALUE!</v>
      </c>
      <c r="AW77" s="115" t="e">
        <f t="shared" si="73"/>
        <v>#VALUE!</v>
      </c>
    </row>
    <row r="78" spans="1:49" x14ac:dyDescent="0.35">
      <c r="A78" s="5">
        <f t="shared" si="39"/>
        <v>1999</v>
      </c>
      <c r="B78" s="5">
        <f t="shared" si="40"/>
        <v>1</v>
      </c>
      <c r="C78" s="5">
        <f t="shared" si="41"/>
        <v>2</v>
      </c>
      <c r="D78" s="7">
        <f t="shared" si="42"/>
        <v>36219</v>
      </c>
      <c r="E78" s="7" t="str">
        <f>_xll.GetPriceData($J$4,"assessmentdate",D78)</f>
        <v>#N/A Log in required</v>
      </c>
      <c r="F78" s="33" t="s">
        <v>243</v>
      </c>
      <c r="G78" s="38" t="e">
        <f>_xll.GetPrice($G$4,,"mid",E78)</f>
        <v>#VALUE!</v>
      </c>
      <c r="H78" s="38" t="str">
        <f>_xll.GetPrice($G$4,,"mid",D78)</f>
        <v>#N/A No price available before 04/09/2009</v>
      </c>
      <c r="I78" s="38" t="str">
        <f>_xll.GetPrice($I$4,"MonthlyAverage","Mid",$D78)</f>
        <v>#N/A No price available for MonthlyAverage before 30/09/2009</v>
      </c>
      <c r="J78" s="16" t="str">
        <f>_xll.GetPriceData(J$4,"mid",$D78)</f>
        <v>#N/A Log in required</v>
      </c>
      <c r="K78" s="21" t="e">
        <f t="shared" si="43"/>
        <v>#VALUE!</v>
      </c>
      <c r="L78" s="16" t="str">
        <f>_xll.GetPriceData(L$4,"mid",$D78)</f>
        <v>#N/A Log in required</v>
      </c>
      <c r="M78" s="21" t="e">
        <f t="shared" si="44"/>
        <v>#VALUE!</v>
      </c>
      <c r="N78" s="16" t="str">
        <f>_xll.GetPrice($N$4,"MonthlyAverage","Mid",$D78)</f>
        <v>#N/A No price available for MonthlyAverage before 28/02/2005</v>
      </c>
      <c r="O78" s="179">
        <f>_xll.GetPrice($O$4,"MonthlyAverage","Mid",$D78)</f>
        <v>16.25</v>
      </c>
      <c r="P78" s="21">
        <f t="shared" si="35"/>
        <v>325</v>
      </c>
      <c r="Q78" s="16">
        <f t="shared" si="36"/>
        <v>358.15000000000003</v>
      </c>
      <c r="R78" s="21">
        <f>_xll.GetPrice($R$4,"MonthlyAverage","Mid",$D78)</f>
        <v>14</v>
      </c>
      <c r="S78" s="21">
        <f t="shared" si="37"/>
        <v>280</v>
      </c>
      <c r="T78" s="16">
        <f t="shared" si="38"/>
        <v>308.56</v>
      </c>
      <c r="U78" s="190" t="e">
        <f t="shared" si="45"/>
        <v>#VALUE!</v>
      </c>
      <c r="V78" s="183" t="e">
        <f t="shared" si="46"/>
        <v>#VALUE!</v>
      </c>
      <c r="W78" s="191" t="e">
        <f t="shared" si="47"/>
        <v>#VALUE!</v>
      </c>
      <c r="X78" s="183" t="e">
        <f t="shared" si="48"/>
        <v>#VALUE!</v>
      </c>
      <c r="Y78" s="191" t="e">
        <f t="shared" si="49"/>
        <v>#VALUE!</v>
      </c>
      <c r="Z78" s="194" t="e">
        <f t="shared" si="50"/>
        <v>#VALUE!</v>
      </c>
      <c r="AA78" s="183" t="e">
        <f t="shared" si="51"/>
        <v>#VALUE!</v>
      </c>
      <c r="AB78" s="25" t="e">
        <f t="shared" si="52"/>
        <v>#VALUE!</v>
      </c>
      <c r="AC78" s="16" t="e">
        <f t="shared" si="53"/>
        <v>#VALUE!</v>
      </c>
      <c r="AD78" s="16" t="e">
        <f t="shared" si="54"/>
        <v>#VALUE!</v>
      </c>
      <c r="AE78" s="25" t="e">
        <f t="shared" si="55"/>
        <v>#VALUE!</v>
      </c>
      <c r="AF78" s="16" t="e">
        <f t="shared" si="56"/>
        <v>#VALUE!</v>
      </c>
      <c r="AG78" s="16" t="e">
        <f t="shared" si="57"/>
        <v>#VALUE!</v>
      </c>
      <c r="AH78" s="16">
        <f t="shared" si="58"/>
        <v>0</v>
      </c>
      <c r="AI78" s="16">
        <f t="shared" si="59"/>
        <v>0</v>
      </c>
      <c r="AJ78" s="25" t="e">
        <f t="shared" si="60"/>
        <v>#VALUE!</v>
      </c>
      <c r="AK78" s="16" t="e">
        <f t="shared" si="61"/>
        <v>#VALUE!</v>
      </c>
      <c r="AL78" s="16" t="e">
        <f t="shared" si="62"/>
        <v>#VALUE!</v>
      </c>
      <c r="AM78" s="16" t="e">
        <f t="shared" si="63"/>
        <v>#VALUE!</v>
      </c>
      <c r="AN78" s="42" t="e">
        <f t="shared" si="64"/>
        <v>#VALUE!</v>
      </c>
      <c r="AO78" s="43" t="e">
        <f t="shared" si="65"/>
        <v>#VALUE!</v>
      </c>
      <c r="AP78" s="43" t="e">
        <f t="shared" si="66"/>
        <v>#VALUE!</v>
      </c>
      <c r="AQ78" s="43" t="e">
        <f t="shared" si="67"/>
        <v>#VALUE!</v>
      </c>
      <c r="AR78" s="43" t="e">
        <f t="shared" si="68"/>
        <v>#VALUE!</v>
      </c>
      <c r="AS78" s="177" t="e">
        <f t="shared" si="69"/>
        <v>#VALUE!</v>
      </c>
      <c r="AT78" s="115" t="e">
        <f t="shared" si="70"/>
        <v>#VALUE!</v>
      </c>
      <c r="AU78" s="115" t="e">
        <f t="shared" si="71"/>
        <v>#VALUE!</v>
      </c>
      <c r="AV78" s="115" t="e">
        <f t="shared" si="72"/>
        <v>#VALUE!</v>
      </c>
      <c r="AW78" s="115" t="e">
        <f t="shared" si="73"/>
        <v>#VALUE!</v>
      </c>
    </row>
    <row r="79" spans="1:49" x14ac:dyDescent="0.35">
      <c r="A79" s="5">
        <f t="shared" si="39"/>
        <v>1999</v>
      </c>
      <c r="B79" s="5">
        <f t="shared" si="40"/>
        <v>1</v>
      </c>
      <c r="C79" s="5">
        <f t="shared" si="41"/>
        <v>3</v>
      </c>
      <c r="D79" s="7">
        <f t="shared" si="42"/>
        <v>36250</v>
      </c>
      <c r="E79" s="7" t="str">
        <f>_xll.GetPriceData($J$4,"assessmentdate",D79)</f>
        <v>#N/A Log in required</v>
      </c>
      <c r="F79" s="33" t="s">
        <v>244</v>
      </c>
      <c r="G79" s="38" t="e">
        <f>_xll.GetPrice($G$4,,"mid",E79)</f>
        <v>#VALUE!</v>
      </c>
      <c r="H79" s="38" t="str">
        <f>_xll.GetPrice($G$4,,"mid",D79)</f>
        <v>#N/A No price available before 04/09/2009</v>
      </c>
      <c r="I79" s="38" t="str">
        <f>_xll.GetPrice($I$4,"MonthlyAverage","Mid",$D79)</f>
        <v>#N/A No price available for MonthlyAverage before 30/09/2009</v>
      </c>
      <c r="J79" s="16" t="str">
        <f>_xll.GetPriceData(J$4,"mid",$D79)</f>
        <v>#N/A Log in required</v>
      </c>
      <c r="K79" s="21" t="e">
        <f t="shared" si="43"/>
        <v>#VALUE!</v>
      </c>
      <c r="L79" s="16" t="str">
        <f>_xll.GetPriceData(L$4,"mid",$D79)</f>
        <v>#N/A Log in required</v>
      </c>
      <c r="M79" s="21" t="e">
        <f t="shared" si="44"/>
        <v>#VALUE!</v>
      </c>
      <c r="N79" s="16" t="str">
        <f>_xll.GetPrice($N$4,"MonthlyAverage","Mid",$D79)</f>
        <v>#N/A No price available for MonthlyAverage before 28/02/2005</v>
      </c>
      <c r="O79" s="179">
        <f>_xll.GetPrice($O$4,"MonthlyAverage","Mid",$D79)</f>
        <v>16.25</v>
      </c>
      <c r="P79" s="21">
        <f t="shared" si="35"/>
        <v>325</v>
      </c>
      <c r="Q79" s="16">
        <f t="shared" si="36"/>
        <v>358.15000000000003</v>
      </c>
      <c r="R79" s="21">
        <f>_xll.GetPrice($R$4,"MonthlyAverage","Mid",$D79)</f>
        <v>14</v>
      </c>
      <c r="S79" s="21">
        <f t="shared" si="37"/>
        <v>280</v>
      </c>
      <c r="T79" s="16">
        <f t="shared" si="38"/>
        <v>308.56</v>
      </c>
      <c r="U79" s="190" t="e">
        <f t="shared" si="45"/>
        <v>#VALUE!</v>
      </c>
      <c r="V79" s="183" t="e">
        <f t="shared" si="46"/>
        <v>#VALUE!</v>
      </c>
      <c r="W79" s="191" t="e">
        <f t="shared" si="47"/>
        <v>#VALUE!</v>
      </c>
      <c r="X79" s="183" t="e">
        <f t="shared" si="48"/>
        <v>#VALUE!</v>
      </c>
      <c r="Y79" s="191" t="e">
        <f t="shared" si="49"/>
        <v>#VALUE!</v>
      </c>
      <c r="Z79" s="194" t="e">
        <f t="shared" si="50"/>
        <v>#VALUE!</v>
      </c>
      <c r="AA79" s="183" t="e">
        <f t="shared" si="51"/>
        <v>#VALUE!</v>
      </c>
      <c r="AB79" s="25" t="e">
        <f t="shared" si="52"/>
        <v>#VALUE!</v>
      </c>
      <c r="AC79" s="16" t="e">
        <f t="shared" si="53"/>
        <v>#VALUE!</v>
      </c>
      <c r="AD79" s="16" t="e">
        <f t="shared" si="54"/>
        <v>#VALUE!</v>
      </c>
      <c r="AE79" s="25" t="e">
        <f t="shared" si="55"/>
        <v>#VALUE!</v>
      </c>
      <c r="AF79" s="16" t="e">
        <f t="shared" si="56"/>
        <v>#VALUE!</v>
      </c>
      <c r="AG79" s="16" t="e">
        <f t="shared" si="57"/>
        <v>#VALUE!</v>
      </c>
      <c r="AH79" s="16">
        <f t="shared" si="58"/>
        <v>0</v>
      </c>
      <c r="AI79" s="16">
        <f t="shared" si="59"/>
        <v>0</v>
      </c>
      <c r="AJ79" s="25" t="e">
        <f t="shared" si="60"/>
        <v>#VALUE!</v>
      </c>
      <c r="AK79" s="16" t="e">
        <f t="shared" si="61"/>
        <v>#VALUE!</v>
      </c>
      <c r="AL79" s="16" t="e">
        <f t="shared" si="62"/>
        <v>#VALUE!</v>
      </c>
      <c r="AM79" s="16" t="e">
        <f t="shared" si="63"/>
        <v>#VALUE!</v>
      </c>
      <c r="AN79" s="42" t="e">
        <f t="shared" si="64"/>
        <v>#VALUE!</v>
      </c>
      <c r="AO79" s="43" t="e">
        <f t="shared" si="65"/>
        <v>#VALUE!</v>
      </c>
      <c r="AP79" s="43" t="e">
        <f t="shared" si="66"/>
        <v>#VALUE!</v>
      </c>
      <c r="AQ79" s="43" t="e">
        <f t="shared" si="67"/>
        <v>#VALUE!</v>
      </c>
      <c r="AR79" s="43" t="e">
        <f t="shared" si="68"/>
        <v>#VALUE!</v>
      </c>
      <c r="AS79" s="177" t="e">
        <f t="shared" si="69"/>
        <v>#VALUE!</v>
      </c>
      <c r="AT79" s="115" t="e">
        <f t="shared" si="70"/>
        <v>#VALUE!</v>
      </c>
      <c r="AU79" s="115" t="e">
        <f t="shared" si="71"/>
        <v>#VALUE!</v>
      </c>
      <c r="AV79" s="115" t="e">
        <f t="shared" si="72"/>
        <v>#VALUE!</v>
      </c>
      <c r="AW79" s="115" t="e">
        <f t="shared" si="73"/>
        <v>#VALUE!</v>
      </c>
    </row>
    <row r="80" spans="1:49" x14ac:dyDescent="0.35">
      <c r="A80" s="5">
        <f t="shared" si="39"/>
        <v>1999</v>
      </c>
      <c r="B80" s="5">
        <f t="shared" si="40"/>
        <v>2</v>
      </c>
      <c r="C80" s="5">
        <f t="shared" si="41"/>
        <v>4</v>
      </c>
      <c r="D80" s="7">
        <f t="shared" si="42"/>
        <v>36280</v>
      </c>
      <c r="E80" s="7" t="str">
        <f>_xll.GetPriceData($J$4,"assessmentdate",D80)</f>
        <v>#N/A Log in required</v>
      </c>
      <c r="F80" s="33" t="s">
        <v>245</v>
      </c>
      <c r="G80" s="38" t="e">
        <f>_xll.GetPrice($G$4,,"mid",E80)</f>
        <v>#VALUE!</v>
      </c>
      <c r="H80" s="38" t="str">
        <f>_xll.GetPrice($G$4,,"mid",D80)</f>
        <v>#N/A No price available before 04/09/2009</v>
      </c>
      <c r="I80" s="38" t="str">
        <f>_xll.GetPrice($I$4,"MonthlyAverage","Mid",$D80)</f>
        <v>#N/A No price available for MonthlyAverage before 30/09/2009</v>
      </c>
      <c r="J80" s="16" t="str">
        <f>_xll.GetPriceData(J$4,"mid",$D80)</f>
        <v>#N/A Log in required</v>
      </c>
      <c r="K80" s="21" t="e">
        <f t="shared" si="43"/>
        <v>#VALUE!</v>
      </c>
      <c r="L80" s="16" t="str">
        <f>_xll.GetPriceData(L$4,"mid",$D80)</f>
        <v>#N/A Log in required</v>
      </c>
      <c r="M80" s="21" t="e">
        <f t="shared" si="44"/>
        <v>#VALUE!</v>
      </c>
      <c r="N80" s="16" t="str">
        <f>_xll.GetPrice($N$4,"MonthlyAverage","Mid",$D80)</f>
        <v>#N/A No price available for MonthlyAverage before 28/02/2005</v>
      </c>
      <c r="O80" s="179">
        <f>_xll.GetPrice($O$4,"MonthlyAverage","Mid",$D80)</f>
        <v>16.25</v>
      </c>
      <c r="P80" s="21">
        <f t="shared" si="35"/>
        <v>325</v>
      </c>
      <c r="Q80" s="16">
        <f t="shared" si="36"/>
        <v>358.15000000000003</v>
      </c>
      <c r="R80" s="21">
        <f>_xll.GetPrice($R$4,"MonthlyAverage","Mid",$D80)</f>
        <v>14</v>
      </c>
      <c r="S80" s="21">
        <f t="shared" si="37"/>
        <v>280</v>
      </c>
      <c r="T80" s="16">
        <f t="shared" si="38"/>
        <v>308.56</v>
      </c>
      <c r="U80" s="190" t="e">
        <f t="shared" si="45"/>
        <v>#VALUE!</v>
      </c>
      <c r="V80" s="183" t="e">
        <f t="shared" si="46"/>
        <v>#VALUE!</v>
      </c>
      <c r="W80" s="191" t="e">
        <f t="shared" si="47"/>
        <v>#VALUE!</v>
      </c>
      <c r="X80" s="183" t="e">
        <f t="shared" si="48"/>
        <v>#VALUE!</v>
      </c>
      <c r="Y80" s="191" t="e">
        <f t="shared" si="49"/>
        <v>#VALUE!</v>
      </c>
      <c r="Z80" s="194" t="e">
        <f t="shared" si="50"/>
        <v>#VALUE!</v>
      </c>
      <c r="AA80" s="183" t="e">
        <f t="shared" si="51"/>
        <v>#VALUE!</v>
      </c>
      <c r="AB80" s="25" t="e">
        <f t="shared" si="52"/>
        <v>#VALUE!</v>
      </c>
      <c r="AC80" s="16" t="e">
        <f t="shared" si="53"/>
        <v>#VALUE!</v>
      </c>
      <c r="AD80" s="16" t="e">
        <f t="shared" si="54"/>
        <v>#VALUE!</v>
      </c>
      <c r="AE80" s="25" t="e">
        <f t="shared" si="55"/>
        <v>#VALUE!</v>
      </c>
      <c r="AF80" s="16" t="e">
        <f t="shared" si="56"/>
        <v>#VALUE!</v>
      </c>
      <c r="AG80" s="16" t="e">
        <f t="shared" si="57"/>
        <v>#VALUE!</v>
      </c>
      <c r="AH80" s="16">
        <f t="shared" si="58"/>
        <v>0</v>
      </c>
      <c r="AI80" s="16">
        <f t="shared" si="59"/>
        <v>0</v>
      </c>
      <c r="AJ80" s="25" t="e">
        <f t="shared" si="60"/>
        <v>#VALUE!</v>
      </c>
      <c r="AK80" s="16" t="e">
        <f t="shared" si="61"/>
        <v>#VALUE!</v>
      </c>
      <c r="AL80" s="16" t="e">
        <f t="shared" si="62"/>
        <v>#VALUE!</v>
      </c>
      <c r="AM80" s="16" t="e">
        <f t="shared" si="63"/>
        <v>#VALUE!</v>
      </c>
      <c r="AN80" s="42" t="e">
        <f t="shared" si="64"/>
        <v>#VALUE!</v>
      </c>
      <c r="AO80" s="43" t="e">
        <f t="shared" si="65"/>
        <v>#VALUE!</v>
      </c>
      <c r="AP80" s="43" t="e">
        <f t="shared" si="66"/>
        <v>#VALUE!</v>
      </c>
      <c r="AQ80" s="43" t="e">
        <f t="shared" si="67"/>
        <v>#VALUE!</v>
      </c>
      <c r="AR80" s="43" t="e">
        <f t="shared" si="68"/>
        <v>#VALUE!</v>
      </c>
      <c r="AS80" s="177" t="e">
        <f t="shared" si="69"/>
        <v>#VALUE!</v>
      </c>
      <c r="AT80" s="115" t="e">
        <f t="shared" si="70"/>
        <v>#VALUE!</v>
      </c>
      <c r="AU80" s="115" t="e">
        <f t="shared" si="71"/>
        <v>#VALUE!</v>
      </c>
      <c r="AV80" s="115" t="e">
        <f t="shared" si="72"/>
        <v>#VALUE!</v>
      </c>
      <c r="AW80" s="115" t="e">
        <f t="shared" si="73"/>
        <v>#VALUE!</v>
      </c>
    </row>
    <row r="81" spans="1:49" x14ac:dyDescent="0.35">
      <c r="A81" s="5">
        <f t="shared" si="39"/>
        <v>1999</v>
      </c>
      <c r="B81" s="5">
        <f t="shared" si="40"/>
        <v>2</v>
      </c>
      <c r="C81" s="5">
        <f t="shared" si="41"/>
        <v>5</v>
      </c>
      <c r="D81" s="7">
        <f t="shared" si="42"/>
        <v>36311</v>
      </c>
      <c r="E81" s="7" t="str">
        <f>_xll.GetPriceData($J$4,"assessmentdate",D81)</f>
        <v>#N/A Log in required</v>
      </c>
      <c r="F81" s="33" t="s">
        <v>246</v>
      </c>
      <c r="G81" s="38" t="e">
        <f>_xll.GetPrice($G$4,,"mid",E81)</f>
        <v>#VALUE!</v>
      </c>
      <c r="H81" s="38" t="str">
        <f>_xll.GetPrice($G$4,,"mid",D81)</f>
        <v>#N/A No price available before 04/09/2009</v>
      </c>
      <c r="I81" s="38" t="str">
        <f>_xll.GetPrice($I$4,"MonthlyAverage","Mid",$D81)</f>
        <v>#N/A No price available for MonthlyAverage before 30/09/2009</v>
      </c>
      <c r="J81" s="16" t="str">
        <f>_xll.GetPriceData(J$4,"mid",$D81)</f>
        <v>#N/A Log in required</v>
      </c>
      <c r="K81" s="21" t="e">
        <f t="shared" si="43"/>
        <v>#VALUE!</v>
      </c>
      <c r="L81" s="16" t="str">
        <f>_xll.GetPriceData(L$4,"mid",$D81)</f>
        <v>#N/A Log in required</v>
      </c>
      <c r="M81" s="21" t="e">
        <f t="shared" si="44"/>
        <v>#VALUE!</v>
      </c>
      <c r="N81" s="16" t="str">
        <f>_xll.GetPrice($N$4,"MonthlyAverage","Mid",$D81)</f>
        <v>#N/A No price available for MonthlyAverage before 28/02/2005</v>
      </c>
      <c r="O81" s="179">
        <f>_xll.GetPrice($O$4,"MonthlyAverage","Mid",$D81)</f>
        <v>16.25</v>
      </c>
      <c r="P81" s="21">
        <f t="shared" si="35"/>
        <v>325</v>
      </c>
      <c r="Q81" s="16">
        <f t="shared" si="36"/>
        <v>358.15000000000003</v>
      </c>
      <c r="R81" s="21">
        <f>_xll.GetPrice($R$4,"MonthlyAverage","Mid",$D81)</f>
        <v>14</v>
      </c>
      <c r="S81" s="21">
        <f t="shared" si="37"/>
        <v>280</v>
      </c>
      <c r="T81" s="16">
        <f t="shared" si="38"/>
        <v>308.56</v>
      </c>
      <c r="U81" s="190" t="e">
        <f t="shared" si="45"/>
        <v>#VALUE!</v>
      </c>
      <c r="V81" s="183" t="e">
        <f t="shared" si="46"/>
        <v>#VALUE!</v>
      </c>
      <c r="W81" s="191" t="e">
        <f t="shared" si="47"/>
        <v>#VALUE!</v>
      </c>
      <c r="X81" s="183" t="e">
        <f t="shared" si="48"/>
        <v>#VALUE!</v>
      </c>
      <c r="Y81" s="191" t="e">
        <f t="shared" si="49"/>
        <v>#VALUE!</v>
      </c>
      <c r="Z81" s="194" t="e">
        <f t="shared" si="50"/>
        <v>#VALUE!</v>
      </c>
      <c r="AA81" s="183" t="e">
        <f t="shared" si="51"/>
        <v>#VALUE!</v>
      </c>
      <c r="AB81" s="25" t="e">
        <f t="shared" si="52"/>
        <v>#VALUE!</v>
      </c>
      <c r="AC81" s="16" t="e">
        <f t="shared" si="53"/>
        <v>#VALUE!</v>
      </c>
      <c r="AD81" s="16" t="e">
        <f t="shared" si="54"/>
        <v>#VALUE!</v>
      </c>
      <c r="AE81" s="25" t="e">
        <f t="shared" si="55"/>
        <v>#VALUE!</v>
      </c>
      <c r="AF81" s="16" t="e">
        <f t="shared" si="56"/>
        <v>#VALUE!</v>
      </c>
      <c r="AG81" s="16" t="e">
        <f t="shared" si="57"/>
        <v>#VALUE!</v>
      </c>
      <c r="AH81" s="16">
        <f t="shared" si="58"/>
        <v>0</v>
      </c>
      <c r="AI81" s="16">
        <f t="shared" si="59"/>
        <v>0</v>
      </c>
      <c r="AJ81" s="25" t="e">
        <f t="shared" si="60"/>
        <v>#VALUE!</v>
      </c>
      <c r="AK81" s="16" t="e">
        <f t="shared" si="61"/>
        <v>#VALUE!</v>
      </c>
      <c r="AL81" s="16" t="e">
        <f t="shared" si="62"/>
        <v>#VALUE!</v>
      </c>
      <c r="AM81" s="16" t="e">
        <f t="shared" si="63"/>
        <v>#VALUE!</v>
      </c>
      <c r="AN81" s="42" t="e">
        <f t="shared" si="64"/>
        <v>#VALUE!</v>
      </c>
      <c r="AO81" s="43" t="e">
        <f t="shared" si="65"/>
        <v>#VALUE!</v>
      </c>
      <c r="AP81" s="43" t="e">
        <f t="shared" si="66"/>
        <v>#VALUE!</v>
      </c>
      <c r="AQ81" s="43" t="e">
        <f t="shared" si="67"/>
        <v>#VALUE!</v>
      </c>
      <c r="AR81" s="43" t="e">
        <f t="shared" si="68"/>
        <v>#VALUE!</v>
      </c>
      <c r="AS81" s="177" t="e">
        <f t="shared" si="69"/>
        <v>#VALUE!</v>
      </c>
      <c r="AT81" s="115" t="e">
        <f t="shared" si="70"/>
        <v>#VALUE!</v>
      </c>
      <c r="AU81" s="115" t="e">
        <f t="shared" si="71"/>
        <v>#VALUE!</v>
      </c>
      <c r="AV81" s="115" t="e">
        <f t="shared" si="72"/>
        <v>#VALUE!</v>
      </c>
      <c r="AW81" s="115" t="e">
        <f t="shared" si="73"/>
        <v>#VALUE!</v>
      </c>
    </row>
    <row r="82" spans="1:49" x14ac:dyDescent="0.35">
      <c r="A82" s="5">
        <f t="shared" si="39"/>
        <v>1999</v>
      </c>
      <c r="B82" s="5">
        <f t="shared" si="40"/>
        <v>2</v>
      </c>
      <c r="C82" s="5">
        <f t="shared" si="41"/>
        <v>6</v>
      </c>
      <c r="D82" s="7">
        <f t="shared" si="42"/>
        <v>36341</v>
      </c>
      <c r="E82" s="7" t="str">
        <f>_xll.GetPriceData($J$4,"assessmentdate",D82)</f>
        <v>#N/A Log in required</v>
      </c>
      <c r="F82" s="33" t="s">
        <v>247</v>
      </c>
      <c r="G82" s="38" t="e">
        <f>_xll.GetPrice($G$4,,"mid",E82)</f>
        <v>#VALUE!</v>
      </c>
      <c r="H82" s="38" t="str">
        <f>_xll.GetPrice($G$4,,"mid",D82)</f>
        <v>#N/A No price available before 04/09/2009</v>
      </c>
      <c r="I82" s="38" t="str">
        <f>_xll.GetPrice($I$4,"MonthlyAverage","Mid",$D82)</f>
        <v>#N/A No price available for MonthlyAverage before 30/09/2009</v>
      </c>
      <c r="J82" s="16" t="str">
        <f>_xll.GetPriceData(J$4,"mid",$D82)</f>
        <v>#N/A Log in required</v>
      </c>
      <c r="K82" s="21" t="e">
        <f t="shared" si="43"/>
        <v>#VALUE!</v>
      </c>
      <c r="L82" s="16" t="str">
        <f>_xll.GetPriceData(L$4,"mid",$D82)</f>
        <v>#N/A Log in required</v>
      </c>
      <c r="M82" s="21" t="e">
        <f t="shared" si="44"/>
        <v>#VALUE!</v>
      </c>
      <c r="N82" s="16" t="str">
        <f>_xll.GetPrice($N$4,"MonthlyAverage","Mid",$D82)</f>
        <v>#N/A No price available for MonthlyAverage before 28/02/2005</v>
      </c>
      <c r="O82" s="179">
        <f>_xll.GetPrice($O$4,"MonthlyAverage","Mid",$D82)</f>
        <v>16.25</v>
      </c>
      <c r="P82" s="21">
        <f t="shared" si="35"/>
        <v>325</v>
      </c>
      <c r="Q82" s="16">
        <f t="shared" si="36"/>
        <v>358.15000000000003</v>
      </c>
      <c r="R82" s="21">
        <f>_xll.GetPrice($R$4,"MonthlyAverage","Mid",$D82)</f>
        <v>14</v>
      </c>
      <c r="S82" s="21">
        <f t="shared" si="37"/>
        <v>280</v>
      </c>
      <c r="T82" s="16">
        <f t="shared" si="38"/>
        <v>308.56</v>
      </c>
      <c r="U82" s="190" t="e">
        <f t="shared" si="45"/>
        <v>#VALUE!</v>
      </c>
      <c r="V82" s="183" t="e">
        <f t="shared" si="46"/>
        <v>#VALUE!</v>
      </c>
      <c r="W82" s="191" t="e">
        <f t="shared" si="47"/>
        <v>#VALUE!</v>
      </c>
      <c r="X82" s="183" t="e">
        <f t="shared" si="48"/>
        <v>#VALUE!</v>
      </c>
      <c r="Y82" s="191" t="e">
        <f t="shared" si="49"/>
        <v>#VALUE!</v>
      </c>
      <c r="Z82" s="194" t="e">
        <f t="shared" si="50"/>
        <v>#VALUE!</v>
      </c>
      <c r="AA82" s="183" t="e">
        <f t="shared" si="51"/>
        <v>#VALUE!</v>
      </c>
      <c r="AB82" s="25" t="e">
        <f t="shared" si="52"/>
        <v>#VALUE!</v>
      </c>
      <c r="AC82" s="16" t="e">
        <f t="shared" si="53"/>
        <v>#VALUE!</v>
      </c>
      <c r="AD82" s="16" t="e">
        <f t="shared" si="54"/>
        <v>#VALUE!</v>
      </c>
      <c r="AE82" s="25" t="e">
        <f t="shared" si="55"/>
        <v>#VALUE!</v>
      </c>
      <c r="AF82" s="16" t="e">
        <f t="shared" si="56"/>
        <v>#VALUE!</v>
      </c>
      <c r="AG82" s="16" t="e">
        <f t="shared" si="57"/>
        <v>#VALUE!</v>
      </c>
      <c r="AH82" s="16">
        <f t="shared" si="58"/>
        <v>0</v>
      </c>
      <c r="AI82" s="16">
        <f t="shared" si="59"/>
        <v>0</v>
      </c>
      <c r="AJ82" s="25" t="e">
        <f t="shared" si="60"/>
        <v>#VALUE!</v>
      </c>
      <c r="AK82" s="16" t="e">
        <f t="shared" si="61"/>
        <v>#VALUE!</v>
      </c>
      <c r="AL82" s="16" t="e">
        <f t="shared" si="62"/>
        <v>#VALUE!</v>
      </c>
      <c r="AM82" s="16" t="e">
        <f t="shared" si="63"/>
        <v>#VALUE!</v>
      </c>
      <c r="AN82" s="42" t="e">
        <f t="shared" si="64"/>
        <v>#VALUE!</v>
      </c>
      <c r="AO82" s="43" t="e">
        <f t="shared" si="65"/>
        <v>#VALUE!</v>
      </c>
      <c r="AP82" s="43" t="e">
        <f t="shared" si="66"/>
        <v>#VALUE!</v>
      </c>
      <c r="AQ82" s="43" t="e">
        <f t="shared" si="67"/>
        <v>#VALUE!</v>
      </c>
      <c r="AR82" s="43" t="e">
        <f t="shared" si="68"/>
        <v>#VALUE!</v>
      </c>
      <c r="AS82" s="177" t="e">
        <f t="shared" si="69"/>
        <v>#VALUE!</v>
      </c>
      <c r="AT82" s="115" t="e">
        <f t="shared" si="70"/>
        <v>#VALUE!</v>
      </c>
      <c r="AU82" s="115" t="e">
        <f t="shared" si="71"/>
        <v>#VALUE!</v>
      </c>
      <c r="AV82" s="115" t="e">
        <f t="shared" si="72"/>
        <v>#VALUE!</v>
      </c>
      <c r="AW82" s="115" t="e">
        <f t="shared" si="73"/>
        <v>#VALUE!</v>
      </c>
    </row>
    <row r="83" spans="1:49" x14ac:dyDescent="0.35">
      <c r="A83" s="5">
        <f t="shared" si="39"/>
        <v>1999</v>
      </c>
      <c r="B83" s="5">
        <f t="shared" si="40"/>
        <v>3</v>
      </c>
      <c r="C83" s="5">
        <f t="shared" si="41"/>
        <v>7</v>
      </c>
      <c r="D83" s="7">
        <f t="shared" si="42"/>
        <v>36372</v>
      </c>
      <c r="E83" s="7" t="str">
        <f>_xll.GetPriceData($J$4,"assessmentdate",D83)</f>
        <v>#N/A Log in required</v>
      </c>
      <c r="F83" s="33" t="s">
        <v>248</v>
      </c>
      <c r="G83" s="38" t="e">
        <f>_xll.GetPrice($G$4,,"mid",E83)</f>
        <v>#VALUE!</v>
      </c>
      <c r="H83" s="38" t="str">
        <f>_xll.GetPrice($G$4,,"mid",D83)</f>
        <v>#N/A No price available before 04/09/2009</v>
      </c>
      <c r="I83" s="38" t="str">
        <f>_xll.GetPrice($I$4,"MonthlyAverage","Mid",$D83)</f>
        <v>#N/A No price available for MonthlyAverage before 30/09/2009</v>
      </c>
      <c r="J83" s="16" t="str">
        <f>_xll.GetPriceData(J$4,"mid",$D83)</f>
        <v>#N/A Log in required</v>
      </c>
      <c r="K83" s="21" t="e">
        <f t="shared" si="43"/>
        <v>#VALUE!</v>
      </c>
      <c r="L83" s="16" t="str">
        <f>_xll.GetPriceData(L$4,"mid",$D83)</f>
        <v>#N/A Log in required</v>
      </c>
      <c r="M83" s="21" t="e">
        <f t="shared" si="44"/>
        <v>#VALUE!</v>
      </c>
      <c r="N83" s="16" t="str">
        <f>_xll.GetPrice($N$4,"MonthlyAverage","Mid",$D83)</f>
        <v>#N/A No price available for MonthlyAverage before 28/02/2005</v>
      </c>
      <c r="O83" s="179">
        <f>_xll.GetPrice($O$4,"MonthlyAverage","Mid",$D83)</f>
        <v>16.25</v>
      </c>
      <c r="P83" s="21">
        <f t="shared" si="35"/>
        <v>325</v>
      </c>
      <c r="Q83" s="16">
        <f t="shared" si="36"/>
        <v>358.15000000000003</v>
      </c>
      <c r="R83" s="21">
        <f>_xll.GetPrice($R$4,"MonthlyAverage","Mid",$D83)</f>
        <v>14</v>
      </c>
      <c r="S83" s="21">
        <f t="shared" si="37"/>
        <v>280</v>
      </c>
      <c r="T83" s="16">
        <f t="shared" si="38"/>
        <v>308.56</v>
      </c>
      <c r="U83" s="190" t="e">
        <f t="shared" si="45"/>
        <v>#VALUE!</v>
      </c>
      <c r="V83" s="183" t="e">
        <f t="shared" si="46"/>
        <v>#VALUE!</v>
      </c>
      <c r="W83" s="191" t="e">
        <f t="shared" si="47"/>
        <v>#VALUE!</v>
      </c>
      <c r="X83" s="183" t="e">
        <f t="shared" si="48"/>
        <v>#VALUE!</v>
      </c>
      <c r="Y83" s="191" t="e">
        <f t="shared" si="49"/>
        <v>#VALUE!</v>
      </c>
      <c r="Z83" s="194" t="e">
        <f t="shared" si="50"/>
        <v>#VALUE!</v>
      </c>
      <c r="AA83" s="183" t="e">
        <f t="shared" si="51"/>
        <v>#VALUE!</v>
      </c>
      <c r="AB83" s="25" t="e">
        <f t="shared" si="52"/>
        <v>#VALUE!</v>
      </c>
      <c r="AC83" s="16" t="e">
        <f t="shared" si="53"/>
        <v>#VALUE!</v>
      </c>
      <c r="AD83" s="16" t="e">
        <f t="shared" si="54"/>
        <v>#VALUE!</v>
      </c>
      <c r="AE83" s="25" t="e">
        <f t="shared" si="55"/>
        <v>#VALUE!</v>
      </c>
      <c r="AF83" s="16" t="e">
        <f t="shared" si="56"/>
        <v>#VALUE!</v>
      </c>
      <c r="AG83" s="16" t="e">
        <f t="shared" si="57"/>
        <v>#VALUE!</v>
      </c>
      <c r="AH83" s="16">
        <f t="shared" si="58"/>
        <v>0</v>
      </c>
      <c r="AI83" s="16">
        <f t="shared" si="59"/>
        <v>0</v>
      </c>
      <c r="AJ83" s="25" t="e">
        <f t="shared" si="60"/>
        <v>#VALUE!</v>
      </c>
      <c r="AK83" s="16" t="e">
        <f t="shared" si="61"/>
        <v>#VALUE!</v>
      </c>
      <c r="AL83" s="16" t="e">
        <f t="shared" si="62"/>
        <v>#VALUE!</v>
      </c>
      <c r="AM83" s="16" t="e">
        <f t="shared" si="63"/>
        <v>#VALUE!</v>
      </c>
      <c r="AN83" s="42" t="e">
        <f t="shared" si="64"/>
        <v>#VALUE!</v>
      </c>
      <c r="AO83" s="43" t="e">
        <f t="shared" si="65"/>
        <v>#VALUE!</v>
      </c>
      <c r="AP83" s="43" t="e">
        <f t="shared" si="66"/>
        <v>#VALUE!</v>
      </c>
      <c r="AQ83" s="43" t="e">
        <f t="shared" si="67"/>
        <v>#VALUE!</v>
      </c>
      <c r="AR83" s="43" t="e">
        <f t="shared" si="68"/>
        <v>#VALUE!</v>
      </c>
      <c r="AS83" s="177" t="e">
        <f t="shared" si="69"/>
        <v>#VALUE!</v>
      </c>
      <c r="AT83" s="115" t="e">
        <f t="shared" si="70"/>
        <v>#VALUE!</v>
      </c>
      <c r="AU83" s="115" t="e">
        <f t="shared" si="71"/>
        <v>#VALUE!</v>
      </c>
      <c r="AV83" s="115" t="e">
        <f t="shared" si="72"/>
        <v>#VALUE!</v>
      </c>
      <c r="AW83" s="115" t="e">
        <f t="shared" si="73"/>
        <v>#VALUE!</v>
      </c>
    </row>
    <row r="84" spans="1:49" x14ac:dyDescent="0.35">
      <c r="A84" s="5">
        <f t="shared" si="39"/>
        <v>1999</v>
      </c>
      <c r="B84" s="5">
        <f t="shared" si="40"/>
        <v>3</v>
      </c>
      <c r="C84" s="5">
        <f t="shared" si="41"/>
        <v>8</v>
      </c>
      <c r="D84" s="7">
        <f t="shared" si="42"/>
        <v>36403</v>
      </c>
      <c r="E84" s="7" t="str">
        <f>_xll.GetPriceData($J$4,"assessmentdate",D84)</f>
        <v>#N/A Log in required</v>
      </c>
      <c r="F84" s="33" t="s">
        <v>249</v>
      </c>
      <c r="G84" s="38" t="e">
        <f>_xll.GetPrice($G$4,,"mid",E84)</f>
        <v>#VALUE!</v>
      </c>
      <c r="H84" s="38" t="str">
        <f>_xll.GetPrice($G$4,,"mid",D84)</f>
        <v>#N/A No price available before 04/09/2009</v>
      </c>
      <c r="I84" s="38" t="str">
        <f>_xll.GetPrice($I$4,"MonthlyAverage","Mid",$D84)</f>
        <v>#N/A No price available for MonthlyAverage before 30/09/2009</v>
      </c>
      <c r="J84" s="16" t="str">
        <f>_xll.GetPriceData(J$4,"mid",$D84)</f>
        <v>#N/A Log in required</v>
      </c>
      <c r="K84" s="21" t="e">
        <f t="shared" si="43"/>
        <v>#VALUE!</v>
      </c>
      <c r="L84" s="16" t="str">
        <f>_xll.GetPriceData(L$4,"mid",$D84)</f>
        <v>#N/A Log in required</v>
      </c>
      <c r="M84" s="21" t="e">
        <f t="shared" si="44"/>
        <v>#VALUE!</v>
      </c>
      <c r="N84" s="16" t="str">
        <f>_xll.GetPrice($N$4,"MonthlyAverage","Mid",$D84)</f>
        <v>#N/A No price available for MonthlyAverage before 28/02/2005</v>
      </c>
      <c r="O84" s="179">
        <f>_xll.GetPrice($O$4,"MonthlyAverage","Mid",$D84)</f>
        <v>16.25</v>
      </c>
      <c r="P84" s="21">
        <f t="shared" si="35"/>
        <v>325</v>
      </c>
      <c r="Q84" s="16">
        <f t="shared" si="36"/>
        <v>358.15000000000003</v>
      </c>
      <c r="R84" s="21">
        <f>_xll.GetPrice($R$4,"MonthlyAverage","Mid",$D84)</f>
        <v>14</v>
      </c>
      <c r="S84" s="21">
        <f t="shared" si="37"/>
        <v>280</v>
      </c>
      <c r="T84" s="16">
        <f t="shared" si="38"/>
        <v>308.56</v>
      </c>
      <c r="U84" s="190" t="e">
        <f t="shared" si="45"/>
        <v>#VALUE!</v>
      </c>
      <c r="V84" s="183" t="e">
        <f t="shared" si="46"/>
        <v>#VALUE!</v>
      </c>
      <c r="W84" s="191" t="e">
        <f t="shared" si="47"/>
        <v>#VALUE!</v>
      </c>
      <c r="X84" s="183" t="e">
        <f t="shared" si="48"/>
        <v>#VALUE!</v>
      </c>
      <c r="Y84" s="191" t="e">
        <f t="shared" si="49"/>
        <v>#VALUE!</v>
      </c>
      <c r="Z84" s="194" t="e">
        <f t="shared" si="50"/>
        <v>#VALUE!</v>
      </c>
      <c r="AA84" s="183" t="e">
        <f t="shared" si="51"/>
        <v>#VALUE!</v>
      </c>
      <c r="AB84" s="25" t="e">
        <f t="shared" si="52"/>
        <v>#VALUE!</v>
      </c>
      <c r="AC84" s="16" t="e">
        <f t="shared" si="53"/>
        <v>#VALUE!</v>
      </c>
      <c r="AD84" s="16" t="e">
        <f t="shared" si="54"/>
        <v>#VALUE!</v>
      </c>
      <c r="AE84" s="25" t="e">
        <f t="shared" si="55"/>
        <v>#VALUE!</v>
      </c>
      <c r="AF84" s="16" t="e">
        <f t="shared" si="56"/>
        <v>#VALUE!</v>
      </c>
      <c r="AG84" s="16" t="e">
        <f t="shared" si="57"/>
        <v>#VALUE!</v>
      </c>
      <c r="AH84" s="16">
        <f t="shared" si="58"/>
        <v>0</v>
      </c>
      <c r="AI84" s="16">
        <f t="shared" si="59"/>
        <v>0</v>
      </c>
      <c r="AJ84" s="25" t="e">
        <f t="shared" si="60"/>
        <v>#VALUE!</v>
      </c>
      <c r="AK84" s="16" t="e">
        <f t="shared" si="61"/>
        <v>#VALUE!</v>
      </c>
      <c r="AL84" s="16" t="e">
        <f t="shared" si="62"/>
        <v>#VALUE!</v>
      </c>
      <c r="AM84" s="16" t="e">
        <f t="shared" si="63"/>
        <v>#VALUE!</v>
      </c>
      <c r="AN84" s="42" t="e">
        <f t="shared" si="64"/>
        <v>#VALUE!</v>
      </c>
      <c r="AO84" s="43" t="e">
        <f t="shared" si="65"/>
        <v>#VALUE!</v>
      </c>
      <c r="AP84" s="43" t="e">
        <f t="shared" si="66"/>
        <v>#VALUE!</v>
      </c>
      <c r="AQ84" s="43" t="e">
        <f t="shared" si="67"/>
        <v>#VALUE!</v>
      </c>
      <c r="AR84" s="43" t="e">
        <f t="shared" si="68"/>
        <v>#VALUE!</v>
      </c>
      <c r="AS84" s="177" t="e">
        <f t="shared" si="69"/>
        <v>#VALUE!</v>
      </c>
      <c r="AT84" s="115" t="e">
        <f t="shared" si="70"/>
        <v>#VALUE!</v>
      </c>
      <c r="AU84" s="115" t="e">
        <f t="shared" si="71"/>
        <v>#VALUE!</v>
      </c>
      <c r="AV84" s="115" t="e">
        <f t="shared" si="72"/>
        <v>#VALUE!</v>
      </c>
      <c r="AW84" s="115" t="e">
        <f t="shared" si="73"/>
        <v>#VALUE!</v>
      </c>
    </row>
    <row r="85" spans="1:49" x14ac:dyDescent="0.35">
      <c r="A85" s="5">
        <f t="shared" si="39"/>
        <v>1999</v>
      </c>
      <c r="B85" s="5">
        <f t="shared" si="40"/>
        <v>3</v>
      </c>
      <c r="C85" s="5">
        <f t="shared" si="41"/>
        <v>9</v>
      </c>
      <c r="D85" s="7">
        <f t="shared" si="42"/>
        <v>36433</v>
      </c>
      <c r="E85" s="7" t="str">
        <f>_xll.GetPriceData($J$4,"assessmentdate",D85)</f>
        <v>#N/A Log in required</v>
      </c>
      <c r="F85" s="33" t="s">
        <v>250</v>
      </c>
      <c r="G85" s="38" t="e">
        <f>_xll.GetPrice($G$4,,"mid",E85)</f>
        <v>#VALUE!</v>
      </c>
      <c r="H85" s="38" t="str">
        <f>_xll.GetPrice($G$4,,"mid",D85)</f>
        <v>#N/A No price available before 04/09/2009</v>
      </c>
      <c r="I85" s="38" t="str">
        <f>_xll.GetPrice($I$4,"MonthlyAverage","Mid",$D85)</f>
        <v>#N/A No price available for MonthlyAverage before 30/09/2009</v>
      </c>
      <c r="J85" s="16" t="str">
        <f>_xll.GetPriceData(J$4,"mid",$D85)</f>
        <v>#N/A Log in required</v>
      </c>
      <c r="K85" s="21" t="e">
        <f t="shared" si="43"/>
        <v>#VALUE!</v>
      </c>
      <c r="L85" s="16" t="str">
        <f>_xll.GetPriceData(L$4,"mid",$D85)</f>
        <v>#N/A Log in required</v>
      </c>
      <c r="M85" s="21" t="e">
        <f t="shared" si="44"/>
        <v>#VALUE!</v>
      </c>
      <c r="N85" s="16" t="str">
        <f>_xll.GetPrice($N$4,"MonthlyAverage","Mid",$D85)</f>
        <v>#N/A No price available for MonthlyAverage before 28/02/2005</v>
      </c>
      <c r="O85" s="179">
        <f>_xll.GetPrice($O$4,"MonthlyAverage","Mid",$D85)</f>
        <v>16.25</v>
      </c>
      <c r="P85" s="21">
        <f t="shared" si="35"/>
        <v>325</v>
      </c>
      <c r="Q85" s="16">
        <f t="shared" si="36"/>
        <v>358.15000000000003</v>
      </c>
      <c r="R85" s="21">
        <f>_xll.GetPrice($R$4,"MonthlyAverage","Mid",$D85)</f>
        <v>15.43</v>
      </c>
      <c r="S85" s="21">
        <f t="shared" si="37"/>
        <v>308.60000000000002</v>
      </c>
      <c r="T85" s="16">
        <f t="shared" si="38"/>
        <v>340.07720000000006</v>
      </c>
      <c r="U85" s="190" t="e">
        <f t="shared" si="45"/>
        <v>#VALUE!</v>
      </c>
      <c r="V85" s="183" t="e">
        <f t="shared" si="46"/>
        <v>#VALUE!</v>
      </c>
      <c r="W85" s="191" t="e">
        <f t="shared" si="47"/>
        <v>#VALUE!</v>
      </c>
      <c r="X85" s="183" t="e">
        <f t="shared" si="48"/>
        <v>#VALUE!</v>
      </c>
      <c r="Y85" s="191" t="e">
        <f t="shared" si="49"/>
        <v>#VALUE!</v>
      </c>
      <c r="Z85" s="194" t="e">
        <f t="shared" si="50"/>
        <v>#VALUE!</v>
      </c>
      <c r="AA85" s="183" t="e">
        <f t="shared" si="51"/>
        <v>#VALUE!</v>
      </c>
      <c r="AB85" s="25" t="e">
        <f t="shared" si="52"/>
        <v>#VALUE!</v>
      </c>
      <c r="AC85" s="16" t="e">
        <f t="shared" si="53"/>
        <v>#VALUE!</v>
      </c>
      <c r="AD85" s="16" t="e">
        <f t="shared" si="54"/>
        <v>#VALUE!</v>
      </c>
      <c r="AE85" s="25" t="e">
        <f t="shared" si="55"/>
        <v>#VALUE!</v>
      </c>
      <c r="AF85" s="16" t="e">
        <f t="shared" si="56"/>
        <v>#VALUE!</v>
      </c>
      <c r="AG85" s="16" t="e">
        <f t="shared" si="57"/>
        <v>#VALUE!</v>
      </c>
      <c r="AH85" s="16">
        <f t="shared" si="58"/>
        <v>0</v>
      </c>
      <c r="AI85" s="16">
        <f t="shared" si="59"/>
        <v>31.517200000000059</v>
      </c>
      <c r="AJ85" s="25" t="e">
        <f t="shared" si="60"/>
        <v>#VALUE!</v>
      </c>
      <c r="AK85" s="16" t="e">
        <f t="shared" si="61"/>
        <v>#VALUE!</v>
      </c>
      <c r="AL85" s="16" t="e">
        <f t="shared" si="62"/>
        <v>#VALUE!</v>
      </c>
      <c r="AM85" s="16" t="e">
        <f t="shared" si="63"/>
        <v>#VALUE!</v>
      </c>
      <c r="AN85" s="42" t="e">
        <f t="shared" si="64"/>
        <v>#VALUE!</v>
      </c>
      <c r="AO85" s="43" t="e">
        <f t="shared" si="65"/>
        <v>#VALUE!</v>
      </c>
      <c r="AP85" s="43" t="e">
        <f t="shared" si="66"/>
        <v>#VALUE!</v>
      </c>
      <c r="AQ85" s="43" t="e">
        <f t="shared" si="67"/>
        <v>#VALUE!</v>
      </c>
      <c r="AR85" s="43" t="e">
        <f t="shared" si="68"/>
        <v>#VALUE!</v>
      </c>
      <c r="AS85" s="177" t="e">
        <f t="shared" si="69"/>
        <v>#VALUE!</v>
      </c>
      <c r="AT85" s="115" t="e">
        <f t="shared" si="70"/>
        <v>#VALUE!</v>
      </c>
      <c r="AU85" s="115" t="e">
        <f t="shared" si="71"/>
        <v>#VALUE!</v>
      </c>
      <c r="AV85" s="115" t="e">
        <f t="shared" si="72"/>
        <v>#VALUE!</v>
      </c>
      <c r="AW85" s="115" t="e">
        <f t="shared" si="73"/>
        <v>#VALUE!</v>
      </c>
    </row>
    <row r="86" spans="1:49" x14ac:dyDescent="0.35">
      <c r="A86" s="5">
        <f t="shared" si="39"/>
        <v>1999</v>
      </c>
      <c r="B86" s="5">
        <f t="shared" si="40"/>
        <v>4</v>
      </c>
      <c r="C86" s="5">
        <f t="shared" si="41"/>
        <v>10</v>
      </c>
      <c r="D86" s="7">
        <f t="shared" si="42"/>
        <v>36464</v>
      </c>
      <c r="E86" s="7" t="str">
        <f>_xll.GetPriceData($J$4,"assessmentdate",D86)</f>
        <v>#N/A Log in required</v>
      </c>
      <c r="F86" s="33" t="s">
        <v>251</v>
      </c>
      <c r="G86" s="38" t="e">
        <f>_xll.GetPrice($G$4,,"mid",E86)</f>
        <v>#VALUE!</v>
      </c>
      <c r="H86" s="38" t="str">
        <f>_xll.GetPrice($G$4,,"mid",D86)</f>
        <v>#N/A No price available before 04/09/2009</v>
      </c>
      <c r="I86" s="38" t="str">
        <f>_xll.GetPrice($I$4,"MonthlyAverage","Mid",$D86)</f>
        <v>#N/A No price available for MonthlyAverage before 30/09/2009</v>
      </c>
      <c r="J86" s="16" t="str">
        <f>_xll.GetPriceData(J$4,"mid",$D86)</f>
        <v>#N/A Log in required</v>
      </c>
      <c r="K86" s="21" t="e">
        <f t="shared" si="43"/>
        <v>#VALUE!</v>
      </c>
      <c r="L86" s="16" t="str">
        <f>_xll.GetPriceData(L$4,"mid",$D86)</f>
        <v>#N/A Log in required</v>
      </c>
      <c r="M86" s="21" t="e">
        <f t="shared" si="44"/>
        <v>#VALUE!</v>
      </c>
      <c r="N86" s="16" t="str">
        <f>_xll.GetPrice($N$4,"MonthlyAverage","Mid",$D86)</f>
        <v>#N/A No price available for MonthlyAverage before 28/02/2005</v>
      </c>
      <c r="O86" s="179">
        <f>_xll.GetPrice($O$4,"MonthlyAverage","Mid",$D86)</f>
        <v>16.25</v>
      </c>
      <c r="P86" s="21">
        <f t="shared" si="35"/>
        <v>325</v>
      </c>
      <c r="Q86" s="16">
        <f t="shared" si="36"/>
        <v>358.15000000000003</v>
      </c>
      <c r="R86" s="21">
        <f>_xll.GetPrice($R$4,"MonthlyAverage","Mid",$D86)</f>
        <v>15.5</v>
      </c>
      <c r="S86" s="21">
        <f t="shared" si="37"/>
        <v>310</v>
      </c>
      <c r="T86" s="16">
        <f t="shared" si="38"/>
        <v>341.62</v>
      </c>
      <c r="U86" s="190" t="e">
        <f t="shared" si="45"/>
        <v>#VALUE!</v>
      </c>
      <c r="V86" s="183" t="e">
        <f t="shared" si="46"/>
        <v>#VALUE!</v>
      </c>
      <c r="W86" s="191" t="e">
        <f t="shared" si="47"/>
        <v>#VALUE!</v>
      </c>
      <c r="X86" s="183" t="e">
        <f t="shared" si="48"/>
        <v>#VALUE!</v>
      </c>
      <c r="Y86" s="191" t="e">
        <f t="shared" si="49"/>
        <v>#VALUE!</v>
      </c>
      <c r="Z86" s="194" t="e">
        <f t="shared" si="50"/>
        <v>#VALUE!</v>
      </c>
      <c r="AA86" s="183" t="e">
        <f t="shared" si="51"/>
        <v>#VALUE!</v>
      </c>
      <c r="AB86" s="25" t="e">
        <f t="shared" si="52"/>
        <v>#VALUE!</v>
      </c>
      <c r="AC86" s="16" t="e">
        <f t="shared" si="53"/>
        <v>#VALUE!</v>
      </c>
      <c r="AD86" s="16" t="e">
        <f t="shared" si="54"/>
        <v>#VALUE!</v>
      </c>
      <c r="AE86" s="25" t="e">
        <f t="shared" si="55"/>
        <v>#VALUE!</v>
      </c>
      <c r="AF86" s="16" t="e">
        <f t="shared" si="56"/>
        <v>#VALUE!</v>
      </c>
      <c r="AG86" s="16" t="e">
        <f t="shared" si="57"/>
        <v>#VALUE!</v>
      </c>
      <c r="AH86" s="16">
        <f t="shared" si="58"/>
        <v>0</v>
      </c>
      <c r="AI86" s="16">
        <f t="shared" si="59"/>
        <v>1.5427999999999429</v>
      </c>
      <c r="AJ86" s="25" t="e">
        <f t="shared" si="60"/>
        <v>#VALUE!</v>
      </c>
      <c r="AK86" s="16" t="e">
        <f t="shared" si="61"/>
        <v>#VALUE!</v>
      </c>
      <c r="AL86" s="16" t="e">
        <f t="shared" si="62"/>
        <v>#VALUE!</v>
      </c>
      <c r="AM86" s="16" t="e">
        <f t="shared" si="63"/>
        <v>#VALUE!</v>
      </c>
      <c r="AN86" s="42" t="e">
        <f t="shared" si="64"/>
        <v>#VALUE!</v>
      </c>
      <c r="AO86" s="43" t="e">
        <f t="shared" si="65"/>
        <v>#VALUE!</v>
      </c>
      <c r="AP86" s="43" t="e">
        <f t="shared" si="66"/>
        <v>#VALUE!</v>
      </c>
      <c r="AQ86" s="43" t="e">
        <f t="shared" si="67"/>
        <v>#VALUE!</v>
      </c>
      <c r="AR86" s="43" t="e">
        <f t="shared" si="68"/>
        <v>#VALUE!</v>
      </c>
      <c r="AS86" s="177" t="e">
        <f t="shared" si="69"/>
        <v>#VALUE!</v>
      </c>
      <c r="AT86" s="115" t="e">
        <f t="shared" si="70"/>
        <v>#VALUE!</v>
      </c>
      <c r="AU86" s="115" t="e">
        <f t="shared" si="71"/>
        <v>#VALUE!</v>
      </c>
      <c r="AV86" s="115" t="e">
        <f t="shared" si="72"/>
        <v>#VALUE!</v>
      </c>
      <c r="AW86" s="115" t="e">
        <f t="shared" si="73"/>
        <v>#VALUE!</v>
      </c>
    </row>
    <row r="87" spans="1:49" x14ac:dyDescent="0.35">
      <c r="A87" s="5">
        <f t="shared" si="39"/>
        <v>1999</v>
      </c>
      <c r="B87" s="5">
        <f t="shared" si="40"/>
        <v>4</v>
      </c>
      <c r="C87" s="5">
        <f t="shared" si="41"/>
        <v>11</v>
      </c>
      <c r="D87" s="7">
        <f t="shared" si="42"/>
        <v>36494</v>
      </c>
      <c r="E87" s="7" t="str">
        <f>_xll.GetPriceData($J$4,"assessmentdate",D87)</f>
        <v>#N/A Log in required</v>
      </c>
      <c r="F87" s="33" t="s">
        <v>252</v>
      </c>
      <c r="G87" s="38" t="e">
        <f>_xll.GetPrice($G$4,,"mid",E87)</f>
        <v>#VALUE!</v>
      </c>
      <c r="H87" s="38" t="str">
        <f>_xll.GetPrice($G$4,,"mid",D87)</f>
        <v>#N/A No price available before 04/09/2009</v>
      </c>
      <c r="I87" s="38" t="str">
        <f>_xll.GetPrice($I$4,"MonthlyAverage","Mid",$D87)</f>
        <v>#N/A No price available for MonthlyAverage before 30/09/2009</v>
      </c>
      <c r="J87" s="16" t="str">
        <f>_xll.GetPriceData(J$4,"mid",$D87)</f>
        <v>#N/A Log in required</v>
      </c>
      <c r="K87" s="21" t="e">
        <f t="shared" si="43"/>
        <v>#VALUE!</v>
      </c>
      <c r="L87" s="16" t="str">
        <f>_xll.GetPriceData(L$4,"mid",$D87)</f>
        <v>#N/A Log in required</v>
      </c>
      <c r="M87" s="21" t="e">
        <f t="shared" si="44"/>
        <v>#VALUE!</v>
      </c>
      <c r="N87" s="16" t="str">
        <f>_xll.GetPrice($N$4,"MonthlyAverage","Mid",$D87)</f>
        <v>#N/A No price available for MonthlyAverage before 28/02/2005</v>
      </c>
      <c r="O87" s="179">
        <f>_xll.GetPrice($O$4,"MonthlyAverage","Mid",$D87)</f>
        <v>16.25</v>
      </c>
      <c r="P87" s="21">
        <f t="shared" si="35"/>
        <v>325</v>
      </c>
      <c r="Q87" s="16">
        <f t="shared" si="36"/>
        <v>358.15000000000003</v>
      </c>
      <c r="R87" s="21">
        <f>_xll.GetPrice($R$4,"MonthlyAverage","Mid",$D87)</f>
        <v>17</v>
      </c>
      <c r="S87" s="21">
        <f t="shared" si="37"/>
        <v>340</v>
      </c>
      <c r="T87" s="16">
        <f t="shared" si="38"/>
        <v>374.68</v>
      </c>
      <c r="U87" s="190" t="e">
        <f t="shared" si="45"/>
        <v>#VALUE!</v>
      </c>
      <c r="V87" s="183" t="e">
        <f t="shared" si="46"/>
        <v>#VALUE!</v>
      </c>
      <c r="W87" s="191" t="e">
        <f t="shared" si="47"/>
        <v>#VALUE!</v>
      </c>
      <c r="X87" s="183" t="e">
        <f t="shared" si="48"/>
        <v>#VALUE!</v>
      </c>
      <c r="Y87" s="191" t="e">
        <f t="shared" si="49"/>
        <v>#VALUE!</v>
      </c>
      <c r="Z87" s="194" t="e">
        <f t="shared" si="50"/>
        <v>#VALUE!</v>
      </c>
      <c r="AA87" s="183" t="e">
        <f t="shared" si="51"/>
        <v>#VALUE!</v>
      </c>
      <c r="AB87" s="25" t="e">
        <f t="shared" si="52"/>
        <v>#VALUE!</v>
      </c>
      <c r="AC87" s="16" t="e">
        <f t="shared" si="53"/>
        <v>#VALUE!</v>
      </c>
      <c r="AD87" s="16" t="e">
        <f t="shared" si="54"/>
        <v>#VALUE!</v>
      </c>
      <c r="AE87" s="25" t="e">
        <f t="shared" si="55"/>
        <v>#VALUE!</v>
      </c>
      <c r="AF87" s="16" t="e">
        <f t="shared" si="56"/>
        <v>#VALUE!</v>
      </c>
      <c r="AG87" s="16" t="e">
        <f t="shared" si="57"/>
        <v>#VALUE!</v>
      </c>
      <c r="AH87" s="16">
        <f t="shared" si="58"/>
        <v>0</v>
      </c>
      <c r="AI87" s="16">
        <f t="shared" si="59"/>
        <v>33.06</v>
      </c>
      <c r="AJ87" s="25" t="e">
        <f t="shared" si="60"/>
        <v>#VALUE!</v>
      </c>
      <c r="AK87" s="16" t="e">
        <f t="shared" si="61"/>
        <v>#VALUE!</v>
      </c>
      <c r="AL87" s="16" t="e">
        <f t="shared" si="62"/>
        <v>#VALUE!</v>
      </c>
      <c r="AM87" s="16" t="e">
        <f t="shared" si="63"/>
        <v>#VALUE!</v>
      </c>
      <c r="AN87" s="42" t="e">
        <f t="shared" si="64"/>
        <v>#VALUE!</v>
      </c>
      <c r="AO87" s="43" t="e">
        <f t="shared" si="65"/>
        <v>#VALUE!</v>
      </c>
      <c r="AP87" s="43" t="e">
        <f t="shared" si="66"/>
        <v>#VALUE!</v>
      </c>
      <c r="AQ87" s="43" t="e">
        <f t="shared" si="67"/>
        <v>#VALUE!</v>
      </c>
      <c r="AR87" s="43" t="e">
        <f t="shared" si="68"/>
        <v>#VALUE!</v>
      </c>
      <c r="AS87" s="177" t="e">
        <f t="shared" si="69"/>
        <v>#VALUE!</v>
      </c>
      <c r="AT87" s="115" t="e">
        <f t="shared" si="70"/>
        <v>#VALUE!</v>
      </c>
      <c r="AU87" s="115" t="e">
        <f t="shared" si="71"/>
        <v>#VALUE!</v>
      </c>
      <c r="AV87" s="115" t="e">
        <f t="shared" si="72"/>
        <v>#VALUE!</v>
      </c>
      <c r="AW87" s="115" t="e">
        <f t="shared" si="73"/>
        <v>#VALUE!</v>
      </c>
    </row>
    <row r="88" spans="1:49" x14ac:dyDescent="0.35">
      <c r="A88" s="5">
        <f t="shared" si="39"/>
        <v>1999</v>
      </c>
      <c r="B88" s="5">
        <f t="shared" si="40"/>
        <v>4</v>
      </c>
      <c r="C88" s="5">
        <f t="shared" si="41"/>
        <v>12</v>
      </c>
      <c r="D88" s="7">
        <f t="shared" si="42"/>
        <v>36525</v>
      </c>
      <c r="E88" s="7" t="str">
        <f>_xll.GetPriceData($J$4,"assessmentdate",D88)</f>
        <v>#N/A Log in required</v>
      </c>
      <c r="F88" s="33" t="s">
        <v>253</v>
      </c>
      <c r="G88" s="38" t="e">
        <f>_xll.GetPrice($G$4,,"mid",E88)</f>
        <v>#VALUE!</v>
      </c>
      <c r="H88" s="38" t="str">
        <f>_xll.GetPrice($G$4,,"mid",D88)</f>
        <v>#N/A No price available before 04/09/2009</v>
      </c>
      <c r="I88" s="38" t="str">
        <f>_xll.GetPrice($I$4,"MonthlyAverage","Mid",$D88)</f>
        <v>#N/A No price available for MonthlyAverage before 30/09/2009</v>
      </c>
      <c r="J88" s="16" t="str">
        <f>_xll.GetPriceData(J$4,"mid",$D88)</f>
        <v>#N/A Log in required</v>
      </c>
      <c r="K88" s="21" t="e">
        <f t="shared" si="43"/>
        <v>#VALUE!</v>
      </c>
      <c r="L88" s="16" t="str">
        <f>_xll.GetPriceData(L$4,"mid",$D88)</f>
        <v>#N/A Log in required</v>
      </c>
      <c r="M88" s="21" t="e">
        <f t="shared" si="44"/>
        <v>#VALUE!</v>
      </c>
      <c r="N88" s="16" t="str">
        <f>_xll.GetPrice($N$4,"MonthlyAverage","Mid",$D88)</f>
        <v>#N/A No price available for MonthlyAverage before 28/02/2005</v>
      </c>
      <c r="O88" s="179">
        <f>_xll.GetPrice($O$4,"MonthlyAverage","Mid",$D88)</f>
        <v>16.25</v>
      </c>
      <c r="P88" s="21">
        <f t="shared" si="35"/>
        <v>325</v>
      </c>
      <c r="Q88" s="16">
        <f t="shared" si="36"/>
        <v>358.15000000000003</v>
      </c>
      <c r="R88" s="21">
        <f>_xll.GetPrice($R$4,"MonthlyAverage","Mid",$D88)</f>
        <v>17</v>
      </c>
      <c r="S88" s="21">
        <f t="shared" si="37"/>
        <v>340</v>
      </c>
      <c r="T88" s="16">
        <f t="shared" si="38"/>
        <v>374.68</v>
      </c>
      <c r="U88" s="190" t="e">
        <f t="shared" si="45"/>
        <v>#VALUE!</v>
      </c>
      <c r="V88" s="183" t="e">
        <f t="shared" si="46"/>
        <v>#VALUE!</v>
      </c>
      <c r="W88" s="191" t="e">
        <f t="shared" si="47"/>
        <v>#VALUE!</v>
      </c>
      <c r="X88" s="183" t="e">
        <f t="shared" si="48"/>
        <v>#VALUE!</v>
      </c>
      <c r="Y88" s="191" t="e">
        <f t="shared" si="49"/>
        <v>#VALUE!</v>
      </c>
      <c r="Z88" s="194" t="e">
        <f t="shared" si="50"/>
        <v>#VALUE!</v>
      </c>
      <c r="AA88" s="183" t="e">
        <f t="shared" si="51"/>
        <v>#VALUE!</v>
      </c>
      <c r="AB88" s="25" t="e">
        <f t="shared" si="52"/>
        <v>#VALUE!</v>
      </c>
      <c r="AC88" s="16" t="e">
        <f t="shared" si="53"/>
        <v>#VALUE!</v>
      </c>
      <c r="AD88" s="16" t="e">
        <f t="shared" si="54"/>
        <v>#VALUE!</v>
      </c>
      <c r="AE88" s="25" t="e">
        <f t="shared" si="55"/>
        <v>#VALUE!</v>
      </c>
      <c r="AF88" s="16" t="e">
        <f t="shared" si="56"/>
        <v>#VALUE!</v>
      </c>
      <c r="AG88" s="16" t="e">
        <f t="shared" si="57"/>
        <v>#VALUE!</v>
      </c>
      <c r="AH88" s="16">
        <f t="shared" si="58"/>
        <v>0</v>
      </c>
      <c r="AI88" s="16">
        <f t="shared" si="59"/>
        <v>0</v>
      </c>
      <c r="AJ88" s="25" t="e">
        <f t="shared" si="60"/>
        <v>#VALUE!</v>
      </c>
      <c r="AK88" s="16" t="e">
        <f t="shared" si="61"/>
        <v>#VALUE!</v>
      </c>
      <c r="AL88" s="16" t="e">
        <f t="shared" si="62"/>
        <v>#VALUE!</v>
      </c>
      <c r="AM88" s="16" t="e">
        <f t="shared" si="63"/>
        <v>#VALUE!</v>
      </c>
      <c r="AN88" s="42" t="e">
        <f t="shared" si="64"/>
        <v>#VALUE!</v>
      </c>
      <c r="AO88" s="43" t="e">
        <f t="shared" si="65"/>
        <v>#VALUE!</v>
      </c>
      <c r="AP88" s="43" t="e">
        <f t="shared" si="66"/>
        <v>#VALUE!</v>
      </c>
      <c r="AQ88" s="43" t="e">
        <f t="shared" si="67"/>
        <v>#VALUE!</v>
      </c>
      <c r="AR88" s="43" t="e">
        <f t="shared" si="68"/>
        <v>#VALUE!</v>
      </c>
      <c r="AS88" s="177" t="e">
        <f t="shared" si="69"/>
        <v>#VALUE!</v>
      </c>
      <c r="AT88" s="115" t="e">
        <f t="shared" si="70"/>
        <v>#VALUE!</v>
      </c>
      <c r="AU88" s="115" t="e">
        <f t="shared" si="71"/>
        <v>#VALUE!</v>
      </c>
      <c r="AV88" s="115" t="e">
        <f t="shared" si="72"/>
        <v>#VALUE!</v>
      </c>
      <c r="AW88" s="115" t="e">
        <f t="shared" si="73"/>
        <v>#VALUE!</v>
      </c>
    </row>
    <row r="89" spans="1:49" x14ac:dyDescent="0.35">
      <c r="A89" s="5">
        <f t="shared" si="39"/>
        <v>2000</v>
      </c>
      <c r="B89" s="5">
        <f t="shared" si="40"/>
        <v>1</v>
      </c>
      <c r="C89" s="5">
        <f t="shared" si="41"/>
        <v>1</v>
      </c>
      <c r="D89" s="7">
        <f t="shared" si="42"/>
        <v>36556</v>
      </c>
      <c r="E89" s="7" t="str">
        <f>_xll.GetPriceData($J$4,"assessmentdate",D89)</f>
        <v>#N/A Log in required</v>
      </c>
      <c r="F89" s="33" t="s">
        <v>254</v>
      </c>
      <c r="G89" s="38" t="e">
        <f>_xll.GetPrice($G$4,,"mid",E89)</f>
        <v>#VALUE!</v>
      </c>
      <c r="H89" s="38" t="str">
        <f>_xll.GetPrice($G$4,,"mid",D89)</f>
        <v>#N/A No price available before 04/09/2009</v>
      </c>
      <c r="I89" s="38" t="str">
        <f>_xll.GetPrice($I$4,"MonthlyAverage","Mid",$D89)</f>
        <v>#N/A No price available for MonthlyAverage before 30/09/2009</v>
      </c>
      <c r="J89" s="16" t="str">
        <f>_xll.GetPriceData(J$4,"mid",$D89)</f>
        <v>#N/A Log in required</v>
      </c>
      <c r="K89" s="21" t="e">
        <f t="shared" si="43"/>
        <v>#VALUE!</v>
      </c>
      <c r="L89" s="16" t="str">
        <f>_xll.GetPriceData(L$4,"mid",$D89)</f>
        <v>#N/A Log in required</v>
      </c>
      <c r="M89" s="21" t="e">
        <f t="shared" si="44"/>
        <v>#VALUE!</v>
      </c>
      <c r="N89" s="16" t="str">
        <f>_xll.GetPrice($N$4,"MonthlyAverage","Mid",$D89)</f>
        <v>#N/A No price available for MonthlyAverage before 28/02/2005</v>
      </c>
      <c r="O89" s="179">
        <f>_xll.GetPrice($O$4,"MonthlyAverage","Mid",$D89)</f>
        <v>16.25</v>
      </c>
      <c r="P89" s="21">
        <f t="shared" si="35"/>
        <v>325</v>
      </c>
      <c r="Q89" s="16">
        <f t="shared" si="36"/>
        <v>358.15000000000003</v>
      </c>
      <c r="R89" s="21">
        <f>_xll.GetPrice($R$4,"MonthlyAverage","Mid",$D89)</f>
        <v>17</v>
      </c>
      <c r="S89" s="21">
        <f t="shared" si="37"/>
        <v>340</v>
      </c>
      <c r="T89" s="16">
        <f t="shared" si="38"/>
        <v>374.68</v>
      </c>
      <c r="U89" s="190" t="e">
        <f t="shared" si="45"/>
        <v>#VALUE!</v>
      </c>
      <c r="V89" s="183" t="e">
        <f t="shared" si="46"/>
        <v>#VALUE!</v>
      </c>
      <c r="W89" s="191" t="e">
        <f t="shared" si="47"/>
        <v>#VALUE!</v>
      </c>
      <c r="X89" s="183" t="e">
        <f t="shared" si="48"/>
        <v>#VALUE!</v>
      </c>
      <c r="Y89" s="191" t="e">
        <f t="shared" si="49"/>
        <v>#VALUE!</v>
      </c>
      <c r="Z89" s="194" t="e">
        <f t="shared" si="50"/>
        <v>#VALUE!</v>
      </c>
      <c r="AA89" s="183" t="e">
        <f t="shared" si="51"/>
        <v>#VALUE!</v>
      </c>
      <c r="AB89" s="25" t="e">
        <f t="shared" si="52"/>
        <v>#VALUE!</v>
      </c>
      <c r="AC89" s="16" t="e">
        <f t="shared" si="53"/>
        <v>#VALUE!</v>
      </c>
      <c r="AD89" s="16" t="e">
        <f t="shared" si="54"/>
        <v>#VALUE!</v>
      </c>
      <c r="AE89" s="25" t="e">
        <f t="shared" si="55"/>
        <v>#VALUE!</v>
      </c>
      <c r="AF89" s="16" t="e">
        <f t="shared" si="56"/>
        <v>#VALUE!</v>
      </c>
      <c r="AG89" s="16" t="e">
        <f t="shared" si="57"/>
        <v>#VALUE!</v>
      </c>
      <c r="AH89" s="16">
        <f t="shared" si="58"/>
        <v>0</v>
      </c>
      <c r="AI89" s="16">
        <f t="shared" si="59"/>
        <v>0</v>
      </c>
      <c r="AJ89" s="25" t="e">
        <f t="shared" si="60"/>
        <v>#VALUE!</v>
      </c>
      <c r="AK89" s="16" t="e">
        <f t="shared" si="61"/>
        <v>#VALUE!</v>
      </c>
      <c r="AL89" s="16" t="e">
        <f t="shared" si="62"/>
        <v>#VALUE!</v>
      </c>
      <c r="AM89" s="16" t="e">
        <f t="shared" si="63"/>
        <v>#VALUE!</v>
      </c>
      <c r="AN89" s="42" t="e">
        <f t="shared" si="64"/>
        <v>#VALUE!</v>
      </c>
      <c r="AO89" s="43" t="e">
        <f t="shared" si="65"/>
        <v>#VALUE!</v>
      </c>
      <c r="AP89" s="43" t="e">
        <f t="shared" si="66"/>
        <v>#VALUE!</v>
      </c>
      <c r="AQ89" s="43" t="e">
        <f t="shared" si="67"/>
        <v>#VALUE!</v>
      </c>
      <c r="AR89" s="43" t="e">
        <f t="shared" si="68"/>
        <v>#VALUE!</v>
      </c>
      <c r="AS89" s="177" t="e">
        <f t="shared" si="69"/>
        <v>#VALUE!</v>
      </c>
      <c r="AT89" s="115" t="e">
        <f t="shared" si="70"/>
        <v>#VALUE!</v>
      </c>
      <c r="AU89" s="115" t="e">
        <f t="shared" si="71"/>
        <v>#VALUE!</v>
      </c>
      <c r="AV89" s="115" t="e">
        <f t="shared" si="72"/>
        <v>#VALUE!</v>
      </c>
      <c r="AW89" s="115" t="e">
        <f t="shared" si="73"/>
        <v>#VALUE!</v>
      </c>
    </row>
    <row r="90" spans="1:49" x14ac:dyDescent="0.35">
      <c r="A90" s="5">
        <f t="shared" si="39"/>
        <v>2000</v>
      </c>
      <c r="B90" s="5">
        <f t="shared" si="40"/>
        <v>1</v>
      </c>
      <c r="C90" s="5">
        <f t="shared" si="41"/>
        <v>2</v>
      </c>
      <c r="D90" s="7">
        <f t="shared" si="42"/>
        <v>36585</v>
      </c>
      <c r="E90" s="7" t="str">
        <f>_xll.GetPriceData($J$4,"assessmentdate",D90)</f>
        <v>#N/A Log in required</v>
      </c>
      <c r="F90" s="33" t="s">
        <v>255</v>
      </c>
      <c r="G90" s="38" t="e">
        <f>_xll.GetPrice($G$4,,"mid",E90)</f>
        <v>#VALUE!</v>
      </c>
      <c r="H90" s="38" t="str">
        <f>_xll.GetPrice($G$4,,"mid",D90)</f>
        <v>#N/A No price available before 04/09/2009</v>
      </c>
      <c r="I90" s="38" t="str">
        <f>_xll.GetPrice($I$4,"MonthlyAverage","Mid",$D90)</f>
        <v>#N/A No price available for MonthlyAverage before 30/09/2009</v>
      </c>
      <c r="J90" s="16" t="str">
        <f>_xll.GetPriceData(J$4,"mid",$D90)</f>
        <v>#N/A Log in required</v>
      </c>
      <c r="K90" s="21" t="e">
        <f t="shared" si="43"/>
        <v>#VALUE!</v>
      </c>
      <c r="L90" s="16" t="str">
        <f>_xll.GetPriceData(L$4,"mid",$D90)</f>
        <v>#N/A Log in required</v>
      </c>
      <c r="M90" s="21" t="e">
        <f t="shared" si="44"/>
        <v>#VALUE!</v>
      </c>
      <c r="N90" s="16" t="str">
        <f>_xll.GetPrice($N$4,"MonthlyAverage","Mid",$D90)</f>
        <v>#N/A No price available for MonthlyAverage before 28/02/2005</v>
      </c>
      <c r="O90" s="179">
        <f>_xll.GetPrice($O$4,"MonthlyAverage","Mid",$D90)</f>
        <v>16.25</v>
      </c>
      <c r="P90" s="21">
        <f t="shared" si="35"/>
        <v>325</v>
      </c>
      <c r="Q90" s="16">
        <f t="shared" si="36"/>
        <v>358.15000000000003</v>
      </c>
      <c r="R90" s="21">
        <f>_xll.GetPrice($R$4,"MonthlyAverage","Mid",$D90)</f>
        <v>17.649999999999999</v>
      </c>
      <c r="S90" s="21">
        <f t="shared" si="37"/>
        <v>353</v>
      </c>
      <c r="T90" s="16">
        <f t="shared" si="38"/>
        <v>389.00600000000003</v>
      </c>
      <c r="U90" s="190" t="e">
        <f t="shared" si="45"/>
        <v>#VALUE!</v>
      </c>
      <c r="V90" s="183" t="e">
        <f t="shared" si="46"/>
        <v>#VALUE!</v>
      </c>
      <c r="W90" s="191" t="e">
        <f t="shared" si="47"/>
        <v>#VALUE!</v>
      </c>
      <c r="X90" s="183" t="e">
        <f t="shared" si="48"/>
        <v>#VALUE!</v>
      </c>
      <c r="Y90" s="191" t="e">
        <f t="shared" si="49"/>
        <v>#VALUE!</v>
      </c>
      <c r="Z90" s="194" t="e">
        <f t="shared" si="50"/>
        <v>#VALUE!</v>
      </c>
      <c r="AA90" s="183" t="e">
        <f t="shared" si="51"/>
        <v>#VALUE!</v>
      </c>
      <c r="AB90" s="25" t="e">
        <f t="shared" si="52"/>
        <v>#VALUE!</v>
      </c>
      <c r="AC90" s="16" t="e">
        <f t="shared" si="53"/>
        <v>#VALUE!</v>
      </c>
      <c r="AD90" s="16" t="e">
        <f t="shared" si="54"/>
        <v>#VALUE!</v>
      </c>
      <c r="AE90" s="25" t="e">
        <f t="shared" si="55"/>
        <v>#VALUE!</v>
      </c>
      <c r="AF90" s="16" t="e">
        <f t="shared" si="56"/>
        <v>#VALUE!</v>
      </c>
      <c r="AG90" s="16" t="e">
        <f t="shared" si="57"/>
        <v>#VALUE!</v>
      </c>
      <c r="AH90" s="16">
        <f t="shared" si="58"/>
        <v>0</v>
      </c>
      <c r="AI90" s="16">
        <f t="shared" si="59"/>
        <v>14.326000000000022</v>
      </c>
      <c r="AJ90" s="25" t="e">
        <f t="shared" si="60"/>
        <v>#VALUE!</v>
      </c>
      <c r="AK90" s="16" t="e">
        <f t="shared" si="61"/>
        <v>#VALUE!</v>
      </c>
      <c r="AL90" s="16" t="e">
        <f t="shared" si="62"/>
        <v>#VALUE!</v>
      </c>
      <c r="AM90" s="16" t="e">
        <f t="shared" si="63"/>
        <v>#VALUE!</v>
      </c>
      <c r="AN90" s="42" t="e">
        <f t="shared" si="64"/>
        <v>#VALUE!</v>
      </c>
      <c r="AO90" s="43" t="e">
        <f t="shared" si="65"/>
        <v>#VALUE!</v>
      </c>
      <c r="AP90" s="43" t="e">
        <f t="shared" si="66"/>
        <v>#VALUE!</v>
      </c>
      <c r="AQ90" s="43" t="e">
        <f t="shared" si="67"/>
        <v>#VALUE!</v>
      </c>
      <c r="AR90" s="43" t="e">
        <f t="shared" si="68"/>
        <v>#VALUE!</v>
      </c>
      <c r="AS90" s="177" t="e">
        <f t="shared" si="69"/>
        <v>#VALUE!</v>
      </c>
      <c r="AT90" s="115" t="e">
        <f t="shared" si="70"/>
        <v>#VALUE!</v>
      </c>
      <c r="AU90" s="115" t="e">
        <f t="shared" si="71"/>
        <v>#VALUE!</v>
      </c>
      <c r="AV90" s="115" t="e">
        <f t="shared" si="72"/>
        <v>#VALUE!</v>
      </c>
      <c r="AW90" s="115" t="e">
        <f t="shared" si="73"/>
        <v>#VALUE!</v>
      </c>
    </row>
    <row r="91" spans="1:49" x14ac:dyDescent="0.35">
      <c r="A91" s="5">
        <f t="shared" si="39"/>
        <v>2000</v>
      </c>
      <c r="B91" s="5">
        <f t="shared" si="40"/>
        <v>1</v>
      </c>
      <c r="C91" s="5">
        <f t="shared" si="41"/>
        <v>3</v>
      </c>
      <c r="D91" s="7">
        <f t="shared" si="42"/>
        <v>36616</v>
      </c>
      <c r="E91" s="7" t="str">
        <f>_xll.GetPriceData($J$4,"assessmentdate",D91)</f>
        <v>#N/A Log in required</v>
      </c>
      <c r="F91" s="33" t="s">
        <v>256</v>
      </c>
      <c r="G91" s="38" t="e">
        <f>_xll.GetPrice($G$4,,"mid",E91)</f>
        <v>#VALUE!</v>
      </c>
      <c r="H91" s="38" t="str">
        <f>_xll.GetPrice($G$4,,"mid",D91)</f>
        <v>#N/A No price available before 04/09/2009</v>
      </c>
      <c r="I91" s="38" t="str">
        <f>_xll.GetPrice($I$4,"MonthlyAverage","Mid",$D91)</f>
        <v>#N/A No price available for MonthlyAverage before 30/09/2009</v>
      </c>
      <c r="J91" s="16" t="str">
        <f>_xll.GetPriceData(J$4,"mid",$D91)</f>
        <v>#N/A Log in required</v>
      </c>
      <c r="K91" s="21" t="e">
        <f t="shared" si="43"/>
        <v>#VALUE!</v>
      </c>
      <c r="L91" s="16" t="str">
        <f>_xll.GetPriceData(L$4,"mid",$D91)</f>
        <v>#N/A Log in required</v>
      </c>
      <c r="M91" s="21" t="e">
        <f t="shared" si="44"/>
        <v>#VALUE!</v>
      </c>
      <c r="N91" s="16" t="str">
        <f>_xll.GetPrice($N$4,"MonthlyAverage","Mid",$D91)</f>
        <v>#N/A No price available for MonthlyAverage before 28/02/2005</v>
      </c>
      <c r="O91" s="179">
        <f>_xll.GetPrice($O$4,"MonthlyAverage","Mid",$D91)</f>
        <v>16.25</v>
      </c>
      <c r="P91" s="21">
        <f t="shared" si="35"/>
        <v>325</v>
      </c>
      <c r="Q91" s="16">
        <f t="shared" si="36"/>
        <v>358.15000000000003</v>
      </c>
      <c r="R91" s="21">
        <f>_xll.GetPrice($R$4,"MonthlyAverage","Mid",$D91)</f>
        <v>18</v>
      </c>
      <c r="S91" s="21">
        <f t="shared" si="37"/>
        <v>360</v>
      </c>
      <c r="T91" s="16">
        <f t="shared" si="38"/>
        <v>396.72</v>
      </c>
      <c r="U91" s="190" t="e">
        <f t="shared" si="45"/>
        <v>#VALUE!</v>
      </c>
      <c r="V91" s="183" t="e">
        <f t="shared" si="46"/>
        <v>#VALUE!</v>
      </c>
      <c r="W91" s="191" t="e">
        <f t="shared" si="47"/>
        <v>#VALUE!</v>
      </c>
      <c r="X91" s="183" t="e">
        <f t="shared" si="48"/>
        <v>#VALUE!</v>
      </c>
      <c r="Y91" s="191" t="e">
        <f t="shared" si="49"/>
        <v>#VALUE!</v>
      </c>
      <c r="Z91" s="194" t="e">
        <f t="shared" si="50"/>
        <v>#VALUE!</v>
      </c>
      <c r="AA91" s="183" t="e">
        <f t="shared" si="51"/>
        <v>#VALUE!</v>
      </c>
      <c r="AB91" s="25" t="e">
        <f t="shared" si="52"/>
        <v>#VALUE!</v>
      </c>
      <c r="AC91" s="16" t="e">
        <f t="shared" si="53"/>
        <v>#VALUE!</v>
      </c>
      <c r="AD91" s="16" t="e">
        <f t="shared" si="54"/>
        <v>#VALUE!</v>
      </c>
      <c r="AE91" s="25" t="e">
        <f t="shared" si="55"/>
        <v>#VALUE!</v>
      </c>
      <c r="AF91" s="16" t="e">
        <f t="shared" si="56"/>
        <v>#VALUE!</v>
      </c>
      <c r="AG91" s="16" t="e">
        <f t="shared" si="57"/>
        <v>#VALUE!</v>
      </c>
      <c r="AH91" s="16">
        <f t="shared" si="58"/>
        <v>0</v>
      </c>
      <c r="AI91" s="16">
        <f t="shared" si="59"/>
        <v>7.7139999999999986</v>
      </c>
      <c r="AJ91" s="25" t="e">
        <f t="shared" si="60"/>
        <v>#VALUE!</v>
      </c>
      <c r="AK91" s="16" t="e">
        <f t="shared" si="61"/>
        <v>#VALUE!</v>
      </c>
      <c r="AL91" s="16" t="e">
        <f t="shared" si="62"/>
        <v>#VALUE!</v>
      </c>
      <c r="AM91" s="16" t="e">
        <f t="shared" si="63"/>
        <v>#VALUE!</v>
      </c>
      <c r="AN91" s="42" t="e">
        <f t="shared" si="64"/>
        <v>#VALUE!</v>
      </c>
      <c r="AO91" s="43" t="e">
        <f t="shared" si="65"/>
        <v>#VALUE!</v>
      </c>
      <c r="AP91" s="43" t="e">
        <f t="shared" si="66"/>
        <v>#VALUE!</v>
      </c>
      <c r="AQ91" s="43" t="e">
        <f t="shared" si="67"/>
        <v>#VALUE!</v>
      </c>
      <c r="AR91" s="43" t="e">
        <f t="shared" si="68"/>
        <v>#VALUE!</v>
      </c>
      <c r="AS91" s="177" t="e">
        <f t="shared" si="69"/>
        <v>#VALUE!</v>
      </c>
      <c r="AT91" s="115" t="e">
        <f t="shared" si="70"/>
        <v>#VALUE!</v>
      </c>
      <c r="AU91" s="115" t="e">
        <f t="shared" si="71"/>
        <v>#VALUE!</v>
      </c>
      <c r="AV91" s="115" t="e">
        <f t="shared" si="72"/>
        <v>#VALUE!</v>
      </c>
      <c r="AW91" s="115" t="e">
        <f t="shared" si="73"/>
        <v>#VALUE!</v>
      </c>
    </row>
    <row r="92" spans="1:49" x14ac:dyDescent="0.35">
      <c r="A92" s="5">
        <f t="shared" si="39"/>
        <v>2000</v>
      </c>
      <c r="B92" s="5">
        <f t="shared" si="40"/>
        <v>2</v>
      </c>
      <c r="C92" s="5">
        <f t="shared" si="41"/>
        <v>4</v>
      </c>
      <c r="D92" s="7">
        <f t="shared" si="42"/>
        <v>36646</v>
      </c>
      <c r="E92" s="7" t="str">
        <f>_xll.GetPriceData($J$4,"assessmentdate",D92)</f>
        <v>#N/A Log in required</v>
      </c>
      <c r="F92" s="33" t="s">
        <v>257</v>
      </c>
      <c r="G92" s="38" t="e">
        <f>_xll.GetPrice($G$4,,"mid",E92)</f>
        <v>#VALUE!</v>
      </c>
      <c r="H92" s="38" t="str">
        <f>_xll.GetPrice($G$4,,"mid",D92)</f>
        <v>#N/A No price available before 04/09/2009</v>
      </c>
      <c r="I92" s="38" t="str">
        <f>_xll.GetPrice($I$4,"MonthlyAverage","Mid",$D92)</f>
        <v>#N/A No price available for MonthlyAverage before 30/09/2009</v>
      </c>
      <c r="J92" s="16" t="str">
        <f>_xll.GetPriceData(J$4,"mid",$D92)</f>
        <v>#N/A Log in required</v>
      </c>
      <c r="K92" s="21" t="e">
        <f t="shared" si="43"/>
        <v>#VALUE!</v>
      </c>
      <c r="L92" s="16" t="str">
        <f>_xll.GetPriceData(L$4,"mid",$D92)</f>
        <v>#N/A Log in required</v>
      </c>
      <c r="M92" s="21" t="e">
        <f t="shared" si="44"/>
        <v>#VALUE!</v>
      </c>
      <c r="N92" s="16" t="str">
        <f>_xll.GetPrice($N$4,"MonthlyAverage","Mid",$D92)</f>
        <v>#N/A No price available for MonthlyAverage before 28/02/2005</v>
      </c>
      <c r="O92" s="179">
        <f>_xll.GetPrice($O$4,"MonthlyAverage","Mid",$D92)</f>
        <v>16.25</v>
      </c>
      <c r="P92" s="21">
        <f t="shared" si="35"/>
        <v>325</v>
      </c>
      <c r="Q92" s="16">
        <f t="shared" si="36"/>
        <v>358.15000000000003</v>
      </c>
      <c r="R92" s="21">
        <f>_xll.GetPrice($R$4,"MonthlyAverage","Mid",$D92)</f>
        <v>18</v>
      </c>
      <c r="S92" s="21">
        <f t="shared" si="37"/>
        <v>360</v>
      </c>
      <c r="T92" s="16">
        <f t="shared" si="38"/>
        <v>396.72</v>
      </c>
      <c r="U92" s="190" t="e">
        <f t="shared" si="45"/>
        <v>#VALUE!</v>
      </c>
      <c r="V92" s="183" t="e">
        <f t="shared" si="46"/>
        <v>#VALUE!</v>
      </c>
      <c r="W92" s="191" t="e">
        <f t="shared" si="47"/>
        <v>#VALUE!</v>
      </c>
      <c r="X92" s="183" t="e">
        <f t="shared" si="48"/>
        <v>#VALUE!</v>
      </c>
      <c r="Y92" s="191" t="e">
        <f t="shared" si="49"/>
        <v>#VALUE!</v>
      </c>
      <c r="Z92" s="194" t="e">
        <f t="shared" si="50"/>
        <v>#VALUE!</v>
      </c>
      <c r="AA92" s="183" t="e">
        <f t="shared" si="51"/>
        <v>#VALUE!</v>
      </c>
      <c r="AB92" s="25" t="e">
        <f t="shared" si="52"/>
        <v>#VALUE!</v>
      </c>
      <c r="AC92" s="16" t="e">
        <f t="shared" si="53"/>
        <v>#VALUE!</v>
      </c>
      <c r="AD92" s="16" t="e">
        <f t="shared" si="54"/>
        <v>#VALUE!</v>
      </c>
      <c r="AE92" s="25" t="e">
        <f t="shared" si="55"/>
        <v>#VALUE!</v>
      </c>
      <c r="AF92" s="16" t="e">
        <f t="shared" si="56"/>
        <v>#VALUE!</v>
      </c>
      <c r="AG92" s="16" t="e">
        <f t="shared" si="57"/>
        <v>#VALUE!</v>
      </c>
      <c r="AH92" s="16">
        <f t="shared" si="58"/>
        <v>0</v>
      </c>
      <c r="AI92" s="16">
        <f t="shared" si="59"/>
        <v>0</v>
      </c>
      <c r="AJ92" s="25" t="e">
        <f t="shared" si="60"/>
        <v>#VALUE!</v>
      </c>
      <c r="AK92" s="16" t="e">
        <f t="shared" si="61"/>
        <v>#VALUE!</v>
      </c>
      <c r="AL92" s="16" t="e">
        <f t="shared" si="62"/>
        <v>#VALUE!</v>
      </c>
      <c r="AM92" s="16" t="e">
        <f t="shared" si="63"/>
        <v>#VALUE!</v>
      </c>
      <c r="AN92" s="42" t="e">
        <f t="shared" si="64"/>
        <v>#VALUE!</v>
      </c>
      <c r="AO92" s="43" t="e">
        <f t="shared" si="65"/>
        <v>#VALUE!</v>
      </c>
      <c r="AP92" s="43" t="e">
        <f t="shared" si="66"/>
        <v>#VALUE!</v>
      </c>
      <c r="AQ92" s="43" t="e">
        <f t="shared" si="67"/>
        <v>#VALUE!</v>
      </c>
      <c r="AR92" s="43" t="e">
        <f t="shared" si="68"/>
        <v>#VALUE!</v>
      </c>
      <c r="AS92" s="177" t="e">
        <f t="shared" si="69"/>
        <v>#VALUE!</v>
      </c>
      <c r="AT92" s="115" t="e">
        <f t="shared" si="70"/>
        <v>#VALUE!</v>
      </c>
      <c r="AU92" s="115" t="e">
        <f t="shared" si="71"/>
        <v>#VALUE!</v>
      </c>
      <c r="AV92" s="115" t="e">
        <f t="shared" si="72"/>
        <v>#VALUE!</v>
      </c>
      <c r="AW92" s="115" t="e">
        <f t="shared" si="73"/>
        <v>#VALUE!</v>
      </c>
    </row>
    <row r="93" spans="1:49" x14ac:dyDescent="0.35">
      <c r="A93" s="5">
        <f t="shared" si="39"/>
        <v>2000</v>
      </c>
      <c r="B93" s="5">
        <f t="shared" si="40"/>
        <v>2</v>
      </c>
      <c r="C93" s="5">
        <f t="shared" si="41"/>
        <v>5</v>
      </c>
      <c r="D93" s="7">
        <f t="shared" si="42"/>
        <v>36677</v>
      </c>
      <c r="E93" s="7" t="str">
        <f>_xll.GetPriceData($J$4,"assessmentdate",D93)</f>
        <v>#N/A Log in required</v>
      </c>
      <c r="F93" s="33" t="s">
        <v>258</v>
      </c>
      <c r="G93" s="38" t="e">
        <f>_xll.GetPrice($G$4,,"mid",E93)</f>
        <v>#VALUE!</v>
      </c>
      <c r="H93" s="38" t="str">
        <f>_xll.GetPrice($G$4,,"mid",D93)</f>
        <v>#N/A No price available before 04/09/2009</v>
      </c>
      <c r="I93" s="38" t="str">
        <f>_xll.GetPrice($I$4,"MonthlyAverage","Mid",$D93)</f>
        <v>#N/A No price available for MonthlyAverage before 30/09/2009</v>
      </c>
      <c r="J93" s="16" t="str">
        <f>_xll.GetPriceData(J$4,"mid",$D93)</f>
        <v>#N/A Log in required</v>
      </c>
      <c r="K93" s="21" t="e">
        <f t="shared" si="43"/>
        <v>#VALUE!</v>
      </c>
      <c r="L93" s="16" t="str">
        <f>_xll.GetPriceData(L$4,"mid",$D93)</f>
        <v>#N/A Log in required</v>
      </c>
      <c r="M93" s="21" t="e">
        <f t="shared" si="44"/>
        <v>#VALUE!</v>
      </c>
      <c r="N93" s="16" t="str">
        <f>_xll.GetPrice($N$4,"MonthlyAverage","Mid",$D93)</f>
        <v>#N/A No price available for MonthlyAverage before 28/02/2005</v>
      </c>
      <c r="O93" s="179">
        <f>_xll.GetPrice($O$4,"MonthlyAverage","Mid",$D93)</f>
        <v>16.25</v>
      </c>
      <c r="P93" s="21">
        <f t="shared" si="35"/>
        <v>325</v>
      </c>
      <c r="Q93" s="16">
        <f t="shared" si="36"/>
        <v>358.15000000000003</v>
      </c>
      <c r="R93" s="21">
        <f>_xll.GetPrice($R$4,"MonthlyAverage","Mid",$D93)</f>
        <v>17.75</v>
      </c>
      <c r="S93" s="21">
        <f t="shared" si="37"/>
        <v>355</v>
      </c>
      <c r="T93" s="16">
        <f t="shared" si="38"/>
        <v>391.21000000000004</v>
      </c>
      <c r="U93" s="190" t="e">
        <f t="shared" si="45"/>
        <v>#VALUE!</v>
      </c>
      <c r="V93" s="183" t="e">
        <f t="shared" si="46"/>
        <v>#VALUE!</v>
      </c>
      <c r="W93" s="191" t="e">
        <f t="shared" si="47"/>
        <v>#VALUE!</v>
      </c>
      <c r="X93" s="183" t="e">
        <f t="shared" si="48"/>
        <v>#VALUE!</v>
      </c>
      <c r="Y93" s="191" t="e">
        <f t="shared" si="49"/>
        <v>#VALUE!</v>
      </c>
      <c r="Z93" s="194" t="e">
        <f t="shared" si="50"/>
        <v>#VALUE!</v>
      </c>
      <c r="AA93" s="183" t="e">
        <f t="shared" si="51"/>
        <v>#VALUE!</v>
      </c>
      <c r="AB93" s="25" t="e">
        <f t="shared" si="52"/>
        <v>#VALUE!</v>
      </c>
      <c r="AC93" s="16" t="e">
        <f t="shared" si="53"/>
        <v>#VALUE!</v>
      </c>
      <c r="AD93" s="16" t="e">
        <f t="shared" si="54"/>
        <v>#VALUE!</v>
      </c>
      <c r="AE93" s="25" t="e">
        <f t="shared" si="55"/>
        <v>#VALUE!</v>
      </c>
      <c r="AF93" s="16" t="e">
        <f t="shared" si="56"/>
        <v>#VALUE!</v>
      </c>
      <c r="AG93" s="16" t="e">
        <f t="shared" si="57"/>
        <v>#VALUE!</v>
      </c>
      <c r="AH93" s="16">
        <f t="shared" si="58"/>
        <v>0</v>
      </c>
      <c r="AI93" s="16">
        <f t="shared" si="59"/>
        <v>-5.5099999999999909</v>
      </c>
      <c r="AJ93" s="25" t="e">
        <f t="shared" si="60"/>
        <v>#VALUE!</v>
      </c>
      <c r="AK93" s="16" t="e">
        <f t="shared" si="61"/>
        <v>#VALUE!</v>
      </c>
      <c r="AL93" s="16" t="e">
        <f t="shared" si="62"/>
        <v>#VALUE!</v>
      </c>
      <c r="AM93" s="16" t="e">
        <f t="shared" si="63"/>
        <v>#VALUE!</v>
      </c>
      <c r="AN93" s="42" t="e">
        <f t="shared" si="64"/>
        <v>#VALUE!</v>
      </c>
      <c r="AO93" s="43" t="e">
        <f t="shared" si="65"/>
        <v>#VALUE!</v>
      </c>
      <c r="AP93" s="43" t="e">
        <f t="shared" si="66"/>
        <v>#VALUE!</v>
      </c>
      <c r="AQ93" s="43" t="e">
        <f t="shared" si="67"/>
        <v>#VALUE!</v>
      </c>
      <c r="AR93" s="43" t="e">
        <f t="shared" si="68"/>
        <v>#VALUE!</v>
      </c>
      <c r="AS93" s="177" t="e">
        <f t="shared" si="69"/>
        <v>#VALUE!</v>
      </c>
      <c r="AT93" s="115" t="e">
        <f t="shared" si="70"/>
        <v>#VALUE!</v>
      </c>
      <c r="AU93" s="115" t="e">
        <f t="shared" si="71"/>
        <v>#VALUE!</v>
      </c>
      <c r="AV93" s="115" t="e">
        <f t="shared" si="72"/>
        <v>#VALUE!</v>
      </c>
      <c r="AW93" s="115" t="e">
        <f t="shared" si="73"/>
        <v>#VALUE!</v>
      </c>
    </row>
    <row r="94" spans="1:49" x14ac:dyDescent="0.35">
      <c r="A94" s="5">
        <f t="shared" si="39"/>
        <v>2000</v>
      </c>
      <c r="B94" s="5">
        <f t="shared" si="40"/>
        <v>2</v>
      </c>
      <c r="C94" s="5">
        <f t="shared" si="41"/>
        <v>6</v>
      </c>
      <c r="D94" s="7">
        <f t="shared" si="42"/>
        <v>36707</v>
      </c>
      <c r="E94" s="7" t="str">
        <f>_xll.GetPriceData($J$4,"assessmentdate",D94)</f>
        <v>#N/A Log in required</v>
      </c>
      <c r="F94" s="33" t="s">
        <v>259</v>
      </c>
      <c r="G94" s="38" t="e">
        <f>_xll.GetPrice($G$4,,"mid",E94)</f>
        <v>#VALUE!</v>
      </c>
      <c r="H94" s="38" t="str">
        <f>_xll.GetPrice($G$4,,"mid",D94)</f>
        <v>#N/A No price available before 04/09/2009</v>
      </c>
      <c r="I94" s="38" t="str">
        <f>_xll.GetPrice($I$4,"MonthlyAverage","Mid",$D94)</f>
        <v>#N/A No price available for MonthlyAverage before 30/09/2009</v>
      </c>
      <c r="J94" s="16" t="str">
        <f>_xll.GetPriceData(J$4,"mid",$D94)</f>
        <v>#N/A Log in required</v>
      </c>
      <c r="K94" s="21" t="e">
        <f t="shared" si="43"/>
        <v>#VALUE!</v>
      </c>
      <c r="L94" s="16" t="str">
        <f>_xll.GetPriceData(L$4,"mid",$D94)</f>
        <v>#N/A Log in required</v>
      </c>
      <c r="M94" s="21" t="e">
        <f t="shared" si="44"/>
        <v>#VALUE!</v>
      </c>
      <c r="N94" s="16" t="str">
        <f>_xll.GetPrice($N$4,"MonthlyAverage","Mid",$D94)</f>
        <v>#N/A No price available for MonthlyAverage before 28/02/2005</v>
      </c>
      <c r="O94" s="179">
        <f>_xll.GetPrice($O$4,"MonthlyAverage","Mid",$D94)</f>
        <v>16.25</v>
      </c>
      <c r="P94" s="21">
        <f t="shared" si="35"/>
        <v>325</v>
      </c>
      <c r="Q94" s="16">
        <f t="shared" si="36"/>
        <v>358.15000000000003</v>
      </c>
      <c r="R94" s="21">
        <f>_xll.GetPrice($R$4,"MonthlyAverage","Mid",$D94)</f>
        <v>16.25</v>
      </c>
      <c r="S94" s="21">
        <f t="shared" si="37"/>
        <v>325</v>
      </c>
      <c r="T94" s="16">
        <f t="shared" si="38"/>
        <v>358.15000000000003</v>
      </c>
      <c r="U94" s="190" t="e">
        <f t="shared" si="45"/>
        <v>#VALUE!</v>
      </c>
      <c r="V94" s="183" t="e">
        <f t="shared" si="46"/>
        <v>#VALUE!</v>
      </c>
      <c r="W94" s="191" t="e">
        <f t="shared" si="47"/>
        <v>#VALUE!</v>
      </c>
      <c r="X94" s="183" t="e">
        <f t="shared" si="48"/>
        <v>#VALUE!</v>
      </c>
      <c r="Y94" s="191" t="e">
        <f t="shared" si="49"/>
        <v>#VALUE!</v>
      </c>
      <c r="Z94" s="194" t="e">
        <f t="shared" si="50"/>
        <v>#VALUE!</v>
      </c>
      <c r="AA94" s="183" t="e">
        <f t="shared" si="51"/>
        <v>#VALUE!</v>
      </c>
      <c r="AB94" s="25" t="e">
        <f t="shared" si="52"/>
        <v>#VALUE!</v>
      </c>
      <c r="AC94" s="16" t="e">
        <f t="shared" si="53"/>
        <v>#VALUE!</v>
      </c>
      <c r="AD94" s="16" t="e">
        <f t="shared" si="54"/>
        <v>#VALUE!</v>
      </c>
      <c r="AE94" s="25" t="e">
        <f t="shared" si="55"/>
        <v>#VALUE!</v>
      </c>
      <c r="AF94" s="16" t="e">
        <f t="shared" si="56"/>
        <v>#VALUE!</v>
      </c>
      <c r="AG94" s="16" t="e">
        <f t="shared" si="57"/>
        <v>#VALUE!</v>
      </c>
      <c r="AH94" s="16">
        <f t="shared" si="58"/>
        <v>0</v>
      </c>
      <c r="AI94" s="16">
        <f t="shared" si="59"/>
        <v>-33.06</v>
      </c>
      <c r="AJ94" s="25" t="e">
        <f t="shared" si="60"/>
        <v>#VALUE!</v>
      </c>
      <c r="AK94" s="16" t="e">
        <f t="shared" si="61"/>
        <v>#VALUE!</v>
      </c>
      <c r="AL94" s="16" t="e">
        <f t="shared" si="62"/>
        <v>#VALUE!</v>
      </c>
      <c r="AM94" s="16" t="e">
        <f t="shared" si="63"/>
        <v>#VALUE!</v>
      </c>
      <c r="AN94" s="42" t="e">
        <f t="shared" si="64"/>
        <v>#VALUE!</v>
      </c>
      <c r="AO94" s="43" t="e">
        <f t="shared" si="65"/>
        <v>#VALUE!</v>
      </c>
      <c r="AP94" s="43" t="e">
        <f t="shared" si="66"/>
        <v>#VALUE!</v>
      </c>
      <c r="AQ94" s="43" t="e">
        <f t="shared" si="67"/>
        <v>#VALUE!</v>
      </c>
      <c r="AR94" s="43" t="e">
        <f t="shared" si="68"/>
        <v>#VALUE!</v>
      </c>
      <c r="AS94" s="177" t="e">
        <f t="shared" si="69"/>
        <v>#VALUE!</v>
      </c>
      <c r="AT94" s="115" t="e">
        <f t="shared" si="70"/>
        <v>#VALUE!</v>
      </c>
      <c r="AU94" s="115" t="e">
        <f t="shared" si="71"/>
        <v>#VALUE!</v>
      </c>
      <c r="AV94" s="115" t="e">
        <f t="shared" si="72"/>
        <v>#VALUE!</v>
      </c>
      <c r="AW94" s="115" t="e">
        <f t="shared" si="73"/>
        <v>#VALUE!</v>
      </c>
    </row>
    <row r="95" spans="1:49" x14ac:dyDescent="0.35">
      <c r="A95" s="5">
        <f t="shared" si="39"/>
        <v>2000</v>
      </c>
      <c r="B95" s="5">
        <f t="shared" si="40"/>
        <v>3</v>
      </c>
      <c r="C95" s="5">
        <f t="shared" si="41"/>
        <v>7</v>
      </c>
      <c r="D95" s="7">
        <f t="shared" si="42"/>
        <v>36738</v>
      </c>
      <c r="E95" s="7" t="str">
        <f>_xll.GetPriceData($J$4,"assessmentdate",D95)</f>
        <v>#N/A Log in required</v>
      </c>
      <c r="F95" s="33" t="s">
        <v>260</v>
      </c>
      <c r="G95" s="38" t="e">
        <f>_xll.GetPrice($G$4,,"mid",E95)</f>
        <v>#VALUE!</v>
      </c>
      <c r="H95" s="38" t="str">
        <f>_xll.GetPrice($G$4,,"mid",D95)</f>
        <v>#N/A No price available before 04/09/2009</v>
      </c>
      <c r="I95" s="38" t="str">
        <f>_xll.GetPrice($I$4,"MonthlyAverage","Mid",$D95)</f>
        <v>#N/A No price available for MonthlyAverage before 30/09/2009</v>
      </c>
      <c r="J95" s="16" t="str">
        <f>_xll.GetPriceData(J$4,"mid",$D95)</f>
        <v>#N/A Log in required</v>
      </c>
      <c r="K95" s="21" t="e">
        <f t="shared" si="43"/>
        <v>#VALUE!</v>
      </c>
      <c r="L95" s="16" t="str">
        <f>_xll.GetPriceData(L$4,"mid",$D95)</f>
        <v>#N/A Log in required</v>
      </c>
      <c r="M95" s="21" t="e">
        <f t="shared" si="44"/>
        <v>#VALUE!</v>
      </c>
      <c r="N95" s="16" t="str">
        <f>_xll.GetPrice($N$4,"MonthlyAverage","Mid",$D95)</f>
        <v>#N/A No price available for MonthlyAverage before 28/02/2005</v>
      </c>
      <c r="O95" s="179">
        <f>_xll.GetPrice($O$4,"MonthlyAverage","Mid",$D95)</f>
        <v>16.25</v>
      </c>
      <c r="P95" s="21">
        <f t="shared" si="35"/>
        <v>325</v>
      </c>
      <c r="Q95" s="16">
        <f t="shared" si="36"/>
        <v>358.15000000000003</v>
      </c>
      <c r="R95" s="21">
        <f>_xll.GetPrice($R$4,"MonthlyAverage","Mid",$D95)</f>
        <v>15</v>
      </c>
      <c r="S95" s="21">
        <f t="shared" si="37"/>
        <v>300</v>
      </c>
      <c r="T95" s="16">
        <f t="shared" si="38"/>
        <v>330.6</v>
      </c>
      <c r="U95" s="190" t="e">
        <f t="shared" si="45"/>
        <v>#VALUE!</v>
      </c>
      <c r="V95" s="183" t="e">
        <f t="shared" si="46"/>
        <v>#VALUE!</v>
      </c>
      <c r="W95" s="191" t="e">
        <f t="shared" si="47"/>
        <v>#VALUE!</v>
      </c>
      <c r="X95" s="183" t="e">
        <f t="shared" si="48"/>
        <v>#VALUE!</v>
      </c>
      <c r="Y95" s="191" t="e">
        <f t="shared" si="49"/>
        <v>#VALUE!</v>
      </c>
      <c r="Z95" s="194" t="e">
        <f t="shared" si="50"/>
        <v>#VALUE!</v>
      </c>
      <c r="AA95" s="183" t="e">
        <f t="shared" si="51"/>
        <v>#VALUE!</v>
      </c>
      <c r="AB95" s="25" t="e">
        <f t="shared" si="52"/>
        <v>#VALUE!</v>
      </c>
      <c r="AC95" s="16" t="e">
        <f t="shared" si="53"/>
        <v>#VALUE!</v>
      </c>
      <c r="AD95" s="16" t="e">
        <f t="shared" si="54"/>
        <v>#VALUE!</v>
      </c>
      <c r="AE95" s="25" t="e">
        <f t="shared" si="55"/>
        <v>#VALUE!</v>
      </c>
      <c r="AF95" s="16" t="e">
        <f t="shared" si="56"/>
        <v>#VALUE!</v>
      </c>
      <c r="AG95" s="16" t="e">
        <f t="shared" si="57"/>
        <v>#VALUE!</v>
      </c>
      <c r="AH95" s="16">
        <f t="shared" si="58"/>
        <v>0</v>
      </c>
      <c r="AI95" s="16">
        <f t="shared" si="59"/>
        <v>-27.550000000000011</v>
      </c>
      <c r="AJ95" s="25" t="e">
        <f t="shared" si="60"/>
        <v>#VALUE!</v>
      </c>
      <c r="AK95" s="16" t="e">
        <f t="shared" si="61"/>
        <v>#VALUE!</v>
      </c>
      <c r="AL95" s="16" t="e">
        <f t="shared" si="62"/>
        <v>#VALUE!</v>
      </c>
      <c r="AM95" s="16" t="e">
        <f t="shared" si="63"/>
        <v>#VALUE!</v>
      </c>
      <c r="AN95" s="42" t="e">
        <f t="shared" si="64"/>
        <v>#VALUE!</v>
      </c>
      <c r="AO95" s="43" t="e">
        <f t="shared" si="65"/>
        <v>#VALUE!</v>
      </c>
      <c r="AP95" s="43" t="e">
        <f t="shared" si="66"/>
        <v>#VALUE!</v>
      </c>
      <c r="AQ95" s="43" t="e">
        <f t="shared" si="67"/>
        <v>#VALUE!</v>
      </c>
      <c r="AR95" s="43" t="e">
        <f t="shared" si="68"/>
        <v>#VALUE!</v>
      </c>
      <c r="AS95" s="177" t="e">
        <f t="shared" si="69"/>
        <v>#VALUE!</v>
      </c>
      <c r="AT95" s="115" t="e">
        <f t="shared" si="70"/>
        <v>#VALUE!</v>
      </c>
      <c r="AU95" s="115" t="e">
        <f t="shared" si="71"/>
        <v>#VALUE!</v>
      </c>
      <c r="AV95" s="115" t="e">
        <f t="shared" si="72"/>
        <v>#VALUE!</v>
      </c>
      <c r="AW95" s="115" t="e">
        <f t="shared" si="73"/>
        <v>#VALUE!</v>
      </c>
    </row>
    <row r="96" spans="1:49" x14ac:dyDescent="0.35">
      <c r="A96" s="5">
        <f t="shared" si="39"/>
        <v>2000</v>
      </c>
      <c r="B96" s="5">
        <f t="shared" si="40"/>
        <v>3</v>
      </c>
      <c r="C96" s="5">
        <f t="shared" si="41"/>
        <v>8</v>
      </c>
      <c r="D96" s="7">
        <f t="shared" si="42"/>
        <v>36769</v>
      </c>
      <c r="E96" s="7" t="str">
        <f>_xll.GetPriceData($J$4,"assessmentdate",D96)</f>
        <v>#N/A Log in required</v>
      </c>
      <c r="F96" s="33" t="s">
        <v>261</v>
      </c>
      <c r="G96" s="38" t="e">
        <f>_xll.GetPrice($G$4,,"mid",E96)</f>
        <v>#VALUE!</v>
      </c>
      <c r="H96" s="38" t="str">
        <f>_xll.GetPrice($G$4,,"mid",D96)</f>
        <v>#N/A No price available before 04/09/2009</v>
      </c>
      <c r="I96" s="38" t="str">
        <f>_xll.GetPrice($I$4,"MonthlyAverage","Mid",$D96)</f>
        <v>#N/A No price available for MonthlyAverage before 30/09/2009</v>
      </c>
      <c r="J96" s="16" t="str">
        <f>_xll.GetPriceData(J$4,"mid",$D96)</f>
        <v>#N/A Log in required</v>
      </c>
      <c r="K96" s="21" t="e">
        <f t="shared" si="43"/>
        <v>#VALUE!</v>
      </c>
      <c r="L96" s="16" t="str">
        <f>_xll.GetPriceData(L$4,"mid",$D96)</f>
        <v>#N/A Log in required</v>
      </c>
      <c r="M96" s="21" t="e">
        <f t="shared" si="44"/>
        <v>#VALUE!</v>
      </c>
      <c r="N96" s="16" t="str">
        <f>_xll.GetPrice($N$4,"MonthlyAverage","Mid",$D96)</f>
        <v>#N/A No price available for MonthlyAverage before 28/02/2005</v>
      </c>
      <c r="O96" s="179">
        <f>_xll.GetPrice($O$4,"MonthlyAverage","Mid",$D96)</f>
        <v>16.25</v>
      </c>
      <c r="P96" s="21">
        <f t="shared" si="35"/>
        <v>325</v>
      </c>
      <c r="Q96" s="16">
        <f t="shared" si="36"/>
        <v>358.15000000000003</v>
      </c>
      <c r="R96" s="21">
        <f>_xll.GetPrice($R$4,"MonthlyAverage","Mid",$D96)</f>
        <v>14.51</v>
      </c>
      <c r="S96" s="21">
        <f t="shared" si="37"/>
        <v>290.2</v>
      </c>
      <c r="T96" s="16">
        <f t="shared" si="38"/>
        <v>319.80040000000002</v>
      </c>
      <c r="U96" s="190" t="e">
        <f t="shared" si="45"/>
        <v>#VALUE!</v>
      </c>
      <c r="V96" s="183" t="e">
        <f t="shared" si="46"/>
        <v>#VALUE!</v>
      </c>
      <c r="W96" s="191" t="e">
        <f t="shared" si="47"/>
        <v>#VALUE!</v>
      </c>
      <c r="X96" s="183" t="e">
        <f t="shared" si="48"/>
        <v>#VALUE!</v>
      </c>
      <c r="Y96" s="191" t="e">
        <f t="shared" si="49"/>
        <v>#VALUE!</v>
      </c>
      <c r="Z96" s="194" t="e">
        <f t="shared" si="50"/>
        <v>#VALUE!</v>
      </c>
      <c r="AA96" s="183" t="e">
        <f t="shared" si="51"/>
        <v>#VALUE!</v>
      </c>
      <c r="AB96" s="25" t="e">
        <f t="shared" si="52"/>
        <v>#VALUE!</v>
      </c>
      <c r="AC96" s="16" t="e">
        <f t="shared" si="53"/>
        <v>#VALUE!</v>
      </c>
      <c r="AD96" s="16" t="e">
        <f t="shared" si="54"/>
        <v>#VALUE!</v>
      </c>
      <c r="AE96" s="25" t="e">
        <f t="shared" si="55"/>
        <v>#VALUE!</v>
      </c>
      <c r="AF96" s="16" t="e">
        <f t="shared" si="56"/>
        <v>#VALUE!</v>
      </c>
      <c r="AG96" s="16" t="e">
        <f t="shared" si="57"/>
        <v>#VALUE!</v>
      </c>
      <c r="AH96" s="16">
        <f t="shared" si="58"/>
        <v>0</v>
      </c>
      <c r="AI96" s="16">
        <f t="shared" si="59"/>
        <v>-10.799599999999998</v>
      </c>
      <c r="AJ96" s="25" t="e">
        <f t="shared" si="60"/>
        <v>#VALUE!</v>
      </c>
      <c r="AK96" s="16" t="e">
        <f t="shared" si="61"/>
        <v>#VALUE!</v>
      </c>
      <c r="AL96" s="16" t="e">
        <f t="shared" si="62"/>
        <v>#VALUE!</v>
      </c>
      <c r="AM96" s="16" t="e">
        <f t="shared" si="63"/>
        <v>#VALUE!</v>
      </c>
      <c r="AN96" s="42" t="e">
        <f t="shared" si="64"/>
        <v>#VALUE!</v>
      </c>
      <c r="AO96" s="43" t="e">
        <f t="shared" si="65"/>
        <v>#VALUE!</v>
      </c>
      <c r="AP96" s="43" t="e">
        <f t="shared" si="66"/>
        <v>#VALUE!</v>
      </c>
      <c r="AQ96" s="43" t="e">
        <f t="shared" si="67"/>
        <v>#VALUE!</v>
      </c>
      <c r="AR96" s="43" t="e">
        <f t="shared" si="68"/>
        <v>#VALUE!</v>
      </c>
      <c r="AS96" s="177" t="e">
        <f t="shared" si="69"/>
        <v>#VALUE!</v>
      </c>
      <c r="AT96" s="115" t="e">
        <f t="shared" si="70"/>
        <v>#VALUE!</v>
      </c>
      <c r="AU96" s="115" t="e">
        <f t="shared" si="71"/>
        <v>#VALUE!</v>
      </c>
      <c r="AV96" s="115" t="e">
        <f t="shared" si="72"/>
        <v>#VALUE!</v>
      </c>
      <c r="AW96" s="115" t="e">
        <f t="shared" si="73"/>
        <v>#VALUE!</v>
      </c>
    </row>
    <row r="97" spans="1:49" x14ac:dyDescent="0.35">
      <c r="A97" s="5">
        <f t="shared" si="39"/>
        <v>2000</v>
      </c>
      <c r="B97" s="5">
        <f t="shared" si="40"/>
        <v>3</v>
      </c>
      <c r="C97" s="5">
        <f t="shared" si="41"/>
        <v>9</v>
      </c>
      <c r="D97" s="7">
        <f t="shared" si="42"/>
        <v>36799</v>
      </c>
      <c r="E97" s="7" t="str">
        <f>_xll.GetPriceData($J$4,"assessmentdate",D97)</f>
        <v>#N/A Log in required</v>
      </c>
      <c r="F97" s="33" t="s">
        <v>262</v>
      </c>
      <c r="G97" s="38" t="e">
        <f>_xll.GetPrice($G$4,,"mid",E97)</f>
        <v>#VALUE!</v>
      </c>
      <c r="H97" s="38" t="str">
        <f>_xll.GetPrice($G$4,,"mid",D97)</f>
        <v>#N/A No price available before 04/09/2009</v>
      </c>
      <c r="I97" s="38" t="str">
        <f>_xll.GetPrice($I$4,"MonthlyAverage","Mid",$D97)</f>
        <v>#N/A No price available for MonthlyAverage before 30/09/2009</v>
      </c>
      <c r="J97" s="16" t="str">
        <f>_xll.GetPriceData(J$4,"mid",$D97)</f>
        <v>#N/A Log in required</v>
      </c>
      <c r="K97" s="21" t="e">
        <f t="shared" si="43"/>
        <v>#VALUE!</v>
      </c>
      <c r="L97" s="16" t="str">
        <f>_xll.GetPriceData(L$4,"mid",$D97)</f>
        <v>#N/A Log in required</v>
      </c>
      <c r="M97" s="21" t="e">
        <f t="shared" si="44"/>
        <v>#VALUE!</v>
      </c>
      <c r="N97" s="16" t="str">
        <f>_xll.GetPrice($N$4,"MonthlyAverage","Mid",$D97)</f>
        <v>#N/A No price available for MonthlyAverage before 28/02/2005</v>
      </c>
      <c r="O97" s="179">
        <f>_xll.GetPrice($O$4,"MonthlyAverage","Mid",$D97)</f>
        <v>16.25</v>
      </c>
      <c r="P97" s="21">
        <f t="shared" si="35"/>
        <v>325</v>
      </c>
      <c r="Q97" s="16">
        <f t="shared" si="36"/>
        <v>358.15000000000003</v>
      </c>
      <c r="R97" s="21">
        <f>_xll.GetPrice($R$4,"MonthlyAverage","Mid",$D97)</f>
        <v>14.25</v>
      </c>
      <c r="S97" s="21">
        <f t="shared" si="37"/>
        <v>285</v>
      </c>
      <c r="T97" s="16">
        <f t="shared" si="38"/>
        <v>314.07000000000005</v>
      </c>
      <c r="U97" s="190" t="e">
        <f t="shared" si="45"/>
        <v>#VALUE!</v>
      </c>
      <c r="V97" s="183" t="e">
        <f t="shared" si="46"/>
        <v>#VALUE!</v>
      </c>
      <c r="W97" s="191" t="e">
        <f t="shared" si="47"/>
        <v>#VALUE!</v>
      </c>
      <c r="X97" s="183" t="e">
        <f t="shared" si="48"/>
        <v>#VALUE!</v>
      </c>
      <c r="Y97" s="191" t="e">
        <f t="shared" si="49"/>
        <v>#VALUE!</v>
      </c>
      <c r="Z97" s="194" t="e">
        <f t="shared" si="50"/>
        <v>#VALUE!</v>
      </c>
      <c r="AA97" s="183" t="e">
        <f t="shared" si="51"/>
        <v>#VALUE!</v>
      </c>
      <c r="AB97" s="25" t="e">
        <f t="shared" si="52"/>
        <v>#VALUE!</v>
      </c>
      <c r="AC97" s="16" t="e">
        <f t="shared" si="53"/>
        <v>#VALUE!</v>
      </c>
      <c r="AD97" s="16" t="e">
        <f t="shared" si="54"/>
        <v>#VALUE!</v>
      </c>
      <c r="AE97" s="25" t="e">
        <f t="shared" si="55"/>
        <v>#VALUE!</v>
      </c>
      <c r="AF97" s="16" t="e">
        <f t="shared" si="56"/>
        <v>#VALUE!</v>
      </c>
      <c r="AG97" s="16" t="e">
        <f t="shared" si="57"/>
        <v>#VALUE!</v>
      </c>
      <c r="AH97" s="16">
        <f t="shared" si="58"/>
        <v>0</v>
      </c>
      <c r="AI97" s="16">
        <f t="shared" si="59"/>
        <v>-5.7303999999999746</v>
      </c>
      <c r="AJ97" s="25" t="e">
        <f t="shared" si="60"/>
        <v>#VALUE!</v>
      </c>
      <c r="AK97" s="16" t="e">
        <f t="shared" si="61"/>
        <v>#VALUE!</v>
      </c>
      <c r="AL97" s="16" t="e">
        <f t="shared" si="62"/>
        <v>#VALUE!</v>
      </c>
      <c r="AM97" s="16" t="e">
        <f t="shared" si="63"/>
        <v>#VALUE!</v>
      </c>
      <c r="AN97" s="42" t="e">
        <f t="shared" si="64"/>
        <v>#VALUE!</v>
      </c>
      <c r="AO97" s="43" t="e">
        <f t="shared" si="65"/>
        <v>#VALUE!</v>
      </c>
      <c r="AP97" s="43" t="e">
        <f t="shared" si="66"/>
        <v>#VALUE!</v>
      </c>
      <c r="AQ97" s="43" t="e">
        <f t="shared" si="67"/>
        <v>#VALUE!</v>
      </c>
      <c r="AR97" s="43" t="e">
        <f t="shared" si="68"/>
        <v>#VALUE!</v>
      </c>
      <c r="AS97" s="177" t="e">
        <f t="shared" si="69"/>
        <v>#VALUE!</v>
      </c>
      <c r="AT97" s="115" t="e">
        <f t="shared" si="70"/>
        <v>#VALUE!</v>
      </c>
      <c r="AU97" s="115" t="e">
        <f t="shared" si="71"/>
        <v>#VALUE!</v>
      </c>
      <c r="AV97" s="115" t="e">
        <f t="shared" si="72"/>
        <v>#VALUE!</v>
      </c>
      <c r="AW97" s="115" t="e">
        <f t="shared" si="73"/>
        <v>#VALUE!</v>
      </c>
    </row>
    <row r="98" spans="1:49" x14ac:dyDescent="0.35">
      <c r="A98" s="5">
        <f t="shared" si="39"/>
        <v>2000</v>
      </c>
      <c r="B98" s="5">
        <f t="shared" si="40"/>
        <v>4</v>
      </c>
      <c r="C98" s="5">
        <f t="shared" si="41"/>
        <v>10</v>
      </c>
      <c r="D98" s="7">
        <f t="shared" si="42"/>
        <v>36830</v>
      </c>
      <c r="E98" s="7" t="str">
        <f>_xll.GetPriceData($J$4,"assessmentdate",D98)</f>
        <v>#N/A Log in required</v>
      </c>
      <c r="F98" s="33" t="s">
        <v>263</v>
      </c>
      <c r="G98" s="38" t="e">
        <f>_xll.GetPrice($G$4,,"mid",E98)</f>
        <v>#VALUE!</v>
      </c>
      <c r="H98" s="38" t="str">
        <f>_xll.GetPrice($G$4,,"mid",D98)</f>
        <v>#N/A No price available before 04/09/2009</v>
      </c>
      <c r="I98" s="38" t="str">
        <f>_xll.GetPrice($I$4,"MonthlyAverage","Mid",$D98)</f>
        <v>#N/A No price available for MonthlyAverage before 30/09/2009</v>
      </c>
      <c r="J98" s="16" t="str">
        <f>_xll.GetPriceData(J$4,"mid",$D98)</f>
        <v>#N/A Log in required</v>
      </c>
      <c r="K98" s="21" t="e">
        <f t="shared" si="43"/>
        <v>#VALUE!</v>
      </c>
      <c r="L98" s="16" t="str">
        <f>_xll.GetPriceData(L$4,"mid",$D98)</f>
        <v>#N/A Log in required</v>
      </c>
      <c r="M98" s="21" t="e">
        <f t="shared" si="44"/>
        <v>#VALUE!</v>
      </c>
      <c r="N98" s="16" t="str">
        <f>_xll.GetPrice($N$4,"MonthlyAverage","Mid",$D98)</f>
        <v>#N/A No price available for MonthlyAverage before 28/02/2005</v>
      </c>
      <c r="O98" s="179">
        <f>_xll.GetPrice($O$4,"MonthlyAverage","Mid",$D98)</f>
        <v>16.25</v>
      </c>
      <c r="P98" s="21">
        <f t="shared" si="35"/>
        <v>325</v>
      </c>
      <c r="Q98" s="16">
        <f t="shared" si="36"/>
        <v>358.15000000000003</v>
      </c>
      <c r="R98" s="21">
        <f>_xll.GetPrice($R$4,"MonthlyAverage","Mid",$D98)</f>
        <v>14.25</v>
      </c>
      <c r="S98" s="21">
        <f t="shared" si="37"/>
        <v>285</v>
      </c>
      <c r="T98" s="16">
        <f t="shared" si="38"/>
        <v>314.07000000000005</v>
      </c>
      <c r="U98" s="190" t="e">
        <f t="shared" si="45"/>
        <v>#VALUE!</v>
      </c>
      <c r="V98" s="183" t="e">
        <f t="shared" si="46"/>
        <v>#VALUE!</v>
      </c>
      <c r="W98" s="191" t="e">
        <f t="shared" si="47"/>
        <v>#VALUE!</v>
      </c>
      <c r="X98" s="183" t="e">
        <f t="shared" si="48"/>
        <v>#VALUE!</v>
      </c>
      <c r="Y98" s="191" t="e">
        <f t="shared" si="49"/>
        <v>#VALUE!</v>
      </c>
      <c r="Z98" s="194" t="e">
        <f t="shared" si="50"/>
        <v>#VALUE!</v>
      </c>
      <c r="AA98" s="183" t="e">
        <f t="shared" si="51"/>
        <v>#VALUE!</v>
      </c>
      <c r="AB98" s="25" t="e">
        <f t="shared" si="52"/>
        <v>#VALUE!</v>
      </c>
      <c r="AC98" s="16" t="e">
        <f t="shared" si="53"/>
        <v>#VALUE!</v>
      </c>
      <c r="AD98" s="16" t="e">
        <f t="shared" si="54"/>
        <v>#VALUE!</v>
      </c>
      <c r="AE98" s="25" t="e">
        <f t="shared" si="55"/>
        <v>#VALUE!</v>
      </c>
      <c r="AF98" s="16" t="e">
        <f t="shared" si="56"/>
        <v>#VALUE!</v>
      </c>
      <c r="AG98" s="16" t="e">
        <f t="shared" si="57"/>
        <v>#VALUE!</v>
      </c>
      <c r="AH98" s="16">
        <f t="shared" si="58"/>
        <v>0</v>
      </c>
      <c r="AI98" s="16">
        <f t="shared" si="59"/>
        <v>0</v>
      </c>
      <c r="AJ98" s="25" t="e">
        <f t="shared" si="60"/>
        <v>#VALUE!</v>
      </c>
      <c r="AK98" s="16" t="e">
        <f t="shared" si="61"/>
        <v>#VALUE!</v>
      </c>
      <c r="AL98" s="16" t="e">
        <f t="shared" si="62"/>
        <v>#VALUE!</v>
      </c>
      <c r="AM98" s="16" t="e">
        <f t="shared" si="63"/>
        <v>#VALUE!</v>
      </c>
      <c r="AN98" s="42" t="e">
        <f t="shared" si="64"/>
        <v>#VALUE!</v>
      </c>
      <c r="AO98" s="43" t="e">
        <f t="shared" si="65"/>
        <v>#VALUE!</v>
      </c>
      <c r="AP98" s="43" t="e">
        <f t="shared" si="66"/>
        <v>#VALUE!</v>
      </c>
      <c r="AQ98" s="43" t="e">
        <f t="shared" si="67"/>
        <v>#VALUE!</v>
      </c>
      <c r="AR98" s="43" t="e">
        <f t="shared" si="68"/>
        <v>#VALUE!</v>
      </c>
      <c r="AS98" s="177" t="e">
        <f t="shared" si="69"/>
        <v>#VALUE!</v>
      </c>
      <c r="AT98" s="115" t="e">
        <f t="shared" si="70"/>
        <v>#VALUE!</v>
      </c>
      <c r="AU98" s="115" t="e">
        <f t="shared" si="71"/>
        <v>#VALUE!</v>
      </c>
      <c r="AV98" s="115" t="e">
        <f t="shared" si="72"/>
        <v>#VALUE!</v>
      </c>
      <c r="AW98" s="115" t="e">
        <f t="shared" si="73"/>
        <v>#VALUE!</v>
      </c>
    </row>
    <row r="99" spans="1:49" x14ac:dyDescent="0.35">
      <c r="A99" s="5">
        <f t="shared" si="39"/>
        <v>2000</v>
      </c>
      <c r="B99" s="5">
        <f t="shared" si="40"/>
        <v>4</v>
      </c>
      <c r="C99" s="5">
        <f t="shared" si="41"/>
        <v>11</v>
      </c>
      <c r="D99" s="7">
        <f t="shared" si="42"/>
        <v>36860</v>
      </c>
      <c r="E99" s="7" t="str">
        <f>_xll.GetPriceData($J$4,"assessmentdate",D99)</f>
        <v>#N/A Log in required</v>
      </c>
      <c r="F99" s="33" t="s">
        <v>264</v>
      </c>
      <c r="G99" s="38" t="e">
        <f>_xll.GetPrice($G$4,,"mid",E99)</f>
        <v>#VALUE!</v>
      </c>
      <c r="H99" s="38" t="str">
        <f>_xll.GetPrice($G$4,,"mid",D99)</f>
        <v>#N/A No price available before 04/09/2009</v>
      </c>
      <c r="I99" s="38" t="str">
        <f>_xll.GetPrice($I$4,"MonthlyAverage","Mid",$D99)</f>
        <v>#N/A No price available for MonthlyAverage before 30/09/2009</v>
      </c>
      <c r="J99" s="16" t="str">
        <f>_xll.GetPriceData(J$4,"mid",$D99)</f>
        <v>#N/A Log in required</v>
      </c>
      <c r="K99" s="21" t="e">
        <f t="shared" si="43"/>
        <v>#VALUE!</v>
      </c>
      <c r="L99" s="16" t="str">
        <f>_xll.GetPriceData(L$4,"mid",$D99)</f>
        <v>#N/A Log in required</v>
      </c>
      <c r="M99" s="21" t="e">
        <f t="shared" si="44"/>
        <v>#VALUE!</v>
      </c>
      <c r="N99" s="16" t="str">
        <f>_xll.GetPrice($N$4,"MonthlyAverage","Mid",$D99)</f>
        <v>#N/A No price available for MonthlyAverage before 28/02/2005</v>
      </c>
      <c r="O99" s="179">
        <f>_xll.GetPrice($O$4,"MonthlyAverage","Mid",$D99)</f>
        <v>16.25</v>
      </c>
      <c r="P99" s="21">
        <f t="shared" si="35"/>
        <v>325</v>
      </c>
      <c r="Q99" s="16">
        <f t="shared" si="36"/>
        <v>358.15000000000003</v>
      </c>
      <c r="R99" s="21">
        <f>_xll.GetPrice($R$4,"MonthlyAverage","Mid",$D99)</f>
        <v>12.76</v>
      </c>
      <c r="S99" s="21">
        <f t="shared" si="37"/>
        <v>255.2</v>
      </c>
      <c r="T99" s="16">
        <f t="shared" si="38"/>
        <v>281.23040000000003</v>
      </c>
      <c r="U99" s="190" t="e">
        <f t="shared" si="45"/>
        <v>#VALUE!</v>
      </c>
      <c r="V99" s="183" t="e">
        <f t="shared" si="46"/>
        <v>#VALUE!</v>
      </c>
      <c r="W99" s="191" t="e">
        <f t="shared" si="47"/>
        <v>#VALUE!</v>
      </c>
      <c r="X99" s="183" t="e">
        <f t="shared" si="48"/>
        <v>#VALUE!</v>
      </c>
      <c r="Y99" s="191" t="e">
        <f t="shared" si="49"/>
        <v>#VALUE!</v>
      </c>
      <c r="Z99" s="194" t="e">
        <f t="shared" si="50"/>
        <v>#VALUE!</v>
      </c>
      <c r="AA99" s="183" t="e">
        <f t="shared" si="51"/>
        <v>#VALUE!</v>
      </c>
      <c r="AB99" s="25" t="e">
        <f t="shared" si="52"/>
        <v>#VALUE!</v>
      </c>
      <c r="AC99" s="16" t="e">
        <f t="shared" si="53"/>
        <v>#VALUE!</v>
      </c>
      <c r="AD99" s="16" t="e">
        <f t="shared" si="54"/>
        <v>#VALUE!</v>
      </c>
      <c r="AE99" s="25" t="e">
        <f t="shared" si="55"/>
        <v>#VALUE!</v>
      </c>
      <c r="AF99" s="16" t="e">
        <f t="shared" si="56"/>
        <v>#VALUE!</v>
      </c>
      <c r="AG99" s="16" t="e">
        <f t="shared" si="57"/>
        <v>#VALUE!</v>
      </c>
      <c r="AH99" s="16">
        <f t="shared" si="58"/>
        <v>0</v>
      </c>
      <c r="AI99" s="16">
        <f t="shared" si="59"/>
        <v>-32.839600000000019</v>
      </c>
      <c r="AJ99" s="25" t="e">
        <f t="shared" si="60"/>
        <v>#VALUE!</v>
      </c>
      <c r="AK99" s="16" t="e">
        <f t="shared" si="61"/>
        <v>#VALUE!</v>
      </c>
      <c r="AL99" s="16" t="e">
        <f t="shared" si="62"/>
        <v>#VALUE!</v>
      </c>
      <c r="AM99" s="16" t="e">
        <f t="shared" si="63"/>
        <v>#VALUE!</v>
      </c>
      <c r="AN99" s="42" t="e">
        <f t="shared" si="64"/>
        <v>#VALUE!</v>
      </c>
      <c r="AO99" s="43" t="e">
        <f t="shared" si="65"/>
        <v>#VALUE!</v>
      </c>
      <c r="AP99" s="43" t="e">
        <f t="shared" si="66"/>
        <v>#VALUE!</v>
      </c>
      <c r="AQ99" s="43" t="e">
        <f t="shared" si="67"/>
        <v>#VALUE!</v>
      </c>
      <c r="AR99" s="43" t="e">
        <f t="shared" si="68"/>
        <v>#VALUE!</v>
      </c>
      <c r="AS99" s="177" t="e">
        <f t="shared" si="69"/>
        <v>#VALUE!</v>
      </c>
      <c r="AT99" s="115" t="e">
        <f t="shared" si="70"/>
        <v>#VALUE!</v>
      </c>
      <c r="AU99" s="115" t="e">
        <f t="shared" si="71"/>
        <v>#VALUE!</v>
      </c>
      <c r="AV99" s="115" t="e">
        <f t="shared" si="72"/>
        <v>#VALUE!</v>
      </c>
      <c r="AW99" s="115" t="e">
        <f t="shared" si="73"/>
        <v>#VALUE!</v>
      </c>
    </row>
    <row r="100" spans="1:49" x14ac:dyDescent="0.35">
      <c r="A100" s="5">
        <f t="shared" si="39"/>
        <v>2000</v>
      </c>
      <c r="B100" s="5">
        <f t="shared" si="40"/>
        <v>4</v>
      </c>
      <c r="C100" s="5">
        <f t="shared" si="41"/>
        <v>12</v>
      </c>
      <c r="D100" s="7">
        <f t="shared" si="42"/>
        <v>36891</v>
      </c>
      <c r="E100" s="7" t="str">
        <f>_xll.GetPriceData($J$4,"assessmentdate",D100)</f>
        <v>#N/A Log in required</v>
      </c>
      <c r="F100" s="33" t="s">
        <v>265</v>
      </c>
      <c r="G100" s="38" t="e">
        <f>_xll.GetPrice($G$4,,"mid",E100)</f>
        <v>#VALUE!</v>
      </c>
      <c r="H100" s="38" t="str">
        <f>_xll.GetPrice($G$4,,"mid",D100)</f>
        <v>#N/A No price available before 04/09/2009</v>
      </c>
      <c r="I100" s="38" t="str">
        <f>_xll.GetPrice($I$4,"MonthlyAverage","Mid",$D100)</f>
        <v>#N/A No price available for MonthlyAverage before 30/09/2009</v>
      </c>
      <c r="J100" s="16" t="str">
        <f>_xll.GetPriceData(J$4,"mid",$D100)</f>
        <v>#N/A Log in required</v>
      </c>
      <c r="K100" s="21" t="e">
        <f t="shared" si="43"/>
        <v>#VALUE!</v>
      </c>
      <c r="L100" s="16" t="str">
        <f>_xll.GetPriceData(L$4,"mid",$D100)</f>
        <v>#N/A Log in required</v>
      </c>
      <c r="M100" s="21" t="e">
        <f t="shared" si="44"/>
        <v>#VALUE!</v>
      </c>
      <c r="N100" s="16" t="str">
        <f>_xll.GetPrice($N$4,"MonthlyAverage","Mid",$D100)</f>
        <v>#N/A No price available for MonthlyAverage before 28/02/2005</v>
      </c>
      <c r="O100" s="179">
        <f>_xll.GetPrice($O$4,"MonthlyAverage","Mid",$D100)</f>
        <v>16.25</v>
      </c>
      <c r="P100" s="21">
        <f t="shared" si="35"/>
        <v>325</v>
      </c>
      <c r="Q100" s="16">
        <f t="shared" si="36"/>
        <v>358.15000000000003</v>
      </c>
      <c r="R100" s="21">
        <f>_xll.GetPrice($R$4,"MonthlyAverage","Mid",$D100)</f>
        <v>12.35</v>
      </c>
      <c r="S100" s="21">
        <f t="shared" si="37"/>
        <v>247</v>
      </c>
      <c r="T100" s="16">
        <f t="shared" si="38"/>
        <v>272.19400000000002</v>
      </c>
      <c r="U100" s="190" t="e">
        <f t="shared" si="45"/>
        <v>#VALUE!</v>
      </c>
      <c r="V100" s="183" t="e">
        <f t="shared" si="46"/>
        <v>#VALUE!</v>
      </c>
      <c r="W100" s="191" t="e">
        <f t="shared" si="47"/>
        <v>#VALUE!</v>
      </c>
      <c r="X100" s="183" t="e">
        <f t="shared" si="48"/>
        <v>#VALUE!</v>
      </c>
      <c r="Y100" s="191" t="e">
        <f t="shared" si="49"/>
        <v>#VALUE!</v>
      </c>
      <c r="Z100" s="194" t="e">
        <f t="shared" si="50"/>
        <v>#VALUE!</v>
      </c>
      <c r="AA100" s="183" t="e">
        <f t="shared" si="51"/>
        <v>#VALUE!</v>
      </c>
      <c r="AB100" s="25" t="e">
        <f t="shared" si="52"/>
        <v>#VALUE!</v>
      </c>
      <c r="AC100" s="16" t="e">
        <f t="shared" si="53"/>
        <v>#VALUE!</v>
      </c>
      <c r="AD100" s="16" t="e">
        <f t="shared" si="54"/>
        <v>#VALUE!</v>
      </c>
      <c r="AE100" s="25" t="e">
        <f t="shared" si="55"/>
        <v>#VALUE!</v>
      </c>
      <c r="AF100" s="16" t="e">
        <f t="shared" si="56"/>
        <v>#VALUE!</v>
      </c>
      <c r="AG100" s="16" t="e">
        <f t="shared" si="57"/>
        <v>#VALUE!</v>
      </c>
      <c r="AH100" s="16">
        <f t="shared" si="58"/>
        <v>0</v>
      </c>
      <c r="AI100" s="16">
        <f t="shared" si="59"/>
        <v>-9.0364000000000146</v>
      </c>
      <c r="AJ100" s="25" t="e">
        <f t="shared" si="60"/>
        <v>#VALUE!</v>
      </c>
      <c r="AK100" s="16" t="e">
        <f t="shared" si="61"/>
        <v>#VALUE!</v>
      </c>
      <c r="AL100" s="16" t="e">
        <f t="shared" si="62"/>
        <v>#VALUE!</v>
      </c>
      <c r="AM100" s="16" t="e">
        <f t="shared" si="63"/>
        <v>#VALUE!</v>
      </c>
      <c r="AN100" s="42" t="e">
        <f t="shared" si="64"/>
        <v>#VALUE!</v>
      </c>
      <c r="AO100" s="43" t="e">
        <f t="shared" si="65"/>
        <v>#VALUE!</v>
      </c>
      <c r="AP100" s="43" t="e">
        <f t="shared" si="66"/>
        <v>#VALUE!</v>
      </c>
      <c r="AQ100" s="43" t="e">
        <f t="shared" si="67"/>
        <v>#VALUE!</v>
      </c>
      <c r="AR100" s="43" t="e">
        <f t="shared" si="68"/>
        <v>#VALUE!</v>
      </c>
      <c r="AS100" s="177" t="e">
        <f t="shared" si="69"/>
        <v>#VALUE!</v>
      </c>
      <c r="AT100" s="115" t="e">
        <f t="shared" si="70"/>
        <v>#VALUE!</v>
      </c>
      <c r="AU100" s="115" t="e">
        <f t="shared" si="71"/>
        <v>#VALUE!</v>
      </c>
      <c r="AV100" s="115" t="e">
        <f t="shared" si="72"/>
        <v>#VALUE!</v>
      </c>
      <c r="AW100" s="115" t="e">
        <f t="shared" si="73"/>
        <v>#VALUE!</v>
      </c>
    </row>
    <row r="101" spans="1:49" x14ac:dyDescent="0.35">
      <c r="A101" s="5">
        <f t="shared" si="39"/>
        <v>2001</v>
      </c>
      <c r="B101" s="5">
        <f t="shared" si="40"/>
        <v>1</v>
      </c>
      <c r="C101" s="5">
        <f t="shared" si="41"/>
        <v>1</v>
      </c>
      <c r="D101" s="7">
        <f t="shared" si="42"/>
        <v>36922</v>
      </c>
      <c r="E101" s="7" t="str">
        <f>_xll.GetPriceData($J$4,"assessmentdate",D101)</f>
        <v>#N/A Log in required</v>
      </c>
      <c r="F101" s="33" t="s">
        <v>266</v>
      </c>
      <c r="G101" s="38" t="e">
        <f>_xll.GetPrice($G$4,,"mid",E101)</f>
        <v>#VALUE!</v>
      </c>
      <c r="H101" s="38" t="str">
        <f>_xll.GetPrice($G$4,,"mid",D101)</f>
        <v>#N/A No price available before 04/09/2009</v>
      </c>
      <c r="I101" s="38" t="str">
        <f>_xll.GetPrice($I$4,"MonthlyAverage","Mid",$D101)</f>
        <v>#N/A No price available for MonthlyAverage before 30/09/2009</v>
      </c>
      <c r="J101" s="16" t="str">
        <f>_xll.GetPriceData(J$4,"mid",$D101)</f>
        <v>#N/A Log in required</v>
      </c>
      <c r="K101" s="21" t="e">
        <f t="shared" si="43"/>
        <v>#VALUE!</v>
      </c>
      <c r="L101" s="16" t="str">
        <f>_xll.GetPriceData(L$4,"mid",$D101)</f>
        <v>#N/A Log in required</v>
      </c>
      <c r="M101" s="21" t="e">
        <f t="shared" si="44"/>
        <v>#VALUE!</v>
      </c>
      <c r="N101" s="16" t="str">
        <f>_xll.GetPrice($N$4,"MonthlyAverage","Mid",$D101)</f>
        <v>#N/A No price available for MonthlyAverage before 28/02/2005</v>
      </c>
      <c r="O101" s="179">
        <f>_xll.GetPrice($O$4,"MonthlyAverage","Mid",$D101)</f>
        <v>16.25</v>
      </c>
      <c r="P101" s="21">
        <f t="shared" si="35"/>
        <v>325</v>
      </c>
      <c r="Q101" s="16">
        <f t="shared" si="36"/>
        <v>358.15000000000003</v>
      </c>
      <c r="R101" s="21">
        <f>_xll.GetPrice($R$4,"MonthlyAverage","Mid",$D101)</f>
        <v>12</v>
      </c>
      <c r="S101" s="21">
        <f t="shared" si="37"/>
        <v>240</v>
      </c>
      <c r="T101" s="16">
        <f t="shared" si="38"/>
        <v>264.48</v>
      </c>
      <c r="U101" s="190" t="e">
        <f t="shared" si="45"/>
        <v>#VALUE!</v>
      </c>
      <c r="V101" s="183" t="e">
        <f t="shared" si="46"/>
        <v>#VALUE!</v>
      </c>
      <c r="W101" s="191" t="e">
        <f t="shared" si="47"/>
        <v>#VALUE!</v>
      </c>
      <c r="X101" s="183" t="e">
        <f t="shared" si="48"/>
        <v>#VALUE!</v>
      </c>
      <c r="Y101" s="191" t="e">
        <f t="shared" si="49"/>
        <v>#VALUE!</v>
      </c>
      <c r="Z101" s="194" t="e">
        <f t="shared" si="50"/>
        <v>#VALUE!</v>
      </c>
      <c r="AA101" s="183" t="e">
        <f t="shared" si="51"/>
        <v>#VALUE!</v>
      </c>
      <c r="AB101" s="25" t="e">
        <f t="shared" si="52"/>
        <v>#VALUE!</v>
      </c>
      <c r="AC101" s="16" t="e">
        <f t="shared" si="53"/>
        <v>#VALUE!</v>
      </c>
      <c r="AD101" s="16" t="e">
        <f t="shared" si="54"/>
        <v>#VALUE!</v>
      </c>
      <c r="AE101" s="25" t="e">
        <f t="shared" si="55"/>
        <v>#VALUE!</v>
      </c>
      <c r="AF101" s="16" t="e">
        <f t="shared" si="56"/>
        <v>#VALUE!</v>
      </c>
      <c r="AG101" s="16" t="e">
        <f t="shared" si="57"/>
        <v>#VALUE!</v>
      </c>
      <c r="AH101" s="16">
        <f t="shared" si="58"/>
        <v>0</v>
      </c>
      <c r="AI101" s="16">
        <f t="shared" si="59"/>
        <v>-7.7139999999999986</v>
      </c>
      <c r="AJ101" s="25" t="e">
        <f t="shared" si="60"/>
        <v>#VALUE!</v>
      </c>
      <c r="AK101" s="16" t="e">
        <f t="shared" si="61"/>
        <v>#VALUE!</v>
      </c>
      <c r="AL101" s="16" t="e">
        <f t="shared" si="62"/>
        <v>#VALUE!</v>
      </c>
      <c r="AM101" s="16" t="e">
        <f t="shared" si="63"/>
        <v>#VALUE!</v>
      </c>
      <c r="AN101" s="42" t="e">
        <f t="shared" si="64"/>
        <v>#VALUE!</v>
      </c>
      <c r="AO101" s="43" t="e">
        <f t="shared" si="65"/>
        <v>#VALUE!</v>
      </c>
      <c r="AP101" s="43" t="e">
        <f t="shared" si="66"/>
        <v>#VALUE!</v>
      </c>
      <c r="AQ101" s="43" t="e">
        <f t="shared" si="67"/>
        <v>#VALUE!</v>
      </c>
      <c r="AR101" s="43" t="e">
        <f t="shared" si="68"/>
        <v>#VALUE!</v>
      </c>
      <c r="AS101" s="177" t="e">
        <f t="shared" si="69"/>
        <v>#VALUE!</v>
      </c>
      <c r="AT101" s="115" t="e">
        <f t="shared" si="70"/>
        <v>#VALUE!</v>
      </c>
      <c r="AU101" s="115" t="e">
        <f t="shared" si="71"/>
        <v>#VALUE!</v>
      </c>
      <c r="AV101" s="115" t="e">
        <f t="shared" si="72"/>
        <v>#VALUE!</v>
      </c>
      <c r="AW101" s="115" t="e">
        <f t="shared" si="73"/>
        <v>#VALUE!</v>
      </c>
    </row>
    <row r="102" spans="1:49" x14ac:dyDescent="0.35">
      <c r="A102" s="5">
        <f t="shared" si="39"/>
        <v>2001</v>
      </c>
      <c r="B102" s="5">
        <f t="shared" si="40"/>
        <v>1</v>
      </c>
      <c r="C102" s="5">
        <f t="shared" si="41"/>
        <v>2</v>
      </c>
      <c r="D102" s="7">
        <f t="shared" si="42"/>
        <v>36950</v>
      </c>
      <c r="E102" s="7" t="str">
        <f>_xll.GetPriceData($J$4,"assessmentdate",D102)</f>
        <v>#N/A Log in required</v>
      </c>
      <c r="F102" s="33" t="s">
        <v>267</v>
      </c>
      <c r="G102" s="38" t="e">
        <f>_xll.GetPrice($G$4,,"mid",E102)</f>
        <v>#VALUE!</v>
      </c>
      <c r="H102" s="38" t="str">
        <f>_xll.GetPrice($G$4,,"mid",D102)</f>
        <v>#N/A No price available before 04/09/2009</v>
      </c>
      <c r="I102" s="38" t="str">
        <f>_xll.GetPrice($I$4,"MonthlyAverage","Mid",$D102)</f>
        <v>#N/A No price available for MonthlyAverage before 30/09/2009</v>
      </c>
      <c r="J102" s="16" t="str">
        <f>_xll.GetPriceData(J$4,"mid",$D102)</f>
        <v>#N/A Log in required</v>
      </c>
      <c r="K102" s="21" t="e">
        <f t="shared" si="43"/>
        <v>#VALUE!</v>
      </c>
      <c r="L102" s="16" t="str">
        <f>_xll.GetPriceData(L$4,"mid",$D102)</f>
        <v>#N/A Log in required</v>
      </c>
      <c r="M102" s="21" t="e">
        <f t="shared" si="44"/>
        <v>#VALUE!</v>
      </c>
      <c r="N102" s="16" t="str">
        <f>_xll.GetPrice($N$4,"MonthlyAverage","Mid",$D102)</f>
        <v>#N/A No price available for MonthlyAverage before 28/02/2005</v>
      </c>
      <c r="O102" s="179">
        <f>_xll.GetPrice($O$4,"MonthlyAverage","Mid",$D102)</f>
        <v>16.25</v>
      </c>
      <c r="P102" s="21">
        <f t="shared" si="35"/>
        <v>325</v>
      </c>
      <c r="Q102" s="16">
        <f t="shared" si="36"/>
        <v>358.15000000000003</v>
      </c>
      <c r="R102" s="21">
        <f>_xll.GetPrice($R$4,"MonthlyAverage","Mid",$D102)</f>
        <v>12</v>
      </c>
      <c r="S102" s="21">
        <f t="shared" si="37"/>
        <v>240</v>
      </c>
      <c r="T102" s="16">
        <f t="shared" si="38"/>
        <v>264.48</v>
      </c>
      <c r="U102" s="190" t="e">
        <f t="shared" si="45"/>
        <v>#VALUE!</v>
      </c>
      <c r="V102" s="183" t="e">
        <f t="shared" si="46"/>
        <v>#VALUE!</v>
      </c>
      <c r="W102" s="191" t="e">
        <f t="shared" si="47"/>
        <v>#VALUE!</v>
      </c>
      <c r="X102" s="183" t="e">
        <f t="shared" si="48"/>
        <v>#VALUE!</v>
      </c>
      <c r="Y102" s="191" t="e">
        <f t="shared" si="49"/>
        <v>#VALUE!</v>
      </c>
      <c r="Z102" s="194" t="e">
        <f t="shared" si="50"/>
        <v>#VALUE!</v>
      </c>
      <c r="AA102" s="183" t="e">
        <f t="shared" si="51"/>
        <v>#VALUE!</v>
      </c>
      <c r="AB102" s="25" t="e">
        <f t="shared" si="52"/>
        <v>#VALUE!</v>
      </c>
      <c r="AC102" s="16" t="e">
        <f t="shared" si="53"/>
        <v>#VALUE!</v>
      </c>
      <c r="AD102" s="16" t="e">
        <f t="shared" si="54"/>
        <v>#VALUE!</v>
      </c>
      <c r="AE102" s="25" t="e">
        <f t="shared" si="55"/>
        <v>#VALUE!</v>
      </c>
      <c r="AF102" s="16" t="e">
        <f t="shared" si="56"/>
        <v>#VALUE!</v>
      </c>
      <c r="AG102" s="16" t="e">
        <f t="shared" si="57"/>
        <v>#VALUE!</v>
      </c>
      <c r="AH102" s="16">
        <f t="shared" si="58"/>
        <v>0</v>
      </c>
      <c r="AI102" s="16">
        <f t="shared" si="59"/>
        <v>0</v>
      </c>
      <c r="AJ102" s="25" t="e">
        <f t="shared" si="60"/>
        <v>#VALUE!</v>
      </c>
      <c r="AK102" s="16" t="e">
        <f t="shared" si="61"/>
        <v>#VALUE!</v>
      </c>
      <c r="AL102" s="16" t="e">
        <f t="shared" si="62"/>
        <v>#VALUE!</v>
      </c>
      <c r="AM102" s="16" t="e">
        <f t="shared" si="63"/>
        <v>#VALUE!</v>
      </c>
      <c r="AN102" s="42" t="e">
        <f t="shared" si="64"/>
        <v>#VALUE!</v>
      </c>
      <c r="AO102" s="43" t="e">
        <f t="shared" si="65"/>
        <v>#VALUE!</v>
      </c>
      <c r="AP102" s="43" t="e">
        <f t="shared" si="66"/>
        <v>#VALUE!</v>
      </c>
      <c r="AQ102" s="43" t="e">
        <f t="shared" si="67"/>
        <v>#VALUE!</v>
      </c>
      <c r="AR102" s="43" t="e">
        <f t="shared" si="68"/>
        <v>#VALUE!</v>
      </c>
      <c r="AS102" s="177" t="e">
        <f t="shared" si="69"/>
        <v>#VALUE!</v>
      </c>
      <c r="AT102" s="115" t="e">
        <f t="shared" si="70"/>
        <v>#VALUE!</v>
      </c>
      <c r="AU102" s="115" t="e">
        <f t="shared" si="71"/>
        <v>#VALUE!</v>
      </c>
      <c r="AV102" s="115" t="e">
        <f t="shared" si="72"/>
        <v>#VALUE!</v>
      </c>
      <c r="AW102" s="115" t="e">
        <f t="shared" si="73"/>
        <v>#VALUE!</v>
      </c>
    </row>
    <row r="103" spans="1:49" x14ac:dyDescent="0.35">
      <c r="A103" s="5">
        <f t="shared" si="39"/>
        <v>2001</v>
      </c>
      <c r="B103" s="5">
        <f t="shared" si="40"/>
        <v>1</v>
      </c>
      <c r="C103" s="5">
        <f t="shared" si="41"/>
        <v>3</v>
      </c>
      <c r="D103" s="7">
        <f t="shared" si="42"/>
        <v>36981</v>
      </c>
      <c r="E103" s="7" t="str">
        <f>_xll.GetPriceData($J$4,"assessmentdate",D103)</f>
        <v>#N/A Log in required</v>
      </c>
      <c r="F103" s="33" t="s">
        <v>268</v>
      </c>
      <c r="G103" s="38" t="e">
        <f>_xll.GetPrice($G$4,,"mid",E103)</f>
        <v>#VALUE!</v>
      </c>
      <c r="H103" s="38" t="str">
        <f>_xll.GetPrice($G$4,,"mid",D103)</f>
        <v>#N/A No price available before 04/09/2009</v>
      </c>
      <c r="I103" s="38" t="str">
        <f>_xll.GetPrice($I$4,"MonthlyAverage","Mid",$D103)</f>
        <v>#N/A No price available for MonthlyAverage before 30/09/2009</v>
      </c>
      <c r="J103" s="16" t="str">
        <f>_xll.GetPriceData(J$4,"mid",$D103)</f>
        <v>#N/A Log in required</v>
      </c>
      <c r="K103" s="21" t="e">
        <f t="shared" si="43"/>
        <v>#VALUE!</v>
      </c>
      <c r="L103" s="16" t="str">
        <f>_xll.GetPriceData(L$4,"mid",$D103)</f>
        <v>#N/A Log in required</v>
      </c>
      <c r="M103" s="21" t="e">
        <f t="shared" si="44"/>
        <v>#VALUE!</v>
      </c>
      <c r="N103" s="16" t="str">
        <f>_xll.GetPrice($N$4,"MonthlyAverage","Mid",$D103)</f>
        <v>#N/A No price available for MonthlyAverage before 28/02/2005</v>
      </c>
      <c r="O103" s="179">
        <f>_xll.GetPrice($O$4,"MonthlyAverage","Mid",$D103)</f>
        <v>16.25</v>
      </c>
      <c r="P103" s="21">
        <f t="shared" si="35"/>
        <v>325</v>
      </c>
      <c r="Q103" s="16">
        <f t="shared" si="36"/>
        <v>358.15000000000003</v>
      </c>
      <c r="R103" s="21">
        <f>_xll.GetPrice($R$4,"MonthlyAverage","Mid",$D103)</f>
        <v>12.32</v>
      </c>
      <c r="S103" s="21">
        <f t="shared" si="37"/>
        <v>246.4</v>
      </c>
      <c r="T103" s="16">
        <f t="shared" si="38"/>
        <v>271.53280000000001</v>
      </c>
      <c r="U103" s="190" t="e">
        <f t="shared" si="45"/>
        <v>#VALUE!</v>
      </c>
      <c r="V103" s="183" t="e">
        <f t="shared" si="46"/>
        <v>#VALUE!</v>
      </c>
      <c r="W103" s="191" t="e">
        <f t="shared" si="47"/>
        <v>#VALUE!</v>
      </c>
      <c r="X103" s="183" t="e">
        <f t="shared" si="48"/>
        <v>#VALUE!</v>
      </c>
      <c r="Y103" s="191" t="e">
        <f t="shared" si="49"/>
        <v>#VALUE!</v>
      </c>
      <c r="Z103" s="194" t="e">
        <f t="shared" si="50"/>
        <v>#VALUE!</v>
      </c>
      <c r="AA103" s="183" t="e">
        <f t="shared" si="51"/>
        <v>#VALUE!</v>
      </c>
      <c r="AB103" s="25" t="e">
        <f t="shared" si="52"/>
        <v>#VALUE!</v>
      </c>
      <c r="AC103" s="16" t="e">
        <f t="shared" si="53"/>
        <v>#VALUE!</v>
      </c>
      <c r="AD103" s="16" t="e">
        <f t="shared" si="54"/>
        <v>#VALUE!</v>
      </c>
      <c r="AE103" s="25" t="e">
        <f t="shared" si="55"/>
        <v>#VALUE!</v>
      </c>
      <c r="AF103" s="16" t="e">
        <f t="shared" si="56"/>
        <v>#VALUE!</v>
      </c>
      <c r="AG103" s="16" t="e">
        <f t="shared" si="57"/>
        <v>#VALUE!</v>
      </c>
      <c r="AH103" s="16">
        <f t="shared" si="58"/>
        <v>0</v>
      </c>
      <c r="AI103" s="16">
        <f t="shared" si="59"/>
        <v>7.0527999999999906</v>
      </c>
      <c r="AJ103" s="25" t="e">
        <f t="shared" si="60"/>
        <v>#VALUE!</v>
      </c>
      <c r="AK103" s="16" t="e">
        <f t="shared" si="61"/>
        <v>#VALUE!</v>
      </c>
      <c r="AL103" s="16" t="e">
        <f t="shared" si="62"/>
        <v>#VALUE!</v>
      </c>
      <c r="AM103" s="16" t="e">
        <f t="shared" si="63"/>
        <v>#VALUE!</v>
      </c>
      <c r="AN103" s="42" t="e">
        <f t="shared" si="64"/>
        <v>#VALUE!</v>
      </c>
      <c r="AO103" s="43" t="e">
        <f t="shared" si="65"/>
        <v>#VALUE!</v>
      </c>
      <c r="AP103" s="43" t="e">
        <f t="shared" si="66"/>
        <v>#VALUE!</v>
      </c>
      <c r="AQ103" s="43" t="e">
        <f t="shared" si="67"/>
        <v>#VALUE!</v>
      </c>
      <c r="AR103" s="43" t="e">
        <f t="shared" si="68"/>
        <v>#VALUE!</v>
      </c>
      <c r="AS103" s="177" t="e">
        <f t="shared" si="69"/>
        <v>#VALUE!</v>
      </c>
      <c r="AT103" s="115" t="e">
        <f t="shared" si="70"/>
        <v>#VALUE!</v>
      </c>
      <c r="AU103" s="115" t="e">
        <f t="shared" si="71"/>
        <v>#VALUE!</v>
      </c>
      <c r="AV103" s="115" t="e">
        <f t="shared" si="72"/>
        <v>#VALUE!</v>
      </c>
      <c r="AW103" s="115" t="e">
        <f t="shared" si="73"/>
        <v>#VALUE!</v>
      </c>
    </row>
    <row r="104" spans="1:49" x14ac:dyDescent="0.35">
      <c r="A104" s="5">
        <f t="shared" si="39"/>
        <v>2001</v>
      </c>
      <c r="B104" s="5">
        <f t="shared" si="40"/>
        <v>2</v>
      </c>
      <c r="C104" s="5">
        <f t="shared" si="41"/>
        <v>4</v>
      </c>
      <c r="D104" s="7">
        <f t="shared" si="42"/>
        <v>37011</v>
      </c>
      <c r="E104" s="7" t="str">
        <f>_xll.GetPriceData($J$4,"assessmentdate",D104)</f>
        <v>#N/A Log in required</v>
      </c>
      <c r="F104" s="33" t="s">
        <v>269</v>
      </c>
      <c r="G104" s="38" t="e">
        <f>_xll.GetPrice($G$4,,"mid",E104)</f>
        <v>#VALUE!</v>
      </c>
      <c r="H104" s="38" t="str">
        <f>_xll.GetPrice($G$4,,"mid",D104)</f>
        <v>#N/A No price available before 04/09/2009</v>
      </c>
      <c r="I104" s="38" t="str">
        <f>_xll.GetPrice($I$4,"MonthlyAverage","Mid",$D104)</f>
        <v>#N/A No price available for MonthlyAverage before 30/09/2009</v>
      </c>
      <c r="J104" s="16" t="str">
        <f>_xll.GetPriceData(J$4,"mid",$D104)</f>
        <v>#N/A Log in required</v>
      </c>
      <c r="K104" s="21" t="e">
        <f t="shared" si="43"/>
        <v>#VALUE!</v>
      </c>
      <c r="L104" s="16" t="str">
        <f>_xll.GetPriceData(L$4,"mid",$D104)</f>
        <v>#N/A Log in required</v>
      </c>
      <c r="M104" s="21" t="e">
        <f t="shared" si="44"/>
        <v>#VALUE!</v>
      </c>
      <c r="N104" s="16" t="str">
        <f>_xll.GetPrice($N$4,"MonthlyAverage","Mid",$D104)</f>
        <v>#N/A No price available for MonthlyAverage before 28/02/2005</v>
      </c>
      <c r="O104" s="179">
        <f>_xll.GetPrice($O$4,"MonthlyAverage","Mid",$D104)</f>
        <v>16.25</v>
      </c>
      <c r="P104" s="21">
        <f t="shared" si="35"/>
        <v>325</v>
      </c>
      <c r="Q104" s="16">
        <f t="shared" si="36"/>
        <v>358.15000000000003</v>
      </c>
      <c r="R104" s="21">
        <f>_xll.GetPrice($R$4,"MonthlyAverage","Mid",$D104)</f>
        <v>12.5</v>
      </c>
      <c r="S104" s="21">
        <f t="shared" si="37"/>
        <v>250</v>
      </c>
      <c r="T104" s="16">
        <f t="shared" si="38"/>
        <v>275.5</v>
      </c>
      <c r="U104" s="190" t="e">
        <f t="shared" si="45"/>
        <v>#VALUE!</v>
      </c>
      <c r="V104" s="183" t="e">
        <f t="shared" si="46"/>
        <v>#VALUE!</v>
      </c>
      <c r="W104" s="191" t="e">
        <f t="shared" si="47"/>
        <v>#VALUE!</v>
      </c>
      <c r="X104" s="183" t="e">
        <f t="shared" si="48"/>
        <v>#VALUE!</v>
      </c>
      <c r="Y104" s="191" t="e">
        <f t="shared" si="49"/>
        <v>#VALUE!</v>
      </c>
      <c r="Z104" s="194" t="e">
        <f t="shared" si="50"/>
        <v>#VALUE!</v>
      </c>
      <c r="AA104" s="183" t="e">
        <f t="shared" si="51"/>
        <v>#VALUE!</v>
      </c>
      <c r="AB104" s="25" t="e">
        <f t="shared" si="52"/>
        <v>#VALUE!</v>
      </c>
      <c r="AC104" s="16" t="e">
        <f t="shared" si="53"/>
        <v>#VALUE!</v>
      </c>
      <c r="AD104" s="16" t="e">
        <f t="shared" si="54"/>
        <v>#VALUE!</v>
      </c>
      <c r="AE104" s="25" t="e">
        <f t="shared" si="55"/>
        <v>#VALUE!</v>
      </c>
      <c r="AF104" s="16" t="e">
        <f t="shared" si="56"/>
        <v>#VALUE!</v>
      </c>
      <c r="AG104" s="16" t="e">
        <f t="shared" si="57"/>
        <v>#VALUE!</v>
      </c>
      <c r="AH104" s="16">
        <f t="shared" si="58"/>
        <v>0</v>
      </c>
      <c r="AI104" s="16">
        <f t="shared" si="59"/>
        <v>3.9671999999999912</v>
      </c>
      <c r="AJ104" s="25" t="e">
        <f t="shared" si="60"/>
        <v>#VALUE!</v>
      </c>
      <c r="AK104" s="16" t="e">
        <f t="shared" si="61"/>
        <v>#VALUE!</v>
      </c>
      <c r="AL104" s="16" t="e">
        <f t="shared" si="62"/>
        <v>#VALUE!</v>
      </c>
      <c r="AM104" s="16" t="e">
        <f t="shared" si="63"/>
        <v>#VALUE!</v>
      </c>
      <c r="AN104" s="42" t="e">
        <f t="shared" si="64"/>
        <v>#VALUE!</v>
      </c>
      <c r="AO104" s="43" t="e">
        <f t="shared" si="65"/>
        <v>#VALUE!</v>
      </c>
      <c r="AP104" s="43" t="e">
        <f t="shared" si="66"/>
        <v>#VALUE!</v>
      </c>
      <c r="AQ104" s="43" t="e">
        <f t="shared" si="67"/>
        <v>#VALUE!</v>
      </c>
      <c r="AR104" s="43" t="e">
        <f t="shared" si="68"/>
        <v>#VALUE!</v>
      </c>
      <c r="AS104" s="177" t="e">
        <f t="shared" si="69"/>
        <v>#VALUE!</v>
      </c>
      <c r="AT104" s="115" t="e">
        <f t="shared" si="70"/>
        <v>#VALUE!</v>
      </c>
      <c r="AU104" s="115" t="e">
        <f t="shared" si="71"/>
        <v>#VALUE!</v>
      </c>
      <c r="AV104" s="115" t="e">
        <f t="shared" si="72"/>
        <v>#VALUE!</v>
      </c>
      <c r="AW104" s="115" t="e">
        <f t="shared" si="73"/>
        <v>#VALUE!</v>
      </c>
    </row>
    <row r="105" spans="1:49" x14ac:dyDescent="0.35">
      <c r="A105" s="5">
        <f t="shared" si="39"/>
        <v>2001</v>
      </c>
      <c r="B105" s="5">
        <f t="shared" si="40"/>
        <v>2</v>
      </c>
      <c r="C105" s="5">
        <f t="shared" si="41"/>
        <v>5</v>
      </c>
      <c r="D105" s="7">
        <f t="shared" si="42"/>
        <v>37042</v>
      </c>
      <c r="E105" s="7" t="str">
        <f>_xll.GetPriceData($J$4,"assessmentdate",D105)</f>
        <v>#N/A Log in required</v>
      </c>
      <c r="F105" s="33" t="s">
        <v>270</v>
      </c>
      <c r="G105" s="38" t="e">
        <f>_xll.GetPrice($G$4,,"mid",E105)</f>
        <v>#VALUE!</v>
      </c>
      <c r="H105" s="38" t="str">
        <f>_xll.GetPrice($G$4,,"mid",D105)</f>
        <v>#N/A No price available before 04/09/2009</v>
      </c>
      <c r="I105" s="38" t="str">
        <f>_xll.GetPrice($I$4,"MonthlyAverage","Mid",$D105)</f>
        <v>#N/A No price available for MonthlyAverage before 30/09/2009</v>
      </c>
      <c r="J105" s="16" t="str">
        <f>_xll.GetPriceData(J$4,"mid",$D105)</f>
        <v>#N/A Log in required</v>
      </c>
      <c r="K105" s="21" t="e">
        <f t="shared" si="43"/>
        <v>#VALUE!</v>
      </c>
      <c r="L105" s="16" t="str">
        <f>_xll.GetPriceData(L$4,"mid",$D105)</f>
        <v>#N/A Log in required</v>
      </c>
      <c r="M105" s="21" t="e">
        <f t="shared" si="44"/>
        <v>#VALUE!</v>
      </c>
      <c r="N105" s="16" t="str">
        <f>_xll.GetPrice($N$4,"MonthlyAverage","Mid",$D105)</f>
        <v>#N/A No price available for MonthlyAverage before 28/02/2005</v>
      </c>
      <c r="O105" s="179">
        <f>_xll.GetPrice($O$4,"MonthlyAverage","Mid",$D105)</f>
        <v>16.25</v>
      </c>
      <c r="P105" s="21">
        <f t="shared" si="35"/>
        <v>325</v>
      </c>
      <c r="Q105" s="16">
        <f t="shared" si="36"/>
        <v>358.15000000000003</v>
      </c>
      <c r="R105" s="21">
        <f>_xll.GetPrice($R$4,"MonthlyAverage","Mid",$D105)</f>
        <v>12.05</v>
      </c>
      <c r="S105" s="21">
        <f t="shared" si="37"/>
        <v>241</v>
      </c>
      <c r="T105" s="16">
        <f t="shared" si="38"/>
        <v>265.58199999999999</v>
      </c>
      <c r="U105" s="190" t="e">
        <f t="shared" si="45"/>
        <v>#VALUE!</v>
      </c>
      <c r="V105" s="183" t="e">
        <f t="shared" si="46"/>
        <v>#VALUE!</v>
      </c>
      <c r="W105" s="191" t="e">
        <f t="shared" si="47"/>
        <v>#VALUE!</v>
      </c>
      <c r="X105" s="183" t="e">
        <f t="shared" si="48"/>
        <v>#VALUE!</v>
      </c>
      <c r="Y105" s="191" t="e">
        <f t="shared" si="49"/>
        <v>#VALUE!</v>
      </c>
      <c r="Z105" s="194" t="e">
        <f t="shared" si="50"/>
        <v>#VALUE!</v>
      </c>
      <c r="AA105" s="183" t="e">
        <f t="shared" si="51"/>
        <v>#VALUE!</v>
      </c>
      <c r="AB105" s="25" t="e">
        <f t="shared" si="52"/>
        <v>#VALUE!</v>
      </c>
      <c r="AC105" s="16" t="e">
        <f t="shared" si="53"/>
        <v>#VALUE!</v>
      </c>
      <c r="AD105" s="16" t="e">
        <f t="shared" si="54"/>
        <v>#VALUE!</v>
      </c>
      <c r="AE105" s="25" t="e">
        <f t="shared" si="55"/>
        <v>#VALUE!</v>
      </c>
      <c r="AF105" s="16" t="e">
        <f t="shared" si="56"/>
        <v>#VALUE!</v>
      </c>
      <c r="AG105" s="16" t="e">
        <f t="shared" si="57"/>
        <v>#VALUE!</v>
      </c>
      <c r="AH105" s="16">
        <f t="shared" si="58"/>
        <v>0</v>
      </c>
      <c r="AI105" s="16">
        <f t="shared" si="59"/>
        <v>-9.9180000000000064</v>
      </c>
      <c r="AJ105" s="25" t="e">
        <f t="shared" si="60"/>
        <v>#VALUE!</v>
      </c>
      <c r="AK105" s="16" t="e">
        <f t="shared" si="61"/>
        <v>#VALUE!</v>
      </c>
      <c r="AL105" s="16" t="e">
        <f t="shared" si="62"/>
        <v>#VALUE!</v>
      </c>
      <c r="AM105" s="16" t="e">
        <f t="shared" si="63"/>
        <v>#VALUE!</v>
      </c>
      <c r="AN105" s="42" t="e">
        <f t="shared" si="64"/>
        <v>#VALUE!</v>
      </c>
      <c r="AO105" s="43" t="e">
        <f t="shared" si="65"/>
        <v>#VALUE!</v>
      </c>
      <c r="AP105" s="43" t="e">
        <f t="shared" si="66"/>
        <v>#VALUE!</v>
      </c>
      <c r="AQ105" s="43" t="e">
        <f t="shared" si="67"/>
        <v>#VALUE!</v>
      </c>
      <c r="AR105" s="43" t="e">
        <f t="shared" si="68"/>
        <v>#VALUE!</v>
      </c>
      <c r="AS105" s="177" t="e">
        <f t="shared" si="69"/>
        <v>#VALUE!</v>
      </c>
      <c r="AT105" s="115" t="e">
        <f t="shared" si="70"/>
        <v>#VALUE!</v>
      </c>
      <c r="AU105" s="115" t="e">
        <f t="shared" si="71"/>
        <v>#VALUE!</v>
      </c>
      <c r="AV105" s="115" t="e">
        <f t="shared" si="72"/>
        <v>#VALUE!</v>
      </c>
      <c r="AW105" s="115" t="e">
        <f t="shared" si="73"/>
        <v>#VALUE!</v>
      </c>
    </row>
    <row r="106" spans="1:49" x14ac:dyDescent="0.35">
      <c r="A106" s="5">
        <f t="shared" si="39"/>
        <v>2001</v>
      </c>
      <c r="B106" s="5">
        <f t="shared" si="40"/>
        <v>2</v>
      </c>
      <c r="C106" s="5">
        <f t="shared" si="41"/>
        <v>6</v>
      </c>
      <c r="D106" s="7">
        <f t="shared" si="42"/>
        <v>37072</v>
      </c>
      <c r="E106" s="7" t="str">
        <f>_xll.GetPriceData($J$4,"assessmentdate",D106)</f>
        <v>#N/A Log in required</v>
      </c>
      <c r="F106" s="33" t="s">
        <v>271</v>
      </c>
      <c r="G106" s="38" t="e">
        <f>_xll.GetPrice($G$4,,"mid",E106)</f>
        <v>#VALUE!</v>
      </c>
      <c r="H106" s="38" t="str">
        <f>_xll.GetPrice($G$4,,"mid",D106)</f>
        <v>#N/A No price available before 04/09/2009</v>
      </c>
      <c r="I106" s="38" t="str">
        <f>_xll.GetPrice($I$4,"MonthlyAverage","Mid",$D106)</f>
        <v>#N/A No price available for MonthlyAverage before 30/09/2009</v>
      </c>
      <c r="J106" s="16" t="str">
        <f>_xll.GetPriceData(J$4,"mid",$D106)</f>
        <v>#N/A Log in required</v>
      </c>
      <c r="K106" s="21" t="e">
        <f t="shared" si="43"/>
        <v>#VALUE!</v>
      </c>
      <c r="L106" s="16" t="str">
        <f>_xll.GetPriceData(L$4,"mid",$D106)</f>
        <v>#N/A Log in required</v>
      </c>
      <c r="M106" s="21" t="e">
        <f t="shared" si="44"/>
        <v>#VALUE!</v>
      </c>
      <c r="N106" s="16" t="str">
        <f>_xll.GetPrice($N$4,"MonthlyAverage","Mid",$D106)</f>
        <v>#N/A No price available for MonthlyAverage before 28/02/2005</v>
      </c>
      <c r="O106" s="179">
        <f>_xll.GetPrice($O$4,"MonthlyAverage","Mid",$D106)</f>
        <v>16.25</v>
      </c>
      <c r="P106" s="21">
        <f t="shared" ref="P106:P169" si="74">O106*20</f>
        <v>325</v>
      </c>
      <c r="Q106" s="16">
        <f t="shared" ref="Q106:Q169" si="75">P106*1.102</f>
        <v>358.15000000000003</v>
      </c>
      <c r="R106" s="21">
        <f>_xll.GetPrice($R$4,"MonthlyAverage","Mid",$D106)</f>
        <v>12</v>
      </c>
      <c r="S106" s="21">
        <f t="shared" ref="S106:S169" si="76">R106*20</f>
        <v>240</v>
      </c>
      <c r="T106" s="16">
        <f t="shared" ref="T106:T169" si="77">S106*1.102</f>
        <v>264.48</v>
      </c>
      <c r="U106" s="190" t="e">
        <f t="shared" si="45"/>
        <v>#VALUE!</v>
      </c>
      <c r="V106" s="183" t="e">
        <f t="shared" si="46"/>
        <v>#VALUE!</v>
      </c>
      <c r="W106" s="191" t="e">
        <f t="shared" si="47"/>
        <v>#VALUE!</v>
      </c>
      <c r="X106" s="183" t="e">
        <f t="shared" si="48"/>
        <v>#VALUE!</v>
      </c>
      <c r="Y106" s="191" t="e">
        <f t="shared" si="49"/>
        <v>#VALUE!</v>
      </c>
      <c r="Z106" s="194" t="e">
        <f t="shared" si="50"/>
        <v>#VALUE!</v>
      </c>
      <c r="AA106" s="183" t="e">
        <f t="shared" si="51"/>
        <v>#VALUE!</v>
      </c>
      <c r="AB106" s="25" t="e">
        <f t="shared" si="52"/>
        <v>#VALUE!</v>
      </c>
      <c r="AC106" s="16" t="e">
        <f t="shared" si="53"/>
        <v>#VALUE!</v>
      </c>
      <c r="AD106" s="16" t="e">
        <f t="shared" si="54"/>
        <v>#VALUE!</v>
      </c>
      <c r="AE106" s="25" t="e">
        <f t="shared" si="55"/>
        <v>#VALUE!</v>
      </c>
      <c r="AF106" s="16" t="e">
        <f t="shared" si="56"/>
        <v>#VALUE!</v>
      </c>
      <c r="AG106" s="16" t="e">
        <f t="shared" si="57"/>
        <v>#VALUE!</v>
      </c>
      <c r="AH106" s="16">
        <f t="shared" si="58"/>
        <v>0</v>
      </c>
      <c r="AI106" s="16">
        <f t="shared" si="59"/>
        <v>-1.1019999999999754</v>
      </c>
      <c r="AJ106" s="25" t="e">
        <f t="shared" si="60"/>
        <v>#VALUE!</v>
      </c>
      <c r="AK106" s="16" t="e">
        <f t="shared" si="61"/>
        <v>#VALUE!</v>
      </c>
      <c r="AL106" s="16" t="e">
        <f t="shared" si="62"/>
        <v>#VALUE!</v>
      </c>
      <c r="AM106" s="16" t="e">
        <f t="shared" si="63"/>
        <v>#VALUE!</v>
      </c>
      <c r="AN106" s="42" t="e">
        <f t="shared" si="64"/>
        <v>#VALUE!</v>
      </c>
      <c r="AO106" s="43" t="e">
        <f t="shared" si="65"/>
        <v>#VALUE!</v>
      </c>
      <c r="AP106" s="43" t="e">
        <f t="shared" si="66"/>
        <v>#VALUE!</v>
      </c>
      <c r="AQ106" s="43" t="e">
        <f t="shared" si="67"/>
        <v>#VALUE!</v>
      </c>
      <c r="AR106" s="43" t="e">
        <f t="shared" si="68"/>
        <v>#VALUE!</v>
      </c>
      <c r="AS106" s="177" t="e">
        <f t="shared" si="69"/>
        <v>#VALUE!</v>
      </c>
      <c r="AT106" s="115" t="e">
        <f t="shared" si="70"/>
        <v>#VALUE!</v>
      </c>
      <c r="AU106" s="115" t="e">
        <f t="shared" si="71"/>
        <v>#VALUE!</v>
      </c>
      <c r="AV106" s="115" t="e">
        <f t="shared" si="72"/>
        <v>#VALUE!</v>
      </c>
      <c r="AW106" s="115" t="e">
        <f t="shared" si="73"/>
        <v>#VALUE!</v>
      </c>
    </row>
    <row r="107" spans="1:49" x14ac:dyDescent="0.35">
      <c r="A107" s="5">
        <f t="shared" si="39"/>
        <v>2001</v>
      </c>
      <c r="B107" s="5">
        <f t="shared" si="40"/>
        <v>3</v>
      </c>
      <c r="C107" s="5">
        <f t="shared" si="41"/>
        <v>7</v>
      </c>
      <c r="D107" s="7">
        <f t="shared" si="42"/>
        <v>37103</v>
      </c>
      <c r="E107" s="7" t="str">
        <f>_xll.GetPriceData($J$4,"assessmentdate",D107)</f>
        <v>#N/A Log in required</v>
      </c>
      <c r="F107" s="33" t="s">
        <v>272</v>
      </c>
      <c r="G107" s="38" t="e">
        <f>_xll.GetPrice($G$4,,"mid",E107)</f>
        <v>#VALUE!</v>
      </c>
      <c r="H107" s="38" t="str">
        <f>_xll.GetPrice($G$4,,"mid",D107)</f>
        <v>#N/A No price available before 04/09/2009</v>
      </c>
      <c r="I107" s="38" t="str">
        <f>_xll.GetPrice($I$4,"MonthlyAverage","Mid",$D107)</f>
        <v>#N/A No price available for MonthlyAverage before 30/09/2009</v>
      </c>
      <c r="J107" s="16" t="str">
        <f>_xll.GetPriceData(J$4,"mid",$D107)</f>
        <v>#N/A Log in required</v>
      </c>
      <c r="K107" s="21" t="e">
        <f t="shared" si="43"/>
        <v>#VALUE!</v>
      </c>
      <c r="L107" s="16" t="str">
        <f>_xll.GetPriceData(L$4,"mid",$D107)</f>
        <v>#N/A Log in required</v>
      </c>
      <c r="M107" s="21" t="e">
        <f t="shared" si="44"/>
        <v>#VALUE!</v>
      </c>
      <c r="N107" s="16" t="str">
        <f>_xll.GetPrice($N$4,"MonthlyAverage","Mid",$D107)</f>
        <v>#N/A No price available for MonthlyAverage before 28/02/2005</v>
      </c>
      <c r="O107" s="179">
        <f>_xll.GetPrice($O$4,"MonthlyAverage","Mid",$D107)</f>
        <v>16.25</v>
      </c>
      <c r="P107" s="21">
        <f t="shared" si="74"/>
        <v>325</v>
      </c>
      <c r="Q107" s="16">
        <f t="shared" si="75"/>
        <v>358.15000000000003</v>
      </c>
      <c r="R107" s="21">
        <f>_xll.GetPrice($R$4,"MonthlyAverage","Mid",$D107)</f>
        <v>11.98</v>
      </c>
      <c r="S107" s="21">
        <f t="shared" si="76"/>
        <v>239.60000000000002</v>
      </c>
      <c r="T107" s="16">
        <f t="shared" si="77"/>
        <v>264.03920000000005</v>
      </c>
      <c r="U107" s="190" t="e">
        <f t="shared" si="45"/>
        <v>#VALUE!</v>
      </c>
      <c r="V107" s="183" t="e">
        <f t="shared" si="46"/>
        <v>#VALUE!</v>
      </c>
      <c r="W107" s="191" t="e">
        <f t="shared" si="47"/>
        <v>#VALUE!</v>
      </c>
      <c r="X107" s="183" t="e">
        <f t="shared" si="48"/>
        <v>#VALUE!</v>
      </c>
      <c r="Y107" s="191" t="e">
        <f t="shared" si="49"/>
        <v>#VALUE!</v>
      </c>
      <c r="Z107" s="194" t="e">
        <f t="shared" si="50"/>
        <v>#VALUE!</v>
      </c>
      <c r="AA107" s="183" t="e">
        <f t="shared" si="51"/>
        <v>#VALUE!</v>
      </c>
      <c r="AB107" s="25" t="e">
        <f t="shared" si="52"/>
        <v>#VALUE!</v>
      </c>
      <c r="AC107" s="16" t="e">
        <f t="shared" si="53"/>
        <v>#VALUE!</v>
      </c>
      <c r="AD107" s="16" t="e">
        <f t="shared" si="54"/>
        <v>#VALUE!</v>
      </c>
      <c r="AE107" s="25" t="e">
        <f t="shared" si="55"/>
        <v>#VALUE!</v>
      </c>
      <c r="AF107" s="16" t="e">
        <f t="shared" si="56"/>
        <v>#VALUE!</v>
      </c>
      <c r="AG107" s="16" t="e">
        <f t="shared" si="57"/>
        <v>#VALUE!</v>
      </c>
      <c r="AH107" s="16">
        <f t="shared" si="58"/>
        <v>0</v>
      </c>
      <c r="AI107" s="16">
        <f t="shared" si="59"/>
        <v>-0.44079999999996744</v>
      </c>
      <c r="AJ107" s="25" t="e">
        <f t="shared" si="60"/>
        <v>#VALUE!</v>
      </c>
      <c r="AK107" s="16" t="e">
        <f t="shared" si="61"/>
        <v>#VALUE!</v>
      </c>
      <c r="AL107" s="16" t="e">
        <f t="shared" si="62"/>
        <v>#VALUE!</v>
      </c>
      <c r="AM107" s="16" t="e">
        <f t="shared" si="63"/>
        <v>#VALUE!</v>
      </c>
      <c r="AN107" s="42" t="e">
        <f t="shared" si="64"/>
        <v>#VALUE!</v>
      </c>
      <c r="AO107" s="43" t="e">
        <f t="shared" si="65"/>
        <v>#VALUE!</v>
      </c>
      <c r="AP107" s="43" t="e">
        <f t="shared" si="66"/>
        <v>#VALUE!</v>
      </c>
      <c r="AQ107" s="43" t="e">
        <f t="shared" si="67"/>
        <v>#VALUE!</v>
      </c>
      <c r="AR107" s="43" t="e">
        <f t="shared" si="68"/>
        <v>#VALUE!</v>
      </c>
      <c r="AS107" s="177" t="e">
        <f t="shared" si="69"/>
        <v>#VALUE!</v>
      </c>
      <c r="AT107" s="115" t="e">
        <f t="shared" si="70"/>
        <v>#VALUE!</v>
      </c>
      <c r="AU107" s="115" t="e">
        <f t="shared" si="71"/>
        <v>#VALUE!</v>
      </c>
      <c r="AV107" s="115" t="e">
        <f t="shared" si="72"/>
        <v>#VALUE!</v>
      </c>
      <c r="AW107" s="115" t="e">
        <f t="shared" si="73"/>
        <v>#VALUE!</v>
      </c>
    </row>
    <row r="108" spans="1:49" x14ac:dyDescent="0.35">
      <c r="A108" s="5">
        <f t="shared" si="39"/>
        <v>2001</v>
      </c>
      <c r="B108" s="5">
        <f t="shared" si="40"/>
        <v>3</v>
      </c>
      <c r="C108" s="5">
        <f t="shared" si="41"/>
        <v>8</v>
      </c>
      <c r="D108" s="7">
        <f t="shared" si="42"/>
        <v>37134</v>
      </c>
      <c r="E108" s="7" t="str">
        <f>_xll.GetPriceData($J$4,"assessmentdate",D108)</f>
        <v>#N/A Log in required</v>
      </c>
      <c r="F108" s="33" t="s">
        <v>273</v>
      </c>
      <c r="G108" s="38" t="e">
        <f>_xll.GetPrice($G$4,,"mid",E108)</f>
        <v>#VALUE!</v>
      </c>
      <c r="H108" s="38" t="str">
        <f>_xll.GetPrice($G$4,,"mid",D108)</f>
        <v>#N/A No price available before 04/09/2009</v>
      </c>
      <c r="I108" s="38" t="str">
        <f>_xll.GetPrice($I$4,"MonthlyAverage","Mid",$D108)</f>
        <v>#N/A No price available for MonthlyAverage before 30/09/2009</v>
      </c>
      <c r="J108" s="16" t="str">
        <f>_xll.GetPriceData(J$4,"mid",$D108)</f>
        <v>#N/A Log in required</v>
      </c>
      <c r="K108" s="21" t="e">
        <f t="shared" si="43"/>
        <v>#VALUE!</v>
      </c>
      <c r="L108" s="16" t="str">
        <f>_xll.GetPriceData(L$4,"mid",$D108)</f>
        <v>#N/A Log in required</v>
      </c>
      <c r="M108" s="21" t="e">
        <f t="shared" si="44"/>
        <v>#VALUE!</v>
      </c>
      <c r="N108" s="16" t="str">
        <f>_xll.GetPrice($N$4,"MonthlyAverage","Mid",$D108)</f>
        <v>#N/A No price available for MonthlyAverage before 28/02/2005</v>
      </c>
      <c r="O108" s="179">
        <f>_xll.GetPrice($O$4,"MonthlyAverage","Mid",$D108)</f>
        <v>16.25</v>
      </c>
      <c r="P108" s="21">
        <f t="shared" si="74"/>
        <v>325</v>
      </c>
      <c r="Q108" s="16">
        <f t="shared" si="75"/>
        <v>358.15000000000003</v>
      </c>
      <c r="R108" s="21">
        <f>_xll.GetPrice($R$4,"MonthlyAverage","Mid",$D108)</f>
        <v>11.5</v>
      </c>
      <c r="S108" s="21">
        <f t="shared" si="76"/>
        <v>230</v>
      </c>
      <c r="T108" s="16">
        <f t="shared" si="77"/>
        <v>253.46</v>
      </c>
      <c r="U108" s="190" t="e">
        <f t="shared" si="45"/>
        <v>#VALUE!</v>
      </c>
      <c r="V108" s="183" t="e">
        <f t="shared" si="46"/>
        <v>#VALUE!</v>
      </c>
      <c r="W108" s="191" t="e">
        <f t="shared" si="47"/>
        <v>#VALUE!</v>
      </c>
      <c r="X108" s="183" t="e">
        <f t="shared" si="48"/>
        <v>#VALUE!</v>
      </c>
      <c r="Y108" s="191" t="e">
        <f t="shared" si="49"/>
        <v>#VALUE!</v>
      </c>
      <c r="Z108" s="194" t="e">
        <f t="shared" si="50"/>
        <v>#VALUE!</v>
      </c>
      <c r="AA108" s="183" t="e">
        <f t="shared" si="51"/>
        <v>#VALUE!</v>
      </c>
      <c r="AB108" s="25" t="e">
        <f t="shared" si="52"/>
        <v>#VALUE!</v>
      </c>
      <c r="AC108" s="16" t="e">
        <f t="shared" si="53"/>
        <v>#VALUE!</v>
      </c>
      <c r="AD108" s="16" t="e">
        <f t="shared" si="54"/>
        <v>#VALUE!</v>
      </c>
      <c r="AE108" s="25" t="e">
        <f t="shared" si="55"/>
        <v>#VALUE!</v>
      </c>
      <c r="AF108" s="16" t="e">
        <f t="shared" si="56"/>
        <v>#VALUE!</v>
      </c>
      <c r="AG108" s="16" t="e">
        <f t="shared" si="57"/>
        <v>#VALUE!</v>
      </c>
      <c r="AH108" s="16">
        <f t="shared" si="58"/>
        <v>0</v>
      </c>
      <c r="AI108" s="16">
        <f t="shared" si="59"/>
        <v>-10.579200000000043</v>
      </c>
      <c r="AJ108" s="25" t="e">
        <f t="shared" si="60"/>
        <v>#VALUE!</v>
      </c>
      <c r="AK108" s="16" t="e">
        <f t="shared" si="61"/>
        <v>#VALUE!</v>
      </c>
      <c r="AL108" s="16" t="e">
        <f t="shared" si="62"/>
        <v>#VALUE!</v>
      </c>
      <c r="AM108" s="16" t="e">
        <f t="shared" si="63"/>
        <v>#VALUE!</v>
      </c>
      <c r="AN108" s="42" t="e">
        <f t="shared" si="64"/>
        <v>#VALUE!</v>
      </c>
      <c r="AO108" s="43" t="e">
        <f t="shared" si="65"/>
        <v>#VALUE!</v>
      </c>
      <c r="AP108" s="43" t="e">
        <f t="shared" si="66"/>
        <v>#VALUE!</v>
      </c>
      <c r="AQ108" s="43" t="e">
        <f t="shared" si="67"/>
        <v>#VALUE!</v>
      </c>
      <c r="AR108" s="43" t="e">
        <f t="shared" si="68"/>
        <v>#VALUE!</v>
      </c>
      <c r="AS108" s="177" t="e">
        <f t="shared" si="69"/>
        <v>#VALUE!</v>
      </c>
      <c r="AT108" s="115" t="e">
        <f t="shared" si="70"/>
        <v>#VALUE!</v>
      </c>
      <c r="AU108" s="115" t="e">
        <f t="shared" si="71"/>
        <v>#VALUE!</v>
      </c>
      <c r="AV108" s="115" t="e">
        <f t="shared" si="72"/>
        <v>#VALUE!</v>
      </c>
      <c r="AW108" s="115" t="e">
        <f t="shared" si="73"/>
        <v>#VALUE!</v>
      </c>
    </row>
    <row r="109" spans="1:49" x14ac:dyDescent="0.35">
      <c r="A109" s="5">
        <f t="shared" si="39"/>
        <v>2001</v>
      </c>
      <c r="B109" s="5">
        <f t="shared" si="40"/>
        <v>3</v>
      </c>
      <c r="C109" s="5">
        <f t="shared" si="41"/>
        <v>9</v>
      </c>
      <c r="D109" s="7">
        <f t="shared" si="42"/>
        <v>37164</v>
      </c>
      <c r="E109" s="7" t="str">
        <f>_xll.GetPriceData($J$4,"assessmentdate",D109)</f>
        <v>#N/A Log in required</v>
      </c>
      <c r="F109" s="33" t="s">
        <v>274</v>
      </c>
      <c r="G109" s="38" t="e">
        <f>_xll.GetPrice($G$4,,"mid",E109)</f>
        <v>#VALUE!</v>
      </c>
      <c r="H109" s="38" t="str">
        <f>_xll.GetPrice($G$4,,"mid",D109)</f>
        <v>#N/A No price available before 04/09/2009</v>
      </c>
      <c r="I109" s="38" t="str">
        <f>_xll.GetPrice($I$4,"MonthlyAverage","Mid",$D109)</f>
        <v>#N/A No price available for MonthlyAverage before 30/09/2009</v>
      </c>
      <c r="J109" s="16" t="str">
        <f>_xll.GetPriceData(J$4,"mid",$D109)</f>
        <v>#N/A Log in required</v>
      </c>
      <c r="K109" s="21" t="e">
        <f t="shared" si="43"/>
        <v>#VALUE!</v>
      </c>
      <c r="L109" s="16" t="str">
        <f>_xll.GetPriceData(L$4,"mid",$D109)</f>
        <v>#N/A Log in required</v>
      </c>
      <c r="M109" s="21" t="e">
        <f t="shared" si="44"/>
        <v>#VALUE!</v>
      </c>
      <c r="N109" s="16" t="str">
        <f>_xll.GetPrice($N$4,"MonthlyAverage","Mid",$D109)</f>
        <v>#N/A No price available for MonthlyAverage before 28/02/2005</v>
      </c>
      <c r="O109" s="179">
        <f>_xll.GetPrice($O$4,"MonthlyAverage","Mid",$D109)</f>
        <v>16.25</v>
      </c>
      <c r="P109" s="21">
        <f t="shared" si="74"/>
        <v>325</v>
      </c>
      <c r="Q109" s="16">
        <f t="shared" si="75"/>
        <v>358.15000000000003</v>
      </c>
      <c r="R109" s="21">
        <f>_xll.GetPrice($R$4,"MonthlyAverage","Mid",$D109)</f>
        <v>11.5</v>
      </c>
      <c r="S109" s="21">
        <f t="shared" si="76"/>
        <v>230</v>
      </c>
      <c r="T109" s="16">
        <f t="shared" si="77"/>
        <v>253.46</v>
      </c>
      <c r="U109" s="190" t="e">
        <f t="shared" si="45"/>
        <v>#VALUE!</v>
      </c>
      <c r="V109" s="183" t="e">
        <f t="shared" si="46"/>
        <v>#VALUE!</v>
      </c>
      <c r="W109" s="191" t="e">
        <f t="shared" si="47"/>
        <v>#VALUE!</v>
      </c>
      <c r="X109" s="183" t="e">
        <f t="shared" si="48"/>
        <v>#VALUE!</v>
      </c>
      <c r="Y109" s="191" t="e">
        <f t="shared" si="49"/>
        <v>#VALUE!</v>
      </c>
      <c r="Z109" s="194" t="e">
        <f t="shared" si="50"/>
        <v>#VALUE!</v>
      </c>
      <c r="AA109" s="183" t="e">
        <f t="shared" si="51"/>
        <v>#VALUE!</v>
      </c>
      <c r="AB109" s="25" t="e">
        <f t="shared" si="52"/>
        <v>#VALUE!</v>
      </c>
      <c r="AC109" s="16" t="e">
        <f t="shared" si="53"/>
        <v>#VALUE!</v>
      </c>
      <c r="AD109" s="16" t="e">
        <f t="shared" si="54"/>
        <v>#VALUE!</v>
      </c>
      <c r="AE109" s="25" t="e">
        <f t="shared" si="55"/>
        <v>#VALUE!</v>
      </c>
      <c r="AF109" s="16" t="e">
        <f t="shared" si="56"/>
        <v>#VALUE!</v>
      </c>
      <c r="AG109" s="16" t="e">
        <f t="shared" si="57"/>
        <v>#VALUE!</v>
      </c>
      <c r="AH109" s="16">
        <f t="shared" si="58"/>
        <v>0</v>
      </c>
      <c r="AI109" s="16">
        <f t="shared" si="59"/>
        <v>0</v>
      </c>
      <c r="AJ109" s="25" t="e">
        <f t="shared" si="60"/>
        <v>#VALUE!</v>
      </c>
      <c r="AK109" s="16" t="e">
        <f t="shared" si="61"/>
        <v>#VALUE!</v>
      </c>
      <c r="AL109" s="16" t="e">
        <f t="shared" si="62"/>
        <v>#VALUE!</v>
      </c>
      <c r="AM109" s="16" t="e">
        <f t="shared" si="63"/>
        <v>#VALUE!</v>
      </c>
      <c r="AN109" s="42" t="e">
        <f t="shared" si="64"/>
        <v>#VALUE!</v>
      </c>
      <c r="AO109" s="43" t="e">
        <f t="shared" si="65"/>
        <v>#VALUE!</v>
      </c>
      <c r="AP109" s="43" t="e">
        <f t="shared" si="66"/>
        <v>#VALUE!</v>
      </c>
      <c r="AQ109" s="43" t="e">
        <f t="shared" si="67"/>
        <v>#VALUE!</v>
      </c>
      <c r="AR109" s="43" t="e">
        <f t="shared" si="68"/>
        <v>#VALUE!</v>
      </c>
      <c r="AS109" s="177" t="e">
        <f t="shared" si="69"/>
        <v>#VALUE!</v>
      </c>
      <c r="AT109" s="115" t="e">
        <f t="shared" si="70"/>
        <v>#VALUE!</v>
      </c>
      <c r="AU109" s="115" t="e">
        <f t="shared" si="71"/>
        <v>#VALUE!</v>
      </c>
      <c r="AV109" s="115" t="e">
        <f t="shared" si="72"/>
        <v>#VALUE!</v>
      </c>
      <c r="AW109" s="115" t="e">
        <f t="shared" si="73"/>
        <v>#VALUE!</v>
      </c>
    </row>
    <row r="110" spans="1:49" x14ac:dyDescent="0.35">
      <c r="A110" s="5">
        <f t="shared" si="39"/>
        <v>2001</v>
      </c>
      <c r="B110" s="5">
        <f t="shared" si="40"/>
        <v>4</v>
      </c>
      <c r="C110" s="5">
        <f t="shared" si="41"/>
        <v>10</v>
      </c>
      <c r="D110" s="7">
        <f t="shared" si="42"/>
        <v>37195</v>
      </c>
      <c r="E110" s="7" t="str">
        <f>_xll.GetPriceData($J$4,"assessmentdate",D110)</f>
        <v>#N/A Log in required</v>
      </c>
      <c r="F110" s="33" t="s">
        <v>275</v>
      </c>
      <c r="G110" s="38" t="e">
        <f>_xll.GetPrice($G$4,,"mid",E110)</f>
        <v>#VALUE!</v>
      </c>
      <c r="H110" s="38" t="str">
        <f>_xll.GetPrice($G$4,,"mid",D110)</f>
        <v>#N/A No price available before 04/09/2009</v>
      </c>
      <c r="I110" s="38" t="str">
        <f>_xll.GetPrice($I$4,"MonthlyAverage","Mid",$D110)</f>
        <v>#N/A No price available for MonthlyAverage before 30/09/2009</v>
      </c>
      <c r="J110" s="16" t="str">
        <f>_xll.GetPriceData(J$4,"mid",$D110)</f>
        <v>#N/A Log in required</v>
      </c>
      <c r="K110" s="21" t="e">
        <f t="shared" si="43"/>
        <v>#VALUE!</v>
      </c>
      <c r="L110" s="16" t="str">
        <f>_xll.GetPriceData(L$4,"mid",$D110)</f>
        <v>#N/A Log in required</v>
      </c>
      <c r="M110" s="21" t="e">
        <f t="shared" si="44"/>
        <v>#VALUE!</v>
      </c>
      <c r="N110" s="16" t="str">
        <f>_xll.GetPrice($N$4,"MonthlyAverage","Mid",$D110)</f>
        <v>#N/A No price available for MonthlyAverage before 28/02/2005</v>
      </c>
      <c r="O110" s="179">
        <f>_xll.GetPrice($O$4,"MonthlyAverage","Mid",$D110)</f>
        <v>16.25</v>
      </c>
      <c r="P110" s="21">
        <f t="shared" si="74"/>
        <v>325</v>
      </c>
      <c r="Q110" s="16">
        <f t="shared" si="75"/>
        <v>358.15000000000003</v>
      </c>
      <c r="R110" s="21">
        <f>_xll.GetPrice($R$4,"MonthlyAverage","Mid",$D110)</f>
        <v>11.46</v>
      </c>
      <c r="S110" s="21">
        <f t="shared" si="76"/>
        <v>229.20000000000002</v>
      </c>
      <c r="T110" s="16">
        <f t="shared" si="77"/>
        <v>252.57840000000004</v>
      </c>
      <c r="U110" s="190" t="e">
        <f t="shared" si="45"/>
        <v>#VALUE!</v>
      </c>
      <c r="V110" s="183" t="e">
        <f t="shared" si="46"/>
        <v>#VALUE!</v>
      </c>
      <c r="W110" s="191" t="e">
        <f t="shared" si="47"/>
        <v>#VALUE!</v>
      </c>
      <c r="X110" s="183" t="e">
        <f t="shared" si="48"/>
        <v>#VALUE!</v>
      </c>
      <c r="Y110" s="191" t="e">
        <f t="shared" si="49"/>
        <v>#VALUE!</v>
      </c>
      <c r="Z110" s="194" t="e">
        <f t="shared" si="50"/>
        <v>#VALUE!</v>
      </c>
      <c r="AA110" s="183" t="e">
        <f t="shared" si="51"/>
        <v>#VALUE!</v>
      </c>
      <c r="AB110" s="25" t="e">
        <f t="shared" si="52"/>
        <v>#VALUE!</v>
      </c>
      <c r="AC110" s="16" t="e">
        <f t="shared" si="53"/>
        <v>#VALUE!</v>
      </c>
      <c r="AD110" s="16" t="e">
        <f t="shared" si="54"/>
        <v>#VALUE!</v>
      </c>
      <c r="AE110" s="25" t="e">
        <f t="shared" si="55"/>
        <v>#VALUE!</v>
      </c>
      <c r="AF110" s="16" t="e">
        <f t="shared" si="56"/>
        <v>#VALUE!</v>
      </c>
      <c r="AG110" s="16" t="e">
        <f t="shared" si="57"/>
        <v>#VALUE!</v>
      </c>
      <c r="AH110" s="16">
        <f t="shared" si="58"/>
        <v>0</v>
      </c>
      <c r="AI110" s="16">
        <f t="shared" si="59"/>
        <v>-0.8815999999999633</v>
      </c>
      <c r="AJ110" s="25" t="e">
        <f t="shared" si="60"/>
        <v>#VALUE!</v>
      </c>
      <c r="AK110" s="16" t="e">
        <f t="shared" si="61"/>
        <v>#VALUE!</v>
      </c>
      <c r="AL110" s="16" t="e">
        <f t="shared" si="62"/>
        <v>#VALUE!</v>
      </c>
      <c r="AM110" s="16" t="e">
        <f t="shared" si="63"/>
        <v>#VALUE!</v>
      </c>
      <c r="AN110" s="42" t="e">
        <f t="shared" si="64"/>
        <v>#VALUE!</v>
      </c>
      <c r="AO110" s="43" t="e">
        <f t="shared" si="65"/>
        <v>#VALUE!</v>
      </c>
      <c r="AP110" s="43" t="e">
        <f t="shared" si="66"/>
        <v>#VALUE!</v>
      </c>
      <c r="AQ110" s="43" t="e">
        <f t="shared" si="67"/>
        <v>#VALUE!</v>
      </c>
      <c r="AR110" s="43" t="e">
        <f t="shared" si="68"/>
        <v>#VALUE!</v>
      </c>
      <c r="AS110" s="177" t="e">
        <f t="shared" si="69"/>
        <v>#VALUE!</v>
      </c>
      <c r="AT110" s="115" t="e">
        <f t="shared" si="70"/>
        <v>#VALUE!</v>
      </c>
      <c r="AU110" s="115" t="e">
        <f t="shared" si="71"/>
        <v>#VALUE!</v>
      </c>
      <c r="AV110" s="115" t="e">
        <f t="shared" si="72"/>
        <v>#VALUE!</v>
      </c>
      <c r="AW110" s="115" t="e">
        <f t="shared" si="73"/>
        <v>#VALUE!</v>
      </c>
    </row>
    <row r="111" spans="1:49" x14ac:dyDescent="0.35">
      <c r="A111" s="5">
        <f t="shared" si="39"/>
        <v>2001</v>
      </c>
      <c r="B111" s="5">
        <f t="shared" si="40"/>
        <v>4</v>
      </c>
      <c r="C111" s="5">
        <f t="shared" si="41"/>
        <v>11</v>
      </c>
      <c r="D111" s="7">
        <f t="shared" si="42"/>
        <v>37225</v>
      </c>
      <c r="E111" s="7" t="str">
        <f>_xll.GetPriceData($J$4,"assessmentdate",D111)</f>
        <v>#N/A Log in required</v>
      </c>
      <c r="F111" s="33" t="s">
        <v>276</v>
      </c>
      <c r="G111" s="38" t="e">
        <f>_xll.GetPrice($G$4,,"mid",E111)</f>
        <v>#VALUE!</v>
      </c>
      <c r="H111" s="38" t="str">
        <f>_xll.GetPrice($G$4,,"mid",D111)</f>
        <v>#N/A No price available before 04/09/2009</v>
      </c>
      <c r="I111" s="38" t="str">
        <f>_xll.GetPrice($I$4,"MonthlyAverage","Mid",$D111)</f>
        <v>#N/A No price available for MonthlyAverage before 30/09/2009</v>
      </c>
      <c r="J111" s="16" t="str">
        <f>_xll.GetPriceData(J$4,"mid",$D111)</f>
        <v>#N/A Log in required</v>
      </c>
      <c r="K111" s="21" t="e">
        <f t="shared" si="43"/>
        <v>#VALUE!</v>
      </c>
      <c r="L111" s="16" t="str">
        <f>_xll.GetPriceData(L$4,"mid",$D111)</f>
        <v>#N/A Log in required</v>
      </c>
      <c r="M111" s="21" t="e">
        <f t="shared" si="44"/>
        <v>#VALUE!</v>
      </c>
      <c r="N111" s="16" t="str">
        <f>_xll.GetPrice($N$4,"MonthlyAverage","Mid",$D111)</f>
        <v>#N/A No price available for MonthlyAverage before 28/02/2005</v>
      </c>
      <c r="O111" s="179">
        <f>_xll.GetPrice($O$4,"MonthlyAverage","Mid",$D111)</f>
        <v>16.25</v>
      </c>
      <c r="P111" s="21">
        <f t="shared" si="74"/>
        <v>325</v>
      </c>
      <c r="Q111" s="16">
        <f t="shared" si="75"/>
        <v>358.15000000000003</v>
      </c>
      <c r="R111" s="21">
        <f>_xll.GetPrice($R$4,"MonthlyAverage","Mid",$D111)</f>
        <v>10.5</v>
      </c>
      <c r="S111" s="21">
        <f t="shared" si="76"/>
        <v>210</v>
      </c>
      <c r="T111" s="16">
        <f t="shared" si="77"/>
        <v>231.42000000000002</v>
      </c>
      <c r="U111" s="190" t="e">
        <f t="shared" si="45"/>
        <v>#VALUE!</v>
      </c>
      <c r="V111" s="183" t="e">
        <f t="shared" si="46"/>
        <v>#VALUE!</v>
      </c>
      <c r="W111" s="191" t="e">
        <f t="shared" si="47"/>
        <v>#VALUE!</v>
      </c>
      <c r="X111" s="183" t="e">
        <f t="shared" si="48"/>
        <v>#VALUE!</v>
      </c>
      <c r="Y111" s="191" t="e">
        <f t="shared" si="49"/>
        <v>#VALUE!</v>
      </c>
      <c r="Z111" s="194" t="e">
        <f t="shared" si="50"/>
        <v>#VALUE!</v>
      </c>
      <c r="AA111" s="183" t="e">
        <f t="shared" si="51"/>
        <v>#VALUE!</v>
      </c>
      <c r="AB111" s="25" t="e">
        <f t="shared" si="52"/>
        <v>#VALUE!</v>
      </c>
      <c r="AC111" s="16" t="e">
        <f t="shared" si="53"/>
        <v>#VALUE!</v>
      </c>
      <c r="AD111" s="16" t="e">
        <f t="shared" si="54"/>
        <v>#VALUE!</v>
      </c>
      <c r="AE111" s="25" t="e">
        <f t="shared" si="55"/>
        <v>#VALUE!</v>
      </c>
      <c r="AF111" s="16" t="e">
        <f t="shared" si="56"/>
        <v>#VALUE!</v>
      </c>
      <c r="AG111" s="16" t="e">
        <f t="shared" si="57"/>
        <v>#VALUE!</v>
      </c>
      <c r="AH111" s="16">
        <f t="shared" si="58"/>
        <v>0</v>
      </c>
      <c r="AI111" s="16">
        <f t="shared" si="59"/>
        <v>-21.158400000000029</v>
      </c>
      <c r="AJ111" s="25" t="e">
        <f t="shared" si="60"/>
        <v>#VALUE!</v>
      </c>
      <c r="AK111" s="16" t="e">
        <f t="shared" si="61"/>
        <v>#VALUE!</v>
      </c>
      <c r="AL111" s="16" t="e">
        <f t="shared" si="62"/>
        <v>#VALUE!</v>
      </c>
      <c r="AM111" s="16" t="e">
        <f t="shared" si="63"/>
        <v>#VALUE!</v>
      </c>
      <c r="AN111" s="42" t="e">
        <f t="shared" si="64"/>
        <v>#VALUE!</v>
      </c>
      <c r="AO111" s="43" t="e">
        <f t="shared" si="65"/>
        <v>#VALUE!</v>
      </c>
      <c r="AP111" s="43" t="e">
        <f t="shared" si="66"/>
        <v>#VALUE!</v>
      </c>
      <c r="AQ111" s="43" t="e">
        <f t="shared" si="67"/>
        <v>#VALUE!</v>
      </c>
      <c r="AR111" s="43" t="e">
        <f t="shared" si="68"/>
        <v>#VALUE!</v>
      </c>
      <c r="AS111" s="177" t="e">
        <f t="shared" si="69"/>
        <v>#VALUE!</v>
      </c>
      <c r="AT111" s="115" t="e">
        <f t="shared" si="70"/>
        <v>#VALUE!</v>
      </c>
      <c r="AU111" s="115" t="e">
        <f t="shared" si="71"/>
        <v>#VALUE!</v>
      </c>
      <c r="AV111" s="115" t="e">
        <f t="shared" si="72"/>
        <v>#VALUE!</v>
      </c>
      <c r="AW111" s="115" t="e">
        <f t="shared" si="73"/>
        <v>#VALUE!</v>
      </c>
    </row>
    <row r="112" spans="1:49" x14ac:dyDescent="0.35">
      <c r="A112" s="5">
        <f t="shared" si="39"/>
        <v>2001</v>
      </c>
      <c r="B112" s="5">
        <f t="shared" si="40"/>
        <v>4</v>
      </c>
      <c r="C112" s="5">
        <f t="shared" si="41"/>
        <v>12</v>
      </c>
      <c r="D112" s="7">
        <f t="shared" si="42"/>
        <v>37256</v>
      </c>
      <c r="E112" s="7" t="str">
        <f>_xll.GetPriceData($J$4,"assessmentdate",D112)</f>
        <v>#N/A Log in required</v>
      </c>
      <c r="F112" s="33" t="s">
        <v>277</v>
      </c>
      <c r="G112" s="38" t="e">
        <f>_xll.GetPrice($G$4,,"mid",E112)</f>
        <v>#VALUE!</v>
      </c>
      <c r="H112" s="38" t="str">
        <f>_xll.GetPrice($G$4,,"mid",D112)</f>
        <v>#N/A No price available before 04/09/2009</v>
      </c>
      <c r="I112" s="38" t="str">
        <f>_xll.GetPrice($I$4,"MonthlyAverage","Mid",$D112)</f>
        <v>#N/A No price available for MonthlyAverage before 30/09/2009</v>
      </c>
      <c r="J112" s="16" t="str">
        <f>_xll.GetPriceData(J$4,"mid",$D112)</f>
        <v>#N/A Log in required</v>
      </c>
      <c r="K112" s="21" t="e">
        <f t="shared" si="43"/>
        <v>#VALUE!</v>
      </c>
      <c r="L112" s="16" t="str">
        <f>_xll.GetPriceData(L$4,"mid",$D112)</f>
        <v>#N/A Log in required</v>
      </c>
      <c r="M112" s="21" t="e">
        <f t="shared" si="44"/>
        <v>#VALUE!</v>
      </c>
      <c r="N112" s="16" t="str">
        <f>_xll.GetPrice($N$4,"MonthlyAverage","Mid",$D112)</f>
        <v>#N/A No price available for MonthlyAverage before 28/02/2005</v>
      </c>
      <c r="O112" s="179">
        <f>_xll.GetPrice($O$4,"MonthlyAverage","Mid",$D112)</f>
        <v>16.25</v>
      </c>
      <c r="P112" s="21">
        <f t="shared" si="74"/>
        <v>325</v>
      </c>
      <c r="Q112" s="16">
        <f t="shared" si="75"/>
        <v>358.15000000000003</v>
      </c>
      <c r="R112" s="21">
        <f>_xll.GetPrice($R$4,"MonthlyAverage","Mid",$D112)</f>
        <v>10.5</v>
      </c>
      <c r="S112" s="21">
        <f t="shared" si="76"/>
        <v>210</v>
      </c>
      <c r="T112" s="16">
        <f t="shared" si="77"/>
        <v>231.42000000000002</v>
      </c>
      <c r="U112" s="190" t="e">
        <f t="shared" si="45"/>
        <v>#VALUE!</v>
      </c>
      <c r="V112" s="183" t="e">
        <f t="shared" si="46"/>
        <v>#VALUE!</v>
      </c>
      <c r="W112" s="191" t="e">
        <f t="shared" si="47"/>
        <v>#VALUE!</v>
      </c>
      <c r="X112" s="183" t="e">
        <f t="shared" si="48"/>
        <v>#VALUE!</v>
      </c>
      <c r="Y112" s="191" t="e">
        <f t="shared" si="49"/>
        <v>#VALUE!</v>
      </c>
      <c r="Z112" s="194" t="e">
        <f t="shared" si="50"/>
        <v>#VALUE!</v>
      </c>
      <c r="AA112" s="183" t="e">
        <f t="shared" si="51"/>
        <v>#VALUE!</v>
      </c>
      <c r="AB112" s="25" t="e">
        <f t="shared" si="52"/>
        <v>#VALUE!</v>
      </c>
      <c r="AC112" s="16" t="e">
        <f t="shared" si="53"/>
        <v>#VALUE!</v>
      </c>
      <c r="AD112" s="16" t="e">
        <f t="shared" si="54"/>
        <v>#VALUE!</v>
      </c>
      <c r="AE112" s="25" t="e">
        <f t="shared" si="55"/>
        <v>#VALUE!</v>
      </c>
      <c r="AF112" s="16" t="e">
        <f t="shared" si="56"/>
        <v>#VALUE!</v>
      </c>
      <c r="AG112" s="16" t="e">
        <f t="shared" si="57"/>
        <v>#VALUE!</v>
      </c>
      <c r="AH112" s="16">
        <f t="shared" si="58"/>
        <v>0</v>
      </c>
      <c r="AI112" s="16">
        <f t="shared" si="59"/>
        <v>0</v>
      </c>
      <c r="AJ112" s="25" t="e">
        <f t="shared" si="60"/>
        <v>#VALUE!</v>
      </c>
      <c r="AK112" s="16" t="e">
        <f t="shared" si="61"/>
        <v>#VALUE!</v>
      </c>
      <c r="AL112" s="16" t="e">
        <f t="shared" si="62"/>
        <v>#VALUE!</v>
      </c>
      <c r="AM112" s="16" t="e">
        <f t="shared" si="63"/>
        <v>#VALUE!</v>
      </c>
      <c r="AN112" s="42" t="e">
        <f t="shared" si="64"/>
        <v>#VALUE!</v>
      </c>
      <c r="AO112" s="43" t="e">
        <f t="shared" si="65"/>
        <v>#VALUE!</v>
      </c>
      <c r="AP112" s="43" t="e">
        <f t="shared" si="66"/>
        <v>#VALUE!</v>
      </c>
      <c r="AQ112" s="43" t="e">
        <f t="shared" si="67"/>
        <v>#VALUE!</v>
      </c>
      <c r="AR112" s="43" t="e">
        <f t="shared" si="68"/>
        <v>#VALUE!</v>
      </c>
      <c r="AS112" s="177" t="e">
        <f t="shared" si="69"/>
        <v>#VALUE!</v>
      </c>
      <c r="AT112" s="115" t="e">
        <f t="shared" si="70"/>
        <v>#VALUE!</v>
      </c>
      <c r="AU112" s="115" t="e">
        <f t="shared" si="71"/>
        <v>#VALUE!</v>
      </c>
      <c r="AV112" s="115" t="e">
        <f t="shared" si="72"/>
        <v>#VALUE!</v>
      </c>
      <c r="AW112" s="115" t="e">
        <f t="shared" si="73"/>
        <v>#VALUE!</v>
      </c>
    </row>
    <row r="113" spans="1:49" x14ac:dyDescent="0.35">
      <c r="A113" s="5">
        <f t="shared" si="39"/>
        <v>2002</v>
      </c>
      <c r="B113" s="5">
        <f t="shared" si="40"/>
        <v>1</v>
      </c>
      <c r="C113" s="5">
        <f t="shared" si="41"/>
        <v>1</v>
      </c>
      <c r="D113" s="7">
        <f t="shared" si="42"/>
        <v>37287</v>
      </c>
      <c r="E113" s="7" t="str">
        <f>_xll.GetPriceData($J$4,"assessmentdate",D113)</f>
        <v>#N/A Log in required</v>
      </c>
      <c r="F113" s="33" t="s">
        <v>278</v>
      </c>
      <c r="G113" s="38" t="e">
        <f>_xll.GetPrice($G$4,,"mid",E113)</f>
        <v>#VALUE!</v>
      </c>
      <c r="H113" s="38" t="str">
        <f>_xll.GetPrice($G$4,,"mid",D113)</f>
        <v>#N/A No price available before 04/09/2009</v>
      </c>
      <c r="I113" s="38" t="str">
        <f>_xll.GetPrice($I$4,"MonthlyAverage","Mid",$D113)</f>
        <v>#N/A No price available for MonthlyAverage before 30/09/2009</v>
      </c>
      <c r="J113" s="16" t="str">
        <f>_xll.GetPriceData(J$4,"mid",$D113)</f>
        <v>#N/A Log in required</v>
      </c>
      <c r="K113" s="21" t="e">
        <f t="shared" si="43"/>
        <v>#VALUE!</v>
      </c>
      <c r="L113" s="16" t="str">
        <f>_xll.GetPriceData(L$4,"mid",$D113)</f>
        <v>#N/A Log in required</v>
      </c>
      <c r="M113" s="21" t="e">
        <f t="shared" si="44"/>
        <v>#VALUE!</v>
      </c>
      <c r="N113" s="16" t="str">
        <f>_xll.GetPrice($N$4,"MonthlyAverage","Mid",$D113)</f>
        <v>#N/A No price available for MonthlyAverage before 28/02/2005</v>
      </c>
      <c r="O113" s="179">
        <f>_xll.GetPrice($O$4,"MonthlyAverage","Mid",$D113)</f>
        <v>16.25</v>
      </c>
      <c r="P113" s="21">
        <f t="shared" si="74"/>
        <v>325</v>
      </c>
      <c r="Q113" s="16">
        <f t="shared" si="75"/>
        <v>358.15000000000003</v>
      </c>
      <c r="R113" s="21">
        <f>_xll.GetPrice($R$4,"MonthlyAverage","Mid",$D113)</f>
        <v>11.86</v>
      </c>
      <c r="S113" s="21">
        <f t="shared" si="76"/>
        <v>237.2</v>
      </c>
      <c r="T113" s="16">
        <f t="shared" si="77"/>
        <v>261.39440000000002</v>
      </c>
      <c r="U113" s="190" t="e">
        <f t="shared" si="45"/>
        <v>#VALUE!</v>
      </c>
      <c r="V113" s="183" t="e">
        <f t="shared" si="46"/>
        <v>#VALUE!</v>
      </c>
      <c r="W113" s="191" t="e">
        <f t="shared" si="47"/>
        <v>#VALUE!</v>
      </c>
      <c r="X113" s="183" t="e">
        <f t="shared" si="48"/>
        <v>#VALUE!</v>
      </c>
      <c r="Y113" s="191" t="e">
        <f t="shared" si="49"/>
        <v>#VALUE!</v>
      </c>
      <c r="Z113" s="194" t="e">
        <f t="shared" si="50"/>
        <v>#VALUE!</v>
      </c>
      <c r="AA113" s="183" t="e">
        <f t="shared" si="51"/>
        <v>#VALUE!</v>
      </c>
      <c r="AB113" s="25" t="e">
        <f t="shared" si="52"/>
        <v>#VALUE!</v>
      </c>
      <c r="AC113" s="16" t="e">
        <f t="shared" si="53"/>
        <v>#VALUE!</v>
      </c>
      <c r="AD113" s="16" t="e">
        <f t="shared" si="54"/>
        <v>#VALUE!</v>
      </c>
      <c r="AE113" s="25" t="e">
        <f t="shared" si="55"/>
        <v>#VALUE!</v>
      </c>
      <c r="AF113" s="16" t="e">
        <f t="shared" si="56"/>
        <v>#VALUE!</v>
      </c>
      <c r="AG113" s="16" t="e">
        <f t="shared" si="57"/>
        <v>#VALUE!</v>
      </c>
      <c r="AH113" s="16">
        <f t="shared" si="58"/>
        <v>0</v>
      </c>
      <c r="AI113" s="16">
        <f t="shared" si="59"/>
        <v>29.974400000000003</v>
      </c>
      <c r="AJ113" s="25" t="e">
        <f t="shared" si="60"/>
        <v>#VALUE!</v>
      </c>
      <c r="AK113" s="16" t="e">
        <f t="shared" si="61"/>
        <v>#VALUE!</v>
      </c>
      <c r="AL113" s="16" t="e">
        <f t="shared" si="62"/>
        <v>#VALUE!</v>
      </c>
      <c r="AM113" s="16" t="e">
        <f t="shared" si="63"/>
        <v>#VALUE!</v>
      </c>
      <c r="AN113" s="42" t="e">
        <f t="shared" si="64"/>
        <v>#VALUE!</v>
      </c>
      <c r="AO113" s="43" t="e">
        <f t="shared" si="65"/>
        <v>#VALUE!</v>
      </c>
      <c r="AP113" s="43" t="e">
        <f t="shared" si="66"/>
        <v>#VALUE!</v>
      </c>
      <c r="AQ113" s="43" t="e">
        <f t="shared" si="67"/>
        <v>#VALUE!</v>
      </c>
      <c r="AR113" s="43" t="e">
        <f t="shared" si="68"/>
        <v>#VALUE!</v>
      </c>
      <c r="AS113" s="177" t="e">
        <f t="shared" si="69"/>
        <v>#VALUE!</v>
      </c>
      <c r="AT113" s="115" t="e">
        <f t="shared" si="70"/>
        <v>#VALUE!</v>
      </c>
      <c r="AU113" s="115" t="e">
        <f t="shared" si="71"/>
        <v>#VALUE!</v>
      </c>
      <c r="AV113" s="115" t="e">
        <f t="shared" si="72"/>
        <v>#VALUE!</v>
      </c>
      <c r="AW113" s="115" t="e">
        <f t="shared" si="73"/>
        <v>#VALUE!</v>
      </c>
    </row>
    <row r="114" spans="1:49" x14ac:dyDescent="0.35">
      <c r="A114" s="5">
        <f t="shared" si="39"/>
        <v>2002</v>
      </c>
      <c r="B114" s="5">
        <f t="shared" si="40"/>
        <v>1</v>
      </c>
      <c r="C114" s="5">
        <f t="shared" si="41"/>
        <v>2</v>
      </c>
      <c r="D114" s="7">
        <f t="shared" si="42"/>
        <v>37315</v>
      </c>
      <c r="E114" s="7" t="str">
        <f>_xll.GetPriceData($J$4,"assessmentdate",D114)</f>
        <v>#N/A Log in required</v>
      </c>
      <c r="F114" s="33" t="s">
        <v>279</v>
      </c>
      <c r="G114" s="38" t="e">
        <f>_xll.GetPrice($G$4,,"mid",E114)</f>
        <v>#VALUE!</v>
      </c>
      <c r="H114" s="38" t="str">
        <f>_xll.GetPrice($G$4,,"mid",D114)</f>
        <v>#N/A No price available before 04/09/2009</v>
      </c>
      <c r="I114" s="38" t="str">
        <f>_xll.GetPrice($I$4,"MonthlyAverage","Mid",$D114)</f>
        <v>#N/A No price available for MonthlyAverage before 30/09/2009</v>
      </c>
      <c r="J114" s="16" t="str">
        <f>_xll.GetPriceData(J$4,"mid",$D114)</f>
        <v>#N/A Log in required</v>
      </c>
      <c r="K114" s="21" t="e">
        <f t="shared" si="43"/>
        <v>#VALUE!</v>
      </c>
      <c r="L114" s="16" t="str">
        <f>_xll.GetPriceData(L$4,"mid",$D114)</f>
        <v>#N/A Log in required</v>
      </c>
      <c r="M114" s="21" t="e">
        <f t="shared" si="44"/>
        <v>#VALUE!</v>
      </c>
      <c r="N114" s="16" t="str">
        <f>_xll.GetPrice($N$4,"MonthlyAverage","Mid",$D114)</f>
        <v>#N/A No price available for MonthlyAverage before 28/02/2005</v>
      </c>
      <c r="O114" s="179">
        <f>_xll.GetPrice($O$4,"MonthlyAverage","Mid",$D114)</f>
        <v>16.25</v>
      </c>
      <c r="P114" s="21">
        <f t="shared" si="74"/>
        <v>325</v>
      </c>
      <c r="Q114" s="16">
        <f t="shared" si="75"/>
        <v>358.15000000000003</v>
      </c>
      <c r="R114" s="21">
        <f>_xll.GetPrice($R$4,"MonthlyAverage","Mid",$D114)</f>
        <v>12</v>
      </c>
      <c r="S114" s="21">
        <f t="shared" si="76"/>
        <v>240</v>
      </c>
      <c r="T114" s="16">
        <f t="shared" si="77"/>
        <v>264.48</v>
      </c>
      <c r="U114" s="190" t="e">
        <f t="shared" si="45"/>
        <v>#VALUE!</v>
      </c>
      <c r="V114" s="183" t="e">
        <f t="shared" si="46"/>
        <v>#VALUE!</v>
      </c>
      <c r="W114" s="191" t="e">
        <f t="shared" si="47"/>
        <v>#VALUE!</v>
      </c>
      <c r="X114" s="183" t="e">
        <f t="shared" si="48"/>
        <v>#VALUE!</v>
      </c>
      <c r="Y114" s="191" t="e">
        <f t="shared" si="49"/>
        <v>#VALUE!</v>
      </c>
      <c r="Z114" s="194" t="e">
        <f t="shared" si="50"/>
        <v>#VALUE!</v>
      </c>
      <c r="AA114" s="183" t="e">
        <f t="shared" si="51"/>
        <v>#VALUE!</v>
      </c>
      <c r="AB114" s="25" t="e">
        <f t="shared" si="52"/>
        <v>#VALUE!</v>
      </c>
      <c r="AC114" s="16" t="e">
        <f t="shared" si="53"/>
        <v>#VALUE!</v>
      </c>
      <c r="AD114" s="16" t="e">
        <f t="shared" si="54"/>
        <v>#VALUE!</v>
      </c>
      <c r="AE114" s="25" t="e">
        <f t="shared" si="55"/>
        <v>#VALUE!</v>
      </c>
      <c r="AF114" s="16" t="e">
        <f t="shared" si="56"/>
        <v>#VALUE!</v>
      </c>
      <c r="AG114" s="16" t="e">
        <f t="shared" si="57"/>
        <v>#VALUE!</v>
      </c>
      <c r="AH114" s="16">
        <f t="shared" si="58"/>
        <v>0</v>
      </c>
      <c r="AI114" s="16">
        <f t="shared" si="59"/>
        <v>3.0855999999999995</v>
      </c>
      <c r="AJ114" s="25" t="e">
        <f t="shared" si="60"/>
        <v>#VALUE!</v>
      </c>
      <c r="AK114" s="16" t="e">
        <f t="shared" si="61"/>
        <v>#VALUE!</v>
      </c>
      <c r="AL114" s="16" t="e">
        <f t="shared" si="62"/>
        <v>#VALUE!</v>
      </c>
      <c r="AM114" s="16" t="e">
        <f t="shared" si="63"/>
        <v>#VALUE!</v>
      </c>
      <c r="AN114" s="42" t="e">
        <f t="shared" si="64"/>
        <v>#VALUE!</v>
      </c>
      <c r="AO114" s="43" t="e">
        <f t="shared" si="65"/>
        <v>#VALUE!</v>
      </c>
      <c r="AP114" s="43" t="e">
        <f t="shared" si="66"/>
        <v>#VALUE!</v>
      </c>
      <c r="AQ114" s="43" t="e">
        <f t="shared" si="67"/>
        <v>#VALUE!</v>
      </c>
      <c r="AR114" s="43" t="e">
        <f t="shared" si="68"/>
        <v>#VALUE!</v>
      </c>
      <c r="AS114" s="177" t="e">
        <f t="shared" si="69"/>
        <v>#VALUE!</v>
      </c>
      <c r="AT114" s="115" t="e">
        <f t="shared" si="70"/>
        <v>#VALUE!</v>
      </c>
      <c r="AU114" s="115" t="e">
        <f t="shared" si="71"/>
        <v>#VALUE!</v>
      </c>
      <c r="AV114" s="115" t="e">
        <f t="shared" si="72"/>
        <v>#VALUE!</v>
      </c>
      <c r="AW114" s="115" t="e">
        <f t="shared" si="73"/>
        <v>#VALUE!</v>
      </c>
    </row>
    <row r="115" spans="1:49" x14ac:dyDescent="0.35">
      <c r="A115" s="5">
        <f t="shared" si="39"/>
        <v>2002</v>
      </c>
      <c r="B115" s="5">
        <f t="shared" si="40"/>
        <v>1</v>
      </c>
      <c r="C115" s="5">
        <f t="shared" si="41"/>
        <v>3</v>
      </c>
      <c r="D115" s="7">
        <f t="shared" si="42"/>
        <v>37346</v>
      </c>
      <c r="E115" s="7" t="str">
        <f>_xll.GetPriceData($J$4,"assessmentdate",D115)</f>
        <v>#N/A Log in required</v>
      </c>
      <c r="F115" s="33" t="s">
        <v>280</v>
      </c>
      <c r="G115" s="38" t="e">
        <f>_xll.GetPrice($G$4,,"mid",E115)</f>
        <v>#VALUE!</v>
      </c>
      <c r="H115" s="38" t="str">
        <f>_xll.GetPrice($G$4,,"mid",D115)</f>
        <v>#N/A No price available before 04/09/2009</v>
      </c>
      <c r="I115" s="38" t="str">
        <f>_xll.GetPrice($I$4,"MonthlyAverage","Mid",$D115)</f>
        <v>#N/A No price available for MonthlyAverage before 30/09/2009</v>
      </c>
      <c r="J115" s="16" t="str">
        <f>_xll.GetPriceData(J$4,"mid",$D115)</f>
        <v>#N/A Log in required</v>
      </c>
      <c r="K115" s="21" t="e">
        <f t="shared" si="43"/>
        <v>#VALUE!</v>
      </c>
      <c r="L115" s="16" t="str">
        <f>_xll.GetPriceData(L$4,"mid",$D115)</f>
        <v>#N/A Log in required</v>
      </c>
      <c r="M115" s="21" t="e">
        <f t="shared" si="44"/>
        <v>#VALUE!</v>
      </c>
      <c r="N115" s="16" t="str">
        <f>_xll.GetPrice($N$4,"MonthlyAverage","Mid",$D115)</f>
        <v>#N/A No price available for MonthlyAverage before 28/02/2005</v>
      </c>
      <c r="O115" s="179">
        <f>_xll.GetPrice($O$4,"MonthlyAverage","Mid",$D115)</f>
        <v>16.25</v>
      </c>
      <c r="P115" s="21">
        <f t="shared" si="74"/>
        <v>325</v>
      </c>
      <c r="Q115" s="16">
        <f t="shared" si="75"/>
        <v>358.15000000000003</v>
      </c>
      <c r="R115" s="21">
        <f>_xll.GetPrice($R$4,"MonthlyAverage","Mid",$D115)</f>
        <v>14.24</v>
      </c>
      <c r="S115" s="21">
        <f t="shared" si="76"/>
        <v>284.8</v>
      </c>
      <c r="T115" s="16">
        <f t="shared" si="77"/>
        <v>313.84960000000007</v>
      </c>
      <c r="U115" s="190" t="e">
        <f t="shared" si="45"/>
        <v>#VALUE!</v>
      </c>
      <c r="V115" s="183" t="e">
        <f t="shared" si="46"/>
        <v>#VALUE!</v>
      </c>
      <c r="W115" s="191" t="e">
        <f t="shared" si="47"/>
        <v>#VALUE!</v>
      </c>
      <c r="X115" s="183" t="e">
        <f t="shared" si="48"/>
        <v>#VALUE!</v>
      </c>
      <c r="Y115" s="191" t="e">
        <f t="shared" si="49"/>
        <v>#VALUE!</v>
      </c>
      <c r="Z115" s="194" t="e">
        <f t="shared" si="50"/>
        <v>#VALUE!</v>
      </c>
      <c r="AA115" s="183" t="e">
        <f t="shared" si="51"/>
        <v>#VALUE!</v>
      </c>
      <c r="AB115" s="25" t="e">
        <f t="shared" si="52"/>
        <v>#VALUE!</v>
      </c>
      <c r="AC115" s="16" t="e">
        <f t="shared" si="53"/>
        <v>#VALUE!</v>
      </c>
      <c r="AD115" s="16" t="e">
        <f t="shared" si="54"/>
        <v>#VALUE!</v>
      </c>
      <c r="AE115" s="25" t="e">
        <f t="shared" si="55"/>
        <v>#VALUE!</v>
      </c>
      <c r="AF115" s="16" t="e">
        <f t="shared" si="56"/>
        <v>#VALUE!</v>
      </c>
      <c r="AG115" s="16" t="e">
        <f t="shared" si="57"/>
        <v>#VALUE!</v>
      </c>
      <c r="AH115" s="16">
        <f t="shared" si="58"/>
        <v>0</v>
      </c>
      <c r="AI115" s="16">
        <f t="shared" si="59"/>
        <v>49.369600000000048</v>
      </c>
      <c r="AJ115" s="25" t="e">
        <f t="shared" si="60"/>
        <v>#VALUE!</v>
      </c>
      <c r="AK115" s="16" t="e">
        <f t="shared" si="61"/>
        <v>#VALUE!</v>
      </c>
      <c r="AL115" s="16" t="e">
        <f t="shared" si="62"/>
        <v>#VALUE!</v>
      </c>
      <c r="AM115" s="16" t="e">
        <f t="shared" si="63"/>
        <v>#VALUE!</v>
      </c>
      <c r="AN115" s="42" t="e">
        <f t="shared" si="64"/>
        <v>#VALUE!</v>
      </c>
      <c r="AO115" s="43" t="e">
        <f t="shared" si="65"/>
        <v>#VALUE!</v>
      </c>
      <c r="AP115" s="43" t="e">
        <f t="shared" si="66"/>
        <v>#VALUE!</v>
      </c>
      <c r="AQ115" s="43" t="e">
        <f t="shared" si="67"/>
        <v>#VALUE!</v>
      </c>
      <c r="AR115" s="43" t="e">
        <f t="shared" si="68"/>
        <v>#VALUE!</v>
      </c>
      <c r="AS115" s="177" t="e">
        <f t="shared" si="69"/>
        <v>#VALUE!</v>
      </c>
      <c r="AT115" s="115" t="e">
        <f t="shared" si="70"/>
        <v>#VALUE!</v>
      </c>
      <c r="AU115" s="115" t="e">
        <f t="shared" si="71"/>
        <v>#VALUE!</v>
      </c>
      <c r="AV115" s="115" t="e">
        <f t="shared" si="72"/>
        <v>#VALUE!</v>
      </c>
      <c r="AW115" s="115" t="e">
        <f t="shared" si="73"/>
        <v>#VALUE!</v>
      </c>
    </row>
    <row r="116" spans="1:49" x14ac:dyDescent="0.35">
      <c r="A116" s="5">
        <f t="shared" si="39"/>
        <v>2002</v>
      </c>
      <c r="B116" s="5">
        <f t="shared" si="40"/>
        <v>2</v>
      </c>
      <c r="C116" s="5">
        <f t="shared" si="41"/>
        <v>4</v>
      </c>
      <c r="D116" s="7">
        <f t="shared" si="42"/>
        <v>37376</v>
      </c>
      <c r="E116" s="7" t="str">
        <f>_xll.GetPriceData($J$4,"assessmentdate",D116)</f>
        <v>#N/A Log in required</v>
      </c>
      <c r="F116" s="33" t="s">
        <v>281</v>
      </c>
      <c r="G116" s="38" t="e">
        <f>_xll.GetPrice($G$4,,"mid",E116)</f>
        <v>#VALUE!</v>
      </c>
      <c r="H116" s="38" t="str">
        <f>_xll.GetPrice($G$4,,"mid",D116)</f>
        <v>#N/A No price available before 04/09/2009</v>
      </c>
      <c r="I116" s="38" t="str">
        <f>_xll.GetPrice($I$4,"MonthlyAverage","Mid",$D116)</f>
        <v>#N/A No price available for MonthlyAverage before 30/09/2009</v>
      </c>
      <c r="J116" s="16" t="str">
        <f>_xll.GetPriceData(J$4,"mid",$D116)</f>
        <v>#N/A Log in required</v>
      </c>
      <c r="K116" s="21" t="e">
        <f t="shared" si="43"/>
        <v>#VALUE!</v>
      </c>
      <c r="L116" s="16" t="str">
        <f>_xll.GetPriceData(L$4,"mid",$D116)</f>
        <v>#N/A Log in required</v>
      </c>
      <c r="M116" s="21" t="e">
        <f t="shared" si="44"/>
        <v>#VALUE!</v>
      </c>
      <c r="N116" s="16" t="str">
        <f>_xll.GetPrice($N$4,"MonthlyAverage","Mid",$D116)</f>
        <v>#N/A No price available for MonthlyAverage before 28/02/2005</v>
      </c>
      <c r="O116" s="179">
        <f>_xll.GetPrice($O$4,"MonthlyAverage","Mid",$D116)</f>
        <v>15.68</v>
      </c>
      <c r="P116" s="21">
        <f t="shared" si="74"/>
        <v>313.60000000000002</v>
      </c>
      <c r="Q116" s="16">
        <f t="shared" si="75"/>
        <v>345.58720000000005</v>
      </c>
      <c r="R116" s="21">
        <f>_xll.GetPrice($R$4,"MonthlyAverage","Mid",$D116)</f>
        <v>16</v>
      </c>
      <c r="S116" s="21">
        <f t="shared" si="76"/>
        <v>320</v>
      </c>
      <c r="T116" s="16">
        <f t="shared" si="77"/>
        <v>352.64000000000004</v>
      </c>
      <c r="U116" s="190" t="e">
        <f t="shared" si="45"/>
        <v>#VALUE!</v>
      </c>
      <c r="V116" s="183" t="e">
        <f t="shared" si="46"/>
        <v>#VALUE!</v>
      </c>
      <c r="W116" s="191" t="e">
        <f t="shared" si="47"/>
        <v>#VALUE!</v>
      </c>
      <c r="X116" s="183" t="e">
        <f t="shared" si="48"/>
        <v>#VALUE!</v>
      </c>
      <c r="Y116" s="191" t="e">
        <f t="shared" si="49"/>
        <v>#VALUE!</v>
      </c>
      <c r="Z116" s="194" t="e">
        <f t="shared" si="50"/>
        <v>#VALUE!</v>
      </c>
      <c r="AA116" s="183" t="e">
        <f t="shared" si="51"/>
        <v>#VALUE!</v>
      </c>
      <c r="AB116" s="25" t="e">
        <f t="shared" si="52"/>
        <v>#VALUE!</v>
      </c>
      <c r="AC116" s="16" t="e">
        <f t="shared" si="53"/>
        <v>#VALUE!</v>
      </c>
      <c r="AD116" s="16" t="e">
        <f t="shared" si="54"/>
        <v>#VALUE!</v>
      </c>
      <c r="AE116" s="25" t="e">
        <f t="shared" si="55"/>
        <v>#VALUE!</v>
      </c>
      <c r="AF116" s="16" t="e">
        <f t="shared" si="56"/>
        <v>#VALUE!</v>
      </c>
      <c r="AG116" s="16" t="e">
        <f t="shared" si="57"/>
        <v>#VALUE!</v>
      </c>
      <c r="AH116" s="16">
        <f t="shared" si="58"/>
        <v>-12.562799999999982</v>
      </c>
      <c r="AI116" s="16">
        <f t="shared" si="59"/>
        <v>38.790399999999977</v>
      </c>
      <c r="AJ116" s="25" t="e">
        <f t="shared" si="60"/>
        <v>#VALUE!</v>
      </c>
      <c r="AK116" s="16" t="e">
        <f t="shared" si="61"/>
        <v>#VALUE!</v>
      </c>
      <c r="AL116" s="16" t="e">
        <f t="shared" si="62"/>
        <v>#VALUE!</v>
      </c>
      <c r="AM116" s="16" t="e">
        <f t="shared" si="63"/>
        <v>#VALUE!</v>
      </c>
      <c r="AN116" s="42" t="e">
        <f t="shared" si="64"/>
        <v>#VALUE!</v>
      </c>
      <c r="AO116" s="43" t="e">
        <f t="shared" si="65"/>
        <v>#VALUE!</v>
      </c>
      <c r="AP116" s="43" t="e">
        <f t="shared" si="66"/>
        <v>#VALUE!</v>
      </c>
      <c r="AQ116" s="43" t="e">
        <f t="shared" si="67"/>
        <v>#VALUE!</v>
      </c>
      <c r="AR116" s="43" t="e">
        <f t="shared" si="68"/>
        <v>#VALUE!</v>
      </c>
      <c r="AS116" s="177" t="e">
        <f t="shared" si="69"/>
        <v>#VALUE!</v>
      </c>
      <c r="AT116" s="115" t="e">
        <f t="shared" si="70"/>
        <v>#VALUE!</v>
      </c>
      <c r="AU116" s="115" t="e">
        <f t="shared" si="71"/>
        <v>#VALUE!</v>
      </c>
      <c r="AV116" s="115" t="e">
        <f t="shared" si="72"/>
        <v>#VALUE!</v>
      </c>
      <c r="AW116" s="115" t="e">
        <f t="shared" si="73"/>
        <v>#VALUE!</v>
      </c>
    </row>
    <row r="117" spans="1:49" x14ac:dyDescent="0.35">
      <c r="A117" s="5">
        <f t="shared" si="39"/>
        <v>2002</v>
      </c>
      <c r="B117" s="5">
        <f t="shared" si="40"/>
        <v>2</v>
      </c>
      <c r="C117" s="5">
        <f t="shared" si="41"/>
        <v>5</v>
      </c>
      <c r="D117" s="7">
        <f t="shared" si="42"/>
        <v>37407</v>
      </c>
      <c r="E117" s="7" t="str">
        <f>_xll.GetPriceData($J$4,"assessmentdate",D117)</f>
        <v>#N/A Log in required</v>
      </c>
      <c r="F117" s="33" t="s">
        <v>282</v>
      </c>
      <c r="G117" s="38" t="e">
        <f>_xll.GetPrice($G$4,,"mid",E117)</f>
        <v>#VALUE!</v>
      </c>
      <c r="H117" s="38" t="str">
        <f>_xll.GetPrice($G$4,,"mid",D117)</f>
        <v>#N/A No price available before 04/09/2009</v>
      </c>
      <c r="I117" s="38" t="str">
        <f>_xll.GetPrice($I$4,"MonthlyAverage","Mid",$D117)</f>
        <v>#N/A No price available for MonthlyAverage before 30/09/2009</v>
      </c>
      <c r="J117" s="16" t="str">
        <f>_xll.GetPriceData(J$4,"mid",$D117)</f>
        <v>#N/A Log in required</v>
      </c>
      <c r="K117" s="21" t="e">
        <f t="shared" si="43"/>
        <v>#VALUE!</v>
      </c>
      <c r="L117" s="16" t="str">
        <f>_xll.GetPriceData(L$4,"mid",$D117)</f>
        <v>#N/A Log in required</v>
      </c>
      <c r="M117" s="21" t="e">
        <f t="shared" si="44"/>
        <v>#VALUE!</v>
      </c>
      <c r="N117" s="16" t="str">
        <f>_xll.GetPrice($N$4,"MonthlyAverage","Mid",$D117)</f>
        <v>#N/A No price available for MonthlyAverage before 28/02/2005</v>
      </c>
      <c r="O117" s="179">
        <f>_xll.GetPrice($O$4,"MonthlyAverage","Mid",$D117)</f>
        <v>15</v>
      </c>
      <c r="P117" s="21">
        <f t="shared" si="74"/>
        <v>300</v>
      </c>
      <c r="Q117" s="16">
        <f t="shared" si="75"/>
        <v>330.6</v>
      </c>
      <c r="R117" s="21">
        <f>_xll.GetPrice($R$4,"MonthlyAverage","Mid",$D117)</f>
        <v>16.25</v>
      </c>
      <c r="S117" s="21">
        <f t="shared" si="76"/>
        <v>325</v>
      </c>
      <c r="T117" s="16">
        <f t="shared" si="77"/>
        <v>358.15000000000003</v>
      </c>
      <c r="U117" s="190" t="e">
        <f t="shared" si="45"/>
        <v>#VALUE!</v>
      </c>
      <c r="V117" s="183" t="e">
        <f t="shared" si="46"/>
        <v>#VALUE!</v>
      </c>
      <c r="W117" s="191" t="e">
        <f t="shared" si="47"/>
        <v>#VALUE!</v>
      </c>
      <c r="X117" s="183" t="e">
        <f t="shared" si="48"/>
        <v>#VALUE!</v>
      </c>
      <c r="Y117" s="191" t="e">
        <f t="shared" si="49"/>
        <v>#VALUE!</v>
      </c>
      <c r="Z117" s="194" t="e">
        <f t="shared" si="50"/>
        <v>#VALUE!</v>
      </c>
      <c r="AA117" s="183" t="e">
        <f t="shared" si="51"/>
        <v>#VALUE!</v>
      </c>
      <c r="AB117" s="25" t="e">
        <f t="shared" si="52"/>
        <v>#VALUE!</v>
      </c>
      <c r="AC117" s="16" t="e">
        <f t="shared" si="53"/>
        <v>#VALUE!</v>
      </c>
      <c r="AD117" s="16" t="e">
        <f t="shared" si="54"/>
        <v>#VALUE!</v>
      </c>
      <c r="AE117" s="25" t="e">
        <f t="shared" si="55"/>
        <v>#VALUE!</v>
      </c>
      <c r="AF117" s="16" t="e">
        <f t="shared" si="56"/>
        <v>#VALUE!</v>
      </c>
      <c r="AG117" s="16" t="e">
        <f t="shared" si="57"/>
        <v>#VALUE!</v>
      </c>
      <c r="AH117" s="16">
        <f t="shared" si="58"/>
        <v>-14.98720000000003</v>
      </c>
      <c r="AI117" s="16">
        <f t="shared" si="59"/>
        <v>5.5099999999999909</v>
      </c>
      <c r="AJ117" s="25" t="e">
        <f t="shared" si="60"/>
        <v>#VALUE!</v>
      </c>
      <c r="AK117" s="16" t="e">
        <f t="shared" si="61"/>
        <v>#VALUE!</v>
      </c>
      <c r="AL117" s="16" t="e">
        <f t="shared" si="62"/>
        <v>#VALUE!</v>
      </c>
      <c r="AM117" s="16" t="e">
        <f t="shared" si="63"/>
        <v>#VALUE!</v>
      </c>
      <c r="AN117" s="42" t="e">
        <f t="shared" si="64"/>
        <v>#VALUE!</v>
      </c>
      <c r="AO117" s="43" t="e">
        <f t="shared" si="65"/>
        <v>#VALUE!</v>
      </c>
      <c r="AP117" s="43" t="e">
        <f t="shared" si="66"/>
        <v>#VALUE!</v>
      </c>
      <c r="AQ117" s="43" t="e">
        <f t="shared" si="67"/>
        <v>#VALUE!</v>
      </c>
      <c r="AR117" s="43" t="e">
        <f t="shared" si="68"/>
        <v>#VALUE!</v>
      </c>
      <c r="AS117" s="177" t="e">
        <f t="shared" si="69"/>
        <v>#VALUE!</v>
      </c>
      <c r="AT117" s="115" t="e">
        <f t="shared" si="70"/>
        <v>#VALUE!</v>
      </c>
      <c r="AU117" s="115" t="e">
        <f t="shared" si="71"/>
        <v>#VALUE!</v>
      </c>
      <c r="AV117" s="115" t="e">
        <f t="shared" si="72"/>
        <v>#VALUE!</v>
      </c>
      <c r="AW117" s="115" t="e">
        <f t="shared" si="73"/>
        <v>#VALUE!</v>
      </c>
    </row>
    <row r="118" spans="1:49" x14ac:dyDescent="0.35">
      <c r="A118" s="5">
        <f t="shared" si="39"/>
        <v>2002</v>
      </c>
      <c r="B118" s="5">
        <f t="shared" si="40"/>
        <v>2</v>
      </c>
      <c r="C118" s="5">
        <f t="shared" si="41"/>
        <v>6</v>
      </c>
      <c r="D118" s="7">
        <f t="shared" si="42"/>
        <v>37437</v>
      </c>
      <c r="E118" s="7" t="str">
        <f>_xll.GetPriceData($J$4,"assessmentdate",D118)</f>
        <v>#N/A Log in required</v>
      </c>
      <c r="F118" s="33" t="s">
        <v>283</v>
      </c>
      <c r="G118" s="38" t="e">
        <f>_xll.GetPrice($G$4,,"mid",E118)</f>
        <v>#VALUE!</v>
      </c>
      <c r="H118" s="38" t="str">
        <f>_xll.GetPrice($G$4,,"mid",D118)</f>
        <v>#N/A No price available before 04/09/2009</v>
      </c>
      <c r="I118" s="38" t="str">
        <f>_xll.GetPrice($I$4,"MonthlyAverage","Mid",$D118)</f>
        <v>#N/A No price available for MonthlyAverage before 30/09/2009</v>
      </c>
      <c r="J118" s="16" t="str">
        <f>_xll.GetPriceData(J$4,"mid",$D118)</f>
        <v>#N/A Log in required</v>
      </c>
      <c r="K118" s="21" t="e">
        <f t="shared" si="43"/>
        <v>#VALUE!</v>
      </c>
      <c r="L118" s="16" t="str">
        <f>_xll.GetPriceData(L$4,"mid",$D118)</f>
        <v>#N/A Log in required</v>
      </c>
      <c r="M118" s="21" t="e">
        <f t="shared" si="44"/>
        <v>#VALUE!</v>
      </c>
      <c r="N118" s="16" t="str">
        <f>_xll.GetPrice($N$4,"MonthlyAverage","Mid",$D118)</f>
        <v>#N/A No price available for MonthlyAverage before 28/02/2005</v>
      </c>
      <c r="O118" s="179">
        <f>_xll.GetPrice($O$4,"MonthlyAverage","Mid",$D118)</f>
        <v>15</v>
      </c>
      <c r="P118" s="21">
        <f t="shared" si="74"/>
        <v>300</v>
      </c>
      <c r="Q118" s="16">
        <f t="shared" si="75"/>
        <v>330.6</v>
      </c>
      <c r="R118" s="21">
        <f>_xll.GetPrice($R$4,"MonthlyAverage","Mid",$D118)</f>
        <v>18.149999999999999</v>
      </c>
      <c r="S118" s="21">
        <f t="shared" si="76"/>
        <v>363</v>
      </c>
      <c r="T118" s="16">
        <f t="shared" si="77"/>
        <v>400.02600000000001</v>
      </c>
      <c r="U118" s="190" t="e">
        <f t="shared" si="45"/>
        <v>#VALUE!</v>
      </c>
      <c r="V118" s="183" t="e">
        <f t="shared" si="46"/>
        <v>#VALUE!</v>
      </c>
      <c r="W118" s="191" t="e">
        <f t="shared" si="47"/>
        <v>#VALUE!</v>
      </c>
      <c r="X118" s="183" t="e">
        <f t="shared" si="48"/>
        <v>#VALUE!</v>
      </c>
      <c r="Y118" s="191" t="e">
        <f t="shared" si="49"/>
        <v>#VALUE!</v>
      </c>
      <c r="Z118" s="194" t="e">
        <f t="shared" si="50"/>
        <v>#VALUE!</v>
      </c>
      <c r="AA118" s="183" t="e">
        <f t="shared" si="51"/>
        <v>#VALUE!</v>
      </c>
      <c r="AB118" s="25" t="e">
        <f t="shared" si="52"/>
        <v>#VALUE!</v>
      </c>
      <c r="AC118" s="16" t="e">
        <f t="shared" si="53"/>
        <v>#VALUE!</v>
      </c>
      <c r="AD118" s="16" t="e">
        <f t="shared" si="54"/>
        <v>#VALUE!</v>
      </c>
      <c r="AE118" s="25" t="e">
        <f t="shared" si="55"/>
        <v>#VALUE!</v>
      </c>
      <c r="AF118" s="16" t="e">
        <f t="shared" si="56"/>
        <v>#VALUE!</v>
      </c>
      <c r="AG118" s="16" t="e">
        <f t="shared" si="57"/>
        <v>#VALUE!</v>
      </c>
      <c r="AH118" s="16">
        <f t="shared" si="58"/>
        <v>0</v>
      </c>
      <c r="AI118" s="16">
        <f t="shared" si="59"/>
        <v>41.875999999999976</v>
      </c>
      <c r="AJ118" s="25" t="e">
        <f t="shared" si="60"/>
        <v>#VALUE!</v>
      </c>
      <c r="AK118" s="16" t="e">
        <f t="shared" si="61"/>
        <v>#VALUE!</v>
      </c>
      <c r="AL118" s="16" t="e">
        <f t="shared" si="62"/>
        <v>#VALUE!</v>
      </c>
      <c r="AM118" s="16" t="e">
        <f t="shared" si="63"/>
        <v>#VALUE!</v>
      </c>
      <c r="AN118" s="42" t="e">
        <f t="shared" si="64"/>
        <v>#VALUE!</v>
      </c>
      <c r="AO118" s="43" t="e">
        <f t="shared" si="65"/>
        <v>#VALUE!</v>
      </c>
      <c r="AP118" s="43" t="e">
        <f t="shared" si="66"/>
        <v>#VALUE!</v>
      </c>
      <c r="AQ118" s="43" t="e">
        <f t="shared" si="67"/>
        <v>#VALUE!</v>
      </c>
      <c r="AR118" s="43" t="e">
        <f t="shared" si="68"/>
        <v>#VALUE!</v>
      </c>
      <c r="AS118" s="177" t="e">
        <f t="shared" si="69"/>
        <v>#VALUE!</v>
      </c>
      <c r="AT118" s="115" t="e">
        <f t="shared" si="70"/>
        <v>#VALUE!</v>
      </c>
      <c r="AU118" s="115" t="e">
        <f t="shared" si="71"/>
        <v>#VALUE!</v>
      </c>
      <c r="AV118" s="115" t="e">
        <f t="shared" si="72"/>
        <v>#VALUE!</v>
      </c>
      <c r="AW118" s="115" t="e">
        <f t="shared" si="73"/>
        <v>#VALUE!</v>
      </c>
    </row>
    <row r="119" spans="1:49" x14ac:dyDescent="0.35">
      <c r="A119" s="5">
        <f t="shared" si="39"/>
        <v>2002</v>
      </c>
      <c r="B119" s="5">
        <f t="shared" si="40"/>
        <v>3</v>
      </c>
      <c r="C119" s="5">
        <f t="shared" si="41"/>
        <v>7</v>
      </c>
      <c r="D119" s="7">
        <f t="shared" si="42"/>
        <v>37468</v>
      </c>
      <c r="E119" s="7" t="str">
        <f>_xll.GetPriceData($J$4,"assessmentdate",D119)</f>
        <v>#N/A Log in required</v>
      </c>
      <c r="F119" s="33" t="s">
        <v>284</v>
      </c>
      <c r="G119" s="38" t="e">
        <f>_xll.GetPrice($G$4,,"mid",E119)</f>
        <v>#VALUE!</v>
      </c>
      <c r="H119" s="38" t="str">
        <f>_xll.GetPrice($G$4,,"mid",D119)</f>
        <v>#N/A No price available before 04/09/2009</v>
      </c>
      <c r="I119" s="38" t="str">
        <f>_xll.GetPrice($I$4,"MonthlyAverage","Mid",$D119)</f>
        <v>#N/A No price available for MonthlyAverage before 30/09/2009</v>
      </c>
      <c r="J119" s="16" t="str">
        <f>_xll.GetPriceData(J$4,"mid",$D119)</f>
        <v>#N/A Log in required</v>
      </c>
      <c r="K119" s="21" t="e">
        <f t="shared" si="43"/>
        <v>#VALUE!</v>
      </c>
      <c r="L119" s="16" t="str">
        <f>_xll.GetPriceData(L$4,"mid",$D119)</f>
        <v>#N/A Log in required</v>
      </c>
      <c r="M119" s="21" t="e">
        <f t="shared" si="44"/>
        <v>#VALUE!</v>
      </c>
      <c r="N119" s="16" t="str">
        <f>_xll.GetPrice($N$4,"MonthlyAverage","Mid",$D119)</f>
        <v>#N/A No price available for MonthlyAverage before 28/02/2005</v>
      </c>
      <c r="O119" s="179">
        <f>_xll.GetPrice($O$4,"MonthlyAverage","Mid",$D119)</f>
        <v>15</v>
      </c>
      <c r="P119" s="21">
        <f t="shared" si="74"/>
        <v>300</v>
      </c>
      <c r="Q119" s="16">
        <f t="shared" si="75"/>
        <v>330.6</v>
      </c>
      <c r="R119" s="21">
        <f>_xll.GetPrice($R$4,"MonthlyAverage","Mid",$D119)</f>
        <v>19.5</v>
      </c>
      <c r="S119" s="21">
        <f t="shared" si="76"/>
        <v>390</v>
      </c>
      <c r="T119" s="16">
        <f t="shared" si="77"/>
        <v>429.78000000000003</v>
      </c>
      <c r="U119" s="190" t="e">
        <f t="shared" si="45"/>
        <v>#VALUE!</v>
      </c>
      <c r="V119" s="183" t="e">
        <f t="shared" si="46"/>
        <v>#VALUE!</v>
      </c>
      <c r="W119" s="191" t="e">
        <f t="shared" si="47"/>
        <v>#VALUE!</v>
      </c>
      <c r="X119" s="183" t="e">
        <f t="shared" si="48"/>
        <v>#VALUE!</v>
      </c>
      <c r="Y119" s="191" t="e">
        <f t="shared" si="49"/>
        <v>#VALUE!</v>
      </c>
      <c r="Z119" s="194" t="e">
        <f t="shared" si="50"/>
        <v>#VALUE!</v>
      </c>
      <c r="AA119" s="183" t="e">
        <f t="shared" si="51"/>
        <v>#VALUE!</v>
      </c>
      <c r="AB119" s="25" t="e">
        <f t="shared" si="52"/>
        <v>#VALUE!</v>
      </c>
      <c r="AC119" s="16" t="e">
        <f t="shared" si="53"/>
        <v>#VALUE!</v>
      </c>
      <c r="AD119" s="16" t="e">
        <f t="shared" si="54"/>
        <v>#VALUE!</v>
      </c>
      <c r="AE119" s="25" t="e">
        <f t="shared" si="55"/>
        <v>#VALUE!</v>
      </c>
      <c r="AF119" s="16" t="e">
        <f t="shared" si="56"/>
        <v>#VALUE!</v>
      </c>
      <c r="AG119" s="16" t="e">
        <f t="shared" si="57"/>
        <v>#VALUE!</v>
      </c>
      <c r="AH119" s="16">
        <f t="shared" si="58"/>
        <v>0</v>
      </c>
      <c r="AI119" s="16">
        <f t="shared" si="59"/>
        <v>29.754000000000019</v>
      </c>
      <c r="AJ119" s="25" t="e">
        <f t="shared" si="60"/>
        <v>#VALUE!</v>
      </c>
      <c r="AK119" s="16" t="e">
        <f t="shared" si="61"/>
        <v>#VALUE!</v>
      </c>
      <c r="AL119" s="16" t="e">
        <f t="shared" si="62"/>
        <v>#VALUE!</v>
      </c>
      <c r="AM119" s="16" t="e">
        <f t="shared" si="63"/>
        <v>#VALUE!</v>
      </c>
      <c r="AN119" s="42" t="e">
        <f t="shared" si="64"/>
        <v>#VALUE!</v>
      </c>
      <c r="AO119" s="43" t="e">
        <f t="shared" si="65"/>
        <v>#VALUE!</v>
      </c>
      <c r="AP119" s="43" t="e">
        <f t="shared" si="66"/>
        <v>#VALUE!</v>
      </c>
      <c r="AQ119" s="43" t="e">
        <f t="shared" si="67"/>
        <v>#VALUE!</v>
      </c>
      <c r="AR119" s="43" t="e">
        <f t="shared" si="68"/>
        <v>#VALUE!</v>
      </c>
      <c r="AS119" s="177" t="e">
        <f t="shared" si="69"/>
        <v>#VALUE!</v>
      </c>
      <c r="AT119" s="115" t="e">
        <f t="shared" si="70"/>
        <v>#VALUE!</v>
      </c>
      <c r="AU119" s="115" t="e">
        <f t="shared" si="71"/>
        <v>#VALUE!</v>
      </c>
      <c r="AV119" s="115" t="e">
        <f t="shared" si="72"/>
        <v>#VALUE!</v>
      </c>
      <c r="AW119" s="115" t="e">
        <f t="shared" si="73"/>
        <v>#VALUE!</v>
      </c>
    </row>
    <row r="120" spans="1:49" x14ac:dyDescent="0.35">
      <c r="A120" s="5">
        <f t="shared" si="39"/>
        <v>2002</v>
      </c>
      <c r="B120" s="5">
        <f t="shared" si="40"/>
        <v>3</v>
      </c>
      <c r="C120" s="5">
        <f t="shared" si="41"/>
        <v>8</v>
      </c>
      <c r="D120" s="7">
        <f t="shared" si="42"/>
        <v>37499</v>
      </c>
      <c r="E120" s="7" t="str">
        <f>_xll.GetPriceData($J$4,"assessmentdate",D120)</f>
        <v>#N/A Log in required</v>
      </c>
      <c r="F120" s="33" t="s">
        <v>285</v>
      </c>
      <c r="G120" s="38" t="e">
        <f>_xll.GetPrice($G$4,,"mid",E120)</f>
        <v>#VALUE!</v>
      </c>
      <c r="H120" s="38" t="str">
        <f>_xll.GetPrice($G$4,,"mid",D120)</f>
        <v>#N/A No price available before 04/09/2009</v>
      </c>
      <c r="I120" s="38" t="str">
        <f>_xll.GetPrice($I$4,"MonthlyAverage","Mid",$D120)</f>
        <v>#N/A No price available for MonthlyAverage before 30/09/2009</v>
      </c>
      <c r="J120" s="16" t="str">
        <f>_xll.GetPriceData(J$4,"mid",$D120)</f>
        <v>#N/A Log in required</v>
      </c>
      <c r="K120" s="21" t="e">
        <f t="shared" si="43"/>
        <v>#VALUE!</v>
      </c>
      <c r="L120" s="16" t="str">
        <f>_xll.GetPriceData(L$4,"mid",$D120)</f>
        <v>#N/A Log in required</v>
      </c>
      <c r="M120" s="21" t="e">
        <f t="shared" si="44"/>
        <v>#VALUE!</v>
      </c>
      <c r="N120" s="16" t="str">
        <f>_xll.GetPrice($N$4,"MonthlyAverage","Mid",$D120)</f>
        <v>#N/A No price available for MonthlyAverage before 28/02/2005</v>
      </c>
      <c r="O120" s="179">
        <f>_xll.GetPrice($O$4,"MonthlyAverage","Mid",$D120)</f>
        <v>15</v>
      </c>
      <c r="P120" s="21">
        <f t="shared" si="74"/>
        <v>300</v>
      </c>
      <c r="Q120" s="16">
        <f t="shared" si="75"/>
        <v>330.6</v>
      </c>
      <c r="R120" s="21">
        <f>_xll.GetPrice($R$4,"MonthlyAverage","Mid",$D120)</f>
        <v>18.89</v>
      </c>
      <c r="S120" s="21">
        <f t="shared" si="76"/>
        <v>377.8</v>
      </c>
      <c r="T120" s="16">
        <f t="shared" si="77"/>
        <v>416.33560000000006</v>
      </c>
      <c r="U120" s="190" t="e">
        <f t="shared" si="45"/>
        <v>#VALUE!</v>
      </c>
      <c r="V120" s="183" t="e">
        <f t="shared" si="46"/>
        <v>#VALUE!</v>
      </c>
      <c r="W120" s="191" t="e">
        <f t="shared" si="47"/>
        <v>#VALUE!</v>
      </c>
      <c r="X120" s="183" t="e">
        <f t="shared" si="48"/>
        <v>#VALUE!</v>
      </c>
      <c r="Y120" s="191" t="e">
        <f t="shared" si="49"/>
        <v>#VALUE!</v>
      </c>
      <c r="Z120" s="194" t="e">
        <f t="shared" si="50"/>
        <v>#VALUE!</v>
      </c>
      <c r="AA120" s="183" t="e">
        <f t="shared" si="51"/>
        <v>#VALUE!</v>
      </c>
      <c r="AB120" s="25" t="e">
        <f t="shared" si="52"/>
        <v>#VALUE!</v>
      </c>
      <c r="AC120" s="16" t="e">
        <f t="shared" si="53"/>
        <v>#VALUE!</v>
      </c>
      <c r="AD120" s="16" t="e">
        <f t="shared" si="54"/>
        <v>#VALUE!</v>
      </c>
      <c r="AE120" s="25" t="e">
        <f t="shared" si="55"/>
        <v>#VALUE!</v>
      </c>
      <c r="AF120" s="16" t="e">
        <f t="shared" si="56"/>
        <v>#VALUE!</v>
      </c>
      <c r="AG120" s="16" t="e">
        <f t="shared" si="57"/>
        <v>#VALUE!</v>
      </c>
      <c r="AH120" s="16">
        <f t="shared" si="58"/>
        <v>0</v>
      </c>
      <c r="AI120" s="16">
        <f t="shared" si="59"/>
        <v>-13.444399999999973</v>
      </c>
      <c r="AJ120" s="25" t="e">
        <f t="shared" si="60"/>
        <v>#VALUE!</v>
      </c>
      <c r="AK120" s="16" t="e">
        <f t="shared" si="61"/>
        <v>#VALUE!</v>
      </c>
      <c r="AL120" s="16" t="e">
        <f t="shared" si="62"/>
        <v>#VALUE!</v>
      </c>
      <c r="AM120" s="16" t="e">
        <f t="shared" si="63"/>
        <v>#VALUE!</v>
      </c>
      <c r="AN120" s="42" t="e">
        <f t="shared" si="64"/>
        <v>#VALUE!</v>
      </c>
      <c r="AO120" s="43" t="e">
        <f t="shared" si="65"/>
        <v>#VALUE!</v>
      </c>
      <c r="AP120" s="43" t="e">
        <f t="shared" si="66"/>
        <v>#VALUE!</v>
      </c>
      <c r="AQ120" s="43" t="e">
        <f t="shared" si="67"/>
        <v>#VALUE!</v>
      </c>
      <c r="AR120" s="43" t="e">
        <f t="shared" si="68"/>
        <v>#VALUE!</v>
      </c>
      <c r="AS120" s="177" t="e">
        <f t="shared" si="69"/>
        <v>#VALUE!</v>
      </c>
      <c r="AT120" s="115" t="e">
        <f t="shared" si="70"/>
        <v>#VALUE!</v>
      </c>
      <c r="AU120" s="115" t="e">
        <f t="shared" si="71"/>
        <v>#VALUE!</v>
      </c>
      <c r="AV120" s="115" t="e">
        <f t="shared" si="72"/>
        <v>#VALUE!</v>
      </c>
      <c r="AW120" s="115" t="e">
        <f t="shared" si="73"/>
        <v>#VALUE!</v>
      </c>
    </row>
    <row r="121" spans="1:49" x14ac:dyDescent="0.35">
      <c r="A121" s="5">
        <f t="shared" si="39"/>
        <v>2002</v>
      </c>
      <c r="B121" s="5">
        <f t="shared" si="40"/>
        <v>3</v>
      </c>
      <c r="C121" s="5">
        <f t="shared" si="41"/>
        <v>9</v>
      </c>
      <c r="D121" s="7">
        <f t="shared" si="42"/>
        <v>37529</v>
      </c>
      <c r="E121" s="7" t="str">
        <f>_xll.GetPriceData($J$4,"assessmentdate",D121)</f>
        <v>#N/A Log in required</v>
      </c>
      <c r="F121" s="33" t="s">
        <v>286</v>
      </c>
      <c r="G121" s="38" t="e">
        <f>_xll.GetPrice($G$4,,"mid",E121)</f>
        <v>#VALUE!</v>
      </c>
      <c r="H121" s="38" t="str">
        <f>_xll.GetPrice($G$4,,"mid",D121)</f>
        <v>#N/A No price available before 04/09/2009</v>
      </c>
      <c r="I121" s="38" t="str">
        <f>_xll.GetPrice($I$4,"MonthlyAverage","Mid",$D121)</f>
        <v>#N/A No price available for MonthlyAverage before 30/09/2009</v>
      </c>
      <c r="J121" s="16" t="str">
        <f>_xll.GetPriceData(J$4,"mid",$D121)</f>
        <v>#N/A Log in required</v>
      </c>
      <c r="K121" s="21" t="e">
        <f t="shared" si="43"/>
        <v>#VALUE!</v>
      </c>
      <c r="L121" s="16" t="str">
        <f>_xll.GetPriceData(L$4,"mid",$D121)</f>
        <v>#N/A Log in required</v>
      </c>
      <c r="M121" s="21" t="e">
        <f t="shared" si="44"/>
        <v>#VALUE!</v>
      </c>
      <c r="N121" s="16" t="str">
        <f>_xll.GetPrice($N$4,"MonthlyAverage","Mid",$D121)</f>
        <v>#N/A No price available for MonthlyAverage before 28/02/2005</v>
      </c>
      <c r="O121" s="179">
        <f>_xll.GetPrice($O$4,"MonthlyAverage","Mid",$D121)</f>
        <v>15.24</v>
      </c>
      <c r="P121" s="21">
        <f t="shared" si="74"/>
        <v>304.8</v>
      </c>
      <c r="Q121" s="16">
        <f t="shared" si="75"/>
        <v>335.88960000000003</v>
      </c>
      <c r="R121" s="21">
        <f>_xll.GetPrice($R$4,"MonthlyAverage","Mid",$D121)</f>
        <v>18</v>
      </c>
      <c r="S121" s="21">
        <f t="shared" si="76"/>
        <v>360</v>
      </c>
      <c r="T121" s="16">
        <f t="shared" si="77"/>
        <v>396.72</v>
      </c>
      <c r="U121" s="190" t="e">
        <f t="shared" si="45"/>
        <v>#VALUE!</v>
      </c>
      <c r="V121" s="183" t="e">
        <f t="shared" si="46"/>
        <v>#VALUE!</v>
      </c>
      <c r="W121" s="191" t="e">
        <f t="shared" si="47"/>
        <v>#VALUE!</v>
      </c>
      <c r="X121" s="183" t="e">
        <f t="shared" si="48"/>
        <v>#VALUE!</v>
      </c>
      <c r="Y121" s="191" t="e">
        <f t="shared" si="49"/>
        <v>#VALUE!</v>
      </c>
      <c r="Z121" s="194" t="e">
        <f t="shared" si="50"/>
        <v>#VALUE!</v>
      </c>
      <c r="AA121" s="183" t="e">
        <f t="shared" si="51"/>
        <v>#VALUE!</v>
      </c>
      <c r="AB121" s="25" t="e">
        <f t="shared" si="52"/>
        <v>#VALUE!</v>
      </c>
      <c r="AC121" s="16" t="e">
        <f t="shared" si="53"/>
        <v>#VALUE!</v>
      </c>
      <c r="AD121" s="16" t="e">
        <f t="shared" si="54"/>
        <v>#VALUE!</v>
      </c>
      <c r="AE121" s="25" t="e">
        <f t="shared" si="55"/>
        <v>#VALUE!</v>
      </c>
      <c r="AF121" s="16" t="e">
        <f t="shared" si="56"/>
        <v>#VALUE!</v>
      </c>
      <c r="AG121" s="16" t="e">
        <f t="shared" si="57"/>
        <v>#VALUE!</v>
      </c>
      <c r="AH121" s="16">
        <f t="shared" si="58"/>
        <v>5.2896000000000072</v>
      </c>
      <c r="AI121" s="16">
        <f t="shared" si="59"/>
        <v>-19.615600000000029</v>
      </c>
      <c r="AJ121" s="25" t="e">
        <f t="shared" si="60"/>
        <v>#VALUE!</v>
      </c>
      <c r="AK121" s="16" t="e">
        <f t="shared" si="61"/>
        <v>#VALUE!</v>
      </c>
      <c r="AL121" s="16" t="e">
        <f t="shared" si="62"/>
        <v>#VALUE!</v>
      </c>
      <c r="AM121" s="16" t="e">
        <f t="shared" si="63"/>
        <v>#VALUE!</v>
      </c>
      <c r="AN121" s="42" t="e">
        <f t="shared" si="64"/>
        <v>#VALUE!</v>
      </c>
      <c r="AO121" s="43" t="e">
        <f t="shared" si="65"/>
        <v>#VALUE!</v>
      </c>
      <c r="AP121" s="43" t="e">
        <f t="shared" si="66"/>
        <v>#VALUE!</v>
      </c>
      <c r="AQ121" s="43" t="e">
        <f t="shared" si="67"/>
        <v>#VALUE!</v>
      </c>
      <c r="AR121" s="43" t="e">
        <f t="shared" si="68"/>
        <v>#VALUE!</v>
      </c>
      <c r="AS121" s="177" t="e">
        <f t="shared" si="69"/>
        <v>#VALUE!</v>
      </c>
      <c r="AT121" s="115" t="e">
        <f t="shared" si="70"/>
        <v>#VALUE!</v>
      </c>
      <c r="AU121" s="115" t="e">
        <f t="shared" si="71"/>
        <v>#VALUE!</v>
      </c>
      <c r="AV121" s="115" t="e">
        <f t="shared" si="72"/>
        <v>#VALUE!</v>
      </c>
      <c r="AW121" s="115" t="e">
        <f t="shared" si="73"/>
        <v>#VALUE!</v>
      </c>
    </row>
    <row r="122" spans="1:49" x14ac:dyDescent="0.35">
      <c r="A122" s="5">
        <f t="shared" si="39"/>
        <v>2002</v>
      </c>
      <c r="B122" s="5">
        <f t="shared" si="40"/>
        <v>4</v>
      </c>
      <c r="C122" s="5">
        <f t="shared" si="41"/>
        <v>10</v>
      </c>
      <c r="D122" s="7">
        <f t="shared" si="42"/>
        <v>37560</v>
      </c>
      <c r="E122" s="7" t="str">
        <f>_xll.GetPriceData($J$4,"assessmentdate",D122)</f>
        <v>#N/A Log in required</v>
      </c>
      <c r="F122" s="33" t="s">
        <v>287</v>
      </c>
      <c r="G122" s="38" t="e">
        <f>_xll.GetPrice($G$4,,"mid",E122)</f>
        <v>#VALUE!</v>
      </c>
      <c r="H122" s="38" t="str">
        <f>_xll.GetPrice($G$4,,"mid",D122)</f>
        <v>#N/A No price available before 04/09/2009</v>
      </c>
      <c r="I122" s="38" t="str">
        <f>_xll.GetPrice($I$4,"MonthlyAverage","Mid",$D122)</f>
        <v>#N/A No price available for MonthlyAverage before 30/09/2009</v>
      </c>
      <c r="J122" s="16" t="str">
        <f>_xll.GetPriceData(J$4,"mid",$D122)</f>
        <v>#N/A Log in required</v>
      </c>
      <c r="K122" s="21" t="e">
        <f t="shared" si="43"/>
        <v>#VALUE!</v>
      </c>
      <c r="L122" s="16" t="str">
        <f>_xll.GetPriceData(L$4,"mid",$D122)</f>
        <v>#N/A Log in required</v>
      </c>
      <c r="M122" s="21" t="e">
        <f t="shared" si="44"/>
        <v>#VALUE!</v>
      </c>
      <c r="N122" s="16" t="str">
        <f>_xll.GetPrice($N$4,"MonthlyAverage","Mid",$D122)</f>
        <v>#N/A No price available for MonthlyAverage before 28/02/2005</v>
      </c>
      <c r="O122" s="179">
        <f>_xll.GetPrice($O$4,"MonthlyAverage","Mid",$D122)</f>
        <v>15.6</v>
      </c>
      <c r="P122" s="21">
        <f t="shared" si="74"/>
        <v>312</v>
      </c>
      <c r="Q122" s="16">
        <f t="shared" si="75"/>
        <v>343.82400000000001</v>
      </c>
      <c r="R122" s="21">
        <f>_xll.GetPrice($R$4,"MonthlyAverage","Mid",$D122)</f>
        <v>18.43</v>
      </c>
      <c r="S122" s="21">
        <f t="shared" si="76"/>
        <v>368.6</v>
      </c>
      <c r="T122" s="16">
        <f t="shared" si="77"/>
        <v>406.19720000000007</v>
      </c>
      <c r="U122" s="190" t="e">
        <f t="shared" si="45"/>
        <v>#VALUE!</v>
      </c>
      <c r="V122" s="183" t="e">
        <f t="shared" si="46"/>
        <v>#VALUE!</v>
      </c>
      <c r="W122" s="191" t="e">
        <f t="shared" si="47"/>
        <v>#VALUE!</v>
      </c>
      <c r="X122" s="183" t="e">
        <f t="shared" si="48"/>
        <v>#VALUE!</v>
      </c>
      <c r="Y122" s="191" t="e">
        <f t="shared" si="49"/>
        <v>#VALUE!</v>
      </c>
      <c r="Z122" s="194" t="e">
        <f t="shared" si="50"/>
        <v>#VALUE!</v>
      </c>
      <c r="AA122" s="183" t="e">
        <f t="shared" si="51"/>
        <v>#VALUE!</v>
      </c>
      <c r="AB122" s="25" t="e">
        <f t="shared" si="52"/>
        <v>#VALUE!</v>
      </c>
      <c r="AC122" s="16" t="e">
        <f t="shared" si="53"/>
        <v>#VALUE!</v>
      </c>
      <c r="AD122" s="16" t="e">
        <f t="shared" si="54"/>
        <v>#VALUE!</v>
      </c>
      <c r="AE122" s="25" t="e">
        <f t="shared" si="55"/>
        <v>#VALUE!</v>
      </c>
      <c r="AF122" s="16" t="e">
        <f t="shared" si="56"/>
        <v>#VALUE!</v>
      </c>
      <c r="AG122" s="16" t="e">
        <f t="shared" si="57"/>
        <v>#VALUE!</v>
      </c>
      <c r="AH122" s="16">
        <f t="shared" si="58"/>
        <v>7.9343999999999824</v>
      </c>
      <c r="AI122" s="16">
        <f t="shared" si="59"/>
        <v>9.4772000000000389</v>
      </c>
      <c r="AJ122" s="25" t="e">
        <f t="shared" si="60"/>
        <v>#VALUE!</v>
      </c>
      <c r="AK122" s="16" t="e">
        <f t="shared" si="61"/>
        <v>#VALUE!</v>
      </c>
      <c r="AL122" s="16" t="e">
        <f t="shared" si="62"/>
        <v>#VALUE!</v>
      </c>
      <c r="AM122" s="16" t="e">
        <f t="shared" si="63"/>
        <v>#VALUE!</v>
      </c>
      <c r="AN122" s="42" t="e">
        <f t="shared" si="64"/>
        <v>#VALUE!</v>
      </c>
      <c r="AO122" s="43" t="e">
        <f t="shared" si="65"/>
        <v>#VALUE!</v>
      </c>
      <c r="AP122" s="43" t="e">
        <f t="shared" si="66"/>
        <v>#VALUE!</v>
      </c>
      <c r="AQ122" s="43" t="e">
        <f t="shared" si="67"/>
        <v>#VALUE!</v>
      </c>
      <c r="AR122" s="43" t="e">
        <f t="shared" si="68"/>
        <v>#VALUE!</v>
      </c>
      <c r="AS122" s="177" t="e">
        <f t="shared" si="69"/>
        <v>#VALUE!</v>
      </c>
      <c r="AT122" s="115" t="e">
        <f t="shared" si="70"/>
        <v>#VALUE!</v>
      </c>
      <c r="AU122" s="115" t="e">
        <f t="shared" si="71"/>
        <v>#VALUE!</v>
      </c>
      <c r="AV122" s="115" t="e">
        <f t="shared" si="72"/>
        <v>#VALUE!</v>
      </c>
      <c r="AW122" s="115" t="e">
        <f t="shared" si="73"/>
        <v>#VALUE!</v>
      </c>
    </row>
    <row r="123" spans="1:49" x14ac:dyDescent="0.35">
      <c r="A123" s="5">
        <f t="shared" si="39"/>
        <v>2002</v>
      </c>
      <c r="B123" s="5">
        <f t="shared" si="40"/>
        <v>4</v>
      </c>
      <c r="C123" s="5">
        <f t="shared" si="41"/>
        <v>11</v>
      </c>
      <c r="D123" s="7">
        <f t="shared" si="42"/>
        <v>37590</v>
      </c>
      <c r="E123" s="7" t="str">
        <f>_xll.GetPriceData($J$4,"assessmentdate",D123)</f>
        <v>#N/A Log in required</v>
      </c>
      <c r="F123" s="33" t="s">
        <v>288</v>
      </c>
      <c r="G123" s="38" t="e">
        <f>_xll.GetPrice($G$4,,"mid",E123)</f>
        <v>#VALUE!</v>
      </c>
      <c r="H123" s="38" t="str">
        <f>_xll.GetPrice($G$4,,"mid",D123)</f>
        <v>#N/A No price available before 04/09/2009</v>
      </c>
      <c r="I123" s="38" t="str">
        <f>_xll.GetPrice($I$4,"MonthlyAverage","Mid",$D123)</f>
        <v>#N/A No price available for MonthlyAverage before 30/09/2009</v>
      </c>
      <c r="J123" s="16" t="str">
        <f>_xll.GetPriceData(J$4,"mid",$D123)</f>
        <v>#N/A Log in required</v>
      </c>
      <c r="K123" s="21" t="e">
        <f t="shared" si="43"/>
        <v>#VALUE!</v>
      </c>
      <c r="L123" s="16" t="str">
        <f>_xll.GetPriceData(L$4,"mid",$D123)</f>
        <v>#N/A Log in required</v>
      </c>
      <c r="M123" s="21" t="e">
        <f t="shared" si="44"/>
        <v>#VALUE!</v>
      </c>
      <c r="N123" s="16" t="str">
        <f>_xll.GetPrice($N$4,"MonthlyAverage","Mid",$D123)</f>
        <v>#N/A No price available for MonthlyAverage before 28/02/2005</v>
      </c>
      <c r="O123" s="179">
        <f>_xll.GetPrice($O$4,"MonthlyAverage","Mid",$D123)</f>
        <v>15.6</v>
      </c>
      <c r="P123" s="21">
        <f t="shared" si="74"/>
        <v>312</v>
      </c>
      <c r="Q123" s="16">
        <f t="shared" si="75"/>
        <v>343.82400000000001</v>
      </c>
      <c r="R123" s="21">
        <f>_xll.GetPrice($R$4,"MonthlyAverage","Mid",$D123)</f>
        <v>17.579999999999998</v>
      </c>
      <c r="S123" s="21">
        <f t="shared" si="76"/>
        <v>351.59999999999997</v>
      </c>
      <c r="T123" s="16">
        <f t="shared" si="77"/>
        <v>387.46319999999997</v>
      </c>
      <c r="U123" s="190" t="e">
        <f t="shared" si="45"/>
        <v>#VALUE!</v>
      </c>
      <c r="V123" s="183" t="e">
        <f t="shared" si="46"/>
        <v>#VALUE!</v>
      </c>
      <c r="W123" s="191" t="e">
        <f t="shared" si="47"/>
        <v>#VALUE!</v>
      </c>
      <c r="X123" s="183" t="e">
        <f t="shared" si="48"/>
        <v>#VALUE!</v>
      </c>
      <c r="Y123" s="191" t="e">
        <f t="shared" si="49"/>
        <v>#VALUE!</v>
      </c>
      <c r="Z123" s="194" t="e">
        <f t="shared" si="50"/>
        <v>#VALUE!</v>
      </c>
      <c r="AA123" s="183" t="e">
        <f t="shared" si="51"/>
        <v>#VALUE!</v>
      </c>
      <c r="AB123" s="25" t="e">
        <f t="shared" si="52"/>
        <v>#VALUE!</v>
      </c>
      <c r="AC123" s="16" t="e">
        <f t="shared" si="53"/>
        <v>#VALUE!</v>
      </c>
      <c r="AD123" s="16" t="e">
        <f t="shared" si="54"/>
        <v>#VALUE!</v>
      </c>
      <c r="AE123" s="25" t="e">
        <f t="shared" si="55"/>
        <v>#VALUE!</v>
      </c>
      <c r="AF123" s="16" t="e">
        <f t="shared" si="56"/>
        <v>#VALUE!</v>
      </c>
      <c r="AG123" s="16" t="e">
        <f t="shared" si="57"/>
        <v>#VALUE!</v>
      </c>
      <c r="AH123" s="16">
        <f t="shared" si="58"/>
        <v>0</v>
      </c>
      <c r="AI123" s="16">
        <f t="shared" si="59"/>
        <v>-18.734000000000094</v>
      </c>
      <c r="AJ123" s="25" t="e">
        <f t="shared" si="60"/>
        <v>#VALUE!</v>
      </c>
      <c r="AK123" s="16" t="e">
        <f t="shared" si="61"/>
        <v>#VALUE!</v>
      </c>
      <c r="AL123" s="16" t="e">
        <f t="shared" si="62"/>
        <v>#VALUE!</v>
      </c>
      <c r="AM123" s="16" t="e">
        <f t="shared" si="63"/>
        <v>#VALUE!</v>
      </c>
      <c r="AN123" s="42" t="e">
        <f t="shared" si="64"/>
        <v>#VALUE!</v>
      </c>
      <c r="AO123" s="43" t="e">
        <f t="shared" si="65"/>
        <v>#VALUE!</v>
      </c>
      <c r="AP123" s="43" t="e">
        <f t="shared" si="66"/>
        <v>#VALUE!</v>
      </c>
      <c r="AQ123" s="43" t="e">
        <f t="shared" si="67"/>
        <v>#VALUE!</v>
      </c>
      <c r="AR123" s="43" t="e">
        <f t="shared" si="68"/>
        <v>#VALUE!</v>
      </c>
      <c r="AS123" s="177" t="e">
        <f t="shared" si="69"/>
        <v>#VALUE!</v>
      </c>
      <c r="AT123" s="115" t="e">
        <f t="shared" si="70"/>
        <v>#VALUE!</v>
      </c>
      <c r="AU123" s="115" t="e">
        <f t="shared" si="71"/>
        <v>#VALUE!</v>
      </c>
      <c r="AV123" s="115" t="e">
        <f t="shared" si="72"/>
        <v>#VALUE!</v>
      </c>
      <c r="AW123" s="115" t="e">
        <f t="shared" si="73"/>
        <v>#VALUE!</v>
      </c>
    </row>
    <row r="124" spans="1:49" x14ac:dyDescent="0.35">
      <c r="A124" s="5">
        <f t="shared" si="39"/>
        <v>2002</v>
      </c>
      <c r="B124" s="5">
        <f t="shared" si="40"/>
        <v>4</v>
      </c>
      <c r="C124" s="5">
        <f t="shared" si="41"/>
        <v>12</v>
      </c>
      <c r="D124" s="7">
        <f t="shared" si="42"/>
        <v>37621</v>
      </c>
      <c r="E124" s="7" t="str">
        <f>_xll.GetPriceData($J$4,"assessmentdate",D124)</f>
        <v>#N/A Log in required</v>
      </c>
      <c r="F124" s="33" t="s">
        <v>289</v>
      </c>
      <c r="G124" s="38" t="e">
        <f>_xll.GetPrice($G$4,,"mid",E124)</f>
        <v>#VALUE!</v>
      </c>
      <c r="H124" s="38" t="str">
        <f>_xll.GetPrice($G$4,,"mid",D124)</f>
        <v>#N/A No price available before 04/09/2009</v>
      </c>
      <c r="I124" s="38" t="str">
        <f>_xll.GetPrice($I$4,"MonthlyAverage","Mid",$D124)</f>
        <v>#N/A No price available for MonthlyAverage before 30/09/2009</v>
      </c>
      <c r="J124" s="16" t="str">
        <f>_xll.GetPriceData(J$4,"mid",$D124)</f>
        <v>#N/A Log in required</v>
      </c>
      <c r="K124" s="21" t="e">
        <f t="shared" si="43"/>
        <v>#VALUE!</v>
      </c>
      <c r="L124" s="16" t="str">
        <f>_xll.GetPriceData(L$4,"mid",$D124)</f>
        <v>#N/A Log in required</v>
      </c>
      <c r="M124" s="21" t="e">
        <f t="shared" si="44"/>
        <v>#VALUE!</v>
      </c>
      <c r="N124" s="16" t="str">
        <f>_xll.GetPrice($N$4,"MonthlyAverage","Mid",$D124)</f>
        <v>#N/A No price available for MonthlyAverage before 28/02/2005</v>
      </c>
      <c r="O124" s="179">
        <f>_xll.GetPrice($O$4,"MonthlyAverage","Mid",$D124)</f>
        <v>15.6</v>
      </c>
      <c r="P124" s="21">
        <f t="shared" si="74"/>
        <v>312</v>
      </c>
      <c r="Q124" s="16">
        <f t="shared" si="75"/>
        <v>343.82400000000001</v>
      </c>
      <c r="R124" s="21">
        <f>_xll.GetPrice($R$4,"MonthlyAverage","Mid",$D124)</f>
        <v>16</v>
      </c>
      <c r="S124" s="21">
        <f t="shared" si="76"/>
        <v>320</v>
      </c>
      <c r="T124" s="16">
        <f t="shared" si="77"/>
        <v>352.64000000000004</v>
      </c>
      <c r="U124" s="190" t="e">
        <f t="shared" si="45"/>
        <v>#VALUE!</v>
      </c>
      <c r="V124" s="183" t="e">
        <f t="shared" si="46"/>
        <v>#VALUE!</v>
      </c>
      <c r="W124" s="191" t="e">
        <f t="shared" si="47"/>
        <v>#VALUE!</v>
      </c>
      <c r="X124" s="183" t="e">
        <f t="shared" si="48"/>
        <v>#VALUE!</v>
      </c>
      <c r="Y124" s="191" t="e">
        <f t="shared" si="49"/>
        <v>#VALUE!</v>
      </c>
      <c r="Z124" s="194" t="e">
        <f t="shared" si="50"/>
        <v>#VALUE!</v>
      </c>
      <c r="AA124" s="183" t="e">
        <f t="shared" si="51"/>
        <v>#VALUE!</v>
      </c>
      <c r="AB124" s="25" t="e">
        <f t="shared" si="52"/>
        <v>#VALUE!</v>
      </c>
      <c r="AC124" s="16" t="e">
        <f t="shared" si="53"/>
        <v>#VALUE!</v>
      </c>
      <c r="AD124" s="16" t="e">
        <f t="shared" si="54"/>
        <v>#VALUE!</v>
      </c>
      <c r="AE124" s="25" t="e">
        <f t="shared" si="55"/>
        <v>#VALUE!</v>
      </c>
      <c r="AF124" s="16" t="e">
        <f t="shared" si="56"/>
        <v>#VALUE!</v>
      </c>
      <c r="AG124" s="16" t="e">
        <f t="shared" si="57"/>
        <v>#VALUE!</v>
      </c>
      <c r="AH124" s="16">
        <f t="shared" si="58"/>
        <v>0</v>
      </c>
      <c r="AI124" s="16">
        <f t="shared" si="59"/>
        <v>-34.823199999999929</v>
      </c>
      <c r="AJ124" s="25" t="e">
        <f t="shared" si="60"/>
        <v>#VALUE!</v>
      </c>
      <c r="AK124" s="16" t="e">
        <f t="shared" si="61"/>
        <v>#VALUE!</v>
      </c>
      <c r="AL124" s="16" t="e">
        <f t="shared" si="62"/>
        <v>#VALUE!</v>
      </c>
      <c r="AM124" s="16" t="e">
        <f t="shared" si="63"/>
        <v>#VALUE!</v>
      </c>
      <c r="AN124" s="42" t="e">
        <f t="shared" si="64"/>
        <v>#VALUE!</v>
      </c>
      <c r="AO124" s="43" t="e">
        <f t="shared" si="65"/>
        <v>#VALUE!</v>
      </c>
      <c r="AP124" s="43" t="e">
        <f t="shared" si="66"/>
        <v>#VALUE!</v>
      </c>
      <c r="AQ124" s="43" t="e">
        <f t="shared" si="67"/>
        <v>#VALUE!</v>
      </c>
      <c r="AR124" s="43" t="e">
        <f t="shared" si="68"/>
        <v>#VALUE!</v>
      </c>
      <c r="AS124" s="177" t="e">
        <f t="shared" si="69"/>
        <v>#VALUE!</v>
      </c>
      <c r="AT124" s="115" t="e">
        <f t="shared" si="70"/>
        <v>#VALUE!</v>
      </c>
      <c r="AU124" s="115" t="e">
        <f t="shared" si="71"/>
        <v>#VALUE!</v>
      </c>
      <c r="AV124" s="115" t="e">
        <f t="shared" si="72"/>
        <v>#VALUE!</v>
      </c>
      <c r="AW124" s="115" t="e">
        <f t="shared" si="73"/>
        <v>#VALUE!</v>
      </c>
    </row>
    <row r="125" spans="1:49" x14ac:dyDescent="0.35">
      <c r="A125" s="5">
        <f t="shared" si="39"/>
        <v>2003</v>
      </c>
      <c r="B125" s="5">
        <f t="shared" si="40"/>
        <v>1</v>
      </c>
      <c r="C125" s="5">
        <f t="shared" si="41"/>
        <v>1</v>
      </c>
      <c r="D125" s="7">
        <f t="shared" si="42"/>
        <v>37652</v>
      </c>
      <c r="E125" s="7" t="str">
        <f>_xll.GetPriceData($J$4,"assessmentdate",D125)</f>
        <v>#N/A Log in required</v>
      </c>
      <c r="F125" s="33" t="s">
        <v>290</v>
      </c>
      <c r="G125" s="38" t="e">
        <f>_xll.GetPrice($G$4,,"mid",E125)</f>
        <v>#VALUE!</v>
      </c>
      <c r="H125" s="38" t="str">
        <f>_xll.GetPrice($G$4,,"mid",D125)</f>
        <v>#N/A No price available before 04/09/2009</v>
      </c>
      <c r="I125" s="38" t="str">
        <f>_xll.GetPrice($I$4,"MonthlyAverage","Mid",$D125)</f>
        <v>#N/A No price available for MonthlyAverage before 30/09/2009</v>
      </c>
      <c r="J125" s="16" t="str">
        <f>_xll.GetPriceData(J$4,"mid",$D125)</f>
        <v>#N/A Log in required</v>
      </c>
      <c r="K125" s="21" t="e">
        <f t="shared" si="43"/>
        <v>#VALUE!</v>
      </c>
      <c r="L125" s="16" t="str">
        <f>_xll.GetPriceData(L$4,"mid",$D125)</f>
        <v>#N/A Log in required</v>
      </c>
      <c r="M125" s="21" t="e">
        <f t="shared" si="44"/>
        <v>#VALUE!</v>
      </c>
      <c r="N125" s="16" t="str">
        <f>_xll.GetPrice($N$4,"MonthlyAverage","Mid",$D125)</f>
        <v>#N/A No price available for MonthlyAverage before 28/02/2005</v>
      </c>
      <c r="O125" s="179">
        <f>_xll.GetPrice($O$4,"MonthlyAverage","Mid",$D125)</f>
        <v>15.6</v>
      </c>
      <c r="P125" s="21">
        <f t="shared" si="74"/>
        <v>312</v>
      </c>
      <c r="Q125" s="16">
        <f t="shared" si="75"/>
        <v>343.82400000000001</v>
      </c>
      <c r="R125" s="21">
        <f>_xll.GetPrice($R$4,"MonthlyAverage","Mid",$D125)</f>
        <v>15.83</v>
      </c>
      <c r="S125" s="21">
        <f t="shared" si="76"/>
        <v>316.60000000000002</v>
      </c>
      <c r="T125" s="16">
        <f t="shared" si="77"/>
        <v>348.89320000000004</v>
      </c>
      <c r="U125" s="190" t="e">
        <f t="shared" si="45"/>
        <v>#VALUE!</v>
      </c>
      <c r="V125" s="183" t="e">
        <f t="shared" si="46"/>
        <v>#VALUE!</v>
      </c>
      <c r="W125" s="191" t="e">
        <f t="shared" si="47"/>
        <v>#VALUE!</v>
      </c>
      <c r="X125" s="183" t="e">
        <f t="shared" si="48"/>
        <v>#VALUE!</v>
      </c>
      <c r="Y125" s="191" t="e">
        <f t="shared" si="49"/>
        <v>#VALUE!</v>
      </c>
      <c r="Z125" s="194" t="e">
        <f t="shared" si="50"/>
        <v>#VALUE!</v>
      </c>
      <c r="AA125" s="183" t="e">
        <f t="shared" si="51"/>
        <v>#VALUE!</v>
      </c>
      <c r="AB125" s="25" t="e">
        <f t="shared" si="52"/>
        <v>#VALUE!</v>
      </c>
      <c r="AC125" s="16" t="e">
        <f t="shared" si="53"/>
        <v>#VALUE!</v>
      </c>
      <c r="AD125" s="16" t="e">
        <f t="shared" si="54"/>
        <v>#VALUE!</v>
      </c>
      <c r="AE125" s="25" t="e">
        <f t="shared" si="55"/>
        <v>#VALUE!</v>
      </c>
      <c r="AF125" s="16" t="e">
        <f t="shared" si="56"/>
        <v>#VALUE!</v>
      </c>
      <c r="AG125" s="16" t="e">
        <f t="shared" si="57"/>
        <v>#VALUE!</v>
      </c>
      <c r="AH125" s="16">
        <f t="shared" si="58"/>
        <v>0</v>
      </c>
      <c r="AI125" s="16">
        <f t="shared" si="59"/>
        <v>-3.7468000000000075</v>
      </c>
      <c r="AJ125" s="25" t="e">
        <f t="shared" si="60"/>
        <v>#VALUE!</v>
      </c>
      <c r="AK125" s="16" t="e">
        <f t="shared" si="61"/>
        <v>#VALUE!</v>
      </c>
      <c r="AL125" s="16" t="e">
        <f t="shared" si="62"/>
        <v>#VALUE!</v>
      </c>
      <c r="AM125" s="16" t="e">
        <f t="shared" si="63"/>
        <v>#VALUE!</v>
      </c>
      <c r="AN125" s="42" t="e">
        <f t="shared" si="64"/>
        <v>#VALUE!</v>
      </c>
      <c r="AO125" s="43" t="e">
        <f t="shared" si="65"/>
        <v>#VALUE!</v>
      </c>
      <c r="AP125" s="43" t="e">
        <f t="shared" si="66"/>
        <v>#VALUE!</v>
      </c>
      <c r="AQ125" s="43" t="e">
        <f t="shared" si="67"/>
        <v>#VALUE!</v>
      </c>
      <c r="AR125" s="43" t="e">
        <f t="shared" si="68"/>
        <v>#VALUE!</v>
      </c>
      <c r="AS125" s="177" t="e">
        <f t="shared" si="69"/>
        <v>#VALUE!</v>
      </c>
      <c r="AT125" s="115" t="e">
        <f t="shared" si="70"/>
        <v>#VALUE!</v>
      </c>
      <c r="AU125" s="115" t="e">
        <f t="shared" si="71"/>
        <v>#VALUE!</v>
      </c>
      <c r="AV125" s="115" t="e">
        <f t="shared" si="72"/>
        <v>#VALUE!</v>
      </c>
      <c r="AW125" s="115" t="e">
        <f t="shared" si="73"/>
        <v>#VALUE!</v>
      </c>
    </row>
    <row r="126" spans="1:49" x14ac:dyDescent="0.35">
      <c r="A126" s="5">
        <f t="shared" si="39"/>
        <v>2003</v>
      </c>
      <c r="B126" s="5">
        <f t="shared" si="40"/>
        <v>1</v>
      </c>
      <c r="C126" s="5">
        <f t="shared" si="41"/>
        <v>2</v>
      </c>
      <c r="D126" s="7">
        <f t="shared" si="42"/>
        <v>37680</v>
      </c>
      <c r="E126" s="7" t="str">
        <f>_xll.GetPriceData($J$4,"assessmentdate",D126)</f>
        <v>#N/A Log in required</v>
      </c>
      <c r="F126" s="33" t="s">
        <v>291</v>
      </c>
      <c r="G126" s="38" t="e">
        <f>_xll.GetPrice($G$4,,"mid",E126)</f>
        <v>#VALUE!</v>
      </c>
      <c r="H126" s="38" t="str">
        <f>_xll.GetPrice($G$4,,"mid",D126)</f>
        <v>#N/A No price available before 04/09/2009</v>
      </c>
      <c r="I126" s="38" t="str">
        <f>_xll.GetPrice($I$4,"MonthlyAverage","Mid",$D126)</f>
        <v>#N/A No price available for MonthlyAverage before 30/09/2009</v>
      </c>
      <c r="J126" s="16" t="str">
        <f>_xll.GetPriceData(J$4,"mid",$D126)</f>
        <v>#N/A Log in required</v>
      </c>
      <c r="K126" s="21" t="e">
        <f t="shared" si="43"/>
        <v>#VALUE!</v>
      </c>
      <c r="L126" s="16" t="str">
        <f>_xll.GetPriceData(L$4,"mid",$D126)</f>
        <v>#N/A Log in required</v>
      </c>
      <c r="M126" s="21" t="e">
        <f t="shared" si="44"/>
        <v>#VALUE!</v>
      </c>
      <c r="N126" s="16" t="str">
        <f>_xll.GetPrice($N$4,"MonthlyAverage","Mid",$D126)</f>
        <v>#N/A No price available for MonthlyAverage before 28/02/2005</v>
      </c>
      <c r="O126" s="179">
        <f>_xll.GetPrice($O$4,"MonthlyAverage","Mid",$D126)</f>
        <v>15.6</v>
      </c>
      <c r="P126" s="21">
        <f t="shared" si="74"/>
        <v>312</v>
      </c>
      <c r="Q126" s="16">
        <f t="shared" si="75"/>
        <v>343.82400000000001</v>
      </c>
      <c r="R126" s="21">
        <f>_xll.GetPrice($R$4,"MonthlyAverage","Mid",$D126)</f>
        <v>14.92</v>
      </c>
      <c r="S126" s="21">
        <f t="shared" si="76"/>
        <v>298.39999999999998</v>
      </c>
      <c r="T126" s="16">
        <f t="shared" si="77"/>
        <v>328.83679999999998</v>
      </c>
      <c r="U126" s="190" t="e">
        <f t="shared" si="45"/>
        <v>#VALUE!</v>
      </c>
      <c r="V126" s="183" t="e">
        <f t="shared" si="46"/>
        <v>#VALUE!</v>
      </c>
      <c r="W126" s="191" t="e">
        <f t="shared" si="47"/>
        <v>#VALUE!</v>
      </c>
      <c r="X126" s="183" t="e">
        <f t="shared" si="48"/>
        <v>#VALUE!</v>
      </c>
      <c r="Y126" s="191" t="e">
        <f t="shared" si="49"/>
        <v>#VALUE!</v>
      </c>
      <c r="Z126" s="194" t="e">
        <f t="shared" si="50"/>
        <v>#VALUE!</v>
      </c>
      <c r="AA126" s="183" t="e">
        <f t="shared" si="51"/>
        <v>#VALUE!</v>
      </c>
      <c r="AB126" s="25" t="e">
        <f t="shared" si="52"/>
        <v>#VALUE!</v>
      </c>
      <c r="AC126" s="16" t="e">
        <f t="shared" si="53"/>
        <v>#VALUE!</v>
      </c>
      <c r="AD126" s="16" t="e">
        <f t="shared" si="54"/>
        <v>#VALUE!</v>
      </c>
      <c r="AE126" s="25" t="e">
        <f t="shared" si="55"/>
        <v>#VALUE!</v>
      </c>
      <c r="AF126" s="16" t="e">
        <f t="shared" si="56"/>
        <v>#VALUE!</v>
      </c>
      <c r="AG126" s="16" t="e">
        <f t="shared" si="57"/>
        <v>#VALUE!</v>
      </c>
      <c r="AH126" s="16">
        <f t="shared" si="58"/>
        <v>0</v>
      </c>
      <c r="AI126" s="16">
        <f t="shared" si="59"/>
        <v>-20.056400000000053</v>
      </c>
      <c r="AJ126" s="25" t="e">
        <f t="shared" si="60"/>
        <v>#VALUE!</v>
      </c>
      <c r="AK126" s="16" t="e">
        <f t="shared" si="61"/>
        <v>#VALUE!</v>
      </c>
      <c r="AL126" s="16" t="e">
        <f t="shared" si="62"/>
        <v>#VALUE!</v>
      </c>
      <c r="AM126" s="16" t="e">
        <f t="shared" si="63"/>
        <v>#VALUE!</v>
      </c>
      <c r="AN126" s="42" t="e">
        <f t="shared" si="64"/>
        <v>#VALUE!</v>
      </c>
      <c r="AO126" s="43" t="e">
        <f t="shared" si="65"/>
        <v>#VALUE!</v>
      </c>
      <c r="AP126" s="43" t="e">
        <f t="shared" si="66"/>
        <v>#VALUE!</v>
      </c>
      <c r="AQ126" s="43" t="e">
        <f t="shared" si="67"/>
        <v>#VALUE!</v>
      </c>
      <c r="AR126" s="43" t="e">
        <f t="shared" si="68"/>
        <v>#VALUE!</v>
      </c>
      <c r="AS126" s="177" t="e">
        <f t="shared" si="69"/>
        <v>#VALUE!</v>
      </c>
      <c r="AT126" s="115" t="e">
        <f t="shared" si="70"/>
        <v>#VALUE!</v>
      </c>
      <c r="AU126" s="115" t="e">
        <f t="shared" si="71"/>
        <v>#VALUE!</v>
      </c>
      <c r="AV126" s="115" t="e">
        <f t="shared" si="72"/>
        <v>#VALUE!</v>
      </c>
      <c r="AW126" s="115" t="e">
        <f t="shared" si="73"/>
        <v>#VALUE!</v>
      </c>
    </row>
    <row r="127" spans="1:49" x14ac:dyDescent="0.35">
      <c r="A127" s="5">
        <f t="shared" si="39"/>
        <v>2003</v>
      </c>
      <c r="B127" s="5">
        <f t="shared" si="40"/>
        <v>1</v>
      </c>
      <c r="C127" s="5">
        <f t="shared" si="41"/>
        <v>3</v>
      </c>
      <c r="D127" s="7">
        <f t="shared" si="42"/>
        <v>37711</v>
      </c>
      <c r="E127" s="7" t="str">
        <f>_xll.GetPriceData($J$4,"assessmentdate",D127)</f>
        <v>#N/A Log in required</v>
      </c>
      <c r="F127" s="33" t="s">
        <v>292</v>
      </c>
      <c r="G127" s="38" t="e">
        <f>_xll.GetPrice($G$4,,"mid",E127)</f>
        <v>#VALUE!</v>
      </c>
      <c r="H127" s="38" t="str">
        <f>_xll.GetPrice($G$4,,"mid",D127)</f>
        <v>#N/A No price available before 04/09/2009</v>
      </c>
      <c r="I127" s="38" t="str">
        <f>_xll.GetPrice($I$4,"MonthlyAverage","Mid",$D127)</f>
        <v>#N/A No price available for MonthlyAverage before 30/09/2009</v>
      </c>
      <c r="J127" s="16" t="str">
        <f>_xll.GetPriceData(J$4,"mid",$D127)</f>
        <v>#N/A Log in required</v>
      </c>
      <c r="K127" s="21" t="e">
        <f t="shared" si="43"/>
        <v>#VALUE!</v>
      </c>
      <c r="L127" s="16" t="str">
        <f>_xll.GetPriceData(L$4,"mid",$D127)</f>
        <v>#N/A Log in required</v>
      </c>
      <c r="M127" s="21" t="e">
        <f t="shared" si="44"/>
        <v>#VALUE!</v>
      </c>
      <c r="N127" s="16" t="str">
        <f>_xll.GetPrice($N$4,"MonthlyAverage","Mid",$D127)</f>
        <v>#N/A No price available for MonthlyAverage before 28/02/2005</v>
      </c>
      <c r="O127" s="179">
        <f>_xll.GetPrice($O$4,"MonthlyAverage","Mid",$D127)</f>
        <v>15.6</v>
      </c>
      <c r="P127" s="21">
        <f t="shared" si="74"/>
        <v>312</v>
      </c>
      <c r="Q127" s="16">
        <f t="shared" si="75"/>
        <v>343.82400000000001</v>
      </c>
      <c r="R127" s="21">
        <f>_xll.GetPrice($R$4,"MonthlyAverage","Mid",$D127)</f>
        <v>15.14</v>
      </c>
      <c r="S127" s="21">
        <f t="shared" si="76"/>
        <v>302.8</v>
      </c>
      <c r="T127" s="16">
        <f t="shared" si="77"/>
        <v>333.68560000000002</v>
      </c>
      <c r="U127" s="190" t="e">
        <f t="shared" si="45"/>
        <v>#VALUE!</v>
      </c>
      <c r="V127" s="183" t="e">
        <f t="shared" si="46"/>
        <v>#VALUE!</v>
      </c>
      <c r="W127" s="191" t="e">
        <f t="shared" si="47"/>
        <v>#VALUE!</v>
      </c>
      <c r="X127" s="183" t="e">
        <f t="shared" si="48"/>
        <v>#VALUE!</v>
      </c>
      <c r="Y127" s="191" t="e">
        <f t="shared" si="49"/>
        <v>#VALUE!</v>
      </c>
      <c r="Z127" s="194" t="e">
        <f t="shared" si="50"/>
        <v>#VALUE!</v>
      </c>
      <c r="AA127" s="183" t="e">
        <f t="shared" si="51"/>
        <v>#VALUE!</v>
      </c>
      <c r="AB127" s="25" t="e">
        <f t="shared" si="52"/>
        <v>#VALUE!</v>
      </c>
      <c r="AC127" s="16" t="e">
        <f t="shared" si="53"/>
        <v>#VALUE!</v>
      </c>
      <c r="AD127" s="16" t="e">
        <f t="shared" si="54"/>
        <v>#VALUE!</v>
      </c>
      <c r="AE127" s="25" t="e">
        <f t="shared" si="55"/>
        <v>#VALUE!</v>
      </c>
      <c r="AF127" s="16" t="e">
        <f t="shared" si="56"/>
        <v>#VALUE!</v>
      </c>
      <c r="AG127" s="16" t="e">
        <f t="shared" si="57"/>
        <v>#VALUE!</v>
      </c>
      <c r="AH127" s="16">
        <f t="shared" si="58"/>
        <v>0</v>
      </c>
      <c r="AI127" s="16">
        <f t="shared" si="59"/>
        <v>4.8488000000000397</v>
      </c>
      <c r="AJ127" s="25" t="e">
        <f t="shared" si="60"/>
        <v>#VALUE!</v>
      </c>
      <c r="AK127" s="16" t="e">
        <f t="shared" si="61"/>
        <v>#VALUE!</v>
      </c>
      <c r="AL127" s="16" t="e">
        <f t="shared" si="62"/>
        <v>#VALUE!</v>
      </c>
      <c r="AM127" s="16" t="e">
        <f t="shared" si="63"/>
        <v>#VALUE!</v>
      </c>
      <c r="AN127" s="42" t="e">
        <f t="shared" si="64"/>
        <v>#VALUE!</v>
      </c>
      <c r="AO127" s="43" t="e">
        <f t="shared" si="65"/>
        <v>#VALUE!</v>
      </c>
      <c r="AP127" s="43" t="e">
        <f t="shared" si="66"/>
        <v>#VALUE!</v>
      </c>
      <c r="AQ127" s="43" t="e">
        <f t="shared" si="67"/>
        <v>#VALUE!</v>
      </c>
      <c r="AR127" s="43" t="e">
        <f t="shared" si="68"/>
        <v>#VALUE!</v>
      </c>
      <c r="AS127" s="177" t="e">
        <f t="shared" si="69"/>
        <v>#VALUE!</v>
      </c>
      <c r="AT127" s="115" t="e">
        <f t="shared" si="70"/>
        <v>#VALUE!</v>
      </c>
      <c r="AU127" s="115" t="e">
        <f t="shared" si="71"/>
        <v>#VALUE!</v>
      </c>
      <c r="AV127" s="115" t="e">
        <f t="shared" si="72"/>
        <v>#VALUE!</v>
      </c>
      <c r="AW127" s="115" t="e">
        <f t="shared" si="73"/>
        <v>#VALUE!</v>
      </c>
    </row>
    <row r="128" spans="1:49" x14ac:dyDescent="0.35">
      <c r="A128" s="5">
        <f t="shared" si="39"/>
        <v>2003</v>
      </c>
      <c r="B128" s="5">
        <f t="shared" si="40"/>
        <v>2</v>
      </c>
      <c r="C128" s="5">
        <f t="shared" si="41"/>
        <v>4</v>
      </c>
      <c r="D128" s="7">
        <f t="shared" si="42"/>
        <v>37741</v>
      </c>
      <c r="E128" s="7" t="str">
        <f>_xll.GetPriceData($J$4,"assessmentdate",D128)</f>
        <v>#N/A Log in required</v>
      </c>
      <c r="F128" s="33" t="s">
        <v>293</v>
      </c>
      <c r="G128" s="38" t="e">
        <f>_xll.GetPrice($G$4,,"mid",E128)</f>
        <v>#VALUE!</v>
      </c>
      <c r="H128" s="38" t="str">
        <f>_xll.GetPrice($G$4,,"mid",D128)</f>
        <v>#N/A No price available before 04/09/2009</v>
      </c>
      <c r="I128" s="38" t="str">
        <f>_xll.GetPrice($I$4,"MonthlyAverage","Mid",$D128)</f>
        <v>#N/A No price available for MonthlyAverage before 30/09/2009</v>
      </c>
      <c r="J128" s="16" t="str">
        <f>_xll.GetPriceData(J$4,"mid",$D128)</f>
        <v>#N/A Log in required</v>
      </c>
      <c r="K128" s="21" t="e">
        <f t="shared" si="43"/>
        <v>#VALUE!</v>
      </c>
      <c r="L128" s="16" t="str">
        <f>_xll.GetPriceData(L$4,"mid",$D128)</f>
        <v>#N/A Log in required</v>
      </c>
      <c r="M128" s="21" t="e">
        <f t="shared" si="44"/>
        <v>#VALUE!</v>
      </c>
      <c r="N128" s="16" t="str">
        <f>_xll.GetPrice($N$4,"MonthlyAverage","Mid",$D128)</f>
        <v>#N/A No price available for MonthlyAverage before 28/02/2005</v>
      </c>
      <c r="O128" s="179">
        <f>_xll.GetPrice($O$4,"MonthlyAverage","Mid",$D128)</f>
        <v>15.6</v>
      </c>
      <c r="P128" s="21">
        <f t="shared" si="74"/>
        <v>312</v>
      </c>
      <c r="Q128" s="16">
        <f t="shared" si="75"/>
        <v>343.82400000000001</v>
      </c>
      <c r="R128" s="21">
        <f>_xll.GetPrice($R$4,"MonthlyAverage","Mid",$D128)</f>
        <v>14.82</v>
      </c>
      <c r="S128" s="21">
        <f t="shared" si="76"/>
        <v>296.39999999999998</v>
      </c>
      <c r="T128" s="16">
        <f t="shared" si="77"/>
        <v>326.63279999999997</v>
      </c>
      <c r="U128" s="190" t="e">
        <f t="shared" si="45"/>
        <v>#VALUE!</v>
      </c>
      <c r="V128" s="183" t="e">
        <f t="shared" si="46"/>
        <v>#VALUE!</v>
      </c>
      <c r="W128" s="191" t="e">
        <f t="shared" si="47"/>
        <v>#VALUE!</v>
      </c>
      <c r="X128" s="183" t="e">
        <f t="shared" si="48"/>
        <v>#VALUE!</v>
      </c>
      <c r="Y128" s="191" t="e">
        <f t="shared" si="49"/>
        <v>#VALUE!</v>
      </c>
      <c r="Z128" s="194" t="e">
        <f t="shared" si="50"/>
        <v>#VALUE!</v>
      </c>
      <c r="AA128" s="183" t="e">
        <f t="shared" si="51"/>
        <v>#VALUE!</v>
      </c>
      <c r="AB128" s="25" t="e">
        <f t="shared" si="52"/>
        <v>#VALUE!</v>
      </c>
      <c r="AC128" s="16" t="e">
        <f t="shared" si="53"/>
        <v>#VALUE!</v>
      </c>
      <c r="AD128" s="16" t="e">
        <f t="shared" si="54"/>
        <v>#VALUE!</v>
      </c>
      <c r="AE128" s="25" t="e">
        <f t="shared" si="55"/>
        <v>#VALUE!</v>
      </c>
      <c r="AF128" s="16" t="e">
        <f t="shared" si="56"/>
        <v>#VALUE!</v>
      </c>
      <c r="AG128" s="16" t="e">
        <f t="shared" si="57"/>
        <v>#VALUE!</v>
      </c>
      <c r="AH128" s="16">
        <f t="shared" si="58"/>
        <v>0</v>
      </c>
      <c r="AI128" s="16">
        <f t="shared" si="59"/>
        <v>-7.0528000000000475</v>
      </c>
      <c r="AJ128" s="25" t="e">
        <f t="shared" si="60"/>
        <v>#VALUE!</v>
      </c>
      <c r="AK128" s="16" t="e">
        <f t="shared" si="61"/>
        <v>#VALUE!</v>
      </c>
      <c r="AL128" s="16" t="e">
        <f t="shared" si="62"/>
        <v>#VALUE!</v>
      </c>
      <c r="AM128" s="16" t="e">
        <f t="shared" si="63"/>
        <v>#VALUE!</v>
      </c>
      <c r="AN128" s="42" t="e">
        <f t="shared" si="64"/>
        <v>#VALUE!</v>
      </c>
      <c r="AO128" s="43" t="e">
        <f t="shared" si="65"/>
        <v>#VALUE!</v>
      </c>
      <c r="AP128" s="43" t="e">
        <f t="shared" si="66"/>
        <v>#VALUE!</v>
      </c>
      <c r="AQ128" s="43" t="e">
        <f t="shared" si="67"/>
        <v>#VALUE!</v>
      </c>
      <c r="AR128" s="43" t="e">
        <f t="shared" si="68"/>
        <v>#VALUE!</v>
      </c>
      <c r="AS128" s="177" t="e">
        <f t="shared" si="69"/>
        <v>#VALUE!</v>
      </c>
      <c r="AT128" s="115" t="e">
        <f t="shared" si="70"/>
        <v>#VALUE!</v>
      </c>
      <c r="AU128" s="115" t="e">
        <f t="shared" si="71"/>
        <v>#VALUE!</v>
      </c>
      <c r="AV128" s="115" t="e">
        <f t="shared" si="72"/>
        <v>#VALUE!</v>
      </c>
      <c r="AW128" s="115" t="e">
        <f t="shared" si="73"/>
        <v>#VALUE!</v>
      </c>
    </row>
    <row r="129" spans="1:49" x14ac:dyDescent="0.35">
      <c r="A129" s="5">
        <f t="shared" si="39"/>
        <v>2003</v>
      </c>
      <c r="B129" s="5">
        <f t="shared" si="40"/>
        <v>2</v>
      </c>
      <c r="C129" s="5">
        <f t="shared" si="41"/>
        <v>5</v>
      </c>
      <c r="D129" s="7">
        <f t="shared" si="42"/>
        <v>37772</v>
      </c>
      <c r="E129" s="7" t="str">
        <f>_xll.GetPriceData($J$4,"assessmentdate",D129)</f>
        <v>#N/A Log in required</v>
      </c>
      <c r="F129" s="33" t="s">
        <v>294</v>
      </c>
      <c r="G129" s="38" t="e">
        <f>_xll.GetPrice($G$4,,"mid",E129)</f>
        <v>#VALUE!</v>
      </c>
      <c r="H129" s="38" t="str">
        <f>_xll.GetPrice($G$4,,"mid",D129)</f>
        <v>#N/A No price available before 04/09/2009</v>
      </c>
      <c r="I129" s="38" t="str">
        <f>_xll.GetPrice($I$4,"MonthlyAverage","Mid",$D129)</f>
        <v>#N/A No price available for MonthlyAverage before 30/09/2009</v>
      </c>
      <c r="J129" s="16" t="str">
        <f>_xll.GetPriceData(J$4,"mid",$D129)</f>
        <v>#N/A Log in required</v>
      </c>
      <c r="K129" s="21" t="e">
        <f t="shared" si="43"/>
        <v>#VALUE!</v>
      </c>
      <c r="L129" s="16" t="str">
        <f>_xll.GetPriceData(L$4,"mid",$D129)</f>
        <v>#N/A Log in required</v>
      </c>
      <c r="M129" s="21" t="e">
        <f t="shared" si="44"/>
        <v>#VALUE!</v>
      </c>
      <c r="N129" s="16" t="str">
        <f>_xll.GetPrice($N$4,"MonthlyAverage","Mid",$D129)</f>
        <v>#N/A No price available for MonthlyAverage before 28/02/2005</v>
      </c>
      <c r="O129" s="179">
        <f>_xll.GetPrice($O$4,"MonthlyAverage","Mid",$D129)</f>
        <v>15.6</v>
      </c>
      <c r="P129" s="21">
        <f t="shared" si="74"/>
        <v>312</v>
      </c>
      <c r="Q129" s="16">
        <f t="shared" si="75"/>
        <v>343.82400000000001</v>
      </c>
      <c r="R129" s="21">
        <f>_xll.GetPrice($R$4,"MonthlyAverage","Mid",$D129)</f>
        <v>13.57</v>
      </c>
      <c r="S129" s="21">
        <f t="shared" si="76"/>
        <v>271.39999999999998</v>
      </c>
      <c r="T129" s="16">
        <f t="shared" si="77"/>
        <v>299.08280000000002</v>
      </c>
      <c r="U129" s="190" t="e">
        <f t="shared" si="45"/>
        <v>#VALUE!</v>
      </c>
      <c r="V129" s="183" t="e">
        <f t="shared" si="46"/>
        <v>#VALUE!</v>
      </c>
      <c r="W129" s="191" t="e">
        <f t="shared" si="47"/>
        <v>#VALUE!</v>
      </c>
      <c r="X129" s="183" t="e">
        <f t="shared" si="48"/>
        <v>#VALUE!</v>
      </c>
      <c r="Y129" s="191" t="e">
        <f t="shared" si="49"/>
        <v>#VALUE!</v>
      </c>
      <c r="Z129" s="194" t="e">
        <f t="shared" si="50"/>
        <v>#VALUE!</v>
      </c>
      <c r="AA129" s="183" t="e">
        <f t="shared" si="51"/>
        <v>#VALUE!</v>
      </c>
      <c r="AB129" s="25" t="e">
        <f t="shared" si="52"/>
        <v>#VALUE!</v>
      </c>
      <c r="AC129" s="16" t="e">
        <f t="shared" si="53"/>
        <v>#VALUE!</v>
      </c>
      <c r="AD129" s="16" t="e">
        <f t="shared" si="54"/>
        <v>#VALUE!</v>
      </c>
      <c r="AE129" s="25" t="e">
        <f t="shared" si="55"/>
        <v>#VALUE!</v>
      </c>
      <c r="AF129" s="16" t="e">
        <f t="shared" si="56"/>
        <v>#VALUE!</v>
      </c>
      <c r="AG129" s="16" t="e">
        <f t="shared" si="57"/>
        <v>#VALUE!</v>
      </c>
      <c r="AH129" s="16">
        <f t="shared" si="58"/>
        <v>0</v>
      </c>
      <c r="AI129" s="16">
        <f t="shared" si="59"/>
        <v>-27.549999999999955</v>
      </c>
      <c r="AJ129" s="25" t="e">
        <f t="shared" si="60"/>
        <v>#VALUE!</v>
      </c>
      <c r="AK129" s="16" t="e">
        <f t="shared" si="61"/>
        <v>#VALUE!</v>
      </c>
      <c r="AL129" s="16" t="e">
        <f t="shared" si="62"/>
        <v>#VALUE!</v>
      </c>
      <c r="AM129" s="16" t="e">
        <f t="shared" si="63"/>
        <v>#VALUE!</v>
      </c>
      <c r="AN129" s="42" t="e">
        <f t="shared" si="64"/>
        <v>#VALUE!</v>
      </c>
      <c r="AO129" s="43" t="e">
        <f t="shared" si="65"/>
        <v>#VALUE!</v>
      </c>
      <c r="AP129" s="43" t="e">
        <f t="shared" si="66"/>
        <v>#VALUE!</v>
      </c>
      <c r="AQ129" s="43" t="e">
        <f t="shared" si="67"/>
        <v>#VALUE!</v>
      </c>
      <c r="AR129" s="43" t="e">
        <f t="shared" si="68"/>
        <v>#VALUE!</v>
      </c>
      <c r="AS129" s="177" t="e">
        <f t="shared" si="69"/>
        <v>#VALUE!</v>
      </c>
      <c r="AT129" s="115" t="e">
        <f t="shared" si="70"/>
        <v>#VALUE!</v>
      </c>
      <c r="AU129" s="115" t="e">
        <f t="shared" si="71"/>
        <v>#VALUE!</v>
      </c>
      <c r="AV129" s="115" t="e">
        <f t="shared" si="72"/>
        <v>#VALUE!</v>
      </c>
      <c r="AW129" s="115" t="e">
        <f t="shared" si="73"/>
        <v>#VALUE!</v>
      </c>
    </row>
    <row r="130" spans="1:49" x14ac:dyDescent="0.35">
      <c r="A130" s="5">
        <f t="shared" si="39"/>
        <v>2003</v>
      </c>
      <c r="B130" s="5">
        <f t="shared" si="40"/>
        <v>2</v>
      </c>
      <c r="C130" s="5">
        <f t="shared" si="41"/>
        <v>6</v>
      </c>
      <c r="D130" s="7">
        <f t="shared" si="42"/>
        <v>37802</v>
      </c>
      <c r="E130" s="7" t="str">
        <f>_xll.GetPriceData($J$4,"assessmentdate",D130)</f>
        <v>#N/A Log in required</v>
      </c>
      <c r="F130" s="33" t="s">
        <v>295</v>
      </c>
      <c r="G130" s="38" t="e">
        <f>_xll.GetPrice($G$4,,"mid",E130)</f>
        <v>#VALUE!</v>
      </c>
      <c r="H130" s="38" t="str">
        <f>_xll.GetPrice($G$4,,"mid",D130)</f>
        <v>#N/A No price available before 04/09/2009</v>
      </c>
      <c r="I130" s="38" t="str">
        <f>_xll.GetPrice($I$4,"MonthlyAverage","Mid",$D130)</f>
        <v>#N/A No price available for MonthlyAverage before 30/09/2009</v>
      </c>
      <c r="J130" s="16" t="str">
        <f>_xll.GetPriceData(J$4,"mid",$D130)</f>
        <v>#N/A Log in required</v>
      </c>
      <c r="K130" s="21" t="e">
        <f t="shared" si="43"/>
        <v>#VALUE!</v>
      </c>
      <c r="L130" s="16" t="str">
        <f>_xll.GetPriceData(L$4,"mid",$D130)</f>
        <v>#N/A Log in required</v>
      </c>
      <c r="M130" s="21" t="e">
        <f t="shared" si="44"/>
        <v>#VALUE!</v>
      </c>
      <c r="N130" s="16" t="str">
        <f>_xll.GetPrice($N$4,"MonthlyAverage","Mid",$D130)</f>
        <v>#N/A No price available for MonthlyAverage before 28/02/2005</v>
      </c>
      <c r="O130" s="179">
        <f>_xll.GetPrice($O$4,"MonthlyAverage","Mid",$D130)</f>
        <v>15.6</v>
      </c>
      <c r="P130" s="21">
        <f t="shared" si="74"/>
        <v>312</v>
      </c>
      <c r="Q130" s="16">
        <f t="shared" si="75"/>
        <v>343.82400000000001</v>
      </c>
      <c r="R130" s="21">
        <f>_xll.GetPrice($R$4,"MonthlyAverage","Mid",$D130)</f>
        <v>14</v>
      </c>
      <c r="S130" s="21">
        <f t="shared" si="76"/>
        <v>280</v>
      </c>
      <c r="T130" s="16">
        <f t="shared" si="77"/>
        <v>308.56</v>
      </c>
      <c r="U130" s="190" t="e">
        <f t="shared" si="45"/>
        <v>#VALUE!</v>
      </c>
      <c r="V130" s="183" t="e">
        <f t="shared" si="46"/>
        <v>#VALUE!</v>
      </c>
      <c r="W130" s="191" t="e">
        <f t="shared" si="47"/>
        <v>#VALUE!</v>
      </c>
      <c r="X130" s="183" t="e">
        <f t="shared" si="48"/>
        <v>#VALUE!</v>
      </c>
      <c r="Y130" s="191" t="e">
        <f t="shared" si="49"/>
        <v>#VALUE!</v>
      </c>
      <c r="Z130" s="194" t="e">
        <f t="shared" si="50"/>
        <v>#VALUE!</v>
      </c>
      <c r="AA130" s="183" t="e">
        <f t="shared" si="51"/>
        <v>#VALUE!</v>
      </c>
      <c r="AB130" s="25" t="e">
        <f t="shared" si="52"/>
        <v>#VALUE!</v>
      </c>
      <c r="AC130" s="16" t="e">
        <f t="shared" si="53"/>
        <v>#VALUE!</v>
      </c>
      <c r="AD130" s="16" t="e">
        <f t="shared" si="54"/>
        <v>#VALUE!</v>
      </c>
      <c r="AE130" s="25" t="e">
        <f t="shared" si="55"/>
        <v>#VALUE!</v>
      </c>
      <c r="AF130" s="16" t="e">
        <f t="shared" si="56"/>
        <v>#VALUE!</v>
      </c>
      <c r="AG130" s="16" t="e">
        <f t="shared" si="57"/>
        <v>#VALUE!</v>
      </c>
      <c r="AH130" s="16">
        <f t="shared" si="58"/>
        <v>0</v>
      </c>
      <c r="AI130" s="16">
        <f t="shared" si="59"/>
        <v>9.4771999999999821</v>
      </c>
      <c r="AJ130" s="25" t="e">
        <f t="shared" si="60"/>
        <v>#VALUE!</v>
      </c>
      <c r="AK130" s="16" t="e">
        <f t="shared" si="61"/>
        <v>#VALUE!</v>
      </c>
      <c r="AL130" s="16" t="e">
        <f t="shared" si="62"/>
        <v>#VALUE!</v>
      </c>
      <c r="AM130" s="16" t="e">
        <f t="shared" si="63"/>
        <v>#VALUE!</v>
      </c>
      <c r="AN130" s="42" t="e">
        <f t="shared" si="64"/>
        <v>#VALUE!</v>
      </c>
      <c r="AO130" s="43" t="e">
        <f t="shared" si="65"/>
        <v>#VALUE!</v>
      </c>
      <c r="AP130" s="43" t="e">
        <f t="shared" si="66"/>
        <v>#VALUE!</v>
      </c>
      <c r="AQ130" s="43" t="e">
        <f t="shared" si="67"/>
        <v>#VALUE!</v>
      </c>
      <c r="AR130" s="43" t="e">
        <f t="shared" si="68"/>
        <v>#VALUE!</v>
      </c>
      <c r="AS130" s="177" t="e">
        <f t="shared" si="69"/>
        <v>#VALUE!</v>
      </c>
      <c r="AT130" s="115" t="e">
        <f t="shared" si="70"/>
        <v>#VALUE!</v>
      </c>
      <c r="AU130" s="115" t="e">
        <f t="shared" si="71"/>
        <v>#VALUE!</v>
      </c>
      <c r="AV130" s="115" t="e">
        <f t="shared" si="72"/>
        <v>#VALUE!</v>
      </c>
      <c r="AW130" s="115" t="e">
        <f t="shared" si="73"/>
        <v>#VALUE!</v>
      </c>
    </row>
    <row r="131" spans="1:49" x14ac:dyDescent="0.35">
      <c r="A131" s="5">
        <f t="shared" si="39"/>
        <v>2003</v>
      </c>
      <c r="B131" s="5">
        <f t="shared" si="40"/>
        <v>3</v>
      </c>
      <c r="C131" s="5">
        <f t="shared" si="41"/>
        <v>7</v>
      </c>
      <c r="D131" s="7">
        <f t="shared" si="42"/>
        <v>37833</v>
      </c>
      <c r="E131" s="7" t="str">
        <f>_xll.GetPriceData($J$4,"assessmentdate",D131)</f>
        <v>#N/A Log in required</v>
      </c>
      <c r="F131" s="33" t="s">
        <v>296</v>
      </c>
      <c r="G131" s="38" t="e">
        <f>_xll.GetPrice($G$4,,"mid",E131)</f>
        <v>#VALUE!</v>
      </c>
      <c r="H131" s="38" t="str">
        <f>_xll.GetPrice($G$4,,"mid",D131)</f>
        <v>#N/A No price available before 04/09/2009</v>
      </c>
      <c r="I131" s="38" t="str">
        <f>_xll.GetPrice($I$4,"MonthlyAverage","Mid",$D131)</f>
        <v>#N/A No price available for MonthlyAverage before 30/09/2009</v>
      </c>
      <c r="J131" s="16" t="str">
        <f>_xll.GetPriceData(J$4,"mid",$D131)</f>
        <v>#N/A Log in required</v>
      </c>
      <c r="K131" s="21" t="e">
        <f t="shared" si="43"/>
        <v>#VALUE!</v>
      </c>
      <c r="L131" s="16" t="str">
        <f>_xll.GetPriceData(L$4,"mid",$D131)</f>
        <v>#N/A Log in required</v>
      </c>
      <c r="M131" s="21" t="e">
        <f t="shared" si="44"/>
        <v>#VALUE!</v>
      </c>
      <c r="N131" s="16" t="str">
        <f>_xll.GetPrice($N$4,"MonthlyAverage","Mid",$D131)</f>
        <v>#N/A No price available for MonthlyAverage before 28/02/2005</v>
      </c>
      <c r="O131" s="179">
        <f>_xll.GetPrice($O$4,"MonthlyAverage","Mid",$D131)</f>
        <v>15.6</v>
      </c>
      <c r="P131" s="21">
        <f t="shared" si="74"/>
        <v>312</v>
      </c>
      <c r="Q131" s="16">
        <f t="shared" si="75"/>
        <v>343.82400000000001</v>
      </c>
      <c r="R131" s="21">
        <f>_xll.GetPrice($R$4,"MonthlyAverage","Mid",$D131)</f>
        <v>14</v>
      </c>
      <c r="S131" s="21">
        <f t="shared" si="76"/>
        <v>280</v>
      </c>
      <c r="T131" s="16">
        <f t="shared" si="77"/>
        <v>308.56</v>
      </c>
      <c r="U131" s="190" t="e">
        <f t="shared" si="45"/>
        <v>#VALUE!</v>
      </c>
      <c r="V131" s="183" t="e">
        <f t="shared" si="46"/>
        <v>#VALUE!</v>
      </c>
      <c r="W131" s="191" t="e">
        <f t="shared" si="47"/>
        <v>#VALUE!</v>
      </c>
      <c r="X131" s="183" t="e">
        <f t="shared" si="48"/>
        <v>#VALUE!</v>
      </c>
      <c r="Y131" s="191" t="e">
        <f t="shared" si="49"/>
        <v>#VALUE!</v>
      </c>
      <c r="Z131" s="194" t="e">
        <f t="shared" si="50"/>
        <v>#VALUE!</v>
      </c>
      <c r="AA131" s="183" t="e">
        <f t="shared" si="51"/>
        <v>#VALUE!</v>
      </c>
      <c r="AB131" s="25" t="e">
        <f t="shared" si="52"/>
        <v>#VALUE!</v>
      </c>
      <c r="AC131" s="16" t="e">
        <f t="shared" si="53"/>
        <v>#VALUE!</v>
      </c>
      <c r="AD131" s="16" t="e">
        <f t="shared" si="54"/>
        <v>#VALUE!</v>
      </c>
      <c r="AE131" s="25" t="e">
        <f t="shared" si="55"/>
        <v>#VALUE!</v>
      </c>
      <c r="AF131" s="16" t="e">
        <f t="shared" si="56"/>
        <v>#VALUE!</v>
      </c>
      <c r="AG131" s="16" t="e">
        <f t="shared" si="57"/>
        <v>#VALUE!</v>
      </c>
      <c r="AH131" s="16">
        <f t="shared" si="58"/>
        <v>0</v>
      </c>
      <c r="AI131" s="16">
        <f t="shared" si="59"/>
        <v>0</v>
      </c>
      <c r="AJ131" s="25" t="e">
        <f t="shared" si="60"/>
        <v>#VALUE!</v>
      </c>
      <c r="AK131" s="16" t="e">
        <f t="shared" si="61"/>
        <v>#VALUE!</v>
      </c>
      <c r="AL131" s="16" t="e">
        <f t="shared" si="62"/>
        <v>#VALUE!</v>
      </c>
      <c r="AM131" s="16" t="e">
        <f t="shared" si="63"/>
        <v>#VALUE!</v>
      </c>
      <c r="AN131" s="42" t="e">
        <f t="shared" si="64"/>
        <v>#VALUE!</v>
      </c>
      <c r="AO131" s="43" t="e">
        <f t="shared" si="65"/>
        <v>#VALUE!</v>
      </c>
      <c r="AP131" s="43" t="e">
        <f t="shared" si="66"/>
        <v>#VALUE!</v>
      </c>
      <c r="AQ131" s="43" t="e">
        <f t="shared" si="67"/>
        <v>#VALUE!</v>
      </c>
      <c r="AR131" s="43" t="e">
        <f t="shared" si="68"/>
        <v>#VALUE!</v>
      </c>
      <c r="AS131" s="177" t="e">
        <f t="shared" si="69"/>
        <v>#VALUE!</v>
      </c>
      <c r="AT131" s="115" t="e">
        <f t="shared" si="70"/>
        <v>#VALUE!</v>
      </c>
      <c r="AU131" s="115" t="e">
        <f t="shared" si="71"/>
        <v>#VALUE!</v>
      </c>
      <c r="AV131" s="115" t="e">
        <f t="shared" si="72"/>
        <v>#VALUE!</v>
      </c>
      <c r="AW131" s="115" t="e">
        <f t="shared" si="73"/>
        <v>#VALUE!</v>
      </c>
    </row>
    <row r="132" spans="1:49" x14ac:dyDescent="0.35">
      <c r="A132" s="5">
        <f t="shared" si="39"/>
        <v>2003</v>
      </c>
      <c r="B132" s="5">
        <f t="shared" si="40"/>
        <v>3</v>
      </c>
      <c r="C132" s="5">
        <f t="shared" si="41"/>
        <v>8</v>
      </c>
      <c r="D132" s="7">
        <f t="shared" si="42"/>
        <v>37864</v>
      </c>
      <c r="E132" s="7" t="str">
        <f>_xll.GetPriceData($J$4,"assessmentdate",D132)</f>
        <v>#N/A Log in required</v>
      </c>
      <c r="F132" s="33" t="s">
        <v>297</v>
      </c>
      <c r="G132" s="38" t="e">
        <f>_xll.GetPrice($G$4,,"mid",E132)</f>
        <v>#VALUE!</v>
      </c>
      <c r="H132" s="38" t="str">
        <f>_xll.GetPrice($G$4,,"mid",D132)</f>
        <v>#N/A No price available before 04/09/2009</v>
      </c>
      <c r="I132" s="38" t="str">
        <f>_xll.GetPrice($I$4,"MonthlyAverage","Mid",$D132)</f>
        <v>#N/A No price available for MonthlyAverage before 30/09/2009</v>
      </c>
      <c r="J132" s="16" t="str">
        <f>_xll.GetPriceData(J$4,"mid",$D132)</f>
        <v>#N/A Log in required</v>
      </c>
      <c r="K132" s="21" t="e">
        <f t="shared" si="43"/>
        <v>#VALUE!</v>
      </c>
      <c r="L132" s="16" t="str">
        <f>_xll.GetPriceData(L$4,"mid",$D132)</f>
        <v>#N/A Log in required</v>
      </c>
      <c r="M132" s="21" t="e">
        <f t="shared" si="44"/>
        <v>#VALUE!</v>
      </c>
      <c r="N132" s="16" t="str">
        <f>_xll.GetPrice($N$4,"MonthlyAverage","Mid",$D132)</f>
        <v>#N/A No price available for MonthlyAverage before 28/02/2005</v>
      </c>
      <c r="O132" s="179">
        <f>_xll.GetPrice($O$4,"MonthlyAverage","Mid",$D132)</f>
        <v>15.75</v>
      </c>
      <c r="P132" s="21">
        <f t="shared" si="74"/>
        <v>315</v>
      </c>
      <c r="Q132" s="16">
        <f t="shared" si="75"/>
        <v>347.13000000000005</v>
      </c>
      <c r="R132" s="21">
        <f>_xll.GetPrice($R$4,"MonthlyAverage","Mid",$D132)</f>
        <v>14</v>
      </c>
      <c r="S132" s="21">
        <f t="shared" si="76"/>
        <v>280</v>
      </c>
      <c r="T132" s="16">
        <f t="shared" si="77"/>
        <v>308.56</v>
      </c>
      <c r="U132" s="190" t="e">
        <f t="shared" si="45"/>
        <v>#VALUE!</v>
      </c>
      <c r="V132" s="183" t="e">
        <f t="shared" si="46"/>
        <v>#VALUE!</v>
      </c>
      <c r="W132" s="191" t="e">
        <f t="shared" si="47"/>
        <v>#VALUE!</v>
      </c>
      <c r="X132" s="183" t="e">
        <f t="shared" si="48"/>
        <v>#VALUE!</v>
      </c>
      <c r="Y132" s="191" t="e">
        <f t="shared" si="49"/>
        <v>#VALUE!</v>
      </c>
      <c r="Z132" s="194" t="e">
        <f t="shared" si="50"/>
        <v>#VALUE!</v>
      </c>
      <c r="AA132" s="183" t="e">
        <f t="shared" si="51"/>
        <v>#VALUE!</v>
      </c>
      <c r="AB132" s="25" t="e">
        <f t="shared" si="52"/>
        <v>#VALUE!</v>
      </c>
      <c r="AC132" s="16" t="e">
        <f t="shared" si="53"/>
        <v>#VALUE!</v>
      </c>
      <c r="AD132" s="16" t="e">
        <f t="shared" si="54"/>
        <v>#VALUE!</v>
      </c>
      <c r="AE132" s="25" t="e">
        <f t="shared" si="55"/>
        <v>#VALUE!</v>
      </c>
      <c r="AF132" s="16" t="e">
        <f t="shared" si="56"/>
        <v>#VALUE!</v>
      </c>
      <c r="AG132" s="16" t="e">
        <f t="shared" si="57"/>
        <v>#VALUE!</v>
      </c>
      <c r="AH132" s="16">
        <f t="shared" si="58"/>
        <v>3.30600000000004</v>
      </c>
      <c r="AI132" s="16">
        <f t="shared" si="59"/>
        <v>0</v>
      </c>
      <c r="AJ132" s="25" t="e">
        <f t="shared" si="60"/>
        <v>#VALUE!</v>
      </c>
      <c r="AK132" s="16" t="e">
        <f t="shared" si="61"/>
        <v>#VALUE!</v>
      </c>
      <c r="AL132" s="16" t="e">
        <f t="shared" si="62"/>
        <v>#VALUE!</v>
      </c>
      <c r="AM132" s="16" t="e">
        <f t="shared" si="63"/>
        <v>#VALUE!</v>
      </c>
      <c r="AN132" s="42" t="e">
        <f t="shared" si="64"/>
        <v>#VALUE!</v>
      </c>
      <c r="AO132" s="43" t="e">
        <f t="shared" si="65"/>
        <v>#VALUE!</v>
      </c>
      <c r="AP132" s="43" t="e">
        <f t="shared" si="66"/>
        <v>#VALUE!</v>
      </c>
      <c r="AQ132" s="43" t="e">
        <f t="shared" si="67"/>
        <v>#VALUE!</v>
      </c>
      <c r="AR132" s="43" t="e">
        <f t="shared" si="68"/>
        <v>#VALUE!</v>
      </c>
      <c r="AS132" s="177" t="e">
        <f t="shared" si="69"/>
        <v>#VALUE!</v>
      </c>
      <c r="AT132" s="115" t="e">
        <f t="shared" si="70"/>
        <v>#VALUE!</v>
      </c>
      <c r="AU132" s="115" t="e">
        <f t="shared" si="71"/>
        <v>#VALUE!</v>
      </c>
      <c r="AV132" s="115" t="e">
        <f t="shared" si="72"/>
        <v>#VALUE!</v>
      </c>
      <c r="AW132" s="115" t="e">
        <f t="shared" si="73"/>
        <v>#VALUE!</v>
      </c>
    </row>
    <row r="133" spans="1:49" x14ac:dyDescent="0.35">
      <c r="A133" s="5">
        <f t="shared" ref="A133:A196" si="78">YEAR(F133)</f>
        <v>2003</v>
      </c>
      <c r="B133" s="5">
        <f t="shared" ref="B133:B196" si="79">CHOOSE(C133,1,1,1,2,2,2,3,3,3,4,4,4)</f>
        <v>3</v>
      </c>
      <c r="C133" s="5">
        <f t="shared" ref="C133:C196" si="80">MONTH(F133)</f>
        <v>9</v>
      </c>
      <c r="D133" s="7">
        <f t="shared" ref="D133:D196" si="81">EOMONTH(F133,0)</f>
        <v>37894</v>
      </c>
      <c r="E133" s="7" t="str">
        <f>_xll.GetPriceData($J$4,"assessmentdate",D133)</f>
        <v>#N/A Log in required</v>
      </c>
      <c r="F133" s="33" t="s">
        <v>298</v>
      </c>
      <c r="G133" s="38" t="e">
        <f>_xll.GetPrice($G$4,,"mid",E133)</f>
        <v>#VALUE!</v>
      </c>
      <c r="H133" s="38" t="str">
        <f>_xll.GetPrice($G$4,,"mid",D133)</f>
        <v>#N/A No price available before 04/09/2009</v>
      </c>
      <c r="I133" s="38" t="str">
        <f>_xll.GetPrice($I$4,"MonthlyAverage","Mid",$D133)</f>
        <v>#N/A No price available for MonthlyAverage before 30/09/2009</v>
      </c>
      <c r="J133" s="16" t="str">
        <f>_xll.GetPriceData(J$4,"mid",$D133)</f>
        <v>#N/A Log in required</v>
      </c>
      <c r="K133" s="21" t="e">
        <f t="shared" ref="K133:K196" si="82">J133/2240*2204.6</f>
        <v>#VALUE!</v>
      </c>
      <c r="L133" s="16" t="str">
        <f>_xll.GetPriceData(L$4,"mid",$D133)</f>
        <v>#N/A Log in required</v>
      </c>
      <c r="M133" s="21" t="e">
        <f t="shared" ref="M133:M196" si="83">L133/2240*2204.6</f>
        <v>#VALUE!</v>
      </c>
      <c r="N133" s="16" t="str">
        <f>_xll.GetPrice($N$4,"MonthlyAverage","Mid",$D133)</f>
        <v>#N/A No price available for MonthlyAverage before 28/02/2005</v>
      </c>
      <c r="O133" s="179">
        <f>_xll.GetPrice($O$4,"MonthlyAverage","Mid",$D133)</f>
        <v>16.29</v>
      </c>
      <c r="P133" s="21">
        <f t="shared" si="74"/>
        <v>325.79999999999995</v>
      </c>
      <c r="Q133" s="16">
        <f t="shared" si="75"/>
        <v>359.03159999999997</v>
      </c>
      <c r="R133" s="21">
        <f>_xll.GetPrice($R$4,"MonthlyAverage","Mid",$D133)</f>
        <v>14.48</v>
      </c>
      <c r="S133" s="21">
        <f t="shared" si="76"/>
        <v>289.60000000000002</v>
      </c>
      <c r="T133" s="16">
        <f t="shared" si="77"/>
        <v>319.13920000000007</v>
      </c>
      <c r="U133" s="190" t="e">
        <f t="shared" ref="U133:U196" si="84">P133-J133</f>
        <v>#VALUE!</v>
      </c>
      <c r="V133" s="183" t="e">
        <f t="shared" ref="V133:V196" si="85">Q133-K133</f>
        <v>#VALUE!</v>
      </c>
      <c r="W133" s="191" t="e">
        <f t="shared" ref="W133:W196" si="86">S133-L133</f>
        <v>#VALUE!</v>
      </c>
      <c r="X133" s="183" t="e">
        <f t="shared" ref="X133:X196" si="87">T133-M133</f>
        <v>#VALUE!</v>
      </c>
      <c r="Y133" s="191" t="e">
        <f t="shared" ref="Y133:Y196" si="88">L133-J133</f>
        <v>#VALUE!</v>
      </c>
      <c r="Z133" s="194" t="e">
        <f t="shared" ref="Z133:Z196" si="89">M133-K133</f>
        <v>#VALUE!</v>
      </c>
      <c r="AA133" s="183" t="e">
        <f t="shared" ref="AA133:AA196" si="90">N133-M133</f>
        <v>#VALUE!</v>
      </c>
      <c r="AB133" s="25" t="e">
        <f t="shared" ref="AB133:AB196" si="91">J133-J132</f>
        <v>#VALUE!</v>
      </c>
      <c r="AC133" s="16" t="e">
        <f t="shared" ref="AC133:AC196" si="92">L133-L132</f>
        <v>#VALUE!</v>
      </c>
      <c r="AD133" s="16" t="e">
        <f t="shared" ref="AD133:AD196" si="93">Y133-Y132</f>
        <v>#VALUE!</v>
      </c>
      <c r="AE133" s="25" t="e">
        <f t="shared" ref="AE133:AE196" si="94">K133-K132</f>
        <v>#VALUE!</v>
      </c>
      <c r="AF133" s="16" t="e">
        <f t="shared" ref="AF133:AF196" si="95">M133-M132</f>
        <v>#VALUE!</v>
      </c>
      <c r="AG133" s="16" t="e">
        <f t="shared" ref="AG133:AG196" si="96">N133-N132</f>
        <v>#VALUE!</v>
      </c>
      <c r="AH133" s="16">
        <f t="shared" ref="AH133:AH196" si="97">Q133-Q132</f>
        <v>11.901599999999917</v>
      </c>
      <c r="AI133" s="16">
        <f t="shared" ref="AI133:AI196" si="98">T133-T132</f>
        <v>10.579200000000071</v>
      </c>
      <c r="AJ133" s="25" t="e">
        <f t="shared" ref="AJ133:AJ196" si="99">V133-V132</f>
        <v>#VALUE!</v>
      </c>
      <c r="AK133" s="16" t="e">
        <f t="shared" ref="AK133:AK196" si="100">X133-X132</f>
        <v>#VALUE!</v>
      </c>
      <c r="AL133" s="16" t="e">
        <f t="shared" ref="AL133:AL196" si="101">Z133-Z132</f>
        <v>#VALUE!</v>
      </c>
      <c r="AM133" s="16" t="e">
        <f t="shared" ref="AM133:AM196" si="102">AA133-AA132</f>
        <v>#VALUE!</v>
      </c>
      <c r="AN133" s="42" t="e">
        <f t="shared" ref="AN133:AN196" si="103">G133-G132</f>
        <v>#VALUE!</v>
      </c>
      <c r="AO133" s="43" t="e">
        <f t="shared" ref="AO133:AO196" si="104">H132-G132</f>
        <v>#VALUE!</v>
      </c>
      <c r="AP133" s="43" t="e">
        <f t="shared" ref="AP133:AP196" si="105">G133-H132</f>
        <v>#VALUE!</v>
      </c>
      <c r="AQ133" s="43" t="e">
        <f t="shared" ref="AQ133:AQ196" si="106">H133-H132</f>
        <v>#VALUE!</v>
      </c>
      <c r="AR133" s="43" t="e">
        <f t="shared" ref="AR133:AR196" si="107">I133-I132</f>
        <v>#VALUE!</v>
      </c>
      <c r="AS133" s="177" t="e">
        <f t="shared" ref="AS133:AS196" si="108">IF(OR(AND(AN133&gt;0,AB133&gt;0),AND(AN133&lt;0,AB133&lt;0)),"align","diverge")</f>
        <v>#VALUE!</v>
      </c>
      <c r="AT133" s="115" t="e">
        <f t="shared" ref="AT133:AT196" si="109">IF(OR(AND(AO133&gt;0,AB133&gt;0),AND(AO133&lt;0,AB133&lt;0)),"align","diverge")</f>
        <v>#VALUE!</v>
      </c>
      <c r="AU133" s="115" t="e">
        <f t="shared" ref="AU133:AU196" si="110">IF(OR(AND(AP133&gt;0,AB133&gt;0),AND(AP133&lt;0,AB133&lt;0)),"align","diverge")</f>
        <v>#VALUE!</v>
      </c>
      <c r="AV133" s="115" t="e">
        <f t="shared" ref="AV133:AV196" si="111">IF(OR(AND(AQ133&gt;0,AB133&gt;0),AND(AQ133&lt;0,AB133&lt;0)),"align","diverge")</f>
        <v>#VALUE!</v>
      </c>
      <c r="AW133" s="115" t="e">
        <f t="shared" ref="AW133:AW196" si="112">IF(OR(AND(AR133&gt;0,AB133&gt;0),AND(AR133&lt;0,AB133&lt;0)),"align","diverge")</f>
        <v>#VALUE!</v>
      </c>
    </row>
    <row r="134" spans="1:49" x14ac:dyDescent="0.35">
      <c r="A134" s="5">
        <f t="shared" si="78"/>
        <v>2003</v>
      </c>
      <c r="B134" s="5">
        <f t="shared" si="79"/>
        <v>4</v>
      </c>
      <c r="C134" s="5">
        <f t="shared" si="80"/>
        <v>10</v>
      </c>
      <c r="D134" s="7">
        <f t="shared" si="81"/>
        <v>37925</v>
      </c>
      <c r="E134" s="7" t="str">
        <f>_xll.GetPriceData($J$4,"assessmentdate",D134)</f>
        <v>#N/A Log in required</v>
      </c>
      <c r="F134" s="33" t="s">
        <v>299</v>
      </c>
      <c r="G134" s="38" t="e">
        <f>_xll.GetPrice($G$4,,"mid",E134)</f>
        <v>#VALUE!</v>
      </c>
      <c r="H134" s="38" t="str">
        <f>_xll.GetPrice($G$4,,"mid",D134)</f>
        <v>#N/A No price available before 04/09/2009</v>
      </c>
      <c r="I134" s="38" t="str">
        <f>_xll.GetPrice($I$4,"MonthlyAverage","Mid",$D134)</f>
        <v>#N/A No price available for MonthlyAverage before 30/09/2009</v>
      </c>
      <c r="J134" s="16" t="str">
        <f>_xll.GetPriceData(J$4,"mid",$D134)</f>
        <v>#N/A Log in required</v>
      </c>
      <c r="K134" s="21" t="e">
        <f t="shared" si="82"/>
        <v>#VALUE!</v>
      </c>
      <c r="L134" s="16" t="str">
        <f>_xll.GetPriceData(L$4,"mid",$D134)</f>
        <v>#N/A Log in required</v>
      </c>
      <c r="M134" s="21" t="e">
        <f t="shared" si="83"/>
        <v>#VALUE!</v>
      </c>
      <c r="N134" s="16" t="str">
        <f>_xll.GetPrice($N$4,"MonthlyAverage","Mid",$D134)</f>
        <v>#N/A No price available for MonthlyAverage before 28/02/2005</v>
      </c>
      <c r="O134" s="179">
        <f>_xll.GetPrice($O$4,"MonthlyAverage","Mid",$D134)</f>
        <v>16.5</v>
      </c>
      <c r="P134" s="21">
        <f t="shared" si="74"/>
        <v>330</v>
      </c>
      <c r="Q134" s="16">
        <f t="shared" si="75"/>
        <v>363.66</v>
      </c>
      <c r="R134" s="21">
        <f>_xll.GetPrice($R$4,"MonthlyAverage","Mid",$D134)</f>
        <v>15</v>
      </c>
      <c r="S134" s="21">
        <f t="shared" si="76"/>
        <v>300</v>
      </c>
      <c r="T134" s="16">
        <f t="shared" si="77"/>
        <v>330.6</v>
      </c>
      <c r="U134" s="190" t="e">
        <f t="shared" si="84"/>
        <v>#VALUE!</v>
      </c>
      <c r="V134" s="183" t="e">
        <f t="shared" si="85"/>
        <v>#VALUE!</v>
      </c>
      <c r="W134" s="191" t="e">
        <f t="shared" si="86"/>
        <v>#VALUE!</v>
      </c>
      <c r="X134" s="183" t="e">
        <f t="shared" si="87"/>
        <v>#VALUE!</v>
      </c>
      <c r="Y134" s="191" t="e">
        <f t="shared" si="88"/>
        <v>#VALUE!</v>
      </c>
      <c r="Z134" s="194" t="e">
        <f t="shared" si="89"/>
        <v>#VALUE!</v>
      </c>
      <c r="AA134" s="183" t="e">
        <f t="shared" si="90"/>
        <v>#VALUE!</v>
      </c>
      <c r="AB134" s="25" t="e">
        <f t="shared" si="91"/>
        <v>#VALUE!</v>
      </c>
      <c r="AC134" s="16" t="e">
        <f t="shared" si="92"/>
        <v>#VALUE!</v>
      </c>
      <c r="AD134" s="16" t="e">
        <f t="shared" si="93"/>
        <v>#VALUE!</v>
      </c>
      <c r="AE134" s="25" t="e">
        <f t="shared" si="94"/>
        <v>#VALUE!</v>
      </c>
      <c r="AF134" s="16" t="e">
        <f t="shared" si="95"/>
        <v>#VALUE!</v>
      </c>
      <c r="AG134" s="16" t="e">
        <f t="shared" si="96"/>
        <v>#VALUE!</v>
      </c>
      <c r="AH134" s="16">
        <f t="shared" si="97"/>
        <v>4.628400000000056</v>
      </c>
      <c r="AI134" s="16">
        <f t="shared" si="98"/>
        <v>11.460799999999949</v>
      </c>
      <c r="AJ134" s="25" t="e">
        <f t="shared" si="99"/>
        <v>#VALUE!</v>
      </c>
      <c r="AK134" s="16" t="e">
        <f t="shared" si="100"/>
        <v>#VALUE!</v>
      </c>
      <c r="AL134" s="16" t="e">
        <f t="shared" si="101"/>
        <v>#VALUE!</v>
      </c>
      <c r="AM134" s="16" t="e">
        <f t="shared" si="102"/>
        <v>#VALUE!</v>
      </c>
      <c r="AN134" s="42" t="e">
        <f t="shared" si="103"/>
        <v>#VALUE!</v>
      </c>
      <c r="AO134" s="43" t="e">
        <f t="shared" si="104"/>
        <v>#VALUE!</v>
      </c>
      <c r="AP134" s="43" t="e">
        <f t="shared" si="105"/>
        <v>#VALUE!</v>
      </c>
      <c r="AQ134" s="43" t="e">
        <f t="shared" si="106"/>
        <v>#VALUE!</v>
      </c>
      <c r="AR134" s="43" t="e">
        <f t="shared" si="107"/>
        <v>#VALUE!</v>
      </c>
      <c r="AS134" s="177" t="e">
        <f t="shared" si="108"/>
        <v>#VALUE!</v>
      </c>
      <c r="AT134" s="115" t="e">
        <f t="shared" si="109"/>
        <v>#VALUE!</v>
      </c>
      <c r="AU134" s="115" t="e">
        <f t="shared" si="110"/>
        <v>#VALUE!</v>
      </c>
      <c r="AV134" s="115" t="e">
        <f t="shared" si="111"/>
        <v>#VALUE!</v>
      </c>
      <c r="AW134" s="115" t="e">
        <f t="shared" si="112"/>
        <v>#VALUE!</v>
      </c>
    </row>
    <row r="135" spans="1:49" x14ac:dyDescent="0.35">
      <c r="A135" s="5">
        <f t="shared" si="78"/>
        <v>2003</v>
      </c>
      <c r="B135" s="5">
        <f t="shared" si="79"/>
        <v>4</v>
      </c>
      <c r="C135" s="5">
        <f t="shared" si="80"/>
        <v>11</v>
      </c>
      <c r="D135" s="7">
        <f t="shared" si="81"/>
        <v>37955</v>
      </c>
      <c r="E135" s="7" t="str">
        <f>_xll.GetPriceData($J$4,"assessmentdate",D135)</f>
        <v>#N/A Log in required</v>
      </c>
      <c r="F135" s="33" t="s">
        <v>300</v>
      </c>
      <c r="G135" s="38" t="e">
        <f>_xll.GetPrice($G$4,,"mid",E135)</f>
        <v>#VALUE!</v>
      </c>
      <c r="H135" s="38" t="str">
        <f>_xll.GetPrice($G$4,,"mid",D135)</f>
        <v>#N/A No price available before 04/09/2009</v>
      </c>
      <c r="I135" s="38" t="str">
        <f>_xll.GetPrice($I$4,"MonthlyAverage","Mid",$D135)</f>
        <v>#N/A No price available for MonthlyAverage before 30/09/2009</v>
      </c>
      <c r="J135" s="16" t="str">
        <f>_xll.GetPriceData(J$4,"mid",$D135)</f>
        <v>#N/A Log in required</v>
      </c>
      <c r="K135" s="21" t="e">
        <f t="shared" si="82"/>
        <v>#VALUE!</v>
      </c>
      <c r="L135" s="16" t="str">
        <f>_xll.GetPriceData(L$4,"mid",$D135)</f>
        <v>#N/A Log in required</v>
      </c>
      <c r="M135" s="21" t="e">
        <f t="shared" si="83"/>
        <v>#VALUE!</v>
      </c>
      <c r="N135" s="16" t="str">
        <f>_xll.GetPrice($N$4,"MonthlyAverage","Mid",$D135)</f>
        <v>#N/A No price available for MonthlyAverage before 28/02/2005</v>
      </c>
      <c r="O135" s="179">
        <f>_xll.GetPrice($O$4,"MonthlyAverage","Mid",$D135)</f>
        <v>16.5</v>
      </c>
      <c r="P135" s="21">
        <f t="shared" si="74"/>
        <v>330</v>
      </c>
      <c r="Q135" s="16">
        <f t="shared" si="75"/>
        <v>363.66</v>
      </c>
      <c r="R135" s="21">
        <f>_xll.GetPrice($R$4,"MonthlyAverage","Mid",$D135)</f>
        <v>15.5</v>
      </c>
      <c r="S135" s="21">
        <f t="shared" si="76"/>
        <v>310</v>
      </c>
      <c r="T135" s="16">
        <f t="shared" si="77"/>
        <v>341.62</v>
      </c>
      <c r="U135" s="190" t="e">
        <f t="shared" si="84"/>
        <v>#VALUE!</v>
      </c>
      <c r="V135" s="183" t="e">
        <f t="shared" si="85"/>
        <v>#VALUE!</v>
      </c>
      <c r="W135" s="191" t="e">
        <f t="shared" si="86"/>
        <v>#VALUE!</v>
      </c>
      <c r="X135" s="183" t="e">
        <f t="shared" si="87"/>
        <v>#VALUE!</v>
      </c>
      <c r="Y135" s="191" t="e">
        <f t="shared" si="88"/>
        <v>#VALUE!</v>
      </c>
      <c r="Z135" s="194" t="e">
        <f t="shared" si="89"/>
        <v>#VALUE!</v>
      </c>
      <c r="AA135" s="183" t="e">
        <f t="shared" si="90"/>
        <v>#VALUE!</v>
      </c>
      <c r="AB135" s="25" t="e">
        <f t="shared" si="91"/>
        <v>#VALUE!</v>
      </c>
      <c r="AC135" s="16" t="e">
        <f t="shared" si="92"/>
        <v>#VALUE!</v>
      </c>
      <c r="AD135" s="16" t="e">
        <f t="shared" si="93"/>
        <v>#VALUE!</v>
      </c>
      <c r="AE135" s="25" t="e">
        <f t="shared" si="94"/>
        <v>#VALUE!</v>
      </c>
      <c r="AF135" s="16" t="e">
        <f t="shared" si="95"/>
        <v>#VALUE!</v>
      </c>
      <c r="AG135" s="16" t="e">
        <f t="shared" si="96"/>
        <v>#VALUE!</v>
      </c>
      <c r="AH135" s="16">
        <f t="shared" si="97"/>
        <v>0</v>
      </c>
      <c r="AI135" s="16">
        <f t="shared" si="98"/>
        <v>11.019999999999982</v>
      </c>
      <c r="AJ135" s="25" t="e">
        <f t="shared" si="99"/>
        <v>#VALUE!</v>
      </c>
      <c r="AK135" s="16" t="e">
        <f t="shared" si="100"/>
        <v>#VALUE!</v>
      </c>
      <c r="AL135" s="16" t="e">
        <f t="shared" si="101"/>
        <v>#VALUE!</v>
      </c>
      <c r="AM135" s="16" t="e">
        <f t="shared" si="102"/>
        <v>#VALUE!</v>
      </c>
      <c r="AN135" s="42" t="e">
        <f t="shared" si="103"/>
        <v>#VALUE!</v>
      </c>
      <c r="AO135" s="43" t="e">
        <f t="shared" si="104"/>
        <v>#VALUE!</v>
      </c>
      <c r="AP135" s="43" t="e">
        <f t="shared" si="105"/>
        <v>#VALUE!</v>
      </c>
      <c r="AQ135" s="43" t="e">
        <f t="shared" si="106"/>
        <v>#VALUE!</v>
      </c>
      <c r="AR135" s="43" t="e">
        <f t="shared" si="107"/>
        <v>#VALUE!</v>
      </c>
      <c r="AS135" s="177" t="e">
        <f t="shared" si="108"/>
        <v>#VALUE!</v>
      </c>
      <c r="AT135" s="115" t="e">
        <f t="shared" si="109"/>
        <v>#VALUE!</v>
      </c>
      <c r="AU135" s="115" t="e">
        <f t="shared" si="110"/>
        <v>#VALUE!</v>
      </c>
      <c r="AV135" s="115" t="e">
        <f t="shared" si="111"/>
        <v>#VALUE!</v>
      </c>
      <c r="AW135" s="115" t="e">
        <f t="shared" si="112"/>
        <v>#VALUE!</v>
      </c>
    </row>
    <row r="136" spans="1:49" x14ac:dyDescent="0.35">
      <c r="A136" s="5">
        <f t="shared" si="78"/>
        <v>2003</v>
      </c>
      <c r="B136" s="5">
        <f t="shared" si="79"/>
        <v>4</v>
      </c>
      <c r="C136" s="5">
        <f t="shared" si="80"/>
        <v>12</v>
      </c>
      <c r="D136" s="7">
        <f t="shared" si="81"/>
        <v>37986</v>
      </c>
      <c r="E136" s="7" t="str">
        <f>_xll.GetPriceData($J$4,"assessmentdate",D136)</f>
        <v>#N/A Log in required</v>
      </c>
      <c r="F136" s="33" t="s">
        <v>301</v>
      </c>
      <c r="G136" s="38" t="e">
        <f>_xll.GetPrice($G$4,,"mid",E136)</f>
        <v>#VALUE!</v>
      </c>
      <c r="H136" s="38" t="str">
        <f>_xll.GetPrice($G$4,,"mid",D136)</f>
        <v>#N/A No price available before 04/09/2009</v>
      </c>
      <c r="I136" s="38" t="str">
        <f>_xll.GetPrice($I$4,"MonthlyAverage","Mid",$D136)</f>
        <v>#N/A No price available for MonthlyAverage before 30/09/2009</v>
      </c>
      <c r="J136" s="16" t="str">
        <f>_xll.GetPriceData(J$4,"mid",$D136)</f>
        <v>#N/A Log in required</v>
      </c>
      <c r="K136" s="21" t="e">
        <f t="shared" si="82"/>
        <v>#VALUE!</v>
      </c>
      <c r="L136" s="16" t="str">
        <f>_xll.GetPriceData(L$4,"mid",$D136)</f>
        <v>#N/A Log in required</v>
      </c>
      <c r="M136" s="21" t="e">
        <f t="shared" si="83"/>
        <v>#VALUE!</v>
      </c>
      <c r="N136" s="16" t="str">
        <f>_xll.GetPrice($N$4,"MonthlyAverage","Mid",$D136)</f>
        <v>#N/A No price available for MonthlyAverage before 28/02/2005</v>
      </c>
      <c r="O136" s="179">
        <f>_xll.GetPrice($O$4,"MonthlyAverage","Mid",$D136)</f>
        <v>16.5</v>
      </c>
      <c r="P136" s="21">
        <f t="shared" si="74"/>
        <v>330</v>
      </c>
      <c r="Q136" s="16">
        <f t="shared" si="75"/>
        <v>363.66</v>
      </c>
      <c r="R136" s="21">
        <f>_xll.GetPrice($R$4,"MonthlyAverage","Mid",$D136)</f>
        <v>16.52</v>
      </c>
      <c r="S136" s="21">
        <f t="shared" si="76"/>
        <v>330.4</v>
      </c>
      <c r="T136" s="16">
        <f t="shared" si="77"/>
        <v>364.10079999999999</v>
      </c>
      <c r="U136" s="190" t="e">
        <f t="shared" si="84"/>
        <v>#VALUE!</v>
      </c>
      <c r="V136" s="183" t="e">
        <f t="shared" si="85"/>
        <v>#VALUE!</v>
      </c>
      <c r="W136" s="191" t="e">
        <f t="shared" si="86"/>
        <v>#VALUE!</v>
      </c>
      <c r="X136" s="183" t="e">
        <f t="shared" si="87"/>
        <v>#VALUE!</v>
      </c>
      <c r="Y136" s="191" t="e">
        <f t="shared" si="88"/>
        <v>#VALUE!</v>
      </c>
      <c r="Z136" s="194" t="e">
        <f t="shared" si="89"/>
        <v>#VALUE!</v>
      </c>
      <c r="AA136" s="183" t="e">
        <f t="shared" si="90"/>
        <v>#VALUE!</v>
      </c>
      <c r="AB136" s="25" t="e">
        <f t="shared" si="91"/>
        <v>#VALUE!</v>
      </c>
      <c r="AC136" s="16" t="e">
        <f t="shared" si="92"/>
        <v>#VALUE!</v>
      </c>
      <c r="AD136" s="16" t="e">
        <f t="shared" si="93"/>
        <v>#VALUE!</v>
      </c>
      <c r="AE136" s="25" t="e">
        <f t="shared" si="94"/>
        <v>#VALUE!</v>
      </c>
      <c r="AF136" s="16" t="e">
        <f t="shared" si="95"/>
        <v>#VALUE!</v>
      </c>
      <c r="AG136" s="16" t="e">
        <f t="shared" si="96"/>
        <v>#VALUE!</v>
      </c>
      <c r="AH136" s="16">
        <f t="shared" si="97"/>
        <v>0</v>
      </c>
      <c r="AI136" s="16">
        <f t="shared" si="98"/>
        <v>22.480799999999988</v>
      </c>
      <c r="AJ136" s="25" t="e">
        <f t="shared" si="99"/>
        <v>#VALUE!</v>
      </c>
      <c r="AK136" s="16" t="e">
        <f t="shared" si="100"/>
        <v>#VALUE!</v>
      </c>
      <c r="AL136" s="16" t="e">
        <f t="shared" si="101"/>
        <v>#VALUE!</v>
      </c>
      <c r="AM136" s="16" t="e">
        <f t="shared" si="102"/>
        <v>#VALUE!</v>
      </c>
      <c r="AN136" s="42" t="e">
        <f t="shared" si="103"/>
        <v>#VALUE!</v>
      </c>
      <c r="AO136" s="43" t="e">
        <f t="shared" si="104"/>
        <v>#VALUE!</v>
      </c>
      <c r="AP136" s="43" t="e">
        <f t="shared" si="105"/>
        <v>#VALUE!</v>
      </c>
      <c r="AQ136" s="43" t="e">
        <f t="shared" si="106"/>
        <v>#VALUE!</v>
      </c>
      <c r="AR136" s="43" t="e">
        <f t="shared" si="107"/>
        <v>#VALUE!</v>
      </c>
      <c r="AS136" s="177" t="e">
        <f t="shared" si="108"/>
        <v>#VALUE!</v>
      </c>
      <c r="AT136" s="115" t="e">
        <f t="shared" si="109"/>
        <v>#VALUE!</v>
      </c>
      <c r="AU136" s="115" t="e">
        <f t="shared" si="110"/>
        <v>#VALUE!</v>
      </c>
      <c r="AV136" s="115" t="e">
        <f t="shared" si="111"/>
        <v>#VALUE!</v>
      </c>
      <c r="AW136" s="115" t="e">
        <f t="shared" si="112"/>
        <v>#VALUE!</v>
      </c>
    </row>
    <row r="137" spans="1:49" x14ac:dyDescent="0.35">
      <c r="A137" s="5">
        <f t="shared" si="78"/>
        <v>2004</v>
      </c>
      <c r="B137" s="5">
        <f t="shared" si="79"/>
        <v>1</v>
      </c>
      <c r="C137" s="5">
        <f t="shared" si="80"/>
        <v>1</v>
      </c>
      <c r="D137" s="7">
        <f t="shared" si="81"/>
        <v>38017</v>
      </c>
      <c r="E137" s="7" t="str">
        <f>_xll.GetPriceData($J$4,"assessmentdate",D137)</f>
        <v>#N/A Log in required</v>
      </c>
      <c r="F137" s="33" t="s">
        <v>302</v>
      </c>
      <c r="G137" s="38" t="e">
        <f>_xll.GetPrice($G$4,,"mid",E137)</f>
        <v>#VALUE!</v>
      </c>
      <c r="H137" s="38" t="str">
        <f>_xll.GetPrice($G$4,,"mid",D137)</f>
        <v>#N/A No price available before 04/09/2009</v>
      </c>
      <c r="I137" s="38" t="str">
        <f>_xll.GetPrice($I$4,"MonthlyAverage","Mid",$D137)</f>
        <v>#N/A No price available for MonthlyAverage before 30/09/2009</v>
      </c>
      <c r="J137" s="16" t="str">
        <f>_xll.GetPriceData(J$4,"mid",$D137)</f>
        <v>#N/A Log in required</v>
      </c>
      <c r="K137" s="21" t="e">
        <f t="shared" si="82"/>
        <v>#VALUE!</v>
      </c>
      <c r="L137" s="16" t="str">
        <f>_xll.GetPriceData(L$4,"mid",$D137)</f>
        <v>#N/A Log in required</v>
      </c>
      <c r="M137" s="21" t="e">
        <f t="shared" si="83"/>
        <v>#VALUE!</v>
      </c>
      <c r="N137" s="16" t="str">
        <f>_xll.GetPrice($N$4,"MonthlyAverage","Mid",$D137)</f>
        <v>#N/A No price available for MonthlyAverage before 28/02/2005</v>
      </c>
      <c r="O137" s="179">
        <f>_xll.GetPrice($O$4,"MonthlyAverage","Mid",$D137)</f>
        <v>16.5</v>
      </c>
      <c r="P137" s="21">
        <f t="shared" si="74"/>
        <v>330</v>
      </c>
      <c r="Q137" s="16">
        <f t="shared" si="75"/>
        <v>363.66</v>
      </c>
      <c r="R137" s="21">
        <f>_xll.GetPrice($R$4,"MonthlyAverage","Mid",$D137)</f>
        <v>18</v>
      </c>
      <c r="S137" s="21">
        <f t="shared" si="76"/>
        <v>360</v>
      </c>
      <c r="T137" s="16">
        <f t="shared" si="77"/>
        <v>396.72</v>
      </c>
      <c r="U137" s="190" t="e">
        <f t="shared" si="84"/>
        <v>#VALUE!</v>
      </c>
      <c r="V137" s="183" t="e">
        <f t="shared" si="85"/>
        <v>#VALUE!</v>
      </c>
      <c r="W137" s="191" t="e">
        <f t="shared" si="86"/>
        <v>#VALUE!</v>
      </c>
      <c r="X137" s="183" t="e">
        <f t="shared" si="87"/>
        <v>#VALUE!</v>
      </c>
      <c r="Y137" s="191" t="e">
        <f t="shared" si="88"/>
        <v>#VALUE!</v>
      </c>
      <c r="Z137" s="194" t="e">
        <f t="shared" si="89"/>
        <v>#VALUE!</v>
      </c>
      <c r="AA137" s="183" t="e">
        <f t="shared" si="90"/>
        <v>#VALUE!</v>
      </c>
      <c r="AB137" s="25" t="e">
        <f t="shared" si="91"/>
        <v>#VALUE!</v>
      </c>
      <c r="AC137" s="16" t="e">
        <f t="shared" si="92"/>
        <v>#VALUE!</v>
      </c>
      <c r="AD137" s="16" t="e">
        <f t="shared" si="93"/>
        <v>#VALUE!</v>
      </c>
      <c r="AE137" s="25" t="e">
        <f t="shared" si="94"/>
        <v>#VALUE!</v>
      </c>
      <c r="AF137" s="16" t="e">
        <f t="shared" si="95"/>
        <v>#VALUE!</v>
      </c>
      <c r="AG137" s="16" t="e">
        <f t="shared" si="96"/>
        <v>#VALUE!</v>
      </c>
      <c r="AH137" s="16">
        <f t="shared" si="97"/>
        <v>0</v>
      </c>
      <c r="AI137" s="16">
        <f t="shared" si="98"/>
        <v>32.619200000000035</v>
      </c>
      <c r="AJ137" s="25" t="e">
        <f t="shared" si="99"/>
        <v>#VALUE!</v>
      </c>
      <c r="AK137" s="16" t="e">
        <f t="shared" si="100"/>
        <v>#VALUE!</v>
      </c>
      <c r="AL137" s="16" t="e">
        <f t="shared" si="101"/>
        <v>#VALUE!</v>
      </c>
      <c r="AM137" s="16" t="e">
        <f t="shared" si="102"/>
        <v>#VALUE!</v>
      </c>
      <c r="AN137" s="42" t="e">
        <f t="shared" si="103"/>
        <v>#VALUE!</v>
      </c>
      <c r="AO137" s="43" t="e">
        <f t="shared" si="104"/>
        <v>#VALUE!</v>
      </c>
      <c r="AP137" s="43" t="e">
        <f t="shared" si="105"/>
        <v>#VALUE!</v>
      </c>
      <c r="AQ137" s="43" t="e">
        <f t="shared" si="106"/>
        <v>#VALUE!</v>
      </c>
      <c r="AR137" s="43" t="e">
        <f t="shared" si="107"/>
        <v>#VALUE!</v>
      </c>
      <c r="AS137" s="177" t="e">
        <f t="shared" si="108"/>
        <v>#VALUE!</v>
      </c>
      <c r="AT137" s="115" t="e">
        <f t="shared" si="109"/>
        <v>#VALUE!</v>
      </c>
      <c r="AU137" s="115" t="e">
        <f t="shared" si="110"/>
        <v>#VALUE!</v>
      </c>
      <c r="AV137" s="115" t="e">
        <f t="shared" si="111"/>
        <v>#VALUE!</v>
      </c>
      <c r="AW137" s="115" t="e">
        <f t="shared" si="112"/>
        <v>#VALUE!</v>
      </c>
    </row>
    <row r="138" spans="1:49" x14ac:dyDescent="0.35">
      <c r="A138" s="5">
        <f t="shared" si="78"/>
        <v>2004</v>
      </c>
      <c r="B138" s="5">
        <f t="shared" si="79"/>
        <v>1</v>
      </c>
      <c r="C138" s="5">
        <f t="shared" si="80"/>
        <v>2</v>
      </c>
      <c r="D138" s="7">
        <f t="shared" si="81"/>
        <v>38046</v>
      </c>
      <c r="E138" s="7" t="str">
        <f>_xll.GetPriceData($J$4,"assessmentdate",D138)</f>
        <v>#N/A Log in required</v>
      </c>
      <c r="F138" s="33" t="s">
        <v>303</v>
      </c>
      <c r="G138" s="38" t="e">
        <f>_xll.GetPrice($G$4,,"mid",E138)</f>
        <v>#VALUE!</v>
      </c>
      <c r="H138" s="38" t="str">
        <f>_xll.GetPrice($G$4,,"mid",D138)</f>
        <v>#N/A No price available before 04/09/2009</v>
      </c>
      <c r="I138" s="38" t="str">
        <f>_xll.GetPrice($I$4,"MonthlyAverage","Mid",$D138)</f>
        <v>#N/A No price available for MonthlyAverage before 30/09/2009</v>
      </c>
      <c r="J138" s="16" t="str">
        <f>_xll.GetPriceData(J$4,"mid",$D138)</f>
        <v>#N/A Log in required</v>
      </c>
      <c r="K138" s="21" t="e">
        <f t="shared" si="82"/>
        <v>#VALUE!</v>
      </c>
      <c r="L138" s="16" t="str">
        <f>_xll.GetPriceData(L$4,"mid",$D138)</f>
        <v>#N/A Log in required</v>
      </c>
      <c r="M138" s="21" t="e">
        <f t="shared" si="83"/>
        <v>#VALUE!</v>
      </c>
      <c r="N138" s="16" t="str">
        <f>_xll.GetPrice($N$4,"MonthlyAverage","Mid",$D138)</f>
        <v>#N/A No price available for MonthlyAverage before 28/02/2005</v>
      </c>
      <c r="O138" s="179">
        <f>_xll.GetPrice($O$4,"MonthlyAverage","Mid",$D138)</f>
        <v>16.5</v>
      </c>
      <c r="P138" s="21">
        <f t="shared" si="74"/>
        <v>330</v>
      </c>
      <c r="Q138" s="16">
        <f t="shared" si="75"/>
        <v>363.66</v>
      </c>
      <c r="R138" s="21">
        <f>_xll.GetPrice($R$4,"MonthlyAverage","Mid",$D138)</f>
        <v>22.5</v>
      </c>
      <c r="S138" s="21">
        <f t="shared" si="76"/>
        <v>450</v>
      </c>
      <c r="T138" s="16">
        <f t="shared" si="77"/>
        <v>495.90000000000003</v>
      </c>
      <c r="U138" s="190" t="e">
        <f t="shared" si="84"/>
        <v>#VALUE!</v>
      </c>
      <c r="V138" s="183" t="e">
        <f t="shared" si="85"/>
        <v>#VALUE!</v>
      </c>
      <c r="W138" s="191" t="e">
        <f t="shared" si="86"/>
        <v>#VALUE!</v>
      </c>
      <c r="X138" s="183" t="e">
        <f t="shared" si="87"/>
        <v>#VALUE!</v>
      </c>
      <c r="Y138" s="191" t="e">
        <f t="shared" si="88"/>
        <v>#VALUE!</v>
      </c>
      <c r="Z138" s="194" t="e">
        <f t="shared" si="89"/>
        <v>#VALUE!</v>
      </c>
      <c r="AA138" s="183" t="e">
        <f t="shared" si="90"/>
        <v>#VALUE!</v>
      </c>
      <c r="AB138" s="25" t="e">
        <f t="shared" si="91"/>
        <v>#VALUE!</v>
      </c>
      <c r="AC138" s="16" t="e">
        <f t="shared" si="92"/>
        <v>#VALUE!</v>
      </c>
      <c r="AD138" s="16" t="e">
        <f t="shared" si="93"/>
        <v>#VALUE!</v>
      </c>
      <c r="AE138" s="25" t="e">
        <f t="shared" si="94"/>
        <v>#VALUE!</v>
      </c>
      <c r="AF138" s="16" t="e">
        <f t="shared" si="95"/>
        <v>#VALUE!</v>
      </c>
      <c r="AG138" s="16" t="e">
        <f t="shared" si="96"/>
        <v>#VALUE!</v>
      </c>
      <c r="AH138" s="16">
        <f t="shared" si="97"/>
        <v>0</v>
      </c>
      <c r="AI138" s="16">
        <f t="shared" si="98"/>
        <v>99.18</v>
      </c>
      <c r="AJ138" s="25" t="e">
        <f t="shared" si="99"/>
        <v>#VALUE!</v>
      </c>
      <c r="AK138" s="16" t="e">
        <f t="shared" si="100"/>
        <v>#VALUE!</v>
      </c>
      <c r="AL138" s="16" t="e">
        <f t="shared" si="101"/>
        <v>#VALUE!</v>
      </c>
      <c r="AM138" s="16" t="e">
        <f t="shared" si="102"/>
        <v>#VALUE!</v>
      </c>
      <c r="AN138" s="42" t="e">
        <f t="shared" si="103"/>
        <v>#VALUE!</v>
      </c>
      <c r="AO138" s="43" t="e">
        <f t="shared" si="104"/>
        <v>#VALUE!</v>
      </c>
      <c r="AP138" s="43" t="e">
        <f t="shared" si="105"/>
        <v>#VALUE!</v>
      </c>
      <c r="AQ138" s="43" t="e">
        <f t="shared" si="106"/>
        <v>#VALUE!</v>
      </c>
      <c r="AR138" s="43" t="e">
        <f t="shared" si="107"/>
        <v>#VALUE!</v>
      </c>
      <c r="AS138" s="177" t="e">
        <f t="shared" si="108"/>
        <v>#VALUE!</v>
      </c>
      <c r="AT138" s="115" t="e">
        <f t="shared" si="109"/>
        <v>#VALUE!</v>
      </c>
      <c r="AU138" s="115" t="e">
        <f t="shared" si="110"/>
        <v>#VALUE!</v>
      </c>
      <c r="AV138" s="115" t="e">
        <f t="shared" si="111"/>
        <v>#VALUE!</v>
      </c>
      <c r="AW138" s="115" t="e">
        <f t="shared" si="112"/>
        <v>#VALUE!</v>
      </c>
    </row>
    <row r="139" spans="1:49" x14ac:dyDescent="0.35">
      <c r="A139" s="5">
        <f t="shared" si="78"/>
        <v>2004</v>
      </c>
      <c r="B139" s="5">
        <f t="shared" si="79"/>
        <v>1</v>
      </c>
      <c r="C139" s="5">
        <f t="shared" si="80"/>
        <v>3</v>
      </c>
      <c r="D139" s="7">
        <f t="shared" si="81"/>
        <v>38077</v>
      </c>
      <c r="E139" s="7" t="str">
        <f>_xll.GetPriceData($J$4,"assessmentdate",D139)</f>
        <v>#N/A Log in required</v>
      </c>
      <c r="F139" s="33" t="s">
        <v>304</v>
      </c>
      <c r="G139" s="38" t="e">
        <f>_xll.GetPrice($G$4,,"mid",E139)</f>
        <v>#VALUE!</v>
      </c>
      <c r="H139" s="38" t="str">
        <f>_xll.GetPrice($G$4,,"mid",D139)</f>
        <v>#N/A No price available before 04/09/2009</v>
      </c>
      <c r="I139" s="38" t="str">
        <f>_xll.GetPrice($I$4,"MonthlyAverage","Mid",$D139)</f>
        <v>#N/A No price available for MonthlyAverage before 30/09/2009</v>
      </c>
      <c r="J139" s="16" t="str">
        <f>_xll.GetPriceData(J$4,"mid",$D139)</f>
        <v>#N/A Log in required</v>
      </c>
      <c r="K139" s="21" t="e">
        <f t="shared" si="82"/>
        <v>#VALUE!</v>
      </c>
      <c r="L139" s="16" t="str">
        <f>_xll.GetPriceData(L$4,"mid",$D139)</f>
        <v>#N/A Log in required</v>
      </c>
      <c r="M139" s="21" t="e">
        <f t="shared" si="83"/>
        <v>#VALUE!</v>
      </c>
      <c r="N139" s="16" t="str">
        <f>_xll.GetPrice($N$4,"MonthlyAverage","Mid",$D139)</f>
        <v>#N/A No price available for MonthlyAverage before 28/02/2005</v>
      </c>
      <c r="O139" s="179">
        <f>_xll.GetPrice($O$4,"MonthlyAverage","Mid",$D139)</f>
        <v>18.07</v>
      </c>
      <c r="P139" s="21">
        <f t="shared" si="74"/>
        <v>361.4</v>
      </c>
      <c r="Q139" s="16">
        <f t="shared" si="75"/>
        <v>398.26280000000003</v>
      </c>
      <c r="R139" s="21">
        <f>_xll.GetPrice($R$4,"MonthlyAverage","Mid",$D139)</f>
        <v>29</v>
      </c>
      <c r="S139" s="21">
        <f t="shared" si="76"/>
        <v>580</v>
      </c>
      <c r="T139" s="16">
        <f t="shared" si="77"/>
        <v>639.16000000000008</v>
      </c>
      <c r="U139" s="190" t="e">
        <f t="shared" si="84"/>
        <v>#VALUE!</v>
      </c>
      <c r="V139" s="183" t="e">
        <f t="shared" si="85"/>
        <v>#VALUE!</v>
      </c>
      <c r="W139" s="191" t="e">
        <f t="shared" si="86"/>
        <v>#VALUE!</v>
      </c>
      <c r="X139" s="183" t="e">
        <f t="shared" si="87"/>
        <v>#VALUE!</v>
      </c>
      <c r="Y139" s="191" t="e">
        <f t="shared" si="88"/>
        <v>#VALUE!</v>
      </c>
      <c r="Z139" s="194" t="e">
        <f t="shared" si="89"/>
        <v>#VALUE!</v>
      </c>
      <c r="AA139" s="183" t="e">
        <f t="shared" si="90"/>
        <v>#VALUE!</v>
      </c>
      <c r="AB139" s="25" t="e">
        <f t="shared" si="91"/>
        <v>#VALUE!</v>
      </c>
      <c r="AC139" s="16" t="e">
        <f t="shared" si="92"/>
        <v>#VALUE!</v>
      </c>
      <c r="AD139" s="16" t="e">
        <f t="shared" si="93"/>
        <v>#VALUE!</v>
      </c>
      <c r="AE139" s="25" t="e">
        <f t="shared" si="94"/>
        <v>#VALUE!</v>
      </c>
      <c r="AF139" s="16" t="e">
        <f t="shared" si="95"/>
        <v>#VALUE!</v>
      </c>
      <c r="AG139" s="16" t="e">
        <f t="shared" si="96"/>
        <v>#VALUE!</v>
      </c>
      <c r="AH139" s="16">
        <f t="shared" si="97"/>
        <v>34.602800000000002</v>
      </c>
      <c r="AI139" s="16">
        <f t="shared" si="98"/>
        <v>143.26000000000005</v>
      </c>
      <c r="AJ139" s="25" t="e">
        <f t="shared" si="99"/>
        <v>#VALUE!</v>
      </c>
      <c r="AK139" s="16" t="e">
        <f t="shared" si="100"/>
        <v>#VALUE!</v>
      </c>
      <c r="AL139" s="16" t="e">
        <f t="shared" si="101"/>
        <v>#VALUE!</v>
      </c>
      <c r="AM139" s="16" t="e">
        <f t="shared" si="102"/>
        <v>#VALUE!</v>
      </c>
      <c r="AN139" s="42" t="e">
        <f t="shared" si="103"/>
        <v>#VALUE!</v>
      </c>
      <c r="AO139" s="43" t="e">
        <f t="shared" si="104"/>
        <v>#VALUE!</v>
      </c>
      <c r="AP139" s="43" t="e">
        <f t="shared" si="105"/>
        <v>#VALUE!</v>
      </c>
      <c r="AQ139" s="43" t="e">
        <f t="shared" si="106"/>
        <v>#VALUE!</v>
      </c>
      <c r="AR139" s="43" t="e">
        <f t="shared" si="107"/>
        <v>#VALUE!</v>
      </c>
      <c r="AS139" s="177" t="e">
        <f t="shared" si="108"/>
        <v>#VALUE!</v>
      </c>
      <c r="AT139" s="115" t="e">
        <f t="shared" si="109"/>
        <v>#VALUE!</v>
      </c>
      <c r="AU139" s="115" t="e">
        <f t="shared" si="110"/>
        <v>#VALUE!</v>
      </c>
      <c r="AV139" s="115" t="e">
        <f t="shared" si="111"/>
        <v>#VALUE!</v>
      </c>
      <c r="AW139" s="115" t="e">
        <f t="shared" si="112"/>
        <v>#VALUE!</v>
      </c>
    </row>
    <row r="140" spans="1:49" x14ac:dyDescent="0.35">
      <c r="A140" s="5">
        <f t="shared" si="78"/>
        <v>2004</v>
      </c>
      <c r="B140" s="5">
        <f t="shared" si="79"/>
        <v>2</v>
      </c>
      <c r="C140" s="5">
        <f t="shared" si="80"/>
        <v>4</v>
      </c>
      <c r="D140" s="7">
        <f t="shared" si="81"/>
        <v>38107</v>
      </c>
      <c r="E140" s="7" t="str">
        <f>_xll.GetPriceData($J$4,"assessmentdate",D140)</f>
        <v>#N/A Log in required</v>
      </c>
      <c r="F140" s="33" t="s">
        <v>305</v>
      </c>
      <c r="G140" s="38" t="e">
        <f>_xll.GetPrice($G$4,,"mid",E140)</f>
        <v>#VALUE!</v>
      </c>
      <c r="H140" s="38" t="str">
        <f>_xll.GetPrice($G$4,,"mid",D140)</f>
        <v>#N/A No price available before 04/09/2009</v>
      </c>
      <c r="I140" s="38" t="str">
        <f>_xll.GetPrice($I$4,"MonthlyAverage","Mid",$D140)</f>
        <v>#N/A No price available for MonthlyAverage before 30/09/2009</v>
      </c>
      <c r="J140" s="16" t="str">
        <f>_xll.GetPriceData(J$4,"mid",$D140)</f>
        <v>#N/A Log in required</v>
      </c>
      <c r="K140" s="21" t="e">
        <f t="shared" si="82"/>
        <v>#VALUE!</v>
      </c>
      <c r="L140" s="16" t="str">
        <f>_xll.GetPriceData(L$4,"mid",$D140)</f>
        <v>#N/A Log in required</v>
      </c>
      <c r="M140" s="21" t="e">
        <f t="shared" si="83"/>
        <v>#VALUE!</v>
      </c>
      <c r="N140" s="16" t="str">
        <f>_xll.GetPrice($N$4,"MonthlyAverage","Mid",$D140)</f>
        <v>#N/A No price available for MonthlyAverage before 28/02/2005</v>
      </c>
      <c r="O140" s="179">
        <f>_xll.GetPrice($O$4,"MonthlyAverage","Mid",$D140)</f>
        <v>18.5</v>
      </c>
      <c r="P140" s="21">
        <f t="shared" si="74"/>
        <v>370</v>
      </c>
      <c r="Q140" s="16">
        <f t="shared" si="75"/>
        <v>407.74</v>
      </c>
      <c r="R140" s="21">
        <f>_xll.GetPrice($R$4,"MonthlyAverage","Mid",$D140)</f>
        <v>29</v>
      </c>
      <c r="S140" s="21">
        <f t="shared" si="76"/>
        <v>580</v>
      </c>
      <c r="T140" s="16">
        <f t="shared" si="77"/>
        <v>639.16000000000008</v>
      </c>
      <c r="U140" s="190" t="e">
        <f t="shared" si="84"/>
        <v>#VALUE!</v>
      </c>
      <c r="V140" s="183" t="e">
        <f t="shared" si="85"/>
        <v>#VALUE!</v>
      </c>
      <c r="W140" s="191" t="e">
        <f t="shared" si="86"/>
        <v>#VALUE!</v>
      </c>
      <c r="X140" s="183" t="e">
        <f t="shared" si="87"/>
        <v>#VALUE!</v>
      </c>
      <c r="Y140" s="191" t="e">
        <f t="shared" si="88"/>
        <v>#VALUE!</v>
      </c>
      <c r="Z140" s="194" t="e">
        <f t="shared" si="89"/>
        <v>#VALUE!</v>
      </c>
      <c r="AA140" s="183" t="e">
        <f t="shared" si="90"/>
        <v>#VALUE!</v>
      </c>
      <c r="AB140" s="25" t="e">
        <f t="shared" si="91"/>
        <v>#VALUE!</v>
      </c>
      <c r="AC140" s="16" t="e">
        <f t="shared" si="92"/>
        <v>#VALUE!</v>
      </c>
      <c r="AD140" s="16" t="e">
        <f t="shared" si="93"/>
        <v>#VALUE!</v>
      </c>
      <c r="AE140" s="25" t="e">
        <f t="shared" si="94"/>
        <v>#VALUE!</v>
      </c>
      <c r="AF140" s="16" t="e">
        <f t="shared" si="95"/>
        <v>#VALUE!</v>
      </c>
      <c r="AG140" s="16" t="e">
        <f t="shared" si="96"/>
        <v>#VALUE!</v>
      </c>
      <c r="AH140" s="16">
        <f t="shared" si="97"/>
        <v>9.4771999999999821</v>
      </c>
      <c r="AI140" s="16">
        <f t="shared" si="98"/>
        <v>0</v>
      </c>
      <c r="AJ140" s="25" t="e">
        <f t="shared" si="99"/>
        <v>#VALUE!</v>
      </c>
      <c r="AK140" s="16" t="e">
        <f t="shared" si="100"/>
        <v>#VALUE!</v>
      </c>
      <c r="AL140" s="16" t="e">
        <f t="shared" si="101"/>
        <v>#VALUE!</v>
      </c>
      <c r="AM140" s="16" t="e">
        <f t="shared" si="102"/>
        <v>#VALUE!</v>
      </c>
      <c r="AN140" s="42" t="e">
        <f t="shared" si="103"/>
        <v>#VALUE!</v>
      </c>
      <c r="AO140" s="43" t="e">
        <f t="shared" si="104"/>
        <v>#VALUE!</v>
      </c>
      <c r="AP140" s="43" t="e">
        <f t="shared" si="105"/>
        <v>#VALUE!</v>
      </c>
      <c r="AQ140" s="43" t="e">
        <f t="shared" si="106"/>
        <v>#VALUE!</v>
      </c>
      <c r="AR140" s="43" t="e">
        <f t="shared" si="107"/>
        <v>#VALUE!</v>
      </c>
      <c r="AS140" s="177" t="e">
        <f t="shared" si="108"/>
        <v>#VALUE!</v>
      </c>
      <c r="AT140" s="115" t="e">
        <f t="shared" si="109"/>
        <v>#VALUE!</v>
      </c>
      <c r="AU140" s="115" t="e">
        <f t="shared" si="110"/>
        <v>#VALUE!</v>
      </c>
      <c r="AV140" s="115" t="e">
        <f t="shared" si="111"/>
        <v>#VALUE!</v>
      </c>
      <c r="AW140" s="115" t="e">
        <f t="shared" si="112"/>
        <v>#VALUE!</v>
      </c>
    </row>
    <row r="141" spans="1:49" x14ac:dyDescent="0.35">
      <c r="A141" s="5">
        <f t="shared" si="78"/>
        <v>2004</v>
      </c>
      <c r="B141" s="5">
        <f t="shared" si="79"/>
        <v>2</v>
      </c>
      <c r="C141" s="5">
        <f t="shared" si="80"/>
        <v>5</v>
      </c>
      <c r="D141" s="7">
        <f t="shared" si="81"/>
        <v>38138</v>
      </c>
      <c r="E141" s="7" t="str">
        <f>_xll.GetPriceData($J$4,"assessmentdate",D141)</f>
        <v>#N/A Log in required</v>
      </c>
      <c r="F141" s="33" t="s">
        <v>306</v>
      </c>
      <c r="G141" s="38" t="e">
        <f>_xll.GetPrice($G$4,,"mid",E141)</f>
        <v>#VALUE!</v>
      </c>
      <c r="H141" s="38" t="str">
        <f>_xll.GetPrice($G$4,,"mid",D141)</f>
        <v>#N/A No price available before 04/09/2009</v>
      </c>
      <c r="I141" s="38" t="str">
        <f>_xll.GetPrice($I$4,"MonthlyAverage","Mid",$D141)</f>
        <v>#N/A No price available for MonthlyAverage before 30/09/2009</v>
      </c>
      <c r="J141" s="16" t="str">
        <f>_xll.GetPriceData(J$4,"mid",$D141)</f>
        <v>#N/A Log in required</v>
      </c>
      <c r="K141" s="21" t="e">
        <f t="shared" si="82"/>
        <v>#VALUE!</v>
      </c>
      <c r="L141" s="16" t="str">
        <f>_xll.GetPriceData(L$4,"mid",$D141)</f>
        <v>#N/A Log in required</v>
      </c>
      <c r="M141" s="21" t="e">
        <f t="shared" si="83"/>
        <v>#VALUE!</v>
      </c>
      <c r="N141" s="16" t="str">
        <f>_xll.GetPrice($N$4,"MonthlyAverage","Mid",$D141)</f>
        <v>#N/A No price available for MonthlyAverage before 28/02/2005</v>
      </c>
      <c r="O141" s="179">
        <f>_xll.GetPrice($O$4,"MonthlyAverage","Mid",$D141)</f>
        <v>21.36</v>
      </c>
      <c r="P141" s="21">
        <f t="shared" si="74"/>
        <v>427.2</v>
      </c>
      <c r="Q141" s="16">
        <f t="shared" si="75"/>
        <v>470.77440000000001</v>
      </c>
      <c r="R141" s="21">
        <f>_xll.GetPrice($R$4,"MonthlyAverage","Mid",$D141)</f>
        <v>29.29</v>
      </c>
      <c r="S141" s="21">
        <f t="shared" si="76"/>
        <v>585.79999999999995</v>
      </c>
      <c r="T141" s="16">
        <f t="shared" si="77"/>
        <v>645.55160000000001</v>
      </c>
      <c r="U141" s="190" t="e">
        <f t="shared" si="84"/>
        <v>#VALUE!</v>
      </c>
      <c r="V141" s="183" t="e">
        <f t="shared" si="85"/>
        <v>#VALUE!</v>
      </c>
      <c r="W141" s="191" t="e">
        <f t="shared" si="86"/>
        <v>#VALUE!</v>
      </c>
      <c r="X141" s="183" t="e">
        <f t="shared" si="87"/>
        <v>#VALUE!</v>
      </c>
      <c r="Y141" s="191" t="e">
        <f t="shared" si="88"/>
        <v>#VALUE!</v>
      </c>
      <c r="Z141" s="194" t="e">
        <f t="shared" si="89"/>
        <v>#VALUE!</v>
      </c>
      <c r="AA141" s="183" t="e">
        <f t="shared" si="90"/>
        <v>#VALUE!</v>
      </c>
      <c r="AB141" s="25" t="e">
        <f t="shared" si="91"/>
        <v>#VALUE!</v>
      </c>
      <c r="AC141" s="16" t="e">
        <f t="shared" si="92"/>
        <v>#VALUE!</v>
      </c>
      <c r="AD141" s="16" t="e">
        <f t="shared" si="93"/>
        <v>#VALUE!</v>
      </c>
      <c r="AE141" s="25" t="e">
        <f t="shared" si="94"/>
        <v>#VALUE!</v>
      </c>
      <c r="AF141" s="16" t="e">
        <f t="shared" si="95"/>
        <v>#VALUE!</v>
      </c>
      <c r="AG141" s="16" t="e">
        <f t="shared" si="96"/>
        <v>#VALUE!</v>
      </c>
      <c r="AH141" s="16">
        <f t="shared" si="97"/>
        <v>63.034400000000005</v>
      </c>
      <c r="AI141" s="16">
        <f t="shared" si="98"/>
        <v>6.3915999999999258</v>
      </c>
      <c r="AJ141" s="25" t="e">
        <f t="shared" si="99"/>
        <v>#VALUE!</v>
      </c>
      <c r="AK141" s="16" t="e">
        <f t="shared" si="100"/>
        <v>#VALUE!</v>
      </c>
      <c r="AL141" s="16" t="e">
        <f t="shared" si="101"/>
        <v>#VALUE!</v>
      </c>
      <c r="AM141" s="16" t="e">
        <f t="shared" si="102"/>
        <v>#VALUE!</v>
      </c>
      <c r="AN141" s="42" t="e">
        <f t="shared" si="103"/>
        <v>#VALUE!</v>
      </c>
      <c r="AO141" s="43" t="e">
        <f t="shared" si="104"/>
        <v>#VALUE!</v>
      </c>
      <c r="AP141" s="43" t="e">
        <f t="shared" si="105"/>
        <v>#VALUE!</v>
      </c>
      <c r="AQ141" s="43" t="e">
        <f t="shared" si="106"/>
        <v>#VALUE!</v>
      </c>
      <c r="AR141" s="43" t="e">
        <f t="shared" si="107"/>
        <v>#VALUE!</v>
      </c>
      <c r="AS141" s="177" t="e">
        <f t="shared" si="108"/>
        <v>#VALUE!</v>
      </c>
      <c r="AT141" s="115" t="e">
        <f t="shared" si="109"/>
        <v>#VALUE!</v>
      </c>
      <c r="AU141" s="115" t="e">
        <f t="shared" si="110"/>
        <v>#VALUE!</v>
      </c>
      <c r="AV141" s="115" t="e">
        <f t="shared" si="111"/>
        <v>#VALUE!</v>
      </c>
      <c r="AW141" s="115" t="e">
        <f t="shared" si="112"/>
        <v>#VALUE!</v>
      </c>
    </row>
    <row r="142" spans="1:49" x14ac:dyDescent="0.35">
      <c r="A142" s="5">
        <f t="shared" si="78"/>
        <v>2004</v>
      </c>
      <c r="B142" s="5">
        <f t="shared" si="79"/>
        <v>2</v>
      </c>
      <c r="C142" s="5">
        <f t="shared" si="80"/>
        <v>6</v>
      </c>
      <c r="D142" s="7">
        <f t="shared" si="81"/>
        <v>38168</v>
      </c>
      <c r="E142" s="7" t="str">
        <f>_xll.GetPriceData($J$4,"assessmentdate",D142)</f>
        <v>#N/A Log in required</v>
      </c>
      <c r="F142" s="33" t="s">
        <v>307</v>
      </c>
      <c r="G142" s="38" t="e">
        <f>_xll.GetPrice($G$4,,"mid",E142)</f>
        <v>#VALUE!</v>
      </c>
      <c r="H142" s="38" t="str">
        <f>_xll.GetPrice($G$4,,"mid",D142)</f>
        <v>#N/A No price available before 04/09/2009</v>
      </c>
      <c r="I142" s="38" t="str">
        <f>_xll.GetPrice($I$4,"MonthlyAverage","Mid",$D142)</f>
        <v>#N/A No price available for MonthlyAverage before 30/09/2009</v>
      </c>
      <c r="J142" s="16" t="str">
        <f>_xll.GetPriceData(J$4,"mid",$D142)</f>
        <v>#N/A Log in required</v>
      </c>
      <c r="K142" s="21" t="e">
        <f t="shared" si="82"/>
        <v>#VALUE!</v>
      </c>
      <c r="L142" s="16" t="str">
        <f>_xll.GetPriceData(L$4,"mid",$D142)</f>
        <v>#N/A Log in required</v>
      </c>
      <c r="M142" s="21" t="e">
        <f t="shared" si="83"/>
        <v>#VALUE!</v>
      </c>
      <c r="N142" s="16" t="str">
        <f>_xll.GetPrice($N$4,"MonthlyAverage","Mid",$D142)</f>
        <v>#N/A No price available for MonthlyAverage before 28/02/2005</v>
      </c>
      <c r="O142" s="179">
        <f>_xll.GetPrice($O$4,"MonthlyAverage","Mid",$D142)</f>
        <v>22.25</v>
      </c>
      <c r="P142" s="21">
        <f t="shared" si="74"/>
        <v>445</v>
      </c>
      <c r="Q142" s="16">
        <f t="shared" si="75"/>
        <v>490.39000000000004</v>
      </c>
      <c r="R142" s="21">
        <f>_xll.GetPrice($R$4,"MonthlyAverage","Mid",$D142)</f>
        <v>30.5</v>
      </c>
      <c r="S142" s="21">
        <f t="shared" si="76"/>
        <v>610</v>
      </c>
      <c r="T142" s="16">
        <f t="shared" si="77"/>
        <v>672.22</v>
      </c>
      <c r="U142" s="190" t="e">
        <f t="shared" si="84"/>
        <v>#VALUE!</v>
      </c>
      <c r="V142" s="183" t="e">
        <f t="shared" si="85"/>
        <v>#VALUE!</v>
      </c>
      <c r="W142" s="191" t="e">
        <f t="shared" si="86"/>
        <v>#VALUE!</v>
      </c>
      <c r="X142" s="183" t="e">
        <f t="shared" si="87"/>
        <v>#VALUE!</v>
      </c>
      <c r="Y142" s="191" t="e">
        <f t="shared" si="88"/>
        <v>#VALUE!</v>
      </c>
      <c r="Z142" s="194" t="e">
        <f t="shared" si="89"/>
        <v>#VALUE!</v>
      </c>
      <c r="AA142" s="183" t="e">
        <f t="shared" si="90"/>
        <v>#VALUE!</v>
      </c>
      <c r="AB142" s="25" t="e">
        <f t="shared" si="91"/>
        <v>#VALUE!</v>
      </c>
      <c r="AC142" s="16" t="e">
        <f t="shared" si="92"/>
        <v>#VALUE!</v>
      </c>
      <c r="AD142" s="16" t="e">
        <f t="shared" si="93"/>
        <v>#VALUE!</v>
      </c>
      <c r="AE142" s="25" t="e">
        <f t="shared" si="94"/>
        <v>#VALUE!</v>
      </c>
      <c r="AF142" s="16" t="e">
        <f t="shared" si="95"/>
        <v>#VALUE!</v>
      </c>
      <c r="AG142" s="16" t="e">
        <f t="shared" si="96"/>
        <v>#VALUE!</v>
      </c>
      <c r="AH142" s="16">
        <f t="shared" si="97"/>
        <v>19.615600000000029</v>
      </c>
      <c r="AI142" s="16">
        <f t="shared" si="98"/>
        <v>26.66840000000002</v>
      </c>
      <c r="AJ142" s="25" t="e">
        <f t="shared" si="99"/>
        <v>#VALUE!</v>
      </c>
      <c r="AK142" s="16" t="e">
        <f t="shared" si="100"/>
        <v>#VALUE!</v>
      </c>
      <c r="AL142" s="16" t="e">
        <f t="shared" si="101"/>
        <v>#VALUE!</v>
      </c>
      <c r="AM142" s="16" t="e">
        <f t="shared" si="102"/>
        <v>#VALUE!</v>
      </c>
      <c r="AN142" s="42" t="e">
        <f t="shared" si="103"/>
        <v>#VALUE!</v>
      </c>
      <c r="AO142" s="43" t="e">
        <f t="shared" si="104"/>
        <v>#VALUE!</v>
      </c>
      <c r="AP142" s="43" t="e">
        <f t="shared" si="105"/>
        <v>#VALUE!</v>
      </c>
      <c r="AQ142" s="43" t="e">
        <f t="shared" si="106"/>
        <v>#VALUE!</v>
      </c>
      <c r="AR142" s="43" t="e">
        <f t="shared" si="107"/>
        <v>#VALUE!</v>
      </c>
      <c r="AS142" s="177" t="e">
        <f t="shared" si="108"/>
        <v>#VALUE!</v>
      </c>
      <c r="AT142" s="115" t="e">
        <f t="shared" si="109"/>
        <v>#VALUE!</v>
      </c>
      <c r="AU142" s="115" t="e">
        <f t="shared" si="110"/>
        <v>#VALUE!</v>
      </c>
      <c r="AV142" s="115" t="e">
        <f t="shared" si="111"/>
        <v>#VALUE!</v>
      </c>
      <c r="AW142" s="115" t="e">
        <f t="shared" si="112"/>
        <v>#VALUE!</v>
      </c>
    </row>
    <row r="143" spans="1:49" x14ac:dyDescent="0.35">
      <c r="A143" s="5">
        <f t="shared" si="78"/>
        <v>2004</v>
      </c>
      <c r="B143" s="5">
        <f t="shared" si="79"/>
        <v>3</v>
      </c>
      <c r="C143" s="5">
        <f t="shared" si="80"/>
        <v>7</v>
      </c>
      <c r="D143" s="7">
        <f t="shared" si="81"/>
        <v>38199</v>
      </c>
      <c r="E143" s="7" t="str">
        <f>_xll.GetPriceData($J$4,"assessmentdate",D143)</f>
        <v>#N/A Log in required</v>
      </c>
      <c r="F143" s="33" t="s">
        <v>308</v>
      </c>
      <c r="G143" s="38" t="e">
        <f>_xll.GetPrice($G$4,,"mid",E143)</f>
        <v>#VALUE!</v>
      </c>
      <c r="H143" s="38" t="str">
        <f>_xll.GetPrice($G$4,,"mid",D143)</f>
        <v>#N/A No price available before 04/09/2009</v>
      </c>
      <c r="I143" s="38" t="str">
        <f>_xll.GetPrice($I$4,"MonthlyAverage","Mid",$D143)</f>
        <v>#N/A No price available for MonthlyAverage before 30/09/2009</v>
      </c>
      <c r="J143" s="16" t="str">
        <f>_xll.GetPriceData(J$4,"mid",$D143)</f>
        <v>#N/A Log in required</v>
      </c>
      <c r="K143" s="21" t="e">
        <f t="shared" si="82"/>
        <v>#VALUE!</v>
      </c>
      <c r="L143" s="16" t="str">
        <f>_xll.GetPriceData(L$4,"mid",$D143)</f>
        <v>#N/A Log in required</v>
      </c>
      <c r="M143" s="21" t="e">
        <f t="shared" si="83"/>
        <v>#VALUE!</v>
      </c>
      <c r="N143" s="16" t="str">
        <f>_xll.GetPrice($N$4,"MonthlyAverage","Mid",$D143)</f>
        <v>#N/A No price available for MonthlyAverage before 28/02/2005</v>
      </c>
      <c r="O143" s="179">
        <f>_xll.GetPrice($O$4,"MonthlyAverage","Mid",$D143)</f>
        <v>22.9</v>
      </c>
      <c r="P143" s="21">
        <f t="shared" si="74"/>
        <v>458</v>
      </c>
      <c r="Q143" s="16">
        <f t="shared" si="75"/>
        <v>504.71600000000007</v>
      </c>
      <c r="R143" s="21">
        <f>_xll.GetPrice($R$4,"MonthlyAverage","Mid",$D143)</f>
        <v>32.64</v>
      </c>
      <c r="S143" s="21">
        <f t="shared" si="76"/>
        <v>652.79999999999995</v>
      </c>
      <c r="T143" s="16">
        <f t="shared" si="77"/>
        <v>719.38559999999995</v>
      </c>
      <c r="U143" s="190" t="e">
        <f t="shared" si="84"/>
        <v>#VALUE!</v>
      </c>
      <c r="V143" s="183" t="e">
        <f t="shared" si="85"/>
        <v>#VALUE!</v>
      </c>
      <c r="W143" s="191" t="e">
        <f t="shared" si="86"/>
        <v>#VALUE!</v>
      </c>
      <c r="X143" s="183" t="e">
        <f t="shared" si="87"/>
        <v>#VALUE!</v>
      </c>
      <c r="Y143" s="191" t="e">
        <f t="shared" si="88"/>
        <v>#VALUE!</v>
      </c>
      <c r="Z143" s="194" t="e">
        <f t="shared" si="89"/>
        <v>#VALUE!</v>
      </c>
      <c r="AA143" s="183" t="e">
        <f t="shared" si="90"/>
        <v>#VALUE!</v>
      </c>
      <c r="AB143" s="25" t="e">
        <f t="shared" si="91"/>
        <v>#VALUE!</v>
      </c>
      <c r="AC143" s="16" t="e">
        <f t="shared" si="92"/>
        <v>#VALUE!</v>
      </c>
      <c r="AD143" s="16" t="e">
        <f t="shared" si="93"/>
        <v>#VALUE!</v>
      </c>
      <c r="AE143" s="25" t="e">
        <f t="shared" si="94"/>
        <v>#VALUE!</v>
      </c>
      <c r="AF143" s="16" t="e">
        <f t="shared" si="95"/>
        <v>#VALUE!</v>
      </c>
      <c r="AG143" s="16" t="e">
        <f t="shared" si="96"/>
        <v>#VALUE!</v>
      </c>
      <c r="AH143" s="16">
        <f t="shared" si="97"/>
        <v>14.326000000000022</v>
      </c>
      <c r="AI143" s="16">
        <f t="shared" si="98"/>
        <v>47.165599999999927</v>
      </c>
      <c r="AJ143" s="25" t="e">
        <f t="shared" si="99"/>
        <v>#VALUE!</v>
      </c>
      <c r="AK143" s="16" t="e">
        <f t="shared" si="100"/>
        <v>#VALUE!</v>
      </c>
      <c r="AL143" s="16" t="e">
        <f t="shared" si="101"/>
        <v>#VALUE!</v>
      </c>
      <c r="AM143" s="16" t="e">
        <f t="shared" si="102"/>
        <v>#VALUE!</v>
      </c>
      <c r="AN143" s="42" t="e">
        <f t="shared" si="103"/>
        <v>#VALUE!</v>
      </c>
      <c r="AO143" s="43" t="e">
        <f t="shared" si="104"/>
        <v>#VALUE!</v>
      </c>
      <c r="AP143" s="43" t="e">
        <f t="shared" si="105"/>
        <v>#VALUE!</v>
      </c>
      <c r="AQ143" s="43" t="e">
        <f t="shared" si="106"/>
        <v>#VALUE!</v>
      </c>
      <c r="AR143" s="43" t="e">
        <f t="shared" si="107"/>
        <v>#VALUE!</v>
      </c>
      <c r="AS143" s="177" t="e">
        <f t="shared" si="108"/>
        <v>#VALUE!</v>
      </c>
      <c r="AT143" s="115" t="e">
        <f t="shared" si="109"/>
        <v>#VALUE!</v>
      </c>
      <c r="AU143" s="115" t="e">
        <f t="shared" si="110"/>
        <v>#VALUE!</v>
      </c>
      <c r="AV143" s="115" t="e">
        <f t="shared" si="111"/>
        <v>#VALUE!</v>
      </c>
      <c r="AW143" s="115" t="e">
        <f t="shared" si="112"/>
        <v>#VALUE!</v>
      </c>
    </row>
    <row r="144" spans="1:49" x14ac:dyDescent="0.35">
      <c r="A144" s="5">
        <f t="shared" si="78"/>
        <v>2004</v>
      </c>
      <c r="B144" s="5">
        <f t="shared" si="79"/>
        <v>3</v>
      </c>
      <c r="C144" s="5">
        <f t="shared" si="80"/>
        <v>8</v>
      </c>
      <c r="D144" s="7">
        <f t="shared" si="81"/>
        <v>38230</v>
      </c>
      <c r="E144" s="7" t="str">
        <f>_xll.GetPriceData($J$4,"assessmentdate",D144)</f>
        <v>#N/A Log in required</v>
      </c>
      <c r="F144" s="33" t="s">
        <v>309</v>
      </c>
      <c r="G144" s="38" t="e">
        <f>_xll.GetPrice($G$4,,"mid",E144)</f>
        <v>#VALUE!</v>
      </c>
      <c r="H144" s="38" t="str">
        <f>_xll.GetPrice($G$4,,"mid",D144)</f>
        <v>#N/A No price available before 04/09/2009</v>
      </c>
      <c r="I144" s="38" t="str">
        <f>_xll.GetPrice($I$4,"MonthlyAverage","Mid",$D144)</f>
        <v>#N/A No price available for MonthlyAverage before 30/09/2009</v>
      </c>
      <c r="J144" s="16" t="str">
        <f>_xll.GetPriceData(J$4,"mid",$D144)</f>
        <v>#N/A Log in required</v>
      </c>
      <c r="K144" s="21" t="e">
        <f t="shared" si="82"/>
        <v>#VALUE!</v>
      </c>
      <c r="L144" s="16" t="str">
        <f>_xll.GetPriceData(L$4,"mid",$D144)</f>
        <v>#N/A Log in required</v>
      </c>
      <c r="M144" s="21" t="e">
        <f t="shared" si="83"/>
        <v>#VALUE!</v>
      </c>
      <c r="N144" s="16" t="str">
        <f>_xll.GetPrice($N$4,"MonthlyAverage","Mid",$D144)</f>
        <v>#N/A No price available for MonthlyAverage before 28/02/2005</v>
      </c>
      <c r="O144" s="179">
        <f>_xll.GetPrice($O$4,"MonthlyAverage","Mid",$D144)</f>
        <v>27</v>
      </c>
      <c r="P144" s="21">
        <f t="shared" si="74"/>
        <v>540</v>
      </c>
      <c r="Q144" s="16">
        <f t="shared" si="75"/>
        <v>595.08000000000004</v>
      </c>
      <c r="R144" s="21">
        <f>_xll.GetPrice($R$4,"MonthlyAverage","Mid",$D144)</f>
        <v>39</v>
      </c>
      <c r="S144" s="21">
        <f t="shared" si="76"/>
        <v>780</v>
      </c>
      <c r="T144" s="16">
        <f t="shared" si="77"/>
        <v>859.56000000000006</v>
      </c>
      <c r="U144" s="190" t="e">
        <f t="shared" si="84"/>
        <v>#VALUE!</v>
      </c>
      <c r="V144" s="183" t="e">
        <f t="shared" si="85"/>
        <v>#VALUE!</v>
      </c>
      <c r="W144" s="191" t="e">
        <f t="shared" si="86"/>
        <v>#VALUE!</v>
      </c>
      <c r="X144" s="183" t="e">
        <f t="shared" si="87"/>
        <v>#VALUE!</v>
      </c>
      <c r="Y144" s="191" t="e">
        <f t="shared" si="88"/>
        <v>#VALUE!</v>
      </c>
      <c r="Z144" s="194" t="e">
        <f t="shared" si="89"/>
        <v>#VALUE!</v>
      </c>
      <c r="AA144" s="183" t="e">
        <f t="shared" si="90"/>
        <v>#VALUE!</v>
      </c>
      <c r="AB144" s="25" t="e">
        <f t="shared" si="91"/>
        <v>#VALUE!</v>
      </c>
      <c r="AC144" s="16" t="e">
        <f t="shared" si="92"/>
        <v>#VALUE!</v>
      </c>
      <c r="AD144" s="16" t="e">
        <f t="shared" si="93"/>
        <v>#VALUE!</v>
      </c>
      <c r="AE144" s="25" t="e">
        <f t="shared" si="94"/>
        <v>#VALUE!</v>
      </c>
      <c r="AF144" s="16" t="e">
        <f t="shared" si="95"/>
        <v>#VALUE!</v>
      </c>
      <c r="AG144" s="16" t="e">
        <f t="shared" si="96"/>
        <v>#VALUE!</v>
      </c>
      <c r="AH144" s="16">
        <f t="shared" si="97"/>
        <v>90.363999999999976</v>
      </c>
      <c r="AI144" s="16">
        <f t="shared" si="98"/>
        <v>140.17440000000011</v>
      </c>
      <c r="AJ144" s="25" t="e">
        <f t="shared" si="99"/>
        <v>#VALUE!</v>
      </c>
      <c r="AK144" s="16" t="e">
        <f t="shared" si="100"/>
        <v>#VALUE!</v>
      </c>
      <c r="AL144" s="16" t="e">
        <f t="shared" si="101"/>
        <v>#VALUE!</v>
      </c>
      <c r="AM144" s="16" t="e">
        <f t="shared" si="102"/>
        <v>#VALUE!</v>
      </c>
      <c r="AN144" s="42" t="e">
        <f t="shared" si="103"/>
        <v>#VALUE!</v>
      </c>
      <c r="AO144" s="43" t="e">
        <f t="shared" si="104"/>
        <v>#VALUE!</v>
      </c>
      <c r="AP144" s="43" t="e">
        <f t="shared" si="105"/>
        <v>#VALUE!</v>
      </c>
      <c r="AQ144" s="43" t="e">
        <f t="shared" si="106"/>
        <v>#VALUE!</v>
      </c>
      <c r="AR144" s="43" t="e">
        <f t="shared" si="107"/>
        <v>#VALUE!</v>
      </c>
      <c r="AS144" s="177" t="e">
        <f t="shared" si="108"/>
        <v>#VALUE!</v>
      </c>
      <c r="AT144" s="115" t="e">
        <f t="shared" si="109"/>
        <v>#VALUE!</v>
      </c>
      <c r="AU144" s="115" t="e">
        <f t="shared" si="110"/>
        <v>#VALUE!</v>
      </c>
      <c r="AV144" s="115" t="e">
        <f t="shared" si="111"/>
        <v>#VALUE!</v>
      </c>
      <c r="AW144" s="115" t="e">
        <f t="shared" si="112"/>
        <v>#VALUE!</v>
      </c>
    </row>
    <row r="145" spans="1:49" x14ac:dyDescent="0.35">
      <c r="A145" s="5">
        <f t="shared" si="78"/>
        <v>2004</v>
      </c>
      <c r="B145" s="5">
        <f t="shared" si="79"/>
        <v>3</v>
      </c>
      <c r="C145" s="5">
        <f t="shared" si="80"/>
        <v>9</v>
      </c>
      <c r="D145" s="7">
        <f t="shared" si="81"/>
        <v>38260</v>
      </c>
      <c r="E145" s="7" t="str">
        <f>_xll.GetPriceData($J$4,"assessmentdate",D145)</f>
        <v>#N/A Log in required</v>
      </c>
      <c r="F145" s="33" t="s">
        <v>310</v>
      </c>
      <c r="G145" s="38" t="e">
        <f>_xll.GetPrice($G$4,,"mid",E145)</f>
        <v>#VALUE!</v>
      </c>
      <c r="H145" s="38" t="str">
        <f>_xll.GetPrice($G$4,,"mid",D145)</f>
        <v>#N/A No price available before 04/09/2009</v>
      </c>
      <c r="I145" s="38" t="str">
        <f>_xll.GetPrice($I$4,"MonthlyAverage","Mid",$D145)</f>
        <v>#N/A No price available for MonthlyAverage before 30/09/2009</v>
      </c>
      <c r="J145" s="16" t="str">
        <f>_xll.GetPriceData(J$4,"mid",$D145)</f>
        <v>#N/A Log in required</v>
      </c>
      <c r="K145" s="21" t="e">
        <f t="shared" si="82"/>
        <v>#VALUE!</v>
      </c>
      <c r="L145" s="16" t="str">
        <f>_xll.GetPriceData(L$4,"mid",$D145)</f>
        <v>#N/A Log in required</v>
      </c>
      <c r="M145" s="21" t="e">
        <f t="shared" si="83"/>
        <v>#VALUE!</v>
      </c>
      <c r="N145" s="16" t="str">
        <f>_xll.GetPrice($N$4,"MonthlyAverage","Mid",$D145)</f>
        <v>#N/A No price available for MonthlyAverage before 28/02/2005</v>
      </c>
      <c r="O145" s="179">
        <f>_xll.GetPrice($O$4,"MonthlyAverage","Mid",$D145)</f>
        <v>27</v>
      </c>
      <c r="P145" s="21">
        <f t="shared" si="74"/>
        <v>540</v>
      </c>
      <c r="Q145" s="16">
        <f t="shared" si="75"/>
        <v>595.08000000000004</v>
      </c>
      <c r="R145" s="21">
        <f>_xll.GetPrice($R$4,"MonthlyAverage","Mid",$D145)</f>
        <v>37.520000000000003</v>
      </c>
      <c r="S145" s="21">
        <f t="shared" si="76"/>
        <v>750.40000000000009</v>
      </c>
      <c r="T145" s="16">
        <f t="shared" si="77"/>
        <v>826.94080000000019</v>
      </c>
      <c r="U145" s="190" t="e">
        <f t="shared" si="84"/>
        <v>#VALUE!</v>
      </c>
      <c r="V145" s="183" t="e">
        <f t="shared" si="85"/>
        <v>#VALUE!</v>
      </c>
      <c r="W145" s="191" t="e">
        <f t="shared" si="86"/>
        <v>#VALUE!</v>
      </c>
      <c r="X145" s="183" t="e">
        <f t="shared" si="87"/>
        <v>#VALUE!</v>
      </c>
      <c r="Y145" s="191" t="e">
        <f t="shared" si="88"/>
        <v>#VALUE!</v>
      </c>
      <c r="Z145" s="194" t="e">
        <f t="shared" si="89"/>
        <v>#VALUE!</v>
      </c>
      <c r="AA145" s="183" t="e">
        <f t="shared" si="90"/>
        <v>#VALUE!</v>
      </c>
      <c r="AB145" s="25" t="e">
        <f t="shared" si="91"/>
        <v>#VALUE!</v>
      </c>
      <c r="AC145" s="16" t="e">
        <f t="shared" si="92"/>
        <v>#VALUE!</v>
      </c>
      <c r="AD145" s="16" t="e">
        <f t="shared" si="93"/>
        <v>#VALUE!</v>
      </c>
      <c r="AE145" s="25" t="e">
        <f t="shared" si="94"/>
        <v>#VALUE!</v>
      </c>
      <c r="AF145" s="16" t="e">
        <f t="shared" si="95"/>
        <v>#VALUE!</v>
      </c>
      <c r="AG145" s="16" t="e">
        <f t="shared" si="96"/>
        <v>#VALUE!</v>
      </c>
      <c r="AH145" s="16">
        <f t="shared" si="97"/>
        <v>0</v>
      </c>
      <c r="AI145" s="16">
        <f t="shared" si="98"/>
        <v>-32.619199999999864</v>
      </c>
      <c r="AJ145" s="25" t="e">
        <f t="shared" si="99"/>
        <v>#VALUE!</v>
      </c>
      <c r="AK145" s="16" t="e">
        <f t="shared" si="100"/>
        <v>#VALUE!</v>
      </c>
      <c r="AL145" s="16" t="e">
        <f t="shared" si="101"/>
        <v>#VALUE!</v>
      </c>
      <c r="AM145" s="16" t="e">
        <f t="shared" si="102"/>
        <v>#VALUE!</v>
      </c>
      <c r="AN145" s="42" t="e">
        <f t="shared" si="103"/>
        <v>#VALUE!</v>
      </c>
      <c r="AO145" s="43" t="e">
        <f t="shared" si="104"/>
        <v>#VALUE!</v>
      </c>
      <c r="AP145" s="43" t="e">
        <f t="shared" si="105"/>
        <v>#VALUE!</v>
      </c>
      <c r="AQ145" s="43" t="e">
        <f t="shared" si="106"/>
        <v>#VALUE!</v>
      </c>
      <c r="AR145" s="43" t="e">
        <f t="shared" si="107"/>
        <v>#VALUE!</v>
      </c>
      <c r="AS145" s="177" t="e">
        <f t="shared" si="108"/>
        <v>#VALUE!</v>
      </c>
      <c r="AT145" s="115" t="e">
        <f t="shared" si="109"/>
        <v>#VALUE!</v>
      </c>
      <c r="AU145" s="115" t="e">
        <f t="shared" si="110"/>
        <v>#VALUE!</v>
      </c>
      <c r="AV145" s="115" t="e">
        <f t="shared" si="111"/>
        <v>#VALUE!</v>
      </c>
      <c r="AW145" s="115" t="e">
        <f t="shared" si="112"/>
        <v>#VALUE!</v>
      </c>
    </row>
    <row r="146" spans="1:49" x14ac:dyDescent="0.35">
      <c r="A146" s="5">
        <f t="shared" si="78"/>
        <v>2004</v>
      </c>
      <c r="B146" s="5">
        <f t="shared" si="79"/>
        <v>4</v>
      </c>
      <c r="C146" s="5">
        <f t="shared" si="80"/>
        <v>10</v>
      </c>
      <c r="D146" s="7">
        <f t="shared" si="81"/>
        <v>38291</v>
      </c>
      <c r="E146" s="7" t="str">
        <f>_xll.GetPriceData($J$4,"assessmentdate",D146)</f>
        <v>#N/A Log in required</v>
      </c>
      <c r="F146" s="33" t="s">
        <v>311</v>
      </c>
      <c r="G146" s="38" t="e">
        <f>_xll.GetPrice($G$4,,"mid",E146)</f>
        <v>#VALUE!</v>
      </c>
      <c r="H146" s="38" t="str">
        <f>_xll.GetPrice($G$4,,"mid",D146)</f>
        <v>#N/A No price available before 04/09/2009</v>
      </c>
      <c r="I146" s="38" t="str">
        <f>_xll.GetPrice($I$4,"MonthlyAverage","Mid",$D146)</f>
        <v>#N/A No price available for MonthlyAverage before 30/09/2009</v>
      </c>
      <c r="J146" s="16" t="str">
        <f>_xll.GetPriceData(J$4,"mid",$D146)</f>
        <v>#N/A Log in required</v>
      </c>
      <c r="K146" s="21" t="e">
        <f t="shared" si="82"/>
        <v>#VALUE!</v>
      </c>
      <c r="L146" s="16" t="str">
        <f>_xll.GetPriceData(L$4,"mid",$D146)</f>
        <v>#N/A Log in required</v>
      </c>
      <c r="M146" s="21" t="e">
        <f t="shared" si="83"/>
        <v>#VALUE!</v>
      </c>
      <c r="N146" s="16" t="str">
        <f>_xll.GetPrice($N$4,"MonthlyAverage","Mid",$D146)</f>
        <v>#N/A No price available for MonthlyAverage before 28/02/2005</v>
      </c>
      <c r="O146" s="179">
        <f>_xll.GetPrice($O$4,"MonthlyAverage","Mid",$D146)</f>
        <v>26.68</v>
      </c>
      <c r="P146" s="21">
        <f t="shared" si="74"/>
        <v>533.6</v>
      </c>
      <c r="Q146" s="16">
        <f t="shared" si="75"/>
        <v>588.02720000000011</v>
      </c>
      <c r="R146" s="21">
        <f>_xll.GetPrice($R$4,"MonthlyAverage","Mid",$D146)</f>
        <v>34</v>
      </c>
      <c r="S146" s="21">
        <f t="shared" si="76"/>
        <v>680</v>
      </c>
      <c r="T146" s="16">
        <f t="shared" si="77"/>
        <v>749.36</v>
      </c>
      <c r="U146" s="190" t="e">
        <f t="shared" si="84"/>
        <v>#VALUE!</v>
      </c>
      <c r="V146" s="183" t="e">
        <f t="shared" si="85"/>
        <v>#VALUE!</v>
      </c>
      <c r="W146" s="191" t="e">
        <f t="shared" si="86"/>
        <v>#VALUE!</v>
      </c>
      <c r="X146" s="183" t="e">
        <f t="shared" si="87"/>
        <v>#VALUE!</v>
      </c>
      <c r="Y146" s="191" t="e">
        <f t="shared" si="88"/>
        <v>#VALUE!</v>
      </c>
      <c r="Z146" s="194" t="e">
        <f t="shared" si="89"/>
        <v>#VALUE!</v>
      </c>
      <c r="AA146" s="183" t="e">
        <f t="shared" si="90"/>
        <v>#VALUE!</v>
      </c>
      <c r="AB146" s="25" t="e">
        <f t="shared" si="91"/>
        <v>#VALUE!</v>
      </c>
      <c r="AC146" s="16" t="e">
        <f t="shared" si="92"/>
        <v>#VALUE!</v>
      </c>
      <c r="AD146" s="16" t="e">
        <f t="shared" si="93"/>
        <v>#VALUE!</v>
      </c>
      <c r="AE146" s="25" t="e">
        <f t="shared" si="94"/>
        <v>#VALUE!</v>
      </c>
      <c r="AF146" s="16" t="e">
        <f t="shared" si="95"/>
        <v>#VALUE!</v>
      </c>
      <c r="AG146" s="16" t="e">
        <f t="shared" si="96"/>
        <v>#VALUE!</v>
      </c>
      <c r="AH146" s="16">
        <f t="shared" si="97"/>
        <v>-7.0527999999999338</v>
      </c>
      <c r="AI146" s="16">
        <f t="shared" si="98"/>
        <v>-77.580800000000181</v>
      </c>
      <c r="AJ146" s="25" t="e">
        <f t="shared" si="99"/>
        <v>#VALUE!</v>
      </c>
      <c r="AK146" s="16" t="e">
        <f t="shared" si="100"/>
        <v>#VALUE!</v>
      </c>
      <c r="AL146" s="16" t="e">
        <f t="shared" si="101"/>
        <v>#VALUE!</v>
      </c>
      <c r="AM146" s="16" t="e">
        <f t="shared" si="102"/>
        <v>#VALUE!</v>
      </c>
      <c r="AN146" s="42" t="e">
        <f t="shared" si="103"/>
        <v>#VALUE!</v>
      </c>
      <c r="AO146" s="43" t="e">
        <f t="shared" si="104"/>
        <v>#VALUE!</v>
      </c>
      <c r="AP146" s="43" t="e">
        <f t="shared" si="105"/>
        <v>#VALUE!</v>
      </c>
      <c r="AQ146" s="43" t="e">
        <f t="shared" si="106"/>
        <v>#VALUE!</v>
      </c>
      <c r="AR146" s="43" t="e">
        <f t="shared" si="107"/>
        <v>#VALUE!</v>
      </c>
      <c r="AS146" s="177" t="e">
        <f t="shared" si="108"/>
        <v>#VALUE!</v>
      </c>
      <c r="AT146" s="115" t="e">
        <f t="shared" si="109"/>
        <v>#VALUE!</v>
      </c>
      <c r="AU146" s="115" t="e">
        <f t="shared" si="110"/>
        <v>#VALUE!</v>
      </c>
      <c r="AV146" s="115" t="e">
        <f t="shared" si="111"/>
        <v>#VALUE!</v>
      </c>
      <c r="AW146" s="115" t="e">
        <f t="shared" si="112"/>
        <v>#VALUE!</v>
      </c>
    </row>
    <row r="147" spans="1:49" x14ac:dyDescent="0.35">
      <c r="A147" s="5">
        <f t="shared" si="78"/>
        <v>2004</v>
      </c>
      <c r="B147" s="5">
        <f t="shared" si="79"/>
        <v>4</v>
      </c>
      <c r="C147" s="5">
        <f t="shared" si="80"/>
        <v>11</v>
      </c>
      <c r="D147" s="7">
        <f t="shared" si="81"/>
        <v>38321</v>
      </c>
      <c r="E147" s="7" t="str">
        <f>_xll.GetPriceData($J$4,"assessmentdate",D147)</f>
        <v>#N/A Log in required</v>
      </c>
      <c r="F147" s="33" t="s">
        <v>312</v>
      </c>
      <c r="G147" s="38" t="e">
        <f>_xll.GetPrice($G$4,,"mid",E147)</f>
        <v>#VALUE!</v>
      </c>
      <c r="H147" s="38" t="str">
        <f>_xll.GetPrice($G$4,,"mid",D147)</f>
        <v>#N/A No price available before 04/09/2009</v>
      </c>
      <c r="I147" s="38" t="str">
        <f>_xll.GetPrice($I$4,"MonthlyAverage","Mid",$D147)</f>
        <v>#N/A No price available for MonthlyAverage before 30/09/2009</v>
      </c>
      <c r="J147" s="16" t="str">
        <f>_xll.GetPriceData(J$4,"mid",$D147)</f>
        <v>#N/A Log in required</v>
      </c>
      <c r="K147" s="21" t="e">
        <f t="shared" si="82"/>
        <v>#VALUE!</v>
      </c>
      <c r="L147" s="16" t="str">
        <f>_xll.GetPriceData(L$4,"mid",$D147)</f>
        <v>#N/A Log in required</v>
      </c>
      <c r="M147" s="21" t="e">
        <f t="shared" si="83"/>
        <v>#VALUE!</v>
      </c>
      <c r="N147" s="16" t="str">
        <f>_xll.GetPrice($N$4,"MonthlyAverage","Mid",$D147)</f>
        <v>#N/A No price available for MonthlyAverage before 28/02/2005</v>
      </c>
      <c r="O147" s="179">
        <f>_xll.GetPrice($O$4,"MonthlyAverage","Mid",$D147)</f>
        <v>26</v>
      </c>
      <c r="P147" s="21">
        <f t="shared" si="74"/>
        <v>520</v>
      </c>
      <c r="Q147" s="16">
        <f t="shared" si="75"/>
        <v>573.04000000000008</v>
      </c>
      <c r="R147" s="21">
        <f>_xll.GetPrice($R$4,"MonthlyAverage","Mid",$D147)</f>
        <v>34</v>
      </c>
      <c r="S147" s="21">
        <f t="shared" si="76"/>
        <v>680</v>
      </c>
      <c r="T147" s="16">
        <f t="shared" si="77"/>
        <v>749.36</v>
      </c>
      <c r="U147" s="190" t="e">
        <f t="shared" si="84"/>
        <v>#VALUE!</v>
      </c>
      <c r="V147" s="183" t="e">
        <f t="shared" si="85"/>
        <v>#VALUE!</v>
      </c>
      <c r="W147" s="191" t="e">
        <f t="shared" si="86"/>
        <v>#VALUE!</v>
      </c>
      <c r="X147" s="183" t="e">
        <f t="shared" si="87"/>
        <v>#VALUE!</v>
      </c>
      <c r="Y147" s="191" t="e">
        <f t="shared" si="88"/>
        <v>#VALUE!</v>
      </c>
      <c r="Z147" s="194" t="e">
        <f t="shared" si="89"/>
        <v>#VALUE!</v>
      </c>
      <c r="AA147" s="183" t="e">
        <f t="shared" si="90"/>
        <v>#VALUE!</v>
      </c>
      <c r="AB147" s="25" t="e">
        <f t="shared" si="91"/>
        <v>#VALUE!</v>
      </c>
      <c r="AC147" s="16" t="e">
        <f t="shared" si="92"/>
        <v>#VALUE!</v>
      </c>
      <c r="AD147" s="16" t="e">
        <f t="shared" si="93"/>
        <v>#VALUE!</v>
      </c>
      <c r="AE147" s="25" t="e">
        <f t="shared" si="94"/>
        <v>#VALUE!</v>
      </c>
      <c r="AF147" s="16" t="e">
        <f t="shared" si="95"/>
        <v>#VALUE!</v>
      </c>
      <c r="AG147" s="16" t="e">
        <f t="shared" si="96"/>
        <v>#VALUE!</v>
      </c>
      <c r="AH147" s="16">
        <f t="shared" si="97"/>
        <v>-14.98720000000003</v>
      </c>
      <c r="AI147" s="16">
        <f t="shared" si="98"/>
        <v>0</v>
      </c>
      <c r="AJ147" s="25" t="e">
        <f t="shared" si="99"/>
        <v>#VALUE!</v>
      </c>
      <c r="AK147" s="16" t="e">
        <f t="shared" si="100"/>
        <v>#VALUE!</v>
      </c>
      <c r="AL147" s="16" t="e">
        <f t="shared" si="101"/>
        <v>#VALUE!</v>
      </c>
      <c r="AM147" s="16" t="e">
        <f t="shared" si="102"/>
        <v>#VALUE!</v>
      </c>
      <c r="AN147" s="42" t="e">
        <f t="shared" si="103"/>
        <v>#VALUE!</v>
      </c>
      <c r="AO147" s="43" t="e">
        <f t="shared" si="104"/>
        <v>#VALUE!</v>
      </c>
      <c r="AP147" s="43" t="e">
        <f t="shared" si="105"/>
        <v>#VALUE!</v>
      </c>
      <c r="AQ147" s="43" t="e">
        <f t="shared" si="106"/>
        <v>#VALUE!</v>
      </c>
      <c r="AR147" s="43" t="e">
        <f t="shared" si="107"/>
        <v>#VALUE!</v>
      </c>
      <c r="AS147" s="177" t="e">
        <f t="shared" si="108"/>
        <v>#VALUE!</v>
      </c>
      <c r="AT147" s="115" t="e">
        <f t="shared" si="109"/>
        <v>#VALUE!</v>
      </c>
      <c r="AU147" s="115" t="e">
        <f t="shared" si="110"/>
        <v>#VALUE!</v>
      </c>
      <c r="AV147" s="115" t="e">
        <f t="shared" si="111"/>
        <v>#VALUE!</v>
      </c>
      <c r="AW147" s="115" t="e">
        <f t="shared" si="112"/>
        <v>#VALUE!</v>
      </c>
    </row>
    <row r="148" spans="1:49" x14ac:dyDescent="0.35">
      <c r="A148" s="5">
        <f t="shared" si="78"/>
        <v>2004</v>
      </c>
      <c r="B148" s="5">
        <f t="shared" si="79"/>
        <v>4</v>
      </c>
      <c r="C148" s="5">
        <f t="shared" si="80"/>
        <v>12</v>
      </c>
      <c r="D148" s="7">
        <f t="shared" si="81"/>
        <v>38352</v>
      </c>
      <c r="E148" s="7" t="str">
        <f>_xll.GetPriceData($J$4,"assessmentdate",D148)</f>
        <v>#N/A Log in required</v>
      </c>
      <c r="F148" s="33" t="s">
        <v>313</v>
      </c>
      <c r="G148" s="38" t="e">
        <f>_xll.GetPrice($G$4,,"mid",E148)</f>
        <v>#VALUE!</v>
      </c>
      <c r="H148" s="38" t="str">
        <f>_xll.GetPrice($G$4,,"mid",D148)</f>
        <v>#N/A No price available before 04/09/2009</v>
      </c>
      <c r="I148" s="38" t="str">
        <f>_xll.GetPrice($I$4,"MonthlyAverage","Mid",$D148)</f>
        <v>#N/A No price available for MonthlyAverage before 30/09/2009</v>
      </c>
      <c r="J148" s="16" t="str">
        <f>_xll.GetPriceData(J$4,"mid",$D148)</f>
        <v>#N/A Log in required</v>
      </c>
      <c r="K148" s="21" t="e">
        <f t="shared" si="82"/>
        <v>#VALUE!</v>
      </c>
      <c r="L148" s="16" t="str">
        <f>_xll.GetPriceData(L$4,"mid",$D148)</f>
        <v>#N/A Log in required</v>
      </c>
      <c r="M148" s="21" t="e">
        <f t="shared" si="83"/>
        <v>#VALUE!</v>
      </c>
      <c r="N148" s="16" t="str">
        <f>_xll.GetPrice($N$4,"MonthlyAverage","Mid",$D148)</f>
        <v>#N/A No price available for MonthlyAverage before 28/02/2005</v>
      </c>
      <c r="O148" s="179">
        <f>_xll.GetPrice($O$4,"MonthlyAverage","Mid",$D148)</f>
        <v>24.93</v>
      </c>
      <c r="P148" s="21">
        <f t="shared" si="74"/>
        <v>498.6</v>
      </c>
      <c r="Q148" s="16">
        <f t="shared" si="75"/>
        <v>549.45720000000006</v>
      </c>
      <c r="R148" s="21">
        <f>_xll.GetPrice($R$4,"MonthlyAverage","Mid",$D148)</f>
        <v>33.19</v>
      </c>
      <c r="S148" s="21">
        <f t="shared" si="76"/>
        <v>663.8</v>
      </c>
      <c r="T148" s="16">
        <f t="shared" si="77"/>
        <v>731.50760000000002</v>
      </c>
      <c r="U148" s="190" t="e">
        <f t="shared" si="84"/>
        <v>#VALUE!</v>
      </c>
      <c r="V148" s="183" t="e">
        <f t="shared" si="85"/>
        <v>#VALUE!</v>
      </c>
      <c r="W148" s="191" t="e">
        <f t="shared" si="86"/>
        <v>#VALUE!</v>
      </c>
      <c r="X148" s="183" t="e">
        <f t="shared" si="87"/>
        <v>#VALUE!</v>
      </c>
      <c r="Y148" s="191" t="e">
        <f t="shared" si="88"/>
        <v>#VALUE!</v>
      </c>
      <c r="Z148" s="194" t="e">
        <f t="shared" si="89"/>
        <v>#VALUE!</v>
      </c>
      <c r="AA148" s="183" t="e">
        <f t="shared" si="90"/>
        <v>#VALUE!</v>
      </c>
      <c r="AB148" s="25" t="e">
        <f t="shared" si="91"/>
        <v>#VALUE!</v>
      </c>
      <c r="AC148" s="16" t="e">
        <f t="shared" si="92"/>
        <v>#VALUE!</v>
      </c>
      <c r="AD148" s="16" t="e">
        <f t="shared" si="93"/>
        <v>#VALUE!</v>
      </c>
      <c r="AE148" s="25" t="e">
        <f t="shared" si="94"/>
        <v>#VALUE!</v>
      </c>
      <c r="AF148" s="16" t="e">
        <f t="shared" si="95"/>
        <v>#VALUE!</v>
      </c>
      <c r="AG148" s="16" t="e">
        <f t="shared" si="96"/>
        <v>#VALUE!</v>
      </c>
      <c r="AH148" s="16">
        <f t="shared" si="97"/>
        <v>-23.58280000000002</v>
      </c>
      <c r="AI148" s="16">
        <f t="shared" si="98"/>
        <v>-17.852399999999989</v>
      </c>
      <c r="AJ148" s="25" t="e">
        <f t="shared" si="99"/>
        <v>#VALUE!</v>
      </c>
      <c r="AK148" s="16" t="e">
        <f t="shared" si="100"/>
        <v>#VALUE!</v>
      </c>
      <c r="AL148" s="16" t="e">
        <f t="shared" si="101"/>
        <v>#VALUE!</v>
      </c>
      <c r="AM148" s="16" t="e">
        <f t="shared" si="102"/>
        <v>#VALUE!</v>
      </c>
      <c r="AN148" s="42" t="e">
        <f t="shared" si="103"/>
        <v>#VALUE!</v>
      </c>
      <c r="AO148" s="43" t="e">
        <f t="shared" si="104"/>
        <v>#VALUE!</v>
      </c>
      <c r="AP148" s="43" t="e">
        <f t="shared" si="105"/>
        <v>#VALUE!</v>
      </c>
      <c r="AQ148" s="43" t="e">
        <f t="shared" si="106"/>
        <v>#VALUE!</v>
      </c>
      <c r="AR148" s="43" t="e">
        <f t="shared" si="107"/>
        <v>#VALUE!</v>
      </c>
      <c r="AS148" s="177" t="e">
        <f t="shared" si="108"/>
        <v>#VALUE!</v>
      </c>
      <c r="AT148" s="115" t="e">
        <f t="shared" si="109"/>
        <v>#VALUE!</v>
      </c>
      <c r="AU148" s="115" t="e">
        <f t="shared" si="110"/>
        <v>#VALUE!</v>
      </c>
      <c r="AV148" s="115" t="e">
        <f t="shared" si="111"/>
        <v>#VALUE!</v>
      </c>
      <c r="AW148" s="115" t="e">
        <f t="shared" si="112"/>
        <v>#VALUE!</v>
      </c>
    </row>
    <row r="149" spans="1:49" x14ac:dyDescent="0.35">
      <c r="A149" s="5">
        <f t="shared" si="78"/>
        <v>2005</v>
      </c>
      <c r="B149" s="5">
        <f t="shared" si="79"/>
        <v>1</v>
      </c>
      <c r="C149" s="5">
        <f t="shared" si="80"/>
        <v>1</v>
      </c>
      <c r="D149" s="7">
        <f t="shared" si="81"/>
        <v>38383</v>
      </c>
      <c r="E149" s="7" t="str">
        <f>_xll.GetPriceData($J$4,"assessmentdate",D149)</f>
        <v>#N/A Log in required</v>
      </c>
      <c r="F149" s="33" t="s">
        <v>314</v>
      </c>
      <c r="G149" s="38" t="e">
        <f>_xll.GetPrice($G$4,,"mid",E149)</f>
        <v>#VALUE!</v>
      </c>
      <c r="H149" s="38" t="str">
        <f>_xll.GetPrice($G$4,,"mid",D149)</f>
        <v>#N/A No price available before 04/09/2009</v>
      </c>
      <c r="I149" s="38" t="str">
        <f>_xll.GetPrice($I$4,"MonthlyAverage","Mid",$D149)</f>
        <v>#N/A No price available for MonthlyAverage before 30/09/2009</v>
      </c>
      <c r="J149" s="16" t="str">
        <f>_xll.GetPriceData(J$4,"mid",$D149)</f>
        <v>#N/A Log in required</v>
      </c>
      <c r="K149" s="21" t="e">
        <f t="shared" si="82"/>
        <v>#VALUE!</v>
      </c>
      <c r="L149" s="16" t="str">
        <f>_xll.GetPriceData(L$4,"mid",$D149)</f>
        <v>#N/A Log in required</v>
      </c>
      <c r="M149" s="21" t="e">
        <f t="shared" si="83"/>
        <v>#VALUE!</v>
      </c>
      <c r="N149" s="16" t="str">
        <f>_xll.GetPrice($N$4,"MonthlyAverage","Mid",$D149)</f>
        <v>#N/A No price available for MonthlyAverage before 28/02/2005</v>
      </c>
      <c r="O149" s="179">
        <f>_xll.GetPrice($O$4,"MonthlyAverage","Mid",$D149)</f>
        <v>24.5</v>
      </c>
      <c r="P149" s="21">
        <f t="shared" si="74"/>
        <v>490</v>
      </c>
      <c r="Q149" s="16">
        <f t="shared" si="75"/>
        <v>539.98</v>
      </c>
      <c r="R149" s="21">
        <f>_xll.GetPrice($R$4,"MonthlyAverage","Mid",$D149)</f>
        <v>32.4</v>
      </c>
      <c r="S149" s="21">
        <f t="shared" si="76"/>
        <v>648</v>
      </c>
      <c r="T149" s="16">
        <f t="shared" si="77"/>
        <v>714.096</v>
      </c>
      <c r="U149" s="190" t="e">
        <f t="shared" si="84"/>
        <v>#VALUE!</v>
      </c>
      <c r="V149" s="183" t="e">
        <f t="shared" si="85"/>
        <v>#VALUE!</v>
      </c>
      <c r="W149" s="191" t="e">
        <f t="shared" si="86"/>
        <v>#VALUE!</v>
      </c>
      <c r="X149" s="183" t="e">
        <f t="shared" si="87"/>
        <v>#VALUE!</v>
      </c>
      <c r="Y149" s="191" t="e">
        <f t="shared" si="88"/>
        <v>#VALUE!</v>
      </c>
      <c r="Z149" s="194" t="e">
        <f t="shared" si="89"/>
        <v>#VALUE!</v>
      </c>
      <c r="AA149" s="183" t="e">
        <f t="shared" si="90"/>
        <v>#VALUE!</v>
      </c>
      <c r="AB149" s="25" t="e">
        <f t="shared" si="91"/>
        <v>#VALUE!</v>
      </c>
      <c r="AC149" s="16" t="e">
        <f t="shared" si="92"/>
        <v>#VALUE!</v>
      </c>
      <c r="AD149" s="16" t="e">
        <f t="shared" si="93"/>
        <v>#VALUE!</v>
      </c>
      <c r="AE149" s="25" t="e">
        <f t="shared" si="94"/>
        <v>#VALUE!</v>
      </c>
      <c r="AF149" s="16" t="e">
        <f t="shared" si="95"/>
        <v>#VALUE!</v>
      </c>
      <c r="AG149" s="16" t="e">
        <f t="shared" si="96"/>
        <v>#VALUE!</v>
      </c>
      <c r="AH149" s="16">
        <f t="shared" si="97"/>
        <v>-9.4772000000000389</v>
      </c>
      <c r="AI149" s="16">
        <f t="shared" si="98"/>
        <v>-17.411600000000021</v>
      </c>
      <c r="AJ149" s="25" t="e">
        <f t="shared" si="99"/>
        <v>#VALUE!</v>
      </c>
      <c r="AK149" s="16" t="e">
        <f t="shared" si="100"/>
        <v>#VALUE!</v>
      </c>
      <c r="AL149" s="16" t="e">
        <f t="shared" si="101"/>
        <v>#VALUE!</v>
      </c>
      <c r="AM149" s="16" t="e">
        <f t="shared" si="102"/>
        <v>#VALUE!</v>
      </c>
      <c r="AN149" s="42" t="e">
        <f t="shared" si="103"/>
        <v>#VALUE!</v>
      </c>
      <c r="AO149" s="43" t="e">
        <f t="shared" si="104"/>
        <v>#VALUE!</v>
      </c>
      <c r="AP149" s="43" t="e">
        <f t="shared" si="105"/>
        <v>#VALUE!</v>
      </c>
      <c r="AQ149" s="43" t="e">
        <f t="shared" si="106"/>
        <v>#VALUE!</v>
      </c>
      <c r="AR149" s="43" t="e">
        <f t="shared" si="107"/>
        <v>#VALUE!</v>
      </c>
      <c r="AS149" s="177" t="e">
        <f t="shared" si="108"/>
        <v>#VALUE!</v>
      </c>
      <c r="AT149" s="115" t="e">
        <f t="shared" si="109"/>
        <v>#VALUE!</v>
      </c>
      <c r="AU149" s="115" t="e">
        <f t="shared" si="110"/>
        <v>#VALUE!</v>
      </c>
      <c r="AV149" s="115" t="e">
        <f t="shared" si="111"/>
        <v>#VALUE!</v>
      </c>
      <c r="AW149" s="115" t="e">
        <f t="shared" si="112"/>
        <v>#VALUE!</v>
      </c>
    </row>
    <row r="150" spans="1:49" x14ac:dyDescent="0.35">
      <c r="A150" s="5">
        <f t="shared" si="78"/>
        <v>2005</v>
      </c>
      <c r="B150" s="5">
        <f t="shared" si="79"/>
        <v>1</v>
      </c>
      <c r="C150" s="5">
        <f t="shared" si="80"/>
        <v>2</v>
      </c>
      <c r="D150" s="7">
        <f t="shared" si="81"/>
        <v>38411</v>
      </c>
      <c r="E150" s="7" t="str">
        <f>_xll.GetPriceData($J$4,"assessmentdate",D150)</f>
        <v>#N/A Log in required</v>
      </c>
      <c r="F150" s="33" t="s">
        <v>315</v>
      </c>
      <c r="G150" s="38" t="e">
        <f>_xll.GetPrice($G$4,,"mid",E150)</f>
        <v>#VALUE!</v>
      </c>
      <c r="H150" s="38" t="str">
        <f>_xll.GetPrice($G$4,,"mid",D150)</f>
        <v>#N/A No price available before 04/09/2009</v>
      </c>
      <c r="I150" s="38" t="str">
        <f>_xll.GetPrice($I$4,"MonthlyAverage","Mid",$D150)</f>
        <v>#N/A No price available for MonthlyAverage before 30/09/2009</v>
      </c>
      <c r="J150" s="16" t="str">
        <f>_xll.GetPriceData(J$4,"mid",$D150)</f>
        <v>#N/A Log in required</v>
      </c>
      <c r="K150" s="21" t="e">
        <f t="shared" si="82"/>
        <v>#VALUE!</v>
      </c>
      <c r="L150" s="16" t="str">
        <f>_xll.GetPriceData(L$4,"mid",$D150)</f>
        <v>#N/A Log in required</v>
      </c>
      <c r="M150" s="21" t="e">
        <f t="shared" si="83"/>
        <v>#VALUE!</v>
      </c>
      <c r="N150" s="16">
        <f>_xll.GetPrice($N$4,"MonthlyAverage","Mid",$D150)</f>
        <v>310</v>
      </c>
      <c r="O150" s="179">
        <f>_xll.GetPrice($O$4,"MonthlyAverage","Mid",$D150)</f>
        <v>24.5</v>
      </c>
      <c r="P150" s="21">
        <f t="shared" si="74"/>
        <v>490</v>
      </c>
      <c r="Q150" s="16">
        <f t="shared" si="75"/>
        <v>539.98</v>
      </c>
      <c r="R150" s="21">
        <f>_xll.GetPrice($R$4,"MonthlyAverage","Mid",$D150)</f>
        <v>32</v>
      </c>
      <c r="S150" s="21">
        <f t="shared" si="76"/>
        <v>640</v>
      </c>
      <c r="T150" s="16">
        <f t="shared" si="77"/>
        <v>705.28000000000009</v>
      </c>
      <c r="U150" s="190" t="e">
        <f t="shared" si="84"/>
        <v>#VALUE!</v>
      </c>
      <c r="V150" s="183" t="e">
        <f t="shared" si="85"/>
        <v>#VALUE!</v>
      </c>
      <c r="W150" s="191" t="e">
        <f t="shared" si="86"/>
        <v>#VALUE!</v>
      </c>
      <c r="X150" s="183" t="e">
        <f t="shared" si="87"/>
        <v>#VALUE!</v>
      </c>
      <c r="Y150" s="191" t="e">
        <f t="shared" si="88"/>
        <v>#VALUE!</v>
      </c>
      <c r="Z150" s="194" t="e">
        <f t="shared" si="89"/>
        <v>#VALUE!</v>
      </c>
      <c r="AA150" s="183" t="e">
        <f t="shared" si="90"/>
        <v>#VALUE!</v>
      </c>
      <c r="AB150" s="25" t="e">
        <f t="shared" si="91"/>
        <v>#VALUE!</v>
      </c>
      <c r="AC150" s="16" t="e">
        <f t="shared" si="92"/>
        <v>#VALUE!</v>
      </c>
      <c r="AD150" s="16" t="e">
        <f t="shared" si="93"/>
        <v>#VALUE!</v>
      </c>
      <c r="AE150" s="25" t="e">
        <f t="shared" si="94"/>
        <v>#VALUE!</v>
      </c>
      <c r="AF150" s="16" t="e">
        <f t="shared" si="95"/>
        <v>#VALUE!</v>
      </c>
      <c r="AG150" s="16" t="e">
        <f t="shared" si="96"/>
        <v>#VALUE!</v>
      </c>
      <c r="AH150" s="16">
        <f t="shared" si="97"/>
        <v>0</v>
      </c>
      <c r="AI150" s="16">
        <f t="shared" si="98"/>
        <v>-8.8159999999999172</v>
      </c>
      <c r="AJ150" s="25" t="e">
        <f t="shared" si="99"/>
        <v>#VALUE!</v>
      </c>
      <c r="AK150" s="16" t="e">
        <f t="shared" si="100"/>
        <v>#VALUE!</v>
      </c>
      <c r="AL150" s="16" t="e">
        <f t="shared" si="101"/>
        <v>#VALUE!</v>
      </c>
      <c r="AM150" s="16" t="e">
        <f t="shared" si="102"/>
        <v>#VALUE!</v>
      </c>
      <c r="AN150" s="42" t="e">
        <f t="shared" si="103"/>
        <v>#VALUE!</v>
      </c>
      <c r="AO150" s="43" t="e">
        <f t="shared" si="104"/>
        <v>#VALUE!</v>
      </c>
      <c r="AP150" s="43" t="e">
        <f t="shared" si="105"/>
        <v>#VALUE!</v>
      </c>
      <c r="AQ150" s="43" t="e">
        <f t="shared" si="106"/>
        <v>#VALUE!</v>
      </c>
      <c r="AR150" s="43" t="e">
        <f t="shared" si="107"/>
        <v>#VALUE!</v>
      </c>
      <c r="AS150" s="177" t="e">
        <f t="shared" si="108"/>
        <v>#VALUE!</v>
      </c>
      <c r="AT150" s="115" t="e">
        <f t="shared" si="109"/>
        <v>#VALUE!</v>
      </c>
      <c r="AU150" s="115" t="e">
        <f t="shared" si="110"/>
        <v>#VALUE!</v>
      </c>
      <c r="AV150" s="115" t="e">
        <f t="shared" si="111"/>
        <v>#VALUE!</v>
      </c>
      <c r="AW150" s="115" t="e">
        <f t="shared" si="112"/>
        <v>#VALUE!</v>
      </c>
    </row>
    <row r="151" spans="1:49" x14ac:dyDescent="0.35">
      <c r="A151" s="5">
        <f t="shared" si="78"/>
        <v>2005</v>
      </c>
      <c r="B151" s="5">
        <f t="shared" si="79"/>
        <v>1</v>
      </c>
      <c r="C151" s="5">
        <f t="shared" si="80"/>
        <v>3</v>
      </c>
      <c r="D151" s="7">
        <f t="shared" si="81"/>
        <v>38442</v>
      </c>
      <c r="E151" s="7" t="str">
        <f>_xll.GetPriceData($J$4,"assessmentdate",D151)</f>
        <v>#N/A Log in required</v>
      </c>
      <c r="F151" s="33" t="s">
        <v>316</v>
      </c>
      <c r="G151" s="38" t="e">
        <f>_xll.GetPrice($G$4,,"mid",E151)</f>
        <v>#VALUE!</v>
      </c>
      <c r="H151" s="38" t="str">
        <f>_xll.GetPrice($G$4,,"mid",D151)</f>
        <v>#N/A No price available before 04/09/2009</v>
      </c>
      <c r="I151" s="38" t="str">
        <f>_xll.GetPrice($I$4,"MonthlyAverage","Mid",$D151)</f>
        <v>#N/A No price available for MonthlyAverage before 30/09/2009</v>
      </c>
      <c r="J151" s="16" t="str">
        <f>_xll.GetPriceData(J$4,"mid",$D151)</f>
        <v>#N/A Log in required</v>
      </c>
      <c r="K151" s="21" t="e">
        <f t="shared" si="82"/>
        <v>#VALUE!</v>
      </c>
      <c r="L151" s="16" t="str">
        <f>_xll.GetPriceData(L$4,"mid",$D151)</f>
        <v>#N/A Log in required</v>
      </c>
      <c r="M151" s="21" t="e">
        <f t="shared" si="83"/>
        <v>#VALUE!</v>
      </c>
      <c r="N151" s="16">
        <f>_xll.GetPrice($N$4,"MonthlyAverage","Mid",$D151)</f>
        <v>310</v>
      </c>
      <c r="O151" s="179">
        <f>_xll.GetPrice($O$4,"MonthlyAverage","Mid",$D151)</f>
        <v>24.5</v>
      </c>
      <c r="P151" s="21">
        <f t="shared" si="74"/>
        <v>490</v>
      </c>
      <c r="Q151" s="16">
        <f t="shared" si="75"/>
        <v>539.98</v>
      </c>
      <c r="R151" s="21">
        <f>_xll.GetPrice($R$4,"MonthlyAverage","Mid",$D151)</f>
        <v>31.09</v>
      </c>
      <c r="S151" s="21">
        <f t="shared" si="76"/>
        <v>621.79999999999995</v>
      </c>
      <c r="T151" s="16">
        <f t="shared" si="77"/>
        <v>685.22360000000003</v>
      </c>
      <c r="U151" s="190" t="e">
        <f t="shared" si="84"/>
        <v>#VALUE!</v>
      </c>
      <c r="V151" s="183" t="e">
        <f t="shared" si="85"/>
        <v>#VALUE!</v>
      </c>
      <c r="W151" s="191" t="e">
        <f t="shared" si="86"/>
        <v>#VALUE!</v>
      </c>
      <c r="X151" s="183" t="e">
        <f t="shared" si="87"/>
        <v>#VALUE!</v>
      </c>
      <c r="Y151" s="191" t="e">
        <f t="shared" si="88"/>
        <v>#VALUE!</v>
      </c>
      <c r="Z151" s="194" t="e">
        <f t="shared" si="89"/>
        <v>#VALUE!</v>
      </c>
      <c r="AA151" s="183" t="e">
        <f t="shared" si="90"/>
        <v>#VALUE!</v>
      </c>
      <c r="AB151" s="25" t="e">
        <f t="shared" si="91"/>
        <v>#VALUE!</v>
      </c>
      <c r="AC151" s="16" t="e">
        <f t="shared" si="92"/>
        <v>#VALUE!</v>
      </c>
      <c r="AD151" s="16" t="e">
        <f t="shared" si="93"/>
        <v>#VALUE!</v>
      </c>
      <c r="AE151" s="25" t="e">
        <f t="shared" si="94"/>
        <v>#VALUE!</v>
      </c>
      <c r="AF151" s="16" t="e">
        <f t="shared" si="95"/>
        <v>#VALUE!</v>
      </c>
      <c r="AG151" s="16">
        <f t="shared" si="96"/>
        <v>0</v>
      </c>
      <c r="AH151" s="16">
        <f t="shared" si="97"/>
        <v>0</v>
      </c>
      <c r="AI151" s="16">
        <f t="shared" si="98"/>
        <v>-20.056400000000053</v>
      </c>
      <c r="AJ151" s="25" t="e">
        <f t="shared" si="99"/>
        <v>#VALUE!</v>
      </c>
      <c r="AK151" s="16" t="e">
        <f t="shared" si="100"/>
        <v>#VALUE!</v>
      </c>
      <c r="AL151" s="16" t="e">
        <f t="shared" si="101"/>
        <v>#VALUE!</v>
      </c>
      <c r="AM151" s="16" t="e">
        <f t="shared" si="102"/>
        <v>#VALUE!</v>
      </c>
      <c r="AN151" s="42" t="e">
        <f t="shared" si="103"/>
        <v>#VALUE!</v>
      </c>
      <c r="AO151" s="43" t="e">
        <f t="shared" si="104"/>
        <v>#VALUE!</v>
      </c>
      <c r="AP151" s="43" t="e">
        <f t="shared" si="105"/>
        <v>#VALUE!</v>
      </c>
      <c r="AQ151" s="43" t="e">
        <f t="shared" si="106"/>
        <v>#VALUE!</v>
      </c>
      <c r="AR151" s="43" t="e">
        <f t="shared" si="107"/>
        <v>#VALUE!</v>
      </c>
      <c r="AS151" s="177" t="e">
        <f t="shared" si="108"/>
        <v>#VALUE!</v>
      </c>
      <c r="AT151" s="115" t="e">
        <f t="shared" si="109"/>
        <v>#VALUE!</v>
      </c>
      <c r="AU151" s="115" t="e">
        <f t="shared" si="110"/>
        <v>#VALUE!</v>
      </c>
      <c r="AV151" s="115" t="e">
        <f t="shared" si="111"/>
        <v>#VALUE!</v>
      </c>
      <c r="AW151" s="115" t="e">
        <f t="shared" si="112"/>
        <v>#VALUE!</v>
      </c>
    </row>
    <row r="152" spans="1:49" x14ac:dyDescent="0.35">
      <c r="A152" s="5">
        <f t="shared" si="78"/>
        <v>2005</v>
      </c>
      <c r="B152" s="5">
        <f t="shared" si="79"/>
        <v>2</v>
      </c>
      <c r="C152" s="5">
        <f t="shared" si="80"/>
        <v>4</v>
      </c>
      <c r="D152" s="7">
        <f t="shared" si="81"/>
        <v>38472</v>
      </c>
      <c r="E152" s="7" t="str">
        <f>_xll.GetPriceData($J$4,"assessmentdate",D152)</f>
        <v>#N/A Log in required</v>
      </c>
      <c r="F152" s="33" t="s">
        <v>317</v>
      </c>
      <c r="G152" s="38" t="e">
        <f>_xll.GetPrice($G$4,,"mid",E152)</f>
        <v>#VALUE!</v>
      </c>
      <c r="H152" s="38" t="str">
        <f>_xll.GetPrice($G$4,,"mid",D152)</f>
        <v>#N/A No price available before 04/09/2009</v>
      </c>
      <c r="I152" s="38" t="str">
        <f>_xll.GetPrice($I$4,"MonthlyAverage","Mid",$D152)</f>
        <v>#N/A No price available for MonthlyAverage before 30/09/2009</v>
      </c>
      <c r="J152" s="16" t="str">
        <f>_xll.GetPriceData(J$4,"mid",$D152)</f>
        <v>#N/A Log in required</v>
      </c>
      <c r="K152" s="21" t="e">
        <f t="shared" si="82"/>
        <v>#VALUE!</v>
      </c>
      <c r="L152" s="16" t="str">
        <f>_xll.GetPriceData(L$4,"mid",$D152)</f>
        <v>#N/A Log in required</v>
      </c>
      <c r="M152" s="21" t="e">
        <f t="shared" si="83"/>
        <v>#VALUE!</v>
      </c>
      <c r="N152" s="16">
        <f>_xll.GetPrice($N$4,"MonthlyAverage","Mid",$D152)</f>
        <v>309.07</v>
      </c>
      <c r="O152" s="179">
        <f>_xll.GetPrice($O$4,"MonthlyAverage","Mid",$D152)</f>
        <v>24.5</v>
      </c>
      <c r="P152" s="21">
        <f t="shared" si="74"/>
        <v>490</v>
      </c>
      <c r="Q152" s="16">
        <f t="shared" si="75"/>
        <v>539.98</v>
      </c>
      <c r="R152" s="21">
        <f>_xll.GetPrice($R$4,"MonthlyAverage","Mid",$D152)</f>
        <v>29.57</v>
      </c>
      <c r="S152" s="21">
        <f t="shared" si="76"/>
        <v>591.4</v>
      </c>
      <c r="T152" s="16">
        <f t="shared" si="77"/>
        <v>651.72280000000001</v>
      </c>
      <c r="U152" s="190" t="e">
        <f t="shared" si="84"/>
        <v>#VALUE!</v>
      </c>
      <c r="V152" s="183" t="e">
        <f t="shared" si="85"/>
        <v>#VALUE!</v>
      </c>
      <c r="W152" s="191" t="e">
        <f t="shared" si="86"/>
        <v>#VALUE!</v>
      </c>
      <c r="X152" s="183" t="e">
        <f t="shared" si="87"/>
        <v>#VALUE!</v>
      </c>
      <c r="Y152" s="191" t="e">
        <f t="shared" si="88"/>
        <v>#VALUE!</v>
      </c>
      <c r="Z152" s="194" t="e">
        <f t="shared" si="89"/>
        <v>#VALUE!</v>
      </c>
      <c r="AA152" s="183" t="e">
        <f t="shared" si="90"/>
        <v>#VALUE!</v>
      </c>
      <c r="AB152" s="25" t="e">
        <f t="shared" si="91"/>
        <v>#VALUE!</v>
      </c>
      <c r="AC152" s="16" t="e">
        <f t="shared" si="92"/>
        <v>#VALUE!</v>
      </c>
      <c r="AD152" s="16" t="e">
        <f t="shared" si="93"/>
        <v>#VALUE!</v>
      </c>
      <c r="AE152" s="25" t="e">
        <f t="shared" si="94"/>
        <v>#VALUE!</v>
      </c>
      <c r="AF152" s="16" t="e">
        <f t="shared" si="95"/>
        <v>#VALUE!</v>
      </c>
      <c r="AG152" s="16">
        <f t="shared" si="96"/>
        <v>-0.93000000000000682</v>
      </c>
      <c r="AH152" s="16">
        <f t="shared" si="97"/>
        <v>0</v>
      </c>
      <c r="AI152" s="16">
        <f t="shared" si="98"/>
        <v>-33.500800000000027</v>
      </c>
      <c r="AJ152" s="25" t="e">
        <f t="shared" si="99"/>
        <v>#VALUE!</v>
      </c>
      <c r="AK152" s="16" t="e">
        <f t="shared" si="100"/>
        <v>#VALUE!</v>
      </c>
      <c r="AL152" s="16" t="e">
        <f t="shared" si="101"/>
        <v>#VALUE!</v>
      </c>
      <c r="AM152" s="16" t="e">
        <f t="shared" si="102"/>
        <v>#VALUE!</v>
      </c>
      <c r="AN152" s="42" t="e">
        <f t="shared" si="103"/>
        <v>#VALUE!</v>
      </c>
      <c r="AO152" s="43" t="e">
        <f t="shared" si="104"/>
        <v>#VALUE!</v>
      </c>
      <c r="AP152" s="43" t="e">
        <f t="shared" si="105"/>
        <v>#VALUE!</v>
      </c>
      <c r="AQ152" s="43" t="e">
        <f t="shared" si="106"/>
        <v>#VALUE!</v>
      </c>
      <c r="AR152" s="43" t="e">
        <f t="shared" si="107"/>
        <v>#VALUE!</v>
      </c>
      <c r="AS152" s="177" t="e">
        <f t="shared" si="108"/>
        <v>#VALUE!</v>
      </c>
      <c r="AT152" s="115" t="e">
        <f t="shared" si="109"/>
        <v>#VALUE!</v>
      </c>
      <c r="AU152" s="115" t="e">
        <f t="shared" si="110"/>
        <v>#VALUE!</v>
      </c>
      <c r="AV152" s="115" t="e">
        <f t="shared" si="111"/>
        <v>#VALUE!</v>
      </c>
      <c r="AW152" s="115" t="e">
        <f t="shared" si="112"/>
        <v>#VALUE!</v>
      </c>
    </row>
    <row r="153" spans="1:49" x14ac:dyDescent="0.35">
      <c r="A153" s="5">
        <f t="shared" si="78"/>
        <v>2005</v>
      </c>
      <c r="B153" s="5">
        <f t="shared" si="79"/>
        <v>2</v>
      </c>
      <c r="C153" s="5">
        <f t="shared" si="80"/>
        <v>5</v>
      </c>
      <c r="D153" s="7">
        <f t="shared" si="81"/>
        <v>38503</v>
      </c>
      <c r="E153" s="7" t="str">
        <f>_xll.GetPriceData($J$4,"assessmentdate",D153)</f>
        <v>#N/A Log in required</v>
      </c>
      <c r="F153" s="33" t="s">
        <v>318</v>
      </c>
      <c r="G153" s="38" t="e">
        <f>_xll.GetPrice($G$4,,"mid",E153)</f>
        <v>#VALUE!</v>
      </c>
      <c r="H153" s="38" t="str">
        <f>_xll.GetPrice($G$4,,"mid",D153)</f>
        <v>#N/A No price available before 04/09/2009</v>
      </c>
      <c r="I153" s="38" t="str">
        <f>_xll.GetPrice($I$4,"MonthlyAverage","Mid",$D153)</f>
        <v>#N/A No price available for MonthlyAverage before 30/09/2009</v>
      </c>
      <c r="J153" s="16" t="str">
        <f>_xll.GetPriceData(J$4,"mid",$D153)</f>
        <v>#N/A Log in required</v>
      </c>
      <c r="K153" s="21" t="e">
        <f t="shared" si="82"/>
        <v>#VALUE!</v>
      </c>
      <c r="L153" s="16" t="str">
        <f>_xll.GetPriceData(L$4,"mid",$D153)</f>
        <v>#N/A Log in required</v>
      </c>
      <c r="M153" s="21" t="e">
        <f t="shared" si="83"/>
        <v>#VALUE!</v>
      </c>
      <c r="N153" s="16">
        <f>_xll.GetPrice($N$4,"MonthlyAverage","Mid",$D153)</f>
        <v>304.17</v>
      </c>
      <c r="O153" s="179">
        <f>_xll.GetPrice($O$4,"MonthlyAverage","Mid",$D153)</f>
        <v>23.57</v>
      </c>
      <c r="P153" s="21">
        <f t="shared" si="74"/>
        <v>471.4</v>
      </c>
      <c r="Q153" s="16">
        <f t="shared" si="75"/>
        <v>519.4828</v>
      </c>
      <c r="R153" s="21">
        <f>_xll.GetPrice($R$4,"MonthlyAverage","Mid",$D153)</f>
        <v>27.9</v>
      </c>
      <c r="S153" s="21">
        <f t="shared" si="76"/>
        <v>558</v>
      </c>
      <c r="T153" s="16">
        <f t="shared" si="77"/>
        <v>614.91600000000005</v>
      </c>
      <c r="U153" s="190" t="e">
        <f t="shared" si="84"/>
        <v>#VALUE!</v>
      </c>
      <c r="V153" s="183" t="e">
        <f t="shared" si="85"/>
        <v>#VALUE!</v>
      </c>
      <c r="W153" s="191" t="e">
        <f t="shared" si="86"/>
        <v>#VALUE!</v>
      </c>
      <c r="X153" s="183" t="e">
        <f t="shared" si="87"/>
        <v>#VALUE!</v>
      </c>
      <c r="Y153" s="191" t="e">
        <f t="shared" si="88"/>
        <v>#VALUE!</v>
      </c>
      <c r="Z153" s="194" t="e">
        <f t="shared" si="89"/>
        <v>#VALUE!</v>
      </c>
      <c r="AA153" s="183" t="e">
        <f t="shared" si="90"/>
        <v>#VALUE!</v>
      </c>
      <c r="AB153" s="25" t="e">
        <f t="shared" si="91"/>
        <v>#VALUE!</v>
      </c>
      <c r="AC153" s="16" t="e">
        <f t="shared" si="92"/>
        <v>#VALUE!</v>
      </c>
      <c r="AD153" s="16" t="e">
        <f t="shared" si="93"/>
        <v>#VALUE!</v>
      </c>
      <c r="AE153" s="25" t="e">
        <f t="shared" si="94"/>
        <v>#VALUE!</v>
      </c>
      <c r="AF153" s="16" t="e">
        <f t="shared" si="95"/>
        <v>#VALUE!</v>
      </c>
      <c r="AG153" s="16">
        <f t="shared" si="96"/>
        <v>-4.8999999999999773</v>
      </c>
      <c r="AH153" s="16">
        <f t="shared" si="97"/>
        <v>-20.497200000000021</v>
      </c>
      <c r="AI153" s="16">
        <f t="shared" si="98"/>
        <v>-36.806799999999953</v>
      </c>
      <c r="AJ153" s="25" t="e">
        <f t="shared" si="99"/>
        <v>#VALUE!</v>
      </c>
      <c r="AK153" s="16" t="e">
        <f t="shared" si="100"/>
        <v>#VALUE!</v>
      </c>
      <c r="AL153" s="16" t="e">
        <f t="shared" si="101"/>
        <v>#VALUE!</v>
      </c>
      <c r="AM153" s="16" t="e">
        <f t="shared" si="102"/>
        <v>#VALUE!</v>
      </c>
      <c r="AN153" s="42" t="e">
        <f t="shared" si="103"/>
        <v>#VALUE!</v>
      </c>
      <c r="AO153" s="43" t="e">
        <f t="shared" si="104"/>
        <v>#VALUE!</v>
      </c>
      <c r="AP153" s="43" t="e">
        <f t="shared" si="105"/>
        <v>#VALUE!</v>
      </c>
      <c r="AQ153" s="43" t="e">
        <f t="shared" si="106"/>
        <v>#VALUE!</v>
      </c>
      <c r="AR153" s="43" t="e">
        <f t="shared" si="107"/>
        <v>#VALUE!</v>
      </c>
      <c r="AS153" s="177" t="e">
        <f t="shared" si="108"/>
        <v>#VALUE!</v>
      </c>
      <c r="AT153" s="115" t="e">
        <f t="shared" si="109"/>
        <v>#VALUE!</v>
      </c>
      <c r="AU153" s="115" t="e">
        <f t="shared" si="110"/>
        <v>#VALUE!</v>
      </c>
      <c r="AV153" s="115" t="e">
        <f t="shared" si="111"/>
        <v>#VALUE!</v>
      </c>
      <c r="AW153" s="115" t="e">
        <f t="shared" si="112"/>
        <v>#VALUE!</v>
      </c>
    </row>
    <row r="154" spans="1:49" x14ac:dyDescent="0.35">
      <c r="A154" s="5">
        <f t="shared" si="78"/>
        <v>2005</v>
      </c>
      <c r="B154" s="5">
        <f t="shared" si="79"/>
        <v>2</v>
      </c>
      <c r="C154" s="5">
        <f t="shared" si="80"/>
        <v>6</v>
      </c>
      <c r="D154" s="7">
        <f t="shared" si="81"/>
        <v>38533</v>
      </c>
      <c r="E154" s="7" t="str">
        <f>_xll.GetPriceData($J$4,"assessmentdate",D154)</f>
        <v>#N/A Log in required</v>
      </c>
      <c r="F154" s="33" t="s">
        <v>319</v>
      </c>
      <c r="G154" s="38" t="e">
        <f>_xll.GetPrice($G$4,,"mid",E154)</f>
        <v>#VALUE!</v>
      </c>
      <c r="H154" s="38" t="str">
        <f>_xll.GetPrice($G$4,,"mid",D154)</f>
        <v>#N/A No price available before 04/09/2009</v>
      </c>
      <c r="I154" s="38" t="str">
        <f>_xll.GetPrice($I$4,"MonthlyAverage","Mid",$D154)</f>
        <v>#N/A No price available for MonthlyAverage before 30/09/2009</v>
      </c>
      <c r="J154" s="16" t="str">
        <f>_xll.GetPriceData(J$4,"mid",$D154)</f>
        <v>#N/A Log in required</v>
      </c>
      <c r="K154" s="21" t="e">
        <f t="shared" si="82"/>
        <v>#VALUE!</v>
      </c>
      <c r="L154" s="16" t="str">
        <f>_xll.GetPriceData(L$4,"mid",$D154)</f>
        <v>#N/A Log in required</v>
      </c>
      <c r="M154" s="21" t="e">
        <f t="shared" si="83"/>
        <v>#VALUE!</v>
      </c>
      <c r="N154" s="16">
        <f>_xll.GetPrice($N$4,"MonthlyAverage","Mid",$D154)</f>
        <v>262.77999999999997</v>
      </c>
      <c r="O154" s="179">
        <f>_xll.GetPrice($O$4,"MonthlyAverage","Mid",$D154)</f>
        <v>23</v>
      </c>
      <c r="P154" s="21">
        <f t="shared" si="74"/>
        <v>460</v>
      </c>
      <c r="Q154" s="16">
        <f t="shared" si="75"/>
        <v>506.92</v>
      </c>
      <c r="R154" s="21">
        <f>_xll.GetPrice($R$4,"MonthlyAverage","Mid",$D154)</f>
        <v>25</v>
      </c>
      <c r="S154" s="21">
        <f t="shared" si="76"/>
        <v>500</v>
      </c>
      <c r="T154" s="16">
        <f t="shared" si="77"/>
        <v>551</v>
      </c>
      <c r="U154" s="190" t="e">
        <f t="shared" si="84"/>
        <v>#VALUE!</v>
      </c>
      <c r="V154" s="183" t="e">
        <f t="shared" si="85"/>
        <v>#VALUE!</v>
      </c>
      <c r="W154" s="191" t="e">
        <f t="shared" si="86"/>
        <v>#VALUE!</v>
      </c>
      <c r="X154" s="183" t="e">
        <f t="shared" si="87"/>
        <v>#VALUE!</v>
      </c>
      <c r="Y154" s="191" t="e">
        <f t="shared" si="88"/>
        <v>#VALUE!</v>
      </c>
      <c r="Z154" s="194" t="e">
        <f t="shared" si="89"/>
        <v>#VALUE!</v>
      </c>
      <c r="AA154" s="183" t="e">
        <f t="shared" si="90"/>
        <v>#VALUE!</v>
      </c>
      <c r="AB154" s="25" t="e">
        <f t="shared" si="91"/>
        <v>#VALUE!</v>
      </c>
      <c r="AC154" s="16" t="e">
        <f t="shared" si="92"/>
        <v>#VALUE!</v>
      </c>
      <c r="AD154" s="16" t="e">
        <f t="shared" si="93"/>
        <v>#VALUE!</v>
      </c>
      <c r="AE154" s="25" t="e">
        <f t="shared" si="94"/>
        <v>#VALUE!</v>
      </c>
      <c r="AF154" s="16" t="e">
        <f t="shared" si="95"/>
        <v>#VALUE!</v>
      </c>
      <c r="AG154" s="16">
        <f t="shared" si="96"/>
        <v>-41.390000000000043</v>
      </c>
      <c r="AH154" s="16">
        <f t="shared" si="97"/>
        <v>-12.562799999999982</v>
      </c>
      <c r="AI154" s="16">
        <f t="shared" si="98"/>
        <v>-63.916000000000054</v>
      </c>
      <c r="AJ154" s="25" t="e">
        <f t="shared" si="99"/>
        <v>#VALUE!</v>
      </c>
      <c r="AK154" s="16" t="e">
        <f t="shared" si="100"/>
        <v>#VALUE!</v>
      </c>
      <c r="AL154" s="16" t="e">
        <f t="shared" si="101"/>
        <v>#VALUE!</v>
      </c>
      <c r="AM154" s="16" t="e">
        <f t="shared" si="102"/>
        <v>#VALUE!</v>
      </c>
      <c r="AN154" s="42" t="e">
        <f t="shared" si="103"/>
        <v>#VALUE!</v>
      </c>
      <c r="AO154" s="43" t="e">
        <f t="shared" si="104"/>
        <v>#VALUE!</v>
      </c>
      <c r="AP154" s="43" t="e">
        <f t="shared" si="105"/>
        <v>#VALUE!</v>
      </c>
      <c r="AQ154" s="43" t="e">
        <f t="shared" si="106"/>
        <v>#VALUE!</v>
      </c>
      <c r="AR154" s="43" t="e">
        <f t="shared" si="107"/>
        <v>#VALUE!</v>
      </c>
      <c r="AS154" s="177" t="e">
        <f t="shared" si="108"/>
        <v>#VALUE!</v>
      </c>
      <c r="AT154" s="115" t="e">
        <f t="shared" si="109"/>
        <v>#VALUE!</v>
      </c>
      <c r="AU154" s="115" t="e">
        <f t="shared" si="110"/>
        <v>#VALUE!</v>
      </c>
      <c r="AV154" s="115" t="e">
        <f t="shared" si="111"/>
        <v>#VALUE!</v>
      </c>
      <c r="AW154" s="115" t="e">
        <f t="shared" si="112"/>
        <v>#VALUE!</v>
      </c>
    </row>
    <row r="155" spans="1:49" x14ac:dyDescent="0.35">
      <c r="A155" s="5">
        <f t="shared" si="78"/>
        <v>2005</v>
      </c>
      <c r="B155" s="5">
        <f t="shared" si="79"/>
        <v>3</v>
      </c>
      <c r="C155" s="5">
        <f t="shared" si="80"/>
        <v>7</v>
      </c>
      <c r="D155" s="7">
        <f t="shared" si="81"/>
        <v>38564</v>
      </c>
      <c r="E155" s="7" t="str">
        <f>_xll.GetPriceData($J$4,"assessmentdate",D155)</f>
        <v>#N/A Log in required</v>
      </c>
      <c r="F155" s="33" t="s">
        <v>320</v>
      </c>
      <c r="G155" s="38" t="e">
        <f>_xll.GetPrice($G$4,,"mid",E155)</f>
        <v>#VALUE!</v>
      </c>
      <c r="H155" s="38" t="str">
        <f>_xll.GetPrice($G$4,,"mid",D155)</f>
        <v>#N/A No price available before 04/09/2009</v>
      </c>
      <c r="I155" s="38" t="str">
        <f>_xll.GetPrice($I$4,"MonthlyAverage","Mid",$D155)</f>
        <v>#N/A No price available for MonthlyAverage before 30/09/2009</v>
      </c>
      <c r="J155" s="16" t="str">
        <f>_xll.GetPriceData(J$4,"mid",$D155)</f>
        <v>#N/A Log in required</v>
      </c>
      <c r="K155" s="21" t="e">
        <f t="shared" si="82"/>
        <v>#VALUE!</v>
      </c>
      <c r="L155" s="16" t="str">
        <f>_xll.GetPriceData(L$4,"mid",$D155)</f>
        <v>#N/A Log in required</v>
      </c>
      <c r="M155" s="21" t="e">
        <f t="shared" si="83"/>
        <v>#VALUE!</v>
      </c>
      <c r="N155" s="16">
        <f>_xll.GetPrice($N$4,"MonthlyAverage","Mid",$D155)</f>
        <v>220</v>
      </c>
      <c r="O155" s="179">
        <f>_xll.GetPrice($O$4,"MonthlyAverage","Mid",$D155)</f>
        <v>23</v>
      </c>
      <c r="P155" s="21">
        <f t="shared" si="74"/>
        <v>460</v>
      </c>
      <c r="Q155" s="16">
        <f t="shared" si="75"/>
        <v>506.92</v>
      </c>
      <c r="R155" s="21">
        <f>_xll.GetPrice($R$4,"MonthlyAverage","Mid",$D155)</f>
        <v>23.3</v>
      </c>
      <c r="S155" s="21">
        <f t="shared" si="76"/>
        <v>466</v>
      </c>
      <c r="T155" s="16">
        <f t="shared" si="77"/>
        <v>513.53200000000004</v>
      </c>
      <c r="U155" s="190" t="e">
        <f t="shared" si="84"/>
        <v>#VALUE!</v>
      </c>
      <c r="V155" s="183" t="e">
        <f t="shared" si="85"/>
        <v>#VALUE!</v>
      </c>
      <c r="W155" s="191" t="e">
        <f t="shared" si="86"/>
        <v>#VALUE!</v>
      </c>
      <c r="X155" s="183" t="e">
        <f t="shared" si="87"/>
        <v>#VALUE!</v>
      </c>
      <c r="Y155" s="191" t="e">
        <f t="shared" si="88"/>
        <v>#VALUE!</v>
      </c>
      <c r="Z155" s="194" t="e">
        <f t="shared" si="89"/>
        <v>#VALUE!</v>
      </c>
      <c r="AA155" s="183" t="e">
        <f t="shared" si="90"/>
        <v>#VALUE!</v>
      </c>
      <c r="AB155" s="25" t="e">
        <f t="shared" si="91"/>
        <v>#VALUE!</v>
      </c>
      <c r="AC155" s="16" t="e">
        <f t="shared" si="92"/>
        <v>#VALUE!</v>
      </c>
      <c r="AD155" s="16" t="e">
        <f t="shared" si="93"/>
        <v>#VALUE!</v>
      </c>
      <c r="AE155" s="25" t="e">
        <f t="shared" si="94"/>
        <v>#VALUE!</v>
      </c>
      <c r="AF155" s="16" t="e">
        <f t="shared" si="95"/>
        <v>#VALUE!</v>
      </c>
      <c r="AG155" s="16">
        <f t="shared" si="96"/>
        <v>-42.779999999999973</v>
      </c>
      <c r="AH155" s="16">
        <f t="shared" si="97"/>
        <v>0</v>
      </c>
      <c r="AI155" s="16">
        <f t="shared" si="98"/>
        <v>-37.467999999999961</v>
      </c>
      <c r="AJ155" s="25" t="e">
        <f t="shared" si="99"/>
        <v>#VALUE!</v>
      </c>
      <c r="AK155" s="16" t="e">
        <f t="shared" si="100"/>
        <v>#VALUE!</v>
      </c>
      <c r="AL155" s="16" t="e">
        <f t="shared" si="101"/>
        <v>#VALUE!</v>
      </c>
      <c r="AM155" s="16" t="e">
        <f t="shared" si="102"/>
        <v>#VALUE!</v>
      </c>
      <c r="AN155" s="42" t="e">
        <f t="shared" si="103"/>
        <v>#VALUE!</v>
      </c>
      <c r="AO155" s="43" t="e">
        <f t="shared" si="104"/>
        <v>#VALUE!</v>
      </c>
      <c r="AP155" s="43" t="e">
        <f t="shared" si="105"/>
        <v>#VALUE!</v>
      </c>
      <c r="AQ155" s="43" t="e">
        <f t="shared" si="106"/>
        <v>#VALUE!</v>
      </c>
      <c r="AR155" s="43" t="e">
        <f t="shared" si="107"/>
        <v>#VALUE!</v>
      </c>
      <c r="AS155" s="177" t="e">
        <f t="shared" si="108"/>
        <v>#VALUE!</v>
      </c>
      <c r="AT155" s="115" t="e">
        <f t="shared" si="109"/>
        <v>#VALUE!</v>
      </c>
      <c r="AU155" s="115" t="e">
        <f t="shared" si="110"/>
        <v>#VALUE!</v>
      </c>
      <c r="AV155" s="115" t="e">
        <f t="shared" si="111"/>
        <v>#VALUE!</v>
      </c>
      <c r="AW155" s="115" t="e">
        <f t="shared" si="112"/>
        <v>#VALUE!</v>
      </c>
    </row>
    <row r="156" spans="1:49" x14ac:dyDescent="0.35">
      <c r="A156" s="5">
        <f t="shared" si="78"/>
        <v>2005</v>
      </c>
      <c r="B156" s="5">
        <f t="shared" si="79"/>
        <v>3</v>
      </c>
      <c r="C156" s="5">
        <f t="shared" si="80"/>
        <v>8</v>
      </c>
      <c r="D156" s="7">
        <f t="shared" si="81"/>
        <v>38595</v>
      </c>
      <c r="E156" s="7" t="str">
        <f>_xll.GetPriceData($J$4,"assessmentdate",D156)</f>
        <v>#N/A Log in required</v>
      </c>
      <c r="F156" s="33" t="s">
        <v>321</v>
      </c>
      <c r="G156" s="38" t="e">
        <f>_xll.GetPrice($G$4,,"mid",E156)</f>
        <v>#VALUE!</v>
      </c>
      <c r="H156" s="38" t="str">
        <f>_xll.GetPrice($G$4,,"mid",D156)</f>
        <v>#N/A No price available before 04/09/2009</v>
      </c>
      <c r="I156" s="38" t="str">
        <f>_xll.GetPrice($I$4,"MonthlyAverage","Mid",$D156)</f>
        <v>#N/A No price available for MonthlyAverage before 30/09/2009</v>
      </c>
      <c r="J156" s="16" t="str">
        <f>_xll.GetPriceData(J$4,"mid",$D156)</f>
        <v>#N/A Log in required</v>
      </c>
      <c r="K156" s="21" t="e">
        <f t="shared" si="82"/>
        <v>#VALUE!</v>
      </c>
      <c r="L156" s="16" t="str">
        <f>_xll.GetPriceData(L$4,"mid",$D156)</f>
        <v>#N/A Log in required</v>
      </c>
      <c r="M156" s="21" t="e">
        <f t="shared" si="83"/>
        <v>#VALUE!</v>
      </c>
      <c r="N156" s="16">
        <f>_xll.GetPrice($N$4,"MonthlyAverage","Mid",$D156)</f>
        <v>220</v>
      </c>
      <c r="O156" s="179">
        <f>_xll.GetPrice($O$4,"MonthlyAverage","Mid",$D156)</f>
        <v>23</v>
      </c>
      <c r="P156" s="21">
        <f t="shared" si="74"/>
        <v>460</v>
      </c>
      <c r="Q156" s="16">
        <f t="shared" si="75"/>
        <v>506.92</v>
      </c>
      <c r="R156" s="21">
        <f>_xll.GetPrice($R$4,"MonthlyAverage","Mid",$D156)</f>
        <v>22.61</v>
      </c>
      <c r="S156" s="21">
        <f t="shared" si="76"/>
        <v>452.2</v>
      </c>
      <c r="T156" s="16">
        <f t="shared" si="77"/>
        <v>498.32440000000003</v>
      </c>
      <c r="U156" s="190" t="e">
        <f t="shared" si="84"/>
        <v>#VALUE!</v>
      </c>
      <c r="V156" s="183" t="e">
        <f t="shared" si="85"/>
        <v>#VALUE!</v>
      </c>
      <c r="W156" s="191" t="e">
        <f t="shared" si="86"/>
        <v>#VALUE!</v>
      </c>
      <c r="X156" s="183" t="e">
        <f t="shared" si="87"/>
        <v>#VALUE!</v>
      </c>
      <c r="Y156" s="191" t="e">
        <f t="shared" si="88"/>
        <v>#VALUE!</v>
      </c>
      <c r="Z156" s="194" t="e">
        <f t="shared" si="89"/>
        <v>#VALUE!</v>
      </c>
      <c r="AA156" s="183" t="e">
        <f t="shared" si="90"/>
        <v>#VALUE!</v>
      </c>
      <c r="AB156" s="25" t="e">
        <f t="shared" si="91"/>
        <v>#VALUE!</v>
      </c>
      <c r="AC156" s="16" t="e">
        <f t="shared" si="92"/>
        <v>#VALUE!</v>
      </c>
      <c r="AD156" s="16" t="e">
        <f t="shared" si="93"/>
        <v>#VALUE!</v>
      </c>
      <c r="AE156" s="25" t="e">
        <f t="shared" si="94"/>
        <v>#VALUE!</v>
      </c>
      <c r="AF156" s="16" t="e">
        <f t="shared" si="95"/>
        <v>#VALUE!</v>
      </c>
      <c r="AG156" s="16">
        <f t="shared" si="96"/>
        <v>0</v>
      </c>
      <c r="AH156" s="16">
        <f t="shared" si="97"/>
        <v>0</v>
      </c>
      <c r="AI156" s="16">
        <f t="shared" si="98"/>
        <v>-15.207600000000014</v>
      </c>
      <c r="AJ156" s="25" t="e">
        <f t="shared" si="99"/>
        <v>#VALUE!</v>
      </c>
      <c r="AK156" s="16" t="e">
        <f t="shared" si="100"/>
        <v>#VALUE!</v>
      </c>
      <c r="AL156" s="16" t="e">
        <f t="shared" si="101"/>
        <v>#VALUE!</v>
      </c>
      <c r="AM156" s="16" t="e">
        <f t="shared" si="102"/>
        <v>#VALUE!</v>
      </c>
      <c r="AN156" s="42" t="e">
        <f t="shared" si="103"/>
        <v>#VALUE!</v>
      </c>
      <c r="AO156" s="43" t="e">
        <f t="shared" si="104"/>
        <v>#VALUE!</v>
      </c>
      <c r="AP156" s="43" t="e">
        <f t="shared" si="105"/>
        <v>#VALUE!</v>
      </c>
      <c r="AQ156" s="43" t="e">
        <f t="shared" si="106"/>
        <v>#VALUE!</v>
      </c>
      <c r="AR156" s="43" t="e">
        <f t="shared" si="107"/>
        <v>#VALUE!</v>
      </c>
      <c r="AS156" s="177" t="e">
        <f t="shared" si="108"/>
        <v>#VALUE!</v>
      </c>
      <c r="AT156" s="115" t="e">
        <f t="shared" si="109"/>
        <v>#VALUE!</v>
      </c>
      <c r="AU156" s="115" t="e">
        <f t="shared" si="110"/>
        <v>#VALUE!</v>
      </c>
      <c r="AV156" s="115" t="e">
        <f t="shared" si="111"/>
        <v>#VALUE!</v>
      </c>
      <c r="AW156" s="115" t="e">
        <f t="shared" si="112"/>
        <v>#VALUE!</v>
      </c>
    </row>
    <row r="157" spans="1:49" x14ac:dyDescent="0.35">
      <c r="A157" s="5">
        <f t="shared" si="78"/>
        <v>2005</v>
      </c>
      <c r="B157" s="5">
        <f t="shared" si="79"/>
        <v>3</v>
      </c>
      <c r="C157" s="5">
        <f t="shared" si="80"/>
        <v>9</v>
      </c>
      <c r="D157" s="7">
        <f t="shared" si="81"/>
        <v>38625</v>
      </c>
      <c r="E157" s="7" t="str">
        <f>_xll.GetPriceData($J$4,"assessmentdate",D157)</f>
        <v>#N/A Log in required</v>
      </c>
      <c r="F157" s="33" t="s">
        <v>322</v>
      </c>
      <c r="G157" s="38" t="e">
        <f>_xll.GetPrice($G$4,,"mid",E157)</f>
        <v>#VALUE!</v>
      </c>
      <c r="H157" s="38" t="str">
        <f>_xll.GetPrice($G$4,,"mid",D157)</f>
        <v>#N/A No price available before 04/09/2009</v>
      </c>
      <c r="I157" s="38" t="str">
        <f>_xll.GetPrice($I$4,"MonthlyAverage","Mid",$D157)</f>
        <v>#N/A No price available for MonthlyAverage before 30/09/2009</v>
      </c>
      <c r="J157" s="16" t="str">
        <f>_xll.GetPriceData(J$4,"mid",$D157)</f>
        <v>#N/A Log in required</v>
      </c>
      <c r="K157" s="21" t="e">
        <f t="shared" si="82"/>
        <v>#VALUE!</v>
      </c>
      <c r="L157" s="16" t="str">
        <f>_xll.GetPriceData(L$4,"mid",$D157)</f>
        <v>#N/A Log in required</v>
      </c>
      <c r="M157" s="21" t="e">
        <f t="shared" si="83"/>
        <v>#VALUE!</v>
      </c>
      <c r="N157" s="16">
        <f>_xll.GetPrice($N$4,"MonthlyAverage","Mid",$D157)</f>
        <v>220</v>
      </c>
      <c r="O157" s="179">
        <f>_xll.GetPrice($O$4,"MonthlyAverage","Mid",$D157)</f>
        <v>25.04</v>
      </c>
      <c r="P157" s="21">
        <f t="shared" si="74"/>
        <v>500.79999999999995</v>
      </c>
      <c r="Q157" s="16">
        <f t="shared" si="75"/>
        <v>551.88160000000005</v>
      </c>
      <c r="R157" s="21">
        <f>_xll.GetPrice($R$4,"MonthlyAverage","Mid",$D157)</f>
        <v>26.79</v>
      </c>
      <c r="S157" s="21">
        <f t="shared" si="76"/>
        <v>535.79999999999995</v>
      </c>
      <c r="T157" s="16">
        <f t="shared" si="77"/>
        <v>590.45159999999998</v>
      </c>
      <c r="U157" s="190" t="e">
        <f t="shared" si="84"/>
        <v>#VALUE!</v>
      </c>
      <c r="V157" s="183" t="e">
        <f t="shared" si="85"/>
        <v>#VALUE!</v>
      </c>
      <c r="W157" s="191" t="e">
        <f t="shared" si="86"/>
        <v>#VALUE!</v>
      </c>
      <c r="X157" s="183" t="e">
        <f t="shared" si="87"/>
        <v>#VALUE!</v>
      </c>
      <c r="Y157" s="191" t="e">
        <f t="shared" si="88"/>
        <v>#VALUE!</v>
      </c>
      <c r="Z157" s="194" t="e">
        <f t="shared" si="89"/>
        <v>#VALUE!</v>
      </c>
      <c r="AA157" s="183" t="e">
        <f t="shared" si="90"/>
        <v>#VALUE!</v>
      </c>
      <c r="AB157" s="25" t="e">
        <f t="shared" si="91"/>
        <v>#VALUE!</v>
      </c>
      <c r="AC157" s="16" t="e">
        <f t="shared" si="92"/>
        <v>#VALUE!</v>
      </c>
      <c r="AD157" s="16" t="e">
        <f t="shared" si="93"/>
        <v>#VALUE!</v>
      </c>
      <c r="AE157" s="25" t="e">
        <f t="shared" si="94"/>
        <v>#VALUE!</v>
      </c>
      <c r="AF157" s="16" t="e">
        <f t="shared" si="95"/>
        <v>#VALUE!</v>
      </c>
      <c r="AG157" s="16">
        <f t="shared" si="96"/>
        <v>0</v>
      </c>
      <c r="AH157" s="16">
        <f t="shared" si="97"/>
        <v>44.961600000000033</v>
      </c>
      <c r="AI157" s="16">
        <f t="shared" si="98"/>
        <v>92.127199999999959</v>
      </c>
      <c r="AJ157" s="25" t="e">
        <f t="shared" si="99"/>
        <v>#VALUE!</v>
      </c>
      <c r="AK157" s="16" t="e">
        <f t="shared" si="100"/>
        <v>#VALUE!</v>
      </c>
      <c r="AL157" s="16" t="e">
        <f t="shared" si="101"/>
        <v>#VALUE!</v>
      </c>
      <c r="AM157" s="16" t="e">
        <f t="shared" si="102"/>
        <v>#VALUE!</v>
      </c>
      <c r="AN157" s="42" t="e">
        <f t="shared" si="103"/>
        <v>#VALUE!</v>
      </c>
      <c r="AO157" s="43" t="e">
        <f t="shared" si="104"/>
        <v>#VALUE!</v>
      </c>
      <c r="AP157" s="43" t="e">
        <f t="shared" si="105"/>
        <v>#VALUE!</v>
      </c>
      <c r="AQ157" s="43" t="e">
        <f t="shared" si="106"/>
        <v>#VALUE!</v>
      </c>
      <c r="AR157" s="43" t="e">
        <f t="shared" si="107"/>
        <v>#VALUE!</v>
      </c>
      <c r="AS157" s="177" t="e">
        <f t="shared" si="108"/>
        <v>#VALUE!</v>
      </c>
      <c r="AT157" s="115" t="e">
        <f t="shared" si="109"/>
        <v>#VALUE!</v>
      </c>
      <c r="AU157" s="115" t="e">
        <f t="shared" si="110"/>
        <v>#VALUE!</v>
      </c>
      <c r="AV157" s="115" t="e">
        <f t="shared" si="111"/>
        <v>#VALUE!</v>
      </c>
      <c r="AW157" s="115" t="e">
        <f t="shared" si="112"/>
        <v>#VALUE!</v>
      </c>
    </row>
    <row r="158" spans="1:49" x14ac:dyDescent="0.35">
      <c r="A158" s="5">
        <f t="shared" si="78"/>
        <v>2005</v>
      </c>
      <c r="B158" s="5">
        <f t="shared" si="79"/>
        <v>4</v>
      </c>
      <c r="C158" s="5">
        <f t="shared" si="80"/>
        <v>10</v>
      </c>
      <c r="D158" s="7">
        <f t="shared" si="81"/>
        <v>38656</v>
      </c>
      <c r="E158" s="7" t="str">
        <f>_xll.GetPriceData($J$4,"assessmentdate",D158)</f>
        <v>#N/A Log in required</v>
      </c>
      <c r="F158" s="33" t="s">
        <v>323</v>
      </c>
      <c r="G158" s="38" t="e">
        <f>_xll.GetPrice($G$4,,"mid",E158)</f>
        <v>#VALUE!</v>
      </c>
      <c r="H158" s="38" t="str">
        <f>_xll.GetPrice($G$4,,"mid",D158)</f>
        <v>#N/A No price available before 04/09/2009</v>
      </c>
      <c r="I158" s="38" t="str">
        <f>_xll.GetPrice($I$4,"MonthlyAverage","Mid",$D158)</f>
        <v>#N/A No price available for MonthlyAverage before 30/09/2009</v>
      </c>
      <c r="J158" s="16" t="str">
        <f>_xll.GetPriceData(J$4,"mid",$D158)</f>
        <v>#N/A Log in required</v>
      </c>
      <c r="K158" s="21" t="e">
        <f t="shared" si="82"/>
        <v>#VALUE!</v>
      </c>
      <c r="L158" s="16" t="str">
        <f>_xll.GetPriceData(L$4,"mid",$D158)</f>
        <v>#N/A Log in required</v>
      </c>
      <c r="M158" s="21" t="e">
        <f t="shared" si="83"/>
        <v>#VALUE!</v>
      </c>
      <c r="N158" s="16">
        <f>_xll.GetPrice($N$4,"MonthlyAverage","Mid",$D158)</f>
        <v>220</v>
      </c>
      <c r="O158" s="179">
        <f>_xll.GetPrice($O$4,"MonthlyAverage","Mid",$D158)</f>
        <v>25.49</v>
      </c>
      <c r="P158" s="21">
        <f t="shared" si="74"/>
        <v>509.79999999999995</v>
      </c>
      <c r="Q158" s="16">
        <f t="shared" si="75"/>
        <v>561.79959999999994</v>
      </c>
      <c r="R158" s="21">
        <f>_xll.GetPrice($R$4,"MonthlyAverage","Mid",$D158)</f>
        <v>28</v>
      </c>
      <c r="S158" s="21">
        <f t="shared" si="76"/>
        <v>560</v>
      </c>
      <c r="T158" s="16">
        <f t="shared" si="77"/>
        <v>617.12</v>
      </c>
      <c r="U158" s="190" t="e">
        <f t="shared" si="84"/>
        <v>#VALUE!</v>
      </c>
      <c r="V158" s="183" t="e">
        <f t="shared" si="85"/>
        <v>#VALUE!</v>
      </c>
      <c r="W158" s="191" t="e">
        <f t="shared" si="86"/>
        <v>#VALUE!</v>
      </c>
      <c r="X158" s="183" t="e">
        <f t="shared" si="87"/>
        <v>#VALUE!</v>
      </c>
      <c r="Y158" s="191" t="e">
        <f t="shared" si="88"/>
        <v>#VALUE!</v>
      </c>
      <c r="Z158" s="194" t="e">
        <f t="shared" si="89"/>
        <v>#VALUE!</v>
      </c>
      <c r="AA158" s="183" t="e">
        <f t="shared" si="90"/>
        <v>#VALUE!</v>
      </c>
      <c r="AB158" s="25" t="e">
        <f t="shared" si="91"/>
        <v>#VALUE!</v>
      </c>
      <c r="AC158" s="16" t="e">
        <f t="shared" si="92"/>
        <v>#VALUE!</v>
      </c>
      <c r="AD158" s="16" t="e">
        <f t="shared" si="93"/>
        <v>#VALUE!</v>
      </c>
      <c r="AE158" s="25" t="e">
        <f t="shared" si="94"/>
        <v>#VALUE!</v>
      </c>
      <c r="AF158" s="16" t="e">
        <f t="shared" si="95"/>
        <v>#VALUE!</v>
      </c>
      <c r="AG158" s="16">
        <f t="shared" si="96"/>
        <v>0</v>
      </c>
      <c r="AH158" s="16">
        <f t="shared" si="97"/>
        <v>9.9179999999998927</v>
      </c>
      <c r="AI158" s="16">
        <f t="shared" si="98"/>
        <v>26.66840000000002</v>
      </c>
      <c r="AJ158" s="25" t="e">
        <f t="shared" si="99"/>
        <v>#VALUE!</v>
      </c>
      <c r="AK158" s="16" t="e">
        <f t="shared" si="100"/>
        <v>#VALUE!</v>
      </c>
      <c r="AL158" s="16" t="e">
        <f t="shared" si="101"/>
        <v>#VALUE!</v>
      </c>
      <c r="AM158" s="16" t="e">
        <f t="shared" si="102"/>
        <v>#VALUE!</v>
      </c>
      <c r="AN158" s="42" t="e">
        <f t="shared" si="103"/>
        <v>#VALUE!</v>
      </c>
      <c r="AO158" s="43" t="e">
        <f t="shared" si="104"/>
        <v>#VALUE!</v>
      </c>
      <c r="AP158" s="43" t="e">
        <f t="shared" si="105"/>
        <v>#VALUE!</v>
      </c>
      <c r="AQ158" s="43" t="e">
        <f t="shared" si="106"/>
        <v>#VALUE!</v>
      </c>
      <c r="AR158" s="43" t="e">
        <f t="shared" si="107"/>
        <v>#VALUE!</v>
      </c>
      <c r="AS158" s="177" t="e">
        <f t="shared" si="108"/>
        <v>#VALUE!</v>
      </c>
      <c r="AT158" s="115" t="e">
        <f t="shared" si="109"/>
        <v>#VALUE!</v>
      </c>
      <c r="AU158" s="115" t="e">
        <f t="shared" si="110"/>
        <v>#VALUE!</v>
      </c>
      <c r="AV158" s="115" t="e">
        <f t="shared" si="111"/>
        <v>#VALUE!</v>
      </c>
      <c r="AW158" s="115" t="e">
        <f t="shared" si="112"/>
        <v>#VALUE!</v>
      </c>
    </row>
    <row r="159" spans="1:49" x14ac:dyDescent="0.35">
      <c r="A159" s="5">
        <f t="shared" si="78"/>
        <v>2005</v>
      </c>
      <c r="B159" s="5">
        <f t="shared" si="79"/>
        <v>4</v>
      </c>
      <c r="C159" s="5">
        <f t="shared" si="80"/>
        <v>11</v>
      </c>
      <c r="D159" s="7">
        <f t="shared" si="81"/>
        <v>38686</v>
      </c>
      <c r="E159" s="7" t="str">
        <f>_xll.GetPriceData($J$4,"assessmentdate",D159)</f>
        <v>#N/A Log in required</v>
      </c>
      <c r="F159" s="33" t="s">
        <v>324</v>
      </c>
      <c r="G159" s="38" t="e">
        <f>_xll.GetPrice($G$4,,"mid",E159)</f>
        <v>#VALUE!</v>
      </c>
      <c r="H159" s="38" t="str">
        <f>_xll.GetPrice($G$4,,"mid",D159)</f>
        <v>#N/A No price available before 04/09/2009</v>
      </c>
      <c r="I159" s="38" t="str">
        <f>_xll.GetPrice($I$4,"MonthlyAverage","Mid",$D159)</f>
        <v>#N/A No price available for MonthlyAverage before 30/09/2009</v>
      </c>
      <c r="J159" s="16" t="str">
        <f>_xll.GetPriceData(J$4,"mid",$D159)</f>
        <v>#N/A Log in required</v>
      </c>
      <c r="K159" s="21" t="e">
        <f t="shared" si="82"/>
        <v>#VALUE!</v>
      </c>
      <c r="L159" s="16" t="str">
        <f>_xll.GetPriceData(L$4,"mid",$D159)</f>
        <v>#N/A Log in required</v>
      </c>
      <c r="M159" s="21" t="e">
        <f t="shared" si="83"/>
        <v>#VALUE!</v>
      </c>
      <c r="N159" s="16">
        <f>_xll.GetPrice($N$4,"MonthlyAverage","Mid",$D159)</f>
        <v>238.75</v>
      </c>
      <c r="O159" s="179">
        <f>_xll.GetPrice($O$4,"MonthlyAverage","Mid",$D159)</f>
        <v>25.25</v>
      </c>
      <c r="P159" s="21">
        <f t="shared" si="74"/>
        <v>505</v>
      </c>
      <c r="Q159" s="16">
        <f t="shared" si="75"/>
        <v>556.51</v>
      </c>
      <c r="R159" s="21">
        <f>_xll.GetPrice($R$4,"MonthlyAverage","Mid",$D159)</f>
        <v>28</v>
      </c>
      <c r="S159" s="21">
        <f t="shared" si="76"/>
        <v>560</v>
      </c>
      <c r="T159" s="16">
        <f t="shared" si="77"/>
        <v>617.12</v>
      </c>
      <c r="U159" s="190" t="e">
        <f t="shared" si="84"/>
        <v>#VALUE!</v>
      </c>
      <c r="V159" s="183" t="e">
        <f t="shared" si="85"/>
        <v>#VALUE!</v>
      </c>
      <c r="W159" s="191" t="e">
        <f t="shared" si="86"/>
        <v>#VALUE!</v>
      </c>
      <c r="X159" s="183" t="e">
        <f t="shared" si="87"/>
        <v>#VALUE!</v>
      </c>
      <c r="Y159" s="191" t="e">
        <f t="shared" si="88"/>
        <v>#VALUE!</v>
      </c>
      <c r="Z159" s="194" t="e">
        <f t="shared" si="89"/>
        <v>#VALUE!</v>
      </c>
      <c r="AA159" s="183" t="e">
        <f t="shared" si="90"/>
        <v>#VALUE!</v>
      </c>
      <c r="AB159" s="25" t="e">
        <f t="shared" si="91"/>
        <v>#VALUE!</v>
      </c>
      <c r="AC159" s="16" t="e">
        <f t="shared" si="92"/>
        <v>#VALUE!</v>
      </c>
      <c r="AD159" s="16" t="e">
        <f t="shared" si="93"/>
        <v>#VALUE!</v>
      </c>
      <c r="AE159" s="25" t="e">
        <f t="shared" si="94"/>
        <v>#VALUE!</v>
      </c>
      <c r="AF159" s="16" t="e">
        <f t="shared" si="95"/>
        <v>#VALUE!</v>
      </c>
      <c r="AG159" s="16">
        <f t="shared" si="96"/>
        <v>18.75</v>
      </c>
      <c r="AH159" s="16">
        <f t="shared" si="97"/>
        <v>-5.2895999999999503</v>
      </c>
      <c r="AI159" s="16">
        <f t="shared" si="98"/>
        <v>0</v>
      </c>
      <c r="AJ159" s="25" t="e">
        <f t="shared" si="99"/>
        <v>#VALUE!</v>
      </c>
      <c r="AK159" s="16" t="e">
        <f t="shared" si="100"/>
        <v>#VALUE!</v>
      </c>
      <c r="AL159" s="16" t="e">
        <f t="shared" si="101"/>
        <v>#VALUE!</v>
      </c>
      <c r="AM159" s="16" t="e">
        <f t="shared" si="102"/>
        <v>#VALUE!</v>
      </c>
      <c r="AN159" s="42" t="e">
        <f t="shared" si="103"/>
        <v>#VALUE!</v>
      </c>
      <c r="AO159" s="43" t="e">
        <f t="shared" si="104"/>
        <v>#VALUE!</v>
      </c>
      <c r="AP159" s="43" t="e">
        <f t="shared" si="105"/>
        <v>#VALUE!</v>
      </c>
      <c r="AQ159" s="43" t="e">
        <f t="shared" si="106"/>
        <v>#VALUE!</v>
      </c>
      <c r="AR159" s="43" t="e">
        <f t="shared" si="107"/>
        <v>#VALUE!</v>
      </c>
      <c r="AS159" s="177" t="e">
        <f t="shared" si="108"/>
        <v>#VALUE!</v>
      </c>
      <c r="AT159" s="115" t="e">
        <f t="shared" si="109"/>
        <v>#VALUE!</v>
      </c>
      <c r="AU159" s="115" t="e">
        <f t="shared" si="110"/>
        <v>#VALUE!</v>
      </c>
      <c r="AV159" s="115" t="e">
        <f t="shared" si="111"/>
        <v>#VALUE!</v>
      </c>
      <c r="AW159" s="115" t="e">
        <f t="shared" si="112"/>
        <v>#VALUE!</v>
      </c>
    </row>
    <row r="160" spans="1:49" x14ac:dyDescent="0.35">
      <c r="A160" s="5">
        <f t="shared" si="78"/>
        <v>2005</v>
      </c>
      <c r="B160" s="5">
        <f t="shared" si="79"/>
        <v>4</v>
      </c>
      <c r="C160" s="5">
        <f t="shared" si="80"/>
        <v>12</v>
      </c>
      <c r="D160" s="7">
        <f t="shared" si="81"/>
        <v>38717</v>
      </c>
      <c r="E160" s="7" t="str">
        <f>_xll.GetPriceData($J$4,"assessmentdate",D160)</f>
        <v>#N/A Log in required</v>
      </c>
      <c r="F160" s="33" t="s">
        <v>325</v>
      </c>
      <c r="G160" s="38" t="e">
        <f>_xll.GetPrice($G$4,,"mid",E160)</f>
        <v>#VALUE!</v>
      </c>
      <c r="H160" s="38" t="str">
        <f>_xll.GetPrice($G$4,,"mid",D160)</f>
        <v>#N/A No price available before 04/09/2009</v>
      </c>
      <c r="I160" s="38" t="str">
        <f>_xll.GetPrice($I$4,"MonthlyAverage","Mid",$D160)</f>
        <v>#N/A No price available for MonthlyAverage before 30/09/2009</v>
      </c>
      <c r="J160" s="16" t="str">
        <f>_xll.GetPriceData(J$4,"mid",$D160)</f>
        <v>#N/A Log in required</v>
      </c>
      <c r="K160" s="21" t="e">
        <f t="shared" si="82"/>
        <v>#VALUE!</v>
      </c>
      <c r="L160" s="16" t="str">
        <f>_xll.GetPriceData(L$4,"mid",$D160)</f>
        <v>#N/A Log in required</v>
      </c>
      <c r="M160" s="21" t="e">
        <f t="shared" si="83"/>
        <v>#VALUE!</v>
      </c>
      <c r="N160" s="16">
        <f>_xll.GetPrice($N$4,"MonthlyAverage","Mid",$D160)</f>
        <v>247.23</v>
      </c>
      <c r="O160" s="179">
        <f>_xll.GetPrice($O$4,"MonthlyAverage","Mid",$D160)</f>
        <v>25.25</v>
      </c>
      <c r="P160" s="21">
        <f t="shared" si="74"/>
        <v>505</v>
      </c>
      <c r="Q160" s="16">
        <f t="shared" si="75"/>
        <v>556.51</v>
      </c>
      <c r="R160" s="21">
        <f>_xll.GetPrice($R$4,"MonthlyAverage","Mid",$D160)</f>
        <v>28</v>
      </c>
      <c r="S160" s="21">
        <f t="shared" si="76"/>
        <v>560</v>
      </c>
      <c r="T160" s="16">
        <f t="shared" si="77"/>
        <v>617.12</v>
      </c>
      <c r="U160" s="190" t="e">
        <f t="shared" si="84"/>
        <v>#VALUE!</v>
      </c>
      <c r="V160" s="183" t="e">
        <f t="shared" si="85"/>
        <v>#VALUE!</v>
      </c>
      <c r="W160" s="191" t="e">
        <f t="shared" si="86"/>
        <v>#VALUE!</v>
      </c>
      <c r="X160" s="183" t="e">
        <f t="shared" si="87"/>
        <v>#VALUE!</v>
      </c>
      <c r="Y160" s="191" t="e">
        <f t="shared" si="88"/>
        <v>#VALUE!</v>
      </c>
      <c r="Z160" s="194" t="e">
        <f t="shared" si="89"/>
        <v>#VALUE!</v>
      </c>
      <c r="AA160" s="183" t="e">
        <f t="shared" si="90"/>
        <v>#VALUE!</v>
      </c>
      <c r="AB160" s="25" t="e">
        <f t="shared" si="91"/>
        <v>#VALUE!</v>
      </c>
      <c r="AC160" s="16" t="e">
        <f t="shared" si="92"/>
        <v>#VALUE!</v>
      </c>
      <c r="AD160" s="16" t="e">
        <f t="shared" si="93"/>
        <v>#VALUE!</v>
      </c>
      <c r="AE160" s="25" t="e">
        <f t="shared" si="94"/>
        <v>#VALUE!</v>
      </c>
      <c r="AF160" s="16" t="e">
        <f t="shared" si="95"/>
        <v>#VALUE!</v>
      </c>
      <c r="AG160" s="16">
        <f t="shared" si="96"/>
        <v>8.4799999999999898</v>
      </c>
      <c r="AH160" s="16">
        <f t="shared" si="97"/>
        <v>0</v>
      </c>
      <c r="AI160" s="16">
        <f t="shared" si="98"/>
        <v>0</v>
      </c>
      <c r="AJ160" s="25" t="e">
        <f t="shared" si="99"/>
        <v>#VALUE!</v>
      </c>
      <c r="AK160" s="16" t="e">
        <f t="shared" si="100"/>
        <v>#VALUE!</v>
      </c>
      <c r="AL160" s="16" t="e">
        <f t="shared" si="101"/>
        <v>#VALUE!</v>
      </c>
      <c r="AM160" s="16" t="e">
        <f t="shared" si="102"/>
        <v>#VALUE!</v>
      </c>
      <c r="AN160" s="42" t="e">
        <f t="shared" si="103"/>
        <v>#VALUE!</v>
      </c>
      <c r="AO160" s="43" t="e">
        <f t="shared" si="104"/>
        <v>#VALUE!</v>
      </c>
      <c r="AP160" s="43" t="e">
        <f t="shared" si="105"/>
        <v>#VALUE!</v>
      </c>
      <c r="AQ160" s="43" t="e">
        <f t="shared" si="106"/>
        <v>#VALUE!</v>
      </c>
      <c r="AR160" s="43" t="e">
        <f t="shared" si="107"/>
        <v>#VALUE!</v>
      </c>
      <c r="AS160" s="177" t="e">
        <f t="shared" si="108"/>
        <v>#VALUE!</v>
      </c>
      <c r="AT160" s="115" t="e">
        <f t="shared" si="109"/>
        <v>#VALUE!</v>
      </c>
      <c r="AU160" s="115" t="e">
        <f t="shared" si="110"/>
        <v>#VALUE!</v>
      </c>
      <c r="AV160" s="115" t="e">
        <f t="shared" si="111"/>
        <v>#VALUE!</v>
      </c>
      <c r="AW160" s="115" t="e">
        <f t="shared" si="112"/>
        <v>#VALUE!</v>
      </c>
    </row>
    <row r="161" spans="1:49" x14ac:dyDescent="0.35">
      <c r="A161" s="5">
        <f t="shared" si="78"/>
        <v>2006</v>
      </c>
      <c r="B161" s="5">
        <f t="shared" si="79"/>
        <v>1</v>
      </c>
      <c r="C161" s="5">
        <f t="shared" si="80"/>
        <v>1</v>
      </c>
      <c r="D161" s="7">
        <f t="shared" si="81"/>
        <v>38748</v>
      </c>
      <c r="E161" s="7" t="str">
        <f>_xll.GetPriceData($J$4,"assessmentdate",D161)</f>
        <v>#N/A Log in required</v>
      </c>
      <c r="F161" s="33" t="s">
        <v>326</v>
      </c>
      <c r="G161" s="38" t="e">
        <f>_xll.GetPrice($G$4,,"mid",E161)</f>
        <v>#VALUE!</v>
      </c>
      <c r="H161" s="38" t="str">
        <f>_xll.GetPrice($G$4,,"mid",D161)</f>
        <v>#N/A No price available before 04/09/2009</v>
      </c>
      <c r="I161" s="38" t="str">
        <f>_xll.GetPrice($I$4,"MonthlyAverage","Mid",$D161)</f>
        <v>#N/A No price available for MonthlyAverage before 30/09/2009</v>
      </c>
      <c r="J161" s="16" t="str">
        <f>_xll.GetPriceData(J$4,"mid",$D161)</f>
        <v>#N/A Log in required</v>
      </c>
      <c r="K161" s="21" t="e">
        <f t="shared" si="82"/>
        <v>#VALUE!</v>
      </c>
      <c r="L161" s="16" t="str">
        <f>_xll.GetPriceData(L$4,"mid",$D161)</f>
        <v>#N/A Log in required</v>
      </c>
      <c r="M161" s="21" t="e">
        <f t="shared" si="83"/>
        <v>#VALUE!</v>
      </c>
      <c r="N161" s="16">
        <f>_xll.GetPrice($N$4,"MonthlyAverage","Mid",$D161)</f>
        <v>240</v>
      </c>
      <c r="O161" s="179">
        <f>_xll.GetPrice($O$4,"MonthlyAverage","Mid",$D161)</f>
        <v>25.25</v>
      </c>
      <c r="P161" s="21">
        <f t="shared" si="74"/>
        <v>505</v>
      </c>
      <c r="Q161" s="16">
        <f t="shared" si="75"/>
        <v>556.51</v>
      </c>
      <c r="R161" s="21">
        <f>_xll.GetPrice($R$4,"MonthlyAverage","Mid",$D161)</f>
        <v>27.75</v>
      </c>
      <c r="S161" s="21">
        <f t="shared" si="76"/>
        <v>555</v>
      </c>
      <c r="T161" s="16">
        <f t="shared" si="77"/>
        <v>611.61</v>
      </c>
      <c r="U161" s="190" t="e">
        <f t="shared" si="84"/>
        <v>#VALUE!</v>
      </c>
      <c r="V161" s="183" t="e">
        <f t="shared" si="85"/>
        <v>#VALUE!</v>
      </c>
      <c r="W161" s="191" t="e">
        <f t="shared" si="86"/>
        <v>#VALUE!</v>
      </c>
      <c r="X161" s="183" t="e">
        <f t="shared" si="87"/>
        <v>#VALUE!</v>
      </c>
      <c r="Y161" s="191" t="e">
        <f t="shared" si="88"/>
        <v>#VALUE!</v>
      </c>
      <c r="Z161" s="194" t="e">
        <f t="shared" si="89"/>
        <v>#VALUE!</v>
      </c>
      <c r="AA161" s="183" t="e">
        <f t="shared" si="90"/>
        <v>#VALUE!</v>
      </c>
      <c r="AB161" s="25" t="e">
        <f t="shared" si="91"/>
        <v>#VALUE!</v>
      </c>
      <c r="AC161" s="16" t="e">
        <f t="shared" si="92"/>
        <v>#VALUE!</v>
      </c>
      <c r="AD161" s="16" t="e">
        <f t="shared" si="93"/>
        <v>#VALUE!</v>
      </c>
      <c r="AE161" s="25" t="e">
        <f t="shared" si="94"/>
        <v>#VALUE!</v>
      </c>
      <c r="AF161" s="16" t="e">
        <f t="shared" si="95"/>
        <v>#VALUE!</v>
      </c>
      <c r="AG161" s="16">
        <f t="shared" si="96"/>
        <v>-7.2299999999999898</v>
      </c>
      <c r="AH161" s="16">
        <f t="shared" si="97"/>
        <v>0</v>
      </c>
      <c r="AI161" s="16">
        <f t="shared" si="98"/>
        <v>-5.5099999999999909</v>
      </c>
      <c r="AJ161" s="25" t="e">
        <f t="shared" si="99"/>
        <v>#VALUE!</v>
      </c>
      <c r="AK161" s="16" t="e">
        <f t="shared" si="100"/>
        <v>#VALUE!</v>
      </c>
      <c r="AL161" s="16" t="e">
        <f t="shared" si="101"/>
        <v>#VALUE!</v>
      </c>
      <c r="AM161" s="16" t="e">
        <f t="shared" si="102"/>
        <v>#VALUE!</v>
      </c>
      <c r="AN161" s="42" t="e">
        <f t="shared" si="103"/>
        <v>#VALUE!</v>
      </c>
      <c r="AO161" s="43" t="e">
        <f t="shared" si="104"/>
        <v>#VALUE!</v>
      </c>
      <c r="AP161" s="43" t="e">
        <f t="shared" si="105"/>
        <v>#VALUE!</v>
      </c>
      <c r="AQ161" s="43" t="e">
        <f t="shared" si="106"/>
        <v>#VALUE!</v>
      </c>
      <c r="AR161" s="43" t="e">
        <f t="shared" si="107"/>
        <v>#VALUE!</v>
      </c>
      <c r="AS161" s="177" t="e">
        <f t="shared" si="108"/>
        <v>#VALUE!</v>
      </c>
      <c r="AT161" s="115" t="e">
        <f t="shared" si="109"/>
        <v>#VALUE!</v>
      </c>
      <c r="AU161" s="115" t="e">
        <f t="shared" si="110"/>
        <v>#VALUE!</v>
      </c>
      <c r="AV161" s="115" t="e">
        <f t="shared" si="111"/>
        <v>#VALUE!</v>
      </c>
      <c r="AW161" s="115" t="e">
        <f t="shared" si="112"/>
        <v>#VALUE!</v>
      </c>
    </row>
    <row r="162" spans="1:49" x14ac:dyDescent="0.35">
      <c r="A162" s="5">
        <f t="shared" si="78"/>
        <v>2006</v>
      </c>
      <c r="B162" s="5">
        <f t="shared" si="79"/>
        <v>1</v>
      </c>
      <c r="C162" s="5">
        <f t="shared" si="80"/>
        <v>2</v>
      </c>
      <c r="D162" s="7">
        <f t="shared" si="81"/>
        <v>38776</v>
      </c>
      <c r="E162" s="7" t="str">
        <f>_xll.GetPriceData($J$4,"assessmentdate",D162)</f>
        <v>#N/A Log in required</v>
      </c>
      <c r="F162" s="33" t="s">
        <v>327</v>
      </c>
      <c r="G162" s="38" t="e">
        <f>_xll.GetPrice($G$4,,"mid",E162)</f>
        <v>#VALUE!</v>
      </c>
      <c r="H162" s="38" t="str">
        <f>_xll.GetPrice($G$4,,"mid",D162)</f>
        <v>#N/A No price available before 04/09/2009</v>
      </c>
      <c r="I162" s="38" t="str">
        <f>_xll.GetPrice($I$4,"MonthlyAverage","Mid",$D162)</f>
        <v>#N/A No price available for MonthlyAverage before 30/09/2009</v>
      </c>
      <c r="J162" s="16" t="str">
        <f>_xll.GetPriceData(J$4,"mid",$D162)</f>
        <v>#N/A Log in required</v>
      </c>
      <c r="K162" s="21" t="e">
        <f t="shared" si="82"/>
        <v>#VALUE!</v>
      </c>
      <c r="L162" s="16" t="str">
        <f>_xll.GetPriceData(L$4,"mid",$D162)</f>
        <v>#N/A Log in required</v>
      </c>
      <c r="M162" s="21" t="e">
        <f t="shared" si="83"/>
        <v>#VALUE!</v>
      </c>
      <c r="N162" s="16">
        <f>_xll.GetPrice($N$4,"MonthlyAverage","Mid",$D162)</f>
        <v>240</v>
      </c>
      <c r="O162" s="179">
        <f>_xll.GetPrice($O$4,"MonthlyAverage","Mid",$D162)</f>
        <v>25.25</v>
      </c>
      <c r="P162" s="21">
        <f t="shared" si="74"/>
        <v>505</v>
      </c>
      <c r="Q162" s="16">
        <f t="shared" si="75"/>
        <v>556.51</v>
      </c>
      <c r="R162" s="21">
        <f>_xll.GetPrice($R$4,"MonthlyAverage","Mid",$D162)</f>
        <v>27.61</v>
      </c>
      <c r="S162" s="21">
        <f t="shared" si="76"/>
        <v>552.20000000000005</v>
      </c>
      <c r="T162" s="16">
        <f t="shared" si="77"/>
        <v>608.52440000000013</v>
      </c>
      <c r="U162" s="190" t="e">
        <f t="shared" si="84"/>
        <v>#VALUE!</v>
      </c>
      <c r="V162" s="183" t="e">
        <f t="shared" si="85"/>
        <v>#VALUE!</v>
      </c>
      <c r="W162" s="191" t="e">
        <f t="shared" si="86"/>
        <v>#VALUE!</v>
      </c>
      <c r="X162" s="183" t="e">
        <f t="shared" si="87"/>
        <v>#VALUE!</v>
      </c>
      <c r="Y162" s="191" t="e">
        <f t="shared" si="88"/>
        <v>#VALUE!</v>
      </c>
      <c r="Z162" s="194" t="e">
        <f t="shared" si="89"/>
        <v>#VALUE!</v>
      </c>
      <c r="AA162" s="183" t="e">
        <f t="shared" si="90"/>
        <v>#VALUE!</v>
      </c>
      <c r="AB162" s="25" t="e">
        <f t="shared" si="91"/>
        <v>#VALUE!</v>
      </c>
      <c r="AC162" s="16" t="e">
        <f t="shared" si="92"/>
        <v>#VALUE!</v>
      </c>
      <c r="AD162" s="16" t="e">
        <f t="shared" si="93"/>
        <v>#VALUE!</v>
      </c>
      <c r="AE162" s="25" t="e">
        <f t="shared" si="94"/>
        <v>#VALUE!</v>
      </c>
      <c r="AF162" s="16" t="e">
        <f t="shared" si="95"/>
        <v>#VALUE!</v>
      </c>
      <c r="AG162" s="16">
        <f t="shared" si="96"/>
        <v>0</v>
      </c>
      <c r="AH162" s="16">
        <f t="shared" si="97"/>
        <v>0</v>
      </c>
      <c r="AI162" s="16">
        <f t="shared" si="98"/>
        <v>-3.0855999999998858</v>
      </c>
      <c r="AJ162" s="25" t="e">
        <f t="shared" si="99"/>
        <v>#VALUE!</v>
      </c>
      <c r="AK162" s="16" t="e">
        <f t="shared" si="100"/>
        <v>#VALUE!</v>
      </c>
      <c r="AL162" s="16" t="e">
        <f t="shared" si="101"/>
        <v>#VALUE!</v>
      </c>
      <c r="AM162" s="16" t="e">
        <f t="shared" si="102"/>
        <v>#VALUE!</v>
      </c>
      <c r="AN162" s="42" t="e">
        <f t="shared" si="103"/>
        <v>#VALUE!</v>
      </c>
      <c r="AO162" s="43" t="e">
        <f t="shared" si="104"/>
        <v>#VALUE!</v>
      </c>
      <c r="AP162" s="43" t="e">
        <f t="shared" si="105"/>
        <v>#VALUE!</v>
      </c>
      <c r="AQ162" s="43" t="e">
        <f t="shared" si="106"/>
        <v>#VALUE!</v>
      </c>
      <c r="AR162" s="43" t="e">
        <f t="shared" si="107"/>
        <v>#VALUE!</v>
      </c>
      <c r="AS162" s="177" t="e">
        <f t="shared" si="108"/>
        <v>#VALUE!</v>
      </c>
      <c r="AT162" s="115" t="e">
        <f t="shared" si="109"/>
        <v>#VALUE!</v>
      </c>
      <c r="AU162" s="115" t="e">
        <f t="shared" si="110"/>
        <v>#VALUE!</v>
      </c>
      <c r="AV162" s="115" t="e">
        <f t="shared" si="111"/>
        <v>#VALUE!</v>
      </c>
      <c r="AW162" s="115" t="e">
        <f t="shared" si="112"/>
        <v>#VALUE!</v>
      </c>
    </row>
    <row r="163" spans="1:49" x14ac:dyDescent="0.35">
      <c r="A163" s="5">
        <f t="shared" si="78"/>
        <v>2006</v>
      </c>
      <c r="B163" s="5">
        <f t="shared" si="79"/>
        <v>1</v>
      </c>
      <c r="C163" s="5">
        <f t="shared" si="80"/>
        <v>3</v>
      </c>
      <c r="D163" s="7">
        <f t="shared" si="81"/>
        <v>38807</v>
      </c>
      <c r="E163" s="7" t="str">
        <f>_xll.GetPriceData($J$4,"assessmentdate",D163)</f>
        <v>#N/A Log in required</v>
      </c>
      <c r="F163" s="33" t="s">
        <v>328</v>
      </c>
      <c r="G163" s="38" t="e">
        <f>_xll.GetPrice($G$4,,"mid",E163)</f>
        <v>#VALUE!</v>
      </c>
      <c r="H163" s="38" t="str">
        <f>_xll.GetPrice($G$4,,"mid",D163)</f>
        <v>#N/A No price available before 04/09/2009</v>
      </c>
      <c r="I163" s="38" t="str">
        <f>_xll.GetPrice($I$4,"MonthlyAverage","Mid",$D163)</f>
        <v>#N/A No price available for MonthlyAverage before 30/09/2009</v>
      </c>
      <c r="J163" s="16" t="str">
        <f>_xll.GetPriceData(J$4,"mid",$D163)</f>
        <v>#N/A Log in required</v>
      </c>
      <c r="K163" s="21" t="e">
        <f t="shared" si="82"/>
        <v>#VALUE!</v>
      </c>
      <c r="L163" s="16" t="str">
        <f>_xll.GetPriceData(L$4,"mid",$D163)</f>
        <v>#N/A Log in required</v>
      </c>
      <c r="M163" s="21" t="e">
        <f t="shared" si="83"/>
        <v>#VALUE!</v>
      </c>
      <c r="N163" s="16">
        <f>_xll.GetPrice($N$4,"MonthlyAverage","Mid",$D163)</f>
        <v>242.5</v>
      </c>
      <c r="O163" s="179">
        <f>_xll.GetPrice($O$4,"MonthlyAverage","Mid",$D163)</f>
        <v>25.25</v>
      </c>
      <c r="P163" s="21">
        <f t="shared" si="74"/>
        <v>505</v>
      </c>
      <c r="Q163" s="16">
        <f t="shared" si="75"/>
        <v>556.51</v>
      </c>
      <c r="R163" s="21">
        <f>_xll.GetPrice($R$4,"MonthlyAverage","Mid",$D163)</f>
        <v>28.37</v>
      </c>
      <c r="S163" s="21">
        <f t="shared" si="76"/>
        <v>567.4</v>
      </c>
      <c r="T163" s="16">
        <f t="shared" si="77"/>
        <v>625.27480000000003</v>
      </c>
      <c r="U163" s="190" t="e">
        <f t="shared" si="84"/>
        <v>#VALUE!</v>
      </c>
      <c r="V163" s="183" t="e">
        <f t="shared" si="85"/>
        <v>#VALUE!</v>
      </c>
      <c r="W163" s="191" t="e">
        <f t="shared" si="86"/>
        <v>#VALUE!</v>
      </c>
      <c r="X163" s="183" t="e">
        <f t="shared" si="87"/>
        <v>#VALUE!</v>
      </c>
      <c r="Y163" s="191" t="e">
        <f t="shared" si="88"/>
        <v>#VALUE!</v>
      </c>
      <c r="Z163" s="194" t="e">
        <f t="shared" si="89"/>
        <v>#VALUE!</v>
      </c>
      <c r="AA163" s="183" t="e">
        <f t="shared" si="90"/>
        <v>#VALUE!</v>
      </c>
      <c r="AB163" s="25" t="e">
        <f t="shared" si="91"/>
        <v>#VALUE!</v>
      </c>
      <c r="AC163" s="16" t="e">
        <f t="shared" si="92"/>
        <v>#VALUE!</v>
      </c>
      <c r="AD163" s="16" t="e">
        <f t="shared" si="93"/>
        <v>#VALUE!</v>
      </c>
      <c r="AE163" s="25" t="e">
        <f t="shared" si="94"/>
        <v>#VALUE!</v>
      </c>
      <c r="AF163" s="16" t="e">
        <f t="shared" si="95"/>
        <v>#VALUE!</v>
      </c>
      <c r="AG163" s="16">
        <f t="shared" si="96"/>
        <v>2.5</v>
      </c>
      <c r="AH163" s="16">
        <f t="shared" si="97"/>
        <v>0</v>
      </c>
      <c r="AI163" s="16">
        <f t="shared" si="98"/>
        <v>16.7503999999999</v>
      </c>
      <c r="AJ163" s="25" t="e">
        <f t="shared" si="99"/>
        <v>#VALUE!</v>
      </c>
      <c r="AK163" s="16" t="e">
        <f t="shared" si="100"/>
        <v>#VALUE!</v>
      </c>
      <c r="AL163" s="16" t="e">
        <f t="shared" si="101"/>
        <v>#VALUE!</v>
      </c>
      <c r="AM163" s="16" t="e">
        <f t="shared" si="102"/>
        <v>#VALUE!</v>
      </c>
      <c r="AN163" s="42" t="e">
        <f t="shared" si="103"/>
        <v>#VALUE!</v>
      </c>
      <c r="AO163" s="43" t="e">
        <f t="shared" si="104"/>
        <v>#VALUE!</v>
      </c>
      <c r="AP163" s="43" t="e">
        <f t="shared" si="105"/>
        <v>#VALUE!</v>
      </c>
      <c r="AQ163" s="43" t="e">
        <f t="shared" si="106"/>
        <v>#VALUE!</v>
      </c>
      <c r="AR163" s="43" t="e">
        <f t="shared" si="107"/>
        <v>#VALUE!</v>
      </c>
      <c r="AS163" s="177" t="e">
        <f t="shared" si="108"/>
        <v>#VALUE!</v>
      </c>
      <c r="AT163" s="115" t="e">
        <f t="shared" si="109"/>
        <v>#VALUE!</v>
      </c>
      <c r="AU163" s="115" t="e">
        <f t="shared" si="110"/>
        <v>#VALUE!</v>
      </c>
      <c r="AV163" s="115" t="e">
        <f t="shared" si="111"/>
        <v>#VALUE!</v>
      </c>
      <c r="AW163" s="115" t="e">
        <f t="shared" si="112"/>
        <v>#VALUE!</v>
      </c>
    </row>
    <row r="164" spans="1:49" x14ac:dyDescent="0.35">
      <c r="A164" s="5">
        <f t="shared" si="78"/>
        <v>2006</v>
      </c>
      <c r="B164" s="5">
        <f t="shared" si="79"/>
        <v>2</v>
      </c>
      <c r="C164" s="5">
        <f t="shared" si="80"/>
        <v>4</v>
      </c>
      <c r="D164" s="7">
        <f t="shared" si="81"/>
        <v>38837</v>
      </c>
      <c r="E164" s="7" t="str">
        <f>_xll.GetPriceData($J$4,"assessmentdate",D164)</f>
        <v>#N/A Log in required</v>
      </c>
      <c r="F164" s="33" t="s">
        <v>329</v>
      </c>
      <c r="G164" s="38" t="e">
        <f>_xll.GetPrice($G$4,,"mid",E164)</f>
        <v>#VALUE!</v>
      </c>
      <c r="H164" s="38" t="str">
        <f>_xll.GetPrice($G$4,,"mid",D164)</f>
        <v>#N/A No price available before 04/09/2009</v>
      </c>
      <c r="I164" s="38" t="str">
        <f>_xll.GetPrice($I$4,"MonthlyAverage","Mid",$D164)</f>
        <v>#N/A No price available for MonthlyAverage before 30/09/2009</v>
      </c>
      <c r="J164" s="16" t="str">
        <f>_xll.GetPriceData(J$4,"mid",$D164)</f>
        <v>#N/A Log in required</v>
      </c>
      <c r="K164" s="21" t="e">
        <f t="shared" si="82"/>
        <v>#VALUE!</v>
      </c>
      <c r="L164" s="16" t="str">
        <f>_xll.GetPriceData(L$4,"mid",$D164)</f>
        <v>#N/A Log in required</v>
      </c>
      <c r="M164" s="21" t="e">
        <f t="shared" si="83"/>
        <v>#VALUE!</v>
      </c>
      <c r="N164" s="16">
        <f>_xll.GetPrice($N$4,"MonthlyAverage","Mid",$D164)</f>
        <v>286.25</v>
      </c>
      <c r="O164" s="179">
        <f>_xll.GetPrice($O$4,"MonthlyAverage","Mid",$D164)</f>
        <v>25.25</v>
      </c>
      <c r="P164" s="21">
        <f t="shared" si="74"/>
        <v>505</v>
      </c>
      <c r="Q164" s="16">
        <f t="shared" si="75"/>
        <v>556.51</v>
      </c>
      <c r="R164" s="21">
        <f>_xll.GetPrice($R$4,"MonthlyAverage","Mid",$D164)</f>
        <v>28.68</v>
      </c>
      <c r="S164" s="21">
        <f t="shared" si="76"/>
        <v>573.6</v>
      </c>
      <c r="T164" s="16">
        <f t="shared" si="77"/>
        <v>632.10720000000003</v>
      </c>
      <c r="U164" s="190" t="e">
        <f t="shared" si="84"/>
        <v>#VALUE!</v>
      </c>
      <c r="V164" s="183" t="e">
        <f t="shared" si="85"/>
        <v>#VALUE!</v>
      </c>
      <c r="W164" s="191" t="e">
        <f t="shared" si="86"/>
        <v>#VALUE!</v>
      </c>
      <c r="X164" s="183" t="e">
        <f t="shared" si="87"/>
        <v>#VALUE!</v>
      </c>
      <c r="Y164" s="191" t="e">
        <f t="shared" si="88"/>
        <v>#VALUE!</v>
      </c>
      <c r="Z164" s="194" t="e">
        <f t="shared" si="89"/>
        <v>#VALUE!</v>
      </c>
      <c r="AA164" s="183" t="e">
        <f t="shared" si="90"/>
        <v>#VALUE!</v>
      </c>
      <c r="AB164" s="25" t="e">
        <f t="shared" si="91"/>
        <v>#VALUE!</v>
      </c>
      <c r="AC164" s="16" t="e">
        <f t="shared" si="92"/>
        <v>#VALUE!</v>
      </c>
      <c r="AD164" s="16" t="e">
        <f t="shared" si="93"/>
        <v>#VALUE!</v>
      </c>
      <c r="AE164" s="25" t="e">
        <f t="shared" si="94"/>
        <v>#VALUE!</v>
      </c>
      <c r="AF164" s="16" t="e">
        <f t="shared" si="95"/>
        <v>#VALUE!</v>
      </c>
      <c r="AG164" s="16">
        <f t="shared" si="96"/>
        <v>43.75</v>
      </c>
      <c r="AH164" s="16">
        <f t="shared" si="97"/>
        <v>0</v>
      </c>
      <c r="AI164" s="16">
        <f t="shared" si="98"/>
        <v>6.8324000000000069</v>
      </c>
      <c r="AJ164" s="25" t="e">
        <f t="shared" si="99"/>
        <v>#VALUE!</v>
      </c>
      <c r="AK164" s="16" t="e">
        <f t="shared" si="100"/>
        <v>#VALUE!</v>
      </c>
      <c r="AL164" s="16" t="e">
        <f t="shared" si="101"/>
        <v>#VALUE!</v>
      </c>
      <c r="AM164" s="16" t="e">
        <f t="shared" si="102"/>
        <v>#VALUE!</v>
      </c>
      <c r="AN164" s="42" t="e">
        <f t="shared" si="103"/>
        <v>#VALUE!</v>
      </c>
      <c r="AO164" s="43" t="e">
        <f t="shared" si="104"/>
        <v>#VALUE!</v>
      </c>
      <c r="AP164" s="43" t="e">
        <f t="shared" si="105"/>
        <v>#VALUE!</v>
      </c>
      <c r="AQ164" s="43" t="e">
        <f t="shared" si="106"/>
        <v>#VALUE!</v>
      </c>
      <c r="AR164" s="43" t="e">
        <f t="shared" si="107"/>
        <v>#VALUE!</v>
      </c>
      <c r="AS164" s="177" t="e">
        <f t="shared" si="108"/>
        <v>#VALUE!</v>
      </c>
      <c r="AT164" s="115" t="e">
        <f t="shared" si="109"/>
        <v>#VALUE!</v>
      </c>
      <c r="AU164" s="115" t="e">
        <f t="shared" si="110"/>
        <v>#VALUE!</v>
      </c>
      <c r="AV164" s="115" t="e">
        <f t="shared" si="111"/>
        <v>#VALUE!</v>
      </c>
      <c r="AW164" s="115" t="e">
        <f t="shared" si="112"/>
        <v>#VALUE!</v>
      </c>
    </row>
    <row r="165" spans="1:49" x14ac:dyDescent="0.35">
      <c r="A165" s="5">
        <f t="shared" si="78"/>
        <v>2006</v>
      </c>
      <c r="B165" s="5">
        <f t="shared" si="79"/>
        <v>2</v>
      </c>
      <c r="C165" s="5">
        <f t="shared" si="80"/>
        <v>5</v>
      </c>
      <c r="D165" s="7">
        <f t="shared" si="81"/>
        <v>38868</v>
      </c>
      <c r="E165" s="7" t="str">
        <f>_xll.GetPriceData($J$4,"assessmentdate",D165)</f>
        <v>#N/A Log in required</v>
      </c>
      <c r="F165" s="33" t="s">
        <v>330</v>
      </c>
      <c r="G165" s="38" t="e">
        <f>_xll.GetPrice($G$4,,"mid",E165)</f>
        <v>#VALUE!</v>
      </c>
      <c r="H165" s="38" t="str">
        <f>_xll.GetPrice($G$4,,"mid",D165)</f>
        <v>#N/A No price available before 04/09/2009</v>
      </c>
      <c r="I165" s="38" t="str">
        <f>_xll.GetPrice($I$4,"MonthlyAverage","Mid",$D165)</f>
        <v>#N/A No price available for MonthlyAverage before 30/09/2009</v>
      </c>
      <c r="J165" s="16" t="str">
        <f>_xll.GetPriceData(J$4,"mid",$D165)</f>
        <v>#N/A Log in required</v>
      </c>
      <c r="K165" s="21" t="e">
        <f t="shared" si="82"/>
        <v>#VALUE!</v>
      </c>
      <c r="L165" s="16" t="str">
        <f>_xll.GetPriceData(L$4,"mid",$D165)</f>
        <v>#N/A Log in required</v>
      </c>
      <c r="M165" s="21" t="e">
        <f t="shared" si="83"/>
        <v>#VALUE!</v>
      </c>
      <c r="N165" s="16">
        <f>_xll.GetPrice($N$4,"MonthlyAverage","Mid",$D165)</f>
        <v>312.5</v>
      </c>
      <c r="O165" s="179">
        <f>_xll.GetPrice($O$4,"MonthlyAverage","Mid",$D165)</f>
        <v>25.25</v>
      </c>
      <c r="P165" s="21">
        <f t="shared" si="74"/>
        <v>505</v>
      </c>
      <c r="Q165" s="16">
        <f t="shared" si="75"/>
        <v>556.51</v>
      </c>
      <c r="R165" s="21">
        <f>_xll.GetPrice($R$4,"MonthlyAverage","Mid",$D165)</f>
        <v>30.3</v>
      </c>
      <c r="S165" s="21">
        <f t="shared" si="76"/>
        <v>606</v>
      </c>
      <c r="T165" s="16">
        <f t="shared" si="77"/>
        <v>667.81200000000001</v>
      </c>
      <c r="U165" s="190" t="e">
        <f t="shared" si="84"/>
        <v>#VALUE!</v>
      </c>
      <c r="V165" s="183" t="e">
        <f t="shared" si="85"/>
        <v>#VALUE!</v>
      </c>
      <c r="W165" s="191" t="e">
        <f t="shared" si="86"/>
        <v>#VALUE!</v>
      </c>
      <c r="X165" s="183" t="e">
        <f t="shared" si="87"/>
        <v>#VALUE!</v>
      </c>
      <c r="Y165" s="191" t="e">
        <f t="shared" si="88"/>
        <v>#VALUE!</v>
      </c>
      <c r="Z165" s="194" t="e">
        <f t="shared" si="89"/>
        <v>#VALUE!</v>
      </c>
      <c r="AA165" s="183" t="e">
        <f t="shared" si="90"/>
        <v>#VALUE!</v>
      </c>
      <c r="AB165" s="25" t="e">
        <f t="shared" si="91"/>
        <v>#VALUE!</v>
      </c>
      <c r="AC165" s="16" t="e">
        <f t="shared" si="92"/>
        <v>#VALUE!</v>
      </c>
      <c r="AD165" s="16" t="e">
        <f t="shared" si="93"/>
        <v>#VALUE!</v>
      </c>
      <c r="AE165" s="25" t="e">
        <f t="shared" si="94"/>
        <v>#VALUE!</v>
      </c>
      <c r="AF165" s="16" t="e">
        <f t="shared" si="95"/>
        <v>#VALUE!</v>
      </c>
      <c r="AG165" s="16">
        <f t="shared" si="96"/>
        <v>26.25</v>
      </c>
      <c r="AH165" s="16">
        <f t="shared" si="97"/>
        <v>0</v>
      </c>
      <c r="AI165" s="16">
        <f t="shared" si="98"/>
        <v>35.704799999999977</v>
      </c>
      <c r="AJ165" s="25" t="e">
        <f t="shared" si="99"/>
        <v>#VALUE!</v>
      </c>
      <c r="AK165" s="16" t="e">
        <f t="shared" si="100"/>
        <v>#VALUE!</v>
      </c>
      <c r="AL165" s="16" t="e">
        <f t="shared" si="101"/>
        <v>#VALUE!</v>
      </c>
      <c r="AM165" s="16" t="e">
        <f t="shared" si="102"/>
        <v>#VALUE!</v>
      </c>
      <c r="AN165" s="42" t="e">
        <f t="shared" si="103"/>
        <v>#VALUE!</v>
      </c>
      <c r="AO165" s="43" t="e">
        <f t="shared" si="104"/>
        <v>#VALUE!</v>
      </c>
      <c r="AP165" s="43" t="e">
        <f t="shared" si="105"/>
        <v>#VALUE!</v>
      </c>
      <c r="AQ165" s="43" t="e">
        <f t="shared" si="106"/>
        <v>#VALUE!</v>
      </c>
      <c r="AR165" s="43" t="e">
        <f t="shared" si="107"/>
        <v>#VALUE!</v>
      </c>
      <c r="AS165" s="177" t="e">
        <f t="shared" si="108"/>
        <v>#VALUE!</v>
      </c>
      <c r="AT165" s="115" t="e">
        <f t="shared" si="109"/>
        <v>#VALUE!</v>
      </c>
      <c r="AU165" s="115" t="e">
        <f t="shared" si="110"/>
        <v>#VALUE!</v>
      </c>
      <c r="AV165" s="115" t="e">
        <f t="shared" si="111"/>
        <v>#VALUE!</v>
      </c>
      <c r="AW165" s="115" t="e">
        <f t="shared" si="112"/>
        <v>#VALUE!</v>
      </c>
    </row>
    <row r="166" spans="1:49" x14ac:dyDescent="0.35">
      <c r="A166" s="5">
        <f t="shared" si="78"/>
        <v>2006</v>
      </c>
      <c r="B166" s="5">
        <f t="shared" si="79"/>
        <v>2</v>
      </c>
      <c r="C166" s="5">
        <f t="shared" si="80"/>
        <v>6</v>
      </c>
      <c r="D166" s="7">
        <f t="shared" si="81"/>
        <v>38898</v>
      </c>
      <c r="E166" s="7" t="str">
        <f>_xll.GetPriceData($J$4,"assessmentdate",D166)</f>
        <v>#N/A Log in required</v>
      </c>
      <c r="F166" s="33" t="s">
        <v>331</v>
      </c>
      <c r="G166" s="38" t="e">
        <f>_xll.GetPrice($G$4,,"mid",E166)</f>
        <v>#VALUE!</v>
      </c>
      <c r="H166" s="38" t="str">
        <f>_xll.GetPrice($G$4,,"mid",D166)</f>
        <v>#N/A No price available before 04/09/2009</v>
      </c>
      <c r="I166" s="38" t="str">
        <f>_xll.GetPrice($I$4,"MonthlyAverage","Mid",$D166)</f>
        <v>#N/A No price available for MonthlyAverage before 30/09/2009</v>
      </c>
      <c r="J166" s="16" t="str">
        <f>_xll.GetPriceData(J$4,"mid",$D166)</f>
        <v>#N/A Log in required</v>
      </c>
      <c r="K166" s="21" t="e">
        <f t="shared" si="82"/>
        <v>#VALUE!</v>
      </c>
      <c r="L166" s="16" t="str">
        <f>_xll.GetPriceData(L$4,"mid",$D166)</f>
        <v>#N/A Log in required</v>
      </c>
      <c r="M166" s="21" t="e">
        <f t="shared" si="83"/>
        <v>#VALUE!</v>
      </c>
      <c r="N166" s="16">
        <f>_xll.GetPrice($N$4,"MonthlyAverage","Mid",$D166)</f>
        <v>312.5</v>
      </c>
      <c r="O166" s="179">
        <f>_xll.GetPrice($O$4,"MonthlyAverage","Mid",$D166)</f>
        <v>26.42</v>
      </c>
      <c r="P166" s="21">
        <f t="shared" si="74"/>
        <v>528.40000000000009</v>
      </c>
      <c r="Q166" s="16">
        <f t="shared" si="75"/>
        <v>582.29680000000019</v>
      </c>
      <c r="R166" s="21">
        <f>_xll.GetPrice($R$4,"MonthlyAverage","Mid",$D166)</f>
        <v>31.59</v>
      </c>
      <c r="S166" s="21">
        <f t="shared" si="76"/>
        <v>631.79999999999995</v>
      </c>
      <c r="T166" s="16">
        <f t="shared" si="77"/>
        <v>696.24360000000001</v>
      </c>
      <c r="U166" s="190" t="e">
        <f t="shared" si="84"/>
        <v>#VALUE!</v>
      </c>
      <c r="V166" s="183" t="e">
        <f t="shared" si="85"/>
        <v>#VALUE!</v>
      </c>
      <c r="W166" s="191" t="e">
        <f t="shared" si="86"/>
        <v>#VALUE!</v>
      </c>
      <c r="X166" s="183" t="e">
        <f t="shared" si="87"/>
        <v>#VALUE!</v>
      </c>
      <c r="Y166" s="191" t="e">
        <f t="shared" si="88"/>
        <v>#VALUE!</v>
      </c>
      <c r="Z166" s="194" t="e">
        <f t="shared" si="89"/>
        <v>#VALUE!</v>
      </c>
      <c r="AA166" s="183" t="e">
        <f t="shared" si="90"/>
        <v>#VALUE!</v>
      </c>
      <c r="AB166" s="25" t="e">
        <f t="shared" si="91"/>
        <v>#VALUE!</v>
      </c>
      <c r="AC166" s="16" t="e">
        <f t="shared" si="92"/>
        <v>#VALUE!</v>
      </c>
      <c r="AD166" s="16" t="e">
        <f t="shared" si="93"/>
        <v>#VALUE!</v>
      </c>
      <c r="AE166" s="25" t="e">
        <f t="shared" si="94"/>
        <v>#VALUE!</v>
      </c>
      <c r="AF166" s="16" t="e">
        <f t="shared" si="95"/>
        <v>#VALUE!</v>
      </c>
      <c r="AG166" s="16">
        <f t="shared" si="96"/>
        <v>0</v>
      </c>
      <c r="AH166" s="16">
        <f t="shared" si="97"/>
        <v>25.786800000000198</v>
      </c>
      <c r="AI166" s="16">
        <f t="shared" si="98"/>
        <v>28.431600000000003</v>
      </c>
      <c r="AJ166" s="25" t="e">
        <f t="shared" si="99"/>
        <v>#VALUE!</v>
      </c>
      <c r="AK166" s="16" t="e">
        <f t="shared" si="100"/>
        <v>#VALUE!</v>
      </c>
      <c r="AL166" s="16" t="e">
        <f t="shared" si="101"/>
        <v>#VALUE!</v>
      </c>
      <c r="AM166" s="16" t="e">
        <f t="shared" si="102"/>
        <v>#VALUE!</v>
      </c>
      <c r="AN166" s="42" t="e">
        <f t="shared" si="103"/>
        <v>#VALUE!</v>
      </c>
      <c r="AO166" s="43" t="e">
        <f t="shared" si="104"/>
        <v>#VALUE!</v>
      </c>
      <c r="AP166" s="43" t="e">
        <f t="shared" si="105"/>
        <v>#VALUE!</v>
      </c>
      <c r="AQ166" s="43" t="e">
        <f t="shared" si="106"/>
        <v>#VALUE!</v>
      </c>
      <c r="AR166" s="43" t="e">
        <f t="shared" si="107"/>
        <v>#VALUE!</v>
      </c>
      <c r="AS166" s="177" t="e">
        <f t="shared" si="108"/>
        <v>#VALUE!</v>
      </c>
      <c r="AT166" s="115" t="e">
        <f t="shared" si="109"/>
        <v>#VALUE!</v>
      </c>
      <c r="AU166" s="115" t="e">
        <f t="shared" si="110"/>
        <v>#VALUE!</v>
      </c>
      <c r="AV166" s="115" t="e">
        <f t="shared" si="111"/>
        <v>#VALUE!</v>
      </c>
      <c r="AW166" s="115" t="e">
        <f t="shared" si="112"/>
        <v>#VALUE!</v>
      </c>
    </row>
    <row r="167" spans="1:49" x14ac:dyDescent="0.35">
      <c r="A167" s="5">
        <f t="shared" si="78"/>
        <v>2006</v>
      </c>
      <c r="B167" s="5">
        <f t="shared" si="79"/>
        <v>3</v>
      </c>
      <c r="C167" s="5">
        <f t="shared" si="80"/>
        <v>7</v>
      </c>
      <c r="D167" s="7">
        <f t="shared" si="81"/>
        <v>38929</v>
      </c>
      <c r="E167" s="7" t="str">
        <f>_xll.GetPriceData($J$4,"assessmentdate",D167)</f>
        <v>#N/A Log in required</v>
      </c>
      <c r="F167" s="33" t="s">
        <v>332</v>
      </c>
      <c r="G167" s="38" t="e">
        <f>_xll.GetPrice($G$4,,"mid",E167)</f>
        <v>#VALUE!</v>
      </c>
      <c r="H167" s="38" t="str">
        <f>_xll.GetPrice($G$4,,"mid",D167)</f>
        <v>#N/A No price available before 04/09/2009</v>
      </c>
      <c r="I167" s="38" t="str">
        <f>_xll.GetPrice($I$4,"MonthlyAverage","Mid",$D167)</f>
        <v>#N/A No price available for MonthlyAverage before 30/09/2009</v>
      </c>
      <c r="J167" s="16" t="str">
        <f>_xll.GetPriceData(J$4,"mid",$D167)</f>
        <v>#N/A Log in required</v>
      </c>
      <c r="K167" s="21" t="e">
        <f t="shared" si="82"/>
        <v>#VALUE!</v>
      </c>
      <c r="L167" s="16" t="str">
        <f>_xll.GetPriceData(L$4,"mid",$D167)</f>
        <v>#N/A Log in required</v>
      </c>
      <c r="M167" s="21" t="e">
        <f t="shared" si="83"/>
        <v>#VALUE!</v>
      </c>
      <c r="N167" s="16">
        <f>_xll.GetPrice($N$4,"MonthlyAverage","Mid",$D167)</f>
        <v>312.5</v>
      </c>
      <c r="O167" s="179">
        <f>_xll.GetPrice($O$4,"MonthlyAverage","Mid",$D167)</f>
        <v>27.4</v>
      </c>
      <c r="P167" s="21">
        <f t="shared" si="74"/>
        <v>548</v>
      </c>
      <c r="Q167" s="16">
        <f t="shared" si="75"/>
        <v>603.89600000000007</v>
      </c>
      <c r="R167" s="21">
        <f>_xll.GetPrice($R$4,"MonthlyAverage","Mid",$D167)</f>
        <v>32.5</v>
      </c>
      <c r="S167" s="21">
        <f t="shared" si="76"/>
        <v>650</v>
      </c>
      <c r="T167" s="16">
        <f t="shared" si="77"/>
        <v>716.30000000000007</v>
      </c>
      <c r="U167" s="190" t="e">
        <f t="shared" si="84"/>
        <v>#VALUE!</v>
      </c>
      <c r="V167" s="183" t="e">
        <f t="shared" si="85"/>
        <v>#VALUE!</v>
      </c>
      <c r="W167" s="191" t="e">
        <f t="shared" si="86"/>
        <v>#VALUE!</v>
      </c>
      <c r="X167" s="183" t="e">
        <f t="shared" si="87"/>
        <v>#VALUE!</v>
      </c>
      <c r="Y167" s="191" t="e">
        <f t="shared" si="88"/>
        <v>#VALUE!</v>
      </c>
      <c r="Z167" s="194" t="e">
        <f t="shared" si="89"/>
        <v>#VALUE!</v>
      </c>
      <c r="AA167" s="183" t="e">
        <f t="shared" si="90"/>
        <v>#VALUE!</v>
      </c>
      <c r="AB167" s="25" t="e">
        <f t="shared" si="91"/>
        <v>#VALUE!</v>
      </c>
      <c r="AC167" s="16" t="e">
        <f t="shared" si="92"/>
        <v>#VALUE!</v>
      </c>
      <c r="AD167" s="16" t="e">
        <f t="shared" si="93"/>
        <v>#VALUE!</v>
      </c>
      <c r="AE167" s="25" t="e">
        <f t="shared" si="94"/>
        <v>#VALUE!</v>
      </c>
      <c r="AF167" s="16" t="e">
        <f t="shared" si="95"/>
        <v>#VALUE!</v>
      </c>
      <c r="AG167" s="16">
        <f t="shared" si="96"/>
        <v>0</v>
      </c>
      <c r="AH167" s="16">
        <f t="shared" si="97"/>
        <v>21.599199999999882</v>
      </c>
      <c r="AI167" s="16">
        <f t="shared" si="98"/>
        <v>20.056400000000053</v>
      </c>
      <c r="AJ167" s="25" t="e">
        <f t="shared" si="99"/>
        <v>#VALUE!</v>
      </c>
      <c r="AK167" s="16" t="e">
        <f t="shared" si="100"/>
        <v>#VALUE!</v>
      </c>
      <c r="AL167" s="16" t="e">
        <f t="shared" si="101"/>
        <v>#VALUE!</v>
      </c>
      <c r="AM167" s="16" t="e">
        <f t="shared" si="102"/>
        <v>#VALUE!</v>
      </c>
      <c r="AN167" s="42" t="e">
        <f t="shared" si="103"/>
        <v>#VALUE!</v>
      </c>
      <c r="AO167" s="43" t="e">
        <f t="shared" si="104"/>
        <v>#VALUE!</v>
      </c>
      <c r="AP167" s="43" t="e">
        <f t="shared" si="105"/>
        <v>#VALUE!</v>
      </c>
      <c r="AQ167" s="43" t="e">
        <f t="shared" si="106"/>
        <v>#VALUE!</v>
      </c>
      <c r="AR167" s="43" t="e">
        <f t="shared" si="107"/>
        <v>#VALUE!</v>
      </c>
      <c r="AS167" s="177" t="e">
        <f t="shared" si="108"/>
        <v>#VALUE!</v>
      </c>
      <c r="AT167" s="115" t="e">
        <f t="shared" si="109"/>
        <v>#VALUE!</v>
      </c>
      <c r="AU167" s="115" t="e">
        <f t="shared" si="110"/>
        <v>#VALUE!</v>
      </c>
      <c r="AV167" s="115" t="e">
        <f t="shared" si="111"/>
        <v>#VALUE!</v>
      </c>
      <c r="AW167" s="115" t="e">
        <f t="shared" si="112"/>
        <v>#VALUE!</v>
      </c>
    </row>
    <row r="168" spans="1:49" x14ac:dyDescent="0.35">
      <c r="A168" s="5">
        <f t="shared" si="78"/>
        <v>2006</v>
      </c>
      <c r="B168" s="5">
        <f t="shared" si="79"/>
        <v>3</v>
      </c>
      <c r="C168" s="5">
        <f t="shared" si="80"/>
        <v>8</v>
      </c>
      <c r="D168" s="7">
        <f t="shared" si="81"/>
        <v>38960</v>
      </c>
      <c r="E168" s="7" t="str">
        <f>_xll.GetPriceData($J$4,"assessmentdate",D168)</f>
        <v>#N/A Log in required</v>
      </c>
      <c r="F168" s="33" t="s">
        <v>333</v>
      </c>
      <c r="G168" s="38" t="e">
        <f>_xll.GetPrice($G$4,,"mid",E168)</f>
        <v>#VALUE!</v>
      </c>
      <c r="H168" s="38" t="str">
        <f>_xll.GetPrice($G$4,,"mid",D168)</f>
        <v>#N/A No price available before 04/09/2009</v>
      </c>
      <c r="I168" s="38" t="str">
        <f>_xll.GetPrice($I$4,"MonthlyAverage","Mid",$D168)</f>
        <v>#N/A No price available for MonthlyAverage before 30/09/2009</v>
      </c>
      <c r="J168" s="16" t="str">
        <f>_xll.GetPriceData(J$4,"mid",$D168)</f>
        <v>#N/A Log in required</v>
      </c>
      <c r="K168" s="21" t="e">
        <f t="shared" si="82"/>
        <v>#VALUE!</v>
      </c>
      <c r="L168" s="16" t="str">
        <f>_xll.GetPriceData(L$4,"mid",$D168)</f>
        <v>#N/A Log in required</v>
      </c>
      <c r="M168" s="21" t="e">
        <f t="shared" si="83"/>
        <v>#VALUE!</v>
      </c>
      <c r="N168" s="16">
        <f>_xll.GetPrice($N$4,"MonthlyAverage","Mid",$D168)</f>
        <v>312.5</v>
      </c>
      <c r="O168" s="179">
        <f>_xll.GetPrice($O$4,"MonthlyAverage","Mid",$D168)</f>
        <v>27.4</v>
      </c>
      <c r="P168" s="21">
        <f t="shared" si="74"/>
        <v>548</v>
      </c>
      <c r="Q168" s="16">
        <f t="shared" si="75"/>
        <v>603.89600000000007</v>
      </c>
      <c r="R168" s="21">
        <f>_xll.GetPrice($R$4,"MonthlyAverage","Mid",$D168)</f>
        <v>31.8</v>
      </c>
      <c r="S168" s="21">
        <f t="shared" si="76"/>
        <v>636</v>
      </c>
      <c r="T168" s="16">
        <f t="shared" si="77"/>
        <v>700.87200000000007</v>
      </c>
      <c r="U168" s="190" t="e">
        <f t="shared" si="84"/>
        <v>#VALUE!</v>
      </c>
      <c r="V168" s="183" t="e">
        <f t="shared" si="85"/>
        <v>#VALUE!</v>
      </c>
      <c r="W168" s="191" t="e">
        <f t="shared" si="86"/>
        <v>#VALUE!</v>
      </c>
      <c r="X168" s="183" t="e">
        <f t="shared" si="87"/>
        <v>#VALUE!</v>
      </c>
      <c r="Y168" s="191" t="e">
        <f t="shared" si="88"/>
        <v>#VALUE!</v>
      </c>
      <c r="Z168" s="194" t="e">
        <f t="shared" si="89"/>
        <v>#VALUE!</v>
      </c>
      <c r="AA168" s="183" t="e">
        <f t="shared" si="90"/>
        <v>#VALUE!</v>
      </c>
      <c r="AB168" s="25" t="e">
        <f t="shared" si="91"/>
        <v>#VALUE!</v>
      </c>
      <c r="AC168" s="16" t="e">
        <f t="shared" si="92"/>
        <v>#VALUE!</v>
      </c>
      <c r="AD168" s="16" t="e">
        <f t="shared" si="93"/>
        <v>#VALUE!</v>
      </c>
      <c r="AE168" s="25" t="e">
        <f t="shared" si="94"/>
        <v>#VALUE!</v>
      </c>
      <c r="AF168" s="16" t="e">
        <f t="shared" si="95"/>
        <v>#VALUE!</v>
      </c>
      <c r="AG168" s="16">
        <f t="shared" si="96"/>
        <v>0</v>
      </c>
      <c r="AH168" s="16">
        <f t="shared" si="97"/>
        <v>0</v>
      </c>
      <c r="AI168" s="16">
        <f t="shared" si="98"/>
        <v>-15.427999999999997</v>
      </c>
      <c r="AJ168" s="25" t="e">
        <f t="shared" si="99"/>
        <v>#VALUE!</v>
      </c>
      <c r="AK168" s="16" t="e">
        <f t="shared" si="100"/>
        <v>#VALUE!</v>
      </c>
      <c r="AL168" s="16" t="e">
        <f t="shared" si="101"/>
        <v>#VALUE!</v>
      </c>
      <c r="AM168" s="16" t="e">
        <f t="shared" si="102"/>
        <v>#VALUE!</v>
      </c>
      <c r="AN168" s="42" t="e">
        <f t="shared" si="103"/>
        <v>#VALUE!</v>
      </c>
      <c r="AO168" s="43" t="e">
        <f t="shared" si="104"/>
        <v>#VALUE!</v>
      </c>
      <c r="AP168" s="43" t="e">
        <f t="shared" si="105"/>
        <v>#VALUE!</v>
      </c>
      <c r="AQ168" s="43" t="e">
        <f t="shared" si="106"/>
        <v>#VALUE!</v>
      </c>
      <c r="AR168" s="43" t="e">
        <f t="shared" si="107"/>
        <v>#VALUE!</v>
      </c>
      <c r="AS168" s="177" t="e">
        <f t="shared" si="108"/>
        <v>#VALUE!</v>
      </c>
      <c r="AT168" s="115" t="e">
        <f t="shared" si="109"/>
        <v>#VALUE!</v>
      </c>
      <c r="AU168" s="115" t="e">
        <f t="shared" si="110"/>
        <v>#VALUE!</v>
      </c>
      <c r="AV168" s="115" t="e">
        <f t="shared" si="111"/>
        <v>#VALUE!</v>
      </c>
      <c r="AW168" s="115" t="e">
        <f t="shared" si="112"/>
        <v>#VALUE!</v>
      </c>
    </row>
    <row r="169" spans="1:49" x14ac:dyDescent="0.35">
      <c r="A169" s="5">
        <f t="shared" si="78"/>
        <v>2006</v>
      </c>
      <c r="B169" s="5">
        <f t="shared" si="79"/>
        <v>3</v>
      </c>
      <c r="C169" s="5">
        <f t="shared" si="80"/>
        <v>9</v>
      </c>
      <c r="D169" s="7">
        <f t="shared" si="81"/>
        <v>38990</v>
      </c>
      <c r="E169" s="7" t="str">
        <f>_xll.GetPriceData($J$4,"assessmentdate",D169)</f>
        <v>#N/A Log in required</v>
      </c>
      <c r="F169" s="33" t="s">
        <v>334</v>
      </c>
      <c r="G169" s="38" t="e">
        <f>_xll.GetPrice($G$4,,"mid",E169)</f>
        <v>#VALUE!</v>
      </c>
      <c r="H169" s="38" t="str">
        <f>_xll.GetPrice($G$4,,"mid",D169)</f>
        <v>#N/A No price available before 04/09/2009</v>
      </c>
      <c r="I169" s="38" t="str">
        <f>_xll.GetPrice($I$4,"MonthlyAverage","Mid",$D169)</f>
        <v>#N/A No price available for MonthlyAverage before 30/09/2009</v>
      </c>
      <c r="J169" s="16" t="str">
        <f>_xll.GetPriceData(J$4,"mid",$D169)</f>
        <v>#N/A Log in required</v>
      </c>
      <c r="K169" s="21" t="e">
        <f t="shared" si="82"/>
        <v>#VALUE!</v>
      </c>
      <c r="L169" s="16" t="str">
        <f>_xll.GetPriceData(L$4,"mid",$D169)</f>
        <v>#N/A Log in required</v>
      </c>
      <c r="M169" s="21" t="e">
        <f t="shared" si="83"/>
        <v>#VALUE!</v>
      </c>
      <c r="N169" s="16">
        <f>_xll.GetPrice($N$4,"MonthlyAverage","Mid",$D169)</f>
        <v>312.5</v>
      </c>
      <c r="O169" s="179">
        <f>_xll.GetPrice($O$4,"MonthlyAverage","Mid",$D169)</f>
        <v>27.4</v>
      </c>
      <c r="P169" s="21">
        <f t="shared" si="74"/>
        <v>548</v>
      </c>
      <c r="Q169" s="16">
        <f t="shared" si="75"/>
        <v>603.89600000000007</v>
      </c>
      <c r="R169" s="21">
        <f>_xll.GetPrice($R$4,"MonthlyAverage","Mid",$D169)</f>
        <v>31.5</v>
      </c>
      <c r="S169" s="21">
        <f t="shared" si="76"/>
        <v>630</v>
      </c>
      <c r="T169" s="16">
        <f t="shared" si="77"/>
        <v>694.2600000000001</v>
      </c>
      <c r="U169" s="190" t="e">
        <f t="shared" si="84"/>
        <v>#VALUE!</v>
      </c>
      <c r="V169" s="183" t="e">
        <f t="shared" si="85"/>
        <v>#VALUE!</v>
      </c>
      <c r="W169" s="191" t="e">
        <f t="shared" si="86"/>
        <v>#VALUE!</v>
      </c>
      <c r="X169" s="183" t="e">
        <f t="shared" si="87"/>
        <v>#VALUE!</v>
      </c>
      <c r="Y169" s="191" t="e">
        <f t="shared" si="88"/>
        <v>#VALUE!</v>
      </c>
      <c r="Z169" s="194" t="e">
        <f t="shared" si="89"/>
        <v>#VALUE!</v>
      </c>
      <c r="AA169" s="183" t="e">
        <f t="shared" si="90"/>
        <v>#VALUE!</v>
      </c>
      <c r="AB169" s="25" t="e">
        <f t="shared" si="91"/>
        <v>#VALUE!</v>
      </c>
      <c r="AC169" s="16" t="e">
        <f t="shared" si="92"/>
        <v>#VALUE!</v>
      </c>
      <c r="AD169" s="16" t="e">
        <f t="shared" si="93"/>
        <v>#VALUE!</v>
      </c>
      <c r="AE169" s="25" t="e">
        <f t="shared" si="94"/>
        <v>#VALUE!</v>
      </c>
      <c r="AF169" s="16" t="e">
        <f t="shared" si="95"/>
        <v>#VALUE!</v>
      </c>
      <c r="AG169" s="16">
        <f t="shared" si="96"/>
        <v>0</v>
      </c>
      <c r="AH169" s="16">
        <f t="shared" si="97"/>
        <v>0</v>
      </c>
      <c r="AI169" s="16">
        <f t="shared" si="98"/>
        <v>-6.6119999999999663</v>
      </c>
      <c r="AJ169" s="25" t="e">
        <f t="shared" si="99"/>
        <v>#VALUE!</v>
      </c>
      <c r="AK169" s="16" t="e">
        <f t="shared" si="100"/>
        <v>#VALUE!</v>
      </c>
      <c r="AL169" s="16" t="e">
        <f t="shared" si="101"/>
        <v>#VALUE!</v>
      </c>
      <c r="AM169" s="16" t="e">
        <f t="shared" si="102"/>
        <v>#VALUE!</v>
      </c>
      <c r="AN169" s="42" t="e">
        <f t="shared" si="103"/>
        <v>#VALUE!</v>
      </c>
      <c r="AO169" s="43" t="e">
        <f t="shared" si="104"/>
        <v>#VALUE!</v>
      </c>
      <c r="AP169" s="43" t="e">
        <f t="shared" si="105"/>
        <v>#VALUE!</v>
      </c>
      <c r="AQ169" s="43" t="e">
        <f t="shared" si="106"/>
        <v>#VALUE!</v>
      </c>
      <c r="AR169" s="43" t="e">
        <f t="shared" si="107"/>
        <v>#VALUE!</v>
      </c>
      <c r="AS169" s="177" t="e">
        <f t="shared" si="108"/>
        <v>#VALUE!</v>
      </c>
      <c r="AT169" s="115" t="e">
        <f t="shared" si="109"/>
        <v>#VALUE!</v>
      </c>
      <c r="AU169" s="115" t="e">
        <f t="shared" si="110"/>
        <v>#VALUE!</v>
      </c>
      <c r="AV169" s="115" t="e">
        <f t="shared" si="111"/>
        <v>#VALUE!</v>
      </c>
      <c r="AW169" s="115" t="e">
        <f t="shared" si="112"/>
        <v>#VALUE!</v>
      </c>
    </row>
    <row r="170" spans="1:49" x14ac:dyDescent="0.35">
      <c r="A170" s="5">
        <f t="shared" si="78"/>
        <v>2006</v>
      </c>
      <c r="B170" s="5">
        <f t="shared" si="79"/>
        <v>4</v>
      </c>
      <c r="C170" s="5">
        <f t="shared" si="80"/>
        <v>10</v>
      </c>
      <c r="D170" s="7">
        <f t="shared" si="81"/>
        <v>39021</v>
      </c>
      <c r="E170" s="7" t="str">
        <f>_xll.GetPriceData($J$4,"assessmentdate",D170)</f>
        <v>#N/A Log in required</v>
      </c>
      <c r="F170" s="33" t="s">
        <v>335</v>
      </c>
      <c r="G170" s="38" t="e">
        <f>_xll.GetPrice($G$4,,"mid",E170)</f>
        <v>#VALUE!</v>
      </c>
      <c r="H170" s="38" t="str">
        <f>_xll.GetPrice($G$4,,"mid",D170)</f>
        <v>#N/A No price available before 04/09/2009</v>
      </c>
      <c r="I170" s="38" t="str">
        <f>_xll.GetPrice($I$4,"MonthlyAverage","Mid",$D170)</f>
        <v>#N/A No price available for MonthlyAverage before 30/09/2009</v>
      </c>
      <c r="J170" s="16" t="str">
        <f>_xll.GetPriceData(J$4,"mid",$D170)</f>
        <v>#N/A Log in required</v>
      </c>
      <c r="K170" s="21" t="e">
        <f t="shared" si="82"/>
        <v>#VALUE!</v>
      </c>
      <c r="L170" s="16" t="str">
        <f>_xll.GetPriceData(L$4,"mid",$D170)</f>
        <v>#N/A Log in required</v>
      </c>
      <c r="M170" s="21" t="e">
        <f t="shared" si="83"/>
        <v>#VALUE!</v>
      </c>
      <c r="N170" s="16">
        <f>_xll.GetPrice($N$4,"MonthlyAverage","Mid",$D170)</f>
        <v>312.5</v>
      </c>
      <c r="O170" s="179">
        <f>_xll.GetPrice($O$4,"MonthlyAverage","Mid",$D170)</f>
        <v>27.09</v>
      </c>
      <c r="P170" s="21">
        <f t="shared" ref="P170:P233" si="113">O170*20</f>
        <v>541.79999999999995</v>
      </c>
      <c r="Q170" s="16">
        <f t="shared" ref="Q170:Q233" si="114">P170*1.102</f>
        <v>597.06359999999995</v>
      </c>
      <c r="R170" s="21">
        <f>_xll.GetPrice($R$4,"MonthlyAverage","Mid",$D170)</f>
        <v>30.02</v>
      </c>
      <c r="S170" s="21">
        <f t="shared" ref="S170:S233" si="115">R170*20</f>
        <v>600.4</v>
      </c>
      <c r="T170" s="16">
        <f t="shared" ref="T170:T233" si="116">S170*1.102</f>
        <v>661.64080000000001</v>
      </c>
      <c r="U170" s="190" t="e">
        <f t="shared" si="84"/>
        <v>#VALUE!</v>
      </c>
      <c r="V170" s="183" t="e">
        <f t="shared" si="85"/>
        <v>#VALUE!</v>
      </c>
      <c r="W170" s="191" t="e">
        <f t="shared" si="86"/>
        <v>#VALUE!</v>
      </c>
      <c r="X170" s="183" t="e">
        <f t="shared" si="87"/>
        <v>#VALUE!</v>
      </c>
      <c r="Y170" s="191" t="e">
        <f t="shared" si="88"/>
        <v>#VALUE!</v>
      </c>
      <c r="Z170" s="194" t="e">
        <f t="shared" si="89"/>
        <v>#VALUE!</v>
      </c>
      <c r="AA170" s="183" t="e">
        <f t="shared" si="90"/>
        <v>#VALUE!</v>
      </c>
      <c r="AB170" s="25" t="e">
        <f t="shared" si="91"/>
        <v>#VALUE!</v>
      </c>
      <c r="AC170" s="16" t="e">
        <f t="shared" si="92"/>
        <v>#VALUE!</v>
      </c>
      <c r="AD170" s="16" t="e">
        <f t="shared" si="93"/>
        <v>#VALUE!</v>
      </c>
      <c r="AE170" s="25" t="e">
        <f t="shared" si="94"/>
        <v>#VALUE!</v>
      </c>
      <c r="AF170" s="16" t="e">
        <f t="shared" si="95"/>
        <v>#VALUE!</v>
      </c>
      <c r="AG170" s="16">
        <f t="shared" si="96"/>
        <v>0</v>
      </c>
      <c r="AH170" s="16">
        <f t="shared" si="97"/>
        <v>-6.8324000000001206</v>
      </c>
      <c r="AI170" s="16">
        <f t="shared" si="98"/>
        <v>-32.619200000000092</v>
      </c>
      <c r="AJ170" s="25" t="e">
        <f t="shared" si="99"/>
        <v>#VALUE!</v>
      </c>
      <c r="AK170" s="16" t="e">
        <f t="shared" si="100"/>
        <v>#VALUE!</v>
      </c>
      <c r="AL170" s="16" t="e">
        <f t="shared" si="101"/>
        <v>#VALUE!</v>
      </c>
      <c r="AM170" s="16" t="e">
        <f t="shared" si="102"/>
        <v>#VALUE!</v>
      </c>
      <c r="AN170" s="42" t="e">
        <f t="shared" si="103"/>
        <v>#VALUE!</v>
      </c>
      <c r="AO170" s="43" t="e">
        <f t="shared" si="104"/>
        <v>#VALUE!</v>
      </c>
      <c r="AP170" s="43" t="e">
        <f t="shared" si="105"/>
        <v>#VALUE!</v>
      </c>
      <c r="AQ170" s="43" t="e">
        <f t="shared" si="106"/>
        <v>#VALUE!</v>
      </c>
      <c r="AR170" s="43" t="e">
        <f t="shared" si="107"/>
        <v>#VALUE!</v>
      </c>
      <c r="AS170" s="177" t="e">
        <f t="shared" si="108"/>
        <v>#VALUE!</v>
      </c>
      <c r="AT170" s="115" t="e">
        <f t="shared" si="109"/>
        <v>#VALUE!</v>
      </c>
      <c r="AU170" s="115" t="e">
        <f t="shared" si="110"/>
        <v>#VALUE!</v>
      </c>
      <c r="AV170" s="115" t="e">
        <f t="shared" si="111"/>
        <v>#VALUE!</v>
      </c>
      <c r="AW170" s="115" t="e">
        <f t="shared" si="112"/>
        <v>#VALUE!</v>
      </c>
    </row>
    <row r="171" spans="1:49" x14ac:dyDescent="0.35">
      <c r="A171" s="5">
        <f t="shared" si="78"/>
        <v>2006</v>
      </c>
      <c r="B171" s="5">
        <f t="shared" si="79"/>
        <v>4</v>
      </c>
      <c r="C171" s="5">
        <f t="shared" si="80"/>
        <v>11</v>
      </c>
      <c r="D171" s="7">
        <f t="shared" si="81"/>
        <v>39051</v>
      </c>
      <c r="E171" s="7" t="str">
        <f>_xll.GetPriceData($J$4,"assessmentdate",D171)</f>
        <v>#N/A Log in required</v>
      </c>
      <c r="F171" s="33" t="s">
        <v>336</v>
      </c>
      <c r="G171" s="38" t="e">
        <f>_xll.GetPrice($G$4,,"mid",E171)</f>
        <v>#VALUE!</v>
      </c>
      <c r="H171" s="38" t="str">
        <f>_xll.GetPrice($G$4,,"mid",D171)</f>
        <v>#N/A No price available before 04/09/2009</v>
      </c>
      <c r="I171" s="38" t="str">
        <f>_xll.GetPrice($I$4,"MonthlyAverage","Mid",$D171)</f>
        <v>#N/A No price available for MonthlyAverage before 30/09/2009</v>
      </c>
      <c r="J171" s="16" t="str">
        <f>_xll.GetPriceData(J$4,"mid",$D171)</f>
        <v>#N/A Log in required</v>
      </c>
      <c r="K171" s="21" t="e">
        <f t="shared" si="82"/>
        <v>#VALUE!</v>
      </c>
      <c r="L171" s="16" t="str">
        <f>_xll.GetPriceData(L$4,"mid",$D171)</f>
        <v>#N/A Log in required</v>
      </c>
      <c r="M171" s="21" t="e">
        <f t="shared" si="83"/>
        <v>#VALUE!</v>
      </c>
      <c r="N171" s="16">
        <f>_xll.GetPrice($N$4,"MonthlyAverage","Mid",$D171)</f>
        <v>297.5</v>
      </c>
      <c r="O171" s="179">
        <f>_xll.GetPrice($O$4,"MonthlyAverage","Mid",$D171)</f>
        <v>26.65</v>
      </c>
      <c r="P171" s="21">
        <f t="shared" si="113"/>
        <v>533</v>
      </c>
      <c r="Q171" s="16">
        <f t="shared" si="114"/>
        <v>587.3660000000001</v>
      </c>
      <c r="R171" s="21">
        <f>_xll.GetPrice($R$4,"MonthlyAverage","Mid",$D171)</f>
        <v>29</v>
      </c>
      <c r="S171" s="21">
        <f t="shared" si="115"/>
        <v>580</v>
      </c>
      <c r="T171" s="16">
        <f t="shared" si="116"/>
        <v>639.16000000000008</v>
      </c>
      <c r="U171" s="190" t="e">
        <f t="shared" si="84"/>
        <v>#VALUE!</v>
      </c>
      <c r="V171" s="183" t="e">
        <f t="shared" si="85"/>
        <v>#VALUE!</v>
      </c>
      <c r="W171" s="191" t="e">
        <f t="shared" si="86"/>
        <v>#VALUE!</v>
      </c>
      <c r="X171" s="183" t="e">
        <f t="shared" si="87"/>
        <v>#VALUE!</v>
      </c>
      <c r="Y171" s="191" t="e">
        <f t="shared" si="88"/>
        <v>#VALUE!</v>
      </c>
      <c r="Z171" s="194" t="e">
        <f t="shared" si="89"/>
        <v>#VALUE!</v>
      </c>
      <c r="AA171" s="183" t="e">
        <f t="shared" si="90"/>
        <v>#VALUE!</v>
      </c>
      <c r="AB171" s="25" t="e">
        <f t="shared" si="91"/>
        <v>#VALUE!</v>
      </c>
      <c r="AC171" s="16" t="e">
        <f t="shared" si="92"/>
        <v>#VALUE!</v>
      </c>
      <c r="AD171" s="16" t="e">
        <f t="shared" si="93"/>
        <v>#VALUE!</v>
      </c>
      <c r="AE171" s="25" t="e">
        <f t="shared" si="94"/>
        <v>#VALUE!</v>
      </c>
      <c r="AF171" s="16" t="e">
        <f t="shared" si="95"/>
        <v>#VALUE!</v>
      </c>
      <c r="AG171" s="16">
        <f t="shared" si="96"/>
        <v>-15</v>
      </c>
      <c r="AH171" s="16">
        <f t="shared" si="97"/>
        <v>-9.6975999999998521</v>
      </c>
      <c r="AI171" s="16">
        <f t="shared" si="98"/>
        <v>-22.480799999999931</v>
      </c>
      <c r="AJ171" s="25" t="e">
        <f t="shared" si="99"/>
        <v>#VALUE!</v>
      </c>
      <c r="AK171" s="16" t="e">
        <f t="shared" si="100"/>
        <v>#VALUE!</v>
      </c>
      <c r="AL171" s="16" t="e">
        <f t="shared" si="101"/>
        <v>#VALUE!</v>
      </c>
      <c r="AM171" s="16" t="e">
        <f t="shared" si="102"/>
        <v>#VALUE!</v>
      </c>
      <c r="AN171" s="42" t="e">
        <f t="shared" si="103"/>
        <v>#VALUE!</v>
      </c>
      <c r="AO171" s="43" t="e">
        <f t="shared" si="104"/>
        <v>#VALUE!</v>
      </c>
      <c r="AP171" s="43" t="e">
        <f t="shared" si="105"/>
        <v>#VALUE!</v>
      </c>
      <c r="AQ171" s="43" t="e">
        <f t="shared" si="106"/>
        <v>#VALUE!</v>
      </c>
      <c r="AR171" s="43" t="e">
        <f t="shared" si="107"/>
        <v>#VALUE!</v>
      </c>
      <c r="AS171" s="177" t="e">
        <f t="shared" si="108"/>
        <v>#VALUE!</v>
      </c>
      <c r="AT171" s="115" t="e">
        <f t="shared" si="109"/>
        <v>#VALUE!</v>
      </c>
      <c r="AU171" s="115" t="e">
        <f t="shared" si="110"/>
        <v>#VALUE!</v>
      </c>
      <c r="AV171" s="115" t="e">
        <f t="shared" si="111"/>
        <v>#VALUE!</v>
      </c>
      <c r="AW171" s="115" t="e">
        <f t="shared" si="112"/>
        <v>#VALUE!</v>
      </c>
    </row>
    <row r="172" spans="1:49" x14ac:dyDescent="0.35">
      <c r="A172" s="5">
        <f t="shared" si="78"/>
        <v>2006</v>
      </c>
      <c r="B172" s="5">
        <f t="shared" si="79"/>
        <v>4</v>
      </c>
      <c r="C172" s="5">
        <f t="shared" si="80"/>
        <v>12</v>
      </c>
      <c r="D172" s="7">
        <f t="shared" si="81"/>
        <v>39082</v>
      </c>
      <c r="E172" s="7" t="str">
        <f>_xll.GetPriceData($J$4,"assessmentdate",D172)</f>
        <v>#N/A Log in required</v>
      </c>
      <c r="F172" s="33" t="s">
        <v>337</v>
      </c>
      <c r="G172" s="38" t="e">
        <f>_xll.GetPrice($G$4,,"mid",E172)</f>
        <v>#VALUE!</v>
      </c>
      <c r="H172" s="38" t="str">
        <f>_xll.GetPrice($G$4,,"mid",D172)</f>
        <v>#N/A No price available before 04/09/2009</v>
      </c>
      <c r="I172" s="38" t="str">
        <f>_xll.GetPrice($I$4,"MonthlyAverage","Mid",$D172)</f>
        <v>#N/A No price available for MonthlyAverage before 30/09/2009</v>
      </c>
      <c r="J172" s="16" t="str">
        <f>_xll.GetPriceData(J$4,"mid",$D172)</f>
        <v>#N/A Log in required</v>
      </c>
      <c r="K172" s="21" t="e">
        <f t="shared" si="82"/>
        <v>#VALUE!</v>
      </c>
      <c r="L172" s="16" t="str">
        <f>_xll.GetPriceData(L$4,"mid",$D172)</f>
        <v>#N/A Log in required</v>
      </c>
      <c r="M172" s="21" t="e">
        <f t="shared" si="83"/>
        <v>#VALUE!</v>
      </c>
      <c r="N172" s="16">
        <f>_xll.GetPrice($N$4,"MonthlyAverage","Mid",$D172)</f>
        <v>297.5</v>
      </c>
      <c r="O172" s="179">
        <f>_xll.GetPrice($O$4,"MonthlyAverage","Mid",$D172)</f>
        <v>26.65</v>
      </c>
      <c r="P172" s="21">
        <f t="shared" si="113"/>
        <v>533</v>
      </c>
      <c r="Q172" s="16">
        <f t="shared" si="114"/>
        <v>587.3660000000001</v>
      </c>
      <c r="R172" s="21">
        <f>_xll.GetPrice($R$4,"MonthlyAverage","Mid",$D172)</f>
        <v>27.75</v>
      </c>
      <c r="S172" s="21">
        <f t="shared" si="115"/>
        <v>555</v>
      </c>
      <c r="T172" s="16">
        <f t="shared" si="116"/>
        <v>611.61</v>
      </c>
      <c r="U172" s="190" t="e">
        <f t="shared" si="84"/>
        <v>#VALUE!</v>
      </c>
      <c r="V172" s="183" t="e">
        <f t="shared" si="85"/>
        <v>#VALUE!</v>
      </c>
      <c r="W172" s="191" t="e">
        <f t="shared" si="86"/>
        <v>#VALUE!</v>
      </c>
      <c r="X172" s="183" t="e">
        <f t="shared" si="87"/>
        <v>#VALUE!</v>
      </c>
      <c r="Y172" s="191" t="e">
        <f t="shared" si="88"/>
        <v>#VALUE!</v>
      </c>
      <c r="Z172" s="194" t="e">
        <f t="shared" si="89"/>
        <v>#VALUE!</v>
      </c>
      <c r="AA172" s="183" t="e">
        <f t="shared" si="90"/>
        <v>#VALUE!</v>
      </c>
      <c r="AB172" s="25" t="e">
        <f t="shared" si="91"/>
        <v>#VALUE!</v>
      </c>
      <c r="AC172" s="16" t="e">
        <f t="shared" si="92"/>
        <v>#VALUE!</v>
      </c>
      <c r="AD172" s="16" t="e">
        <f t="shared" si="93"/>
        <v>#VALUE!</v>
      </c>
      <c r="AE172" s="25" t="e">
        <f t="shared" si="94"/>
        <v>#VALUE!</v>
      </c>
      <c r="AF172" s="16" t="e">
        <f t="shared" si="95"/>
        <v>#VALUE!</v>
      </c>
      <c r="AG172" s="16">
        <f t="shared" si="96"/>
        <v>0</v>
      </c>
      <c r="AH172" s="16">
        <f t="shared" si="97"/>
        <v>0</v>
      </c>
      <c r="AI172" s="16">
        <f t="shared" si="98"/>
        <v>-27.550000000000068</v>
      </c>
      <c r="AJ172" s="25" t="e">
        <f t="shared" si="99"/>
        <v>#VALUE!</v>
      </c>
      <c r="AK172" s="16" t="e">
        <f t="shared" si="100"/>
        <v>#VALUE!</v>
      </c>
      <c r="AL172" s="16" t="e">
        <f t="shared" si="101"/>
        <v>#VALUE!</v>
      </c>
      <c r="AM172" s="16" t="e">
        <f t="shared" si="102"/>
        <v>#VALUE!</v>
      </c>
      <c r="AN172" s="42" t="e">
        <f t="shared" si="103"/>
        <v>#VALUE!</v>
      </c>
      <c r="AO172" s="43" t="e">
        <f t="shared" si="104"/>
        <v>#VALUE!</v>
      </c>
      <c r="AP172" s="43" t="e">
        <f t="shared" si="105"/>
        <v>#VALUE!</v>
      </c>
      <c r="AQ172" s="43" t="e">
        <f t="shared" si="106"/>
        <v>#VALUE!</v>
      </c>
      <c r="AR172" s="43" t="e">
        <f t="shared" si="107"/>
        <v>#VALUE!</v>
      </c>
      <c r="AS172" s="177" t="e">
        <f t="shared" si="108"/>
        <v>#VALUE!</v>
      </c>
      <c r="AT172" s="115" t="e">
        <f t="shared" si="109"/>
        <v>#VALUE!</v>
      </c>
      <c r="AU172" s="115" t="e">
        <f t="shared" si="110"/>
        <v>#VALUE!</v>
      </c>
      <c r="AV172" s="115" t="e">
        <f t="shared" si="111"/>
        <v>#VALUE!</v>
      </c>
      <c r="AW172" s="115" t="e">
        <f t="shared" si="112"/>
        <v>#VALUE!</v>
      </c>
    </row>
    <row r="173" spans="1:49" x14ac:dyDescent="0.35">
      <c r="A173" s="5">
        <f t="shared" si="78"/>
        <v>2007</v>
      </c>
      <c r="B173" s="5">
        <f t="shared" si="79"/>
        <v>1</v>
      </c>
      <c r="C173" s="5">
        <f t="shared" si="80"/>
        <v>1</v>
      </c>
      <c r="D173" s="7">
        <f t="shared" si="81"/>
        <v>39113</v>
      </c>
      <c r="E173" s="7" t="str">
        <f>_xll.GetPriceData($J$4,"assessmentdate",D173)</f>
        <v>#N/A Log in required</v>
      </c>
      <c r="F173" s="33" t="s">
        <v>338</v>
      </c>
      <c r="G173" s="38" t="e">
        <f>_xll.GetPrice($G$4,,"mid",E173)</f>
        <v>#VALUE!</v>
      </c>
      <c r="H173" s="38" t="str">
        <f>_xll.GetPrice($G$4,,"mid",D173)</f>
        <v>#N/A No price available before 04/09/2009</v>
      </c>
      <c r="I173" s="38" t="str">
        <f>_xll.GetPrice($I$4,"MonthlyAverage","Mid",$D173)</f>
        <v>#N/A No price available for MonthlyAverage before 30/09/2009</v>
      </c>
      <c r="J173" s="16" t="str">
        <f>_xll.GetPriceData(J$4,"mid",$D173)</f>
        <v>#N/A Log in required</v>
      </c>
      <c r="K173" s="21" t="e">
        <f t="shared" si="82"/>
        <v>#VALUE!</v>
      </c>
      <c r="L173" s="16" t="str">
        <f>_xll.GetPriceData(L$4,"mid",$D173)</f>
        <v>#N/A Log in required</v>
      </c>
      <c r="M173" s="21" t="e">
        <f t="shared" si="83"/>
        <v>#VALUE!</v>
      </c>
      <c r="N173" s="16">
        <f>_xll.GetPrice($N$4,"MonthlyAverage","Mid",$D173)</f>
        <v>307.61</v>
      </c>
      <c r="O173" s="179">
        <f>_xll.GetPrice($O$4,"MonthlyAverage","Mid",$D173)</f>
        <v>27.01</v>
      </c>
      <c r="P173" s="21">
        <f t="shared" si="113"/>
        <v>540.20000000000005</v>
      </c>
      <c r="Q173" s="16">
        <f t="shared" si="114"/>
        <v>595.30040000000008</v>
      </c>
      <c r="R173" s="21">
        <f>_xll.GetPrice($R$4,"MonthlyAverage","Mid",$D173)</f>
        <v>26</v>
      </c>
      <c r="S173" s="21">
        <f t="shared" si="115"/>
        <v>520</v>
      </c>
      <c r="T173" s="16">
        <f t="shared" si="116"/>
        <v>573.04000000000008</v>
      </c>
      <c r="U173" s="190" t="e">
        <f t="shared" si="84"/>
        <v>#VALUE!</v>
      </c>
      <c r="V173" s="183" t="e">
        <f t="shared" si="85"/>
        <v>#VALUE!</v>
      </c>
      <c r="W173" s="191" t="e">
        <f t="shared" si="86"/>
        <v>#VALUE!</v>
      </c>
      <c r="X173" s="183" t="e">
        <f t="shared" si="87"/>
        <v>#VALUE!</v>
      </c>
      <c r="Y173" s="191" t="e">
        <f t="shared" si="88"/>
        <v>#VALUE!</v>
      </c>
      <c r="Z173" s="194" t="e">
        <f t="shared" si="89"/>
        <v>#VALUE!</v>
      </c>
      <c r="AA173" s="183" t="e">
        <f t="shared" si="90"/>
        <v>#VALUE!</v>
      </c>
      <c r="AB173" s="25" t="e">
        <f t="shared" si="91"/>
        <v>#VALUE!</v>
      </c>
      <c r="AC173" s="16" t="e">
        <f t="shared" si="92"/>
        <v>#VALUE!</v>
      </c>
      <c r="AD173" s="16" t="e">
        <f t="shared" si="93"/>
        <v>#VALUE!</v>
      </c>
      <c r="AE173" s="25" t="e">
        <f t="shared" si="94"/>
        <v>#VALUE!</v>
      </c>
      <c r="AF173" s="16" t="e">
        <f t="shared" si="95"/>
        <v>#VALUE!</v>
      </c>
      <c r="AG173" s="16">
        <f t="shared" si="96"/>
        <v>10.110000000000014</v>
      </c>
      <c r="AH173" s="16">
        <f t="shared" si="97"/>
        <v>7.9343999999999824</v>
      </c>
      <c r="AI173" s="16">
        <f t="shared" si="98"/>
        <v>-38.569999999999936</v>
      </c>
      <c r="AJ173" s="25" t="e">
        <f t="shared" si="99"/>
        <v>#VALUE!</v>
      </c>
      <c r="AK173" s="16" t="e">
        <f t="shared" si="100"/>
        <v>#VALUE!</v>
      </c>
      <c r="AL173" s="16" t="e">
        <f t="shared" si="101"/>
        <v>#VALUE!</v>
      </c>
      <c r="AM173" s="16" t="e">
        <f t="shared" si="102"/>
        <v>#VALUE!</v>
      </c>
      <c r="AN173" s="42" t="e">
        <f t="shared" si="103"/>
        <v>#VALUE!</v>
      </c>
      <c r="AO173" s="43" t="e">
        <f t="shared" si="104"/>
        <v>#VALUE!</v>
      </c>
      <c r="AP173" s="43" t="e">
        <f t="shared" si="105"/>
        <v>#VALUE!</v>
      </c>
      <c r="AQ173" s="43" t="e">
        <f t="shared" si="106"/>
        <v>#VALUE!</v>
      </c>
      <c r="AR173" s="43" t="e">
        <f t="shared" si="107"/>
        <v>#VALUE!</v>
      </c>
      <c r="AS173" s="177" t="e">
        <f t="shared" si="108"/>
        <v>#VALUE!</v>
      </c>
      <c r="AT173" s="115" t="e">
        <f t="shared" si="109"/>
        <v>#VALUE!</v>
      </c>
      <c r="AU173" s="115" t="e">
        <f t="shared" si="110"/>
        <v>#VALUE!</v>
      </c>
      <c r="AV173" s="115" t="e">
        <f t="shared" si="111"/>
        <v>#VALUE!</v>
      </c>
      <c r="AW173" s="115" t="e">
        <f t="shared" si="112"/>
        <v>#VALUE!</v>
      </c>
    </row>
    <row r="174" spans="1:49" x14ac:dyDescent="0.35">
      <c r="A174" s="5">
        <f t="shared" si="78"/>
        <v>2007</v>
      </c>
      <c r="B174" s="5">
        <f t="shared" si="79"/>
        <v>1</v>
      </c>
      <c r="C174" s="5">
        <f t="shared" si="80"/>
        <v>2</v>
      </c>
      <c r="D174" s="7">
        <f t="shared" si="81"/>
        <v>39141</v>
      </c>
      <c r="E174" s="7" t="str">
        <f>_xll.GetPriceData($J$4,"assessmentdate",D174)</f>
        <v>#N/A Log in required</v>
      </c>
      <c r="F174" s="33" t="s">
        <v>339</v>
      </c>
      <c r="G174" s="38" t="e">
        <f>_xll.GetPrice($G$4,,"mid",E174)</f>
        <v>#VALUE!</v>
      </c>
      <c r="H174" s="38" t="str">
        <f>_xll.GetPrice($G$4,,"mid",D174)</f>
        <v>#N/A No price available before 04/09/2009</v>
      </c>
      <c r="I174" s="38" t="str">
        <f>_xll.GetPrice($I$4,"MonthlyAverage","Mid",$D174)</f>
        <v>#N/A No price available for MonthlyAverage before 30/09/2009</v>
      </c>
      <c r="J174" s="16" t="str">
        <f>_xll.GetPriceData(J$4,"mid",$D174)</f>
        <v>#N/A Log in required</v>
      </c>
      <c r="K174" s="21" t="e">
        <f t="shared" si="82"/>
        <v>#VALUE!</v>
      </c>
      <c r="L174" s="16" t="str">
        <f>_xll.GetPriceData(L$4,"mid",$D174)</f>
        <v>#N/A Log in required</v>
      </c>
      <c r="M174" s="21" t="e">
        <f t="shared" si="83"/>
        <v>#VALUE!</v>
      </c>
      <c r="N174" s="16">
        <f>_xll.GetPrice($N$4,"MonthlyAverage","Mid",$D174)</f>
        <v>313</v>
      </c>
      <c r="O174" s="179">
        <f>_xll.GetPrice($O$4,"MonthlyAverage","Mid",$D174)</f>
        <v>27.79</v>
      </c>
      <c r="P174" s="21">
        <f t="shared" si="113"/>
        <v>555.79999999999995</v>
      </c>
      <c r="Q174" s="16">
        <f t="shared" si="114"/>
        <v>612.49159999999995</v>
      </c>
      <c r="R174" s="21">
        <f>_xll.GetPrice($R$4,"MonthlyAverage","Mid",$D174)</f>
        <v>25.5</v>
      </c>
      <c r="S174" s="21">
        <f t="shared" si="115"/>
        <v>510</v>
      </c>
      <c r="T174" s="16">
        <f t="shared" si="116"/>
        <v>562.0200000000001</v>
      </c>
      <c r="U174" s="190" t="e">
        <f t="shared" si="84"/>
        <v>#VALUE!</v>
      </c>
      <c r="V174" s="183" t="e">
        <f t="shared" si="85"/>
        <v>#VALUE!</v>
      </c>
      <c r="W174" s="191" t="e">
        <f t="shared" si="86"/>
        <v>#VALUE!</v>
      </c>
      <c r="X174" s="183" t="e">
        <f t="shared" si="87"/>
        <v>#VALUE!</v>
      </c>
      <c r="Y174" s="191" t="e">
        <f t="shared" si="88"/>
        <v>#VALUE!</v>
      </c>
      <c r="Z174" s="194" t="e">
        <f t="shared" si="89"/>
        <v>#VALUE!</v>
      </c>
      <c r="AA174" s="183" t="e">
        <f t="shared" si="90"/>
        <v>#VALUE!</v>
      </c>
      <c r="AB174" s="25" t="e">
        <f t="shared" si="91"/>
        <v>#VALUE!</v>
      </c>
      <c r="AC174" s="16" t="e">
        <f t="shared" si="92"/>
        <v>#VALUE!</v>
      </c>
      <c r="AD174" s="16" t="e">
        <f t="shared" si="93"/>
        <v>#VALUE!</v>
      </c>
      <c r="AE174" s="25" t="e">
        <f t="shared" si="94"/>
        <v>#VALUE!</v>
      </c>
      <c r="AF174" s="16" t="e">
        <f t="shared" si="95"/>
        <v>#VALUE!</v>
      </c>
      <c r="AG174" s="16">
        <f t="shared" si="96"/>
        <v>5.3899999999999864</v>
      </c>
      <c r="AH174" s="16">
        <f t="shared" si="97"/>
        <v>17.191199999999867</v>
      </c>
      <c r="AI174" s="16">
        <f t="shared" si="98"/>
        <v>-11.019999999999982</v>
      </c>
      <c r="AJ174" s="25" t="e">
        <f t="shared" si="99"/>
        <v>#VALUE!</v>
      </c>
      <c r="AK174" s="16" t="e">
        <f t="shared" si="100"/>
        <v>#VALUE!</v>
      </c>
      <c r="AL174" s="16" t="e">
        <f t="shared" si="101"/>
        <v>#VALUE!</v>
      </c>
      <c r="AM174" s="16" t="e">
        <f t="shared" si="102"/>
        <v>#VALUE!</v>
      </c>
      <c r="AN174" s="42" t="e">
        <f t="shared" si="103"/>
        <v>#VALUE!</v>
      </c>
      <c r="AO174" s="43" t="e">
        <f t="shared" si="104"/>
        <v>#VALUE!</v>
      </c>
      <c r="AP174" s="43" t="e">
        <f t="shared" si="105"/>
        <v>#VALUE!</v>
      </c>
      <c r="AQ174" s="43" t="e">
        <f t="shared" si="106"/>
        <v>#VALUE!</v>
      </c>
      <c r="AR174" s="43" t="e">
        <f t="shared" si="107"/>
        <v>#VALUE!</v>
      </c>
      <c r="AS174" s="177" t="e">
        <f t="shared" si="108"/>
        <v>#VALUE!</v>
      </c>
      <c r="AT174" s="115" t="e">
        <f t="shared" si="109"/>
        <v>#VALUE!</v>
      </c>
      <c r="AU174" s="115" t="e">
        <f t="shared" si="110"/>
        <v>#VALUE!</v>
      </c>
      <c r="AV174" s="115" t="e">
        <f t="shared" si="111"/>
        <v>#VALUE!</v>
      </c>
      <c r="AW174" s="115" t="e">
        <f t="shared" si="112"/>
        <v>#VALUE!</v>
      </c>
    </row>
    <row r="175" spans="1:49" x14ac:dyDescent="0.35">
      <c r="A175" s="5">
        <f t="shared" si="78"/>
        <v>2007</v>
      </c>
      <c r="B175" s="5">
        <f t="shared" si="79"/>
        <v>1</v>
      </c>
      <c r="C175" s="5">
        <f t="shared" si="80"/>
        <v>3</v>
      </c>
      <c r="D175" s="7">
        <f t="shared" si="81"/>
        <v>39172</v>
      </c>
      <c r="E175" s="7" t="str">
        <f>_xll.GetPriceData($J$4,"assessmentdate",D175)</f>
        <v>#N/A Log in required</v>
      </c>
      <c r="F175" s="33" t="s">
        <v>340</v>
      </c>
      <c r="G175" s="38" t="e">
        <f>_xll.GetPrice($G$4,,"mid",E175)</f>
        <v>#VALUE!</v>
      </c>
      <c r="H175" s="38" t="str">
        <f>_xll.GetPrice($G$4,,"mid",D175)</f>
        <v>#N/A No price available before 04/09/2009</v>
      </c>
      <c r="I175" s="38" t="str">
        <f>_xll.GetPrice($I$4,"MonthlyAverage","Mid",$D175)</f>
        <v>#N/A No price available for MonthlyAverage before 30/09/2009</v>
      </c>
      <c r="J175" s="16" t="str">
        <f>_xll.GetPriceData(J$4,"mid",$D175)</f>
        <v>#N/A Log in required</v>
      </c>
      <c r="K175" s="21" t="e">
        <f t="shared" si="82"/>
        <v>#VALUE!</v>
      </c>
      <c r="L175" s="16" t="str">
        <f>_xll.GetPriceData(L$4,"mid",$D175)</f>
        <v>#N/A Log in required</v>
      </c>
      <c r="M175" s="21" t="e">
        <f t="shared" si="83"/>
        <v>#VALUE!</v>
      </c>
      <c r="N175" s="16">
        <f>_xll.GetPrice($N$4,"MonthlyAverage","Mid",$D175)</f>
        <v>313</v>
      </c>
      <c r="O175" s="179">
        <f>_xll.GetPrice($O$4,"MonthlyAverage","Mid",$D175)</f>
        <v>30.4</v>
      </c>
      <c r="P175" s="21">
        <f t="shared" si="113"/>
        <v>608</v>
      </c>
      <c r="Q175" s="16">
        <f t="shared" si="114"/>
        <v>670.01600000000008</v>
      </c>
      <c r="R175" s="21">
        <f>_xll.GetPrice($R$4,"MonthlyAverage","Mid",$D175)</f>
        <v>27.98</v>
      </c>
      <c r="S175" s="21">
        <f t="shared" si="115"/>
        <v>559.6</v>
      </c>
      <c r="T175" s="16">
        <f t="shared" si="116"/>
        <v>616.67920000000004</v>
      </c>
      <c r="U175" s="190" t="e">
        <f t="shared" si="84"/>
        <v>#VALUE!</v>
      </c>
      <c r="V175" s="183" t="e">
        <f t="shared" si="85"/>
        <v>#VALUE!</v>
      </c>
      <c r="W175" s="191" t="e">
        <f t="shared" si="86"/>
        <v>#VALUE!</v>
      </c>
      <c r="X175" s="183" t="e">
        <f t="shared" si="87"/>
        <v>#VALUE!</v>
      </c>
      <c r="Y175" s="191" t="e">
        <f t="shared" si="88"/>
        <v>#VALUE!</v>
      </c>
      <c r="Z175" s="194" t="e">
        <f t="shared" si="89"/>
        <v>#VALUE!</v>
      </c>
      <c r="AA175" s="183" t="e">
        <f t="shared" si="90"/>
        <v>#VALUE!</v>
      </c>
      <c r="AB175" s="25" t="e">
        <f t="shared" si="91"/>
        <v>#VALUE!</v>
      </c>
      <c r="AC175" s="16" t="e">
        <f t="shared" si="92"/>
        <v>#VALUE!</v>
      </c>
      <c r="AD175" s="16" t="e">
        <f t="shared" si="93"/>
        <v>#VALUE!</v>
      </c>
      <c r="AE175" s="25" t="e">
        <f t="shared" si="94"/>
        <v>#VALUE!</v>
      </c>
      <c r="AF175" s="16" t="e">
        <f t="shared" si="95"/>
        <v>#VALUE!</v>
      </c>
      <c r="AG175" s="16">
        <f t="shared" si="96"/>
        <v>0</v>
      </c>
      <c r="AH175" s="16">
        <f t="shared" si="97"/>
        <v>57.524400000000128</v>
      </c>
      <c r="AI175" s="16">
        <f t="shared" si="98"/>
        <v>54.659199999999942</v>
      </c>
      <c r="AJ175" s="25" t="e">
        <f t="shared" si="99"/>
        <v>#VALUE!</v>
      </c>
      <c r="AK175" s="16" t="e">
        <f t="shared" si="100"/>
        <v>#VALUE!</v>
      </c>
      <c r="AL175" s="16" t="e">
        <f t="shared" si="101"/>
        <v>#VALUE!</v>
      </c>
      <c r="AM175" s="16" t="e">
        <f t="shared" si="102"/>
        <v>#VALUE!</v>
      </c>
      <c r="AN175" s="42" t="e">
        <f t="shared" si="103"/>
        <v>#VALUE!</v>
      </c>
      <c r="AO175" s="43" t="e">
        <f t="shared" si="104"/>
        <v>#VALUE!</v>
      </c>
      <c r="AP175" s="43" t="e">
        <f t="shared" si="105"/>
        <v>#VALUE!</v>
      </c>
      <c r="AQ175" s="43" t="e">
        <f t="shared" si="106"/>
        <v>#VALUE!</v>
      </c>
      <c r="AR175" s="43" t="e">
        <f t="shared" si="107"/>
        <v>#VALUE!</v>
      </c>
      <c r="AS175" s="177" t="e">
        <f t="shared" si="108"/>
        <v>#VALUE!</v>
      </c>
      <c r="AT175" s="115" t="e">
        <f t="shared" si="109"/>
        <v>#VALUE!</v>
      </c>
      <c r="AU175" s="115" t="e">
        <f t="shared" si="110"/>
        <v>#VALUE!</v>
      </c>
      <c r="AV175" s="115" t="e">
        <f t="shared" si="111"/>
        <v>#VALUE!</v>
      </c>
      <c r="AW175" s="115" t="e">
        <f t="shared" si="112"/>
        <v>#VALUE!</v>
      </c>
    </row>
    <row r="176" spans="1:49" x14ac:dyDescent="0.35">
      <c r="A176" s="5">
        <f t="shared" si="78"/>
        <v>2007</v>
      </c>
      <c r="B176" s="5">
        <f t="shared" si="79"/>
        <v>2</v>
      </c>
      <c r="C176" s="5">
        <f t="shared" si="80"/>
        <v>4</v>
      </c>
      <c r="D176" s="7">
        <f t="shared" si="81"/>
        <v>39202</v>
      </c>
      <c r="E176" s="7" t="str">
        <f>_xll.GetPriceData($J$4,"assessmentdate",D176)</f>
        <v>#N/A Log in required</v>
      </c>
      <c r="F176" s="33" t="s">
        <v>341</v>
      </c>
      <c r="G176" s="38" t="e">
        <f>_xll.GetPrice($G$4,,"mid",E176)</f>
        <v>#VALUE!</v>
      </c>
      <c r="H176" s="38" t="str">
        <f>_xll.GetPrice($G$4,,"mid",D176)</f>
        <v>#N/A No price available before 04/09/2009</v>
      </c>
      <c r="I176" s="38" t="str">
        <f>_xll.GetPrice($I$4,"MonthlyAverage","Mid",$D176)</f>
        <v>#N/A No price available for MonthlyAverage before 30/09/2009</v>
      </c>
      <c r="J176" s="16" t="str">
        <f>_xll.GetPriceData(J$4,"mid",$D176)</f>
        <v>#N/A Log in required</v>
      </c>
      <c r="K176" s="21" t="e">
        <f t="shared" si="82"/>
        <v>#VALUE!</v>
      </c>
      <c r="L176" s="16" t="str">
        <f>_xll.GetPriceData(L$4,"mid",$D176)</f>
        <v>#N/A Log in required</v>
      </c>
      <c r="M176" s="21" t="e">
        <f t="shared" si="83"/>
        <v>#VALUE!</v>
      </c>
      <c r="N176" s="16">
        <f>_xll.GetPrice($N$4,"MonthlyAverage","Mid",$D176)</f>
        <v>313</v>
      </c>
      <c r="O176" s="179">
        <f>_xll.GetPrice($O$4,"MonthlyAverage","Mid",$D176)</f>
        <v>32.69</v>
      </c>
      <c r="P176" s="21">
        <f t="shared" si="113"/>
        <v>653.79999999999995</v>
      </c>
      <c r="Q176" s="16">
        <f t="shared" si="114"/>
        <v>720.48760000000004</v>
      </c>
      <c r="R176" s="21">
        <f>_xll.GetPrice($R$4,"MonthlyAverage","Mid",$D176)</f>
        <v>29</v>
      </c>
      <c r="S176" s="21">
        <f t="shared" si="115"/>
        <v>580</v>
      </c>
      <c r="T176" s="16">
        <f t="shared" si="116"/>
        <v>639.16000000000008</v>
      </c>
      <c r="U176" s="190" t="e">
        <f t="shared" si="84"/>
        <v>#VALUE!</v>
      </c>
      <c r="V176" s="183" t="e">
        <f t="shared" si="85"/>
        <v>#VALUE!</v>
      </c>
      <c r="W176" s="191" t="e">
        <f t="shared" si="86"/>
        <v>#VALUE!</v>
      </c>
      <c r="X176" s="183" t="e">
        <f t="shared" si="87"/>
        <v>#VALUE!</v>
      </c>
      <c r="Y176" s="191" t="e">
        <f t="shared" si="88"/>
        <v>#VALUE!</v>
      </c>
      <c r="Z176" s="194" t="e">
        <f t="shared" si="89"/>
        <v>#VALUE!</v>
      </c>
      <c r="AA176" s="183" t="e">
        <f t="shared" si="90"/>
        <v>#VALUE!</v>
      </c>
      <c r="AB176" s="25" t="e">
        <f t="shared" si="91"/>
        <v>#VALUE!</v>
      </c>
      <c r="AC176" s="16" t="e">
        <f t="shared" si="92"/>
        <v>#VALUE!</v>
      </c>
      <c r="AD176" s="16" t="e">
        <f t="shared" si="93"/>
        <v>#VALUE!</v>
      </c>
      <c r="AE176" s="25" t="e">
        <f t="shared" si="94"/>
        <v>#VALUE!</v>
      </c>
      <c r="AF176" s="16" t="e">
        <f t="shared" si="95"/>
        <v>#VALUE!</v>
      </c>
      <c r="AG176" s="16">
        <f t="shared" si="96"/>
        <v>0</v>
      </c>
      <c r="AH176" s="16">
        <f t="shared" si="97"/>
        <v>50.471599999999967</v>
      </c>
      <c r="AI176" s="16">
        <f t="shared" si="98"/>
        <v>22.480800000000045</v>
      </c>
      <c r="AJ176" s="25" t="e">
        <f t="shared" si="99"/>
        <v>#VALUE!</v>
      </c>
      <c r="AK176" s="16" t="e">
        <f t="shared" si="100"/>
        <v>#VALUE!</v>
      </c>
      <c r="AL176" s="16" t="e">
        <f t="shared" si="101"/>
        <v>#VALUE!</v>
      </c>
      <c r="AM176" s="16" t="e">
        <f t="shared" si="102"/>
        <v>#VALUE!</v>
      </c>
      <c r="AN176" s="42" t="e">
        <f t="shared" si="103"/>
        <v>#VALUE!</v>
      </c>
      <c r="AO176" s="43" t="e">
        <f t="shared" si="104"/>
        <v>#VALUE!</v>
      </c>
      <c r="AP176" s="43" t="e">
        <f t="shared" si="105"/>
        <v>#VALUE!</v>
      </c>
      <c r="AQ176" s="43" t="e">
        <f t="shared" si="106"/>
        <v>#VALUE!</v>
      </c>
      <c r="AR176" s="43" t="e">
        <f t="shared" si="107"/>
        <v>#VALUE!</v>
      </c>
      <c r="AS176" s="177" t="e">
        <f t="shared" si="108"/>
        <v>#VALUE!</v>
      </c>
      <c r="AT176" s="115" t="e">
        <f t="shared" si="109"/>
        <v>#VALUE!</v>
      </c>
      <c r="AU176" s="115" t="e">
        <f t="shared" si="110"/>
        <v>#VALUE!</v>
      </c>
      <c r="AV176" s="115" t="e">
        <f t="shared" si="111"/>
        <v>#VALUE!</v>
      </c>
      <c r="AW176" s="115" t="e">
        <f t="shared" si="112"/>
        <v>#VALUE!</v>
      </c>
    </row>
    <row r="177" spans="1:49" x14ac:dyDescent="0.35">
      <c r="A177" s="5">
        <f t="shared" si="78"/>
        <v>2007</v>
      </c>
      <c r="B177" s="5">
        <f t="shared" si="79"/>
        <v>2</v>
      </c>
      <c r="C177" s="5">
        <f t="shared" si="80"/>
        <v>5</v>
      </c>
      <c r="D177" s="7">
        <f t="shared" si="81"/>
        <v>39233</v>
      </c>
      <c r="E177" s="7" t="str">
        <f>_xll.GetPriceData($J$4,"assessmentdate",D177)</f>
        <v>#N/A Log in required</v>
      </c>
      <c r="F177" s="33" t="s">
        <v>342</v>
      </c>
      <c r="G177" s="38" t="e">
        <f>_xll.GetPrice($G$4,,"mid",E177)</f>
        <v>#VALUE!</v>
      </c>
      <c r="H177" s="38" t="str">
        <f>_xll.GetPrice($G$4,,"mid",D177)</f>
        <v>#N/A No price available before 04/09/2009</v>
      </c>
      <c r="I177" s="38" t="str">
        <f>_xll.GetPrice($I$4,"MonthlyAverage","Mid",$D177)</f>
        <v>#N/A No price available for MonthlyAverage before 30/09/2009</v>
      </c>
      <c r="J177" s="16" t="str">
        <f>_xll.GetPriceData(J$4,"mid",$D177)</f>
        <v>#N/A Log in required</v>
      </c>
      <c r="K177" s="21" t="e">
        <f t="shared" si="82"/>
        <v>#VALUE!</v>
      </c>
      <c r="L177" s="16" t="str">
        <f>_xll.GetPriceData(L$4,"mid",$D177)</f>
        <v>#N/A Log in required</v>
      </c>
      <c r="M177" s="21" t="e">
        <f t="shared" si="83"/>
        <v>#VALUE!</v>
      </c>
      <c r="N177" s="16">
        <f>_xll.GetPrice($N$4,"MonthlyAverage","Mid",$D177)</f>
        <v>313</v>
      </c>
      <c r="O177" s="179">
        <f>_xll.GetPrice($O$4,"MonthlyAverage","Mid",$D177)</f>
        <v>32.049999999999997</v>
      </c>
      <c r="P177" s="21">
        <f t="shared" si="113"/>
        <v>641</v>
      </c>
      <c r="Q177" s="16">
        <f t="shared" si="114"/>
        <v>706.38200000000006</v>
      </c>
      <c r="R177" s="21">
        <f>_xll.GetPrice($R$4,"MonthlyAverage","Mid",$D177)</f>
        <v>28.43</v>
      </c>
      <c r="S177" s="21">
        <f t="shared" si="115"/>
        <v>568.6</v>
      </c>
      <c r="T177" s="16">
        <f t="shared" si="116"/>
        <v>626.59720000000004</v>
      </c>
      <c r="U177" s="190" t="e">
        <f t="shared" si="84"/>
        <v>#VALUE!</v>
      </c>
      <c r="V177" s="183" t="e">
        <f t="shared" si="85"/>
        <v>#VALUE!</v>
      </c>
      <c r="W177" s="191" t="e">
        <f t="shared" si="86"/>
        <v>#VALUE!</v>
      </c>
      <c r="X177" s="183" t="e">
        <f t="shared" si="87"/>
        <v>#VALUE!</v>
      </c>
      <c r="Y177" s="191" t="e">
        <f t="shared" si="88"/>
        <v>#VALUE!</v>
      </c>
      <c r="Z177" s="194" t="e">
        <f t="shared" si="89"/>
        <v>#VALUE!</v>
      </c>
      <c r="AA177" s="183" t="e">
        <f t="shared" si="90"/>
        <v>#VALUE!</v>
      </c>
      <c r="AB177" s="25" t="e">
        <f t="shared" si="91"/>
        <v>#VALUE!</v>
      </c>
      <c r="AC177" s="16" t="e">
        <f t="shared" si="92"/>
        <v>#VALUE!</v>
      </c>
      <c r="AD177" s="16" t="e">
        <f t="shared" si="93"/>
        <v>#VALUE!</v>
      </c>
      <c r="AE177" s="25" t="e">
        <f t="shared" si="94"/>
        <v>#VALUE!</v>
      </c>
      <c r="AF177" s="16" t="e">
        <f t="shared" si="95"/>
        <v>#VALUE!</v>
      </c>
      <c r="AG177" s="16">
        <f t="shared" si="96"/>
        <v>0</v>
      </c>
      <c r="AH177" s="16">
        <f t="shared" si="97"/>
        <v>-14.105599999999981</v>
      </c>
      <c r="AI177" s="16">
        <f t="shared" si="98"/>
        <v>-12.562800000000038</v>
      </c>
      <c r="AJ177" s="25" t="e">
        <f t="shared" si="99"/>
        <v>#VALUE!</v>
      </c>
      <c r="AK177" s="16" t="e">
        <f t="shared" si="100"/>
        <v>#VALUE!</v>
      </c>
      <c r="AL177" s="16" t="e">
        <f t="shared" si="101"/>
        <v>#VALUE!</v>
      </c>
      <c r="AM177" s="16" t="e">
        <f t="shared" si="102"/>
        <v>#VALUE!</v>
      </c>
      <c r="AN177" s="42" t="e">
        <f t="shared" si="103"/>
        <v>#VALUE!</v>
      </c>
      <c r="AO177" s="43" t="e">
        <f t="shared" si="104"/>
        <v>#VALUE!</v>
      </c>
      <c r="AP177" s="43" t="e">
        <f t="shared" si="105"/>
        <v>#VALUE!</v>
      </c>
      <c r="AQ177" s="43" t="e">
        <f t="shared" si="106"/>
        <v>#VALUE!</v>
      </c>
      <c r="AR177" s="43" t="e">
        <f t="shared" si="107"/>
        <v>#VALUE!</v>
      </c>
      <c r="AS177" s="177" t="e">
        <f t="shared" si="108"/>
        <v>#VALUE!</v>
      </c>
      <c r="AT177" s="115" t="e">
        <f t="shared" si="109"/>
        <v>#VALUE!</v>
      </c>
      <c r="AU177" s="115" t="e">
        <f t="shared" si="110"/>
        <v>#VALUE!</v>
      </c>
      <c r="AV177" s="115" t="e">
        <f t="shared" si="111"/>
        <v>#VALUE!</v>
      </c>
      <c r="AW177" s="115" t="e">
        <f t="shared" si="112"/>
        <v>#VALUE!</v>
      </c>
    </row>
    <row r="178" spans="1:49" x14ac:dyDescent="0.35">
      <c r="A178" s="5">
        <f t="shared" si="78"/>
        <v>2007</v>
      </c>
      <c r="B178" s="5">
        <f t="shared" si="79"/>
        <v>2</v>
      </c>
      <c r="C178" s="5">
        <f t="shared" si="80"/>
        <v>6</v>
      </c>
      <c r="D178" s="7">
        <f t="shared" si="81"/>
        <v>39263</v>
      </c>
      <c r="E178" s="7" t="str">
        <f>_xll.GetPriceData($J$4,"assessmentdate",D178)</f>
        <v>#N/A Log in required</v>
      </c>
      <c r="F178" s="33" t="s">
        <v>343</v>
      </c>
      <c r="G178" s="38" t="e">
        <f>_xll.GetPrice($G$4,,"mid",E178)</f>
        <v>#VALUE!</v>
      </c>
      <c r="H178" s="38" t="str">
        <f>_xll.GetPrice($G$4,,"mid",D178)</f>
        <v>#N/A No price available before 04/09/2009</v>
      </c>
      <c r="I178" s="38" t="str">
        <f>_xll.GetPrice($I$4,"MonthlyAverage","Mid",$D178)</f>
        <v>#N/A No price available for MonthlyAverage before 30/09/2009</v>
      </c>
      <c r="J178" s="16" t="str">
        <f>_xll.GetPriceData(J$4,"mid",$D178)</f>
        <v>#N/A Log in required</v>
      </c>
      <c r="K178" s="21" t="e">
        <f t="shared" si="82"/>
        <v>#VALUE!</v>
      </c>
      <c r="L178" s="16" t="str">
        <f>_xll.GetPriceData(L$4,"mid",$D178)</f>
        <v>#N/A Log in required</v>
      </c>
      <c r="M178" s="21" t="e">
        <f t="shared" si="83"/>
        <v>#VALUE!</v>
      </c>
      <c r="N178" s="16">
        <f>_xll.GetPrice($N$4,"MonthlyAverage","Mid",$D178)</f>
        <v>313</v>
      </c>
      <c r="O178" s="179">
        <f>_xll.GetPrice($O$4,"MonthlyAverage","Mid",$D178)</f>
        <v>32.020000000000003</v>
      </c>
      <c r="P178" s="21">
        <f t="shared" si="113"/>
        <v>640.40000000000009</v>
      </c>
      <c r="Q178" s="16">
        <f t="shared" si="114"/>
        <v>705.72080000000017</v>
      </c>
      <c r="R178" s="21">
        <f>_xll.GetPrice($R$4,"MonthlyAverage","Mid",$D178)</f>
        <v>26.67</v>
      </c>
      <c r="S178" s="21">
        <f t="shared" si="115"/>
        <v>533.40000000000009</v>
      </c>
      <c r="T178" s="16">
        <f t="shared" si="116"/>
        <v>587.80680000000018</v>
      </c>
      <c r="U178" s="190" t="e">
        <f t="shared" si="84"/>
        <v>#VALUE!</v>
      </c>
      <c r="V178" s="183" t="e">
        <f t="shared" si="85"/>
        <v>#VALUE!</v>
      </c>
      <c r="W178" s="191" t="e">
        <f t="shared" si="86"/>
        <v>#VALUE!</v>
      </c>
      <c r="X178" s="183" t="e">
        <f t="shared" si="87"/>
        <v>#VALUE!</v>
      </c>
      <c r="Y178" s="191" t="e">
        <f t="shared" si="88"/>
        <v>#VALUE!</v>
      </c>
      <c r="Z178" s="194" t="e">
        <f t="shared" si="89"/>
        <v>#VALUE!</v>
      </c>
      <c r="AA178" s="183" t="e">
        <f t="shared" si="90"/>
        <v>#VALUE!</v>
      </c>
      <c r="AB178" s="25" t="e">
        <f t="shared" si="91"/>
        <v>#VALUE!</v>
      </c>
      <c r="AC178" s="16" t="e">
        <f t="shared" si="92"/>
        <v>#VALUE!</v>
      </c>
      <c r="AD178" s="16" t="e">
        <f t="shared" si="93"/>
        <v>#VALUE!</v>
      </c>
      <c r="AE178" s="25" t="e">
        <f t="shared" si="94"/>
        <v>#VALUE!</v>
      </c>
      <c r="AF178" s="16" t="e">
        <f t="shared" si="95"/>
        <v>#VALUE!</v>
      </c>
      <c r="AG178" s="16">
        <f t="shared" si="96"/>
        <v>0</v>
      </c>
      <c r="AH178" s="16">
        <f t="shared" si="97"/>
        <v>-0.66119999999989432</v>
      </c>
      <c r="AI178" s="16">
        <f t="shared" si="98"/>
        <v>-38.790399999999863</v>
      </c>
      <c r="AJ178" s="25" t="e">
        <f t="shared" si="99"/>
        <v>#VALUE!</v>
      </c>
      <c r="AK178" s="16" t="e">
        <f t="shared" si="100"/>
        <v>#VALUE!</v>
      </c>
      <c r="AL178" s="16" t="e">
        <f t="shared" si="101"/>
        <v>#VALUE!</v>
      </c>
      <c r="AM178" s="16" t="e">
        <f t="shared" si="102"/>
        <v>#VALUE!</v>
      </c>
      <c r="AN178" s="42" t="e">
        <f t="shared" si="103"/>
        <v>#VALUE!</v>
      </c>
      <c r="AO178" s="43" t="e">
        <f t="shared" si="104"/>
        <v>#VALUE!</v>
      </c>
      <c r="AP178" s="43" t="e">
        <f t="shared" si="105"/>
        <v>#VALUE!</v>
      </c>
      <c r="AQ178" s="43" t="e">
        <f t="shared" si="106"/>
        <v>#VALUE!</v>
      </c>
      <c r="AR178" s="43" t="e">
        <f t="shared" si="107"/>
        <v>#VALUE!</v>
      </c>
      <c r="AS178" s="177" t="e">
        <f t="shared" si="108"/>
        <v>#VALUE!</v>
      </c>
      <c r="AT178" s="115" t="e">
        <f t="shared" si="109"/>
        <v>#VALUE!</v>
      </c>
      <c r="AU178" s="115" t="e">
        <f t="shared" si="110"/>
        <v>#VALUE!</v>
      </c>
      <c r="AV178" s="115" t="e">
        <f t="shared" si="111"/>
        <v>#VALUE!</v>
      </c>
      <c r="AW178" s="115" t="e">
        <f t="shared" si="112"/>
        <v>#VALUE!</v>
      </c>
    </row>
    <row r="179" spans="1:49" x14ac:dyDescent="0.35">
      <c r="A179" s="5">
        <f t="shared" si="78"/>
        <v>2007</v>
      </c>
      <c r="B179" s="5">
        <f t="shared" si="79"/>
        <v>3</v>
      </c>
      <c r="C179" s="5">
        <f t="shared" si="80"/>
        <v>7</v>
      </c>
      <c r="D179" s="7">
        <f t="shared" si="81"/>
        <v>39294</v>
      </c>
      <c r="E179" s="7" t="str">
        <f>_xll.GetPriceData($J$4,"assessmentdate",D179)</f>
        <v>#N/A Log in required</v>
      </c>
      <c r="F179" s="33" t="s">
        <v>344</v>
      </c>
      <c r="G179" s="38" t="e">
        <f>_xll.GetPrice($G$4,,"mid",E179)</f>
        <v>#VALUE!</v>
      </c>
      <c r="H179" s="38" t="str">
        <f>_xll.GetPrice($G$4,,"mid",D179)</f>
        <v>#N/A No price available before 04/09/2009</v>
      </c>
      <c r="I179" s="38" t="str">
        <f>_xll.GetPrice($I$4,"MonthlyAverage","Mid",$D179)</f>
        <v>#N/A No price available for MonthlyAverage before 30/09/2009</v>
      </c>
      <c r="J179" s="16" t="str">
        <f>_xll.GetPriceData(J$4,"mid",$D179)</f>
        <v>#N/A Log in required</v>
      </c>
      <c r="K179" s="21" t="e">
        <f t="shared" si="82"/>
        <v>#VALUE!</v>
      </c>
      <c r="L179" s="16" t="str">
        <f>_xll.GetPriceData(L$4,"mid",$D179)</f>
        <v>#N/A Log in required</v>
      </c>
      <c r="M179" s="21" t="e">
        <f t="shared" si="83"/>
        <v>#VALUE!</v>
      </c>
      <c r="N179" s="16">
        <f>_xll.GetPrice($N$4,"MonthlyAverage","Mid",$D179)</f>
        <v>313</v>
      </c>
      <c r="O179" s="179">
        <f>_xll.GetPrice($O$4,"MonthlyAverage","Mid",$D179)</f>
        <v>31.79</v>
      </c>
      <c r="P179" s="21">
        <f t="shared" si="113"/>
        <v>635.79999999999995</v>
      </c>
      <c r="Q179" s="16">
        <f t="shared" si="114"/>
        <v>700.65160000000003</v>
      </c>
      <c r="R179" s="21">
        <f>_xll.GetPrice($R$4,"MonthlyAverage","Mid",$D179)</f>
        <v>25.67</v>
      </c>
      <c r="S179" s="21">
        <f t="shared" si="115"/>
        <v>513.40000000000009</v>
      </c>
      <c r="T179" s="16">
        <f t="shared" si="116"/>
        <v>565.7668000000001</v>
      </c>
      <c r="U179" s="190" t="e">
        <f t="shared" si="84"/>
        <v>#VALUE!</v>
      </c>
      <c r="V179" s="183" t="e">
        <f t="shared" si="85"/>
        <v>#VALUE!</v>
      </c>
      <c r="W179" s="191" t="e">
        <f t="shared" si="86"/>
        <v>#VALUE!</v>
      </c>
      <c r="X179" s="183" t="e">
        <f t="shared" si="87"/>
        <v>#VALUE!</v>
      </c>
      <c r="Y179" s="191" t="e">
        <f t="shared" si="88"/>
        <v>#VALUE!</v>
      </c>
      <c r="Z179" s="194" t="e">
        <f t="shared" si="89"/>
        <v>#VALUE!</v>
      </c>
      <c r="AA179" s="183" t="e">
        <f t="shared" si="90"/>
        <v>#VALUE!</v>
      </c>
      <c r="AB179" s="25" t="e">
        <f t="shared" si="91"/>
        <v>#VALUE!</v>
      </c>
      <c r="AC179" s="16" t="e">
        <f t="shared" si="92"/>
        <v>#VALUE!</v>
      </c>
      <c r="AD179" s="16" t="e">
        <f t="shared" si="93"/>
        <v>#VALUE!</v>
      </c>
      <c r="AE179" s="25" t="e">
        <f t="shared" si="94"/>
        <v>#VALUE!</v>
      </c>
      <c r="AF179" s="16" t="e">
        <f t="shared" si="95"/>
        <v>#VALUE!</v>
      </c>
      <c r="AG179" s="16">
        <f t="shared" si="96"/>
        <v>0</v>
      </c>
      <c r="AH179" s="16">
        <f t="shared" si="97"/>
        <v>-5.0692000000001372</v>
      </c>
      <c r="AI179" s="16">
        <f t="shared" si="98"/>
        <v>-22.040000000000077</v>
      </c>
      <c r="AJ179" s="25" t="e">
        <f t="shared" si="99"/>
        <v>#VALUE!</v>
      </c>
      <c r="AK179" s="16" t="e">
        <f t="shared" si="100"/>
        <v>#VALUE!</v>
      </c>
      <c r="AL179" s="16" t="e">
        <f t="shared" si="101"/>
        <v>#VALUE!</v>
      </c>
      <c r="AM179" s="16" t="e">
        <f t="shared" si="102"/>
        <v>#VALUE!</v>
      </c>
      <c r="AN179" s="42" t="e">
        <f t="shared" si="103"/>
        <v>#VALUE!</v>
      </c>
      <c r="AO179" s="43" t="e">
        <f t="shared" si="104"/>
        <v>#VALUE!</v>
      </c>
      <c r="AP179" s="43" t="e">
        <f t="shared" si="105"/>
        <v>#VALUE!</v>
      </c>
      <c r="AQ179" s="43" t="e">
        <f t="shared" si="106"/>
        <v>#VALUE!</v>
      </c>
      <c r="AR179" s="43" t="e">
        <f t="shared" si="107"/>
        <v>#VALUE!</v>
      </c>
      <c r="AS179" s="177" t="e">
        <f t="shared" si="108"/>
        <v>#VALUE!</v>
      </c>
      <c r="AT179" s="115" t="e">
        <f t="shared" si="109"/>
        <v>#VALUE!</v>
      </c>
      <c r="AU179" s="115" t="e">
        <f t="shared" si="110"/>
        <v>#VALUE!</v>
      </c>
      <c r="AV179" s="115" t="e">
        <f t="shared" si="111"/>
        <v>#VALUE!</v>
      </c>
      <c r="AW179" s="115" t="e">
        <f t="shared" si="112"/>
        <v>#VALUE!</v>
      </c>
    </row>
    <row r="180" spans="1:49" x14ac:dyDescent="0.35">
      <c r="A180" s="5">
        <f t="shared" si="78"/>
        <v>2007</v>
      </c>
      <c r="B180" s="5">
        <f t="shared" si="79"/>
        <v>3</v>
      </c>
      <c r="C180" s="5">
        <f t="shared" si="80"/>
        <v>8</v>
      </c>
      <c r="D180" s="7">
        <f t="shared" si="81"/>
        <v>39325</v>
      </c>
      <c r="E180" s="7" t="str">
        <f>_xll.GetPriceData($J$4,"assessmentdate",D180)</f>
        <v>#N/A Log in required</v>
      </c>
      <c r="F180" s="33" t="s">
        <v>345</v>
      </c>
      <c r="G180" s="38" t="e">
        <f>_xll.GetPrice($G$4,,"mid",E180)</f>
        <v>#VALUE!</v>
      </c>
      <c r="H180" s="38" t="str">
        <f>_xll.GetPrice($G$4,,"mid",D180)</f>
        <v>#N/A No price available before 04/09/2009</v>
      </c>
      <c r="I180" s="38" t="str">
        <f>_xll.GetPrice($I$4,"MonthlyAverage","Mid",$D180)</f>
        <v>#N/A No price available for MonthlyAverage before 30/09/2009</v>
      </c>
      <c r="J180" s="16" t="str">
        <f>_xll.GetPriceData(J$4,"mid",$D180)</f>
        <v>#N/A Log in required</v>
      </c>
      <c r="K180" s="21" t="e">
        <f t="shared" si="82"/>
        <v>#VALUE!</v>
      </c>
      <c r="L180" s="16" t="str">
        <f>_xll.GetPriceData(L$4,"mid",$D180)</f>
        <v>#N/A Log in required</v>
      </c>
      <c r="M180" s="21" t="e">
        <f t="shared" si="83"/>
        <v>#VALUE!</v>
      </c>
      <c r="N180" s="16">
        <f>_xll.GetPrice($N$4,"MonthlyAverage","Mid",$D180)</f>
        <v>313</v>
      </c>
      <c r="O180" s="179">
        <f>_xll.GetPrice($O$4,"MonthlyAverage","Mid",$D180)</f>
        <v>29.43</v>
      </c>
      <c r="P180" s="21">
        <f t="shared" si="113"/>
        <v>588.6</v>
      </c>
      <c r="Q180" s="16">
        <f t="shared" si="114"/>
        <v>648.63720000000012</v>
      </c>
      <c r="R180" s="21">
        <f>_xll.GetPrice($R$4,"MonthlyAverage","Mid",$D180)</f>
        <v>25.59</v>
      </c>
      <c r="S180" s="21">
        <f t="shared" si="115"/>
        <v>511.8</v>
      </c>
      <c r="T180" s="16">
        <f t="shared" si="116"/>
        <v>564.00360000000001</v>
      </c>
      <c r="U180" s="190" t="e">
        <f t="shared" si="84"/>
        <v>#VALUE!</v>
      </c>
      <c r="V180" s="183" t="e">
        <f t="shared" si="85"/>
        <v>#VALUE!</v>
      </c>
      <c r="W180" s="191" t="e">
        <f t="shared" si="86"/>
        <v>#VALUE!</v>
      </c>
      <c r="X180" s="183" t="e">
        <f t="shared" si="87"/>
        <v>#VALUE!</v>
      </c>
      <c r="Y180" s="191" t="e">
        <f t="shared" si="88"/>
        <v>#VALUE!</v>
      </c>
      <c r="Z180" s="194" t="e">
        <f t="shared" si="89"/>
        <v>#VALUE!</v>
      </c>
      <c r="AA180" s="183" t="e">
        <f t="shared" si="90"/>
        <v>#VALUE!</v>
      </c>
      <c r="AB180" s="25" t="e">
        <f t="shared" si="91"/>
        <v>#VALUE!</v>
      </c>
      <c r="AC180" s="16" t="e">
        <f t="shared" si="92"/>
        <v>#VALUE!</v>
      </c>
      <c r="AD180" s="16" t="e">
        <f t="shared" si="93"/>
        <v>#VALUE!</v>
      </c>
      <c r="AE180" s="25" t="e">
        <f t="shared" si="94"/>
        <v>#VALUE!</v>
      </c>
      <c r="AF180" s="16" t="e">
        <f t="shared" si="95"/>
        <v>#VALUE!</v>
      </c>
      <c r="AG180" s="16">
        <f t="shared" si="96"/>
        <v>0</v>
      </c>
      <c r="AH180" s="16">
        <f t="shared" si="97"/>
        <v>-52.01439999999991</v>
      </c>
      <c r="AI180" s="16">
        <f t="shared" si="98"/>
        <v>-1.7632000000000971</v>
      </c>
      <c r="AJ180" s="25" t="e">
        <f t="shared" si="99"/>
        <v>#VALUE!</v>
      </c>
      <c r="AK180" s="16" t="e">
        <f t="shared" si="100"/>
        <v>#VALUE!</v>
      </c>
      <c r="AL180" s="16" t="e">
        <f t="shared" si="101"/>
        <v>#VALUE!</v>
      </c>
      <c r="AM180" s="16" t="e">
        <f t="shared" si="102"/>
        <v>#VALUE!</v>
      </c>
      <c r="AN180" s="42" t="e">
        <f t="shared" si="103"/>
        <v>#VALUE!</v>
      </c>
      <c r="AO180" s="43" t="e">
        <f t="shared" si="104"/>
        <v>#VALUE!</v>
      </c>
      <c r="AP180" s="43" t="e">
        <f t="shared" si="105"/>
        <v>#VALUE!</v>
      </c>
      <c r="AQ180" s="43" t="e">
        <f t="shared" si="106"/>
        <v>#VALUE!</v>
      </c>
      <c r="AR180" s="43" t="e">
        <f t="shared" si="107"/>
        <v>#VALUE!</v>
      </c>
      <c r="AS180" s="177" t="e">
        <f t="shared" si="108"/>
        <v>#VALUE!</v>
      </c>
      <c r="AT180" s="115" t="e">
        <f t="shared" si="109"/>
        <v>#VALUE!</v>
      </c>
      <c r="AU180" s="115" t="e">
        <f t="shared" si="110"/>
        <v>#VALUE!</v>
      </c>
      <c r="AV180" s="115" t="e">
        <f t="shared" si="111"/>
        <v>#VALUE!</v>
      </c>
      <c r="AW180" s="115" t="e">
        <f t="shared" si="112"/>
        <v>#VALUE!</v>
      </c>
    </row>
    <row r="181" spans="1:49" x14ac:dyDescent="0.35">
      <c r="A181" s="5">
        <f t="shared" si="78"/>
        <v>2007</v>
      </c>
      <c r="B181" s="5">
        <f t="shared" si="79"/>
        <v>3</v>
      </c>
      <c r="C181" s="5">
        <f t="shared" si="80"/>
        <v>9</v>
      </c>
      <c r="D181" s="7">
        <f t="shared" si="81"/>
        <v>39355</v>
      </c>
      <c r="E181" s="7" t="str">
        <f>_xll.GetPriceData($J$4,"assessmentdate",D181)</f>
        <v>#N/A Log in required</v>
      </c>
      <c r="F181" s="33" t="s">
        <v>346</v>
      </c>
      <c r="G181" s="38" t="e">
        <f>_xll.GetPrice($G$4,,"mid",E181)</f>
        <v>#VALUE!</v>
      </c>
      <c r="H181" s="38" t="str">
        <f>_xll.GetPrice($G$4,,"mid",D181)</f>
        <v>#N/A No price available before 04/09/2009</v>
      </c>
      <c r="I181" s="38" t="str">
        <f>_xll.GetPrice($I$4,"MonthlyAverage","Mid",$D181)</f>
        <v>#N/A No price available for MonthlyAverage before 30/09/2009</v>
      </c>
      <c r="J181" s="16" t="str">
        <f>_xll.GetPriceData(J$4,"mid",$D181)</f>
        <v>#N/A Log in required</v>
      </c>
      <c r="K181" s="21" t="e">
        <f t="shared" si="82"/>
        <v>#VALUE!</v>
      </c>
      <c r="L181" s="16" t="str">
        <f>_xll.GetPriceData(L$4,"mid",$D181)</f>
        <v>#N/A Log in required</v>
      </c>
      <c r="M181" s="21" t="e">
        <f t="shared" si="83"/>
        <v>#VALUE!</v>
      </c>
      <c r="N181" s="16">
        <f>_xll.GetPrice($N$4,"MonthlyAverage","Mid",$D181)</f>
        <v>313</v>
      </c>
      <c r="O181" s="179">
        <f>_xll.GetPrice($O$4,"MonthlyAverage","Mid",$D181)</f>
        <v>29</v>
      </c>
      <c r="P181" s="21">
        <f t="shared" si="113"/>
        <v>580</v>
      </c>
      <c r="Q181" s="16">
        <f t="shared" si="114"/>
        <v>639.16000000000008</v>
      </c>
      <c r="R181" s="21">
        <f>_xll.GetPrice($R$4,"MonthlyAverage","Mid",$D181)</f>
        <v>26.39</v>
      </c>
      <c r="S181" s="21">
        <f t="shared" si="115"/>
        <v>527.79999999999995</v>
      </c>
      <c r="T181" s="16">
        <f t="shared" si="116"/>
        <v>581.63559999999995</v>
      </c>
      <c r="U181" s="190" t="e">
        <f t="shared" si="84"/>
        <v>#VALUE!</v>
      </c>
      <c r="V181" s="183" t="e">
        <f t="shared" si="85"/>
        <v>#VALUE!</v>
      </c>
      <c r="W181" s="191" t="e">
        <f t="shared" si="86"/>
        <v>#VALUE!</v>
      </c>
      <c r="X181" s="183" t="e">
        <f t="shared" si="87"/>
        <v>#VALUE!</v>
      </c>
      <c r="Y181" s="191" t="e">
        <f t="shared" si="88"/>
        <v>#VALUE!</v>
      </c>
      <c r="Z181" s="194" t="e">
        <f t="shared" si="89"/>
        <v>#VALUE!</v>
      </c>
      <c r="AA181" s="183" t="e">
        <f t="shared" si="90"/>
        <v>#VALUE!</v>
      </c>
      <c r="AB181" s="25" t="e">
        <f t="shared" si="91"/>
        <v>#VALUE!</v>
      </c>
      <c r="AC181" s="16" t="e">
        <f t="shared" si="92"/>
        <v>#VALUE!</v>
      </c>
      <c r="AD181" s="16" t="e">
        <f t="shared" si="93"/>
        <v>#VALUE!</v>
      </c>
      <c r="AE181" s="25" t="e">
        <f t="shared" si="94"/>
        <v>#VALUE!</v>
      </c>
      <c r="AF181" s="16" t="e">
        <f t="shared" si="95"/>
        <v>#VALUE!</v>
      </c>
      <c r="AG181" s="16">
        <f t="shared" si="96"/>
        <v>0</v>
      </c>
      <c r="AH181" s="16">
        <f t="shared" si="97"/>
        <v>-9.4772000000000389</v>
      </c>
      <c r="AI181" s="16">
        <f t="shared" si="98"/>
        <v>17.631999999999948</v>
      </c>
      <c r="AJ181" s="25" t="e">
        <f t="shared" si="99"/>
        <v>#VALUE!</v>
      </c>
      <c r="AK181" s="16" t="e">
        <f t="shared" si="100"/>
        <v>#VALUE!</v>
      </c>
      <c r="AL181" s="16" t="e">
        <f t="shared" si="101"/>
        <v>#VALUE!</v>
      </c>
      <c r="AM181" s="16" t="e">
        <f t="shared" si="102"/>
        <v>#VALUE!</v>
      </c>
      <c r="AN181" s="42" t="e">
        <f t="shared" si="103"/>
        <v>#VALUE!</v>
      </c>
      <c r="AO181" s="43" t="e">
        <f t="shared" si="104"/>
        <v>#VALUE!</v>
      </c>
      <c r="AP181" s="43" t="e">
        <f t="shared" si="105"/>
        <v>#VALUE!</v>
      </c>
      <c r="AQ181" s="43" t="e">
        <f t="shared" si="106"/>
        <v>#VALUE!</v>
      </c>
      <c r="AR181" s="43" t="e">
        <f t="shared" si="107"/>
        <v>#VALUE!</v>
      </c>
      <c r="AS181" s="177" t="e">
        <f t="shared" si="108"/>
        <v>#VALUE!</v>
      </c>
      <c r="AT181" s="115" t="e">
        <f t="shared" si="109"/>
        <v>#VALUE!</v>
      </c>
      <c r="AU181" s="115" t="e">
        <f t="shared" si="110"/>
        <v>#VALUE!</v>
      </c>
      <c r="AV181" s="115" t="e">
        <f t="shared" si="111"/>
        <v>#VALUE!</v>
      </c>
      <c r="AW181" s="115" t="e">
        <f t="shared" si="112"/>
        <v>#VALUE!</v>
      </c>
    </row>
    <row r="182" spans="1:49" x14ac:dyDescent="0.35">
      <c r="A182" s="5">
        <f t="shared" si="78"/>
        <v>2007</v>
      </c>
      <c r="B182" s="5">
        <f t="shared" si="79"/>
        <v>4</v>
      </c>
      <c r="C182" s="5">
        <f t="shared" si="80"/>
        <v>10</v>
      </c>
      <c r="D182" s="7">
        <f t="shared" si="81"/>
        <v>39386</v>
      </c>
      <c r="E182" s="7" t="str">
        <f>_xll.GetPriceData($J$4,"assessmentdate",D182)</f>
        <v>#N/A Log in required</v>
      </c>
      <c r="F182" s="33" t="s">
        <v>347</v>
      </c>
      <c r="G182" s="38" t="e">
        <f>_xll.GetPrice($G$4,,"mid",E182)</f>
        <v>#VALUE!</v>
      </c>
      <c r="H182" s="38" t="str">
        <f>_xll.GetPrice($G$4,,"mid",D182)</f>
        <v>#N/A No price available before 04/09/2009</v>
      </c>
      <c r="I182" s="38" t="str">
        <f>_xll.GetPrice($I$4,"MonthlyAverage","Mid",$D182)</f>
        <v>#N/A No price available for MonthlyAverage before 30/09/2009</v>
      </c>
      <c r="J182" s="16" t="str">
        <f>_xll.GetPriceData(J$4,"mid",$D182)</f>
        <v>#N/A Log in required</v>
      </c>
      <c r="K182" s="21" t="e">
        <f t="shared" si="82"/>
        <v>#VALUE!</v>
      </c>
      <c r="L182" s="16" t="str">
        <f>_xll.GetPriceData(L$4,"mid",$D182)</f>
        <v>#N/A Log in required</v>
      </c>
      <c r="M182" s="21" t="e">
        <f t="shared" si="83"/>
        <v>#VALUE!</v>
      </c>
      <c r="N182" s="16">
        <f>_xll.GetPrice($N$4,"MonthlyAverage","Mid",$D182)</f>
        <v>313</v>
      </c>
      <c r="O182" s="179">
        <f>_xll.GetPrice($O$4,"MonthlyAverage","Mid",$D182)</f>
        <v>29</v>
      </c>
      <c r="P182" s="21">
        <f t="shared" si="113"/>
        <v>580</v>
      </c>
      <c r="Q182" s="16">
        <f t="shared" si="114"/>
        <v>639.16000000000008</v>
      </c>
      <c r="R182" s="21">
        <f>_xll.GetPrice($R$4,"MonthlyAverage","Mid",$D182)</f>
        <v>26.5</v>
      </c>
      <c r="S182" s="21">
        <f t="shared" si="115"/>
        <v>530</v>
      </c>
      <c r="T182" s="16">
        <f t="shared" si="116"/>
        <v>584.06000000000006</v>
      </c>
      <c r="U182" s="190" t="e">
        <f t="shared" si="84"/>
        <v>#VALUE!</v>
      </c>
      <c r="V182" s="183" t="e">
        <f t="shared" si="85"/>
        <v>#VALUE!</v>
      </c>
      <c r="W182" s="191" t="e">
        <f t="shared" si="86"/>
        <v>#VALUE!</v>
      </c>
      <c r="X182" s="183" t="e">
        <f t="shared" si="87"/>
        <v>#VALUE!</v>
      </c>
      <c r="Y182" s="191" t="e">
        <f t="shared" si="88"/>
        <v>#VALUE!</v>
      </c>
      <c r="Z182" s="194" t="e">
        <f t="shared" si="89"/>
        <v>#VALUE!</v>
      </c>
      <c r="AA182" s="183" t="e">
        <f t="shared" si="90"/>
        <v>#VALUE!</v>
      </c>
      <c r="AB182" s="25" t="e">
        <f t="shared" si="91"/>
        <v>#VALUE!</v>
      </c>
      <c r="AC182" s="16" t="e">
        <f t="shared" si="92"/>
        <v>#VALUE!</v>
      </c>
      <c r="AD182" s="16" t="e">
        <f t="shared" si="93"/>
        <v>#VALUE!</v>
      </c>
      <c r="AE182" s="25" t="e">
        <f t="shared" si="94"/>
        <v>#VALUE!</v>
      </c>
      <c r="AF182" s="16" t="e">
        <f t="shared" si="95"/>
        <v>#VALUE!</v>
      </c>
      <c r="AG182" s="16">
        <f t="shared" si="96"/>
        <v>0</v>
      </c>
      <c r="AH182" s="16">
        <f t="shared" si="97"/>
        <v>0</v>
      </c>
      <c r="AI182" s="16">
        <f t="shared" si="98"/>
        <v>2.4244000000001051</v>
      </c>
      <c r="AJ182" s="25" t="e">
        <f t="shared" si="99"/>
        <v>#VALUE!</v>
      </c>
      <c r="AK182" s="16" t="e">
        <f t="shared" si="100"/>
        <v>#VALUE!</v>
      </c>
      <c r="AL182" s="16" t="e">
        <f t="shared" si="101"/>
        <v>#VALUE!</v>
      </c>
      <c r="AM182" s="16" t="e">
        <f t="shared" si="102"/>
        <v>#VALUE!</v>
      </c>
      <c r="AN182" s="42" t="e">
        <f t="shared" si="103"/>
        <v>#VALUE!</v>
      </c>
      <c r="AO182" s="43" t="e">
        <f t="shared" si="104"/>
        <v>#VALUE!</v>
      </c>
      <c r="AP182" s="43" t="e">
        <f t="shared" si="105"/>
        <v>#VALUE!</v>
      </c>
      <c r="AQ182" s="43" t="e">
        <f t="shared" si="106"/>
        <v>#VALUE!</v>
      </c>
      <c r="AR182" s="43" t="e">
        <f t="shared" si="107"/>
        <v>#VALUE!</v>
      </c>
      <c r="AS182" s="177" t="e">
        <f t="shared" si="108"/>
        <v>#VALUE!</v>
      </c>
      <c r="AT182" s="115" t="e">
        <f t="shared" si="109"/>
        <v>#VALUE!</v>
      </c>
      <c r="AU182" s="115" t="e">
        <f t="shared" si="110"/>
        <v>#VALUE!</v>
      </c>
      <c r="AV182" s="115" t="e">
        <f t="shared" si="111"/>
        <v>#VALUE!</v>
      </c>
      <c r="AW182" s="115" t="e">
        <f t="shared" si="112"/>
        <v>#VALUE!</v>
      </c>
    </row>
    <row r="183" spans="1:49" x14ac:dyDescent="0.35">
      <c r="A183" s="5">
        <f t="shared" si="78"/>
        <v>2007</v>
      </c>
      <c r="B183" s="5">
        <f t="shared" si="79"/>
        <v>4</v>
      </c>
      <c r="C183" s="5">
        <f t="shared" si="80"/>
        <v>11</v>
      </c>
      <c r="D183" s="7">
        <f t="shared" si="81"/>
        <v>39416</v>
      </c>
      <c r="E183" s="7" t="str">
        <f>_xll.GetPriceData($J$4,"assessmentdate",D183)</f>
        <v>#N/A Log in required</v>
      </c>
      <c r="F183" s="33" t="s">
        <v>348</v>
      </c>
      <c r="G183" s="38" t="e">
        <f>_xll.GetPrice($G$4,,"mid",E183)</f>
        <v>#VALUE!</v>
      </c>
      <c r="H183" s="38" t="str">
        <f>_xll.GetPrice($G$4,,"mid",D183)</f>
        <v>#N/A No price available before 04/09/2009</v>
      </c>
      <c r="I183" s="38" t="str">
        <f>_xll.GetPrice($I$4,"MonthlyAverage","Mid",$D183)</f>
        <v>#N/A No price available for MonthlyAverage before 30/09/2009</v>
      </c>
      <c r="J183" s="16" t="str">
        <f>_xll.GetPriceData(J$4,"mid",$D183)</f>
        <v>#N/A Log in required</v>
      </c>
      <c r="K183" s="21" t="e">
        <f t="shared" si="82"/>
        <v>#VALUE!</v>
      </c>
      <c r="L183" s="16" t="str">
        <f>_xll.GetPriceData(L$4,"mid",$D183)</f>
        <v>#N/A Log in required</v>
      </c>
      <c r="M183" s="21" t="e">
        <f t="shared" si="83"/>
        <v>#VALUE!</v>
      </c>
      <c r="N183" s="16">
        <f>_xll.GetPrice($N$4,"MonthlyAverage","Mid",$D183)</f>
        <v>313</v>
      </c>
      <c r="O183" s="179">
        <f>_xll.GetPrice($O$4,"MonthlyAverage","Mid",$D183)</f>
        <v>28.62</v>
      </c>
      <c r="P183" s="21">
        <f t="shared" si="113"/>
        <v>572.4</v>
      </c>
      <c r="Q183" s="16">
        <f t="shared" si="114"/>
        <v>630.78480000000002</v>
      </c>
      <c r="R183" s="21">
        <f>_xll.GetPrice($R$4,"MonthlyAverage","Mid",$D183)</f>
        <v>26.72</v>
      </c>
      <c r="S183" s="21">
        <f t="shared" si="115"/>
        <v>534.4</v>
      </c>
      <c r="T183" s="16">
        <f t="shared" si="116"/>
        <v>588.90880000000004</v>
      </c>
      <c r="U183" s="190" t="e">
        <f t="shared" si="84"/>
        <v>#VALUE!</v>
      </c>
      <c r="V183" s="183" t="e">
        <f t="shared" si="85"/>
        <v>#VALUE!</v>
      </c>
      <c r="W183" s="191" t="e">
        <f t="shared" si="86"/>
        <v>#VALUE!</v>
      </c>
      <c r="X183" s="183" t="e">
        <f t="shared" si="87"/>
        <v>#VALUE!</v>
      </c>
      <c r="Y183" s="191" t="e">
        <f t="shared" si="88"/>
        <v>#VALUE!</v>
      </c>
      <c r="Z183" s="194" t="e">
        <f t="shared" si="89"/>
        <v>#VALUE!</v>
      </c>
      <c r="AA183" s="183" t="e">
        <f t="shared" si="90"/>
        <v>#VALUE!</v>
      </c>
      <c r="AB183" s="25" t="e">
        <f t="shared" si="91"/>
        <v>#VALUE!</v>
      </c>
      <c r="AC183" s="16" t="e">
        <f t="shared" si="92"/>
        <v>#VALUE!</v>
      </c>
      <c r="AD183" s="16" t="e">
        <f t="shared" si="93"/>
        <v>#VALUE!</v>
      </c>
      <c r="AE183" s="25" t="e">
        <f t="shared" si="94"/>
        <v>#VALUE!</v>
      </c>
      <c r="AF183" s="16" t="e">
        <f t="shared" si="95"/>
        <v>#VALUE!</v>
      </c>
      <c r="AG183" s="16">
        <f t="shared" si="96"/>
        <v>0</v>
      </c>
      <c r="AH183" s="16">
        <f t="shared" si="97"/>
        <v>-8.3752000000000635</v>
      </c>
      <c r="AI183" s="16">
        <f t="shared" si="98"/>
        <v>4.8487999999999829</v>
      </c>
      <c r="AJ183" s="25" t="e">
        <f t="shared" si="99"/>
        <v>#VALUE!</v>
      </c>
      <c r="AK183" s="16" t="e">
        <f t="shared" si="100"/>
        <v>#VALUE!</v>
      </c>
      <c r="AL183" s="16" t="e">
        <f t="shared" si="101"/>
        <v>#VALUE!</v>
      </c>
      <c r="AM183" s="16" t="e">
        <f t="shared" si="102"/>
        <v>#VALUE!</v>
      </c>
      <c r="AN183" s="42" t="e">
        <f t="shared" si="103"/>
        <v>#VALUE!</v>
      </c>
      <c r="AO183" s="43" t="e">
        <f t="shared" si="104"/>
        <v>#VALUE!</v>
      </c>
      <c r="AP183" s="43" t="e">
        <f t="shared" si="105"/>
        <v>#VALUE!</v>
      </c>
      <c r="AQ183" s="43" t="e">
        <f t="shared" si="106"/>
        <v>#VALUE!</v>
      </c>
      <c r="AR183" s="43" t="e">
        <f t="shared" si="107"/>
        <v>#VALUE!</v>
      </c>
      <c r="AS183" s="177" t="e">
        <f t="shared" si="108"/>
        <v>#VALUE!</v>
      </c>
      <c r="AT183" s="115" t="e">
        <f t="shared" si="109"/>
        <v>#VALUE!</v>
      </c>
      <c r="AU183" s="115" t="e">
        <f t="shared" si="110"/>
        <v>#VALUE!</v>
      </c>
      <c r="AV183" s="115" t="e">
        <f t="shared" si="111"/>
        <v>#VALUE!</v>
      </c>
      <c r="AW183" s="115" t="e">
        <f t="shared" si="112"/>
        <v>#VALUE!</v>
      </c>
    </row>
    <row r="184" spans="1:49" x14ac:dyDescent="0.35">
      <c r="A184" s="5">
        <f t="shared" si="78"/>
        <v>2007</v>
      </c>
      <c r="B184" s="5">
        <f t="shared" si="79"/>
        <v>4</v>
      </c>
      <c r="C184" s="5">
        <f t="shared" si="80"/>
        <v>12</v>
      </c>
      <c r="D184" s="7">
        <f t="shared" si="81"/>
        <v>39447</v>
      </c>
      <c r="E184" s="7" t="str">
        <f>_xll.GetPriceData($J$4,"assessmentdate",D184)</f>
        <v>#N/A Log in required</v>
      </c>
      <c r="F184" s="33" t="s">
        <v>349</v>
      </c>
      <c r="G184" s="38" t="e">
        <f>_xll.GetPrice($G$4,,"mid",E184)</f>
        <v>#VALUE!</v>
      </c>
      <c r="H184" s="38" t="str">
        <f>_xll.GetPrice($G$4,,"mid",D184)</f>
        <v>#N/A No price available before 04/09/2009</v>
      </c>
      <c r="I184" s="38" t="str">
        <f>_xll.GetPrice($I$4,"MonthlyAverage","Mid",$D184)</f>
        <v>#N/A No price available for MonthlyAverage before 30/09/2009</v>
      </c>
      <c r="J184" s="16" t="str">
        <f>_xll.GetPriceData(J$4,"mid",$D184)</f>
        <v>#N/A Log in required</v>
      </c>
      <c r="K184" s="21" t="e">
        <f t="shared" si="82"/>
        <v>#VALUE!</v>
      </c>
      <c r="L184" s="16" t="str">
        <f>_xll.GetPriceData(L$4,"mid",$D184)</f>
        <v>#N/A Log in required</v>
      </c>
      <c r="M184" s="21" t="e">
        <f t="shared" si="83"/>
        <v>#VALUE!</v>
      </c>
      <c r="N184" s="16">
        <f>_xll.GetPrice($N$4,"MonthlyAverage","Mid",$D184)</f>
        <v>358.43</v>
      </c>
      <c r="O184" s="179">
        <f>_xll.GetPrice($O$4,"MonthlyAverage","Mid",$D184)</f>
        <v>28.7</v>
      </c>
      <c r="P184" s="21">
        <f t="shared" si="113"/>
        <v>574</v>
      </c>
      <c r="Q184" s="16">
        <f t="shared" si="114"/>
        <v>632.548</v>
      </c>
      <c r="R184" s="21">
        <f>_xll.GetPrice($R$4,"MonthlyAverage","Mid",$D184)</f>
        <v>28.16</v>
      </c>
      <c r="S184" s="21">
        <f t="shared" si="115"/>
        <v>563.20000000000005</v>
      </c>
      <c r="T184" s="16">
        <f t="shared" si="116"/>
        <v>620.64640000000009</v>
      </c>
      <c r="U184" s="190" t="e">
        <f t="shared" si="84"/>
        <v>#VALUE!</v>
      </c>
      <c r="V184" s="183" t="e">
        <f t="shared" si="85"/>
        <v>#VALUE!</v>
      </c>
      <c r="W184" s="191" t="e">
        <f t="shared" si="86"/>
        <v>#VALUE!</v>
      </c>
      <c r="X184" s="183" t="e">
        <f t="shared" si="87"/>
        <v>#VALUE!</v>
      </c>
      <c r="Y184" s="191" t="e">
        <f t="shared" si="88"/>
        <v>#VALUE!</v>
      </c>
      <c r="Z184" s="194" t="e">
        <f t="shared" si="89"/>
        <v>#VALUE!</v>
      </c>
      <c r="AA184" s="183" t="e">
        <f t="shared" si="90"/>
        <v>#VALUE!</v>
      </c>
      <c r="AB184" s="25" t="e">
        <f t="shared" si="91"/>
        <v>#VALUE!</v>
      </c>
      <c r="AC184" s="16" t="e">
        <f t="shared" si="92"/>
        <v>#VALUE!</v>
      </c>
      <c r="AD184" s="16" t="e">
        <f t="shared" si="93"/>
        <v>#VALUE!</v>
      </c>
      <c r="AE184" s="25" t="e">
        <f t="shared" si="94"/>
        <v>#VALUE!</v>
      </c>
      <c r="AF184" s="16" t="e">
        <f t="shared" si="95"/>
        <v>#VALUE!</v>
      </c>
      <c r="AG184" s="16">
        <f t="shared" si="96"/>
        <v>45.430000000000007</v>
      </c>
      <c r="AH184" s="16">
        <f t="shared" si="97"/>
        <v>1.7631999999999834</v>
      </c>
      <c r="AI184" s="16">
        <f t="shared" si="98"/>
        <v>31.737600000000043</v>
      </c>
      <c r="AJ184" s="25" t="e">
        <f t="shared" si="99"/>
        <v>#VALUE!</v>
      </c>
      <c r="AK184" s="16" t="e">
        <f t="shared" si="100"/>
        <v>#VALUE!</v>
      </c>
      <c r="AL184" s="16" t="e">
        <f t="shared" si="101"/>
        <v>#VALUE!</v>
      </c>
      <c r="AM184" s="16" t="e">
        <f t="shared" si="102"/>
        <v>#VALUE!</v>
      </c>
      <c r="AN184" s="42" t="e">
        <f t="shared" si="103"/>
        <v>#VALUE!</v>
      </c>
      <c r="AO184" s="43" t="e">
        <f t="shared" si="104"/>
        <v>#VALUE!</v>
      </c>
      <c r="AP184" s="43" t="e">
        <f t="shared" si="105"/>
        <v>#VALUE!</v>
      </c>
      <c r="AQ184" s="43" t="e">
        <f t="shared" si="106"/>
        <v>#VALUE!</v>
      </c>
      <c r="AR184" s="43" t="e">
        <f t="shared" si="107"/>
        <v>#VALUE!</v>
      </c>
      <c r="AS184" s="177" t="e">
        <f t="shared" si="108"/>
        <v>#VALUE!</v>
      </c>
      <c r="AT184" s="115" t="e">
        <f t="shared" si="109"/>
        <v>#VALUE!</v>
      </c>
      <c r="AU184" s="115" t="e">
        <f t="shared" si="110"/>
        <v>#VALUE!</v>
      </c>
      <c r="AV184" s="115" t="e">
        <f t="shared" si="111"/>
        <v>#VALUE!</v>
      </c>
      <c r="AW184" s="115" t="e">
        <f t="shared" si="112"/>
        <v>#VALUE!</v>
      </c>
    </row>
    <row r="185" spans="1:49" x14ac:dyDescent="0.35">
      <c r="A185" s="5">
        <f t="shared" si="78"/>
        <v>2008</v>
      </c>
      <c r="B185" s="5">
        <f t="shared" si="79"/>
        <v>1</v>
      </c>
      <c r="C185" s="5">
        <f t="shared" si="80"/>
        <v>1</v>
      </c>
      <c r="D185" s="7">
        <f t="shared" si="81"/>
        <v>39478</v>
      </c>
      <c r="E185" s="7" t="str">
        <f>_xll.GetPriceData($J$4,"assessmentdate",D185)</f>
        <v>#N/A Log in required</v>
      </c>
      <c r="F185" s="33" t="s">
        <v>350</v>
      </c>
      <c r="G185" s="38" t="e">
        <f>_xll.GetPrice($G$4,,"mid",E185)</f>
        <v>#VALUE!</v>
      </c>
      <c r="H185" s="38" t="str">
        <f>_xll.GetPrice($G$4,,"mid",D185)</f>
        <v>#N/A No price available before 04/09/2009</v>
      </c>
      <c r="I185" s="38" t="str">
        <f>_xll.GetPrice($I$4,"MonthlyAverage","Mid",$D185)</f>
        <v>#N/A No price available for MonthlyAverage before 30/09/2009</v>
      </c>
      <c r="J185" s="16" t="str">
        <f>_xll.GetPriceData(J$4,"mid",$D185)</f>
        <v>#N/A Log in required</v>
      </c>
      <c r="K185" s="21" t="e">
        <f t="shared" si="82"/>
        <v>#VALUE!</v>
      </c>
      <c r="L185" s="16" t="str">
        <f>_xll.GetPriceData(L$4,"mid",$D185)</f>
        <v>#N/A Log in required</v>
      </c>
      <c r="M185" s="21" t="e">
        <f t="shared" si="83"/>
        <v>#VALUE!</v>
      </c>
      <c r="N185" s="16">
        <f>_xll.GetPrice($N$4,"MonthlyAverage","Mid",$D185)</f>
        <v>392.5</v>
      </c>
      <c r="O185" s="179">
        <f>_xll.GetPrice($O$4,"MonthlyAverage","Mid",$D185)</f>
        <v>31.18</v>
      </c>
      <c r="P185" s="21">
        <f t="shared" si="113"/>
        <v>623.6</v>
      </c>
      <c r="Q185" s="16">
        <f t="shared" si="114"/>
        <v>687.20720000000006</v>
      </c>
      <c r="R185" s="21">
        <f>_xll.GetPrice($R$4,"MonthlyAverage","Mid",$D185)</f>
        <v>31.26</v>
      </c>
      <c r="S185" s="21">
        <f t="shared" si="115"/>
        <v>625.20000000000005</v>
      </c>
      <c r="T185" s="16">
        <f t="shared" si="116"/>
        <v>688.97040000000015</v>
      </c>
      <c r="U185" s="190" t="e">
        <f t="shared" si="84"/>
        <v>#VALUE!</v>
      </c>
      <c r="V185" s="183" t="e">
        <f t="shared" si="85"/>
        <v>#VALUE!</v>
      </c>
      <c r="W185" s="191" t="e">
        <f t="shared" si="86"/>
        <v>#VALUE!</v>
      </c>
      <c r="X185" s="183" t="e">
        <f t="shared" si="87"/>
        <v>#VALUE!</v>
      </c>
      <c r="Y185" s="191" t="e">
        <f t="shared" si="88"/>
        <v>#VALUE!</v>
      </c>
      <c r="Z185" s="194" t="e">
        <f t="shared" si="89"/>
        <v>#VALUE!</v>
      </c>
      <c r="AA185" s="183" t="e">
        <f t="shared" si="90"/>
        <v>#VALUE!</v>
      </c>
      <c r="AB185" s="25" t="e">
        <f t="shared" si="91"/>
        <v>#VALUE!</v>
      </c>
      <c r="AC185" s="16" t="e">
        <f t="shared" si="92"/>
        <v>#VALUE!</v>
      </c>
      <c r="AD185" s="16" t="e">
        <f t="shared" si="93"/>
        <v>#VALUE!</v>
      </c>
      <c r="AE185" s="25" t="e">
        <f t="shared" si="94"/>
        <v>#VALUE!</v>
      </c>
      <c r="AF185" s="16" t="e">
        <f t="shared" si="95"/>
        <v>#VALUE!</v>
      </c>
      <c r="AG185" s="16">
        <f t="shared" si="96"/>
        <v>34.069999999999993</v>
      </c>
      <c r="AH185" s="16">
        <f t="shared" si="97"/>
        <v>54.659200000000055</v>
      </c>
      <c r="AI185" s="16">
        <f t="shared" si="98"/>
        <v>68.324000000000069</v>
      </c>
      <c r="AJ185" s="25" t="e">
        <f t="shared" si="99"/>
        <v>#VALUE!</v>
      </c>
      <c r="AK185" s="16" t="e">
        <f t="shared" si="100"/>
        <v>#VALUE!</v>
      </c>
      <c r="AL185" s="16" t="e">
        <f t="shared" si="101"/>
        <v>#VALUE!</v>
      </c>
      <c r="AM185" s="16" t="e">
        <f t="shared" si="102"/>
        <v>#VALUE!</v>
      </c>
      <c r="AN185" s="42" t="e">
        <f t="shared" si="103"/>
        <v>#VALUE!</v>
      </c>
      <c r="AO185" s="43" t="e">
        <f t="shared" si="104"/>
        <v>#VALUE!</v>
      </c>
      <c r="AP185" s="43" t="e">
        <f t="shared" si="105"/>
        <v>#VALUE!</v>
      </c>
      <c r="AQ185" s="43" t="e">
        <f t="shared" si="106"/>
        <v>#VALUE!</v>
      </c>
      <c r="AR185" s="43" t="e">
        <f t="shared" si="107"/>
        <v>#VALUE!</v>
      </c>
      <c r="AS185" s="177" t="e">
        <f t="shared" si="108"/>
        <v>#VALUE!</v>
      </c>
      <c r="AT185" s="115" t="e">
        <f t="shared" si="109"/>
        <v>#VALUE!</v>
      </c>
      <c r="AU185" s="115" t="e">
        <f t="shared" si="110"/>
        <v>#VALUE!</v>
      </c>
      <c r="AV185" s="115" t="e">
        <f t="shared" si="111"/>
        <v>#VALUE!</v>
      </c>
      <c r="AW185" s="115" t="e">
        <f t="shared" si="112"/>
        <v>#VALUE!</v>
      </c>
    </row>
    <row r="186" spans="1:49" x14ac:dyDescent="0.35">
      <c r="A186" s="5">
        <f t="shared" si="78"/>
        <v>2008</v>
      </c>
      <c r="B186" s="5">
        <f t="shared" si="79"/>
        <v>1</v>
      </c>
      <c r="C186" s="5">
        <f t="shared" si="80"/>
        <v>2</v>
      </c>
      <c r="D186" s="7">
        <f t="shared" si="81"/>
        <v>39507</v>
      </c>
      <c r="E186" s="7" t="str">
        <f>_xll.GetPriceData($J$4,"assessmentdate",D186)</f>
        <v>#N/A Log in required</v>
      </c>
      <c r="F186" s="33" t="s">
        <v>351</v>
      </c>
      <c r="G186" s="38" t="e">
        <f>_xll.GetPrice($G$4,,"mid",E186)</f>
        <v>#VALUE!</v>
      </c>
      <c r="H186" s="38" t="str">
        <f>_xll.GetPrice($G$4,,"mid",D186)</f>
        <v>#N/A No price available before 04/09/2009</v>
      </c>
      <c r="I186" s="38" t="str">
        <f>_xll.GetPrice($I$4,"MonthlyAverage","Mid",$D186)</f>
        <v>#N/A No price available for MonthlyAverage before 30/09/2009</v>
      </c>
      <c r="J186" s="16" t="str">
        <f>_xll.GetPriceData(J$4,"mid",$D186)</f>
        <v>#N/A Log in required</v>
      </c>
      <c r="K186" s="21" t="e">
        <f t="shared" si="82"/>
        <v>#VALUE!</v>
      </c>
      <c r="L186" s="16" t="str">
        <f>_xll.GetPriceData(L$4,"mid",$D186)</f>
        <v>#N/A Log in required</v>
      </c>
      <c r="M186" s="21" t="e">
        <f t="shared" si="83"/>
        <v>#VALUE!</v>
      </c>
      <c r="N186" s="16">
        <f>_xll.GetPrice($N$4,"MonthlyAverage","Mid",$D186)</f>
        <v>449.07</v>
      </c>
      <c r="O186" s="179">
        <f>_xll.GetPrice($O$4,"MonthlyAverage","Mid",$D186)</f>
        <v>33.159999999999997</v>
      </c>
      <c r="P186" s="21">
        <f t="shared" si="113"/>
        <v>663.19999999999993</v>
      </c>
      <c r="Q186" s="16">
        <f t="shared" si="114"/>
        <v>730.84640000000002</v>
      </c>
      <c r="R186" s="21">
        <f>_xll.GetPrice($R$4,"MonthlyAverage","Mid",$D186)</f>
        <v>35.6</v>
      </c>
      <c r="S186" s="21">
        <f t="shared" si="115"/>
        <v>712</v>
      </c>
      <c r="T186" s="16">
        <f t="shared" si="116"/>
        <v>784.62400000000002</v>
      </c>
      <c r="U186" s="190" t="e">
        <f t="shared" si="84"/>
        <v>#VALUE!</v>
      </c>
      <c r="V186" s="183" t="e">
        <f t="shared" si="85"/>
        <v>#VALUE!</v>
      </c>
      <c r="W186" s="191" t="e">
        <f t="shared" si="86"/>
        <v>#VALUE!</v>
      </c>
      <c r="X186" s="183" t="e">
        <f t="shared" si="87"/>
        <v>#VALUE!</v>
      </c>
      <c r="Y186" s="191" t="e">
        <f t="shared" si="88"/>
        <v>#VALUE!</v>
      </c>
      <c r="Z186" s="194" t="e">
        <f t="shared" si="89"/>
        <v>#VALUE!</v>
      </c>
      <c r="AA186" s="183" t="e">
        <f t="shared" si="90"/>
        <v>#VALUE!</v>
      </c>
      <c r="AB186" s="25" t="e">
        <f t="shared" si="91"/>
        <v>#VALUE!</v>
      </c>
      <c r="AC186" s="16" t="e">
        <f t="shared" si="92"/>
        <v>#VALUE!</v>
      </c>
      <c r="AD186" s="16" t="e">
        <f t="shared" si="93"/>
        <v>#VALUE!</v>
      </c>
      <c r="AE186" s="25" t="e">
        <f t="shared" si="94"/>
        <v>#VALUE!</v>
      </c>
      <c r="AF186" s="16" t="e">
        <f t="shared" si="95"/>
        <v>#VALUE!</v>
      </c>
      <c r="AG186" s="16">
        <f t="shared" si="96"/>
        <v>56.569999999999993</v>
      </c>
      <c r="AH186" s="16">
        <f t="shared" si="97"/>
        <v>43.63919999999996</v>
      </c>
      <c r="AI186" s="16">
        <f t="shared" si="98"/>
        <v>95.653599999999869</v>
      </c>
      <c r="AJ186" s="25" t="e">
        <f t="shared" si="99"/>
        <v>#VALUE!</v>
      </c>
      <c r="AK186" s="16" t="e">
        <f t="shared" si="100"/>
        <v>#VALUE!</v>
      </c>
      <c r="AL186" s="16" t="e">
        <f t="shared" si="101"/>
        <v>#VALUE!</v>
      </c>
      <c r="AM186" s="16" t="e">
        <f t="shared" si="102"/>
        <v>#VALUE!</v>
      </c>
      <c r="AN186" s="42" t="e">
        <f t="shared" si="103"/>
        <v>#VALUE!</v>
      </c>
      <c r="AO186" s="43" t="e">
        <f t="shared" si="104"/>
        <v>#VALUE!</v>
      </c>
      <c r="AP186" s="43" t="e">
        <f t="shared" si="105"/>
        <v>#VALUE!</v>
      </c>
      <c r="AQ186" s="43" t="e">
        <f t="shared" si="106"/>
        <v>#VALUE!</v>
      </c>
      <c r="AR186" s="43" t="e">
        <f t="shared" si="107"/>
        <v>#VALUE!</v>
      </c>
      <c r="AS186" s="177" t="e">
        <f t="shared" si="108"/>
        <v>#VALUE!</v>
      </c>
      <c r="AT186" s="115" t="e">
        <f t="shared" si="109"/>
        <v>#VALUE!</v>
      </c>
      <c r="AU186" s="115" t="e">
        <f t="shared" si="110"/>
        <v>#VALUE!</v>
      </c>
      <c r="AV186" s="115" t="e">
        <f t="shared" si="111"/>
        <v>#VALUE!</v>
      </c>
      <c r="AW186" s="115" t="e">
        <f t="shared" si="112"/>
        <v>#VALUE!</v>
      </c>
    </row>
    <row r="187" spans="1:49" x14ac:dyDescent="0.35">
      <c r="A187" s="5">
        <f t="shared" si="78"/>
        <v>2008</v>
      </c>
      <c r="B187" s="5">
        <f t="shared" si="79"/>
        <v>1</v>
      </c>
      <c r="C187" s="5">
        <f t="shared" si="80"/>
        <v>3</v>
      </c>
      <c r="D187" s="7">
        <f t="shared" si="81"/>
        <v>39538</v>
      </c>
      <c r="E187" s="7" t="str">
        <f>_xll.GetPriceData($J$4,"assessmentdate",D187)</f>
        <v>#N/A Log in required</v>
      </c>
      <c r="F187" s="33" t="s">
        <v>352</v>
      </c>
      <c r="G187" s="38" t="e">
        <f>_xll.GetPrice($G$4,,"mid",E187)</f>
        <v>#VALUE!</v>
      </c>
      <c r="H187" s="38" t="str">
        <f>_xll.GetPrice($G$4,,"mid",D187)</f>
        <v>#N/A No price available before 04/09/2009</v>
      </c>
      <c r="I187" s="38" t="str">
        <f>_xll.GetPrice($I$4,"MonthlyAverage","Mid",$D187)</f>
        <v>#N/A No price available for MonthlyAverage before 30/09/2009</v>
      </c>
      <c r="J187" s="16" t="str">
        <f>_xll.GetPriceData(J$4,"mid",$D187)</f>
        <v>#N/A Log in required</v>
      </c>
      <c r="K187" s="21" t="e">
        <f t="shared" si="82"/>
        <v>#VALUE!</v>
      </c>
      <c r="L187" s="16" t="str">
        <f>_xll.GetPriceData(L$4,"mid",$D187)</f>
        <v>#N/A Log in required</v>
      </c>
      <c r="M187" s="21" t="e">
        <f t="shared" si="83"/>
        <v>#VALUE!</v>
      </c>
      <c r="N187" s="16">
        <f>_xll.GetPrice($N$4,"MonthlyAverage","Mid",$D187)</f>
        <v>490</v>
      </c>
      <c r="O187" s="179">
        <f>_xll.GetPrice($O$4,"MonthlyAverage","Mid",$D187)</f>
        <v>33.56</v>
      </c>
      <c r="P187" s="21">
        <f t="shared" si="113"/>
        <v>671.2</v>
      </c>
      <c r="Q187" s="16">
        <f t="shared" si="114"/>
        <v>739.66240000000016</v>
      </c>
      <c r="R187" s="21">
        <f>_xll.GetPrice($R$4,"MonthlyAverage","Mid",$D187)</f>
        <v>39.5</v>
      </c>
      <c r="S187" s="21">
        <f t="shared" si="115"/>
        <v>790</v>
      </c>
      <c r="T187" s="16">
        <f t="shared" si="116"/>
        <v>870.58</v>
      </c>
      <c r="U187" s="190" t="e">
        <f t="shared" si="84"/>
        <v>#VALUE!</v>
      </c>
      <c r="V187" s="183" t="e">
        <f t="shared" si="85"/>
        <v>#VALUE!</v>
      </c>
      <c r="W187" s="191" t="e">
        <f t="shared" si="86"/>
        <v>#VALUE!</v>
      </c>
      <c r="X187" s="183" t="e">
        <f t="shared" si="87"/>
        <v>#VALUE!</v>
      </c>
      <c r="Y187" s="191" t="e">
        <f t="shared" si="88"/>
        <v>#VALUE!</v>
      </c>
      <c r="Z187" s="194" t="e">
        <f t="shared" si="89"/>
        <v>#VALUE!</v>
      </c>
      <c r="AA187" s="183" t="e">
        <f t="shared" si="90"/>
        <v>#VALUE!</v>
      </c>
      <c r="AB187" s="25" t="e">
        <f t="shared" si="91"/>
        <v>#VALUE!</v>
      </c>
      <c r="AC187" s="16" t="e">
        <f t="shared" si="92"/>
        <v>#VALUE!</v>
      </c>
      <c r="AD187" s="16" t="e">
        <f t="shared" si="93"/>
        <v>#VALUE!</v>
      </c>
      <c r="AE187" s="25" t="e">
        <f t="shared" si="94"/>
        <v>#VALUE!</v>
      </c>
      <c r="AF187" s="16" t="e">
        <f t="shared" si="95"/>
        <v>#VALUE!</v>
      </c>
      <c r="AG187" s="16">
        <f t="shared" si="96"/>
        <v>40.930000000000007</v>
      </c>
      <c r="AH187" s="16">
        <f t="shared" si="97"/>
        <v>8.8160000000001446</v>
      </c>
      <c r="AI187" s="16">
        <f t="shared" si="98"/>
        <v>85.956000000000017</v>
      </c>
      <c r="AJ187" s="25" t="e">
        <f t="shared" si="99"/>
        <v>#VALUE!</v>
      </c>
      <c r="AK187" s="16" t="e">
        <f t="shared" si="100"/>
        <v>#VALUE!</v>
      </c>
      <c r="AL187" s="16" t="e">
        <f t="shared" si="101"/>
        <v>#VALUE!</v>
      </c>
      <c r="AM187" s="16" t="e">
        <f t="shared" si="102"/>
        <v>#VALUE!</v>
      </c>
      <c r="AN187" s="42" t="e">
        <f t="shared" si="103"/>
        <v>#VALUE!</v>
      </c>
      <c r="AO187" s="43" t="e">
        <f t="shared" si="104"/>
        <v>#VALUE!</v>
      </c>
      <c r="AP187" s="43" t="e">
        <f t="shared" si="105"/>
        <v>#VALUE!</v>
      </c>
      <c r="AQ187" s="43" t="e">
        <f t="shared" si="106"/>
        <v>#VALUE!</v>
      </c>
      <c r="AR187" s="43" t="e">
        <f t="shared" si="107"/>
        <v>#VALUE!</v>
      </c>
      <c r="AS187" s="177" t="e">
        <f t="shared" si="108"/>
        <v>#VALUE!</v>
      </c>
      <c r="AT187" s="115" t="e">
        <f t="shared" si="109"/>
        <v>#VALUE!</v>
      </c>
      <c r="AU187" s="115" t="e">
        <f t="shared" si="110"/>
        <v>#VALUE!</v>
      </c>
      <c r="AV187" s="115" t="e">
        <f t="shared" si="111"/>
        <v>#VALUE!</v>
      </c>
      <c r="AW187" s="115" t="e">
        <f t="shared" si="112"/>
        <v>#VALUE!</v>
      </c>
    </row>
    <row r="188" spans="1:49" x14ac:dyDescent="0.35">
      <c r="A188" s="5">
        <f t="shared" si="78"/>
        <v>2008</v>
      </c>
      <c r="B188" s="5">
        <f t="shared" si="79"/>
        <v>2</v>
      </c>
      <c r="C188" s="5">
        <f t="shared" si="80"/>
        <v>4</v>
      </c>
      <c r="D188" s="7">
        <f t="shared" si="81"/>
        <v>39568</v>
      </c>
      <c r="E188" s="7" t="str">
        <f>_xll.GetPriceData($J$4,"assessmentdate",D188)</f>
        <v>#N/A Log in required</v>
      </c>
      <c r="F188" s="33" t="s">
        <v>353</v>
      </c>
      <c r="G188" s="38" t="e">
        <f>_xll.GetPrice($G$4,,"mid",E188)</f>
        <v>#VALUE!</v>
      </c>
      <c r="H188" s="38" t="str">
        <f>_xll.GetPrice($G$4,,"mid",D188)</f>
        <v>#N/A No price available before 04/09/2009</v>
      </c>
      <c r="I188" s="38" t="str">
        <f>_xll.GetPrice($I$4,"MonthlyAverage","Mid",$D188)</f>
        <v>#N/A No price available for MonthlyAverage before 30/09/2009</v>
      </c>
      <c r="J188" s="16" t="str">
        <f>_xll.GetPriceData(J$4,"mid",$D188)</f>
        <v>#N/A Log in required</v>
      </c>
      <c r="K188" s="21" t="e">
        <f t="shared" si="82"/>
        <v>#VALUE!</v>
      </c>
      <c r="L188" s="16" t="str">
        <f>_xll.GetPriceData(L$4,"mid",$D188)</f>
        <v>#N/A Log in required</v>
      </c>
      <c r="M188" s="21" t="e">
        <f t="shared" si="83"/>
        <v>#VALUE!</v>
      </c>
      <c r="N188" s="16">
        <f>_xll.GetPrice($N$4,"MonthlyAverage","Mid",$D188)</f>
        <v>620</v>
      </c>
      <c r="O188" s="179">
        <f>_xll.GetPrice($O$4,"MonthlyAverage","Mid",$D188)</f>
        <v>39.86</v>
      </c>
      <c r="P188" s="21">
        <f t="shared" si="113"/>
        <v>797.2</v>
      </c>
      <c r="Q188" s="16">
        <f t="shared" si="114"/>
        <v>878.51440000000014</v>
      </c>
      <c r="R188" s="21">
        <f>_xll.GetPrice($R$4,"MonthlyAverage","Mid",$D188)</f>
        <v>47.95</v>
      </c>
      <c r="S188" s="21">
        <f t="shared" si="115"/>
        <v>959</v>
      </c>
      <c r="T188" s="16">
        <f t="shared" si="116"/>
        <v>1056.818</v>
      </c>
      <c r="U188" s="190" t="e">
        <f t="shared" si="84"/>
        <v>#VALUE!</v>
      </c>
      <c r="V188" s="183" t="e">
        <f t="shared" si="85"/>
        <v>#VALUE!</v>
      </c>
      <c r="W188" s="191" t="e">
        <f t="shared" si="86"/>
        <v>#VALUE!</v>
      </c>
      <c r="X188" s="183" t="e">
        <f t="shared" si="87"/>
        <v>#VALUE!</v>
      </c>
      <c r="Y188" s="191" t="e">
        <f t="shared" si="88"/>
        <v>#VALUE!</v>
      </c>
      <c r="Z188" s="194" t="e">
        <f t="shared" si="89"/>
        <v>#VALUE!</v>
      </c>
      <c r="AA188" s="183" t="e">
        <f t="shared" si="90"/>
        <v>#VALUE!</v>
      </c>
      <c r="AB188" s="25" t="e">
        <f t="shared" si="91"/>
        <v>#VALUE!</v>
      </c>
      <c r="AC188" s="16" t="e">
        <f t="shared" si="92"/>
        <v>#VALUE!</v>
      </c>
      <c r="AD188" s="16" t="e">
        <f t="shared" si="93"/>
        <v>#VALUE!</v>
      </c>
      <c r="AE188" s="25" t="e">
        <f t="shared" si="94"/>
        <v>#VALUE!</v>
      </c>
      <c r="AF188" s="16" t="e">
        <f t="shared" si="95"/>
        <v>#VALUE!</v>
      </c>
      <c r="AG188" s="16">
        <f t="shared" si="96"/>
        <v>130</v>
      </c>
      <c r="AH188" s="16">
        <f t="shared" si="97"/>
        <v>138.85199999999998</v>
      </c>
      <c r="AI188" s="16">
        <f t="shared" si="98"/>
        <v>186.23799999999994</v>
      </c>
      <c r="AJ188" s="25" t="e">
        <f t="shared" si="99"/>
        <v>#VALUE!</v>
      </c>
      <c r="AK188" s="16" t="e">
        <f t="shared" si="100"/>
        <v>#VALUE!</v>
      </c>
      <c r="AL188" s="16" t="e">
        <f t="shared" si="101"/>
        <v>#VALUE!</v>
      </c>
      <c r="AM188" s="16" t="e">
        <f t="shared" si="102"/>
        <v>#VALUE!</v>
      </c>
      <c r="AN188" s="42" t="e">
        <f t="shared" si="103"/>
        <v>#VALUE!</v>
      </c>
      <c r="AO188" s="43" t="e">
        <f t="shared" si="104"/>
        <v>#VALUE!</v>
      </c>
      <c r="AP188" s="43" t="e">
        <f t="shared" si="105"/>
        <v>#VALUE!</v>
      </c>
      <c r="AQ188" s="43" t="e">
        <f t="shared" si="106"/>
        <v>#VALUE!</v>
      </c>
      <c r="AR188" s="43" t="e">
        <f t="shared" si="107"/>
        <v>#VALUE!</v>
      </c>
      <c r="AS188" s="177" t="e">
        <f t="shared" si="108"/>
        <v>#VALUE!</v>
      </c>
      <c r="AT188" s="115" t="e">
        <f t="shared" si="109"/>
        <v>#VALUE!</v>
      </c>
      <c r="AU188" s="115" t="e">
        <f t="shared" si="110"/>
        <v>#VALUE!</v>
      </c>
      <c r="AV188" s="115" t="e">
        <f t="shared" si="111"/>
        <v>#VALUE!</v>
      </c>
      <c r="AW188" s="115" t="e">
        <f t="shared" si="112"/>
        <v>#VALUE!</v>
      </c>
    </row>
    <row r="189" spans="1:49" x14ac:dyDescent="0.35">
      <c r="A189" s="5">
        <f t="shared" si="78"/>
        <v>2008</v>
      </c>
      <c r="B189" s="5">
        <f t="shared" si="79"/>
        <v>2</v>
      </c>
      <c r="C189" s="5">
        <f t="shared" si="80"/>
        <v>5</v>
      </c>
      <c r="D189" s="7">
        <f t="shared" si="81"/>
        <v>39599</v>
      </c>
      <c r="E189" s="7" t="str">
        <f>_xll.GetPriceData($J$4,"assessmentdate",D189)</f>
        <v>#N/A Log in required</v>
      </c>
      <c r="F189" s="33" t="s">
        <v>354</v>
      </c>
      <c r="G189" s="38" t="e">
        <f>_xll.GetPrice($G$4,,"mid",E189)</f>
        <v>#VALUE!</v>
      </c>
      <c r="H189" s="38" t="str">
        <f>_xll.GetPrice($G$4,,"mid",D189)</f>
        <v>#N/A No price available before 04/09/2009</v>
      </c>
      <c r="I189" s="38" t="str">
        <f>_xll.GetPrice($I$4,"MonthlyAverage","Mid",$D189)</f>
        <v>#N/A No price available for MonthlyAverage before 30/09/2009</v>
      </c>
      <c r="J189" s="16" t="str">
        <f>_xll.GetPriceData(J$4,"mid",$D189)</f>
        <v>#N/A Log in required</v>
      </c>
      <c r="K189" s="21" t="e">
        <f t="shared" si="82"/>
        <v>#VALUE!</v>
      </c>
      <c r="L189" s="16" t="str">
        <f>_xll.GetPriceData(L$4,"mid",$D189)</f>
        <v>#N/A Log in required</v>
      </c>
      <c r="M189" s="21" t="e">
        <f t="shared" si="83"/>
        <v>#VALUE!</v>
      </c>
      <c r="N189" s="16">
        <f>_xll.GetPrice($N$4,"MonthlyAverage","Mid",$D189)</f>
        <v>690</v>
      </c>
      <c r="O189" s="179">
        <f>_xll.GetPrice($O$4,"MonthlyAverage","Mid",$D189)</f>
        <v>42.44</v>
      </c>
      <c r="P189" s="21">
        <f t="shared" si="113"/>
        <v>848.8</v>
      </c>
      <c r="Q189" s="16">
        <f t="shared" si="114"/>
        <v>935.37760000000003</v>
      </c>
      <c r="R189" s="21">
        <f>_xll.GetPrice($R$4,"MonthlyAverage","Mid",$D189)</f>
        <v>54.44</v>
      </c>
      <c r="S189" s="21">
        <f t="shared" si="115"/>
        <v>1088.8</v>
      </c>
      <c r="T189" s="16">
        <f t="shared" si="116"/>
        <v>1199.8576</v>
      </c>
      <c r="U189" s="190" t="e">
        <f t="shared" si="84"/>
        <v>#VALUE!</v>
      </c>
      <c r="V189" s="183" t="e">
        <f t="shared" si="85"/>
        <v>#VALUE!</v>
      </c>
      <c r="W189" s="191" t="e">
        <f t="shared" si="86"/>
        <v>#VALUE!</v>
      </c>
      <c r="X189" s="183" t="e">
        <f t="shared" si="87"/>
        <v>#VALUE!</v>
      </c>
      <c r="Y189" s="191" t="e">
        <f t="shared" si="88"/>
        <v>#VALUE!</v>
      </c>
      <c r="Z189" s="194" t="e">
        <f t="shared" si="89"/>
        <v>#VALUE!</v>
      </c>
      <c r="AA189" s="183" t="e">
        <f t="shared" si="90"/>
        <v>#VALUE!</v>
      </c>
      <c r="AB189" s="25" t="e">
        <f t="shared" si="91"/>
        <v>#VALUE!</v>
      </c>
      <c r="AC189" s="16" t="e">
        <f t="shared" si="92"/>
        <v>#VALUE!</v>
      </c>
      <c r="AD189" s="16" t="e">
        <f t="shared" si="93"/>
        <v>#VALUE!</v>
      </c>
      <c r="AE189" s="25" t="e">
        <f t="shared" si="94"/>
        <v>#VALUE!</v>
      </c>
      <c r="AF189" s="16" t="e">
        <f t="shared" si="95"/>
        <v>#VALUE!</v>
      </c>
      <c r="AG189" s="16">
        <f t="shared" si="96"/>
        <v>70</v>
      </c>
      <c r="AH189" s="16">
        <f t="shared" si="97"/>
        <v>56.863199999999892</v>
      </c>
      <c r="AI189" s="16">
        <f t="shared" si="98"/>
        <v>143.03960000000006</v>
      </c>
      <c r="AJ189" s="25" t="e">
        <f t="shared" si="99"/>
        <v>#VALUE!</v>
      </c>
      <c r="AK189" s="16" t="e">
        <f t="shared" si="100"/>
        <v>#VALUE!</v>
      </c>
      <c r="AL189" s="16" t="e">
        <f t="shared" si="101"/>
        <v>#VALUE!</v>
      </c>
      <c r="AM189" s="16" t="e">
        <f t="shared" si="102"/>
        <v>#VALUE!</v>
      </c>
      <c r="AN189" s="42" t="e">
        <f t="shared" si="103"/>
        <v>#VALUE!</v>
      </c>
      <c r="AO189" s="43" t="e">
        <f t="shared" si="104"/>
        <v>#VALUE!</v>
      </c>
      <c r="AP189" s="43" t="e">
        <f t="shared" si="105"/>
        <v>#VALUE!</v>
      </c>
      <c r="AQ189" s="43" t="e">
        <f t="shared" si="106"/>
        <v>#VALUE!</v>
      </c>
      <c r="AR189" s="43" t="e">
        <f t="shared" si="107"/>
        <v>#VALUE!</v>
      </c>
      <c r="AS189" s="177" t="e">
        <f t="shared" si="108"/>
        <v>#VALUE!</v>
      </c>
      <c r="AT189" s="115" t="e">
        <f t="shared" si="109"/>
        <v>#VALUE!</v>
      </c>
      <c r="AU189" s="115" t="e">
        <f t="shared" si="110"/>
        <v>#VALUE!</v>
      </c>
      <c r="AV189" s="115" t="e">
        <f t="shared" si="111"/>
        <v>#VALUE!</v>
      </c>
      <c r="AW189" s="115" t="e">
        <f t="shared" si="112"/>
        <v>#VALUE!</v>
      </c>
    </row>
    <row r="190" spans="1:49" x14ac:dyDescent="0.35">
      <c r="A190" s="5">
        <f t="shared" si="78"/>
        <v>2008</v>
      </c>
      <c r="B190" s="5">
        <f t="shared" si="79"/>
        <v>2</v>
      </c>
      <c r="C190" s="5">
        <f t="shared" si="80"/>
        <v>6</v>
      </c>
      <c r="D190" s="7">
        <f t="shared" si="81"/>
        <v>39629</v>
      </c>
      <c r="E190" s="7" t="str">
        <f>_xll.GetPriceData($J$4,"assessmentdate",D190)</f>
        <v>#N/A Log in required</v>
      </c>
      <c r="F190" s="33" t="s">
        <v>355</v>
      </c>
      <c r="G190" s="38" t="e">
        <f>_xll.GetPrice($G$4,,"mid",E190)</f>
        <v>#VALUE!</v>
      </c>
      <c r="H190" s="38" t="str">
        <f>_xll.GetPrice($G$4,,"mid",D190)</f>
        <v>#N/A No price available before 04/09/2009</v>
      </c>
      <c r="I190" s="38" t="str">
        <f>_xll.GetPrice($I$4,"MonthlyAverage","Mid",$D190)</f>
        <v>#N/A No price available for MonthlyAverage before 30/09/2009</v>
      </c>
      <c r="J190" s="16" t="str">
        <f>_xll.GetPriceData(J$4,"mid",$D190)</f>
        <v>#N/A Log in required</v>
      </c>
      <c r="K190" s="21" t="e">
        <f t="shared" si="82"/>
        <v>#VALUE!</v>
      </c>
      <c r="L190" s="16" t="str">
        <f>_xll.GetPriceData(L$4,"mid",$D190)</f>
        <v>#N/A Log in required</v>
      </c>
      <c r="M190" s="21" t="e">
        <f t="shared" si="83"/>
        <v>#VALUE!</v>
      </c>
      <c r="N190" s="16">
        <f>_xll.GetPrice($N$4,"MonthlyAverage","Mid",$D190)</f>
        <v>826.67</v>
      </c>
      <c r="O190" s="179">
        <f>_xll.GetPrice($O$4,"MonthlyAverage","Mid",$D190)</f>
        <v>44.92</v>
      </c>
      <c r="P190" s="21">
        <f t="shared" si="113"/>
        <v>898.40000000000009</v>
      </c>
      <c r="Q190" s="16">
        <f t="shared" si="114"/>
        <v>990.0368000000002</v>
      </c>
      <c r="R190" s="21">
        <f>_xll.GetPrice($R$4,"MonthlyAverage","Mid",$D190)</f>
        <v>54.07</v>
      </c>
      <c r="S190" s="21">
        <f t="shared" si="115"/>
        <v>1081.4000000000001</v>
      </c>
      <c r="T190" s="16">
        <f t="shared" si="116"/>
        <v>1191.7028000000003</v>
      </c>
      <c r="U190" s="190" t="e">
        <f t="shared" si="84"/>
        <v>#VALUE!</v>
      </c>
      <c r="V190" s="183" t="e">
        <f t="shared" si="85"/>
        <v>#VALUE!</v>
      </c>
      <c r="W190" s="191" t="e">
        <f t="shared" si="86"/>
        <v>#VALUE!</v>
      </c>
      <c r="X190" s="183" t="e">
        <f t="shared" si="87"/>
        <v>#VALUE!</v>
      </c>
      <c r="Y190" s="191" t="e">
        <f t="shared" si="88"/>
        <v>#VALUE!</v>
      </c>
      <c r="Z190" s="194" t="e">
        <f t="shared" si="89"/>
        <v>#VALUE!</v>
      </c>
      <c r="AA190" s="183" t="e">
        <f t="shared" si="90"/>
        <v>#VALUE!</v>
      </c>
      <c r="AB190" s="25" t="e">
        <f t="shared" si="91"/>
        <v>#VALUE!</v>
      </c>
      <c r="AC190" s="16" t="e">
        <f t="shared" si="92"/>
        <v>#VALUE!</v>
      </c>
      <c r="AD190" s="16" t="e">
        <f t="shared" si="93"/>
        <v>#VALUE!</v>
      </c>
      <c r="AE190" s="25" t="e">
        <f t="shared" si="94"/>
        <v>#VALUE!</v>
      </c>
      <c r="AF190" s="16" t="e">
        <f t="shared" si="95"/>
        <v>#VALUE!</v>
      </c>
      <c r="AG190" s="16">
        <f t="shared" si="96"/>
        <v>136.66999999999996</v>
      </c>
      <c r="AH190" s="16">
        <f t="shared" si="97"/>
        <v>54.659200000000169</v>
      </c>
      <c r="AI190" s="16">
        <f t="shared" si="98"/>
        <v>-8.1547999999997955</v>
      </c>
      <c r="AJ190" s="25" t="e">
        <f t="shared" si="99"/>
        <v>#VALUE!</v>
      </c>
      <c r="AK190" s="16" t="e">
        <f t="shared" si="100"/>
        <v>#VALUE!</v>
      </c>
      <c r="AL190" s="16" t="e">
        <f t="shared" si="101"/>
        <v>#VALUE!</v>
      </c>
      <c r="AM190" s="16" t="e">
        <f t="shared" si="102"/>
        <v>#VALUE!</v>
      </c>
      <c r="AN190" s="42" t="e">
        <f t="shared" si="103"/>
        <v>#VALUE!</v>
      </c>
      <c r="AO190" s="43" t="e">
        <f t="shared" si="104"/>
        <v>#VALUE!</v>
      </c>
      <c r="AP190" s="43" t="e">
        <f t="shared" si="105"/>
        <v>#VALUE!</v>
      </c>
      <c r="AQ190" s="43" t="e">
        <f t="shared" si="106"/>
        <v>#VALUE!</v>
      </c>
      <c r="AR190" s="43" t="e">
        <f t="shared" si="107"/>
        <v>#VALUE!</v>
      </c>
      <c r="AS190" s="177" t="e">
        <f t="shared" si="108"/>
        <v>#VALUE!</v>
      </c>
      <c r="AT190" s="115" t="e">
        <f t="shared" si="109"/>
        <v>#VALUE!</v>
      </c>
      <c r="AU190" s="115" t="e">
        <f t="shared" si="110"/>
        <v>#VALUE!</v>
      </c>
      <c r="AV190" s="115" t="e">
        <f t="shared" si="111"/>
        <v>#VALUE!</v>
      </c>
      <c r="AW190" s="115" t="e">
        <f t="shared" si="112"/>
        <v>#VALUE!</v>
      </c>
    </row>
    <row r="191" spans="1:49" x14ac:dyDescent="0.35">
      <c r="A191" s="5">
        <f t="shared" si="78"/>
        <v>2008</v>
      </c>
      <c r="B191" s="5">
        <f t="shared" si="79"/>
        <v>3</v>
      </c>
      <c r="C191" s="5">
        <f t="shared" si="80"/>
        <v>7</v>
      </c>
      <c r="D191" s="7">
        <f t="shared" si="81"/>
        <v>39660</v>
      </c>
      <c r="E191" s="7" t="str">
        <f>_xll.GetPriceData($J$4,"assessmentdate",D191)</f>
        <v>#N/A Log in required</v>
      </c>
      <c r="F191" s="33" t="s">
        <v>356</v>
      </c>
      <c r="G191" s="38" t="e">
        <f>_xll.GetPrice($G$4,,"mid",E191)</f>
        <v>#VALUE!</v>
      </c>
      <c r="H191" s="38" t="str">
        <f>_xll.GetPrice($G$4,,"mid",D191)</f>
        <v>#N/A No price available before 04/09/2009</v>
      </c>
      <c r="I191" s="38" t="str">
        <f>_xll.GetPrice($I$4,"MonthlyAverage","Mid",$D191)</f>
        <v>#N/A No price available for MonthlyAverage before 30/09/2009</v>
      </c>
      <c r="J191" s="16" t="str">
        <f>_xll.GetPriceData(J$4,"mid",$D191)</f>
        <v>#N/A Log in required</v>
      </c>
      <c r="K191" s="21" t="e">
        <f t="shared" si="82"/>
        <v>#VALUE!</v>
      </c>
      <c r="L191" s="16" t="str">
        <f>_xll.GetPriceData(L$4,"mid",$D191)</f>
        <v>#N/A Log in required</v>
      </c>
      <c r="M191" s="21" t="e">
        <f t="shared" si="83"/>
        <v>#VALUE!</v>
      </c>
      <c r="N191" s="16">
        <f>_xll.GetPrice($N$4,"MonthlyAverage","Mid",$D191)</f>
        <v>922.22</v>
      </c>
      <c r="O191" s="179">
        <f>_xll.GetPrice($O$4,"MonthlyAverage","Mid",$D191)</f>
        <v>47.85</v>
      </c>
      <c r="P191" s="21">
        <f t="shared" si="113"/>
        <v>957</v>
      </c>
      <c r="Q191" s="16">
        <f t="shared" si="114"/>
        <v>1054.614</v>
      </c>
      <c r="R191" s="21">
        <f>_xll.GetPrice($R$4,"MonthlyAverage","Mid",$D191)</f>
        <v>54</v>
      </c>
      <c r="S191" s="21">
        <f t="shared" si="115"/>
        <v>1080</v>
      </c>
      <c r="T191" s="16">
        <f t="shared" si="116"/>
        <v>1190.1600000000001</v>
      </c>
      <c r="U191" s="190" t="e">
        <f t="shared" si="84"/>
        <v>#VALUE!</v>
      </c>
      <c r="V191" s="183" t="e">
        <f t="shared" si="85"/>
        <v>#VALUE!</v>
      </c>
      <c r="W191" s="191" t="e">
        <f t="shared" si="86"/>
        <v>#VALUE!</v>
      </c>
      <c r="X191" s="183" t="e">
        <f t="shared" si="87"/>
        <v>#VALUE!</v>
      </c>
      <c r="Y191" s="191" t="e">
        <f t="shared" si="88"/>
        <v>#VALUE!</v>
      </c>
      <c r="Z191" s="194" t="e">
        <f t="shared" si="89"/>
        <v>#VALUE!</v>
      </c>
      <c r="AA191" s="183" t="e">
        <f t="shared" si="90"/>
        <v>#VALUE!</v>
      </c>
      <c r="AB191" s="25" t="e">
        <f t="shared" si="91"/>
        <v>#VALUE!</v>
      </c>
      <c r="AC191" s="16" t="e">
        <f t="shared" si="92"/>
        <v>#VALUE!</v>
      </c>
      <c r="AD191" s="16" t="e">
        <f t="shared" si="93"/>
        <v>#VALUE!</v>
      </c>
      <c r="AE191" s="25" t="e">
        <f t="shared" si="94"/>
        <v>#VALUE!</v>
      </c>
      <c r="AF191" s="16" t="e">
        <f t="shared" si="95"/>
        <v>#VALUE!</v>
      </c>
      <c r="AG191" s="16">
        <f t="shared" si="96"/>
        <v>95.550000000000068</v>
      </c>
      <c r="AH191" s="16">
        <f t="shared" si="97"/>
        <v>64.577199999999834</v>
      </c>
      <c r="AI191" s="16">
        <f t="shared" si="98"/>
        <v>-1.5428000000001703</v>
      </c>
      <c r="AJ191" s="25" t="e">
        <f t="shared" si="99"/>
        <v>#VALUE!</v>
      </c>
      <c r="AK191" s="16" t="e">
        <f t="shared" si="100"/>
        <v>#VALUE!</v>
      </c>
      <c r="AL191" s="16" t="e">
        <f t="shared" si="101"/>
        <v>#VALUE!</v>
      </c>
      <c r="AM191" s="16" t="e">
        <f t="shared" si="102"/>
        <v>#VALUE!</v>
      </c>
      <c r="AN191" s="42" t="e">
        <f t="shared" si="103"/>
        <v>#VALUE!</v>
      </c>
      <c r="AO191" s="43" t="e">
        <f t="shared" si="104"/>
        <v>#VALUE!</v>
      </c>
      <c r="AP191" s="43" t="e">
        <f t="shared" si="105"/>
        <v>#VALUE!</v>
      </c>
      <c r="AQ191" s="43" t="e">
        <f t="shared" si="106"/>
        <v>#VALUE!</v>
      </c>
      <c r="AR191" s="43" t="e">
        <f t="shared" si="107"/>
        <v>#VALUE!</v>
      </c>
      <c r="AS191" s="177" t="e">
        <f t="shared" si="108"/>
        <v>#VALUE!</v>
      </c>
      <c r="AT191" s="115" t="e">
        <f t="shared" si="109"/>
        <v>#VALUE!</v>
      </c>
      <c r="AU191" s="115" t="e">
        <f t="shared" si="110"/>
        <v>#VALUE!</v>
      </c>
      <c r="AV191" s="115" t="e">
        <f t="shared" si="111"/>
        <v>#VALUE!</v>
      </c>
      <c r="AW191" s="115" t="e">
        <f t="shared" si="112"/>
        <v>#VALUE!</v>
      </c>
    </row>
    <row r="192" spans="1:49" x14ac:dyDescent="0.35">
      <c r="A192" s="5">
        <f t="shared" si="78"/>
        <v>2008</v>
      </c>
      <c r="B192" s="5">
        <f t="shared" si="79"/>
        <v>3</v>
      </c>
      <c r="C192" s="5">
        <f t="shared" si="80"/>
        <v>8</v>
      </c>
      <c r="D192" s="7">
        <f t="shared" si="81"/>
        <v>39691</v>
      </c>
      <c r="E192" s="7" t="str">
        <f>_xll.GetPriceData($J$4,"assessmentdate",D192)</f>
        <v>#N/A Log in required</v>
      </c>
      <c r="F192" s="33" t="s">
        <v>357</v>
      </c>
      <c r="G192" s="38" t="e">
        <f>_xll.GetPrice($G$4,,"mid",E192)</f>
        <v>#VALUE!</v>
      </c>
      <c r="H192" s="38" t="str">
        <f>_xll.GetPrice($G$4,,"mid",D192)</f>
        <v>#N/A No price available before 04/09/2009</v>
      </c>
      <c r="I192" s="38" t="str">
        <f>_xll.GetPrice($I$4,"MonthlyAverage","Mid",$D192)</f>
        <v>#N/A No price available for MonthlyAverage before 30/09/2009</v>
      </c>
      <c r="J192" s="16" t="str">
        <f>_xll.GetPriceData(J$4,"mid",$D192)</f>
        <v>#N/A Log in required</v>
      </c>
      <c r="K192" s="21" t="e">
        <f t="shared" si="82"/>
        <v>#VALUE!</v>
      </c>
      <c r="L192" s="16" t="str">
        <f>_xll.GetPriceData(L$4,"mid",$D192)</f>
        <v>#N/A Log in required</v>
      </c>
      <c r="M192" s="21" t="e">
        <f t="shared" si="83"/>
        <v>#VALUE!</v>
      </c>
      <c r="N192" s="16">
        <f>_xll.GetPrice($N$4,"MonthlyAverage","Mid",$D192)</f>
        <v>857.5</v>
      </c>
      <c r="O192" s="179">
        <f>_xll.GetPrice($O$4,"MonthlyAverage","Mid",$D192)</f>
        <v>52.8</v>
      </c>
      <c r="P192" s="21">
        <f t="shared" si="113"/>
        <v>1056</v>
      </c>
      <c r="Q192" s="16">
        <f t="shared" si="114"/>
        <v>1163.712</v>
      </c>
      <c r="R192" s="21">
        <f>_xll.GetPrice($R$4,"MonthlyAverage","Mid",$D192)</f>
        <v>53.43</v>
      </c>
      <c r="S192" s="21">
        <f t="shared" si="115"/>
        <v>1068.5999999999999</v>
      </c>
      <c r="T192" s="16">
        <f t="shared" si="116"/>
        <v>1177.5971999999999</v>
      </c>
      <c r="U192" s="190" t="e">
        <f t="shared" si="84"/>
        <v>#VALUE!</v>
      </c>
      <c r="V192" s="183" t="e">
        <f t="shared" si="85"/>
        <v>#VALUE!</v>
      </c>
      <c r="W192" s="191" t="e">
        <f t="shared" si="86"/>
        <v>#VALUE!</v>
      </c>
      <c r="X192" s="183" t="e">
        <f t="shared" si="87"/>
        <v>#VALUE!</v>
      </c>
      <c r="Y192" s="191" t="e">
        <f t="shared" si="88"/>
        <v>#VALUE!</v>
      </c>
      <c r="Z192" s="194" t="e">
        <f t="shared" si="89"/>
        <v>#VALUE!</v>
      </c>
      <c r="AA192" s="183" t="e">
        <f t="shared" si="90"/>
        <v>#VALUE!</v>
      </c>
      <c r="AB192" s="25" t="e">
        <f t="shared" si="91"/>
        <v>#VALUE!</v>
      </c>
      <c r="AC192" s="16" t="e">
        <f t="shared" si="92"/>
        <v>#VALUE!</v>
      </c>
      <c r="AD192" s="16" t="e">
        <f t="shared" si="93"/>
        <v>#VALUE!</v>
      </c>
      <c r="AE192" s="25" t="e">
        <f t="shared" si="94"/>
        <v>#VALUE!</v>
      </c>
      <c r="AF192" s="16" t="e">
        <f t="shared" si="95"/>
        <v>#VALUE!</v>
      </c>
      <c r="AG192" s="16">
        <f t="shared" si="96"/>
        <v>-64.720000000000027</v>
      </c>
      <c r="AH192" s="16">
        <f t="shared" si="97"/>
        <v>109.09799999999996</v>
      </c>
      <c r="AI192" s="16">
        <f t="shared" si="98"/>
        <v>-12.562800000000152</v>
      </c>
      <c r="AJ192" s="25" t="e">
        <f t="shared" si="99"/>
        <v>#VALUE!</v>
      </c>
      <c r="AK192" s="16" t="e">
        <f t="shared" si="100"/>
        <v>#VALUE!</v>
      </c>
      <c r="AL192" s="16" t="e">
        <f t="shared" si="101"/>
        <v>#VALUE!</v>
      </c>
      <c r="AM192" s="16" t="e">
        <f t="shared" si="102"/>
        <v>#VALUE!</v>
      </c>
      <c r="AN192" s="42" t="e">
        <f t="shared" si="103"/>
        <v>#VALUE!</v>
      </c>
      <c r="AO192" s="43" t="e">
        <f t="shared" si="104"/>
        <v>#VALUE!</v>
      </c>
      <c r="AP192" s="43" t="e">
        <f t="shared" si="105"/>
        <v>#VALUE!</v>
      </c>
      <c r="AQ192" s="43" t="e">
        <f t="shared" si="106"/>
        <v>#VALUE!</v>
      </c>
      <c r="AR192" s="43" t="e">
        <f t="shared" si="107"/>
        <v>#VALUE!</v>
      </c>
      <c r="AS192" s="177" t="e">
        <f t="shared" si="108"/>
        <v>#VALUE!</v>
      </c>
      <c r="AT192" s="115" t="e">
        <f t="shared" si="109"/>
        <v>#VALUE!</v>
      </c>
      <c r="AU192" s="115" t="e">
        <f t="shared" si="110"/>
        <v>#VALUE!</v>
      </c>
      <c r="AV192" s="115" t="e">
        <f t="shared" si="111"/>
        <v>#VALUE!</v>
      </c>
      <c r="AW192" s="115" t="e">
        <f t="shared" si="112"/>
        <v>#VALUE!</v>
      </c>
    </row>
    <row r="193" spans="1:49" x14ac:dyDescent="0.35">
      <c r="A193" s="5">
        <f t="shared" si="78"/>
        <v>2008</v>
      </c>
      <c r="B193" s="5">
        <f t="shared" si="79"/>
        <v>3</v>
      </c>
      <c r="C193" s="5">
        <f t="shared" si="80"/>
        <v>9</v>
      </c>
      <c r="D193" s="7">
        <f t="shared" si="81"/>
        <v>39721</v>
      </c>
      <c r="E193" s="7" t="str">
        <f>_xll.GetPriceData($J$4,"assessmentdate",D193)</f>
        <v>#N/A Log in required</v>
      </c>
      <c r="F193" s="33" t="s">
        <v>358</v>
      </c>
      <c r="G193" s="38" t="e">
        <f>_xll.GetPrice($G$4,,"mid",E193)</f>
        <v>#VALUE!</v>
      </c>
      <c r="H193" s="38" t="str">
        <f>_xll.GetPrice($G$4,,"mid",D193)</f>
        <v>#N/A No price available before 04/09/2009</v>
      </c>
      <c r="I193" s="38" t="str">
        <f>_xll.GetPrice($I$4,"MonthlyAverage","Mid",$D193)</f>
        <v>#N/A No price available for MonthlyAverage before 30/09/2009</v>
      </c>
      <c r="J193" s="16" t="str">
        <f>_xll.GetPriceData(J$4,"mid",$D193)</f>
        <v>#N/A Log in required</v>
      </c>
      <c r="K193" s="21" t="e">
        <f t="shared" si="82"/>
        <v>#VALUE!</v>
      </c>
      <c r="L193" s="16" t="str">
        <f>_xll.GetPriceData(L$4,"mid",$D193)</f>
        <v>#N/A Log in required</v>
      </c>
      <c r="M193" s="21" t="e">
        <f t="shared" si="83"/>
        <v>#VALUE!</v>
      </c>
      <c r="N193" s="16">
        <f>_xll.GetPrice($N$4,"MonthlyAverage","Mid",$D193)</f>
        <v>790</v>
      </c>
      <c r="O193" s="179">
        <f>_xll.GetPrice($O$4,"MonthlyAverage","Mid",$D193)</f>
        <v>50.47</v>
      </c>
      <c r="P193" s="21">
        <f t="shared" si="113"/>
        <v>1009.4</v>
      </c>
      <c r="Q193" s="16">
        <f t="shared" si="114"/>
        <v>1112.3588</v>
      </c>
      <c r="R193" s="21">
        <f>_xll.GetPrice($R$4,"MonthlyAverage","Mid",$D193)</f>
        <v>49.71</v>
      </c>
      <c r="S193" s="21">
        <f t="shared" si="115"/>
        <v>994.2</v>
      </c>
      <c r="T193" s="16">
        <f t="shared" si="116"/>
        <v>1095.6084000000001</v>
      </c>
      <c r="U193" s="190" t="e">
        <f t="shared" si="84"/>
        <v>#VALUE!</v>
      </c>
      <c r="V193" s="183" t="e">
        <f t="shared" si="85"/>
        <v>#VALUE!</v>
      </c>
      <c r="W193" s="191" t="e">
        <f t="shared" si="86"/>
        <v>#VALUE!</v>
      </c>
      <c r="X193" s="183" t="e">
        <f t="shared" si="87"/>
        <v>#VALUE!</v>
      </c>
      <c r="Y193" s="191" t="e">
        <f t="shared" si="88"/>
        <v>#VALUE!</v>
      </c>
      <c r="Z193" s="194" t="e">
        <f t="shared" si="89"/>
        <v>#VALUE!</v>
      </c>
      <c r="AA193" s="183" t="e">
        <f t="shared" si="90"/>
        <v>#VALUE!</v>
      </c>
      <c r="AB193" s="25" t="e">
        <f t="shared" si="91"/>
        <v>#VALUE!</v>
      </c>
      <c r="AC193" s="16" t="e">
        <f t="shared" si="92"/>
        <v>#VALUE!</v>
      </c>
      <c r="AD193" s="16" t="e">
        <f t="shared" si="93"/>
        <v>#VALUE!</v>
      </c>
      <c r="AE193" s="25" t="e">
        <f t="shared" si="94"/>
        <v>#VALUE!</v>
      </c>
      <c r="AF193" s="16" t="e">
        <f t="shared" si="95"/>
        <v>#VALUE!</v>
      </c>
      <c r="AG193" s="16">
        <f t="shared" si="96"/>
        <v>-67.5</v>
      </c>
      <c r="AH193" s="16">
        <f t="shared" si="97"/>
        <v>-51.353200000000015</v>
      </c>
      <c r="AI193" s="16">
        <f t="shared" si="98"/>
        <v>-81.988799999999856</v>
      </c>
      <c r="AJ193" s="25" t="e">
        <f t="shared" si="99"/>
        <v>#VALUE!</v>
      </c>
      <c r="AK193" s="16" t="e">
        <f t="shared" si="100"/>
        <v>#VALUE!</v>
      </c>
      <c r="AL193" s="16" t="e">
        <f t="shared" si="101"/>
        <v>#VALUE!</v>
      </c>
      <c r="AM193" s="16" t="e">
        <f t="shared" si="102"/>
        <v>#VALUE!</v>
      </c>
      <c r="AN193" s="42" t="e">
        <f t="shared" si="103"/>
        <v>#VALUE!</v>
      </c>
      <c r="AO193" s="43" t="e">
        <f t="shared" si="104"/>
        <v>#VALUE!</v>
      </c>
      <c r="AP193" s="43" t="e">
        <f t="shared" si="105"/>
        <v>#VALUE!</v>
      </c>
      <c r="AQ193" s="43" t="e">
        <f t="shared" si="106"/>
        <v>#VALUE!</v>
      </c>
      <c r="AR193" s="43" t="e">
        <f t="shared" si="107"/>
        <v>#VALUE!</v>
      </c>
      <c r="AS193" s="177" t="e">
        <f t="shared" si="108"/>
        <v>#VALUE!</v>
      </c>
      <c r="AT193" s="115" t="e">
        <f t="shared" si="109"/>
        <v>#VALUE!</v>
      </c>
      <c r="AU193" s="115" t="e">
        <f t="shared" si="110"/>
        <v>#VALUE!</v>
      </c>
      <c r="AV193" s="115" t="e">
        <f t="shared" si="111"/>
        <v>#VALUE!</v>
      </c>
      <c r="AW193" s="115" t="e">
        <f t="shared" si="112"/>
        <v>#VALUE!</v>
      </c>
    </row>
    <row r="194" spans="1:49" x14ac:dyDescent="0.35">
      <c r="A194" s="5">
        <f t="shared" si="78"/>
        <v>2008</v>
      </c>
      <c r="B194" s="5">
        <f t="shared" si="79"/>
        <v>4</v>
      </c>
      <c r="C194" s="5">
        <f t="shared" si="80"/>
        <v>10</v>
      </c>
      <c r="D194" s="7">
        <f t="shared" si="81"/>
        <v>39752</v>
      </c>
      <c r="E194" s="7" t="str">
        <f>_xll.GetPriceData($J$4,"assessmentdate",D194)</f>
        <v>#N/A Log in required</v>
      </c>
      <c r="F194" s="33" t="s">
        <v>359</v>
      </c>
      <c r="G194" s="38" t="e">
        <f>_xll.GetPrice($G$4,,"mid",E194)</f>
        <v>#VALUE!</v>
      </c>
      <c r="H194" s="38" t="str">
        <f>_xll.GetPrice($G$4,,"mid",D194)</f>
        <v>#N/A No price available before 04/09/2009</v>
      </c>
      <c r="I194" s="38" t="str">
        <f>_xll.GetPrice($I$4,"MonthlyAverage","Mid",$D194)</f>
        <v>#N/A No price available for MonthlyAverage before 30/09/2009</v>
      </c>
      <c r="J194" s="16" t="str">
        <f>_xll.GetPriceData(J$4,"mid",$D194)</f>
        <v>#N/A Log in required</v>
      </c>
      <c r="K194" s="21" t="e">
        <f t="shared" si="82"/>
        <v>#VALUE!</v>
      </c>
      <c r="L194" s="16" t="str">
        <f>_xll.GetPriceData(L$4,"mid",$D194)</f>
        <v>#N/A Log in required</v>
      </c>
      <c r="M194" s="21" t="e">
        <f t="shared" si="83"/>
        <v>#VALUE!</v>
      </c>
      <c r="N194" s="16">
        <f>_xll.GetPrice($N$4,"MonthlyAverage","Mid",$D194)</f>
        <v>790</v>
      </c>
      <c r="O194" s="179">
        <f>_xll.GetPrice($O$4,"MonthlyAverage","Mid",$D194)</f>
        <v>45.91</v>
      </c>
      <c r="P194" s="21">
        <f t="shared" si="113"/>
        <v>918.19999999999993</v>
      </c>
      <c r="Q194" s="16">
        <f t="shared" si="114"/>
        <v>1011.8564</v>
      </c>
      <c r="R194" s="21">
        <f>_xll.GetPrice($R$4,"MonthlyAverage","Mid",$D194)</f>
        <v>45.13</v>
      </c>
      <c r="S194" s="21">
        <f t="shared" si="115"/>
        <v>902.6</v>
      </c>
      <c r="T194" s="16">
        <f t="shared" si="116"/>
        <v>994.66520000000014</v>
      </c>
      <c r="U194" s="190" t="e">
        <f t="shared" si="84"/>
        <v>#VALUE!</v>
      </c>
      <c r="V194" s="183" t="e">
        <f t="shared" si="85"/>
        <v>#VALUE!</v>
      </c>
      <c r="W194" s="191" t="e">
        <f t="shared" si="86"/>
        <v>#VALUE!</v>
      </c>
      <c r="X194" s="183" t="e">
        <f t="shared" si="87"/>
        <v>#VALUE!</v>
      </c>
      <c r="Y194" s="191" t="e">
        <f t="shared" si="88"/>
        <v>#VALUE!</v>
      </c>
      <c r="Z194" s="194" t="e">
        <f t="shared" si="89"/>
        <v>#VALUE!</v>
      </c>
      <c r="AA194" s="183" t="e">
        <f t="shared" si="90"/>
        <v>#VALUE!</v>
      </c>
      <c r="AB194" s="25" t="e">
        <f t="shared" si="91"/>
        <v>#VALUE!</v>
      </c>
      <c r="AC194" s="16" t="e">
        <f t="shared" si="92"/>
        <v>#VALUE!</v>
      </c>
      <c r="AD194" s="16" t="e">
        <f t="shared" si="93"/>
        <v>#VALUE!</v>
      </c>
      <c r="AE194" s="25" t="e">
        <f t="shared" si="94"/>
        <v>#VALUE!</v>
      </c>
      <c r="AF194" s="16" t="e">
        <f t="shared" si="95"/>
        <v>#VALUE!</v>
      </c>
      <c r="AG194" s="16">
        <f t="shared" si="96"/>
        <v>0</v>
      </c>
      <c r="AH194" s="16">
        <f t="shared" si="97"/>
        <v>-100.50239999999997</v>
      </c>
      <c r="AI194" s="16">
        <f t="shared" si="98"/>
        <v>-100.94319999999993</v>
      </c>
      <c r="AJ194" s="25" t="e">
        <f t="shared" si="99"/>
        <v>#VALUE!</v>
      </c>
      <c r="AK194" s="16" t="e">
        <f t="shared" si="100"/>
        <v>#VALUE!</v>
      </c>
      <c r="AL194" s="16" t="e">
        <f t="shared" si="101"/>
        <v>#VALUE!</v>
      </c>
      <c r="AM194" s="16" t="e">
        <f t="shared" si="102"/>
        <v>#VALUE!</v>
      </c>
      <c r="AN194" s="42" t="e">
        <f t="shared" si="103"/>
        <v>#VALUE!</v>
      </c>
      <c r="AO194" s="43" t="e">
        <f t="shared" si="104"/>
        <v>#VALUE!</v>
      </c>
      <c r="AP194" s="43" t="e">
        <f t="shared" si="105"/>
        <v>#VALUE!</v>
      </c>
      <c r="AQ194" s="43" t="e">
        <f t="shared" si="106"/>
        <v>#VALUE!</v>
      </c>
      <c r="AR194" s="43" t="e">
        <f t="shared" si="107"/>
        <v>#VALUE!</v>
      </c>
      <c r="AS194" s="177" t="e">
        <f t="shared" si="108"/>
        <v>#VALUE!</v>
      </c>
      <c r="AT194" s="115" t="e">
        <f t="shared" si="109"/>
        <v>#VALUE!</v>
      </c>
      <c r="AU194" s="115" t="e">
        <f t="shared" si="110"/>
        <v>#VALUE!</v>
      </c>
      <c r="AV194" s="115" t="e">
        <f t="shared" si="111"/>
        <v>#VALUE!</v>
      </c>
      <c r="AW194" s="115" t="e">
        <f t="shared" si="112"/>
        <v>#VALUE!</v>
      </c>
    </row>
    <row r="195" spans="1:49" x14ac:dyDescent="0.35">
      <c r="A195" s="5">
        <f t="shared" si="78"/>
        <v>2008</v>
      </c>
      <c r="B195" s="5">
        <f t="shared" si="79"/>
        <v>4</v>
      </c>
      <c r="C195" s="5">
        <f t="shared" si="80"/>
        <v>11</v>
      </c>
      <c r="D195" s="7">
        <f t="shared" si="81"/>
        <v>39782</v>
      </c>
      <c r="E195" s="7" t="str">
        <f>_xll.GetPriceData($J$4,"assessmentdate",D195)</f>
        <v>#N/A Log in required</v>
      </c>
      <c r="F195" s="33" t="s">
        <v>360</v>
      </c>
      <c r="G195" s="38" t="e">
        <f>_xll.GetPrice($G$4,,"mid",E195)</f>
        <v>#VALUE!</v>
      </c>
      <c r="H195" s="38" t="str">
        <f>_xll.GetPrice($G$4,,"mid",D195)</f>
        <v>#N/A No price available before 04/09/2009</v>
      </c>
      <c r="I195" s="38" t="str">
        <f>_xll.GetPrice($I$4,"MonthlyAverage","Mid",$D195)</f>
        <v>#N/A No price available for MonthlyAverage before 30/09/2009</v>
      </c>
      <c r="J195" s="16" t="str">
        <f>_xll.GetPriceData(J$4,"mid",$D195)</f>
        <v>#N/A Log in required</v>
      </c>
      <c r="K195" s="21" t="e">
        <f t="shared" si="82"/>
        <v>#VALUE!</v>
      </c>
      <c r="L195" s="16" t="str">
        <f>_xll.GetPriceData(L$4,"mid",$D195)</f>
        <v>#N/A Log in required</v>
      </c>
      <c r="M195" s="21" t="e">
        <f t="shared" si="83"/>
        <v>#VALUE!</v>
      </c>
      <c r="N195" s="16">
        <f>_xll.GetPrice($N$4,"MonthlyAverage","Mid",$D195)</f>
        <v>530</v>
      </c>
      <c r="O195" s="179">
        <f>_xll.GetPrice($O$4,"MonthlyAverage","Mid",$D195)</f>
        <v>35.299999999999997</v>
      </c>
      <c r="P195" s="21">
        <f t="shared" si="113"/>
        <v>706</v>
      </c>
      <c r="Q195" s="16">
        <f t="shared" si="114"/>
        <v>778.01200000000006</v>
      </c>
      <c r="R195" s="21">
        <f>_xll.GetPrice($R$4,"MonthlyAverage","Mid",$D195)</f>
        <v>38.25</v>
      </c>
      <c r="S195" s="21">
        <f t="shared" si="115"/>
        <v>765</v>
      </c>
      <c r="T195" s="16">
        <f t="shared" si="116"/>
        <v>843.03000000000009</v>
      </c>
      <c r="U195" s="190" t="e">
        <f t="shared" si="84"/>
        <v>#VALUE!</v>
      </c>
      <c r="V195" s="183" t="e">
        <f t="shared" si="85"/>
        <v>#VALUE!</v>
      </c>
      <c r="W195" s="191" t="e">
        <f t="shared" si="86"/>
        <v>#VALUE!</v>
      </c>
      <c r="X195" s="183" t="e">
        <f t="shared" si="87"/>
        <v>#VALUE!</v>
      </c>
      <c r="Y195" s="191" t="e">
        <f t="shared" si="88"/>
        <v>#VALUE!</v>
      </c>
      <c r="Z195" s="194" t="e">
        <f t="shared" si="89"/>
        <v>#VALUE!</v>
      </c>
      <c r="AA195" s="183" t="e">
        <f t="shared" si="90"/>
        <v>#VALUE!</v>
      </c>
      <c r="AB195" s="25" t="e">
        <f t="shared" si="91"/>
        <v>#VALUE!</v>
      </c>
      <c r="AC195" s="16" t="e">
        <f t="shared" si="92"/>
        <v>#VALUE!</v>
      </c>
      <c r="AD195" s="16" t="e">
        <f t="shared" si="93"/>
        <v>#VALUE!</v>
      </c>
      <c r="AE195" s="25" t="e">
        <f t="shared" si="94"/>
        <v>#VALUE!</v>
      </c>
      <c r="AF195" s="16" t="e">
        <f t="shared" si="95"/>
        <v>#VALUE!</v>
      </c>
      <c r="AG195" s="16">
        <f t="shared" si="96"/>
        <v>-260</v>
      </c>
      <c r="AH195" s="16">
        <f t="shared" si="97"/>
        <v>-233.84439999999995</v>
      </c>
      <c r="AI195" s="16">
        <f t="shared" si="98"/>
        <v>-151.63520000000005</v>
      </c>
      <c r="AJ195" s="25" t="e">
        <f t="shared" si="99"/>
        <v>#VALUE!</v>
      </c>
      <c r="AK195" s="16" t="e">
        <f t="shared" si="100"/>
        <v>#VALUE!</v>
      </c>
      <c r="AL195" s="16" t="e">
        <f t="shared" si="101"/>
        <v>#VALUE!</v>
      </c>
      <c r="AM195" s="16" t="e">
        <f t="shared" si="102"/>
        <v>#VALUE!</v>
      </c>
      <c r="AN195" s="42" t="e">
        <f t="shared" si="103"/>
        <v>#VALUE!</v>
      </c>
      <c r="AO195" s="43" t="e">
        <f t="shared" si="104"/>
        <v>#VALUE!</v>
      </c>
      <c r="AP195" s="43" t="e">
        <f t="shared" si="105"/>
        <v>#VALUE!</v>
      </c>
      <c r="AQ195" s="43" t="e">
        <f t="shared" si="106"/>
        <v>#VALUE!</v>
      </c>
      <c r="AR195" s="43" t="e">
        <f t="shared" si="107"/>
        <v>#VALUE!</v>
      </c>
      <c r="AS195" s="177" t="e">
        <f t="shared" si="108"/>
        <v>#VALUE!</v>
      </c>
      <c r="AT195" s="115" t="e">
        <f t="shared" si="109"/>
        <v>#VALUE!</v>
      </c>
      <c r="AU195" s="115" t="e">
        <f t="shared" si="110"/>
        <v>#VALUE!</v>
      </c>
      <c r="AV195" s="115" t="e">
        <f t="shared" si="111"/>
        <v>#VALUE!</v>
      </c>
      <c r="AW195" s="115" t="e">
        <f t="shared" si="112"/>
        <v>#VALUE!</v>
      </c>
    </row>
    <row r="196" spans="1:49" x14ac:dyDescent="0.35">
      <c r="A196" s="5">
        <f t="shared" si="78"/>
        <v>2008</v>
      </c>
      <c r="B196" s="5">
        <f t="shared" si="79"/>
        <v>4</v>
      </c>
      <c r="C196" s="5">
        <f t="shared" si="80"/>
        <v>12</v>
      </c>
      <c r="D196" s="7">
        <f t="shared" si="81"/>
        <v>39813</v>
      </c>
      <c r="E196" s="7" t="str">
        <f>_xll.GetPriceData($J$4,"assessmentdate",D196)</f>
        <v>#N/A Log in required</v>
      </c>
      <c r="F196" s="33" t="s">
        <v>361</v>
      </c>
      <c r="G196" s="38" t="e">
        <f>_xll.GetPrice($G$4,,"mid",E196)</f>
        <v>#VALUE!</v>
      </c>
      <c r="H196" s="38" t="str">
        <f>_xll.GetPrice($G$4,,"mid",D196)</f>
        <v>#N/A No price available before 04/09/2009</v>
      </c>
      <c r="I196" s="38" t="str">
        <f>_xll.GetPrice($I$4,"MonthlyAverage","Mid",$D196)</f>
        <v>#N/A No price available for MonthlyAverage before 30/09/2009</v>
      </c>
      <c r="J196" s="16" t="str">
        <f>_xll.GetPriceData(J$4,"mid",$D196)</f>
        <v>#N/A Log in required</v>
      </c>
      <c r="K196" s="21" t="e">
        <f t="shared" si="82"/>
        <v>#VALUE!</v>
      </c>
      <c r="L196" s="16" t="str">
        <f>_xll.GetPriceData(L$4,"mid",$D196)</f>
        <v>#N/A Log in required</v>
      </c>
      <c r="M196" s="21" t="e">
        <f t="shared" si="83"/>
        <v>#VALUE!</v>
      </c>
      <c r="N196" s="16">
        <f>_xll.GetPrice($N$4,"MonthlyAverage","Mid",$D196)</f>
        <v>270</v>
      </c>
      <c r="O196" s="179">
        <f>_xll.GetPrice($O$4,"MonthlyAverage","Mid",$D196)</f>
        <v>33.799999999999997</v>
      </c>
      <c r="P196" s="21">
        <f t="shared" si="113"/>
        <v>676</v>
      </c>
      <c r="Q196" s="16">
        <f t="shared" si="114"/>
        <v>744.95200000000011</v>
      </c>
      <c r="R196" s="21">
        <f>_xll.GetPrice($R$4,"MonthlyAverage","Mid",$D196)</f>
        <v>29.43</v>
      </c>
      <c r="S196" s="21">
        <f t="shared" si="115"/>
        <v>588.6</v>
      </c>
      <c r="T196" s="16">
        <f t="shared" si="116"/>
        <v>648.63720000000012</v>
      </c>
      <c r="U196" s="190" t="e">
        <f t="shared" si="84"/>
        <v>#VALUE!</v>
      </c>
      <c r="V196" s="183" t="e">
        <f t="shared" si="85"/>
        <v>#VALUE!</v>
      </c>
      <c r="W196" s="191" t="e">
        <f t="shared" si="86"/>
        <v>#VALUE!</v>
      </c>
      <c r="X196" s="183" t="e">
        <f t="shared" si="87"/>
        <v>#VALUE!</v>
      </c>
      <c r="Y196" s="191" t="e">
        <f t="shared" si="88"/>
        <v>#VALUE!</v>
      </c>
      <c r="Z196" s="194" t="e">
        <f t="shared" si="89"/>
        <v>#VALUE!</v>
      </c>
      <c r="AA196" s="183" t="e">
        <f t="shared" si="90"/>
        <v>#VALUE!</v>
      </c>
      <c r="AB196" s="25" t="e">
        <f t="shared" si="91"/>
        <v>#VALUE!</v>
      </c>
      <c r="AC196" s="16" t="e">
        <f t="shared" si="92"/>
        <v>#VALUE!</v>
      </c>
      <c r="AD196" s="16" t="e">
        <f t="shared" si="93"/>
        <v>#VALUE!</v>
      </c>
      <c r="AE196" s="25" t="e">
        <f t="shared" si="94"/>
        <v>#VALUE!</v>
      </c>
      <c r="AF196" s="16" t="e">
        <f t="shared" si="95"/>
        <v>#VALUE!</v>
      </c>
      <c r="AG196" s="16">
        <f t="shared" si="96"/>
        <v>-260</v>
      </c>
      <c r="AH196" s="16">
        <f t="shared" si="97"/>
        <v>-33.059999999999945</v>
      </c>
      <c r="AI196" s="16">
        <f t="shared" si="98"/>
        <v>-194.39279999999997</v>
      </c>
      <c r="AJ196" s="25" t="e">
        <f t="shared" si="99"/>
        <v>#VALUE!</v>
      </c>
      <c r="AK196" s="16" t="e">
        <f t="shared" si="100"/>
        <v>#VALUE!</v>
      </c>
      <c r="AL196" s="16" t="e">
        <f t="shared" si="101"/>
        <v>#VALUE!</v>
      </c>
      <c r="AM196" s="16" t="e">
        <f t="shared" si="102"/>
        <v>#VALUE!</v>
      </c>
      <c r="AN196" s="42" t="e">
        <f t="shared" si="103"/>
        <v>#VALUE!</v>
      </c>
      <c r="AO196" s="43" t="e">
        <f t="shared" si="104"/>
        <v>#VALUE!</v>
      </c>
      <c r="AP196" s="43" t="e">
        <f t="shared" si="105"/>
        <v>#VALUE!</v>
      </c>
      <c r="AQ196" s="43" t="e">
        <f t="shared" si="106"/>
        <v>#VALUE!</v>
      </c>
      <c r="AR196" s="43" t="e">
        <f t="shared" si="107"/>
        <v>#VALUE!</v>
      </c>
      <c r="AS196" s="177" t="e">
        <f t="shared" si="108"/>
        <v>#VALUE!</v>
      </c>
      <c r="AT196" s="115" t="e">
        <f t="shared" si="109"/>
        <v>#VALUE!</v>
      </c>
      <c r="AU196" s="115" t="e">
        <f t="shared" si="110"/>
        <v>#VALUE!</v>
      </c>
      <c r="AV196" s="115" t="e">
        <f t="shared" si="111"/>
        <v>#VALUE!</v>
      </c>
      <c r="AW196" s="115" t="e">
        <f t="shared" si="112"/>
        <v>#VALUE!</v>
      </c>
    </row>
    <row r="197" spans="1:49" x14ac:dyDescent="0.35">
      <c r="A197" s="5">
        <f t="shared" ref="A197:A260" si="117">YEAR(F197)</f>
        <v>2009</v>
      </c>
      <c r="B197" s="5">
        <f t="shared" ref="B197:B260" si="118">CHOOSE(C197,1,1,1,2,2,2,3,3,3,4,4,4)</f>
        <v>1</v>
      </c>
      <c r="C197" s="5">
        <f t="shared" ref="C197:C260" si="119">MONTH(F197)</f>
        <v>1</v>
      </c>
      <c r="D197" s="7">
        <f t="shared" ref="D197:D260" si="120">EOMONTH(F197,0)</f>
        <v>39844</v>
      </c>
      <c r="E197" s="7" t="str">
        <f>_xll.GetPriceData($J$4,"assessmentdate",D197)</f>
        <v>#N/A Log in required</v>
      </c>
      <c r="F197" s="33" t="s">
        <v>362</v>
      </c>
      <c r="G197" s="38" t="e">
        <f>_xll.GetPrice($G$4,,"mid",E197)</f>
        <v>#VALUE!</v>
      </c>
      <c r="H197" s="38" t="str">
        <f>_xll.GetPrice($G$4,,"mid",D197)</f>
        <v>#N/A No price available before 04/09/2009</v>
      </c>
      <c r="I197" s="38" t="str">
        <f>_xll.GetPrice($I$4,"MonthlyAverage","Mid",$D197)</f>
        <v>#N/A No price available for MonthlyAverage before 30/09/2009</v>
      </c>
      <c r="J197" s="16" t="str">
        <f>_xll.GetPriceData(J$4,"mid",$D197)</f>
        <v>#N/A Log in required</v>
      </c>
      <c r="K197" s="21" t="e">
        <f t="shared" ref="K197:K260" si="121">J197/2240*2204.6</f>
        <v>#VALUE!</v>
      </c>
      <c r="L197" s="16" t="str">
        <f>_xll.GetPriceData(L$4,"mid",$D197)</f>
        <v>#N/A Log in required</v>
      </c>
      <c r="M197" s="21" t="e">
        <f t="shared" ref="M197:M260" si="122">L197/2240*2204.6</f>
        <v>#VALUE!</v>
      </c>
      <c r="N197" s="16">
        <f>_xll.GetPrice($N$4,"MonthlyAverage","Mid",$D197)</f>
        <v>298.75</v>
      </c>
      <c r="O197" s="179">
        <f>_xll.GetPrice($O$4,"MonthlyAverage","Mid",$D197)</f>
        <v>33.799999999999997</v>
      </c>
      <c r="P197" s="21">
        <f t="shared" si="113"/>
        <v>676</v>
      </c>
      <c r="Q197" s="16">
        <f t="shared" si="114"/>
        <v>744.95200000000011</v>
      </c>
      <c r="R197" s="21">
        <f>_xll.GetPrice($R$4,"MonthlyAverage","Mid",$D197)</f>
        <v>26.4</v>
      </c>
      <c r="S197" s="21">
        <f t="shared" si="115"/>
        <v>528</v>
      </c>
      <c r="T197" s="16">
        <f t="shared" si="116"/>
        <v>581.85599999999999</v>
      </c>
      <c r="U197" s="190" t="e">
        <f t="shared" ref="U197:U260" si="123">P197-J197</f>
        <v>#VALUE!</v>
      </c>
      <c r="V197" s="183" t="e">
        <f t="shared" ref="V197:V260" si="124">Q197-K197</f>
        <v>#VALUE!</v>
      </c>
      <c r="W197" s="191" t="e">
        <f t="shared" ref="W197:W260" si="125">S197-L197</f>
        <v>#VALUE!</v>
      </c>
      <c r="X197" s="183" t="e">
        <f t="shared" ref="X197:X260" si="126">T197-M197</f>
        <v>#VALUE!</v>
      </c>
      <c r="Y197" s="191" t="e">
        <f t="shared" ref="Y197:Y260" si="127">L197-J197</f>
        <v>#VALUE!</v>
      </c>
      <c r="Z197" s="194" t="e">
        <f t="shared" ref="Z197:Z260" si="128">M197-K197</f>
        <v>#VALUE!</v>
      </c>
      <c r="AA197" s="183" t="e">
        <f t="shared" ref="AA197:AA260" si="129">N197-M197</f>
        <v>#VALUE!</v>
      </c>
      <c r="AB197" s="25" t="e">
        <f t="shared" ref="AB197:AB260" si="130">J197-J196</f>
        <v>#VALUE!</v>
      </c>
      <c r="AC197" s="16" t="e">
        <f t="shared" ref="AC197:AC260" si="131">L197-L196</f>
        <v>#VALUE!</v>
      </c>
      <c r="AD197" s="16" t="e">
        <f t="shared" ref="AD197:AD260" si="132">Y197-Y196</f>
        <v>#VALUE!</v>
      </c>
      <c r="AE197" s="25" t="e">
        <f t="shared" ref="AE197:AE260" si="133">K197-K196</f>
        <v>#VALUE!</v>
      </c>
      <c r="AF197" s="16" t="e">
        <f t="shared" ref="AF197:AF260" si="134">M197-M196</f>
        <v>#VALUE!</v>
      </c>
      <c r="AG197" s="16">
        <f t="shared" ref="AG197:AG260" si="135">N197-N196</f>
        <v>28.75</v>
      </c>
      <c r="AH197" s="16">
        <f t="shared" ref="AH197:AH260" si="136">Q197-Q196</f>
        <v>0</v>
      </c>
      <c r="AI197" s="16">
        <f t="shared" ref="AI197:AI260" si="137">T197-T196</f>
        <v>-66.781200000000126</v>
      </c>
      <c r="AJ197" s="25" t="e">
        <f t="shared" ref="AJ197:AJ260" si="138">V197-V196</f>
        <v>#VALUE!</v>
      </c>
      <c r="AK197" s="16" t="e">
        <f t="shared" ref="AK197:AK260" si="139">X197-X196</f>
        <v>#VALUE!</v>
      </c>
      <c r="AL197" s="16" t="e">
        <f t="shared" ref="AL197:AL260" si="140">Z197-Z196</f>
        <v>#VALUE!</v>
      </c>
      <c r="AM197" s="16" t="e">
        <f t="shared" ref="AM197:AM260" si="141">AA197-AA196</f>
        <v>#VALUE!</v>
      </c>
      <c r="AN197" s="42" t="e">
        <f t="shared" ref="AN197:AN260" si="142">G197-G196</f>
        <v>#VALUE!</v>
      </c>
      <c r="AO197" s="43" t="e">
        <f t="shared" ref="AO197:AO260" si="143">H196-G196</f>
        <v>#VALUE!</v>
      </c>
      <c r="AP197" s="43" t="e">
        <f t="shared" ref="AP197:AP260" si="144">G197-H196</f>
        <v>#VALUE!</v>
      </c>
      <c r="AQ197" s="43" t="e">
        <f t="shared" ref="AQ197:AQ260" si="145">H197-H196</f>
        <v>#VALUE!</v>
      </c>
      <c r="AR197" s="43" t="e">
        <f t="shared" ref="AR197:AR260" si="146">I197-I196</f>
        <v>#VALUE!</v>
      </c>
      <c r="AS197" s="177" t="e">
        <f t="shared" ref="AS197:AS260" si="147">IF(OR(AND(AN197&gt;0,AB197&gt;0),AND(AN197&lt;0,AB197&lt;0)),"align","diverge")</f>
        <v>#VALUE!</v>
      </c>
      <c r="AT197" s="115" t="e">
        <f t="shared" ref="AT197:AT260" si="148">IF(OR(AND(AO197&gt;0,AB197&gt;0),AND(AO197&lt;0,AB197&lt;0)),"align","diverge")</f>
        <v>#VALUE!</v>
      </c>
      <c r="AU197" s="115" t="e">
        <f t="shared" ref="AU197:AU260" si="149">IF(OR(AND(AP197&gt;0,AB197&gt;0),AND(AP197&lt;0,AB197&lt;0)),"align","diverge")</f>
        <v>#VALUE!</v>
      </c>
      <c r="AV197" s="115" t="e">
        <f t="shared" ref="AV197:AV260" si="150">IF(OR(AND(AQ197&gt;0,AB197&gt;0),AND(AQ197&lt;0,AB197&lt;0)),"align","diverge")</f>
        <v>#VALUE!</v>
      </c>
      <c r="AW197" s="115" t="e">
        <f t="shared" ref="AW197:AW260" si="151">IF(OR(AND(AR197&gt;0,AB197&gt;0),AND(AR197&lt;0,AB197&lt;0)),"align","diverge")</f>
        <v>#VALUE!</v>
      </c>
    </row>
    <row r="198" spans="1:49" x14ac:dyDescent="0.35">
      <c r="A198" s="5">
        <f t="shared" si="117"/>
        <v>2009</v>
      </c>
      <c r="B198" s="5">
        <f t="shared" si="118"/>
        <v>1</v>
      </c>
      <c r="C198" s="5">
        <f t="shared" si="119"/>
        <v>2</v>
      </c>
      <c r="D198" s="7">
        <f t="shared" si="120"/>
        <v>39872</v>
      </c>
      <c r="E198" s="7" t="str">
        <f>_xll.GetPriceData($J$4,"assessmentdate",D198)</f>
        <v>#N/A Log in required</v>
      </c>
      <c r="F198" s="33" t="s">
        <v>363</v>
      </c>
      <c r="G198" s="38" t="e">
        <f>_xll.GetPrice($G$4,,"mid",E198)</f>
        <v>#VALUE!</v>
      </c>
      <c r="H198" s="38" t="str">
        <f>_xll.GetPrice($G$4,,"mid",D198)</f>
        <v>#N/A No price available before 04/09/2009</v>
      </c>
      <c r="I198" s="38" t="str">
        <f>_xll.GetPrice($I$4,"MonthlyAverage","Mid",$D198)</f>
        <v>#N/A No price available for MonthlyAverage before 30/09/2009</v>
      </c>
      <c r="J198" s="16" t="str">
        <f>_xll.GetPriceData(J$4,"mid",$D198)</f>
        <v>#N/A Log in required</v>
      </c>
      <c r="K198" s="21" t="e">
        <f t="shared" si="121"/>
        <v>#VALUE!</v>
      </c>
      <c r="L198" s="16" t="str">
        <f>_xll.GetPriceData(L$4,"mid",$D198)</f>
        <v>#N/A Log in required</v>
      </c>
      <c r="M198" s="21" t="e">
        <f t="shared" si="122"/>
        <v>#VALUE!</v>
      </c>
      <c r="N198" s="16">
        <f>_xll.GetPrice($N$4,"MonthlyAverage","Mid",$D198)</f>
        <v>327.5</v>
      </c>
      <c r="O198" s="179">
        <f>_xll.GetPrice($O$4,"MonthlyAverage","Mid",$D198)</f>
        <v>33.799999999999997</v>
      </c>
      <c r="P198" s="21">
        <f t="shared" si="113"/>
        <v>676</v>
      </c>
      <c r="Q198" s="16">
        <f t="shared" si="114"/>
        <v>744.95200000000011</v>
      </c>
      <c r="R198" s="21">
        <f>_xll.GetPrice($R$4,"MonthlyAverage","Mid",$D198)</f>
        <v>25.89</v>
      </c>
      <c r="S198" s="21">
        <f t="shared" si="115"/>
        <v>517.79999999999995</v>
      </c>
      <c r="T198" s="16">
        <f t="shared" si="116"/>
        <v>570.61559999999997</v>
      </c>
      <c r="U198" s="190" t="e">
        <f t="shared" si="123"/>
        <v>#VALUE!</v>
      </c>
      <c r="V198" s="183" t="e">
        <f t="shared" si="124"/>
        <v>#VALUE!</v>
      </c>
      <c r="W198" s="191" t="e">
        <f t="shared" si="125"/>
        <v>#VALUE!</v>
      </c>
      <c r="X198" s="183" t="e">
        <f t="shared" si="126"/>
        <v>#VALUE!</v>
      </c>
      <c r="Y198" s="191" t="e">
        <f t="shared" si="127"/>
        <v>#VALUE!</v>
      </c>
      <c r="Z198" s="194" t="e">
        <f t="shared" si="128"/>
        <v>#VALUE!</v>
      </c>
      <c r="AA198" s="183" t="e">
        <f t="shared" si="129"/>
        <v>#VALUE!</v>
      </c>
      <c r="AB198" s="25" t="e">
        <f t="shared" si="130"/>
        <v>#VALUE!</v>
      </c>
      <c r="AC198" s="16" t="e">
        <f t="shared" si="131"/>
        <v>#VALUE!</v>
      </c>
      <c r="AD198" s="16" t="e">
        <f t="shared" si="132"/>
        <v>#VALUE!</v>
      </c>
      <c r="AE198" s="25" t="e">
        <f t="shared" si="133"/>
        <v>#VALUE!</v>
      </c>
      <c r="AF198" s="16" t="e">
        <f t="shared" si="134"/>
        <v>#VALUE!</v>
      </c>
      <c r="AG198" s="16">
        <f t="shared" si="135"/>
        <v>28.75</v>
      </c>
      <c r="AH198" s="16">
        <f t="shared" si="136"/>
        <v>0</v>
      </c>
      <c r="AI198" s="16">
        <f t="shared" si="137"/>
        <v>-11.240400000000022</v>
      </c>
      <c r="AJ198" s="25" t="e">
        <f t="shared" si="138"/>
        <v>#VALUE!</v>
      </c>
      <c r="AK198" s="16" t="e">
        <f t="shared" si="139"/>
        <v>#VALUE!</v>
      </c>
      <c r="AL198" s="16" t="e">
        <f t="shared" si="140"/>
        <v>#VALUE!</v>
      </c>
      <c r="AM198" s="16" t="e">
        <f t="shared" si="141"/>
        <v>#VALUE!</v>
      </c>
      <c r="AN198" s="42" t="e">
        <f t="shared" si="142"/>
        <v>#VALUE!</v>
      </c>
      <c r="AO198" s="43" t="e">
        <f t="shared" si="143"/>
        <v>#VALUE!</v>
      </c>
      <c r="AP198" s="43" t="e">
        <f t="shared" si="144"/>
        <v>#VALUE!</v>
      </c>
      <c r="AQ198" s="43" t="e">
        <f t="shared" si="145"/>
        <v>#VALUE!</v>
      </c>
      <c r="AR198" s="43" t="e">
        <f t="shared" si="146"/>
        <v>#VALUE!</v>
      </c>
      <c r="AS198" s="177" t="e">
        <f t="shared" si="147"/>
        <v>#VALUE!</v>
      </c>
      <c r="AT198" s="115" t="e">
        <f t="shared" si="148"/>
        <v>#VALUE!</v>
      </c>
      <c r="AU198" s="115" t="e">
        <f t="shared" si="149"/>
        <v>#VALUE!</v>
      </c>
      <c r="AV198" s="115" t="e">
        <f t="shared" si="150"/>
        <v>#VALUE!</v>
      </c>
      <c r="AW198" s="115" t="e">
        <f t="shared" si="151"/>
        <v>#VALUE!</v>
      </c>
    </row>
    <row r="199" spans="1:49" x14ac:dyDescent="0.35">
      <c r="A199" s="5">
        <f t="shared" si="117"/>
        <v>2009</v>
      </c>
      <c r="B199" s="5">
        <f t="shared" si="118"/>
        <v>1</v>
      </c>
      <c r="C199" s="5">
        <f t="shared" si="119"/>
        <v>3</v>
      </c>
      <c r="D199" s="7">
        <f t="shared" si="120"/>
        <v>39903</v>
      </c>
      <c r="E199" s="7" t="str">
        <f>_xll.GetPriceData($J$4,"assessmentdate",D199)</f>
        <v>#N/A Log in required</v>
      </c>
      <c r="F199" s="33" t="s">
        <v>364</v>
      </c>
      <c r="G199" s="38" t="e">
        <f>_xll.GetPrice($G$4,,"mid",E199)</f>
        <v>#VALUE!</v>
      </c>
      <c r="H199" s="38" t="str">
        <f>_xll.GetPrice($G$4,,"mid",D199)</f>
        <v>#N/A No price available before 04/09/2009</v>
      </c>
      <c r="I199" s="38" t="str">
        <f>_xll.GetPrice($I$4,"MonthlyAverage","Mid",$D199)</f>
        <v>#N/A No price available for MonthlyAverage before 30/09/2009</v>
      </c>
      <c r="J199" s="16" t="str">
        <f>_xll.GetPriceData(J$4,"mid",$D199)</f>
        <v>#N/A Log in required</v>
      </c>
      <c r="K199" s="21" t="e">
        <f t="shared" si="121"/>
        <v>#VALUE!</v>
      </c>
      <c r="L199" s="16" t="str">
        <f>_xll.GetPriceData(L$4,"mid",$D199)</f>
        <v>#N/A Log in required</v>
      </c>
      <c r="M199" s="21" t="e">
        <f t="shared" si="122"/>
        <v>#VALUE!</v>
      </c>
      <c r="N199" s="16">
        <f>_xll.GetPrice($N$4,"MonthlyAverage","Mid",$D199)</f>
        <v>281.25</v>
      </c>
      <c r="O199" s="179">
        <f>_xll.GetPrice($O$4,"MonthlyAverage","Mid",$D199)</f>
        <v>25.23</v>
      </c>
      <c r="P199" s="21">
        <f t="shared" si="113"/>
        <v>504.6</v>
      </c>
      <c r="Q199" s="16">
        <f t="shared" si="114"/>
        <v>556.06920000000002</v>
      </c>
      <c r="R199" s="21">
        <f>_xll.GetPrice($R$4,"MonthlyAverage","Mid",$D199)</f>
        <v>24.27</v>
      </c>
      <c r="S199" s="21">
        <f t="shared" si="115"/>
        <v>485.4</v>
      </c>
      <c r="T199" s="16">
        <f t="shared" si="116"/>
        <v>534.91079999999999</v>
      </c>
      <c r="U199" s="190" t="e">
        <f t="shared" si="123"/>
        <v>#VALUE!</v>
      </c>
      <c r="V199" s="183" t="e">
        <f t="shared" si="124"/>
        <v>#VALUE!</v>
      </c>
      <c r="W199" s="191" t="e">
        <f t="shared" si="125"/>
        <v>#VALUE!</v>
      </c>
      <c r="X199" s="183" t="e">
        <f t="shared" si="126"/>
        <v>#VALUE!</v>
      </c>
      <c r="Y199" s="191" t="e">
        <f t="shared" si="127"/>
        <v>#VALUE!</v>
      </c>
      <c r="Z199" s="194" t="e">
        <f t="shared" si="128"/>
        <v>#VALUE!</v>
      </c>
      <c r="AA199" s="183" t="e">
        <f t="shared" si="129"/>
        <v>#VALUE!</v>
      </c>
      <c r="AB199" s="25" t="e">
        <f t="shared" si="130"/>
        <v>#VALUE!</v>
      </c>
      <c r="AC199" s="16" t="e">
        <f t="shared" si="131"/>
        <v>#VALUE!</v>
      </c>
      <c r="AD199" s="16" t="e">
        <f t="shared" si="132"/>
        <v>#VALUE!</v>
      </c>
      <c r="AE199" s="25" t="e">
        <f t="shared" si="133"/>
        <v>#VALUE!</v>
      </c>
      <c r="AF199" s="16" t="e">
        <f t="shared" si="134"/>
        <v>#VALUE!</v>
      </c>
      <c r="AG199" s="16">
        <f t="shared" si="135"/>
        <v>-46.25</v>
      </c>
      <c r="AH199" s="16">
        <f t="shared" si="136"/>
        <v>-188.88280000000009</v>
      </c>
      <c r="AI199" s="16">
        <f t="shared" si="137"/>
        <v>-35.704799999999977</v>
      </c>
      <c r="AJ199" s="25" t="e">
        <f t="shared" si="138"/>
        <v>#VALUE!</v>
      </c>
      <c r="AK199" s="16" t="e">
        <f t="shared" si="139"/>
        <v>#VALUE!</v>
      </c>
      <c r="AL199" s="16" t="e">
        <f t="shared" si="140"/>
        <v>#VALUE!</v>
      </c>
      <c r="AM199" s="16" t="e">
        <f t="shared" si="141"/>
        <v>#VALUE!</v>
      </c>
      <c r="AN199" s="42" t="e">
        <f t="shared" si="142"/>
        <v>#VALUE!</v>
      </c>
      <c r="AO199" s="43" t="e">
        <f t="shared" si="143"/>
        <v>#VALUE!</v>
      </c>
      <c r="AP199" s="43" t="e">
        <f t="shared" si="144"/>
        <v>#VALUE!</v>
      </c>
      <c r="AQ199" s="43" t="e">
        <f t="shared" si="145"/>
        <v>#VALUE!</v>
      </c>
      <c r="AR199" s="43" t="e">
        <f t="shared" si="146"/>
        <v>#VALUE!</v>
      </c>
      <c r="AS199" s="177" t="e">
        <f t="shared" si="147"/>
        <v>#VALUE!</v>
      </c>
      <c r="AT199" s="115" t="e">
        <f t="shared" si="148"/>
        <v>#VALUE!</v>
      </c>
      <c r="AU199" s="115" t="e">
        <f t="shared" si="149"/>
        <v>#VALUE!</v>
      </c>
      <c r="AV199" s="115" t="e">
        <f t="shared" si="150"/>
        <v>#VALUE!</v>
      </c>
      <c r="AW199" s="115" t="e">
        <f t="shared" si="151"/>
        <v>#VALUE!</v>
      </c>
    </row>
    <row r="200" spans="1:49" x14ac:dyDescent="0.35">
      <c r="A200" s="5">
        <f t="shared" si="117"/>
        <v>2009</v>
      </c>
      <c r="B200" s="5">
        <f t="shared" si="118"/>
        <v>2</v>
      </c>
      <c r="C200" s="5">
        <f t="shared" si="119"/>
        <v>4</v>
      </c>
      <c r="D200" s="7">
        <f t="shared" si="120"/>
        <v>39933</v>
      </c>
      <c r="E200" s="7" t="str">
        <f>_xll.GetPriceData($J$4,"assessmentdate",D200)</f>
        <v>#N/A Log in required</v>
      </c>
      <c r="F200" s="33" t="s">
        <v>365</v>
      </c>
      <c r="G200" s="38" t="e">
        <f>_xll.GetPrice($G$4,,"mid",E200)</f>
        <v>#VALUE!</v>
      </c>
      <c r="H200" s="38" t="str">
        <f>_xll.GetPrice($G$4,,"mid",D200)</f>
        <v>#N/A No price available before 04/09/2009</v>
      </c>
      <c r="I200" s="38" t="str">
        <f>_xll.GetPrice($I$4,"MonthlyAverage","Mid",$D200)</f>
        <v>#N/A No price available for MonthlyAverage before 30/09/2009</v>
      </c>
      <c r="J200" s="16" t="str">
        <f>_xll.GetPriceData(J$4,"mid",$D200)</f>
        <v>#N/A Log in required</v>
      </c>
      <c r="K200" s="21" t="e">
        <f t="shared" si="121"/>
        <v>#VALUE!</v>
      </c>
      <c r="L200" s="16" t="str">
        <f>_xll.GetPriceData(L$4,"mid",$D200)</f>
        <v>#N/A Log in required</v>
      </c>
      <c r="M200" s="21" t="e">
        <f t="shared" si="122"/>
        <v>#VALUE!</v>
      </c>
      <c r="N200" s="16">
        <f>_xll.GetPrice($N$4,"MonthlyAverage","Mid",$D200)</f>
        <v>245</v>
      </c>
      <c r="O200" s="179">
        <f>_xll.GetPrice($O$4,"MonthlyAverage","Mid",$D200)</f>
        <v>24.42</v>
      </c>
      <c r="P200" s="21">
        <f t="shared" si="113"/>
        <v>488.40000000000003</v>
      </c>
      <c r="Q200" s="16">
        <f t="shared" si="114"/>
        <v>538.21680000000003</v>
      </c>
      <c r="R200" s="21">
        <f>_xll.GetPrice($R$4,"MonthlyAverage","Mid",$D200)</f>
        <v>21.45</v>
      </c>
      <c r="S200" s="21">
        <f t="shared" si="115"/>
        <v>429</v>
      </c>
      <c r="T200" s="16">
        <f t="shared" si="116"/>
        <v>472.75800000000004</v>
      </c>
      <c r="U200" s="190" t="e">
        <f t="shared" si="123"/>
        <v>#VALUE!</v>
      </c>
      <c r="V200" s="183" t="e">
        <f t="shared" si="124"/>
        <v>#VALUE!</v>
      </c>
      <c r="W200" s="191" t="e">
        <f t="shared" si="125"/>
        <v>#VALUE!</v>
      </c>
      <c r="X200" s="183" t="e">
        <f t="shared" si="126"/>
        <v>#VALUE!</v>
      </c>
      <c r="Y200" s="191" t="e">
        <f t="shared" si="127"/>
        <v>#VALUE!</v>
      </c>
      <c r="Z200" s="194" t="e">
        <f t="shared" si="128"/>
        <v>#VALUE!</v>
      </c>
      <c r="AA200" s="183" t="e">
        <f t="shared" si="129"/>
        <v>#VALUE!</v>
      </c>
      <c r="AB200" s="25" t="e">
        <f t="shared" si="130"/>
        <v>#VALUE!</v>
      </c>
      <c r="AC200" s="16" t="e">
        <f t="shared" si="131"/>
        <v>#VALUE!</v>
      </c>
      <c r="AD200" s="16" t="e">
        <f t="shared" si="132"/>
        <v>#VALUE!</v>
      </c>
      <c r="AE200" s="25" t="e">
        <f t="shared" si="133"/>
        <v>#VALUE!</v>
      </c>
      <c r="AF200" s="16" t="e">
        <f t="shared" si="134"/>
        <v>#VALUE!</v>
      </c>
      <c r="AG200" s="16">
        <f t="shared" si="135"/>
        <v>-36.25</v>
      </c>
      <c r="AH200" s="16">
        <f t="shared" si="136"/>
        <v>-17.852399999999989</v>
      </c>
      <c r="AI200" s="16">
        <f t="shared" si="137"/>
        <v>-62.152799999999957</v>
      </c>
      <c r="AJ200" s="25" t="e">
        <f t="shared" si="138"/>
        <v>#VALUE!</v>
      </c>
      <c r="AK200" s="16" t="e">
        <f t="shared" si="139"/>
        <v>#VALUE!</v>
      </c>
      <c r="AL200" s="16" t="e">
        <f t="shared" si="140"/>
        <v>#VALUE!</v>
      </c>
      <c r="AM200" s="16" t="e">
        <f t="shared" si="141"/>
        <v>#VALUE!</v>
      </c>
      <c r="AN200" s="42" t="e">
        <f t="shared" si="142"/>
        <v>#VALUE!</v>
      </c>
      <c r="AO200" s="43" t="e">
        <f t="shared" si="143"/>
        <v>#VALUE!</v>
      </c>
      <c r="AP200" s="43" t="e">
        <f t="shared" si="144"/>
        <v>#VALUE!</v>
      </c>
      <c r="AQ200" s="43" t="e">
        <f t="shared" si="145"/>
        <v>#VALUE!</v>
      </c>
      <c r="AR200" s="43" t="e">
        <f t="shared" si="146"/>
        <v>#VALUE!</v>
      </c>
      <c r="AS200" s="177" t="e">
        <f t="shared" si="147"/>
        <v>#VALUE!</v>
      </c>
      <c r="AT200" s="115" t="e">
        <f t="shared" si="148"/>
        <v>#VALUE!</v>
      </c>
      <c r="AU200" s="115" t="e">
        <f t="shared" si="149"/>
        <v>#VALUE!</v>
      </c>
      <c r="AV200" s="115" t="e">
        <f t="shared" si="150"/>
        <v>#VALUE!</v>
      </c>
      <c r="AW200" s="115" t="e">
        <f t="shared" si="151"/>
        <v>#VALUE!</v>
      </c>
    </row>
    <row r="201" spans="1:49" x14ac:dyDescent="0.35">
      <c r="A201" s="5">
        <f t="shared" si="117"/>
        <v>2009</v>
      </c>
      <c r="B201" s="5">
        <f t="shared" si="118"/>
        <v>2</v>
      </c>
      <c r="C201" s="5">
        <f t="shared" si="119"/>
        <v>5</v>
      </c>
      <c r="D201" s="7">
        <f t="shared" si="120"/>
        <v>39964</v>
      </c>
      <c r="E201" s="7" t="str">
        <f>_xll.GetPriceData($J$4,"assessmentdate",D201)</f>
        <v>#N/A Log in required</v>
      </c>
      <c r="F201" s="33" t="s">
        <v>366</v>
      </c>
      <c r="G201" s="38" t="e">
        <f>_xll.GetPrice($G$4,,"mid",E201)</f>
        <v>#VALUE!</v>
      </c>
      <c r="H201" s="38" t="str">
        <f>_xll.GetPrice($G$4,,"mid",D201)</f>
        <v>#N/A No price available before 04/09/2009</v>
      </c>
      <c r="I201" s="38" t="str">
        <f>_xll.GetPrice($I$4,"MonthlyAverage","Mid",$D201)</f>
        <v>#N/A No price available for MonthlyAverage before 30/09/2009</v>
      </c>
      <c r="J201" s="16" t="str">
        <f>_xll.GetPriceData(J$4,"mid",$D201)</f>
        <v>#N/A Log in required</v>
      </c>
      <c r="K201" s="21" t="e">
        <f t="shared" si="121"/>
        <v>#VALUE!</v>
      </c>
      <c r="L201" s="16" t="str">
        <f>_xll.GetPriceData(L$4,"mid",$D201)</f>
        <v>#N/A Log in required</v>
      </c>
      <c r="M201" s="21" t="e">
        <f t="shared" si="122"/>
        <v>#VALUE!</v>
      </c>
      <c r="N201" s="16">
        <f>_xll.GetPrice($N$4,"MonthlyAverage","Mid",$D201)</f>
        <v>245</v>
      </c>
      <c r="O201" s="179">
        <f>_xll.GetPrice($O$4,"MonthlyAverage","Mid",$D201)</f>
        <v>24.42</v>
      </c>
      <c r="P201" s="21">
        <f t="shared" si="113"/>
        <v>488.40000000000003</v>
      </c>
      <c r="Q201" s="16">
        <f t="shared" si="114"/>
        <v>538.21680000000003</v>
      </c>
      <c r="R201" s="21">
        <f>_xll.GetPrice($R$4,"MonthlyAverage","Mid",$D201)</f>
        <v>20.5</v>
      </c>
      <c r="S201" s="21">
        <f t="shared" si="115"/>
        <v>410</v>
      </c>
      <c r="T201" s="16">
        <f t="shared" si="116"/>
        <v>451.82000000000005</v>
      </c>
      <c r="U201" s="190" t="e">
        <f t="shared" si="123"/>
        <v>#VALUE!</v>
      </c>
      <c r="V201" s="183" t="e">
        <f t="shared" si="124"/>
        <v>#VALUE!</v>
      </c>
      <c r="W201" s="191" t="e">
        <f t="shared" si="125"/>
        <v>#VALUE!</v>
      </c>
      <c r="X201" s="183" t="e">
        <f t="shared" si="126"/>
        <v>#VALUE!</v>
      </c>
      <c r="Y201" s="191" t="e">
        <f t="shared" si="127"/>
        <v>#VALUE!</v>
      </c>
      <c r="Z201" s="194" t="e">
        <f t="shared" si="128"/>
        <v>#VALUE!</v>
      </c>
      <c r="AA201" s="183" t="e">
        <f t="shared" si="129"/>
        <v>#VALUE!</v>
      </c>
      <c r="AB201" s="25" t="e">
        <f t="shared" si="130"/>
        <v>#VALUE!</v>
      </c>
      <c r="AC201" s="16" t="e">
        <f t="shared" si="131"/>
        <v>#VALUE!</v>
      </c>
      <c r="AD201" s="16" t="e">
        <f t="shared" si="132"/>
        <v>#VALUE!</v>
      </c>
      <c r="AE201" s="25" t="e">
        <f t="shared" si="133"/>
        <v>#VALUE!</v>
      </c>
      <c r="AF201" s="16" t="e">
        <f t="shared" si="134"/>
        <v>#VALUE!</v>
      </c>
      <c r="AG201" s="16">
        <f t="shared" si="135"/>
        <v>0</v>
      </c>
      <c r="AH201" s="16">
        <f t="shared" si="136"/>
        <v>0</v>
      </c>
      <c r="AI201" s="16">
        <f t="shared" si="137"/>
        <v>-20.937999999999988</v>
      </c>
      <c r="AJ201" s="25" t="e">
        <f t="shared" si="138"/>
        <v>#VALUE!</v>
      </c>
      <c r="AK201" s="16" t="e">
        <f t="shared" si="139"/>
        <v>#VALUE!</v>
      </c>
      <c r="AL201" s="16" t="e">
        <f t="shared" si="140"/>
        <v>#VALUE!</v>
      </c>
      <c r="AM201" s="16" t="e">
        <f t="shared" si="141"/>
        <v>#VALUE!</v>
      </c>
      <c r="AN201" s="42" t="e">
        <f t="shared" si="142"/>
        <v>#VALUE!</v>
      </c>
      <c r="AO201" s="43" t="e">
        <f t="shared" si="143"/>
        <v>#VALUE!</v>
      </c>
      <c r="AP201" s="43" t="e">
        <f t="shared" si="144"/>
        <v>#VALUE!</v>
      </c>
      <c r="AQ201" s="43" t="e">
        <f t="shared" si="145"/>
        <v>#VALUE!</v>
      </c>
      <c r="AR201" s="43" t="e">
        <f t="shared" si="146"/>
        <v>#VALUE!</v>
      </c>
      <c r="AS201" s="177" t="e">
        <f t="shared" si="147"/>
        <v>#VALUE!</v>
      </c>
      <c r="AT201" s="115" t="e">
        <f t="shared" si="148"/>
        <v>#VALUE!</v>
      </c>
      <c r="AU201" s="115" t="e">
        <f t="shared" si="149"/>
        <v>#VALUE!</v>
      </c>
      <c r="AV201" s="115" t="e">
        <f t="shared" si="150"/>
        <v>#VALUE!</v>
      </c>
      <c r="AW201" s="115" t="e">
        <f t="shared" si="151"/>
        <v>#VALUE!</v>
      </c>
    </row>
    <row r="202" spans="1:49" x14ac:dyDescent="0.35">
      <c r="A202" s="5">
        <f t="shared" si="117"/>
        <v>2009</v>
      </c>
      <c r="B202" s="5">
        <f t="shared" si="118"/>
        <v>2</v>
      </c>
      <c r="C202" s="5">
        <f t="shared" si="119"/>
        <v>6</v>
      </c>
      <c r="D202" s="7">
        <f t="shared" si="120"/>
        <v>39994</v>
      </c>
      <c r="E202" s="7" t="str">
        <f>_xll.GetPriceData($J$4,"assessmentdate",D202)</f>
        <v>#N/A Log in required</v>
      </c>
      <c r="F202" s="33" t="s">
        <v>367</v>
      </c>
      <c r="G202" s="38" t="e">
        <f>_xll.GetPrice($G$4,,"mid",E202)</f>
        <v>#VALUE!</v>
      </c>
      <c r="H202" s="38" t="str">
        <f>_xll.GetPrice($G$4,,"mid",D202)</f>
        <v>#N/A No price available before 04/09/2009</v>
      </c>
      <c r="I202" s="38" t="str">
        <f>_xll.GetPrice($I$4,"MonthlyAverage","Mid",$D202)</f>
        <v>#N/A No price available for MonthlyAverage before 30/09/2009</v>
      </c>
      <c r="J202" s="16" t="str">
        <f>_xll.GetPriceData(J$4,"mid",$D202)</f>
        <v>#N/A Log in required</v>
      </c>
      <c r="K202" s="21" t="e">
        <f t="shared" si="121"/>
        <v>#VALUE!</v>
      </c>
      <c r="L202" s="16" t="str">
        <f>_xll.GetPriceData(L$4,"mid",$D202)</f>
        <v>#N/A Log in required</v>
      </c>
      <c r="M202" s="21" t="e">
        <f t="shared" si="122"/>
        <v>#VALUE!</v>
      </c>
      <c r="N202" s="16">
        <f>_xll.GetPrice($N$4,"MonthlyAverage","Mid",$D202)</f>
        <v>245</v>
      </c>
      <c r="O202" s="179">
        <f>_xll.GetPrice($O$4,"MonthlyAverage","Mid",$D202)</f>
        <v>25.42</v>
      </c>
      <c r="P202" s="21">
        <f t="shared" si="113"/>
        <v>508.40000000000003</v>
      </c>
      <c r="Q202" s="16">
        <f t="shared" si="114"/>
        <v>560.25680000000011</v>
      </c>
      <c r="R202" s="21">
        <f>_xll.GetPrice($R$4,"MonthlyAverage","Mid",$D202)</f>
        <v>19.39</v>
      </c>
      <c r="S202" s="21">
        <f t="shared" si="115"/>
        <v>387.8</v>
      </c>
      <c r="T202" s="16">
        <f t="shared" si="116"/>
        <v>427.35560000000004</v>
      </c>
      <c r="U202" s="190" t="e">
        <f t="shared" si="123"/>
        <v>#VALUE!</v>
      </c>
      <c r="V202" s="183" t="e">
        <f t="shared" si="124"/>
        <v>#VALUE!</v>
      </c>
      <c r="W202" s="191" t="e">
        <f t="shared" si="125"/>
        <v>#VALUE!</v>
      </c>
      <c r="X202" s="183" t="e">
        <f t="shared" si="126"/>
        <v>#VALUE!</v>
      </c>
      <c r="Y202" s="191" t="e">
        <f t="shared" si="127"/>
        <v>#VALUE!</v>
      </c>
      <c r="Z202" s="194" t="e">
        <f t="shared" si="128"/>
        <v>#VALUE!</v>
      </c>
      <c r="AA202" s="183" t="e">
        <f t="shared" si="129"/>
        <v>#VALUE!</v>
      </c>
      <c r="AB202" s="25" t="e">
        <f t="shared" si="130"/>
        <v>#VALUE!</v>
      </c>
      <c r="AC202" s="16" t="e">
        <f t="shared" si="131"/>
        <v>#VALUE!</v>
      </c>
      <c r="AD202" s="16" t="e">
        <f t="shared" si="132"/>
        <v>#VALUE!</v>
      </c>
      <c r="AE202" s="25" t="e">
        <f t="shared" si="133"/>
        <v>#VALUE!</v>
      </c>
      <c r="AF202" s="16" t="e">
        <f t="shared" si="134"/>
        <v>#VALUE!</v>
      </c>
      <c r="AG202" s="16">
        <f t="shared" si="135"/>
        <v>0</v>
      </c>
      <c r="AH202" s="16">
        <f t="shared" si="136"/>
        <v>22.040000000000077</v>
      </c>
      <c r="AI202" s="16">
        <f t="shared" si="137"/>
        <v>-24.464400000000012</v>
      </c>
      <c r="AJ202" s="25" t="e">
        <f t="shared" si="138"/>
        <v>#VALUE!</v>
      </c>
      <c r="AK202" s="16" t="e">
        <f t="shared" si="139"/>
        <v>#VALUE!</v>
      </c>
      <c r="AL202" s="16" t="e">
        <f t="shared" si="140"/>
        <v>#VALUE!</v>
      </c>
      <c r="AM202" s="16" t="e">
        <f t="shared" si="141"/>
        <v>#VALUE!</v>
      </c>
      <c r="AN202" s="42" t="e">
        <f t="shared" si="142"/>
        <v>#VALUE!</v>
      </c>
      <c r="AO202" s="43" t="e">
        <f t="shared" si="143"/>
        <v>#VALUE!</v>
      </c>
      <c r="AP202" s="43" t="e">
        <f t="shared" si="144"/>
        <v>#VALUE!</v>
      </c>
      <c r="AQ202" s="43" t="e">
        <f t="shared" si="145"/>
        <v>#VALUE!</v>
      </c>
      <c r="AR202" s="43" t="e">
        <f t="shared" si="146"/>
        <v>#VALUE!</v>
      </c>
      <c r="AS202" s="177" t="e">
        <f t="shared" si="147"/>
        <v>#VALUE!</v>
      </c>
      <c r="AT202" s="115" t="e">
        <f t="shared" si="148"/>
        <v>#VALUE!</v>
      </c>
      <c r="AU202" s="115" t="e">
        <f t="shared" si="149"/>
        <v>#VALUE!</v>
      </c>
      <c r="AV202" s="115" t="e">
        <f t="shared" si="150"/>
        <v>#VALUE!</v>
      </c>
      <c r="AW202" s="115" t="e">
        <f t="shared" si="151"/>
        <v>#VALUE!</v>
      </c>
    </row>
    <row r="203" spans="1:49" x14ac:dyDescent="0.35">
      <c r="A203" s="5">
        <f t="shared" si="117"/>
        <v>2009</v>
      </c>
      <c r="B203" s="5">
        <f t="shared" si="118"/>
        <v>3</v>
      </c>
      <c r="C203" s="5">
        <f t="shared" si="119"/>
        <v>7</v>
      </c>
      <c r="D203" s="7">
        <f t="shared" si="120"/>
        <v>40025</v>
      </c>
      <c r="E203" s="7" t="str">
        <f>_xll.GetPriceData($J$4,"assessmentdate",D203)</f>
        <v>#N/A Log in required</v>
      </c>
      <c r="F203" s="33" t="s">
        <v>368</v>
      </c>
      <c r="G203" s="38" t="e">
        <f>_xll.GetPrice($G$4,,"mid",E203)</f>
        <v>#VALUE!</v>
      </c>
      <c r="H203" s="38" t="str">
        <f>_xll.GetPrice($G$4,,"mid",D203)</f>
        <v>#N/A No price available before 04/09/2009</v>
      </c>
      <c r="I203" s="38" t="str">
        <f>_xll.GetPrice($I$4,"MonthlyAverage","Mid",$D203)</f>
        <v>#N/A No price available for MonthlyAverage before 30/09/2009</v>
      </c>
      <c r="J203" s="16" t="str">
        <f>_xll.GetPriceData(J$4,"mid",$D203)</f>
        <v>#N/A Log in required</v>
      </c>
      <c r="K203" s="21" t="e">
        <f t="shared" si="121"/>
        <v>#VALUE!</v>
      </c>
      <c r="L203" s="16" t="str">
        <f>_xll.GetPriceData(L$4,"mid",$D203)</f>
        <v>#N/A Log in required</v>
      </c>
      <c r="M203" s="21" t="e">
        <f t="shared" si="122"/>
        <v>#VALUE!</v>
      </c>
      <c r="N203" s="16">
        <f>_xll.GetPrice($N$4,"MonthlyAverage","Mid",$D203)</f>
        <v>245</v>
      </c>
      <c r="O203" s="179">
        <f>_xll.GetPrice($O$4,"MonthlyAverage","Mid",$D203)</f>
        <v>25.6</v>
      </c>
      <c r="P203" s="21">
        <f t="shared" si="113"/>
        <v>512</v>
      </c>
      <c r="Q203" s="16">
        <f t="shared" si="114"/>
        <v>564.22400000000005</v>
      </c>
      <c r="R203" s="21">
        <f>_xll.GetPrice($R$4,"MonthlyAverage","Mid",$D203)</f>
        <v>23.32</v>
      </c>
      <c r="S203" s="21">
        <f t="shared" si="115"/>
        <v>466.4</v>
      </c>
      <c r="T203" s="16">
        <f t="shared" si="116"/>
        <v>513.97280000000001</v>
      </c>
      <c r="U203" s="190" t="e">
        <f t="shared" si="123"/>
        <v>#VALUE!</v>
      </c>
      <c r="V203" s="183" t="e">
        <f t="shared" si="124"/>
        <v>#VALUE!</v>
      </c>
      <c r="W203" s="191" t="e">
        <f t="shared" si="125"/>
        <v>#VALUE!</v>
      </c>
      <c r="X203" s="183" t="e">
        <f t="shared" si="126"/>
        <v>#VALUE!</v>
      </c>
      <c r="Y203" s="191" t="e">
        <f t="shared" si="127"/>
        <v>#VALUE!</v>
      </c>
      <c r="Z203" s="194" t="e">
        <f t="shared" si="128"/>
        <v>#VALUE!</v>
      </c>
      <c r="AA203" s="183" t="e">
        <f t="shared" si="129"/>
        <v>#VALUE!</v>
      </c>
      <c r="AB203" s="25" t="e">
        <f t="shared" si="130"/>
        <v>#VALUE!</v>
      </c>
      <c r="AC203" s="16" t="e">
        <f t="shared" si="131"/>
        <v>#VALUE!</v>
      </c>
      <c r="AD203" s="16" t="e">
        <f t="shared" si="132"/>
        <v>#VALUE!</v>
      </c>
      <c r="AE203" s="25" t="e">
        <f t="shared" si="133"/>
        <v>#VALUE!</v>
      </c>
      <c r="AF203" s="16" t="e">
        <f t="shared" si="134"/>
        <v>#VALUE!</v>
      </c>
      <c r="AG203" s="16">
        <f t="shared" si="135"/>
        <v>0</v>
      </c>
      <c r="AH203" s="16">
        <f t="shared" si="136"/>
        <v>3.9671999999999343</v>
      </c>
      <c r="AI203" s="16">
        <f t="shared" si="137"/>
        <v>86.617199999999968</v>
      </c>
      <c r="AJ203" s="25" t="e">
        <f t="shared" si="138"/>
        <v>#VALUE!</v>
      </c>
      <c r="AK203" s="16" t="e">
        <f t="shared" si="139"/>
        <v>#VALUE!</v>
      </c>
      <c r="AL203" s="16" t="e">
        <f t="shared" si="140"/>
        <v>#VALUE!</v>
      </c>
      <c r="AM203" s="16" t="e">
        <f t="shared" si="141"/>
        <v>#VALUE!</v>
      </c>
      <c r="AN203" s="42" t="e">
        <f t="shared" si="142"/>
        <v>#VALUE!</v>
      </c>
      <c r="AO203" s="43" t="e">
        <f t="shared" si="143"/>
        <v>#VALUE!</v>
      </c>
      <c r="AP203" s="43" t="e">
        <f t="shared" si="144"/>
        <v>#VALUE!</v>
      </c>
      <c r="AQ203" s="43" t="e">
        <f t="shared" si="145"/>
        <v>#VALUE!</v>
      </c>
      <c r="AR203" s="43" t="e">
        <f t="shared" si="146"/>
        <v>#VALUE!</v>
      </c>
      <c r="AS203" s="177" t="e">
        <f t="shared" si="147"/>
        <v>#VALUE!</v>
      </c>
      <c r="AT203" s="115" t="e">
        <f t="shared" si="148"/>
        <v>#VALUE!</v>
      </c>
      <c r="AU203" s="115" t="e">
        <f t="shared" si="149"/>
        <v>#VALUE!</v>
      </c>
      <c r="AV203" s="115" t="e">
        <f t="shared" si="150"/>
        <v>#VALUE!</v>
      </c>
      <c r="AW203" s="115" t="e">
        <f t="shared" si="151"/>
        <v>#VALUE!</v>
      </c>
    </row>
    <row r="204" spans="1:49" x14ac:dyDescent="0.35">
      <c r="A204" s="5">
        <f t="shared" si="117"/>
        <v>2009</v>
      </c>
      <c r="B204" s="5">
        <f t="shared" si="118"/>
        <v>3</v>
      </c>
      <c r="C204" s="5">
        <f t="shared" si="119"/>
        <v>8</v>
      </c>
      <c r="D204" s="7">
        <f t="shared" si="120"/>
        <v>40056</v>
      </c>
      <c r="E204" s="7" t="str">
        <f>_xll.GetPriceData($J$4,"assessmentdate",D204)</f>
        <v>#N/A Log in required</v>
      </c>
      <c r="F204" s="33" t="s">
        <v>369</v>
      </c>
      <c r="G204" s="38" t="e">
        <f>_xll.GetPrice($G$4,,"mid",E204)</f>
        <v>#VALUE!</v>
      </c>
      <c r="H204" s="38" t="str">
        <f>_xll.GetPrice($G$4,,"mid",D204)</f>
        <v>#N/A No price available before 04/09/2009</v>
      </c>
      <c r="I204" s="38" t="str">
        <f>_xll.GetPrice($I$4,"MonthlyAverage","Mid",$D204)</f>
        <v>#N/A No price available for MonthlyAverage before 30/09/2009</v>
      </c>
      <c r="J204" s="16" t="str">
        <f>_xll.GetPriceData(J$4,"mid",$D204)</f>
        <v>#N/A Log in required</v>
      </c>
      <c r="K204" s="21" t="e">
        <f t="shared" si="121"/>
        <v>#VALUE!</v>
      </c>
      <c r="L204" s="16" t="str">
        <f>_xll.GetPriceData(L$4,"mid",$D204)</f>
        <v>#N/A Log in required</v>
      </c>
      <c r="M204" s="21" t="e">
        <f t="shared" si="122"/>
        <v>#VALUE!</v>
      </c>
      <c r="N204" s="16">
        <f>_xll.GetPrice($N$4,"MonthlyAverage","Mid",$D204)</f>
        <v>245</v>
      </c>
      <c r="O204" s="179">
        <f>_xll.GetPrice($O$4,"MonthlyAverage","Mid",$D204)</f>
        <v>27.42</v>
      </c>
      <c r="P204" s="21">
        <f t="shared" si="113"/>
        <v>548.40000000000009</v>
      </c>
      <c r="Q204" s="16">
        <f t="shared" si="114"/>
        <v>604.33680000000015</v>
      </c>
      <c r="R204" s="21">
        <f>_xll.GetPrice($R$4,"MonthlyAverage","Mid",$D204)</f>
        <v>25.24</v>
      </c>
      <c r="S204" s="21">
        <f t="shared" si="115"/>
        <v>504.79999999999995</v>
      </c>
      <c r="T204" s="16">
        <f t="shared" si="116"/>
        <v>556.28959999999995</v>
      </c>
      <c r="U204" s="190" t="e">
        <f t="shared" si="123"/>
        <v>#VALUE!</v>
      </c>
      <c r="V204" s="183" t="e">
        <f t="shared" si="124"/>
        <v>#VALUE!</v>
      </c>
      <c r="W204" s="191" t="e">
        <f t="shared" si="125"/>
        <v>#VALUE!</v>
      </c>
      <c r="X204" s="183" t="e">
        <f t="shared" si="126"/>
        <v>#VALUE!</v>
      </c>
      <c r="Y204" s="191" t="e">
        <f t="shared" si="127"/>
        <v>#VALUE!</v>
      </c>
      <c r="Z204" s="194" t="e">
        <f t="shared" si="128"/>
        <v>#VALUE!</v>
      </c>
      <c r="AA204" s="183" t="e">
        <f t="shared" si="129"/>
        <v>#VALUE!</v>
      </c>
      <c r="AB204" s="25" t="e">
        <f t="shared" si="130"/>
        <v>#VALUE!</v>
      </c>
      <c r="AC204" s="16" t="e">
        <f t="shared" si="131"/>
        <v>#VALUE!</v>
      </c>
      <c r="AD204" s="16" t="e">
        <f t="shared" si="132"/>
        <v>#VALUE!</v>
      </c>
      <c r="AE204" s="25" t="e">
        <f t="shared" si="133"/>
        <v>#VALUE!</v>
      </c>
      <c r="AF204" s="16" t="e">
        <f t="shared" si="134"/>
        <v>#VALUE!</v>
      </c>
      <c r="AG204" s="16">
        <f t="shared" si="135"/>
        <v>0</v>
      </c>
      <c r="AH204" s="16">
        <f t="shared" si="136"/>
        <v>40.112800000000107</v>
      </c>
      <c r="AI204" s="16">
        <f t="shared" si="137"/>
        <v>42.316799999999944</v>
      </c>
      <c r="AJ204" s="25" t="e">
        <f t="shared" si="138"/>
        <v>#VALUE!</v>
      </c>
      <c r="AK204" s="16" t="e">
        <f t="shared" si="139"/>
        <v>#VALUE!</v>
      </c>
      <c r="AL204" s="16" t="e">
        <f t="shared" si="140"/>
        <v>#VALUE!</v>
      </c>
      <c r="AM204" s="16" t="e">
        <f t="shared" si="141"/>
        <v>#VALUE!</v>
      </c>
      <c r="AN204" s="42" t="e">
        <f t="shared" si="142"/>
        <v>#VALUE!</v>
      </c>
      <c r="AO204" s="43" t="e">
        <f t="shared" si="143"/>
        <v>#VALUE!</v>
      </c>
      <c r="AP204" s="43" t="e">
        <f t="shared" si="144"/>
        <v>#VALUE!</v>
      </c>
      <c r="AQ204" s="43" t="e">
        <f t="shared" si="145"/>
        <v>#VALUE!</v>
      </c>
      <c r="AR204" s="43" t="e">
        <f t="shared" si="146"/>
        <v>#VALUE!</v>
      </c>
      <c r="AS204" s="177" t="e">
        <f t="shared" si="147"/>
        <v>#VALUE!</v>
      </c>
      <c r="AT204" s="115" t="e">
        <f t="shared" si="148"/>
        <v>#VALUE!</v>
      </c>
      <c r="AU204" s="115" t="e">
        <f t="shared" si="149"/>
        <v>#VALUE!</v>
      </c>
      <c r="AV204" s="115" t="e">
        <f t="shared" si="150"/>
        <v>#VALUE!</v>
      </c>
      <c r="AW204" s="115" t="e">
        <f t="shared" si="151"/>
        <v>#VALUE!</v>
      </c>
    </row>
    <row r="205" spans="1:49" x14ac:dyDescent="0.35">
      <c r="A205" s="5">
        <f t="shared" si="117"/>
        <v>2009</v>
      </c>
      <c r="B205" s="5">
        <f t="shared" si="118"/>
        <v>3</v>
      </c>
      <c r="C205" s="5">
        <f t="shared" si="119"/>
        <v>9</v>
      </c>
      <c r="D205" s="7">
        <f t="shared" si="120"/>
        <v>40086</v>
      </c>
      <c r="E205" s="7" t="str">
        <f>_xll.GetPriceData($J$4,"assessmentdate",D205)</f>
        <v>#N/A Log in required</v>
      </c>
      <c r="F205" s="33" t="s">
        <v>370</v>
      </c>
      <c r="G205" s="38" t="e">
        <f>_xll.GetPrice($G$4,,"mid",E205)</f>
        <v>#VALUE!</v>
      </c>
      <c r="H205" s="38">
        <f>_xll.GetPrice($G$4,,"mid",D205)</f>
        <v>313.29000000000002</v>
      </c>
      <c r="I205" s="38">
        <f>_xll.GetPrice($I$4,"MonthlyAverage","Mid",$D205)</f>
        <v>315.33</v>
      </c>
      <c r="J205" s="16" t="str">
        <f>_xll.GetPriceData(J$4,"mid",$D205)</f>
        <v>#N/A Log in required</v>
      </c>
      <c r="K205" s="21" t="e">
        <f t="shared" si="121"/>
        <v>#VALUE!</v>
      </c>
      <c r="L205" s="16" t="str">
        <f>_xll.GetPriceData(L$4,"mid",$D205)</f>
        <v>#N/A Log in required</v>
      </c>
      <c r="M205" s="21" t="e">
        <f t="shared" si="122"/>
        <v>#VALUE!</v>
      </c>
      <c r="N205" s="16">
        <f>_xll.GetPrice($N$4,"MonthlyAverage","Mid",$D205)</f>
        <v>245</v>
      </c>
      <c r="O205" s="179">
        <f>_xll.GetPrice($O$4,"MonthlyAverage","Mid",$D205)</f>
        <v>27.42</v>
      </c>
      <c r="P205" s="21">
        <f t="shared" si="113"/>
        <v>548.40000000000009</v>
      </c>
      <c r="Q205" s="16">
        <f t="shared" si="114"/>
        <v>604.33680000000015</v>
      </c>
      <c r="R205" s="21">
        <f>_xll.GetPrice($R$4,"MonthlyAverage","Mid",$D205)</f>
        <v>29</v>
      </c>
      <c r="S205" s="21">
        <f t="shared" si="115"/>
        <v>580</v>
      </c>
      <c r="T205" s="16">
        <f t="shared" si="116"/>
        <v>639.16000000000008</v>
      </c>
      <c r="U205" s="190" t="e">
        <f t="shared" si="123"/>
        <v>#VALUE!</v>
      </c>
      <c r="V205" s="183" t="e">
        <f t="shared" si="124"/>
        <v>#VALUE!</v>
      </c>
      <c r="W205" s="191" t="e">
        <f t="shared" si="125"/>
        <v>#VALUE!</v>
      </c>
      <c r="X205" s="183" t="e">
        <f t="shared" si="126"/>
        <v>#VALUE!</v>
      </c>
      <c r="Y205" s="191" t="e">
        <f t="shared" si="127"/>
        <v>#VALUE!</v>
      </c>
      <c r="Z205" s="194" t="e">
        <f t="shared" si="128"/>
        <v>#VALUE!</v>
      </c>
      <c r="AA205" s="183" t="e">
        <f t="shared" si="129"/>
        <v>#VALUE!</v>
      </c>
      <c r="AB205" s="25" t="e">
        <f t="shared" si="130"/>
        <v>#VALUE!</v>
      </c>
      <c r="AC205" s="16" t="e">
        <f t="shared" si="131"/>
        <v>#VALUE!</v>
      </c>
      <c r="AD205" s="16" t="e">
        <f t="shared" si="132"/>
        <v>#VALUE!</v>
      </c>
      <c r="AE205" s="25" t="e">
        <f t="shared" si="133"/>
        <v>#VALUE!</v>
      </c>
      <c r="AF205" s="16" t="e">
        <f t="shared" si="134"/>
        <v>#VALUE!</v>
      </c>
      <c r="AG205" s="16">
        <f t="shared" si="135"/>
        <v>0</v>
      </c>
      <c r="AH205" s="16">
        <f t="shared" si="136"/>
        <v>0</v>
      </c>
      <c r="AI205" s="16">
        <f t="shared" si="137"/>
        <v>82.870400000000132</v>
      </c>
      <c r="AJ205" s="25" t="e">
        <f t="shared" si="138"/>
        <v>#VALUE!</v>
      </c>
      <c r="AK205" s="16" t="e">
        <f t="shared" si="139"/>
        <v>#VALUE!</v>
      </c>
      <c r="AL205" s="16" t="e">
        <f t="shared" si="140"/>
        <v>#VALUE!</v>
      </c>
      <c r="AM205" s="16" t="e">
        <f t="shared" si="141"/>
        <v>#VALUE!</v>
      </c>
      <c r="AN205" s="42" t="e">
        <f t="shared" si="142"/>
        <v>#VALUE!</v>
      </c>
      <c r="AO205" s="43" t="e">
        <f t="shared" si="143"/>
        <v>#VALUE!</v>
      </c>
      <c r="AP205" s="43" t="e">
        <f t="shared" si="144"/>
        <v>#VALUE!</v>
      </c>
      <c r="AQ205" s="43" t="e">
        <f t="shared" si="145"/>
        <v>#VALUE!</v>
      </c>
      <c r="AR205" s="43" t="e">
        <f t="shared" si="146"/>
        <v>#VALUE!</v>
      </c>
      <c r="AS205" s="177" t="e">
        <f t="shared" si="147"/>
        <v>#VALUE!</v>
      </c>
      <c r="AT205" s="115" t="e">
        <f t="shared" si="148"/>
        <v>#VALUE!</v>
      </c>
      <c r="AU205" s="115" t="e">
        <f t="shared" si="149"/>
        <v>#VALUE!</v>
      </c>
      <c r="AV205" s="115" t="e">
        <f t="shared" si="150"/>
        <v>#VALUE!</v>
      </c>
      <c r="AW205" s="115" t="e">
        <f t="shared" si="151"/>
        <v>#VALUE!</v>
      </c>
    </row>
    <row r="206" spans="1:49" x14ac:dyDescent="0.35">
      <c r="A206" s="5">
        <f t="shared" si="117"/>
        <v>2009</v>
      </c>
      <c r="B206" s="5">
        <f t="shared" si="118"/>
        <v>4</v>
      </c>
      <c r="C206" s="5">
        <f t="shared" si="119"/>
        <v>10</v>
      </c>
      <c r="D206" s="7">
        <f t="shared" si="120"/>
        <v>40117</v>
      </c>
      <c r="E206" s="7" t="str">
        <f>_xll.GetPriceData($J$4,"assessmentdate",D206)</f>
        <v>#N/A Log in required</v>
      </c>
      <c r="F206" s="33" t="s">
        <v>371</v>
      </c>
      <c r="G206" s="38" t="e">
        <f>_xll.GetPrice($G$4,,"mid",E206)</f>
        <v>#VALUE!</v>
      </c>
      <c r="H206" s="38">
        <f>_xll.GetPrice($G$4,,"mid",D206)</f>
        <v>256.05</v>
      </c>
      <c r="I206" s="38">
        <f>_xll.GetPrice($I$4,"MonthlyAverage","Mid",$D206)</f>
        <v>275.04000000000002</v>
      </c>
      <c r="J206" s="16" t="str">
        <f>_xll.GetPriceData(J$4,"mid",$D206)</f>
        <v>#N/A Log in required</v>
      </c>
      <c r="K206" s="21" t="e">
        <f t="shared" si="121"/>
        <v>#VALUE!</v>
      </c>
      <c r="L206" s="16" t="str">
        <f>_xll.GetPriceData(L$4,"mid",$D206)</f>
        <v>#N/A Log in required</v>
      </c>
      <c r="M206" s="21" t="e">
        <f t="shared" si="122"/>
        <v>#VALUE!</v>
      </c>
      <c r="N206" s="16">
        <f>_xll.GetPrice($N$4,"MonthlyAverage","Mid",$D206)</f>
        <v>245</v>
      </c>
      <c r="O206" s="179">
        <f>_xll.GetPrice($O$4,"MonthlyAverage","Mid",$D206)</f>
        <v>26.55</v>
      </c>
      <c r="P206" s="21">
        <f t="shared" si="113"/>
        <v>531</v>
      </c>
      <c r="Q206" s="16">
        <f t="shared" si="114"/>
        <v>585.16200000000003</v>
      </c>
      <c r="R206" s="21">
        <f>_xll.GetPrice($R$4,"MonthlyAverage","Mid",$D206)</f>
        <v>28.05</v>
      </c>
      <c r="S206" s="21">
        <f t="shared" si="115"/>
        <v>561</v>
      </c>
      <c r="T206" s="16">
        <f t="shared" si="116"/>
        <v>618.22200000000009</v>
      </c>
      <c r="U206" s="190" t="e">
        <f t="shared" si="123"/>
        <v>#VALUE!</v>
      </c>
      <c r="V206" s="183" t="e">
        <f t="shared" si="124"/>
        <v>#VALUE!</v>
      </c>
      <c r="W206" s="191" t="e">
        <f t="shared" si="125"/>
        <v>#VALUE!</v>
      </c>
      <c r="X206" s="183" t="e">
        <f t="shared" si="126"/>
        <v>#VALUE!</v>
      </c>
      <c r="Y206" s="191" t="e">
        <f t="shared" si="127"/>
        <v>#VALUE!</v>
      </c>
      <c r="Z206" s="194" t="e">
        <f t="shared" si="128"/>
        <v>#VALUE!</v>
      </c>
      <c r="AA206" s="183" t="e">
        <f t="shared" si="129"/>
        <v>#VALUE!</v>
      </c>
      <c r="AB206" s="25" t="e">
        <f t="shared" si="130"/>
        <v>#VALUE!</v>
      </c>
      <c r="AC206" s="16" t="e">
        <f t="shared" si="131"/>
        <v>#VALUE!</v>
      </c>
      <c r="AD206" s="16" t="e">
        <f t="shared" si="132"/>
        <v>#VALUE!</v>
      </c>
      <c r="AE206" s="25" t="e">
        <f t="shared" si="133"/>
        <v>#VALUE!</v>
      </c>
      <c r="AF206" s="16" t="e">
        <f t="shared" si="134"/>
        <v>#VALUE!</v>
      </c>
      <c r="AG206" s="16">
        <f t="shared" si="135"/>
        <v>0</v>
      </c>
      <c r="AH206" s="16">
        <f t="shared" si="136"/>
        <v>-19.174800000000118</v>
      </c>
      <c r="AI206" s="16">
        <f t="shared" si="137"/>
        <v>-20.937999999999988</v>
      </c>
      <c r="AJ206" s="25" t="e">
        <f t="shared" si="138"/>
        <v>#VALUE!</v>
      </c>
      <c r="AK206" s="16" t="e">
        <f t="shared" si="139"/>
        <v>#VALUE!</v>
      </c>
      <c r="AL206" s="16" t="e">
        <f t="shared" si="140"/>
        <v>#VALUE!</v>
      </c>
      <c r="AM206" s="16" t="e">
        <f t="shared" si="141"/>
        <v>#VALUE!</v>
      </c>
      <c r="AN206" s="42" t="e">
        <f t="shared" si="142"/>
        <v>#VALUE!</v>
      </c>
      <c r="AO206" s="43" t="e">
        <f t="shared" si="143"/>
        <v>#VALUE!</v>
      </c>
      <c r="AP206" s="43" t="e">
        <f t="shared" si="144"/>
        <v>#VALUE!</v>
      </c>
      <c r="AQ206" s="43">
        <f t="shared" si="145"/>
        <v>-57.240000000000009</v>
      </c>
      <c r="AR206" s="43">
        <f t="shared" si="146"/>
        <v>-40.289999999999964</v>
      </c>
      <c r="AS206" s="177" t="e">
        <f t="shared" si="147"/>
        <v>#VALUE!</v>
      </c>
      <c r="AT206" s="115" t="e">
        <f t="shared" si="148"/>
        <v>#VALUE!</v>
      </c>
      <c r="AU206" s="115" t="e">
        <f t="shared" si="149"/>
        <v>#VALUE!</v>
      </c>
      <c r="AV206" s="115" t="e">
        <f t="shared" si="150"/>
        <v>#VALUE!</v>
      </c>
      <c r="AW206" s="115" t="e">
        <f t="shared" si="151"/>
        <v>#VALUE!</v>
      </c>
    </row>
    <row r="207" spans="1:49" x14ac:dyDescent="0.35">
      <c r="A207" s="5">
        <f t="shared" si="117"/>
        <v>2009</v>
      </c>
      <c r="B207" s="5">
        <f t="shared" si="118"/>
        <v>4</v>
      </c>
      <c r="C207" s="5">
        <f t="shared" si="119"/>
        <v>11</v>
      </c>
      <c r="D207" s="7">
        <f t="shared" si="120"/>
        <v>40147</v>
      </c>
      <c r="E207" s="7" t="str">
        <f>_xll.GetPriceData($J$4,"assessmentdate",D207)</f>
        <v>#N/A Log in required</v>
      </c>
      <c r="F207" s="33" t="s">
        <v>372</v>
      </c>
      <c r="G207" s="38" t="e">
        <f>_xll.GetPrice($G$4,,"mid",E207)</f>
        <v>#VALUE!</v>
      </c>
      <c r="H207" s="38">
        <f>_xll.GetPrice($G$4,,"mid",D207)</f>
        <v>290.33</v>
      </c>
      <c r="I207" s="38">
        <f>_xll.GetPrice($I$4,"MonthlyAverage","Mid",$D207)</f>
        <v>280.02999999999997</v>
      </c>
      <c r="J207" s="16" t="str">
        <f>_xll.GetPriceData(J$4,"mid",$D207)</f>
        <v>#N/A Log in required</v>
      </c>
      <c r="K207" s="21" t="e">
        <f t="shared" si="121"/>
        <v>#VALUE!</v>
      </c>
      <c r="L207" s="16" t="str">
        <f>_xll.GetPriceData(L$4,"mid",$D207)</f>
        <v>#N/A Log in required</v>
      </c>
      <c r="M207" s="21" t="e">
        <f t="shared" si="122"/>
        <v>#VALUE!</v>
      </c>
      <c r="N207" s="16">
        <f>_xll.GetPrice($N$4,"MonthlyAverage","Mid",$D207)</f>
        <v>245</v>
      </c>
      <c r="O207" s="179">
        <f>_xll.GetPrice($O$4,"MonthlyAverage","Mid",$D207)</f>
        <v>24.37</v>
      </c>
      <c r="P207" s="21">
        <f t="shared" si="113"/>
        <v>487.40000000000003</v>
      </c>
      <c r="Q207" s="16">
        <f t="shared" si="114"/>
        <v>537.11480000000006</v>
      </c>
      <c r="R207" s="21">
        <f>_xll.GetPrice($R$4,"MonthlyAverage","Mid",$D207)</f>
        <v>25.63</v>
      </c>
      <c r="S207" s="21">
        <f t="shared" si="115"/>
        <v>512.6</v>
      </c>
      <c r="T207" s="16">
        <f t="shared" si="116"/>
        <v>564.88520000000005</v>
      </c>
      <c r="U207" s="190" t="e">
        <f t="shared" si="123"/>
        <v>#VALUE!</v>
      </c>
      <c r="V207" s="183" t="e">
        <f t="shared" si="124"/>
        <v>#VALUE!</v>
      </c>
      <c r="W207" s="191" t="e">
        <f t="shared" si="125"/>
        <v>#VALUE!</v>
      </c>
      <c r="X207" s="183" t="e">
        <f t="shared" si="126"/>
        <v>#VALUE!</v>
      </c>
      <c r="Y207" s="191" t="e">
        <f t="shared" si="127"/>
        <v>#VALUE!</v>
      </c>
      <c r="Z207" s="194" t="e">
        <f t="shared" si="128"/>
        <v>#VALUE!</v>
      </c>
      <c r="AA207" s="183" t="e">
        <f t="shared" si="129"/>
        <v>#VALUE!</v>
      </c>
      <c r="AB207" s="25" t="e">
        <f t="shared" si="130"/>
        <v>#VALUE!</v>
      </c>
      <c r="AC207" s="16" t="e">
        <f t="shared" si="131"/>
        <v>#VALUE!</v>
      </c>
      <c r="AD207" s="16" t="e">
        <f t="shared" si="132"/>
        <v>#VALUE!</v>
      </c>
      <c r="AE207" s="25" t="e">
        <f t="shared" si="133"/>
        <v>#VALUE!</v>
      </c>
      <c r="AF207" s="16" t="e">
        <f t="shared" si="134"/>
        <v>#VALUE!</v>
      </c>
      <c r="AG207" s="16">
        <f t="shared" si="135"/>
        <v>0</v>
      </c>
      <c r="AH207" s="16">
        <f t="shared" si="136"/>
        <v>-48.047199999999975</v>
      </c>
      <c r="AI207" s="16">
        <f t="shared" si="137"/>
        <v>-53.336800000000039</v>
      </c>
      <c r="AJ207" s="25" t="e">
        <f t="shared" si="138"/>
        <v>#VALUE!</v>
      </c>
      <c r="AK207" s="16" t="e">
        <f t="shared" si="139"/>
        <v>#VALUE!</v>
      </c>
      <c r="AL207" s="16" t="e">
        <f t="shared" si="140"/>
        <v>#VALUE!</v>
      </c>
      <c r="AM207" s="16" t="e">
        <f t="shared" si="141"/>
        <v>#VALUE!</v>
      </c>
      <c r="AN207" s="42" t="e">
        <f t="shared" si="142"/>
        <v>#VALUE!</v>
      </c>
      <c r="AO207" s="43" t="e">
        <f t="shared" si="143"/>
        <v>#VALUE!</v>
      </c>
      <c r="AP207" s="43" t="e">
        <f t="shared" si="144"/>
        <v>#VALUE!</v>
      </c>
      <c r="AQ207" s="43">
        <f t="shared" si="145"/>
        <v>34.279999999999973</v>
      </c>
      <c r="AR207" s="43">
        <f t="shared" si="146"/>
        <v>4.9899999999999523</v>
      </c>
      <c r="AS207" s="177" t="e">
        <f t="shared" si="147"/>
        <v>#VALUE!</v>
      </c>
      <c r="AT207" s="115" t="e">
        <f t="shared" si="148"/>
        <v>#VALUE!</v>
      </c>
      <c r="AU207" s="115" t="e">
        <f t="shared" si="149"/>
        <v>#VALUE!</v>
      </c>
      <c r="AV207" s="115" t="e">
        <f t="shared" si="150"/>
        <v>#VALUE!</v>
      </c>
      <c r="AW207" s="115" t="e">
        <f t="shared" si="151"/>
        <v>#VALUE!</v>
      </c>
    </row>
    <row r="208" spans="1:49" x14ac:dyDescent="0.35">
      <c r="A208" s="5">
        <f t="shared" si="117"/>
        <v>2009</v>
      </c>
      <c r="B208" s="5">
        <f t="shared" si="118"/>
        <v>4</v>
      </c>
      <c r="C208" s="5">
        <f t="shared" si="119"/>
        <v>12</v>
      </c>
      <c r="D208" s="7">
        <f t="shared" si="120"/>
        <v>40178</v>
      </c>
      <c r="E208" s="7" t="str">
        <f>_xll.GetPriceData($J$4,"assessmentdate",D208)</f>
        <v>#N/A Log in required</v>
      </c>
      <c r="F208" s="33" t="s">
        <v>373</v>
      </c>
      <c r="G208" s="38" t="e">
        <f>_xll.GetPrice($G$4,,"mid",E208)</f>
        <v>#VALUE!</v>
      </c>
      <c r="H208" s="38">
        <f>_xll.GetPrice($G$4,,"mid",D208)</f>
        <v>316.17</v>
      </c>
      <c r="I208" s="38">
        <f>_xll.GetPrice($I$4,"MonthlyAverage","Mid",$D208)</f>
        <v>309.52999999999997</v>
      </c>
      <c r="J208" s="16" t="str">
        <f>_xll.GetPriceData(J$4,"mid",$D208)</f>
        <v>#N/A Log in required</v>
      </c>
      <c r="K208" s="21" t="e">
        <f t="shared" si="121"/>
        <v>#VALUE!</v>
      </c>
      <c r="L208" s="16" t="str">
        <f>_xll.GetPriceData(L$4,"mid",$D208)</f>
        <v>#N/A Log in required</v>
      </c>
      <c r="M208" s="21" t="e">
        <f t="shared" si="122"/>
        <v>#VALUE!</v>
      </c>
      <c r="N208" s="16">
        <f>_xll.GetPrice($N$4,"MonthlyAverage","Mid",$D208)</f>
        <v>245</v>
      </c>
      <c r="O208" s="179">
        <f>_xll.GetPrice($O$4,"MonthlyAverage","Mid",$D208)</f>
        <v>23.25</v>
      </c>
      <c r="P208" s="21">
        <f t="shared" si="113"/>
        <v>465</v>
      </c>
      <c r="Q208" s="16">
        <f t="shared" si="114"/>
        <v>512.43000000000006</v>
      </c>
      <c r="R208" s="21">
        <f>_xll.GetPrice($R$4,"MonthlyAverage","Mid",$D208)</f>
        <v>26.71</v>
      </c>
      <c r="S208" s="21">
        <f t="shared" si="115"/>
        <v>534.20000000000005</v>
      </c>
      <c r="T208" s="16">
        <f t="shared" si="116"/>
        <v>588.68840000000012</v>
      </c>
      <c r="U208" s="190" t="e">
        <f t="shared" si="123"/>
        <v>#VALUE!</v>
      </c>
      <c r="V208" s="183" t="e">
        <f t="shared" si="124"/>
        <v>#VALUE!</v>
      </c>
      <c r="W208" s="191" t="e">
        <f t="shared" si="125"/>
        <v>#VALUE!</v>
      </c>
      <c r="X208" s="183" t="e">
        <f t="shared" si="126"/>
        <v>#VALUE!</v>
      </c>
      <c r="Y208" s="191" t="e">
        <f t="shared" si="127"/>
        <v>#VALUE!</v>
      </c>
      <c r="Z208" s="194" t="e">
        <f t="shared" si="128"/>
        <v>#VALUE!</v>
      </c>
      <c r="AA208" s="183" t="e">
        <f t="shared" si="129"/>
        <v>#VALUE!</v>
      </c>
      <c r="AB208" s="25" t="e">
        <f t="shared" si="130"/>
        <v>#VALUE!</v>
      </c>
      <c r="AC208" s="16" t="e">
        <f t="shared" si="131"/>
        <v>#VALUE!</v>
      </c>
      <c r="AD208" s="16" t="e">
        <f t="shared" si="132"/>
        <v>#VALUE!</v>
      </c>
      <c r="AE208" s="25" t="e">
        <f t="shared" si="133"/>
        <v>#VALUE!</v>
      </c>
      <c r="AF208" s="16" t="e">
        <f t="shared" si="134"/>
        <v>#VALUE!</v>
      </c>
      <c r="AG208" s="16">
        <f t="shared" si="135"/>
        <v>0</v>
      </c>
      <c r="AH208" s="16">
        <f t="shared" si="136"/>
        <v>-24.684799999999996</v>
      </c>
      <c r="AI208" s="16">
        <f t="shared" si="137"/>
        <v>23.803200000000061</v>
      </c>
      <c r="AJ208" s="25" t="e">
        <f t="shared" si="138"/>
        <v>#VALUE!</v>
      </c>
      <c r="AK208" s="16" t="e">
        <f t="shared" si="139"/>
        <v>#VALUE!</v>
      </c>
      <c r="AL208" s="16" t="e">
        <f t="shared" si="140"/>
        <v>#VALUE!</v>
      </c>
      <c r="AM208" s="16" t="e">
        <f t="shared" si="141"/>
        <v>#VALUE!</v>
      </c>
      <c r="AN208" s="42" t="e">
        <f t="shared" si="142"/>
        <v>#VALUE!</v>
      </c>
      <c r="AO208" s="43" t="e">
        <f t="shared" si="143"/>
        <v>#VALUE!</v>
      </c>
      <c r="AP208" s="43" t="e">
        <f t="shared" si="144"/>
        <v>#VALUE!</v>
      </c>
      <c r="AQ208" s="43">
        <f t="shared" si="145"/>
        <v>25.840000000000032</v>
      </c>
      <c r="AR208" s="43">
        <f t="shared" si="146"/>
        <v>29.5</v>
      </c>
      <c r="AS208" s="177" t="e">
        <f t="shared" si="147"/>
        <v>#VALUE!</v>
      </c>
      <c r="AT208" s="115" t="e">
        <f t="shared" si="148"/>
        <v>#VALUE!</v>
      </c>
      <c r="AU208" s="115" t="e">
        <f t="shared" si="149"/>
        <v>#VALUE!</v>
      </c>
      <c r="AV208" s="115" t="e">
        <f t="shared" si="150"/>
        <v>#VALUE!</v>
      </c>
      <c r="AW208" s="115" t="e">
        <f t="shared" si="151"/>
        <v>#VALUE!</v>
      </c>
    </row>
    <row r="209" spans="1:49" x14ac:dyDescent="0.35">
      <c r="A209" s="5">
        <f t="shared" si="117"/>
        <v>2010</v>
      </c>
      <c r="B209" s="5">
        <f t="shared" si="118"/>
        <v>1</v>
      </c>
      <c r="C209" s="5">
        <f t="shared" si="119"/>
        <v>1</v>
      </c>
      <c r="D209" s="7">
        <f t="shared" si="120"/>
        <v>40209</v>
      </c>
      <c r="E209" s="7" t="str">
        <f>_xll.GetPriceData($J$4,"assessmentdate",D209)</f>
        <v>#N/A Log in required</v>
      </c>
      <c r="F209" s="33" t="s">
        <v>13</v>
      </c>
      <c r="G209" s="38" t="e">
        <f>_xll.GetPrice($G$4,,"mid",E209)</f>
        <v>#VALUE!</v>
      </c>
      <c r="H209" s="38">
        <f>_xll.GetPrice($G$4,,"mid",D209)</f>
        <v>345.18</v>
      </c>
      <c r="I209" s="38">
        <f>_xll.GetPrice($I$4,"MonthlyAverage","Mid",$D209)</f>
        <v>337.69</v>
      </c>
      <c r="J209" s="16" t="str">
        <f>_xll.GetPriceData(J$4,"mid",$D209)</f>
        <v>#N/A Log in required</v>
      </c>
      <c r="K209" s="21" t="e">
        <f t="shared" si="121"/>
        <v>#VALUE!</v>
      </c>
      <c r="L209" s="16" t="str">
        <f>_xll.GetPriceData(L$4,"mid",$D209)</f>
        <v>#N/A Log in required</v>
      </c>
      <c r="M209" s="21" t="e">
        <f t="shared" si="122"/>
        <v>#VALUE!</v>
      </c>
      <c r="N209" s="16">
        <f>_xll.GetPrice($N$4,"MonthlyAverage","Mid",$D209)</f>
        <v>245</v>
      </c>
      <c r="O209" s="179">
        <f>_xll.GetPrice($O$4,"MonthlyAverage","Mid",$D209)</f>
        <v>25.71</v>
      </c>
      <c r="P209" s="21">
        <f t="shared" si="113"/>
        <v>514.20000000000005</v>
      </c>
      <c r="Q209" s="16">
        <f t="shared" si="114"/>
        <v>566.64840000000015</v>
      </c>
      <c r="R209" s="21">
        <f>_xll.GetPrice($R$4,"MonthlyAverage","Mid",$D209)</f>
        <v>29.66</v>
      </c>
      <c r="S209" s="21">
        <f t="shared" si="115"/>
        <v>593.20000000000005</v>
      </c>
      <c r="T209" s="16">
        <f t="shared" si="116"/>
        <v>653.70640000000014</v>
      </c>
      <c r="U209" s="190" t="e">
        <f t="shared" si="123"/>
        <v>#VALUE!</v>
      </c>
      <c r="V209" s="183" t="e">
        <f t="shared" si="124"/>
        <v>#VALUE!</v>
      </c>
      <c r="W209" s="191" t="e">
        <f t="shared" si="125"/>
        <v>#VALUE!</v>
      </c>
      <c r="X209" s="183" t="e">
        <f t="shared" si="126"/>
        <v>#VALUE!</v>
      </c>
      <c r="Y209" s="191" t="e">
        <f t="shared" si="127"/>
        <v>#VALUE!</v>
      </c>
      <c r="Z209" s="194" t="e">
        <f t="shared" si="128"/>
        <v>#VALUE!</v>
      </c>
      <c r="AA209" s="183" t="e">
        <f t="shared" si="129"/>
        <v>#VALUE!</v>
      </c>
      <c r="AB209" s="25" t="e">
        <f t="shared" si="130"/>
        <v>#VALUE!</v>
      </c>
      <c r="AC209" s="16" t="e">
        <f t="shared" si="131"/>
        <v>#VALUE!</v>
      </c>
      <c r="AD209" s="16" t="e">
        <f t="shared" si="132"/>
        <v>#VALUE!</v>
      </c>
      <c r="AE209" s="25" t="e">
        <f t="shared" si="133"/>
        <v>#VALUE!</v>
      </c>
      <c r="AF209" s="16" t="e">
        <f t="shared" si="134"/>
        <v>#VALUE!</v>
      </c>
      <c r="AG209" s="16">
        <f t="shared" si="135"/>
        <v>0</v>
      </c>
      <c r="AH209" s="16">
        <f t="shared" si="136"/>
        <v>54.218400000000088</v>
      </c>
      <c r="AI209" s="16">
        <f t="shared" si="137"/>
        <v>65.018000000000029</v>
      </c>
      <c r="AJ209" s="25" t="e">
        <f t="shared" si="138"/>
        <v>#VALUE!</v>
      </c>
      <c r="AK209" s="16" t="e">
        <f t="shared" si="139"/>
        <v>#VALUE!</v>
      </c>
      <c r="AL209" s="16" t="e">
        <f t="shared" si="140"/>
        <v>#VALUE!</v>
      </c>
      <c r="AM209" s="16" t="e">
        <f t="shared" si="141"/>
        <v>#VALUE!</v>
      </c>
      <c r="AN209" s="42" t="e">
        <f t="shared" si="142"/>
        <v>#VALUE!</v>
      </c>
      <c r="AO209" s="43" t="e">
        <f t="shared" si="143"/>
        <v>#VALUE!</v>
      </c>
      <c r="AP209" s="43" t="e">
        <f t="shared" si="144"/>
        <v>#VALUE!</v>
      </c>
      <c r="AQ209" s="43">
        <f t="shared" si="145"/>
        <v>29.009999999999991</v>
      </c>
      <c r="AR209" s="43">
        <f t="shared" si="146"/>
        <v>28.160000000000025</v>
      </c>
      <c r="AS209" s="177" t="e">
        <f t="shared" si="147"/>
        <v>#VALUE!</v>
      </c>
      <c r="AT209" s="115" t="e">
        <f t="shared" si="148"/>
        <v>#VALUE!</v>
      </c>
      <c r="AU209" s="115" t="e">
        <f t="shared" si="149"/>
        <v>#VALUE!</v>
      </c>
      <c r="AV209" s="115" t="e">
        <f t="shared" si="150"/>
        <v>#VALUE!</v>
      </c>
      <c r="AW209" s="115" t="e">
        <f t="shared" si="151"/>
        <v>#VALUE!</v>
      </c>
    </row>
    <row r="210" spans="1:49" x14ac:dyDescent="0.35">
      <c r="A210" s="5">
        <f t="shared" si="117"/>
        <v>2010</v>
      </c>
      <c r="B210" s="5">
        <f t="shared" si="118"/>
        <v>1</v>
      </c>
      <c r="C210" s="5">
        <f t="shared" si="119"/>
        <v>2</v>
      </c>
      <c r="D210" s="7">
        <f t="shared" si="120"/>
        <v>40237</v>
      </c>
      <c r="E210" s="7" t="str">
        <f>_xll.GetPriceData($J$4,"assessmentdate",D210)</f>
        <v>#N/A Log in required</v>
      </c>
      <c r="F210" s="33" t="s">
        <v>14</v>
      </c>
      <c r="G210" s="38" t="e">
        <f>_xll.GetPrice($G$4,,"mid",E210)</f>
        <v>#VALUE!</v>
      </c>
      <c r="H210" s="38">
        <f>_xll.GetPrice($G$4,,"mid",D210)</f>
        <v>347.78</v>
      </c>
      <c r="I210" s="38">
        <f>_xll.GetPrice($I$4,"MonthlyAverage","Mid",$D210)</f>
        <v>338.07</v>
      </c>
      <c r="J210" s="16" t="str">
        <f>_xll.GetPriceData(J$4,"mid",$D210)</f>
        <v>#N/A Log in required</v>
      </c>
      <c r="K210" s="21" t="e">
        <f t="shared" si="121"/>
        <v>#VALUE!</v>
      </c>
      <c r="L210" s="16" t="str">
        <f>_xll.GetPriceData(L$4,"mid",$D210)</f>
        <v>#N/A Log in required</v>
      </c>
      <c r="M210" s="21" t="e">
        <f t="shared" si="122"/>
        <v>#VALUE!</v>
      </c>
      <c r="N210" s="16">
        <f>_xll.GetPrice($N$4,"MonthlyAverage","Mid",$D210)</f>
        <v>245</v>
      </c>
      <c r="O210" s="179">
        <f>_xll.GetPrice($O$4,"MonthlyAverage","Mid",$D210)</f>
        <v>26</v>
      </c>
      <c r="P210" s="21">
        <f t="shared" si="113"/>
        <v>520</v>
      </c>
      <c r="Q210" s="16">
        <f t="shared" si="114"/>
        <v>573.04000000000008</v>
      </c>
      <c r="R210" s="21">
        <f>_xll.GetPrice($R$4,"MonthlyAverage","Mid",$D210)</f>
        <v>31.5</v>
      </c>
      <c r="S210" s="21">
        <f t="shared" si="115"/>
        <v>630</v>
      </c>
      <c r="T210" s="16">
        <f t="shared" si="116"/>
        <v>694.2600000000001</v>
      </c>
      <c r="U210" s="190" t="e">
        <f t="shared" si="123"/>
        <v>#VALUE!</v>
      </c>
      <c r="V210" s="183" t="e">
        <f t="shared" si="124"/>
        <v>#VALUE!</v>
      </c>
      <c r="W210" s="191" t="e">
        <f t="shared" si="125"/>
        <v>#VALUE!</v>
      </c>
      <c r="X210" s="183" t="e">
        <f t="shared" si="126"/>
        <v>#VALUE!</v>
      </c>
      <c r="Y210" s="191" t="e">
        <f t="shared" si="127"/>
        <v>#VALUE!</v>
      </c>
      <c r="Z210" s="194" t="e">
        <f t="shared" si="128"/>
        <v>#VALUE!</v>
      </c>
      <c r="AA210" s="183" t="e">
        <f t="shared" si="129"/>
        <v>#VALUE!</v>
      </c>
      <c r="AB210" s="25" t="e">
        <f t="shared" si="130"/>
        <v>#VALUE!</v>
      </c>
      <c r="AC210" s="16" t="e">
        <f t="shared" si="131"/>
        <v>#VALUE!</v>
      </c>
      <c r="AD210" s="16" t="e">
        <f t="shared" si="132"/>
        <v>#VALUE!</v>
      </c>
      <c r="AE210" s="25" t="e">
        <f t="shared" si="133"/>
        <v>#VALUE!</v>
      </c>
      <c r="AF210" s="16" t="e">
        <f t="shared" si="134"/>
        <v>#VALUE!</v>
      </c>
      <c r="AG210" s="16">
        <f t="shared" si="135"/>
        <v>0</v>
      </c>
      <c r="AH210" s="16">
        <f t="shared" si="136"/>
        <v>6.3915999999999258</v>
      </c>
      <c r="AI210" s="16">
        <f t="shared" si="137"/>
        <v>40.55359999999996</v>
      </c>
      <c r="AJ210" s="25" t="e">
        <f t="shared" si="138"/>
        <v>#VALUE!</v>
      </c>
      <c r="AK210" s="16" t="e">
        <f t="shared" si="139"/>
        <v>#VALUE!</v>
      </c>
      <c r="AL210" s="16" t="e">
        <f t="shared" si="140"/>
        <v>#VALUE!</v>
      </c>
      <c r="AM210" s="16" t="e">
        <f t="shared" si="141"/>
        <v>#VALUE!</v>
      </c>
      <c r="AN210" s="42" t="e">
        <f t="shared" si="142"/>
        <v>#VALUE!</v>
      </c>
      <c r="AO210" s="43" t="e">
        <f t="shared" si="143"/>
        <v>#VALUE!</v>
      </c>
      <c r="AP210" s="43" t="e">
        <f t="shared" si="144"/>
        <v>#VALUE!</v>
      </c>
      <c r="AQ210" s="43">
        <f t="shared" si="145"/>
        <v>2.5999999999999659</v>
      </c>
      <c r="AR210" s="43">
        <f t="shared" si="146"/>
        <v>0.37999999999999545</v>
      </c>
      <c r="AS210" s="177" t="e">
        <f t="shared" si="147"/>
        <v>#VALUE!</v>
      </c>
      <c r="AT210" s="115" t="e">
        <f t="shared" si="148"/>
        <v>#VALUE!</v>
      </c>
      <c r="AU210" s="115" t="e">
        <f t="shared" si="149"/>
        <v>#VALUE!</v>
      </c>
      <c r="AV210" s="115" t="e">
        <f t="shared" si="150"/>
        <v>#VALUE!</v>
      </c>
      <c r="AW210" s="115" t="e">
        <f t="shared" si="151"/>
        <v>#VALUE!</v>
      </c>
    </row>
    <row r="211" spans="1:49" x14ac:dyDescent="0.35">
      <c r="A211" s="5">
        <f t="shared" si="117"/>
        <v>2010</v>
      </c>
      <c r="B211" s="5">
        <f t="shared" si="118"/>
        <v>1</v>
      </c>
      <c r="C211" s="5">
        <f t="shared" si="119"/>
        <v>3</v>
      </c>
      <c r="D211" s="7">
        <f t="shared" si="120"/>
        <v>40268</v>
      </c>
      <c r="E211" s="7" t="str">
        <f>_xll.GetPriceData($J$4,"assessmentdate",D211)</f>
        <v>#N/A Log in required</v>
      </c>
      <c r="F211" s="33" t="s">
        <v>15</v>
      </c>
      <c r="G211" s="38" t="e">
        <f>_xll.GetPrice($G$4,,"mid",E211)</f>
        <v>#VALUE!</v>
      </c>
      <c r="H211" s="38">
        <f>_xll.GetPrice($G$4,,"mid",D211)</f>
        <v>443.09</v>
      </c>
      <c r="I211" s="38">
        <f>_xll.GetPrice($I$4,"MonthlyAverage","Mid",$D211)</f>
        <v>397.66</v>
      </c>
      <c r="J211" s="16" t="str">
        <f>_xll.GetPriceData(J$4,"mid",$D211)</f>
        <v>#N/A Log in required</v>
      </c>
      <c r="K211" s="21" t="e">
        <f t="shared" si="121"/>
        <v>#VALUE!</v>
      </c>
      <c r="L211" s="16" t="str">
        <f>_xll.GetPriceData(L$4,"mid",$D211)</f>
        <v>#N/A Log in required</v>
      </c>
      <c r="M211" s="21" t="e">
        <f t="shared" si="122"/>
        <v>#VALUE!</v>
      </c>
      <c r="N211" s="16">
        <f>_xll.GetPrice($N$4,"MonthlyAverage","Mid",$D211)</f>
        <v>443.75</v>
      </c>
      <c r="O211" s="179">
        <f>_xll.GetPrice($O$4,"MonthlyAverage","Mid",$D211)</f>
        <v>28.09</v>
      </c>
      <c r="P211" s="21">
        <f t="shared" si="113"/>
        <v>561.79999999999995</v>
      </c>
      <c r="Q211" s="16">
        <f t="shared" si="114"/>
        <v>619.10360000000003</v>
      </c>
      <c r="R211" s="21">
        <f>_xll.GetPrice($R$4,"MonthlyAverage","Mid",$D211)</f>
        <v>33.979999999999997</v>
      </c>
      <c r="S211" s="21">
        <f t="shared" si="115"/>
        <v>679.59999999999991</v>
      </c>
      <c r="T211" s="16">
        <f t="shared" si="116"/>
        <v>748.91919999999993</v>
      </c>
      <c r="U211" s="190" t="e">
        <f t="shared" si="123"/>
        <v>#VALUE!</v>
      </c>
      <c r="V211" s="183" t="e">
        <f t="shared" si="124"/>
        <v>#VALUE!</v>
      </c>
      <c r="W211" s="191" t="e">
        <f t="shared" si="125"/>
        <v>#VALUE!</v>
      </c>
      <c r="X211" s="183" t="e">
        <f t="shared" si="126"/>
        <v>#VALUE!</v>
      </c>
      <c r="Y211" s="191" t="e">
        <f t="shared" si="127"/>
        <v>#VALUE!</v>
      </c>
      <c r="Z211" s="194" t="e">
        <f t="shared" si="128"/>
        <v>#VALUE!</v>
      </c>
      <c r="AA211" s="183" t="e">
        <f t="shared" si="129"/>
        <v>#VALUE!</v>
      </c>
      <c r="AB211" s="25" t="e">
        <f t="shared" si="130"/>
        <v>#VALUE!</v>
      </c>
      <c r="AC211" s="16" t="e">
        <f t="shared" si="131"/>
        <v>#VALUE!</v>
      </c>
      <c r="AD211" s="16" t="e">
        <f t="shared" si="132"/>
        <v>#VALUE!</v>
      </c>
      <c r="AE211" s="25" t="e">
        <f t="shared" si="133"/>
        <v>#VALUE!</v>
      </c>
      <c r="AF211" s="16" t="e">
        <f t="shared" si="134"/>
        <v>#VALUE!</v>
      </c>
      <c r="AG211" s="16">
        <f t="shared" si="135"/>
        <v>198.75</v>
      </c>
      <c r="AH211" s="16">
        <f t="shared" si="136"/>
        <v>46.063599999999951</v>
      </c>
      <c r="AI211" s="16">
        <f t="shared" si="137"/>
        <v>54.659199999999828</v>
      </c>
      <c r="AJ211" s="25" t="e">
        <f t="shared" si="138"/>
        <v>#VALUE!</v>
      </c>
      <c r="AK211" s="16" t="e">
        <f t="shared" si="139"/>
        <v>#VALUE!</v>
      </c>
      <c r="AL211" s="16" t="e">
        <f t="shared" si="140"/>
        <v>#VALUE!</v>
      </c>
      <c r="AM211" s="16" t="e">
        <f t="shared" si="141"/>
        <v>#VALUE!</v>
      </c>
      <c r="AN211" s="42" t="e">
        <f t="shared" si="142"/>
        <v>#VALUE!</v>
      </c>
      <c r="AO211" s="43" t="e">
        <f t="shared" si="143"/>
        <v>#VALUE!</v>
      </c>
      <c r="AP211" s="43" t="e">
        <f t="shared" si="144"/>
        <v>#VALUE!</v>
      </c>
      <c r="AQ211" s="43">
        <f t="shared" si="145"/>
        <v>95.31</v>
      </c>
      <c r="AR211" s="43">
        <f t="shared" si="146"/>
        <v>59.590000000000032</v>
      </c>
      <c r="AS211" s="177" t="e">
        <f t="shared" si="147"/>
        <v>#VALUE!</v>
      </c>
      <c r="AT211" s="115" t="e">
        <f t="shared" si="148"/>
        <v>#VALUE!</v>
      </c>
      <c r="AU211" s="115" t="e">
        <f t="shared" si="149"/>
        <v>#VALUE!</v>
      </c>
      <c r="AV211" s="115" t="e">
        <f t="shared" si="150"/>
        <v>#VALUE!</v>
      </c>
      <c r="AW211" s="115" t="e">
        <f t="shared" si="151"/>
        <v>#VALUE!</v>
      </c>
    </row>
    <row r="212" spans="1:49" x14ac:dyDescent="0.35">
      <c r="A212" s="5">
        <f t="shared" si="117"/>
        <v>2010</v>
      </c>
      <c r="B212" s="5">
        <f t="shared" si="118"/>
        <v>2</v>
      </c>
      <c r="C212" s="5">
        <f t="shared" si="119"/>
        <v>4</v>
      </c>
      <c r="D212" s="7">
        <f t="shared" si="120"/>
        <v>40298</v>
      </c>
      <c r="E212" s="7" t="str">
        <f>_xll.GetPriceData($J$4,"assessmentdate",D212)</f>
        <v>#N/A Log in required</v>
      </c>
      <c r="F212" s="33" t="s">
        <v>16</v>
      </c>
      <c r="G212" s="38" t="e">
        <f>_xll.GetPrice($G$4,,"mid",E212)</f>
        <v>#VALUE!</v>
      </c>
      <c r="H212" s="38">
        <f>_xll.GetPrice($G$4,,"mid",D212)</f>
        <v>405.41</v>
      </c>
      <c r="I212" s="38">
        <f>_xll.GetPrice($I$4,"MonthlyAverage","Mid",$D212)</f>
        <v>438.59</v>
      </c>
      <c r="J212" s="16" t="str">
        <f>_xll.GetPriceData(J$4,"mid",$D212)</f>
        <v>#N/A Log in required</v>
      </c>
      <c r="K212" s="21" t="e">
        <f t="shared" si="121"/>
        <v>#VALUE!</v>
      </c>
      <c r="L212" s="16" t="str">
        <f>_xll.GetPriceData(L$4,"mid",$D212)</f>
        <v>#N/A Log in required</v>
      </c>
      <c r="M212" s="21" t="e">
        <f t="shared" si="122"/>
        <v>#VALUE!</v>
      </c>
      <c r="N212" s="16">
        <f>_xll.GetPrice($N$4,"MonthlyAverage","Mid",$D212)</f>
        <v>526.5</v>
      </c>
      <c r="O212" s="179">
        <f>_xll.GetPrice($O$4,"MonthlyAverage","Mid",$D212)</f>
        <v>30.41</v>
      </c>
      <c r="P212" s="21">
        <f t="shared" si="113"/>
        <v>608.20000000000005</v>
      </c>
      <c r="Q212" s="16">
        <f t="shared" si="114"/>
        <v>670.23640000000012</v>
      </c>
      <c r="R212" s="21">
        <f>_xll.GetPrice($R$4,"MonthlyAverage","Mid",$D212)</f>
        <v>35.840000000000003</v>
      </c>
      <c r="S212" s="21">
        <f t="shared" si="115"/>
        <v>716.80000000000007</v>
      </c>
      <c r="T212" s="16">
        <f t="shared" si="116"/>
        <v>789.91360000000009</v>
      </c>
      <c r="U212" s="190" t="e">
        <f t="shared" si="123"/>
        <v>#VALUE!</v>
      </c>
      <c r="V212" s="183" t="e">
        <f t="shared" si="124"/>
        <v>#VALUE!</v>
      </c>
      <c r="W212" s="191" t="e">
        <f t="shared" si="125"/>
        <v>#VALUE!</v>
      </c>
      <c r="X212" s="183" t="e">
        <f t="shared" si="126"/>
        <v>#VALUE!</v>
      </c>
      <c r="Y212" s="191" t="e">
        <f t="shared" si="127"/>
        <v>#VALUE!</v>
      </c>
      <c r="Z212" s="194" t="e">
        <f t="shared" si="128"/>
        <v>#VALUE!</v>
      </c>
      <c r="AA212" s="183" t="e">
        <f t="shared" si="129"/>
        <v>#VALUE!</v>
      </c>
      <c r="AB212" s="25" t="e">
        <f t="shared" si="130"/>
        <v>#VALUE!</v>
      </c>
      <c r="AC212" s="16" t="e">
        <f t="shared" si="131"/>
        <v>#VALUE!</v>
      </c>
      <c r="AD212" s="16" t="e">
        <f t="shared" si="132"/>
        <v>#VALUE!</v>
      </c>
      <c r="AE212" s="25" t="e">
        <f t="shared" si="133"/>
        <v>#VALUE!</v>
      </c>
      <c r="AF212" s="16" t="e">
        <f t="shared" si="134"/>
        <v>#VALUE!</v>
      </c>
      <c r="AG212" s="16">
        <f t="shared" si="135"/>
        <v>82.75</v>
      </c>
      <c r="AH212" s="16">
        <f t="shared" si="136"/>
        <v>51.132800000000088</v>
      </c>
      <c r="AI212" s="16">
        <f t="shared" si="137"/>
        <v>40.994400000000155</v>
      </c>
      <c r="AJ212" s="25" t="e">
        <f t="shared" si="138"/>
        <v>#VALUE!</v>
      </c>
      <c r="AK212" s="16" t="e">
        <f t="shared" si="139"/>
        <v>#VALUE!</v>
      </c>
      <c r="AL212" s="16" t="e">
        <f t="shared" si="140"/>
        <v>#VALUE!</v>
      </c>
      <c r="AM212" s="16" t="e">
        <f t="shared" si="141"/>
        <v>#VALUE!</v>
      </c>
      <c r="AN212" s="42" t="e">
        <f t="shared" si="142"/>
        <v>#VALUE!</v>
      </c>
      <c r="AO212" s="43" t="e">
        <f t="shared" si="143"/>
        <v>#VALUE!</v>
      </c>
      <c r="AP212" s="43" t="e">
        <f t="shared" si="144"/>
        <v>#VALUE!</v>
      </c>
      <c r="AQ212" s="43">
        <f t="shared" si="145"/>
        <v>-37.67999999999995</v>
      </c>
      <c r="AR212" s="43">
        <f t="shared" si="146"/>
        <v>40.92999999999995</v>
      </c>
      <c r="AS212" s="177" t="e">
        <f t="shared" si="147"/>
        <v>#VALUE!</v>
      </c>
      <c r="AT212" s="115" t="e">
        <f t="shared" si="148"/>
        <v>#VALUE!</v>
      </c>
      <c r="AU212" s="115" t="e">
        <f t="shared" si="149"/>
        <v>#VALUE!</v>
      </c>
      <c r="AV212" s="115" t="e">
        <f t="shared" si="150"/>
        <v>#VALUE!</v>
      </c>
      <c r="AW212" s="115" t="e">
        <f t="shared" si="151"/>
        <v>#VALUE!</v>
      </c>
    </row>
    <row r="213" spans="1:49" x14ac:dyDescent="0.35">
      <c r="A213" s="5">
        <f t="shared" si="117"/>
        <v>2010</v>
      </c>
      <c r="B213" s="5">
        <f t="shared" si="118"/>
        <v>2</v>
      </c>
      <c r="C213" s="5">
        <f t="shared" si="119"/>
        <v>5</v>
      </c>
      <c r="D213" s="7">
        <f t="shared" si="120"/>
        <v>40329</v>
      </c>
      <c r="E213" s="7" t="str">
        <f>_xll.GetPriceData($J$4,"assessmentdate",D213)</f>
        <v>#N/A Log in required</v>
      </c>
      <c r="F213" s="33" t="s">
        <v>17</v>
      </c>
      <c r="G213" s="38" t="e">
        <f>_xll.GetPrice($G$4,,"mid",E213)</f>
        <v>#VALUE!</v>
      </c>
      <c r="H213" s="38">
        <f>_xll.GetPrice($G$4,,"mid",D213)</f>
        <v>365.44</v>
      </c>
      <c r="I213" s="38">
        <f>_xll.GetPrice($I$4,"MonthlyAverage","Mid",$D213)</f>
        <v>379.71</v>
      </c>
      <c r="J213" s="16" t="str">
        <f>_xll.GetPriceData(J$4,"mid",$D213)</f>
        <v>#N/A Log in required</v>
      </c>
      <c r="K213" s="21" t="e">
        <f t="shared" si="121"/>
        <v>#VALUE!</v>
      </c>
      <c r="L213" s="16" t="str">
        <f>_xll.GetPriceData(L$4,"mid",$D213)</f>
        <v>#N/A Log in required</v>
      </c>
      <c r="M213" s="21" t="e">
        <f t="shared" si="122"/>
        <v>#VALUE!</v>
      </c>
      <c r="N213" s="16">
        <f>_xll.GetPrice($N$4,"MonthlyAverage","Mid",$D213)</f>
        <v>501.25</v>
      </c>
      <c r="O213" s="179">
        <f>_xll.GetPrice($O$4,"MonthlyAverage","Mid",$D213)</f>
        <v>31.3</v>
      </c>
      <c r="P213" s="21">
        <f t="shared" si="113"/>
        <v>626</v>
      </c>
      <c r="Q213" s="16">
        <f t="shared" si="114"/>
        <v>689.85200000000009</v>
      </c>
      <c r="R213" s="21">
        <f>_xll.GetPrice($R$4,"MonthlyAverage","Mid",$D213)</f>
        <v>35.75</v>
      </c>
      <c r="S213" s="21">
        <f t="shared" si="115"/>
        <v>715</v>
      </c>
      <c r="T213" s="16">
        <f t="shared" si="116"/>
        <v>787.93000000000006</v>
      </c>
      <c r="U213" s="190" t="e">
        <f t="shared" si="123"/>
        <v>#VALUE!</v>
      </c>
      <c r="V213" s="183" t="e">
        <f t="shared" si="124"/>
        <v>#VALUE!</v>
      </c>
      <c r="W213" s="191" t="e">
        <f t="shared" si="125"/>
        <v>#VALUE!</v>
      </c>
      <c r="X213" s="183" t="e">
        <f t="shared" si="126"/>
        <v>#VALUE!</v>
      </c>
      <c r="Y213" s="191" t="e">
        <f t="shared" si="127"/>
        <v>#VALUE!</v>
      </c>
      <c r="Z213" s="194" t="e">
        <f t="shared" si="128"/>
        <v>#VALUE!</v>
      </c>
      <c r="AA213" s="183" t="e">
        <f t="shared" si="129"/>
        <v>#VALUE!</v>
      </c>
      <c r="AB213" s="25" t="e">
        <f t="shared" si="130"/>
        <v>#VALUE!</v>
      </c>
      <c r="AC213" s="16" t="e">
        <f t="shared" si="131"/>
        <v>#VALUE!</v>
      </c>
      <c r="AD213" s="16" t="e">
        <f t="shared" si="132"/>
        <v>#VALUE!</v>
      </c>
      <c r="AE213" s="25" t="e">
        <f t="shared" si="133"/>
        <v>#VALUE!</v>
      </c>
      <c r="AF213" s="16" t="e">
        <f t="shared" si="134"/>
        <v>#VALUE!</v>
      </c>
      <c r="AG213" s="16">
        <f t="shared" si="135"/>
        <v>-25.25</v>
      </c>
      <c r="AH213" s="16">
        <f t="shared" si="136"/>
        <v>19.615599999999972</v>
      </c>
      <c r="AI213" s="16">
        <f t="shared" si="137"/>
        <v>-1.983600000000024</v>
      </c>
      <c r="AJ213" s="25" t="e">
        <f t="shared" si="138"/>
        <v>#VALUE!</v>
      </c>
      <c r="AK213" s="16" t="e">
        <f t="shared" si="139"/>
        <v>#VALUE!</v>
      </c>
      <c r="AL213" s="16" t="e">
        <f t="shared" si="140"/>
        <v>#VALUE!</v>
      </c>
      <c r="AM213" s="16" t="e">
        <f t="shared" si="141"/>
        <v>#VALUE!</v>
      </c>
      <c r="AN213" s="42" t="e">
        <f t="shared" si="142"/>
        <v>#VALUE!</v>
      </c>
      <c r="AO213" s="43" t="e">
        <f t="shared" si="143"/>
        <v>#VALUE!</v>
      </c>
      <c r="AP213" s="43" t="e">
        <f t="shared" si="144"/>
        <v>#VALUE!</v>
      </c>
      <c r="AQ213" s="43">
        <f t="shared" si="145"/>
        <v>-39.970000000000027</v>
      </c>
      <c r="AR213" s="43">
        <f t="shared" si="146"/>
        <v>-58.879999999999995</v>
      </c>
      <c r="AS213" s="177" t="e">
        <f t="shared" si="147"/>
        <v>#VALUE!</v>
      </c>
      <c r="AT213" s="115" t="e">
        <f t="shared" si="148"/>
        <v>#VALUE!</v>
      </c>
      <c r="AU213" s="115" t="e">
        <f t="shared" si="149"/>
        <v>#VALUE!</v>
      </c>
      <c r="AV213" s="115" t="e">
        <f t="shared" si="150"/>
        <v>#VALUE!</v>
      </c>
      <c r="AW213" s="115" t="e">
        <f t="shared" si="151"/>
        <v>#VALUE!</v>
      </c>
    </row>
    <row r="214" spans="1:49" x14ac:dyDescent="0.35">
      <c r="A214" s="5">
        <f t="shared" si="117"/>
        <v>2010</v>
      </c>
      <c r="B214" s="5">
        <f t="shared" si="118"/>
        <v>2</v>
      </c>
      <c r="C214" s="5">
        <f t="shared" si="119"/>
        <v>6</v>
      </c>
      <c r="D214" s="7">
        <f t="shared" si="120"/>
        <v>40359</v>
      </c>
      <c r="E214" s="7" t="str">
        <f>_xll.GetPriceData($J$4,"assessmentdate",D214)</f>
        <v>#N/A Log in required</v>
      </c>
      <c r="F214" s="33" t="s">
        <v>18</v>
      </c>
      <c r="G214" s="38" t="e">
        <f>_xll.GetPrice($G$4,,"mid",E214)</f>
        <v>#VALUE!</v>
      </c>
      <c r="H214" s="38">
        <f>_xll.GetPrice($G$4,,"mid",D214)</f>
        <v>317.04000000000002</v>
      </c>
      <c r="I214" s="38">
        <f>_xll.GetPrice($I$4,"MonthlyAverage","Mid",$D214)</f>
        <v>318.5</v>
      </c>
      <c r="J214" s="16" t="str">
        <f>_xll.GetPriceData(J$4,"mid",$D214)</f>
        <v>#N/A Log in required</v>
      </c>
      <c r="K214" s="21" t="e">
        <f t="shared" si="121"/>
        <v>#VALUE!</v>
      </c>
      <c r="L214" s="16" t="str">
        <f>_xll.GetPriceData(L$4,"mid",$D214)</f>
        <v>#N/A Log in required</v>
      </c>
      <c r="M214" s="21" t="e">
        <f t="shared" si="122"/>
        <v>#VALUE!</v>
      </c>
      <c r="N214" s="16">
        <f>_xll.GetPrice($N$4,"MonthlyAverage","Mid",$D214)</f>
        <v>463.13</v>
      </c>
      <c r="O214" s="179">
        <f>_xll.GetPrice($O$4,"MonthlyAverage","Mid",$D214)</f>
        <v>30.82</v>
      </c>
      <c r="P214" s="21">
        <f t="shared" si="113"/>
        <v>616.4</v>
      </c>
      <c r="Q214" s="16">
        <f t="shared" si="114"/>
        <v>679.27280000000007</v>
      </c>
      <c r="R214" s="21">
        <f>_xll.GetPrice($R$4,"MonthlyAverage","Mid",$D214)</f>
        <v>33.299999999999997</v>
      </c>
      <c r="S214" s="21">
        <f t="shared" si="115"/>
        <v>666</v>
      </c>
      <c r="T214" s="16">
        <f t="shared" si="116"/>
        <v>733.93200000000002</v>
      </c>
      <c r="U214" s="190" t="e">
        <f t="shared" si="123"/>
        <v>#VALUE!</v>
      </c>
      <c r="V214" s="183" t="e">
        <f t="shared" si="124"/>
        <v>#VALUE!</v>
      </c>
      <c r="W214" s="191" t="e">
        <f t="shared" si="125"/>
        <v>#VALUE!</v>
      </c>
      <c r="X214" s="183" t="e">
        <f t="shared" si="126"/>
        <v>#VALUE!</v>
      </c>
      <c r="Y214" s="191" t="e">
        <f t="shared" si="127"/>
        <v>#VALUE!</v>
      </c>
      <c r="Z214" s="194" t="e">
        <f t="shared" si="128"/>
        <v>#VALUE!</v>
      </c>
      <c r="AA214" s="183" t="e">
        <f t="shared" si="129"/>
        <v>#VALUE!</v>
      </c>
      <c r="AB214" s="25" t="e">
        <f t="shared" si="130"/>
        <v>#VALUE!</v>
      </c>
      <c r="AC214" s="16" t="e">
        <f t="shared" si="131"/>
        <v>#VALUE!</v>
      </c>
      <c r="AD214" s="16" t="e">
        <f t="shared" si="132"/>
        <v>#VALUE!</v>
      </c>
      <c r="AE214" s="25" t="e">
        <f t="shared" si="133"/>
        <v>#VALUE!</v>
      </c>
      <c r="AF214" s="16" t="e">
        <f t="shared" si="134"/>
        <v>#VALUE!</v>
      </c>
      <c r="AG214" s="16">
        <f t="shared" si="135"/>
        <v>-38.120000000000005</v>
      </c>
      <c r="AH214" s="16">
        <f t="shared" si="136"/>
        <v>-10.579200000000014</v>
      </c>
      <c r="AI214" s="16">
        <f t="shared" si="137"/>
        <v>-53.998000000000047</v>
      </c>
      <c r="AJ214" s="25" t="e">
        <f t="shared" si="138"/>
        <v>#VALUE!</v>
      </c>
      <c r="AK214" s="16" t="e">
        <f t="shared" si="139"/>
        <v>#VALUE!</v>
      </c>
      <c r="AL214" s="16" t="e">
        <f t="shared" si="140"/>
        <v>#VALUE!</v>
      </c>
      <c r="AM214" s="16" t="e">
        <f t="shared" si="141"/>
        <v>#VALUE!</v>
      </c>
      <c r="AN214" s="42" t="e">
        <f t="shared" si="142"/>
        <v>#VALUE!</v>
      </c>
      <c r="AO214" s="43" t="e">
        <f t="shared" si="143"/>
        <v>#VALUE!</v>
      </c>
      <c r="AP214" s="43" t="e">
        <f t="shared" si="144"/>
        <v>#VALUE!</v>
      </c>
      <c r="AQ214" s="43">
        <f t="shared" si="145"/>
        <v>-48.399999999999977</v>
      </c>
      <c r="AR214" s="43">
        <f t="shared" si="146"/>
        <v>-61.20999999999998</v>
      </c>
      <c r="AS214" s="177" t="e">
        <f t="shared" si="147"/>
        <v>#VALUE!</v>
      </c>
      <c r="AT214" s="115" t="e">
        <f t="shared" si="148"/>
        <v>#VALUE!</v>
      </c>
      <c r="AU214" s="115" t="e">
        <f t="shared" si="149"/>
        <v>#VALUE!</v>
      </c>
      <c r="AV214" s="115" t="e">
        <f t="shared" si="150"/>
        <v>#VALUE!</v>
      </c>
      <c r="AW214" s="115" t="e">
        <f t="shared" si="151"/>
        <v>#VALUE!</v>
      </c>
    </row>
    <row r="215" spans="1:49" x14ac:dyDescent="0.35">
      <c r="A215" s="5">
        <f t="shared" si="117"/>
        <v>2010</v>
      </c>
      <c r="B215" s="5">
        <f t="shared" si="118"/>
        <v>3</v>
      </c>
      <c r="C215" s="5">
        <f t="shared" si="119"/>
        <v>7</v>
      </c>
      <c r="D215" s="7">
        <f t="shared" si="120"/>
        <v>40390</v>
      </c>
      <c r="E215" s="7" t="str">
        <f>_xll.GetPriceData($J$4,"assessmentdate",D215)</f>
        <v>#N/A Log in required</v>
      </c>
      <c r="F215" s="33" t="s">
        <v>19</v>
      </c>
      <c r="G215" s="38" t="e">
        <f>_xll.GetPrice($G$4,,"mid",E215)</f>
        <v>#VALUE!</v>
      </c>
      <c r="H215" s="38">
        <f>_xll.GetPrice($G$4,,"mid",D215)</f>
        <v>358.51</v>
      </c>
      <c r="I215" s="38">
        <f>_xll.GetPrice($I$4,"MonthlyAverage","Mid",$D215)</f>
        <v>339.06</v>
      </c>
      <c r="J215" s="16" t="str">
        <f>_xll.GetPriceData(J$4,"mid",$D215)</f>
        <v>#N/A Log in required</v>
      </c>
      <c r="K215" s="21" t="e">
        <f t="shared" si="121"/>
        <v>#VALUE!</v>
      </c>
      <c r="L215" s="16" t="str">
        <f>_xll.GetPriceData(L$4,"mid",$D215)</f>
        <v>#N/A Log in required</v>
      </c>
      <c r="M215" s="21" t="e">
        <f t="shared" si="122"/>
        <v>#VALUE!</v>
      </c>
      <c r="N215" s="16">
        <f>_xll.GetPrice($N$4,"MonthlyAverage","Mid",$D215)</f>
        <v>456</v>
      </c>
      <c r="O215" s="179">
        <f>_xll.GetPrice($O$4,"MonthlyAverage","Mid",$D215)</f>
        <v>29.69</v>
      </c>
      <c r="P215" s="21">
        <f t="shared" si="113"/>
        <v>593.80000000000007</v>
      </c>
      <c r="Q215" s="16">
        <f t="shared" si="114"/>
        <v>654.36760000000015</v>
      </c>
      <c r="R215" s="21">
        <f>_xll.GetPrice($R$4,"MonthlyAverage","Mid",$D215)</f>
        <v>30.57</v>
      </c>
      <c r="S215" s="21">
        <f t="shared" si="115"/>
        <v>611.4</v>
      </c>
      <c r="T215" s="16">
        <f t="shared" si="116"/>
        <v>673.76280000000008</v>
      </c>
      <c r="U215" s="190" t="e">
        <f t="shared" si="123"/>
        <v>#VALUE!</v>
      </c>
      <c r="V215" s="183" t="e">
        <f t="shared" si="124"/>
        <v>#VALUE!</v>
      </c>
      <c r="W215" s="191" t="e">
        <f t="shared" si="125"/>
        <v>#VALUE!</v>
      </c>
      <c r="X215" s="183" t="e">
        <f t="shared" si="126"/>
        <v>#VALUE!</v>
      </c>
      <c r="Y215" s="191" t="e">
        <f t="shared" si="127"/>
        <v>#VALUE!</v>
      </c>
      <c r="Z215" s="194" t="e">
        <f t="shared" si="128"/>
        <v>#VALUE!</v>
      </c>
      <c r="AA215" s="183" t="e">
        <f t="shared" si="129"/>
        <v>#VALUE!</v>
      </c>
      <c r="AB215" s="25" t="e">
        <f t="shared" si="130"/>
        <v>#VALUE!</v>
      </c>
      <c r="AC215" s="16" t="e">
        <f t="shared" si="131"/>
        <v>#VALUE!</v>
      </c>
      <c r="AD215" s="16" t="e">
        <f t="shared" si="132"/>
        <v>#VALUE!</v>
      </c>
      <c r="AE215" s="25" t="e">
        <f t="shared" si="133"/>
        <v>#VALUE!</v>
      </c>
      <c r="AF215" s="16" t="e">
        <f t="shared" si="134"/>
        <v>#VALUE!</v>
      </c>
      <c r="AG215" s="16">
        <f t="shared" si="135"/>
        <v>-7.1299999999999955</v>
      </c>
      <c r="AH215" s="16">
        <f t="shared" si="136"/>
        <v>-24.905199999999923</v>
      </c>
      <c r="AI215" s="16">
        <f t="shared" si="137"/>
        <v>-60.169199999999933</v>
      </c>
      <c r="AJ215" s="25" t="e">
        <f t="shared" si="138"/>
        <v>#VALUE!</v>
      </c>
      <c r="AK215" s="16" t="e">
        <f t="shared" si="139"/>
        <v>#VALUE!</v>
      </c>
      <c r="AL215" s="16" t="e">
        <f t="shared" si="140"/>
        <v>#VALUE!</v>
      </c>
      <c r="AM215" s="16" t="e">
        <f t="shared" si="141"/>
        <v>#VALUE!</v>
      </c>
      <c r="AN215" s="42" t="e">
        <f t="shared" si="142"/>
        <v>#VALUE!</v>
      </c>
      <c r="AO215" s="43" t="e">
        <f t="shared" si="143"/>
        <v>#VALUE!</v>
      </c>
      <c r="AP215" s="43" t="e">
        <f t="shared" si="144"/>
        <v>#VALUE!</v>
      </c>
      <c r="AQ215" s="43">
        <f t="shared" si="145"/>
        <v>41.46999999999997</v>
      </c>
      <c r="AR215" s="43">
        <f t="shared" si="146"/>
        <v>20.560000000000002</v>
      </c>
      <c r="AS215" s="177" t="e">
        <f t="shared" si="147"/>
        <v>#VALUE!</v>
      </c>
      <c r="AT215" s="115" t="e">
        <f t="shared" si="148"/>
        <v>#VALUE!</v>
      </c>
      <c r="AU215" s="115" t="e">
        <f t="shared" si="149"/>
        <v>#VALUE!</v>
      </c>
      <c r="AV215" s="115" t="e">
        <f t="shared" si="150"/>
        <v>#VALUE!</v>
      </c>
      <c r="AW215" s="115" t="e">
        <f t="shared" si="151"/>
        <v>#VALUE!</v>
      </c>
    </row>
    <row r="216" spans="1:49" x14ac:dyDescent="0.35">
      <c r="A216" s="5">
        <f t="shared" si="117"/>
        <v>2010</v>
      </c>
      <c r="B216" s="5">
        <f t="shared" si="118"/>
        <v>3</v>
      </c>
      <c r="C216" s="5">
        <f t="shared" si="119"/>
        <v>8</v>
      </c>
      <c r="D216" s="7">
        <f t="shared" si="120"/>
        <v>40421</v>
      </c>
      <c r="E216" s="7" t="str">
        <f>_xll.GetPriceData($J$4,"assessmentdate",D216)</f>
        <v>#N/A Log in required</v>
      </c>
      <c r="F216" s="33" t="s">
        <v>20</v>
      </c>
      <c r="G216" s="38" t="e">
        <f>_xll.GetPrice($G$4,,"mid",E216)</f>
        <v>#VALUE!</v>
      </c>
      <c r="H216" s="38">
        <f>_xll.GetPrice($G$4,,"mid",D216)</f>
        <v>394.6</v>
      </c>
      <c r="I216" s="38">
        <f>_xll.GetPrice($I$4,"MonthlyAverage","Mid",$D216)</f>
        <v>388.52</v>
      </c>
      <c r="J216" s="16" t="str">
        <f>_xll.GetPriceData(J$4,"mid",$D216)</f>
        <v>#N/A Log in required</v>
      </c>
      <c r="K216" s="21" t="e">
        <f t="shared" si="121"/>
        <v>#VALUE!</v>
      </c>
      <c r="L216" s="16" t="str">
        <f>_xll.GetPriceData(L$4,"mid",$D216)</f>
        <v>#N/A Log in required</v>
      </c>
      <c r="M216" s="21" t="e">
        <f t="shared" si="122"/>
        <v>#VALUE!</v>
      </c>
      <c r="N216" s="16">
        <f>_xll.GetPrice($N$4,"MonthlyAverage","Mid",$D216)</f>
        <v>438.75</v>
      </c>
      <c r="O216" s="179">
        <f>_xll.GetPrice($O$4,"MonthlyAverage","Mid",$D216)</f>
        <v>29.5</v>
      </c>
      <c r="P216" s="21">
        <f t="shared" si="113"/>
        <v>590</v>
      </c>
      <c r="Q216" s="16">
        <f t="shared" si="114"/>
        <v>650.18000000000006</v>
      </c>
      <c r="R216" s="21">
        <f>_xll.GetPrice($R$4,"MonthlyAverage","Mid",$D216)</f>
        <v>29.05</v>
      </c>
      <c r="S216" s="21">
        <f t="shared" si="115"/>
        <v>581</v>
      </c>
      <c r="T216" s="16">
        <f t="shared" si="116"/>
        <v>640.26200000000006</v>
      </c>
      <c r="U216" s="190" t="e">
        <f t="shared" si="123"/>
        <v>#VALUE!</v>
      </c>
      <c r="V216" s="183" t="e">
        <f t="shared" si="124"/>
        <v>#VALUE!</v>
      </c>
      <c r="W216" s="191" t="e">
        <f t="shared" si="125"/>
        <v>#VALUE!</v>
      </c>
      <c r="X216" s="183" t="e">
        <f t="shared" si="126"/>
        <v>#VALUE!</v>
      </c>
      <c r="Y216" s="191" t="e">
        <f t="shared" si="127"/>
        <v>#VALUE!</v>
      </c>
      <c r="Z216" s="194" t="e">
        <f t="shared" si="128"/>
        <v>#VALUE!</v>
      </c>
      <c r="AA216" s="183" t="e">
        <f t="shared" si="129"/>
        <v>#VALUE!</v>
      </c>
      <c r="AB216" s="25" t="e">
        <f t="shared" si="130"/>
        <v>#VALUE!</v>
      </c>
      <c r="AC216" s="16" t="e">
        <f t="shared" si="131"/>
        <v>#VALUE!</v>
      </c>
      <c r="AD216" s="16" t="e">
        <f t="shared" si="132"/>
        <v>#VALUE!</v>
      </c>
      <c r="AE216" s="25" t="e">
        <f t="shared" si="133"/>
        <v>#VALUE!</v>
      </c>
      <c r="AF216" s="16" t="e">
        <f t="shared" si="134"/>
        <v>#VALUE!</v>
      </c>
      <c r="AG216" s="16">
        <f t="shared" si="135"/>
        <v>-17.25</v>
      </c>
      <c r="AH216" s="16">
        <f t="shared" si="136"/>
        <v>-4.1876000000000886</v>
      </c>
      <c r="AI216" s="16">
        <f t="shared" si="137"/>
        <v>-33.500800000000027</v>
      </c>
      <c r="AJ216" s="25" t="e">
        <f t="shared" si="138"/>
        <v>#VALUE!</v>
      </c>
      <c r="AK216" s="16" t="e">
        <f t="shared" si="139"/>
        <v>#VALUE!</v>
      </c>
      <c r="AL216" s="16" t="e">
        <f t="shared" si="140"/>
        <v>#VALUE!</v>
      </c>
      <c r="AM216" s="16" t="e">
        <f t="shared" si="141"/>
        <v>#VALUE!</v>
      </c>
      <c r="AN216" s="42" t="e">
        <f t="shared" si="142"/>
        <v>#VALUE!</v>
      </c>
      <c r="AO216" s="43" t="e">
        <f t="shared" si="143"/>
        <v>#VALUE!</v>
      </c>
      <c r="AP216" s="43" t="e">
        <f t="shared" si="144"/>
        <v>#VALUE!</v>
      </c>
      <c r="AQ216" s="43">
        <f t="shared" si="145"/>
        <v>36.090000000000032</v>
      </c>
      <c r="AR216" s="43">
        <f t="shared" si="146"/>
        <v>49.45999999999998</v>
      </c>
      <c r="AS216" s="177" t="e">
        <f t="shared" si="147"/>
        <v>#VALUE!</v>
      </c>
      <c r="AT216" s="115" t="e">
        <f t="shared" si="148"/>
        <v>#VALUE!</v>
      </c>
      <c r="AU216" s="115" t="e">
        <f t="shared" si="149"/>
        <v>#VALUE!</v>
      </c>
      <c r="AV216" s="115" t="e">
        <f t="shared" si="150"/>
        <v>#VALUE!</v>
      </c>
      <c r="AW216" s="115" t="e">
        <f t="shared" si="151"/>
        <v>#VALUE!</v>
      </c>
    </row>
    <row r="217" spans="1:49" x14ac:dyDescent="0.35">
      <c r="A217" s="5">
        <f t="shared" si="117"/>
        <v>2010</v>
      </c>
      <c r="B217" s="5">
        <f t="shared" si="118"/>
        <v>3</v>
      </c>
      <c r="C217" s="5">
        <f t="shared" si="119"/>
        <v>9</v>
      </c>
      <c r="D217" s="7">
        <f t="shared" si="120"/>
        <v>40451</v>
      </c>
      <c r="E217" s="7" t="str">
        <f>_xll.GetPriceData($J$4,"assessmentdate",D217)</f>
        <v>#N/A Log in required</v>
      </c>
      <c r="F217" s="33" t="s">
        <v>21</v>
      </c>
      <c r="G217" s="38" t="e">
        <f>_xll.GetPrice($G$4,,"mid",E217)</f>
        <v>#VALUE!</v>
      </c>
      <c r="H217" s="38">
        <f>_xll.GetPrice($G$4,,"mid",D217)</f>
        <v>382.25</v>
      </c>
      <c r="I217" s="38">
        <f>_xll.GetPrice($I$4,"MonthlyAverage","Mid",$D217)</f>
        <v>392.97</v>
      </c>
      <c r="J217" s="16" t="str">
        <f>_xll.GetPriceData(J$4,"mid",$D217)</f>
        <v>#N/A Log in required</v>
      </c>
      <c r="K217" s="21" t="e">
        <f t="shared" si="121"/>
        <v>#VALUE!</v>
      </c>
      <c r="L217" s="16" t="str">
        <f>_xll.GetPriceData(L$4,"mid",$D217)</f>
        <v>#N/A Log in required</v>
      </c>
      <c r="M217" s="21" t="e">
        <f t="shared" si="122"/>
        <v>#VALUE!</v>
      </c>
      <c r="N217" s="16">
        <f>_xll.GetPrice($N$4,"MonthlyAverage","Mid",$D217)</f>
        <v>450.5</v>
      </c>
      <c r="O217" s="179">
        <f>_xll.GetPrice($O$4,"MonthlyAverage","Mid",$D217)</f>
        <v>30.8</v>
      </c>
      <c r="P217" s="21">
        <f t="shared" si="113"/>
        <v>616</v>
      </c>
      <c r="Q217" s="16">
        <f t="shared" si="114"/>
        <v>678.83200000000011</v>
      </c>
      <c r="R217" s="21">
        <f>_xll.GetPrice($R$4,"MonthlyAverage","Mid",$D217)</f>
        <v>30</v>
      </c>
      <c r="S217" s="21">
        <f t="shared" si="115"/>
        <v>600</v>
      </c>
      <c r="T217" s="16">
        <f t="shared" si="116"/>
        <v>661.2</v>
      </c>
      <c r="U217" s="190" t="e">
        <f t="shared" si="123"/>
        <v>#VALUE!</v>
      </c>
      <c r="V217" s="183" t="e">
        <f t="shared" si="124"/>
        <v>#VALUE!</v>
      </c>
      <c r="W217" s="191" t="e">
        <f t="shared" si="125"/>
        <v>#VALUE!</v>
      </c>
      <c r="X217" s="183" t="e">
        <f t="shared" si="126"/>
        <v>#VALUE!</v>
      </c>
      <c r="Y217" s="191" t="e">
        <f t="shared" si="127"/>
        <v>#VALUE!</v>
      </c>
      <c r="Z217" s="194" t="e">
        <f t="shared" si="128"/>
        <v>#VALUE!</v>
      </c>
      <c r="AA217" s="183" t="e">
        <f t="shared" si="129"/>
        <v>#VALUE!</v>
      </c>
      <c r="AB217" s="25" t="e">
        <f t="shared" si="130"/>
        <v>#VALUE!</v>
      </c>
      <c r="AC217" s="16" t="e">
        <f t="shared" si="131"/>
        <v>#VALUE!</v>
      </c>
      <c r="AD217" s="16" t="e">
        <f t="shared" si="132"/>
        <v>#VALUE!</v>
      </c>
      <c r="AE217" s="25" t="e">
        <f t="shared" si="133"/>
        <v>#VALUE!</v>
      </c>
      <c r="AF217" s="16" t="e">
        <f t="shared" si="134"/>
        <v>#VALUE!</v>
      </c>
      <c r="AG217" s="16">
        <f t="shared" si="135"/>
        <v>11.75</v>
      </c>
      <c r="AH217" s="16">
        <f t="shared" si="136"/>
        <v>28.652000000000044</v>
      </c>
      <c r="AI217" s="16">
        <f t="shared" si="137"/>
        <v>20.937999999999988</v>
      </c>
      <c r="AJ217" s="25" t="e">
        <f t="shared" si="138"/>
        <v>#VALUE!</v>
      </c>
      <c r="AK217" s="16" t="e">
        <f t="shared" si="139"/>
        <v>#VALUE!</v>
      </c>
      <c r="AL217" s="16" t="e">
        <f t="shared" si="140"/>
        <v>#VALUE!</v>
      </c>
      <c r="AM217" s="16" t="e">
        <f t="shared" si="141"/>
        <v>#VALUE!</v>
      </c>
      <c r="AN217" s="42" t="e">
        <f t="shared" si="142"/>
        <v>#VALUE!</v>
      </c>
      <c r="AO217" s="43" t="e">
        <f t="shared" si="143"/>
        <v>#VALUE!</v>
      </c>
      <c r="AP217" s="43" t="e">
        <f t="shared" si="144"/>
        <v>#VALUE!</v>
      </c>
      <c r="AQ217" s="43">
        <f t="shared" si="145"/>
        <v>-12.350000000000023</v>
      </c>
      <c r="AR217" s="43">
        <f t="shared" si="146"/>
        <v>4.4500000000000455</v>
      </c>
      <c r="AS217" s="177" t="e">
        <f t="shared" si="147"/>
        <v>#VALUE!</v>
      </c>
      <c r="AT217" s="115" t="e">
        <f t="shared" si="148"/>
        <v>#VALUE!</v>
      </c>
      <c r="AU217" s="115" t="e">
        <f t="shared" si="149"/>
        <v>#VALUE!</v>
      </c>
      <c r="AV217" s="115" t="e">
        <f t="shared" si="150"/>
        <v>#VALUE!</v>
      </c>
      <c r="AW217" s="115" t="e">
        <f t="shared" si="151"/>
        <v>#VALUE!</v>
      </c>
    </row>
    <row r="218" spans="1:49" x14ac:dyDescent="0.35">
      <c r="A218" s="5">
        <f t="shared" si="117"/>
        <v>2010</v>
      </c>
      <c r="B218" s="5">
        <f t="shared" si="118"/>
        <v>4</v>
      </c>
      <c r="C218" s="5">
        <f t="shared" si="119"/>
        <v>10</v>
      </c>
      <c r="D218" s="7">
        <f t="shared" si="120"/>
        <v>40482</v>
      </c>
      <c r="E218" s="7" t="str">
        <f>_xll.GetPriceData($J$4,"assessmentdate",D218)</f>
        <v>#N/A Log in required</v>
      </c>
      <c r="F218" s="33" t="s">
        <v>22</v>
      </c>
      <c r="G218" s="38" t="e">
        <f>_xll.GetPrice($G$4,,"mid",E218)</f>
        <v>#VALUE!</v>
      </c>
      <c r="H218" s="38">
        <f>_xll.GetPrice($G$4,,"mid",D218)</f>
        <v>382.21</v>
      </c>
      <c r="I218" s="38">
        <f>_xll.GetPrice($I$4,"MonthlyAverage","Mid",$D218)</f>
        <v>373.92</v>
      </c>
      <c r="J218" s="16" t="str">
        <f>_xll.GetPriceData(J$4,"mid",$D218)</f>
        <v>#N/A Log in required</v>
      </c>
      <c r="K218" s="21" t="e">
        <f t="shared" si="121"/>
        <v>#VALUE!</v>
      </c>
      <c r="L218" s="16" t="str">
        <f>_xll.GetPriceData(L$4,"mid",$D218)</f>
        <v>#N/A Log in required</v>
      </c>
      <c r="M218" s="21" t="e">
        <f t="shared" si="122"/>
        <v>#VALUE!</v>
      </c>
      <c r="N218" s="16">
        <f>_xll.GetPrice($N$4,"MonthlyAverage","Mid",$D218)</f>
        <v>438.13</v>
      </c>
      <c r="O218" s="179">
        <f>_xll.GetPrice($O$4,"MonthlyAverage","Mid",$D218)</f>
        <v>31.75</v>
      </c>
      <c r="P218" s="21">
        <f t="shared" si="113"/>
        <v>635</v>
      </c>
      <c r="Q218" s="16">
        <f t="shared" si="114"/>
        <v>699.7700000000001</v>
      </c>
      <c r="R218" s="21">
        <f>_xll.GetPrice($R$4,"MonthlyAverage","Mid",$D218)</f>
        <v>28.43</v>
      </c>
      <c r="S218" s="21">
        <f t="shared" si="115"/>
        <v>568.6</v>
      </c>
      <c r="T218" s="16">
        <f t="shared" si="116"/>
        <v>626.59720000000004</v>
      </c>
      <c r="U218" s="190" t="e">
        <f t="shared" si="123"/>
        <v>#VALUE!</v>
      </c>
      <c r="V218" s="183" t="e">
        <f t="shared" si="124"/>
        <v>#VALUE!</v>
      </c>
      <c r="W218" s="191" t="e">
        <f t="shared" si="125"/>
        <v>#VALUE!</v>
      </c>
      <c r="X218" s="183" t="e">
        <f t="shared" si="126"/>
        <v>#VALUE!</v>
      </c>
      <c r="Y218" s="191" t="e">
        <f t="shared" si="127"/>
        <v>#VALUE!</v>
      </c>
      <c r="Z218" s="194" t="e">
        <f t="shared" si="128"/>
        <v>#VALUE!</v>
      </c>
      <c r="AA218" s="183" t="e">
        <f t="shared" si="129"/>
        <v>#VALUE!</v>
      </c>
      <c r="AB218" s="25" t="e">
        <f t="shared" si="130"/>
        <v>#VALUE!</v>
      </c>
      <c r="AC218" s="16" t="e">
        <f t="shared" si="131"/>
        <v>#VALUE!</v>
      </c>
      <c r="AD218" s="16" t="e">
        <f t="shared" si="132"/>
        <v>#VALUE!</v>
      </c>
      <c r="AE218" s="25" t="e">
        <f t="shared" si="133"/>
        <v>#VALUE!</v>
      </c>
      <c r="AF218" s="16" t="e">
        <f t="shared" si="134"/>
        <v>#VALUE!</v>
      </c>
      <c r="AG218" s="16">
        <f t="shared" si="135"/>
        <v>-12.370000000000005</v>
      </c>
      <c r="AH218" s="16">
        <f t="shared" si="136"/>
        <v>20.937999999999988</v>
      </c>
      <c r="AI218" s="16">
        <f t="shared" si="137"/>
        <v>-34.602800000000002</v>
      </c>
      <c r="AJ218" s="25" t="e">
        <f t="shared" si="138"/>
        <v>#VALUE!</v>
      </c>
      <c r="AK218" s="16" t="e">
        <f t="shared" si="139"/>
        <v>#VALUE!</v>
      </c>
      <c r="AL218" s="16" t="e">
        <f t="shared" si="140"/>
        <v>#VALUE!</v>
      </c>
      <c r="AM218" s="16" t="e">
        <f t="shared" si="141"/>
        <v>#VALUE!</v>
      </c>
      <c r="AN218" s="42" t="e">
        <f t="shared" si="142"/>
        <v>#VALUE!</v>
      </c>
      <c r="AO218" s="43" t="e">
        <f t="shared" si="143"/>
        <v>#VALUE!</v>
      </c>
      <c r="AP218" s="43" t="e">
        <f t="shared" si="144"/>
        <v>#VALUE!</v>
      </c>
      <c r="AQ218" s="43">
        <f t="shared" si="145"/>
        <v>-4.0000000000020464E-2</v>
      </c>
      <c r="AR218" s="43">
        <f t="shared" si="146"/>
        <v>-19.050000000000011</v>
      </c>
      <c r="AS218" s="177" t="e">
        <f t="shared" si="147"/>
        <v>#VALUE!</v>
      </c>
      <c r="AT218" s="115" t="e">
        <f t="shared" si="148"/>
        <v>#VALUE!</v>
      </c>
      <c r="AU218" s="115" t="e">
        <f t="shared" si="149"/>
        <v>#VALUE!</v>
      </c>
      <c r="AV218" s="115" t="e">
        <f t="shared" si="150"/>
        <v>#VALUE!</v>
      </c>
      <c r="AW218" s="115" t="e">
        <f t="shared" si="151"/>
        <v>#VALUE!</v>
      </c>
    </row>
    <row r="219" spans="1:49" x14ac:dyDescent="0.35">
      <c r="A219" s="5">
        <f t="shared" si="117"/>
        <v>2010</v>
      </c>
      <c r="B219" s="5">
        <f t="shared" si="118"/>
        <v>4</v>
      </c>
      <c r="C219" s="5">
        <f t="shared" si="119"/>
        <v>11</v>
      </c>
      <c r="D219" s="7">
        <f t="shared" si="120"/>
        <v>40512</v>
      </c>
      <c r="E219" s="7" t="str">
        <f>_xll.GetPriceData($J$4,"assessmentdate",D219)</f>
        <v>#N/A Log in required</v>
      </c>
      <c r="F219" s="33" t="s">
        <v>23</v>
      </c>
      <c r="G219" s="38" t="e">
        <f>_xll.GetPrice($G$4,,"mid",E219)</f>
        <v>#VALUE!</v>
      </c>
      <c r="H219" s="38">
        <f>_xll.GetPrice($G$4,,"mid",D219)</f>
        <v>402.33</v>
      </c>
      <c r="I219" s="38">
        <f>_xll.GetPrice($I$4,"MonthlyAverage","Mid",$D219)</f>
        <v>390.97</v>
      </c>
      <c r="J219" s="16" t="str">
        <f>_xll.GetPriceData(J$4,"mid",$D219)</f>
        <v>#N/A Log in required</v>
      </c>
      <c r="K219" s="21" t="e">
        <f t="shared" si="121"/>
        <v>#VALUE!</v>
      </c>
      <c r="L219" s="16" t="str">
        <f>_xll.GetPriceData(L$4,"mid",$D219)</f>
        <v>#N/A Log in required</v>
      </c>
      <c r="M219" s="21" t="e">
        <f t="shared" si="122"/>
        <v>#VALUE!</v>
      </c>
      <c r="N219" s="16">
        <f>_xll.GetPrice($N$4,"MonthlyAverage","Mid",$D219)</f>
        <v>448.75</v>
      </c>
      <c r="O219" s="179">
        <f>_xll.GetPrice($O$4,"MonthlyAverage","Mid",$D219)</f>
        <v>31.75</v>
      </c>
      <c r="P219" s="21">
        <f t="shared" si="113"/>
        <v>635</v>
      </c>
      <c r="Q219" s="16">
        <f t="shared" si="114"/>
        <v>699.7700000000001</v>
      </c>
      <c r="R219" s="21">
        <f>_xll.GetPrice($R$4,"MonthlyAverage","Mid",$D219)</f>
        <v>28.4</v>
      </c>
      <c r="S219" s="21">
        <f t="shared" si="115"/>
        <v>568</v>
      </c>
      <c r="T219" s="16">
        <f t="shared" si="116"/>
        <v>625.93600000000004</v>
      </c>
      <c r="U219" s="190" t="e">
        <f t="shared" si="123"/>
        <v>#VALUE!</v>
      </c>
      <c r="V219" s="183" t="e">
        <f t="shared" si="124"/>
        <v>#VALUE!</v>
      </c>
      <c r="W219" s="191" t="e">
        <f t="shared" si="125"/>
        <v>#VALUE!</v>
      </c>
      <c r="X219" s="183" t="e">
        <f t="shared" si="126"/>
        <v>#VALUE!</v>
      </c>
      <c r="Y219" s="191" t="e">
        <f t="shared" si="127"/>
        <v>#VALUE!</v>
      </c>
      <c r="Z219" s="194" t="e">
        <f t="shared" si="128"/>
        <v>#VALUE!</v>
      </c>
      <c r="AA219" s="183" t="e">
        <f t="shared" si="129"/>
        <v>#VALUE!</v>
      </c>
      <c r="AB219" s="25" t="e">
        <f t="shared" si="130"/>
        <v>#VALUE!</v>
      </c>
      <c r="AC219" s="16" t="e">
        <f t="shared" si="131"/>
        <v>#VALUE!</v>
      </c>
      <c r="AD219" s="16" t="e">
        <f t="shared" si="132"/>
        <v>#VALUE!</v>
      </c>
      <c r="AE219" s="25" t="e">
        <f t="shared" si="133"/>
        <v>#VALUE!</v>
      </c>
      <c r="AF219" s="16" t="e">
        <f t="shared" si="134"/>
        <v>#VALUE!</v>
      </c>
      <c r="AG219" s="16">
        <f t="shared" si="135"/>
        <v>10.620000000000005</v>
      </c>
      <c r="AH219" s="16">
        <f t="shared" si="136"/>
        <v>0</v>
      </c>
      <c r="AI219" s="16">
        <f t="shared" si="137"/>
        <v>-0.661200000000008</v>
      </c>
      <c r="AJ219" s="25" t="e">
        <f t="shared" si="138"/>
        <v>#VALUE!</v>
      </c>
      <c r="AK219" s="16" t="e">
        <f t="shared" si="139"/>
        <v>#VALUE!</v>
      </c>
      <c r="AL219" s="16" t="e">
        <f t="shared" si="140"/>
        <v>#VALUE!</v>
      </c>
      <c r="AM219" s="16" t="e">
        <f t="shared" si="141"/>
        <v>#VALUE!</v>
      </c>
      <c r="AN219" s="42" t="e">
        <f t="shared" si="142"/>
        <v>#VALUE!</v>
      </c>
      <c r="AO219" s="43" t="e">
        <f t="shared" si="143"/>
        <v>#VALUE!</v>
      </c>
      <c r="AP219" s="43" t="e">
        <f t="shared" si="144"/>
        <v>#VALUE!</v>
      </c>
      <c r="AQ219" s="43">
        <f t="shared" si="145"/>
        <v>20.120000000000005</v>
      </c>
      <c r="AR219" s="43">
        <f t="shared" si="146"/>
        <v>17.050000000000011</v>
      </c>
      <c r="AS219" s="177" t="e">
        <f t="shared" si="147"/>
        <v>#VALUE!</v>
      </c>
      <c r="AT219" s="115" t="e">
        <f t="shared" si="148"/>
        <v>#VALUE!</v>
      </c>
      <c r="AU219" s="115" t="e">
        <f t="shared" si="149"/>
        <v>#VALUE!</v>
      </c>
      <c r="AV219" s="115" t="e">
        <f t="shared" si="150"/>
        <v>#VALUE!</v>
      </c>
      <c r="AW219" s="115" t="e">
        <f t="shared" si="151"/>
        <v>#VALUE!</v>
      </c>
    </row>
    <row r="220" spans="1:49" x14ac:dyDescent="0.35">
      <c r="A220" s="5">
        <f t="shared" si="117"/>
        <v>2010</v>
      </c>
      <c r="B220" s="5">
        <f t="shared" si="118"/>
        <v>4</v>
      </c>
      <c r="C220" s="5">
        <f t="shared" si="119"/>
        <v>12</v>
      </c>
      <c r="D220" s="7">
        <f t="shared" si="120"/>
        <v>40543</v>
      </c>
      <c r="E220" s="7" t="str">
        <f>_xll.GetPriceData($J$4,"assessmentdate",D220)</f>
        <v>#N/A Log in required</v>
      </c>
      <c r="F220" s="33" t="s">
        <v>24</v>
      </c>
      <c r="G220" s="38" t="e">
        <f>_xll.GetPrice($G$4,,"mid",E220)</f>
        <v>#VALUE!</v>
      </c>
      <c r="H220" s="38">
        <f>_xll.GetPrice($G$4,,"mid",D220)</f>
        <v>467.09</v>
      </c>
      <c r="I220" s="38">
        <f>_xll.GetPrice($I$4,"MonthlyAverage","Mid",$D220)</f>
        <v>438</v>
      </c>
      <c r="J220" s="16" t="str">
        <f>_xll.GetPriceData(J$4,"mid",$D220)</f>
        <v>#N/A Log in required</v>
      </c>
      <c r="K220" s="21" t="e">
        <f t="shared" si="121"/>
        <v>#VALUE!</v>
      </c>
      <c r="L220" s="16" t="str">
        <f>_xll.GetPriceData(L$4,"mid",$D220)</f>
        <v>#N/A Log in required</v>
      </c>
      <c r="M220" s="21" t="e">
        <f t="shared" si="122"/>
        <v>#VALUE!</v>
      </c>
      <c r="N220" s="16">
        <f>_xll.GetPrice($N$4,"MonthlyAverage","Mid",$D220)</f>
        <v>491.25</v>
      </c>
      <c r="O220" s="179">
        <f>_xll.GetPrice($O$4,"MonthlyAverage","Mid",$D220)</f>
        <v>33.33</v>
      </c>
      <c r="P220" s="21">
        <f t="shared" si="113"/>
        <v>666.59999999999991</v>
      </c>
      <c r="Q220" s="16">
        <f t="shared" si="114"/>
        <v>734.59319999999991</v>
      </c>
      <c r="R220" s="21">
        <f>_xll.GetPrice($R$4,"MonthlyAverage","Mid",$D220)</f>
        <v>32.92</v>
      </c>
      <c r="S220" s="21">
        <f t="shared" si="115"/>
        <v>658.40000000000009</v>
      </c>
      <c r="T220" s="16">
        <f t="shared" si="116"/>
        <v>725.55680000000018</v>
      </c>
      <c r="U220" s="190" t="e">
        <f t="shared" si="123"/>
        <v>#VALUE!</v>
      </c>
      <c r="V220" s="183" t="e">
        <f t="shared" si="124"/>
        <v>#VALUE!</v>
      </c>
      <c r="W220" s="191" t="e">
        <f t="shared" si="125"/>
        <v>#VALUE!</v>
      </c>
      <c r="X220" s="183" t="e">
        <f t="shared" si="126"/>
        <v>#VALUE!</v>
      </c>
      <c r="Y220" s="191" t="e">
        <f t="shared" si="127"/>
        <v>#VALUE!</v>
      </c>
      <c r="Z220" s="194" t="e">
        <f t="shared" si="128"/>
        <v>#VALUE!</v>
      </c>
      <c r="AA220" s="183" t="e">
        <f t="shared" si="129"/>
        <v>#VALUE!</v>
      </c>
      <c r="AB220" s="25" t="e">
        <f t="shared" si="130"/>
        <v>#VALUE!</v>
      </c>
      <c r="AC220" s="16" t="e">
        <f t="shared" si="131"/>
        <v>#VALUE!</v>
      </c>
      <c r="AD220" s="16" t="e">
        <f t="shared" si="132"/>
        <v>#VALUE!</v>
      </c>
      <c r="AE220" s="25" t="e">
        <f t="shared" si="133"/>
        <v>#VALUE!</v>
      </c>
      <c r="AF220" s="16" t="e">
        <f t="shared" si="134"/>
        <v>#VALUE!</v>
      </c>
      <c r="AG220" s="16">
        <f t="shared" si="135"/>
        <v>42.5</v>
      </c>
      <c r="AH220" s="16">
        <f t="shared" si="136"/>
        <v>34.823199999999815</v>
      </c>
      <c r="AI220" s="16">
        <f t="shared" si="137"/>
        <v>99.620800000000145</v>
      </c>
      <c r="AJ220" s="25" t="e">
        <f t="shared" si="138"/>
        <v>#VALUE!</v>
      </c>
      <c r="AK220" s="16" t="e">
        <f t="shared" si="139"/>
        <v>#VALUE!</v>
      </c>
      <c r="AL220" s="16" t="e">
        <f t="shared" si="140"/>
        <v>#VALUE!</v>
      </c>
      <c r="AM220" s="16" t="e">
        <f t="shared" si="141"/>
        <v>#VALUE!</v>
      </c>
      <c r="AN220" s="42" t="e">
        <f t="shared" si="142"/>
        <v>#VALUE!</v>
      </c>
      <c r="AO220" s="43" t="e">
        <f t="shared" si="143"/>
        <v>#VALUE!</v>
      </c>
      <c r="AP220" s="43" t="e">
        <f t="shared" si="144"/>
        <v>#VALUE!</v>
      </c>
      <c r="AQ220" s="43">
        <f t="shared" si="145"/>
        <v>64.759999999999991</v>
      </c>
      <c r="AR220" s="43">
        <f t="shared" si="146"/>
        <v>47.029999999999973</v>
      </c>
      <c r="AS220" s="177" t="e">
        <f t="shared" si="147"/>
        <v>#VALUE!</v>
      </c>
      <c r="AT220" s="115" t="e">
        <f t="shared" si="148"/>
        <v>#VALUE!</v>
      </c>
      <c r="AU220" s="115" t="e">
        <f t="shared" si="149"/>
        <v>#VALUE!</v>
      </c>
      <c r="AV220" s="115" t="e">
        <f t="shared" si="150"/>
        <v>#VALUE!</v>
      </c>
      <c r="AW220" s="115" t="e">
        <f t="shared" si="151"/>
        <v>#VALUE!</v>
      </c>
    </row>
    <row r="221" spans="1:49" x14ac:dyDescent="0.35">
      <c r="A221" s="5">
        <f t="shared" si="117"/>
        <v>2011</v>
      </c>
      <c r="B221" s="5">
        <f t="shared" si="118"/>
        <v>1</v>
      </c>
      <c r="C221" s="5">
        <f t="shared" si="119"/>
        <v>1</v>
      </c>
      <c r="D221" s="7">
        <f t="shared" si="120"/>
        <v>40574</v>
      </c>
      <c r="E221" s="7" t="str">
        <f>_xll.GetPriceData($J$4,"assessmentdate",D221)</f>
        <v>#N/A Log in required</v>
      </c>
      <c r="F221" s="33" t="s">
        <v>25</v>
      </c>
      <c r="G221" s="38" t="e">
        <f>_xll.GetPrice($G$4,,"mid",E221)</f>
        <v>#VALUE!</v>
      </c>
      <c r="H221" s="38">
        <f>_xll.GetPrice($G$4,,"mid",D221)</f>
        <v>494.33</v>
      </c>
      <c r="I221" s="38">
        <f>_xll.GetPrice($I$4,"MonthlyAverage","Mid",$D221)</f>
        <v>500.77</v>
      </c>
      <c r="J221" s="16" t="str">
        <f>_xll.GetPriceData(J$4,"mid",$D221)</f>
        <v>#N/A Log in required</v>
      </c>
      <c r="K221" s="21" t="e">
        <f t="shared" si="121"/>
        <v>#VALUE!</v>
      </c>
      <c r="L221" s="16" t="str">
        <f>_xll.GetPriceData(L$4,"mid",$D221)</f>
        <v>#N/A Log in required</v>
      </c>
      <c r="M221" s="21" t="e">
        <f t="shared" si="122"/>
        <v>#VALUE!</v>
      </c>
      <c r="N221" s="16">
        <f>_xll.GetPrice($N$4,"MonthlyAverage","Mid",$D221)</f>
        <v>535</v>
      </c>
      <c r="O221" s="179">
        <f>_xll.GetPrice($O$4,"MonthlyAverage","Mid",$D221)</f>
        <v>35.75</v>
      </c>
      <c r="P221" s="21">
        <f t="shared" si="113"/>
        <v>715</v>
      </c>
      <c r="Q221" s="16">
        <f t="shared" si="114"/>
        <v>787.93000000000006</v>
      </c>
      <c r="R221" s="21">
        <f>_xll.GetPrice($R$4,"MonthlyAverage","Mid",$D221)</f>
        <v>38.85</v>
      </c>
      <c r="S221" s="21">
        <f t="shared" si="115"/>
        <v>777</v>
      </c>
      <c r="T221" s="16">
        <f t="shared" si="116"/>
        <v>856.25400000000002</v>
      </c>
      <c r="U221" s="190" t="e">
        <f t="shared" si="123"/>
        <v>#VALUE!</v>
      </c>
      <c r="V221" s="183" t="e">
        <f t="shared" si="124"/>
        <v>#VALUE!</v>
      </c>
      <c r="W221" s="191" t="e">
        <f t="shared" si="125"/>
        <v>#VALUE!</v>
      </c>
      <c r="X221" s="183" t="e">
        <f t="shared" si="126"/>
        <v>#VALUE!</v>
      </c>
      <c r="Y221" s="191" t="e">
        <f t="shared" si="127"/>
        <v>#VALUE!</v>
      </c>
      <c r="Z221" s="194" t="e">
        <f t="shared" si="128"/>
        <v>#VALUE!</v>
      </c>
      <c r="AA221" s="183" t="e">
        <f t="shared" si="129"/>
        <v>#VALUE!</v>
      </c>
      <c r="AB221" s="25" t="e">
        <f t="shared" si="130"/>
        <v>#VALUE!</v>
      </c>
      <c r="AC221" s="16" t="e">
        <f t="shared" si="131"/>
        <v>#VALUE!</v>
      </c>
      <c r="AD221" s="16" t="e">
        <f t="shared" si="132"/>
        <v>#VALUE!</v>
      </c>
      <c r="AE221" s="25" t="e">
        <f t="shared" si="133"/>
        <v>#VALUE!</v>
      </c>
      <c r="AF221" s="16" t="e">
        <f t="shared" si="134"/>
        <v>#VALUE!</v>
      </c>
      <c r="AG221" s="16">
        <f t="shared" si="135"/>
        <v>43.75</v>
      </c>
      <c r="AH221" s="16">
        <f t="shared" si="136"/>
        <v>53.336800000000153</v>
      </c>
      <c r="AI221" s="16">
        <f t="shared" si="137"/>
        <v>130.69719999999984</v>
      </c>
      <c r="AJ221" s="25" t="e">
        <f t="shared" si="138"/>
        <v>#VALUE!</v>
      </c>
      <c r="AK221" s="16" t="e">
        <f t="shared" si="139"/>
        <v>#VALUE!</v>
      </c>
      <c r="AL221" s="16" t="e">
        <f t="shared" si="140"/>
        <v>#VALUE!</v>
      </c>
      <c r="AM221" s="16" t="e">
        <f t="shared" si="141"/>
        <v>#VALUE!</v>
      </c>
      <c r="AN221" s="42" t="e">
        <f t="shared" si="142"/>
        <v>#VALUE!</v>
      </c>
      <c r="AO221" s="43" t="e">
        <f t="shared" si="143"/>
        <v>#VALUE!</v>
      </c>
      <c r="AP221" s="43" t="e">
        <f t="shared" si="144"/>
        <v>#VALUE!</v>
      </c>
      <c r="AQ221" s="43">
        <f t="shared" si="145"/>
        <v>27.240000000000009</v>
      </c>
      <c r="AR221" s="43">
        <f t="shared" si="146"/>
        <v>62.769999999999982</v>
      </c>
      <c r="AS221" s="177" t="e">
        <f t="shared" si="147"/>
        <v>#VALUE!</v>
      </c>
      <c r="AT221" s="115" t="e">
        <f t="shared" si="148"/>
        <v>#VALUE!</v>
      </c>
      <c r="AU221" s="115" t="e">
        <f t="shared" si="149"/>
        <v>#VALUE!</v>
      </c>
      <c r="AV221" s="115" t="e">
        <f t="shared" si="150"/>
        <v>#VALUE!</v>
      </c>
      <c r="AW221" s="115" t="e">
        <f t="shared" si="151"/>
        <v>#VALUE!</v>
      </c>
    </row>
    <row r="222" spans="1:49" x14ac:dyDescent="0.35">
      <c r="A222" s="5">
        <f t="shared" si="117"/>
        <v>2011</v>
      </c>
      <c r="B222" s="5">
        <f t="shared" si="118"/>
        <v>1</v>
      </c>
      <c r="C222" s="5">
        <f t="shared" si="119"/>
        <v>2</v>
      </c>
      <c r="D222" s="7">
        <f t="shared" si="120"/>
        <v>40602</v>
      </c>
      <c r="E222" s="7" t="str">
        <f>_xll.GetPriceData($J$4,"assessmentdate",D222)</f>
        <v>#N/A Log in required</v>
      </c>
      <c r="F222" s="33" t="s">
        <v>26</v>
      </c>
      <c r="G222" s="38" t="e">
        <f>_xll.GetPrice($G$4,,"mid",E222)</f>
        <v>#VALUE!</v>
      </c>
      <c r="H222" s="38">
        <f>_xll.GetPrice($G$4,,"mid",D222)</f>
        <v>443.49</v>
      </c>
      <c r="I222" s="38">
        <f>_xll.GetPrice($I$4,"MonthlyAverage","Mid",$D222)</f>
        <v>458.17</v>
      </c>
      <c r="J222" s="16" t="str">
        <f>_xll.GetPriceData(J$4,"mid",$D222)</f>
        <v>#N/A Log in required</v>
      </c>
      <c r="K222" s="21" t="e">
        <f t="shared" si="121"/>
        <v>#VALUE!</v>
      </c>
      <c r="L222" s="16" t="str">
        <f>_xll.GetPriceData(L$4,"mid",$D222)</f>
        <v>#N/A Log in required</v>
      </c>
      <c r="M222" s="21" t="e">
        <f t="shared" si="122"/>
        <v>#VALUE!</v>
      </c>
      <c r="N222" s="16">
        <f>_xll.GetPrice($N$4,"MonthlyAverage","Mid",$D222)</f>
        <v>537.5</v>
      </c>
      <c r="O222" s="179">
        <f>_xll.GetPrice($O$4,"MonthlyAverage","Mid",$D222)</f>
        <v>39.25</v>
      </c>
      <c r="P222" s="21">
        <f t="shared" si="113"/>
        <v>785</v>
      </c>
      <c r="Q222" s="16">
        <f t="shared" si="114"/>
        <v>865.07</v>
      </c>
      <c r="R222" s="21">
        <f>_xll.GetPrice($R$4,"MonthlyAverage","Mid",$D222)</f>
        <v>43.74</v>
      </c>
      <c r="S222" s="21">
        <f t="shared" si="115"/>
        <v>874.80000000000007</v>
      </c>
      <c r="T222" s="16">
        <f t="shared" si="116"/>
        <v>964.02960000000019</v>
      </c>
      <c r="U222" s="190" t="e">
        <f t="shared" si="123"/>
        <v>#VALUE!</v>
      </c>
      <c r="V222" s="183" t="e">
        <f t="shared" si="124"/>
        <v>#VALUE!</v>
      </c>
      <c r="W222" s="191" t="e">
        <f t="shared" si="125"/>
        <v>#VALUE!</v>
      </c>
      <c r="X222" s="183" t="e">
        <f t="shared" si="126"/>
        <v>#VALUE!</v>
      </c>
      <c r="Y222" s="191" t="e">
        <f t="shared" si="127"/>
        <v>#VALUE!</v>
      </c>
      <c r="Z222" s="194" t="e">
        <f t="shared" si="128"/>
        <v>#VALUE!</v>
      </c>
      <c r="AA222" s="183" t="e">
        <f t="shared" si="129"/>
        <v>#VALUE!</v>
      </c>
      <c r="AB222" s="25" t="e">
        <f t="shared" si="130"/>
        <v>#VALUE!</v>
      </c>
      <c r="AC222" s="16" t="e">
        <f t="shared" si="131"/>
        <v>#VALUE!</v>
      </c>
      <c r="AD222" s="16" t="e">
        <f t="shared" si="132"/>
        <v>#VALUE!</v>
      </c>
      <c r="AE222" s="25" t="e">
        <f t="shared" si="133"/>
        <v>#VALUE!</v>
      </c>
      <c r="AF222" s="16" t="e">
        <f t="shared" si="134"/>
        <v>#VALUE!</v>
      </c>
      <c r="AG222" s="16">
        <f t="shared" si="135"/>
        <v>2.5</v>
      </c>
      <c r="AH222" s="16">
        <f t="shared" si="136"/>
        <v>77.139999999999986</v>
      </c>
      <c r="AI222" s="16">
        <f t="shared" si="137"/>
        <v>107.77560000000017</v>
      </c>
      <c r="AJ222" s="25" t="e">
        <f t="shared" si="138"/>
        <v>#VALUE!</v>
      </c>
      <c r="AK222" s="16" t="e">
        <f t="shared" si="139"/>
        <v>#VALUE!</v>
      </c>
      <c r="AL222" s="16" t="e">
        <f t="shared" si="140"/>
        <v>#VALUE!</v>
      </c>
      <c r="AM222" s="16" t="e">
        <f t="shared" si="141"/>
        <v>#VALUE!</v>
      </c>
      <c r="AN222" s="42" t="e">
        <f t="shared" si="142"/>
        <v>#VALUE!</v>
      </c>
      <c r="AO222" s="43" t="e">
        <f t="shared" si="143"/>
        <v>#VALUE!</v>
      </c>
      <c r="AP222" s="43" t="e">
        <f t="shared" si="144"/>
        <v>#VALUE!</v>
      </c>
      <c r="AQ222" s="43">
        <f t="shared" si="145"/>
        <v>-50.839999999999975</v>
      </c>
      <c r="AR222" s="43">
        <f t="shared" si="146"/>
        <v>-42.599999999999966</v>
      </c>
      <c r="AS222" s="177" t="e">
        <f t="shared" si="147"/>
        <v>#VALUE!</v>
      </c>
      <c r="AT222" s="115" t="e">
        <f t="shared" si="148"/>
        <v>#VALUE!</v>
      </c>
      <c r="AU222" s="115" t="e">
        <f t="shared" si="149"/>
        <v>#VALUE!</v>
      </c>
      <c r="AV222" s="115" t="e">
        <f t="shared" si="150"/>
        <v>#VALUE!</v>
      </c>
      <c r="AW222" s="115" t="e">
        <f t="shared" si="151"/>
        <v>#VALUE!</v>
      </c>
    </row>
    <row r="223" spans="1:49" x14ac:dyDescent="0.35">
      <c r="A223" s="5">
        <f t="shared" si="117"/>
        <v>2011</v>
      </c>
      <c r="B223" s="5">
        <f t="shared" si="118"/>
        <v>1</v>
      </c>
      <c r="C223" s="5">
        <f t="shared" si="119"/>
        <v>3</v>
      </c>
      <c r="D223" s="7">
        <f t="shared" si="120"/>
        <v>40633</v>
      </c>
      <c r="E223" s="7" t="str">
        <f>_xll.GetPriceData($J$4,"assessmentdate",D223)</f>
        <v>#N/A Log in required</v>
      </c>
      <c r="F223" s="33" t="s">
        <v>27</v>
      </c>
      <c r="G223" s="38" t="e">
        <f>_xll.GetPrice($G$4,,"mid",E223)</f>
        <v>#VALUE!</v>
      </c>
      <c r="H223" s="38">
        <f>_xll.GetPrice($G$4,,"mid",D223)</f>
        <v>446.37</v>
      </c>
      <c r="I223" s="38">
        <f>_xll.GetPrice($I$4,"MonthlyAverage","Mid",$D223)</f>
        <v>453.44</v>
      </c>
      <c r="J223" s="16" t="str">
        <f>_xll.GetPriceData(J$4,"mid",$D223)</f>
        <v>#N/A Log in required</v>
      </c>
      <c r="K223" s="21" t="e">
        <f t="shared" si="121"/>
        <v>#VALUE!</v>
      </c>
      <c r="L223" s="16" t="str">
        <f>_xll.GetPriceData(L$4,"mid",$D223)</f>
        <v>#N/A Log in required</v>
      </c>
      <c r="M223" s="21" t="e">
        <f t="shared" si="122"/>
        <v>#VALUE!</v>
      </c>
      <c r="N223" s="16">
        <f>_xll.GetPrice($N$4,"MonthlyAverage","Mid",$D223)</f>
        <v>537.5</v>
      </c>
      <c r="O223" s="179">
        <f>_xll.GetPrice($O$4,"MonthlyAverage","Mid",$D223)</f>
        <v>39.25</v>
      </c>
      <c r="P223" s="21">
        <f t="shared" si="113"/>
        <v>785</v>
      </c>
      <c r="Q223" s="16">
        <f t="shared" si="114"/>
        <v>865.07</v>
      </c>
      <c r="R223" s="21">
        <f>_xll.GetPrice($R$4,"MonthlyAverage","Mid",$D223)</f>
        <v>45</v>
      </c>
      <c r="S223" s="21">
        <f t="shared" si="115"/>
        <v>900</v>
      </c>
      <c r="T223" s="16">
        <f t="shared" si="116"/>
        <v>991.80000000000007</v>
      </c>
      <c r="U223" s="190" t="e">
        <f t="shared" si="123"/>
        <v>#VALUE!</v>
      </c>
      <c r="V223" s="183" t="e">
        <f t="shared" si="124"/>
        <v>#VALUE!</v>
      </c>
      <c r="W223" s="191" t="e">
        <f t="shared" si="125"/>
        <v>#VALUE!</v>
      </c>
      <c r="X223" s="183" t="e">
        <f t="shared" si="126"/>
        <v>#VALUE!</v>
      </c>
      <c r="Y223" s="191" t="e">
        <f t="shared" si="127"/>
        <v>#VALUE!</v>
      </c>
      <c r="Z223" s="194" t="e">
        <f t="shared" si="128"/>
        <v>#VALUE!</v>
      </c>
      <c r="AA223" s="183" t="e">
        <f t="shared" si="129"/>
        <v>#VALUE!</v>
      </c>
      <c r="AB223" s="25" t="e">
        <f t="shared" si="130"/>
        <v>#VALUE!</v>
      </c>
      <c r="AC223" s="16" t="e">
        <f t="shared" si="131"/>
        <v>#VALUE!</v>
      </c>
      <c r="AD223" s="16" t="e">
        <f t="shared" si="132"/>
        <v>#VALUE!</v>
      </c>
      <c r="AE223" s="25" t="e">
        <f t="shared" si="133"/>
        <v>#VALUE!</v>
      </c>
      <c r="AF223" s="16" t="e">
        <f t="shared" si="134"/>
        <v>#VALUE!</v>
      </c>
      <c r="AG223" s="16">
        <f t="shared" si="135"/>
        <v>0</v>
      </c>
      <c r="AH223" s="16">
        <f t="shared" si="136"/>
        <v>0</v>
      </c>
      <c r="AI223" s="16">
        <f t="shared" si="137"/>
        <v>27.770399999999881</v>
      </c>
      <c r="AJ223" s="25" t="e">
        <f t="shared" si="138"/>
        <v>#VALUE!</v>
      </c>
      <c r="AK223" s="16" t="e">
        <f t="shared" si="139"/>
        <v>#VALUE!</v>
      </c>
      <c r="AL223" s="16" t="e">
        <f t="shared" si="140"/>
        <v>#VALUE!</v>
      </c>
      <c r="AM223" s="16" t="e">
        <f t="shared" si="141"/>
        <v>#VALUE!</v>
      </c>
      <c r="AN223" s="42" t="e">
        <f t="shared" si="142"/>
        <v>#VALUE!</v>
      </c>
      <c r="AO223" s="43" t="e">
        <f t="shared" si="143"/>
        <v>#VALUE!</v>
      </c>
      <c r="AP223" s="43" t="e">
        <f t="shared" si="144"/>
        <v>#VALUE!</v>
      </c>
      <c r="AQ223" s="43">
        <f t="shared" si="145"/>
        <v>2.8799999999999955</v>
      </c>
      <c r="AR223" s="43">
        <f t="shared" si="146"/>
        <v>-4.7300000000000182</v>
      </c>
      <c r="AS223" s="177" t="e">
        <f t="shared" si="147"/>
        <v>#VALUE!</v>
      </c>
      <c r="AT223" s="115" t="e">
        <f t="shared" si="148"/>
        <v>#VALUE!</v>
      </c>
      <c r="AU223" s="115" t="e">
        <f t="shared" si="149"/>
        <v>#VALUE!</v>
      </c>
      <c r="AV223" s="115" t="e">
        <f t="shared" si="150"/>
        <v>#VALUE!</v>
      </c>
      <c r="AW223" s="115" t="e">
        <f t="shared" si="151"/>
        <v>#VALUE!</v>
      </c>
    </row>
    <row r="224" spans="1:49" x14ac:dyDescent="0.35">
      <c r="A224" s="5">
        <f t="shared" si="117"/>
        <v>2011</v>
      </c>
      <c r="B224" s="5">
        <f t="shared" si="118"/>
        <v>2</v>
      </c>
      <c r="C224" s="5">
        <f t="shared" si="119"/>
        <v>4</v>
      </c>
      <c r="D224" s="7">
        <f t="shared" si="120"/>
        <v>40663</v>
      </c>
      <c r="E224" s="7" t="str">
        <f>_xll.GetPriceData($J$4,"assessmentdate",D224)</f>
        <v>#N/A Log in required</v>
      </c>
      <c r="F224" s="33" t="s">
        <v>28</v>
      </c>
      <c r="G224" s="38" t="e">
        <f>_xll.GetPrice($G$4,,"mid",E224)</f>
        <v>#VALUE!</v>
      </c>
      <c r="H224" s="38">
        <f>_xll.GetPrice($G$4,,"mid",D224)</f>
        <v>445.49</v>
      </c>
      <c r="I224" s="38">
        <f>_xll.GetPrice($I$4,"MonthlyAverage","Mid",$D224)</f>
        <v>441.2</v>
      </c>
      <c r="J224" s="16" t="str">
        <f>_xll.GetPriceData(J$4,"mid",$D224)</f>
        <v>#N/A Log in required</v>
      </c>
      <c r="K224" s="21" t="e">
        <f t="shared" si="121"/>
        <v>#VALUE!</v>
      </c>
      <c r="L224" s="16" t="str">
        <f>_xll.GetPriceData(L$4,"mid",$D224)</f>
        <v>#N/A Log in required</v>
      </c>
      <c r="M224" s="21" t="e">
        <f t="shared" si="122"/>
        <v>#VALUE!</v>
      </c>
      <c r="N224" s="16">
        <f>_xll.GetPrice($N$4,"MonthlyAverage","Mid",$D224)</f>
        <v>538.75</v>
      </c>
      <c r="O224" s="179">
        <f>_xll.GetPrice($O$4,"MonthlyAverage","Mid",$D224)</f>
        <v>38.39</v>
      </c>
      <c r="P224" s="21">
        <f t="shared" si="113"/>
        <v>767.8</v>
      </c>
      <c r="Q224" s="16">
        <f t="shared" si="114"/>
        <v>846.11559999999997</v>
      </c>
      <c r="R224" s="21">
        <f>_xll.GetPrice($R$4,"MonthlyAverage","Mid",$D224)</f>
        <v>44.33</v>
      </c>
      <c r="S224" s="21">
        <f t="shared" si="115"/>
        <v>886.59999999999991</v>
      </c>
      <c r="T224" s="16">
        <f t="shared" si="116"/>
        <v>977.03319999999997</v>
      </c>
      <c r="U224" s="190" t="e">
        <f t="shared" si="123"/>
        <v>#VALUE!</v>
      </c>
      <c r="V224" s="183" t="e">
        <f t="shared" si="124"/>
        <v>#VALUE!</v>
      </c>
      <c r="W224" s="191" t="e">
        <f t="shared" si="125"/>
        <v>#VALUE!</v>
      </c>
      <c r="X224" s="183" t="e">
        <f t="shared" si="126"/>
        <v>#VALUE!</v>
      </c>
      <c r="Y224" s="191" t="e">
        <f t="shared" si="127"/>
        <v>#VALUE!</v>
      </c>
      <c r="Z224" s="194" t="e">
        <f t="shared" si="128"/>
        <v>#VALUE!</v>
      </c>
      <c r="AA224" s="183" t="e">
        <f t="shared" si="129"/>
        <v>#VALUE!</v>
      </c>
      <c r="AB224" s="25" t="e">
        <f t="shared" si="130"/>
        <v>#VALUE!</v>
      </c>
      <c r="AC224" s="16" t="e">
        <f t="shared" si="131"/>
        <v>#VALUE!</v>
      </c>
      <c r="AD224" s="16" t="e">
        <f t="shared" si="132"/>
        <v>#VALUE!</v>
      </c>
      <c r="AE224" s="25" t="e">
        <f t="shared" si="133"/>
        <v>#VALUE!</v>
      </c>
      <c r="AF224" s="16" t="e">
        <f t="shared" si="134"/>
        <v>#VALUE!</v>
      </c>
      <c r="AG224" s="16">
        <f t="shared" si="135"/>
        <v>1.25</v>
      </c>
      <c r="AH224" s="16">
        <f t="shared" si="136"/>
        <v>-18.954400000000078</v>
      </c>
      <c r="AI224" s="16">
        <f t="shared" si="137"/>
        <v>-14.766800000000103</v>
      </c>
      <c r="AJ224" s="25" t="e">
        <f t="shared" si="138"/>
        <v>#VALUE!</v>
      </c>
      <c r="AK224" s="16" t="e">
        <f t="shared" si="139"/>
        <v>#VALUE!</v>
      </c>
      <c r="AL224" s="16" t="e">
        <f t="shared" si="140"/>
        <v>#VALUE!</v>
      </c>
      <c r="AM224" s="16" t="e">
        <f t="shared" si="141"/>
        <v>#VALUE!</v>
      </c>
      <c r="AN224" s="42" t="e">
        <f t="shared" si="142"/>
        <v>#VALUE!</v>
      </c>
      <c r="AO224" s="43" t="e">
        <f t="shared" si="143"/>
        <v>#VALUE!</v>
      </c>
      <c r="AP224" s="43" t="e">
        <f t="shared" si="144"/>
        <v>#VALUE!</v>
      </c>
      <c r="AQ224" s="43">
        <f t="shared" si="145"/>
        <v>-0.87999999999999545</v>
      </c>
      <c r="AR224" s="43">
        <f t="shared" si="146"/>
        <v>-12.240000000000009</v>
      </c>
      <c r="AS224" s="177" t="e">
        <f t="shared" si="147"/>
        <v>#VALUE!</v>
      </c>
      <c r="AT224" s="115" t="e">
        <f t="shared" si="148"/>
        <v>#VALUE!</v>
      </c>
      <c r="AU224" s="115" t="e">
        <f t="shared" si="149"/>
        <v>#VALUE!</v>
      </c>
      <c r="AV224" s="115" t="e">
        <f t="shared" si="150"/>
        <v>#VALUE!</v>
      </c>
      <c r="AW224" s="115" t="e">
        <f t="shared" si="151"/>
        <v>#VALUE!</v>
      </c>
    </row>
    <row r="225" spans="1:49" x14ac:dyDescent="0.35">
      <c r="A225" s="5">
        <f t="shared" si="117"/>
        <v>2011</v>
      </c>
      <c r="B225" s="5">
        <f t="shared" si="118"/>
        <v>2</v>
      </c>
      <c r="C225" s="5">
        <f t="shared" si="119"/>
        <v>5</v>
      </c>
      <c r="D225" s="7">
        <f t="shared" si="120"/>
        <v>40694</v>
      </c>
      <c r="E225" s="7" t="str">
        <f>_xll.GetPriceData($J$4,"assessmentdate",D225)</f>
        <v>#N/A Log in required</v>
      </c>
      <c r="F225" s="33" t="s">
        <v>29</v>
      </c>
      <c r="G225" s="38" t="e">
        <f>_xll.GetPrice($G$4,,"mid",E225)</f>
        <v>#VALUE!</v>
      </c>
      <c r="H225" s="38">
        <f>_xll.GetPrice($G$4,,"mid",D225)</f>
        <v>464.77</v>
      </c>
      <c r="I225" s="38">
        <f>_xll.GetPrice($I$4,"MonthlyAverage","Mid",$D225)</f>
        <v>456.73</v>
      </c>
      <c r="J225" s="16" t="str">
        <f>_xll.GetPriceData(J$4,"mid",$D225)</f>
        <v>#N/A Log in required</v>
      </c>
      <c r="K225" s="21" t="e">
        <f t="shared" si="121"/>
        <v>#VALUE!</v>
      </c>
      <c r="L225" s="16" t="str">
        <f>_xll.GetPriceData(L$4,"mid",$D225)</f>
        <v>#N/A Log in required</v>
      </c>
      <c r="M225" s="21" t="e">
        <f t="shared" si="122"/>
        <v>#VALUE!</v>
      </c>
      <c r="N225" s="16">
        <f>_xll.GetPrice($N$4,"MonthlyAverage","Mid",$D225)</f>
        <v>542.5</v>
      </c>
      <c r="O225" s="179">
        <f>_xll.GetPrice($O$4,"MonthlyAverage","Mid",$D225)</f>
        <v>37.58</v>
      </c>
      <c r="P225" s="21">
        <f t="shared" si="113"/>
        <v>751.59999999999991</v>
      </c>
      <c r="Q225" s="16">
        <f t="shared" si="114"/>
        <v>828.26319999999998</v>
      </c>
      <c r="R225" s="21">
        <f>_xll.GetPrice($R$4,"MonthlyAverage","Mid",$D225)</f>
        <v>40.33</v>
      </c>
      <c r="S225" s="21">
        <f t="shared" si="115"/>
        <v>806.59999999999991</v>
      </c>
      <c r="T225" s="16">
        <f t="shared" si="116"/>
        <v>888.8732</v>
      </c>
      <c r="U225" s="190" t="e">
        <f t="shared" si="123"/>
        <v>#VALUE!</v>
      </c>
      <c r="V225" s="183" t="e">
        <f t="shared" si="124"/>
        <v>#VALUE!</v>
      </c>
      <c r="W225" s="191" t="e">
        <f t="shared" si="125"/>
        <v>#VALUE!</v>
      </c>
      <c r="X225" s="183" t="e">
        <f t="shared" si="126"/>
        <v>#VALUE!</v>
      </c>
      <c r="Y225" s="191" t="e">
        <f t="shared" si="127"/>
        <v>#VALUE!</v>
      </c>
      <c r="Z225" s="194" t="e">
        <f t="shared" si="128"/>
        <v>#VALUE!</v>
      </c>
      <c r="AA225" s="183" t="e">
        <f t="shared" si="129"/>
        <v>#VALUE!</v>
      </c>
      <c r="AB225" s="25" t="e">
        <f t="shared" si="130"/>
        <v>#VALUE!</v>
      </c>
      <c r="AC225" s="16" t="e">
        <f t="shared" si="131"/>
        <v>#VALUE!</v>
      </c>
      <c r="AD225" s="16" t="e">
        <f t="shared" si="132"/>
        <v>#VALUE!</v>
      </c>
      <c r="AE225" s="25" t="e">
        <f t="shared" si="133"/>
        <v>#VALUE!</v>
      </c>
      <c r="AF225" s="16" t="e">
        <f t="shared" si="134"/>
        <v>#VALUE!</v>
      </c>
      <c r="AG225" s="16">
        <f t="shared" si="135"/>
        <v>3.75</v>
      </c>
      <c r="AH225" s="16">
        <f t="shared" si="136"/>
        <v>-17.852399999999989</v>
      </c>
      <c r="AI225" s="16">
        <f t="shared" si="137"/>
        <v>-88.159999999999968</v>
      </c>
      <c r="AJ225" s="25" t="e">
        <f t="shared" si="138"/>
        <v>#VALUE!</v>
      </c>
      <c r="AK225" s="16" t="e">
        <f t="shared" si="139"/>
        <v>#VALUE!</v>
      </c>
      <c r="AL225" s="16" t="e">
        <f t="shared" si="140"/>
        <v>#VALUE!</v>
      </c>
      <c r="AM225" s="16" t="e">
        <f t="shared" si="141"/>
        <v>#VALUE!</v>
      </c>
      <c r="AN225" s="42" t="e">
        <f t="shared" si="142"/>
        <v>#VALUE!</v>
      </c>
      <c r="AO225" s="43" t="e">
        <f t="shared" si="143"/>
        <v>#VALUE!</v>
      </c>
      <c r="AP225" s="43" t="e">
        <f t="shared" si="144"/>
        <v>#VALUE!</v>
      </c>
      <c r="AQ225" s="43">
        <f t="shared" si="145"/>
        <v>19.279999999999973</v>
      </c>
      <c r="AR225" s="43">
        <f t="shared" si="146"/>
        <v>15.53000000000003</v>
      </c>
      <c r="AS225" s="177" t="e">
        <f t="shared" si="147"/>
        <v>#VALUE!</v>
      </c>
      <c r="AT225" s="115" t="e">
        <f t="shared" si="148"/>
        <v>#VALUE!</v>
      </c>
      <c r="AU225" s="115" t="e">
        <f t="shared" si="149"/>
        <v>#VALUE!</v>
      </c>
      <c r="AV225" s="115" t="e">
        <f t="shared" si="150"/>
        <v>#VALUE!</v>
      </c>
      <c r="AW225" s="115" t="e">
        <f t="shared" si="151"/>
        <v>#VALUE!</v>
      </c>
    </row>
    <row r="226" spans="1:49" x14ac:dyDescent="0.35">
      <c r="A226" s="5">
        <f t="shared" si="117"/>
        <v>2011</v>
      </c>
      <c r="B226" s="5">
        <f t="shared" si="118"/>
        <v>2</v>
      </c>
      <c r="C226" s="5">
        <f t="shared" si="119"/>
        <v>6</v>
      </c>
      <c r="D226" s="7">
        <f t="shared" si="120"/>
        <v>40724</v>
      </c>
      <c r="E226" s="7" t="str">
        <f>_xll.GetPriceData($J$4,"assessmentdate",D226)</f>
        <v>#N/A Log in required</v>
      </c>
      <c r="F226" s="33" t="s">
        <v>30</v>
      </c>
      <c r="G226" s="38" t="e">
        <f>_xll.GetPrice($G$4,,"mid",E226)</f>
        <v>#VALUE!</v>
      </c>
      <c r="H226" s="38">
        <f>_xll.GetPrice($G$4,,"mid",D226)</f>
        <v>458.6</v>
      </c>
      <c r="I226" s="38">
        <f>_xll.GetPrice($I$4,"MonthlyAverage","Mid",$D226)</f>
        <v>471.92</v>
      </c>
      <c r="J226" s="16" t="str">
        <f>_xll.GetPriceData(J$4,"mid",$D226)</f>
        <v>#N/A Log in required</v>
      </c>
      <c r="K226" s="21" t="e">
        <f t="shared" si="121"/>
        <v>#VALUE!</v>
      </c>
      <c r="L226" s="16" t="str">
        <f>_xll.GetPriceData(L$4,"mid",$D226)</f>
        <v>#N/A Log in required</v>
      </c>
      <c r="M226" s="21" t="e">
        <f t="shared" si="122"/>
        <v>#VALUE!</v>
      </c>
      <c r="N226" s="16">
        <f>_xll.GetPrice($N$4,"MonthlyAverage","Mid",$D226)</f>
        <v>547.5</v>
      </c>
      <c r="O226" s="179">
        <f>_xll.GetPrice($O$4,"MonthlyAverage","Mid",$D226)</f>
        <v>37.25</v>
      </c>
      <c r="P226" s="21">
        <f t="shared" si="113"/>
        <v>745</v>
      </c>
      <c r="Q226" s="16">
        <f t="shared" si="114"/>
        <v>820.99000000000012</v>
      </c>
      <c r="R226" s="21">
        <f>_xll.GetPrice($R$4,"MonthlyAverage","Mid",$D226)</f>
        <v>38.44</v>
      </c>
      <c r="S226" s="21">
        <f t="shared" si="115"/>
        <v>768.8</v>
      </c>
      <c r="T226" s="16">
        <f t="shared" si="116"/>
        <v>847.21760000000006</v>
      </c>
      <c r="U226" s="190" t="e">
        <f t="shared" si="123"/>
        <v>#VALUE!</v>
      </c>
      <c r="V226" s="183" t="e">
        <f t="shared" si="124"/>
        <v>#VALUE!</v>
      </c>
      <c r="W226" s="191" t="e">
        <f t="shared" si="125"/>
        <v>#VALUE!</v>
      </c>
      <c r="X226" s="183" t="e">
        <f t="shared" si="126"/>
        <v>#VALUE!</v>
      </c>
      <c r="Y226" s="191" t="e">
        <f t="shared" si="127"/>
        <v>#VALUE!</v>
      </c>
      <c r="Z226" s="194" t="e">
        <f t="shared" si="128"/>
        <v>#VALUE!</v>
      </c>
      <c r="AA226" s="183" t="e">
        <f t="shared" si="129"/>
        <v>#VALUE!</v>
      </c>
      <c r="AB226" s="25" t="e">
        <f t="shared" si="130"/>
        <v>#VALUE!</v>
      </c>
      <c r="AC226" s="16" t="e">
        <f t="shared" si="131"/>
        <v>#VALUE!</v>
      </c>
      <c r="AD226" s="16" t="e">
        <f t="shared" si="132"/>
        <v>#VALUE!</v>
      </c>
      <c r="AE226" s="25" t="e">
        <f t="shared" si="133"/>
        <v>#VALUE!</v>
      </c>
      <c r="AF226" s="16" t="e">
        <f t="shared" si="134"/>
        <v>#VALUE!</v>
      </c>
      <c r="AG226" s="16">
        <f t="shared" si="135"/>
        <v>5</v>
      </c>
      <c r="AH226" s="16">
        <f t="shared" si="136"/>
        <v>-7.2731999999998607</v>
      </c>
      <c r="AI226" s="16">
        <f t="shared" si="137"/>
        <v>-41.655599999999936</v>
      </c>
      <c r="AJ226" s="25" t="e">
        <f t="shared" si="138"/>
        <v>#VALUE!</v>
      </c>
      <c r="AK226" s="16" t="e">
        <f t="shared" si="139"/>
        <v>#VALUE!</v>
      </c>
      <c r="AL226" s="16" t="e">
        <f t="shared" si="140"/>
        <v>#VALUE!</v>
      </c>
      <c r="AM226" s="16" t="e">
        <f t="shared" si="141"/>
        <v>#VALUE!</v>
      </c>
      <c r="AN226" s="42" t="e">
        <f t="shared" si="142"/>
        <v>#VALUE!</v>
      </c>
      <c r="AO226" s="43" t="e">
        <f t="shared" si="143"/>
        <v>#VALUE!</v>
      </c>
      <c r="AP226" s="43" t="e">
        <f t="shared" si="144"/>
        <v>#VALUE!</v>
      </c>
      <c r="AQ226" s="43">
        <f t="shared" si="145"/>
        <v>-6.1699999999999591</v>
      </c>
      <c r="AR226" s="43">
        <f t="shared" si="146"/>
        <v>15.189999999999998</v>
      </c>
      <c r="AS226" s="177" t="e">
        <f t="shared" si="147"/>
        <v>#VALUE!</v>
      </c>
      <c r="AT226" s="115" t="e">
        <f t="shared" si="148"/>
        <v>#VALUE!</v>
      </c>
      <c r="AU226" s="115" t="e">
        <f t="shared" si="149"/>
        <v>#VALUE!</v>
      </c>
      <c r="AV226" s="115" t="e">
        <f t="shared" si="150"/>
        <v>#VALUE!</v>
      </c>
      <c r="AW226" s="115" t="e">
        <f t="shared" si="151"/>
        <v>#VALUE!</v>
      </c>
    </row>
    <row r="227" spans="1:49" x14ac:dyDescent="0.35">
      <c r="A227" s="5">
        <f t="shared" si="117"/>
        <v>2011</v>
      </c>
      <c r="B227" s="5">
        <f t="shared" si="118"/>
        <v>3</v>
      </c>
      <c r="C227" s="5">
        <f t="shared" si="119"/>
        <v>7</v>
      </c>
      <c r="D227" s="7">
        <f t="shared" si="120"/>
        <v>40755</v>
      </c>
      <c r="E227" s="7" t="str">
        <f>_xll.GetPriceData($J$4,"assessmentdate",D227)</f>
        <v>#N/A Log in required</v>
      </c>
      <c r="F227" s="33" t="s">
        <v>31</v>
      </c>
      <c r="G227" s="38" t="e">
        <f>_xll.GetPrice($G$4,,"mid",E227)</f>
        <v>#VALUE!</v>
      </c>
      <c r="H227" s="38">
        <f>_xll.GetPrice($G$4,,"mid",D227)</f>
        <v>468.6</v>
      </c>
      <c r="I227" s="38">
        <f>_xll.GetPrice($I$4,"MonthlyAverage","Mid",$D227)</f>
        <v>466.83</v>
      </c>
      <c r="J227" s="16" t="str">
        <f>_xll.GetPriceData(J$4,"mid",$D227)</f>
        <v>#N/A Log in required</v>
      </c>
      <c r="K227" s="21" t="e">
        <f t="shared" si="121"/>
        <v>#VALUE!</v>
      </c>
      <c r="L227" s="16" t="str">
        <f>_xll.GetPriceData(L$4,"mid",$D227)</f>
        <v>#N/A Log in required</v>
      </c>
      <c r="M227" s="21" t="e">
        <f t="shared" si="122"/>
        <v>#VALUE!</v>
      </c>
      <c r="N227" s="16">
        <f>_xll.GetPrice($N$4,"MonthlyAverage","Mid",$D227)</f>
        <v>547.5</v>
      </c>
      <c r="O227" s="179">
        <f>_xll.GetPrice($O$4,"MonthlyAverage","Mid",$D227)</f>
        <v>37.9</v>
      </c>
      <c r="P227" s="21">
        <f t="shared" si="113"/>
        <v>758</v>
      </c>
      <c r="Q227" s="16">
        <f t="shared" si="114"/>
        <v>835.31600000000003</v>
      </c>
      <c r="R227" s="21">
        <f>_xll.GetPrice($R$4,"MonthlyAverage","Mid",$D227)</f>
        <v>35.75</v>
      </c>
      <c r="S227" s="21">
        <f t="shared" si="115"/>
        <v>715</v>
      </c>
      <c r="T227" s="16">
        <f t="shared" si="116"/>
        <v>787.93000000000006</v>
      </c>
      <c r="U227" s="190" t="e">
        <f t="shared" si="123"/>
        <v>#VALUE!</v>
      </c>
      <c r="V227" s="183" t="e">
        <f t="shared" si="124"/>
        <v>#VALUE!</v>
      </c>
      <c r="W227" s="191" t="e">
        <f t="shared" si="125"/>
        <v>#VALUE!</v>
      </c>
      <c r="X227" s="183" t="e">
        <f t="shared" si="126"/>
        <v>#VALUE!</v>
      </c>
      <c r="Y227" s="191" t="e">
        <f t="shared" si="127"/>
        <v>#VALUE!</v>
      </c>
      <c r="Z227" s="194" t="e">
        <f t="shared" si="128"/>
        <v>#VALUE!</v>
      </c>
      <c r="AA227" s="183" t="e">
        <f t="shared" si="129"/>
        <v>#VALUE!</v>
      </c>
      <c r="AB227" s="25" t="e">
        <f t="shared" si="130"/>
        <v>#VALUE!</v>
      </c>
      <c r="AC227" s="16" t="e">
        <f t="shared" si="131"/>
        <v>#VALUE!</v>
      </c>
      <c r="AD227" s="16" t="e">
        <f t="shared" si="132"/>
        <v>#VALUE!</v>
      </c>
      <c r="AE227" s="25" t="e">
        <f t="shared" si="133"/>
        <v>#VALUE!</v>
      </c>
      <c r="AF227" s="16" t="e">
        <f t="shared" si="134"/>
        <v>#VALUE!</v>
      </c>
      <c r="AG227" s="16">
        <f t="shared" si="135"/>
        <v>0</v>
      </c>
      <c r="AH227" s="16">
        <f t="shared" si="136"/>
        <v>14.325999999999908</v>
      </c>
      <c r="AI227" s="16">
        <f t="shared" si="137"/>
        <v>-59.287599999999998</v>
      </c>
      <c r="AJ227" s="25" t="e">
        <f t="shared" si="138"/>
        <v>#VALUE!</v>
      </c>
      <c r="AK227" s="16" t="e">
        <f t="shared" si="139"/>
        <v>#VALUE!</v>
      </c>
      <c r="AL227" s="16" t="e">
        <f t="shared" si="140"/>
        <v>#VALUE!</v>
      </c>
      <c r="AM227" s="16" t="e">
        <f t="shared" si="141"/>
        <v>#VALUE!</v>
      </c>
      <c r="AN227" s="42" t="e">
        <f t="shared" si="142"/>
        <v>#VALUE!</v>
      </c>
      <c r="AO227" s="43" t="e">
        <f t="shared" si="143"/>
        <v>#VALUE!</v>
      </c>
      <c r="AP227" s="43" t="e">
        <f t="shared" si="144"/>
        <v>#VALUE!</v>
      </c>
      <c r="AQ227" s="43">
        <f t="shared" si="145"/>
        <v>10</v>
      </c>
      <c r="AR227" s="43">
        <f t="shared" si="146"/>
        <v>-5.0900000000000318</v>
      </c>
      <c r="AS227" s="177" t="e">
        <f t="shared" si="147"/>
        <v>#VALUE!</v>
      </c>
      <c r="AT227" s="115" t="e">
        <f t="shared" si="148"/>
        <v>#VALUE!</v>
      </c>
      <c r="AU227" s="115" t="e">
        <f t="shared" si="149"/>
        <v>#VALUE!</v>
      </c>
      <c r="AV227" s="115" t="e">
        <f t="shared" si="150"/>
        <v>#VALUE!</v>
      </c>
      <c r="AW227" s="115" t="e">
        <f t="shared" si="151"/>
        <v>#VALUE!</v>
      </c>
    </row>
    <row r="228" spans="1:49" x14ac:dyDescent="0.35">
      <c r="A228" s="5">
        <f t="shared" si="117"/>
        <v>2011</v>
      </c>
      <c r="B228" s="5">
        <f t="shared" si="118"/>
        <v>3</v>
      </c>
      <c r="C228" s="5">
        <f t="shared" si="119"/>
        <v>8</v>
      </c>
      <c r="D228" s="7">
        <f t="shared" si="120"/>
        <v>40786</v>
      </c>
      <c r="E228" s="7" t="str">
        <f>_xll.GetPriceData($J$4,"assessmentdate",D228)</f>
        <v>#N/A Log in required</v>
      </c>
      <c r="F228" s="33" t="s">
        <v>32</v>
      </c>
      <c r="G228" s="38" t="e">
        <f>_xll.GetPrice($G$4,,"mid",E228)</f>
        <v>#VALUE!</v>
      </c>
      <c r="H228" s="38">
        <f>_xll.GetPrice($G$4,,"mid",D228)</f>
        <v>464.51</v>
      </c>
      <c r="I228" s="38">
        <f>_xll.GetPrice($I$4,"MonthlyAverage","Mid",$D228)</f>
        <v>466.96</v>
      </c>
      <c r="J228" s="16" t="str">
        <f>_xll.GetPriceData(J$4,"mid",$D228)</f>
        <v>#N/A Log in required</v>
      </c>
      <c r="K228" s="21" t="e">
        <f t="shared" si="121"/>
        <v>#VALUE!</v>
      </c>
      <c r="L228" s="16" t="str">
        <f>_xll.GetPriceData(L$4,"mid",$D228)</f>
        <v>#N/A Log in required</v>
      </c>
      <c r="M228" s="21" t="e">
        <f t="shared" si="122"/>
        <v>#VALUE!</v>
      </c>
      <c r="N228" s="16">
        <f>_xll.GetPrice($N$4,"MonthlyAverage","Mid",$D228)</f>
        <v>542.5</v>
      </c>
      <c r="O228" s="179">
        <f>_xll.GetPrice($O$4,"MonthlyAverage","Mid",$D228)</f>
        <v>37</v>
      </c>
      <c r="P228" s="21">
        <f t="shared" si="113"/>
        <v>740</v>
      </c>
      <c r="Q228" s="16">
        <f t="shared" si="114"/>
        <v>815.48</v>
      </c>
      <c r="R228" s="21">
        <f>_xll.GetPrice($R$4,"MonthlyAverage","Mid",$D228)</f>
        <v>33.21</v>
      </c>
      <c r="S228" s="21">
        <f t="shared" si="115"/>
        <v>664.2</v>
      </c>
      <c r="T228" s="16">
        <f t="shared" si="116"/>
        <v>731.94840000000011</v>
      </c>
      <c r="U228" s="190" t="e">
        <f t="shared" si="123"/>
        <v>#VALUE!</v>
      </c>
      <c r="V228" s="183" t="e">
        <f t="shared" si="124"/>
        <v>#VALUE!</v>
      </c>
      <c r="W228" s="191" t="e">
        <f t="shared" si="125"/>
        <v>#VALUE!</v>
      </c>
      <c r="X228" s="183" t="e">
        <f t="shared" si="126"/>
        <v>#VALUE!</v>
      </c>
      <c r="Y228" s="191" t="e">
        <f t="shared" si="127"/>
        <v>#VALUE!</v>
      </c>
      <c r="Z228" s="194" t="e">
        <f t="shared" si="128"/>
        <v>#VALUE!</v>
      </c>
      <c r="AA228" s="183" t="e">
        <f t="shared" si="129"/>
        <v>#VALUE!</v>
      </c>
      <c r="AB228" s="25" t="e">
        <f t="shared" si="130"/>
        <v>#VALUE!</v>
      </c>
      <c r="AC228" s="16" t="e">
        <f t="shared" si="131"/>
        <v>#VALUE!</v>
      </c>
      <c r="AD228" s="16" t="e">
        <f t="shared" si="132"/>
        <v>#VALUE!</v>
      </c>
      <c r="AE228" s="25" t="e">
        <f t="shared" si="133"/>
        <v>#VALUE!</v>
      </c>
      <c r="AF228" s="16" t="e">
        <f t="shared" si="134"/>
        <v>#VALUE!</v>
      </c>
      <c r="AG228" s="16">
        <f t="shared" si="135"/>
        <v>-5</v>
      </c>
      <c r="AH228" s="16">
        <f t="shared" si="136"/>
        <v>-19.836000000000013</v>
      </c>
      <c r="AI228" s="16">
        <f t="shared" si="137"/>
        <v>-55.981599999999958</v>
      </c>
      <c r="AJ228" s="25" t="e">
        <f t="shared" si="138"/>
        <v>#VALUE!</v>
      </c>
      <c r="AK228" s="16" t="e">
        <f t="shared" si="139"/>
        <v>#VALUE!</v>
      </c>
      <c r="AL228" s="16" t="e">
        <f t="shared" si="140"/>
        <v>#VALUE!</v>
      </c>
      <c r="AM228" s="16" t="e">
        <f t="shared" si="141"/>
        <v>#VALUE!</v>
      </c>
      <c r="AN228" s="42" t="e">
        <f t="shared" si="142"/>
        <v>#VALUE!</v>
      </c>
      <c r="AO228" s="43" t="e">
        <f t="shared" si="143"/>
        <v>#VALUE!</v>
      </c>
      <c r="AP228" s="43" t="e">
        <f t="shared" si="144"/>
        <v>#VALUE!</v>
      </c>
      <c r="AQ228" s="43">
        <f t="shared" si="145"/>
        <v>-4.0900000000000318</v>
      </c>
      <c r="AR228" s="43">
        <f t="shared" si="146"/>
        <v>0.12999999999999545</v>
      </c>
      <c r="AS228" s="177" t="e">
        <f t="shared" si="147"/>
        <v>#VALUE!</v>
      </c>
      <c r="AT228" s="115" t="e">
        <f t="shared" si="148"/>
        <v>#VALUE!</v>
      </c>
      <c r="AU228" s="115" t="e">
        <f t="shared" si="149"/>
        <v>#VALUE!</v>
      </c>
      <c r="AV228" s="115" t="e">
        <f t="shared" si="150"/>
        <v>#VALUE!</v>
      </c>
      <c r="AW228" s="115" t="e">
        <f t="shared" si="151"/>
        <v>#VALUE!</v>
      </c>
    </row>
    <row r="229" spans="1:49" x14ac:dyDescent="0.35">
      <c r="A229" s="5">
        <f t="shared" si="117"/>
        <v>2011</v>
      </c>
      <c r="B229" s="5">
        <f t="shared" si="118"/>
        <v>3</v>
      </c>
      <c r="C229" s="5">
        <f t="shared" si="119"/>
        <v>9</v>
      </c>
      <c r="D229" s="7">
        <f t="shared" si="120"/>
        <v>40816</v>
      </c>
      <c r="E229" s="7" t="str">
        <f>_xll.GetPriceData($J$4,"assessmentdate",D229)</f>
        <v>#N/A Log in required</v>
      </c>
      <c r="F229" s="33" t="s">
        <v>33</v>
      </c>
      <c r="G229" s="38" t="e">
        <f>_xll.GetPrice($G$4,,"mid",E229)</f>
        <v>#VALUE!</v>
      </c>
      <c r="H229" s="38">
        <f>_xll.GetPrice($G$4,,"mid",D229)</f>
        <v>463.7</v>
      </c>
      <c r="I229" s="38">
        <f>_xll.GetPrice($I$4,"MonthlyAverage","Mid",$D229)</f>
        <v>466.41</v>
      </c>
      <c r="J229" s="16" t="str">
        <f>_xll.GetPriceData(J$4,"mid",$D229)</f>
        <v>#N/A Log in required</v>
      </c>
      <c r="K229" s="21" t="e">
        <f t="shared" si="121"/>
        <v>#VALUE!</v>
      </c>
      <c r="L229" s="16" t="str">
        <f>_xll.GetPriceData(L$4,"mid",$D229)</f>
        <v>#N/A Log in required</v>
      </c>
      <c r="M229" s="21" t="e">
        <f t="shared" si="122"/>
        <v>#VALUE!</v>
      </c>
      <c r="N229" s="16">
        <f>_xll.GetPrice($N$4,"MonthlyAverage","Mid",$D229)</f>
        <v>526.5</v>
      </c>
      <c r="O229" s="179">
        <f>_xll.GetPrice($O$4,"MonthlyAverage","Mid",$D229)</f>
        <v>37.64</v>
      </c>
      <c r="P229" s="21">
        <f t="shared" si="113"/>
        <v>752.8</v>
      </c>
      <c r="Q229" s="16">
        <f t="shared" si="114"/>
        <v>829.5856</v>
      </c>
      <c r="R229" s="21">
        <f>_xll.GetPrice($R$4,"MonthlyAverage","Mid",$D229)</f>
        <v>34.880000000000003</v>
      </c>
      <c r="S229" s="21">
        <f t="shared" si="115"/>
        <v>697.6</v>
      </c>
      <c r="T229" s="16">
        <f t="shared" si="116"/>
        <v>768.75520000000006</v>
      </c>
      <c r="U229" s="190" t="e">
        <f t="shared" si="123"/>
        <v>#VALUE!</v>
      </c>
      <c r="V229" s="183" t="e">
        <f t="shared" si="124"/>
        <v>#VALUE!</v>
      </c>
      <c r="W229" s="191" t="e">
        <f t="shared" si="125"/>
        <v>#VALUE!</v>
      </c>
      <c r="X229" s="183" t="e">
        <f t="shared" si="126"/>
        <v>#VALUE!</v>
      </c>
      <c r="Y229" s="191" t="e">
        <f t="shared" si="127"/>
        <v>#VALUE!</v>
      </c>
      <c r="Z229" s="194" t="e">
        <f t="shared" si="128"/>
        <v>#VALUE!</v>
      </c>
      <c r="AA229" s="183" t="e">
        <f t="shared" si="129"/>
        <v>#VALUE!</v>
      </c>
      <c r="AB229" s="25" t="e">
        <f t="shared" si="130"/>
        <v>#VALUE!</v>
      </c>
      <c r="AC229" s="16" t="e">
        <f t="shared" si="131"/>
        <v>#VALUE!</v>
      </c>
      <c r="AD229" s="16" t="e">
        <f t="shared" si="132"/>
        <v>#VALUE!</v>
      </c>
      <c r="AE229" s="25" t="e">
        <f t="shared" si="133"/>
        <v>#VALUE!</v>
      </c>
      <c r="AF229" s="16" t="e">
        <f t="shared" si="134"/>
        <v>#VALUE!</v>
      </c>
      <c r="AG229" s="16">
        <f t="shared" si="135"/>
        <v>-16</v>
      </c>
      <c r="AH229" s="16">
        <f t="shared" si="136"/>
        <v>14.105599999999981</v>
      </c>
      <c r="AI229" s="16">
        <f t="shared" si="137"/>
        <v>36.806799999999953</v>
      </c>
      <c r="AJ229" s="25" t="e">
        <f t="shared" si="138"/>
        <v>#VALUE!</v>
      </c>
      <c r="AK229" s="16" t="e">
        <f t="shared" si="139"/>
        <v>#VALUE!</v>
      </c>
      <c r="AL229" s="16" t="e">
        <f t="shared" si="140"/>
        <v>#VALUE!</v>
      </c>
      <c r="AM229" s="16" t="e">
        <f t="shared" si="141"/>
        <v>#VALUE!</v>
      </c>
      <c r="AN229" s="42" t="e">
        <f t="shared" si="142"/>
        <v>#VALUE!</v>
      </c>
      <c r="AO229" s="43" t="e">
        <f t="shared" si="143"/>
        <v>#VALUE!</v>
      </c>
      <c r="AP229" s="43" t="e">
        <f t="shared" si="144"/>
        <v>#VALUE!</v>
      </c>
      <c r="AQ229" s="43">
        <f t="shared" si="145"/>
        <v>-0.81000000000000227</v>
      </c>
      <c r="AR229" s="43">
        <f t="shared" si="146"/>
        <v>-0.54999999999995453</v>
      </c>
      <c r="AS229" s="177" t="e">
        <f t="shared" si="147"/>
        <v>#VALUE!</v>
      </c>
      <c r="AT229" s="115" t="e">
        <f t="shared" si="148"/>
        <v>#VALUE!</v>
      </c>
      <c r="AU229" s="115" t="e">
        <f t="shared" si="149"/>
        <v>#VALUE!</v>
      </c>
      <c r="AV229" s="115" t="e">
        <f t="shared" si="150"/>
        <v>#VALUE!</v>
      </c>
      <c r="AW229" s="115" t="e">
        <f t="shared" si="151"/>
        <v>#VALUE!</v>
      </c>
    </row>
    <row r="230" spans="1:49" x14ac:dyDescent="0.35">
      <c r="A230" s="5">
        <f t="shared" si="117"/>
        <v>2011</v>
      </c>
      <c r="B230" s="5">
        <f t="shared" si="118"/>
        <v>4</v>
      </c>
      <c r="C230" s="5">
        <f t="shared" si="119"/>
        <v>10</v>
      </c>
      <c r="D230" s="7">
        <f t="shared" si="120"/>
        <v>40847</v>
      </c>
      <c r="E230" s="7" t="str">
        <f>_xll.GetPriceData($J$4,"assessmentdate",D230)</f>
        <v>#N/A Log in required</v>
      </c>
      <c r="F230" s="33" t="s">
        <v>34</v>
      </c>
      <c r="G230" s="38" t="e">
        <f>_xll.GetPrice($G$4,,"mid",E230)</f>
        <v>#VALUE!</v>
      </c>
      <c r="H230" s="38">
        <f>_xll.GetPrice($G$4,,"mid",D230)</f>
        <v>425.97</v>
      </c>
      <c r="I230" s="38">
        <f>_xll.GetPrice($I$4,"MonthlyAverage","Mid",$D230)</f>
        <v>437.1</v>
      </c>
      <c r="J230" s="16" t="str">
        <f>_xll.GetPriceData(J$4,"mid",$D230)</f>
        <v>#N/A Log in required</v>
      </c>
      <c r="K230" s="21" t="e">
        <f t="shared" si="121"/>
        <v>#VALUE!</v>
      </c>
      <c r="L230" s="16" t="str">
        <f>_xll.GetPriceData(L$4,"mid",$D230)</f>
        <v>#N/A Log in required</v>
      </c>
      <c r="M230" s="21" t="e">
        <f t="shared" si="122"/>
        <v>#VALUE!</v>
      </c>
      <c r="N230" s="16">
        <f>_xll.GetPrice($N$4,"MonthlyAverage","Mid",$D230)</f>
        <v>500</v>
      </c>
      <c r="O230" s="179">
        <f>_xll.GetPrice($O$4,"MonthlyAverage","Mid",$D230)</f>
        <v>39.36</v>
      </c>
      <c r="P230" s="21">
        <f t="shared" si="113"/>
        <v>787.2</v>
      </c>
      <c r="Q230" s="16">
        <f t="shared" si="114"/>
        <v>867.49440000000016</v>
      </c>
      <c r="R230" s="21">
        <f>_xll.GetPrice($R$4,"MonthlyAverage","Mid",$D230)</f>
        <v>33.4</v>
      </c>
      <c r="S230" s="21">
        <f t="shared" si="115"/>
        <v>668</v>
      </c>
      <c r="T230" s="16">
        <f t="shared" si="116"/>
        <v>736.13600000000008</v>
      </c>
      <c r="U230" s="190" t="e">
        <f t="shared" si="123"/>
        <v>#VALUE!</v>
      </c>
      <c r="V230" s="183" t="e">
        <f t="shared" si="124"/>
        <v>#VALUE!</v>
      </c>
      <c r="W230" s="191" t="e">
        <f t="shared" si="125"/>
        <v>#VALUE!</v>
      </c>
      <c r="X230" s="183" t="e">
        <f t="shared" si="126"/>
        <v>#VALUE!</v>
      </c>
      <c r="Y230" s="191" t="e">
        <f t="shared" si="127"/>
        <v>#VALUE!</v>
      </c>
      <c r="Z230" s="194" t="e">
        <f t="shared" si="128"/>
        <v>#VALUE!</v>
      </c>
      <c r="AA230" s="183" t="e">
        <f t="shared" si="129"/>
        <v>#VALUE!</v>
      </c>
      <c r="AB230" s="25" t="e">
        <f t="shared" si="130"/>
        <v>#VALUE!</v>
      </c>
      <c r="AC230" s="16" t="e">
        <f t="shared" si="131"/>
        <v>#VALUE!</v>
      </c>
      <c r="AD230" s="16" t="e">
        <f t="shared" si="132"/>
        <v>#VALUE!</v>
      </c>
      <c r="AE230" s="25" t="e">
        <f t="shared" si="133"/>
        <v>#VALUE!</v>
      </c>
      <c r="AF230" s="16" t="e">
        <f t="shared" si="134"/>
        <v>#VALUE!</v>
      </c>
      <c r="AG230" s="16">
        <f t="shared" si="135"/>
        <v>-26.5</v>
      </c>
      <c r="AH230" s="16">
        <f t="shared" si="136"/>
        <v>37.908800000000156</v>
      </c>
      <c r="AI230" s="16">
        <f t="shared" si="137"/>
        <v>-32.619199999999978</v>
      </c>
      <c r="AJ230" s="25" t="e">
        <f t="shared" si="138"/>
        <v>#VALUE!</v>
      </c>
      <c r="AK230" s="16" t="e">
        <f t="shared" si="139"/>
        <v>#VALUE!</v>
      </c>
      <c r="AL230" s="16" t="e">
        <f t="shared" si="140"/>
        <v>#VALUE!</v>
      </c>
      <c r="AM230" s="16" t="e">
        <f t="shared" si="141"/>
        <v>#VALUE!</v>
      </c>
      <c r="AN230" s="42" t="e">
        <f t="shared" si="142"/>
        <v>#VALUE!</v>
      </c>
      <c r="AO230" s="43" t="e">
        <f t="shared" si="143"/>
        <v>#VALUE!</v>
      </c>
      <c r="AP230" s="43" t="e">
        <f t="shared" si="144"/>
        <v>#VALUE!</v>
      </c>
      <c r="AQ230" s="43">
        <f t="shared" si="145"/>
        <v>-37.729999999999961</v>
      </c>
      <c r="AR230" s="43">
        <f t="shared" si="146"/>
        <v>-29.310000000000002</v>
      </c>
      <c r="AS230" s="177" t="e">
        <f t="shared" si="147"/>
        <v>#VALUE!</v>
      </c>
      <c r="AT230" s="115" t="e">
        <f t="shared" si="148"/>
        <v>#VALUE!</v>
      </c>
      <c r="AU230" s="115" t="e">
        <f t="shared" si="149"/>
        <v>#VALUE!</v>
      </c>
      <c r="AV230" s="115" t="e">
        <f t="shared" si="150"/>
        <v>#VALUE!</v>
      </c>
      <c r="AW230" s="115" t="e">
        <f t="shared" si="151"/>
        <v>#VALUE!</v>
      </c>
    </row>
    <row r="231" spans="1:49" x14ac:dyDescent="0.35">
      <c r="A231" s="5">
        <f t="shared" si="117"/>
        <v>2011</v>
      </c>
      <c r="B231" s="5">
        <f t="shared" si="118"/>
        <v>4</v>
      </c>
      <c r="C231" s="5">
        <f t="shared" si="119"/>
        <v>11</v>
      </c>
      <c r="D231" s="7">
        <f t="shared" si="120"/>
        <v>40877</v>
      </c>
      <c r="E231" s="7" t="str">
        <f>_xll.GetPriceData($J$4,"assessmentdate",D231)</f>
        <v>#N/A Log in required</v>
      </c>
      <c r="F231" s="33" t="s">
        <v>35</v>
      </c>
      <c r="G231" s="38" t="e">
        <f>_xll.GetPrice($G$4,,"mid",E231)</f>
        <v>#VALUE!</v>
      </c>
      <c r="H231" s="38">
        <f>_xll.GetPrice($G$4,,"mid",D231)</f>
        <v>425.44</v>
      </c>
      <c r="I231" s="38">
        <f>_xll.GetPrice($I$4,"MonthlyAverage","Mid",$D231)</f>
        <v>419.18</v>
      </c>
      <c r="J231" s="16" t="str">
        <f>_xll.GetPriceData(J$4,"mid",$D231)</f>
        <v>#N/A Log in required</v>
      </c>
      <c r="K231" s="21" t="e">
        <f t="shared" si="121"/>
        <v>#VALUE!</v>
      </c>
      <c r="L231" s="16" t="str">
        <f>_xll.GetPriceData(L$4,"mid",$D231)</f>
        <v>#N/A Log in required</v>
      </c>
      <c r="M231" s="21" t="e">
        <f t="shared" si="122"/>
        <v>#VALUE!</v>
      </c>
      <c r="N231" s="16">
        <f>_xll.GetPrice($N$4,"MonthlyAverage","Mid",$D231)</f>
        <v>449.38</v>
      </c>
      <c r="O231" s="179">
        <f>_xll.GetPrice($O$4,"MonthlyAverage","Mid",$D231)</f>
        <v>39.200000000000003</v>
      </c>
      <c r="P231" s="21">
        <f t="shared" si="113"/>
        <v>784</v>
      </c>
      <c r="Q231" s="16">
        <f t="shared" si="114"/>
        <v>863.96800000000007</v>
      </c>
      <c r="R231" s="21">
        <f>_xll.GetPrice($R$4,"MonthlyAverage","Mid",$D231)</f>
        <v>32.700000000000003</v>
      </c>
      <c r="S231" s="21">
        <f t="shared" si="115"/>
        <v>654</v>
      </c>
      <c r="T231" s="16">
        <f t="shared" si="116"/>
        <v>720.70800000000008</v>
      </c>
      <c r="U231" s="190" t="e">
        <f t="shared" si="123"/>
        <v>#VALUE!</v>
      </c>
      <c r="V231" s="183" t="e">
        <f t="shared" si="124"/>
        <v>#VALUE!</v>
      </c>
      <c r="W231" s="191" t="e">
        <f t="shared" si="125"/>
        <v>#VALUE!</v>
      </c>
      <c r="X231" s="183" t="e">
        <f t="shared" si="126"/>
        <v>#VALUE!</v>
      </c>
      <c r="Y231" s="191" t="e">
        <f t="shared" si="127"/>
        <v>#VALUE!</v>
      </c>
      <c r="Z231" s="194" t="e">
        <f t="shared" si="128"/>
        <v>#VALUE!</v>
      </c>
      <c r="AA231" s="183" t="e">
        <f t="shared" si="129"/>
        <v>#VALUE!</v>
      </c>
      <c r="AB231" s="25" t="e">
        <f t="shared" si="130"/>
        <v>#VALUE!</v>
      </c>
      <c r="AC231" s="16" t="e">
        <f t="shared" si="131"/>
        <v>#VALUE!</v>
      </c>
      <c r="AD231" s="16" t="e">
        <f t="shared" si="132"/>
        <v>#VALUE!</v>
      </c>
      <c r="AE231" s="25" t="e">
        <f t="shared" si="133"/>
        <v>#VALUE!</v>
      </c>
      <c r="AF231" s="16" t="e">
        <f t="shared" si="134"/>
        <v>#VALUE!</v>
      </c>
      <c r="AG231" s="16">
        <f t="shared" si="135"/>
        <v>-50.620000000000005</v>
      </c>
      <c r="AH231" s="16">
        <f t="shared" si="136"/>
        <v>-3.5264000000000806</v>
      </c>
      <c r="AI231" s="16">
        <f t="shared" si="137"/>
        <v>-15.427999999999997</v>
      </c>
      <c r="AJ231" s="25" t="e">
        <f t="shared" si="138"/>
        <v>#VALUE!</v>
      </c>
      <c r="AK231" s="16" t="e">
        <f t="shared" si="139"/>
        <v>#VALUE!</v>
      </c>
      <c r="AL231" s="16" t="e">
        <f t="shared" si="140"/>
        <v>#VALUE!</v>
      </c>
      <c r="AM231" s="16" t="e">
        <f t="shared" si="141"/>
        <v>#VALUE!</v>
      </c>
      <c r="AN231" s="42" t="e">
        <f t="shared" si="142"/>
        <v>#VALUE!</v>
      </c>
      <c r="AO231" s="43" t="e">
        <f t="shared" si="143"/>
        <v>#VALUE!</v>
      </c>
      <c r="AP231" s="43" t="e">
        <f t="shared" si="144"/>
        <v>#VALUE!</v>
      </c>
      <c r="AQ231" s="43">
        <f t="shared" si="145"/>
        <v>-0.53000000000002956</v>
      </c>
      <c r="AR231" s="43">
        <f t="shared" si="146"/>
        <v>-17.920000000000016</v>
      </c>
      <c r="AS231" s="177" t="e">
        <f t="shared" si="147"/>
        <v>#VALUE!</v>
      </c>
      <c r="AT231" s="115" t="e">
        <f t="shared" si="148"/>
        <v>#VALUE!</v>
      </c>
      <c r="AU231" s="115" t="e">
        <f t="shared" si="149"/>
        <v>#VALUE!</v>
      </c>
      <c r="AV231" s="115" t="e">
        <f t="shared" si="150"/>
        <v>#VALUE!</v>
      </c>
      <c r="AW231" s="115" t="e">
        <f t="shared" si="151"/>
        <v>#VALUE!</v>
      </c>
    </row>
    <row r="232" spans="1:49" x14ac:dyDescent="0.35">
      <c r="A232" s="5">
        <f t="shared" si="117"/>
        <v>2011</v>
      </c>
      <c r="B232" s="5">
        <f t="shared" si="118"/>
        <v>4</v>
      </c>
      <c r="C232" s="5">
        <f t="shared" si="119"/>
        <v>12</v>
      </c>
      <c r="D232" s="7">
        <f t="shared" si="120"/>
        <v>40908</v>
      </c>
      <c r="E232" s="7" t="str">
        <f>_xll.GetPriceData($J$4,"assessmentdate",D232)</f>
        <v>#N/A Log in required</v>
      </c>
      <c r="F232" s="33" t="s">
        <v>36</v>
      </c>
      <c r="G232" s="38" t="e">
        <f>_xll.GetPrice($G$4,,"mid",E232)</f>
        <v>#VALUE!</v>
      </c>
      <c r="H232" s="38">
        <f>_xll.GetPrice($G$4,,"mid",D232)</f>
        <v>464.22</v>
      </c>
      <c r="I232" s="38">
        <f>_xll.GetPrice($I$4,"MonthlyAverage","Mid",$D232)</f>
        <v>445.52</v>
      </c>
      <c r="J232" s="16" t="str">
        <f>_xll.GetPriceData(J$4,"mid",$D232)</f>
        <v>#N/A Log in required</v>
      </c>
      <c r="K232" s="21" t="e">
        <f t="shared" si="121"/>
        <v>#VALUE!</v>
      </c>
      <c r="L232" s="16" t="str">
        <f>_xll.GetPriceData(L$4,"mid",$D232)</f>
        <v>#N/A Log in required</v>
      </c>
      <c r="M232" s="21" t="e">
        <f t="shared" si="122"/>
        <v>#VALUE!</v>
      </c>
      <c r="N232" s="16">
        <f>_xll.GetPrice($N$4,"MonthlyAverage","Mid",$D232)</f>
        <v>445</v>
      </c>
      <c r="O232" s="179">
        <f>_xll.GetPrice($O$4,"MonthlyAverage","Mid",$D232)</f>
        <v>38.75</v>
      </c>
      <c r="P232" s="21">
        <f t="shared" si="113"/>
        <v>775</v>
      </c>
      <c r="Q232" s="16">
        <f t="shared" si="114"/>
        <v>854.05000000000007</v>
      </c>
      <c r="R232" s="21">
        <f>_xll.GetPrice($R$4,"MonthlyAverage","Mid",$D232)</f>
        <v>35.369999999999997</v>
      </c>
      <c r="S232" s="21">
        <f t="shared" si="115"/>
        <v>707.4</v>
      </c>
      <c r="T232" s="16">
        <f t="shared" si="116"/>
        <v>779.5548</v>
      </c>
      <c r="U232" s="190" t="e">
        <f t="shared" si="123"/>
        <v>#VALUE!</v>
      </c>
      <c r="V232" s="183" t="e">
        <f t="shared" si="124"/>
        <v>#VALUE!</v>
      </c>
      <c r="W232" s="191" t="e">
        <f t="shared" si="125"/>
        <v>#VALUE!</v>
      </c>
      <c r="X232" s="183" t="e">
        <f t="shared" si="126"/>
        <v>#VALUE!</v>
      </c>
      <c r="Y232" s="191" t="e">
        <f t="shared" si="127"/>
        <v>#VALUE!</v>
      </c>
      <c r="Z232" s="194" t="e">
        <f t="shared" si="128"/>
        <v>#VALUE!</v>
      </c>
      <c r="AA232" s="183" t="e">
        <f t="shared" si="129"/>
        <v>#VALUE!</v>
      </c>
      <c r="AB232" s="25" t="e">
        <f t="shared" si="130"/>
        <v>#VALUE!</v>
      </c>
      <c r="AC232" s="16" t="e">
        <f t="shared" si="131"/>
        <v>#VALUE!</v>
      </c>
      <c r="AD232" s="16" t="e">
        <f t="shared" si="132"/>
        <v>#VALUE!</v>
      </c>
      <c r="AE232" s="25" t="e">
        <f t="shared" si="133"/>
        <v>#VALUE!</v>
      </c>
      <c r="AF232" s="16" t="e">
        <f t="shared" si="134"/>
        <v>#VALUE!</v>
      </c>
      <c r="AG232" s="16">
        <f t="shared" si="135"/>
        <v>-4.3799999999999955</v>
      </c>
      <c r="AH232" s="16">
        <f t="shared" si="136"/>
        <v>-9.9180000000000064</v>
      </c>
      <c r="AI232" s="16">
        <f t="shared" si="137"/>
        <v>58.846799999999917</v>
      </c>
      <c r="AJ232" s="25" t="e">
        <f t="shared" si="138"/>
        <v>#VALUE!</v>
      </c>
      <c r="AK232" s="16" t="e">
        <f t="shared" si="139"/>
        <v>#VALUE!</v>
      </c>
      <c r="AL232" s="16" t="e">
        <f t="shared" si="140"/>
        <v>#VALUE!</v>
      </c>
      <c r="AM232" s="16" t="e">
        <f t="shared" si="141"/>
        <v>#VALUE!</v>
      </c>
      <c r="AN232" s="42" t="e">
        <f t="shared" si="142"/>
        <v>#VALUE!</v>
      </c>
      <c r="AO232" s="43" t="e">
        <f t="shared" si="143"/>
        <v>#VALUE!</v>
      </c>
      <c r="AP232" s="43" t="e">
        <f t="shared" si="144"/>
        <v>#VALUE!</v>
      </c>
      <c r="AQ232" s="43">
        <f t="shared" si="145"/>
        <v>38.78000000000003</v>
      </c>
      <c r="AR232" s="43">
        <f t="shared" si="146"/>
        <v>26.339999999999975</v>
      </c>
      <c r="AS232" s="177" t="e">
        <f t="shared" si="147"/>
        <v>#VALUE!</v>
      </c>
      <c r="AT232" s="115" t="e">
        <f t="shared" si="148"/>
        <v>#VALUE!</v>
      </c>
      <c r="AU232" s="115" t="e">
        <f t="shared" si="149"/>
        <v>#VALUE!</v>
      </c>
      <c r="AV232" s="115" t="e">
        <f t="shared" si="150"/>
        <v>#VALUE!</v>
      </c>
      <c r="AW232" s="115" t="e">
        <f t="shared" si="151"/>
        <v>#VALUE!</v>
      </c>
    </row>
    <row r="233" spans="1:49" x14ac:dyDescent="0.35">
      <c r="A233" s="5">
        <f t="shared" si="117"/>
        <v>2012</v>
      </c>
      <c r="B233" s="5">
        <f t="shared" si="118"/>
        <v>1</v>
      </c>
      <c r="C233" s="5">
        <f t="shared" si="119"/>
        <v>1</v>
      </c>
      <c r="D233" s="7">
        <f t="shared" si="120"/>
        <v>40939</v>
      </c>
      <c r="E233" s="7" t="str">
        <f>_xll.GetPriceData($J$4,"assessmentdate",D233)</f>
        <v>#N/A Log in required</v>
      </c>
      <c r="F233" s="33" t="s">
        <v>37</v>
      </c>
      <c r="G233" s="38" t="e">
        <f>_xll.GetPrice($G$4,,"mid",E233)</f>
        <v>#VALUE!</v>
      </c>
      <c r="H233" s="38">
        <f>_xll.GetPrice($G$4,,"mid",D233)</f>
        <v>437.15</v>
      </c>
      <c r="I233" s="38">
        <f>_xll.GetPrice($I$4,"MonthlyAverage","Mid",$D233)</f>
        <v>459.5</v>
      </c>
      <c r="J233" s="16" t="str">
        <f>_xll.GetPriceData(J$4,"mid",$D233)</f>
        <v>#N/A Log in required</v>
      </c>
      <c r="K233" s="21" t="e">
        <f t="shared" si="121"/>
        <v>#VALUE!</v>
      </c>
      <c r="L233" s="16" t="str">
        <f>_xll.GetPriceData(L$4,"mid",$D233)</f>
        <v>#N/A Log in required</v>
      </c>
      <c r="M233" s="21" t="e">
        <f t="shared" si="122"/>
        <v>#VALUE!</v>
      </c>
      <c r="N233" s="16">
        <f>_xll.GetPrice($N$4,"MonthlyAverage","Mid",$D233)</f>
        <v>471.25</v>
      </c>
      <c r="O233" s="179">
        <f>_xll.GetPrice($O$4,"MonthlyAverage","Mid",$D233)</f>
        <v>38.75</v>
      </c>
      <c r="P233" s="21">
        <f t="shared" si="113"/>
        <v>775</v>
      </c>
      <c r="Q233" s="16">
        <f t="shared" si="114"/>
        <v>854.05000000000007</v>
      </c>
      <c r="R233" s="21">
        <f>_xll.GetPrice($R$4,"MonthlyAverage","Mid",$D233)</f>
        <v>37.22</v>
      </c>
      <c r="S233" s="21">
        <f t="shared" si="115"/>
        <v>744.4</v>
      </c>
      <c r="T233" s="16">
        <f t="shared" si="116"/>
        <v>820.3288</v>
      </c>
      <c r="U233" s="190" t="e">
        <f t="shared" si="123"/>
        <v>#VALUE!</v>
      </c>
      <c r="V233" s="183" t="e">
        <f t="shared" si="124"/>
        <v>#VALUE!</v>
      </c>
      <c r="W233" s="191" t="e">
        <f t="shared" si="125"/>
        <v>#VALUE!</v>
      </c>
      <c r="X233" s="183" t="e">
        <f t="shared" si="126"/>
        <v>#VALUE!</v>
      </c>
      <c r="Y233" s="191" t="e">
        <f t="shared" si="127"/>
        <v>#VALUE!</v>
      </c>
      <c r="Z233" s="194" t="e">
        <f t="shared" si="128"/>
        <v>#VALUE!</v>
      </c>
      <c r="AA233" s="183" t="e">
        <f t="shared" si="129"/>
        <v>#VALUE!</v>
      </c>
      <c r="AB233" s="25" t="e">
        <f t="shared" si="130"/>
        <v>#VALUE!</v>
      </c>
      <c r="AC233" s="16" t="e">
        <f t="shared" si="131"/>
        <v>#VALUE!</v>
      </c>
      <c r="AD233" s="16" t="e">
        <f t="shared" si="132"/>
        <v>#VALUE!</v>
      </c>
      <c r="AE233" s="25" t="e">
        <f t="shared" si="133"/>
        <v>#VALUE!</v>
      </c>
      <c r="AF233" s="16" t="e">
        <f t="shared" si="134"/>
        <v>#VALUE!</v>
      </c>
      <c r="AG233" s="16">
        <f t="shared" si="135"/>
        <v>26.25</v>
      </c>
      <c r="AH233" s="16">
        <f t="shared" si="136"/>
        <v>0</v>
      </c>
      <c r="AI233" s="16">
        <f t="shared" si="137"/>
        <v>40.774000000000001</v>
      </c>
      <c r="AJ233" s="25" t="e">
        <f t="shared" si="138"/>
        <v>#VALUE!</v>
      </c>
      <c r="AK233" s="16" t="e">
        <f t="shared" si="139"/>
        <v>#VALUE!</v>
      </c>
      <c r="AL233" s="16" t="e">
        <f t="shared" si="140"/>
        <v>#VALUE!</v>
      </c>
      <c r="AM233" s="16" t="e">
        <f t="shared" si="141"/>
        <v>#VALUE!</v>
      </c>
      <c r="AN233" s="42" t="e">
        <f t="shared" si="142"/>
        <v>#VALUE!</v>
      </c>
      <c r="AO233" s="43" t="e">
        <f t="shared" si="143"/>
        <v>#VALUE!</v>
      </c>
      <c r="AP233" s="43" t="e">
        <f t="shared" si="144"/>
        <v>#VALUE!</v>
      </c>
      <c r="AQ233" s="43">
        <f t="shared" si="145"/>
        <v>-27.07000000000005</v>
      </c>
      <c r="AR233" s="43">
        <f t="shared" si="146"/>
        <v>13.980000000000018</v>
      </c>
      <c r="AS233" s="177" t="e">
        <f t="shared" si="147"/>
        <v>#VALUE!</v>
      </c>
      <c r="AT233" s="115" t="e">
        <f t="shared" si="148"/>
        <v>#VALUE!</v>
      </c>
      <c r="AU233" s="115" t="e">
        <f t="shared" si="149"/>
        <v>#VALUE!</v>
      </c>
      <c r="AV233" s="115" t="e">
        <f t="shared" si="150"/>
        <v>#VALUE!</v>
      </c>
      <c r="AW233" s="115" t="e">
        <f t="shared" si="151"/>
        <v>#VALUE!</v>
      </c>
    </row>
    <row r="234" spans="1:49" x14ac:dyDescent="0.35">
      <c r="A234" s="5">
        <f t="shared" si="117"/>
        <v>2012</v>
      </c>
      <c r="B234" s="5">
        <f t="shared" si="118"/>
        <v>1</v>
      </c>
      <c r="C234" s="5">
        <f t="shared" si="119"/>
        <v>2</v>
      </c>
      <c r="D234" s="7">
        <f t="shared" si="120"/>
        <v>40968</v>
      </c>
      <c r="E234" s="7" t="str">
        <f>_xll.GetPriceData($J$4,"assessmentdate",D234)</f>
        <v>#N/A Log in required</v>
      </c>
      <c r="F234" s="33" t="s">
        <v>38</v>
      </c>
      <c r="G234" s="38" t="e">
        <f>_xll.GetPrice($G$4,,"mid",E234)</f>
        <v>#VALUE!</v>
      </c>
      <c r="H234" s="38">
        <f>_xll.GetPrice($G$4,,"mid",D234)</f>
        <v>448.33</v>
      </c>
      <c r="I234" s="38">
        <f>_xll.GetPrice($I$4,"MonthlyAverage","Mid",$D234)</f>
        <v>432.52</v>
      </c>
      <c r="J234" s="16" t="str">
        <f>_xll.GetPriceData(J$4,"mid",$D234)</f>
        <v>#N/A Log in required</v>
      </c>
      <c r="K234" s="21" t="e">
        <f t="shared" si="121"/>
        <v>#VALUE!</v>
      </c>
      <c r="L234" s="16" t="str">
        <f>_xll.GetPriceData(L$4,"mid",$D234)</f>
        <v>#N/A Log in required</v>
      </c>
      <c r="M234" s="21" t="e">
        <f t="shared" si="122"/>
        <v>#VALUE!</v>
      </c>
      <c r="N234" s="16">
        <f>_xll.GetPrice($N$4,"MonthlyAverage","Mid",$D234)</f>
        <v>475</v>
      </c>
      <c r="O234" s="179">
        <f>_xll.GetPrice($O$4,"MonthlyAverage","Mid",$D234)</f>
        <v>38.32</v>
      </c>
      <c r="P234" s="21">
        <f t="shared" ref="P234:P297" si="152">O234*20</f>
        <v>766.4</v>
      </c>
      <c r="Q234" s="16">
        <f t="shared" ref="Q234:Q297" si="153">P234*1.102</f>
        <v>844.57280000000003</v>
      </c>
      <c r="R234" s="21">
        <f>_xll.GetPrice($R$4,"MonthlyAverage","Mid",$D234)</f>
        <v>36.79</v>
      </c>
      <c r="S234" s="21">
        <f t="shared" ref="S234:S297" si="154">R234*20</f>
        <v>735.8</v>
      </c>
      <c r="T234" s="16">
        <f t="shared" ref="T234:T297" si="155">S234*1.102</f>
        <v>810.85159999999996</v>
      </c>
      <c r="U234" s="190" t="e">
        <f t="shared" si="123"/>
        <v>#VALUE!</v>
      </c>
      <c r="V234" s="183" t="e">
        <f t="shared" si="124"/>
        <v>#VALUE!</v>
      </c>
      <c r="W234" s="191" t="e">
        <f t="shared" si="125"/>
        <v>#VALUE!</v>
      </c>
      <c r="X234" s="183" t="e">
        <f t="shared" si="126"/>
        <v>#VALUE!</v>
      </c>
      <c r="Y234" s="191" t="e">
        <f t="shared" si="127"/>
        <v>#VALUE!</v>
      </c>
      <c r="Z234" s="194" t="e">
        <f t="shared" si="128"/>
        <v>#VALUE!</v>
      </c>
      <c r="AA234" s="183" t="e">
        <f t="shared" si="129"/>
        <v>#VALUE!</v>
      </c>
      <c r="AB234" s="25" t="e">
        <f t="shared" si="130"/>
        <v>#VALUE!</v>
      </c>
      <c r="AC234" s="16" t="e">
        <f t="shared" si="131"/>
        <v>#VALUE!</v>
      </c>
      <c r="AD234" s="16" t="e">
        <f t="shared" si="132"/>
        <v>#VALUE!</v>
      </c>
      <c r="AE234" s="25" t="e">
        <f t="shared" si="133"/>
        <v>#VALUE!</v>
      </c>
      <c r="AF234" s="16" t="e">
        <f t="shared" si="134"/>
        <v>#VALUE!</v>
      </c>
      <c r="AG234" s="16">
        <f t="shared" si="135"/>
        <v>3.75</v>
      </c>
      <c r="AH234" s="16">
        <f t="shared" si="136"/>
        <v>-9.4772000000000389</v>
      </c>
      <c r="AI234" s="16">
        <f t="shared" si="137"/>
        <v>-9.4772000000000389</v>
      </c>
      <c r="AJ234" s="25" t="e">
        <f t="shared" si="138"/>
        <v>#VALUE!</v>
      </c>
      <c r="AK234" s="16" t="e">
        <f t="shared" si="139"/>
        <v>#VALUE!</v>
      </c>
      <c r="AL234" s="16" t="e">
        <f t="shared" si="140"/>
        <v>#VALUE!</v>
      </c>
      <c r="AM234" s="16" t="e">
        <f t="shared" si="141"/>
        <v>#VALUE!</v>
      </c>
      <c r="AN234" s="42" t="e">
        <f t="shared" si="142"/>
        <v>#VALUE!</v>
      </c>
      <c r="AO234" s="43" t="e">
        <f t="shared" si="143"/>
        <v>#VALUE!</v>
      </c>
      <c r="AP234" s="43" t="e">
        <f t="shared" si="144"/>
        <v>#VALUE!</v>
      </c>
      <c r="AQ234" s="43">
        <f t="shared" si="145"/>
        <v>11.180000000000007</v>
      </c>
      <c r="AR234" s="43">
        <f t="shared" si="146"/>
        <v>-26.980000000000018</v>
      </c>
      <c r="AS234" s="177" t="e">
        <f t="shared" si="147"/>
        <v>#VALUE!</v>
      </c>
      <c r="AT234" s="115" t="e">
        <f t="shared" si="148"/>
        <v>#VALUE!</v>
      </c>
      <c r="AU234" s="115" t="e">
        <f t="shared" si="149"/>
        <v>#VALUE!</v>
      </c>
      <c r="AV234" s="115" t="e">
        <f t="shared" si="150"/>
        <v>#VALUE!</v>
      </c>
      <c r="AW234" s="115" t="e">
        <f t="shared" si="151"/>
        <v>#VALUE!</v>
      </c>
    </row>
    <row r="235" spans="1:49" x14ac:dyDescent="0.35">
      <c r="A235" s="5">
        <f t="shared" si="117"/>
        <v>2012</v>
      </c>
      <c r="B235" s="5">
        <f t="shared" si="118"/>
        <v>1</v>
      </c>
      <c r="C235" s="5">
        <f t="shared" si="119"/>
        <v>3</v>
      </c>
      <c r="D235" s="7">
        <f t="shared" si="120"/>
        <v>40999</v>
      </c>
      <c r="E235" s="7" t="str">
        <f>_xll.GetPriceData($J$4,"assessmentdate",D235)</f>
        <v>#N/A Log in required</v>
      </c>
      <c r="F235" s="33" t="s">
        <v>39</v>
      </c>
      <c r="G235" s="38" t="e">
        <f>_xll.GetPrice($G$4,,"mid",E235)</f>
        <v>#VALUE!</v>
      </c>
      <c r="H235" s="38">
        <f>_xll.GetPrice($G$4,,"mid",D235)</f>
        <v>438.53</v>
      </c>
      <c r="I235" s="38">
        <f>_xll.GetPrice($I$4,"MonthlyAverage","Mid",$D235)</f>
        <v>439.33</v>
      </c>
      <c r="J235" s="16" t="str">
        <f>_xll.GetPriceData(J$4,"mid",$D235)</f>
        <v>#N/A Log in required</v>
      </c>
      <c r="K235" s="21" t="e">
        <f t="shared" si="121"/>
        <v>#VALUE!</v>
      </c>
      <c r="L235" s="16" t="str">
        <f>_xll.GetPriceData(L$4,"mid",$D235)</f>
        <v>#N/A Log in required</v>
      </c>
      <c r="M235" s="21" t="e">
        <f t="shared" si="122"/>
        <v>#VALUE!</v>
      </c>
      <c r="N235" s="16">
        <f>_xll.GetPrice($N$4,"MonthlyAverage","Mid",$D235)</f>
        <v>483</v>
      </c>
      <c r="O235" s="179">
        <f>_xll.GetPrice($O$4,"MonthlyAverage","Mid",$D235)</f>
        <v>38</v>
      </c>
      <c r="P235" s="21">
        <f t="shared" si="152"/>
        <v>760</v>
      </c>
      <c r="Q235" s="16">
        <f t="shared" si="153"/>
        <v>837.5200000000001</v>
      </c>
      <c r="R235" s="21">
        <f>_xll.GetPrice($R$4,"MonthlyAverage","Mid",$D235)</f>
        <v>34.36</v>
      </c>
      <c r="S235" s="21">
        <f t="shared" si="154"/>
        <v>687.2</v>
      </c>
      <c r="T235" s="16">
        <f t="shared" si="155"/>
        <v>757.29440000000011</v>
      </c>
      <c r="U235" s="190" t="e">
        <f t="shared" si="123"/>
        <v>#VALUE!</v>
      </c>
      <c r="V235" s="183" t="e">
        <f t="shared" si="124"/>
        <v>#VALUE!</v>
      </c>
      <c r="W235" s="191" t="e">
        <f t="shared" si="125"/>
        <v>#VALUE!</v>
      </c>
      <c r="X235" s="183" t="e">
        <f t="shared" si="126"/>
        <v>#VALUE!</v>
      </c>
      <c r="Y235" s="191" t="e">
        <f t="shared" si="127"/>
        <v>#VALUE!</v>
      </c>
      <c r="Z235" s="194" t="e">
        <f t="shared" si="128"/>
        <v>#VALUE!</v>
      </c>
      <c r="AA235" s="183" t="e">
        <f t="shared" si="129"/>
        <v>#VALUE!</v>
      </c>
      <c r="AB235" s="25" t="e">
        <f t="shared" si="130"/>
        <v>#VALUE!</v>
      </c>
      <c r="AC235" s="16" t="e">
        <f t="shared" si="131"/>
        <v>#VALUE!</v>
      </c>
      <c r="AD235" s="16" t="e">
        <f t="shared" si="132"/>
        <v>#VALUE!</v>
      </c>
      <c r="AE235" s="25" t="e">
        <f t="shared" si="133"/>
        <v>#VALUE!</v>
      </c>
      <c r="AF235" s="16" t="e">
        <f t="shared" si="134"/>
        <v>#VALUE!</v>
      </c>
      <c r="AG235" s="16">
        <f t="shared" si="135"/>
        <v>8</v>
      </c>
      <c r="AH235" s="16">
        <f t="shared" si="136"/>
        <v>-7.0527999999999338</v>
      </c>
      <c r="AI235" s="16">
        <f t="shared" si="137"/>
        <v>-53.557199999999852</v>
      </c>
      <c r="AJ235" s="25" t="e">
        <f t="shared" si="138"/>
        <v>#VALUE!</v>
      </c>
      <c r="AK235" s="16" t="e">
        <f t="shared" si="139"/>
        <v>#VALUE!</v>
      </c>
      <c r="AL235" s="16" t="e">
        <f t="shared" si="140"/>
        <v>#VALUE!</v>
      </c>
      <c r="AM235" s="16" t="e">
        <f t="shared" si="141"/>
        <v>#VALUE!</v>
      </c>
      <c r="AN235" s="42" t="e">
        <f t="shared" si="142"/>
        <v>#VALUE!</v>
      </c>
      <c r="AO235" s="43" t="e">
        <f t="shared" si="143"/>
        <v>#VALUE!</v>
      </c>
      <c r="AP235" s="43" t="e">
        <f t="shared" si="144"/>
        <v>#VALUE!</v>
      </c>
      <c r="AQ235" s="43">
        <f t="shared" si="145"/>
        <v>-9.8000000000000114</v>
      </c>
      <c r="AR235" s="43">
        <f t="shared" si="146"/>
        <v>6.8100000000000023</v>
      </c>
      <c r="AS235" s="177" t="e">
        <f t="shared" si="147"/>
        <v>#VALUE!</v>
      </c>
      <c r="AT235" s="115" t="e">
        <f t="shared" si="148"/>
        <v>#VALUE!</v>
      </c>
      <c r="AU235" s="115" t="e">
        <f t="shared" si="149"/>
        <v>#VALUE!</v>
      </c>
      <c r="AV235" s="115" t="e">
        <f t="shared" si="150"/>
        <v>#VALUE!</v>
      </c>
      <c r="AW235" s="115" t="e">
        <f t="shared" si="151"/>
        <v>#VALUE!</v>
      </c>
    </row>
    <row r="236" spans="1:49" x14ac:dyDescent="0.35">
      <c r="A236" s="5">
        <f t="shared" si="117"/>
        <v>2012</v>
      </c>
      <c r="B236" s="5">
        <f t="shared" si="118"/>
        <v>2</v>
      </c>
      <c r="C236" s="5">
        <f t="shared" si="119"/>
        <v>4</v>
      </c>
      <c r="D236" s="7">
        <f t="shared" si="120"/>
        <v>41029</v>
      </c>
      <c r="E236" s="7" t="str">
        <f>_xll.GetPriceData($J$4,"assessmentdate",D236)</f>
        <v>#N/A Log in required</v>
      </c>
      <c r="F236" s="33" t="s">
        <v>40</v>
      </c>
      <c r="G236" s="38" t="e">
        <f>_xll.GetPrice($G$4,,"mid",E236)</f>
        <v>#VALUE!</v>
      </c>
      <c r="H236" s="38">
        <f>_xll.GetPrice($G$4,,"mid",D236)</f>
        <v>447.57</v>
      </c>
      <c r="I236" s="38">
        <f>_xll.GetPrice($I$4,"MonthlyAverage","Mid",$D236)</f>
        <v>445.86</v>
      </c>
      <c r="J236" s="16" t="str">
        <f>_xll.GetPriceData(J$4,"mid",$D236)</f>
        <v>#N/A Log in required</v>
      </c>
      <c r="K236" s="21" t="e">
        <f t="shared" si="121"/>
        <v>#VALUE!</v>
      </c>
      <c r="L236" s="16" t="str">
        <f>_xll.GetPriceData(L$4,"mid",$D236)</f>
        <v>#N/A Log in required</v>
      </c>
      <c r="M236" s="21" t="e">
        <f t="shared" si="122"/>
        <v>#VALUE!</v>
      </c>
      <c r="N236" s="16">
        <f>_xll.GetPrice($N$4,"MonthlyAverage","Mid",$D236)</f>
        <v>486.25</v>
      </c>
      <c r="O236" s="179">
        <f>_xll.GetPrice($O$4,"MonthlyAverage","Mid",$D236)</f>
        <v>38</v>
      </c>
      <c r="P236" s="21">
        <f t="shared" si="152"/>
        <v>760</v>
      </c>
      <c r="Q236" s="16">
        <f t="shared" si="153"/>
        <v>837.5200000000001</v>
      </c>
      <c r="R236" s="21">
        <f>_xll.GetPrice($R$4,"MonthlyAverage","Mid",$D236)</f>
        <v>34.369999999999997</v>
      </c>
      <c r="S236" s="21">
        <f t="shared" si="154"/>
        <v>687.4</v>
      </c>
      <c r="T236" s="16">
        <f t="shared" si="155"/>
        <v>757.51480000000004</v>
      </c>
      <c r="U236" s="190" t="e">
        <f t="shared" si="123"/>
        <v>#VALUE!</v>
      </c>
      <c r="V236" s="183" t="e">
        <f t="shared" si="124"/>
        <v>#VALUE!</v>
      </c>
      <c r="W236" s="191" t="e">
        <f t="shared" si="125"/>
        <v>#VALUE!</v>
      </c>
      <c r="X236" s="183" t="e">
        <f t="shared" si="126"/>
        <v>#VALUE!</v>
      </c>
      <c r="Y236" s="191" t="e">
        <f t="shared" si="127"/>
        <v>#VALUE!</v>
      </c>
      <c r="Z236" s="194" t="e">
        <f t="shared" si="128"/>
        <v>#VALUE!</v>
      </c>
      <c r="AA236" s="183" t="e">
        <f t="shared" si="129"/>
        <v>#VALUE!</v>
      </c>
      <c r="AB236" s="25" t="e">
        <f t="shared" si="130"/>
        <v>#VALUE!</v>
      </c>
      <c r="AC236" s="16" t="e">
        <f t="shared" si="131"/>
        <v>#VALUE!</v>
      </c>
      <c r="AD236" s="16" t="e">
        <f t="shared" si="132"/>
        <v>#VALUE!</v>
      </c>
      <c r="AE236" s="25" t="e">
        <f t="shared" si="133"/>
        <v>#VALUE!</v>
      </c>
      <c r="AF236" s="16" t="e">
        <f t="shared" si="134"/>
        <v>#VALUE!</v>
      </c>
      <c r="AG236" s="16">
        <f t="shared" si="135"/>
        <v>3.25</v>
      </c>
      <c r="AH236" s="16">
        <f t="shared" si="136"/>
        <v>0</v>
      </c>
      <c r="AI236" s="16">
        <f t="shared" si="137"/>
        <v>0.22039999999992688</v>
      </c>
      <c r="AJ236" s="25" t="e">
        <f t="shared" si="138"/>
        <v>#VALUE!</v>
      </c>
      <c r="AK236" s="16" t="e">
        <f t="shared" si="139"/>
        <v>#VALUE!</v>
      </c>
      <c r="AL236" s="16" t="e">
        <f t="shared" si="140"/>
        <v>#VALUE!</v>
      </c>
      <c r="AM236" s="16" t="e">
        <f t="shared" si="141"/>
        <v>#VALUE!</v>
      </c>
      <c r="AN236" s="42" t="e">
        <f t="shared" si="142"/>
        <v>#VALUE!</v>
      </c>
      <c r="AO236" s="43" t="e">
        <f t="shared" si="143"/>
        <v>#VALUE!</v>
      </c>
      <c r="AP236" s="43" t="e">
        <f t="shared" si="144"/>
        <v>#VALUE!</v>
      </c>
      <c r="AQ236" s="43">
        <f t="shared" si="145"/>
        <v>9.0400000000000205</v>
      </c>
      <c r="AR236" s="43">
        <f t="shared" si="146"/>
        <v>6.5300000000000296</v>
      </c>
      <c r="AS236" s="177" t="e">
        <f t="shared" si="147"/>
        <v>#VALUE!</v>
      </c>
      <c r="AT236" s="115" t="e">
        <f t="shared" si="148"/>
        <v>#VALUE!</v>
      </c>
      <c r="AU236" s="115" t="e">
        <f t="shared" si="149"/>
        <v>#VALUE!</v>
      </c>
      <c r="AV236" s="115" t="e">
        <f t="shared" si="150"/>
        <v>#VALUE!</v>
      </c>
      <c r="AW236" s="115" t="e">
        <f t="shared" si="151"/>
        <v>#VALUE!</v>
      </c>
    </row>
    <row r="237" spans="1:49" x14ac:dyDescent="0.35">
      <c r="A237" s="5">
        <f t="shared" si="117"/>
        <v>2012</v>
      </c>
      <c r="B237" s="5">
        <f t="shared" si="118"/>
        <v>2</v>
      </c>
      <c r="C237" s="5">
        <f t="shared" si="119"/>
        <v>5</v>
      </c>
      <c r="D237" s="7">
        <f t="shared" si="120"/>
        <v>41060</v>
      </c>
      <c r="E237" s="7" t="str">
        <f>_xll.GetPriceData($J$4,"assessmentdate",D237)</f>
        <v>#N/A Log in required</v>
      </c>
      <c r="F237" s="33" t="s">
        <v>41</v>
      </c>
      <c r="G237" s="38" t="e">
        <f>_xll.GetPrice($G$4,,"mid",E237)</f>
        <v>#VALUE!</v>
      </c>
      <c r="H237" s="38">
        <f>_xll.GetPrice($G$4,,"mid",D237)</f>
        <v>407.55</v>
      </c>
      <c r="I237" s="38">
        <f>_xll.GetPrice($I$4,"MonthlyAverage","Mid",$D237)</f>
        <v>435.95</v>
      </c>
      <c r="J237" s="16" t="str">
        <f>_xll.GetPriceData(J$4,"mid",$D237)</f>
        <v>#N/A Log in required</v>
      </c>
      <c r="K237" s="21" t="e">
        <f t="shared" si="121"/>
        <v>#VALUE!</v>
      </c>
      <c r="L237" s="16" t="str">
        <f>_xll.GetPriceData(L$4,"mid",$D237)</f>
        <v>#N/A Log in required</v>
      </c>
      <c r="M237" s="21" t="e">
        <f t="shared" si="122"/>
        <v>#VALUE!</v>
      </c>
      <c r="N237" s="16">
        <f>_xll.GetPrice($N$4,"MonthlyAverage","Mid",$D237)</f>
        <v>477</v>
      </c>
      <c r="O237" s="179">
        <f>_xll.GetPrice($O$4,"MonthlyAverage","Mid",$D237)</f>
        <v>37.270000000000003</v>
      </c>
      <c r="P237" s="21">
        <f t="shared" si="152"/>
        <v>745.40000000000009</v>
      </c>
      <c r="Q237" s="16">
        <f t="shared" si="153"/>
        <v>821.4308000000002</v>
      </c>
      <c r="R237" s="21">
        <f>_xll.GetPrice($R$4,"MonthlyAverage","Mid",$D237)</f>
        <v>33.07</v>
      </c>
      <c r="S237" s="21">
        <f t="shared" si="154"/>
        <v>661.4</v>
      </c>
      <c r="T237" s="16">
        <f t="shared" si="155"/>
        <v>728.86279999999999</v>
      </c>
      <c r="U237" s="190" t="e">
        <f t="shared" si="123"/>
        <v>#VALUE!</v>
      </c>
      <c r="V237" s="183" t="e">
        <f t="shared" si="124"/>
        <v>#VALUE!</v>
      </c>
      <c r="W237" s="191" t="e">
        <f t="shared" si="125"/>
        <v>#VALUE!</v>
      </c>
      <c r="X237" s="183" t="e">
        <f t="shared" si="126"/>
        <v>#VALUE!</v>
      </c>
      <c r="Y237" s="191" t="e">
        <f t="shared" si="127"/>
        <v>#VALUE!</v>
      </c>
      <c r="Z237" s="194" t="e">
        <f t="shared" si="128"/>
        <v>#VALUE!</v>
      </c>
      <c r="AA237" s="183" t="e">
        <f t="shared" si="129"/>
        <v>#VALUE!</v>
      </c>
      <c r="AB237" s="25" t="e">
        <f t="shared" si="130"/>
        <v>#VALUE!</v>
      </c>
      <c r="AC237" s="16" t="e">
        <f t="shared" si="131"/>
        <v>#VALUE!</v>
      </c>
      <c r="AD237" s="16" t="e">
        <f t="shared" si="132"/>
        <v>#VALUE!</v>
      </c>
      <c r="AE237" s="25" t="e">
        <f t="shared" si="133"/>
        <v>#VALUE!</v>
      </c>
      <c r="AF237" s="16" t="e">
        <f t="shared" si="134"/>
        <v>#VALUE!</v>
      </c>
      <c r="AG237" s="16">
        <f t="shared" si="135"/>
        <v>-9.25</v>
      </c>
      <c r="AH237" s="16">
        <f t="shared" si="136"/>
        <v>-16.089199999999892</v>
      </c>
      <c r="AI237" s="16">
        <f t="shared" si="137"/>
        <v>-28.652000000000044</v>
      </c>
      <c r="AJ237" s="25" t="e">
        <f t="shared" si="138"/>
        <v>#VALUE!</v>
      </c>
      <c r="AK237" s="16" t="e">
        <f t="shared" si="139"/>
        <v>#VALUE!</v>
      </c>
      <c r="AL237" s="16" t="e">
        <f t="shared" si="140"/>
        <v>#VALUE!</v>
      </c>
      <c r="AM237" s="16" t="e">
        <f t="shared" si="141"/>
        <v>#VALUE!</v>
      </c>
      <c r="AN237" s="42" t="e">
        <f t="shared" si="142"/>
        <v>#VALUE!</v>
      </c>
      <c r="AO237" s="43" t="e">
        <f t="shared" si="143"/>
        <v>#VALUE!</v>
      </c>
      <c r="AP237" s="43" t="e">
        <f t="shared" si="144"/>
        <v>#VALUE!</v>
      </c>
      <c r="AQ237" s="43">
        <f t="shared" si="145"/>
        <v>-40.019999999999982</v>
      </c>
      <c r="AR237" s="43">
        <f t="shared" si="146"/>
        <v>-9.910000000000025</v>
      </c>
      <c r="AS237" s="177" t="e">
        <f t="shared" si="147"/>
        <v>#VALUE!</v>
      </c>
      <c r="AT237" s="115" t="e">
        <f t="shared" si="148"/>
        <v>#VALUE!</v>
      </c>
      <c r="AU237" s="115" t="e">
        <f t="shared" si="149"/>
        <v>#VALUE!</v>
      </c>
      <c r="AV237" s="115" t="e">
        <f t="shared" si="150"/>
        <v>#VALUE!</v>
      </c>
      <c r="AW237" s="115" t="e">
        <f t="shared" si="151"/>
        <v>#VALUE!</v>
      </c>
    </row>
    <row r="238" spans="1:49" x14ac:dyDescent="0.35">
      <c r="A238" s="5">
        <f t="shared" si="117"/>
        <v>2012</v>
      </c>
      <c r="B238" s="5">
        <f t="shared" si="118"/>
        <v>2</v>
      </c>
      <c r="C238" s="5">
        <f t="shared" si="119"/>
        <v>6</v>
      </c>
      <c r="D238" s="7">
        <f t="shared" si="120"/>
        <v>41090</v>
      </c>
      <c r="E238" s="7" t="str">
        <f>_xll.GetPriceData($J$4,"assessmentdate",D238)</f>
        <v>#N/A Log in required</v>
      </c>
      <c r="F238" s="33" t="s">
        <v>42</v>
      </c>
      <c r="G238" s="38" t="e">
        <f>_xll.GetPrice($G$4,,"mid",E238)</f>
        <v>#VALUE!</v>
      </c>
      <c r="H238" s="38">
        <f>_xll.GetPrice($G$4,,"mid",D238)</f>
        <v>381.25</v>
      </c>
      <c r="I238" s="38">
        <f>_xll.GetPrice($I$4,"MonthlyAverage","Mid",$D238)</f>
        <v>380.9</v>
      </c>
      <c r="J238" s="16" t="str">
        <f>_xll.GetPriceData(J$4,"mid",$D238)</f>
        <v>#N/A Log in required</v>
      </c>
      <c r="K238" s="21" t="e">
        <f t="shared" si="121"/>
        <v>#VALUE!</v>
      </c>
      <c r="L238" s="16" t="str">
        <f>_xll.GetPriceData(L$4,"mid",$D238)</f>
        <v>#N/A Log in required</v>
      </c>
      <c r="M238" s="21" t="e">
        <f t="shared" si="122"/>
        <v>#VALUE!</v>
      </c>
      <c r="N238" s="16">
        <f>_xll.GetPrice($N$4,"MonthlyAverage","Mid",$D238)</f>
        <v>433.13</v>
      </c>
      <c r="O238" s="179">
        <f>_xll.GetPrice($O$4,"MonthlyAverage","Mid",$D238)</f>
        <v>35.86</v>
      </c>
      <c r="P238" s="21">
        <f t="shared" si="152"/>
        <v>717.2</v>
      </c>
      <c r="Q238" s="16">
        <f t="shared" si="153"/>
        <v>790.35440000000017</v>
      </c>
      <c r="R238" s="21">
        <f>_xll.GetPrice($R$4,"MonthlyAverage","Mid",$D238)</f>
        <v>30.75</v>
      </c>
      <c r="S238" s="21">
        <f t="shared" si="154"/>
        <v>615</v>
      </c>
      <c r="T238" s="16">
        <f t="shared" si="155"/>
        <v>677.73</v>
      </c>
      <c r="U238" s="190" t="e">
        <f t="shared" si="123"/>
        <v>#VALUE!</v>
      </c>
      <c r="V238" s="183" t="e">
        <f t="shared" si="124"/>
        <v>#VALUE!</v>
      </c>
      <c r="W238" s="191" t="e">
        <f t="shared" si="125"/>
        <v>#VALUE!</v>
      </c>
      <c r="X238" s="183" t="e">
        <f t="shared" si="126"/>
        <v>#VALUE!</v>
      </c>
      <c r="Y238" s="191" t="e">
        <f t="shared" si="127"/>
        <v>#VALUE!</v>
      </c>
      <c r="Z238" s="194" t="e">
        <f t="shared" si="128"/>
        <v>#VALUE!</v>
      </c>
      <c r="AA238" s="183" t="e">
        <f t="shared" si="129"/>
        <v>#VALUE!</v>
      </c>
      <c r="AB238" s="25" t="e">
        <f t="shared" si="130"/>
        <v>#VALUE!</v>
      </c>
      <c r="AC238" s="16" t="e">
        <f t="shared" si="131"/>
        <v>#VALUE!</v>
      </c>
      <c r="AD238" s="16" t="e">
        <f t="shared" si="132"/>
        <v>#VALUE!</v>
      </c>
      <c r="AE238" s="25" t="e">
        <f t="shared" si="133"/>
        <v>#VALUE!</v>
      </c>
      <c r="AF238" s="16" t="e">
        <f t="shared" si="134"/>
        <v>#VALUE!</v>
      </c>
      <c r="AG238" s="16">
        <f t="shared" si="135"/>
        <v>-43.870000000000005</v>
      </c>
      <c r="AH238" s="16">
        <f t="shared" si="136"/>
        <v>-31.076400000000035</v>
      </c>
      <c r="AI238" s="16">
        <f t="shared" si="137"/>
        <v>-51.132799999999975</v>
      </c>
      <c r="AJ238" s="25" t="e">
        <f t="shared" si="138"/>
        <v>#VALUE!</v>
      </c>
      <c r="AK238" s="16" t="e">
        <f t="shared" si="139"/>
        <v>#VALUE!</v>
      </c>
      <c r="AL238" s="16" t="e">
        <f t="shared" si="140"/>
        <v>#VALUE!</v>
      </c>
      <c r="AM238" s="16" t="e">
        <f t="shared" si="141"/>
        <v>#VALUE!</v>
      </c>
      <c r="AN238" s="42" t="e">
        <f t="shared" si="142"/>
        <v>#VALUE!</v>
      </c>
      <c r="AO238" s="43" t="e">
        <f t="shared" si="143"/>
        <v>#VALUE!</v>
      </c>
      <c r="AP238" s="43" t="e">
        <f t="shared" si="144"/>
        <v>#VALUE!</v>
      </c>
      <c r="AQ238" s="43">
        <f t="shared" si="145"/>
        <v>-26.300000000000011</v>
      </c>
      <c r="AR238" s="43">
        <f t="shared" si="146"/>
        <v>-55.050000000000011</v>
      </c>
      <c r="AS238" s="177" t="e">
        <f t="shared" si="147"/>
        <v>#VALUE!</v>
      </c>
      <c r="AT238" s="115" t="e">
        <f t="shared" si="148"/>
        <v>#VALUE!</v>
      </c>
      <c r="AU238" s="115" t="e">
        <f t="shared" si="149"/>
        <v>#VALUE!</v>
      </c>
      <c r="AV238" s="115" t="e">
        <f t="shared" si="150"/>
        <v>#VALUE!</v>
      </c>
      <c r="AW238" s="115" t="e">
        <f t="shared" si="151"/>
        <v>#VALUE!</v>
      </c>
    </row>
    <row r="239" spans="1:49" x14ac:dyDescent="0.35">
      <c r="A239" s="5">
        <f t="shared" si="117"/>
        <v>2012</v>
      </c>
      <c r="B239" s="5">
        <f t="shared" si="118"/>
        <v>3</v>
      </c>
      <c r="C239" s="5">
        <f t="shared" si="119"/>
        <v>7</v>
      </c>
      <c r="D239" s="7">
        <f t="shared" si="120"/>
        <v>41121</v>
      </c>
      <c r="E239" s="7" t="str">
        <f>_xll.GetPriceData($J$4,"assessmentdate",D239)</f>
        <v>#N/A Log in required</v>
      </c>
      <c r="F239" s="33" t="s">
        <v>43</v>
      </c>
      <c r="G239" s="38" t="e">
        <f>_xll.GetPrice($G$4,,"mid",E239)</f>
        <v>#VALUE!</v>
      </c>
      <c r="H239" s="38">
        <f>_xll.GetPrice($G$4,,"mid",D239)</f>
        <v>386.84</v>
      </c>
      <c r="I239" s="38">
        <f>_xll.GetPrice($I$4,"MonthlyAverage","Mid",$D239)</f>
        <v>379.36</v>
      </c>
      <c r="J239" s="16" t="str">
        <f>_xll.GetPriceData(J$4,"mid",$D239)</f>
        <v>#N/A Log in required</v>
      </c>
      <c r="K239" s="21" t="e">
        <f t="shared" si="121"/>
        <v>#VALUE!</v>
      </c>
      <c r="L239" s="16" t="str">
        <f>_xll.GetPriceData(L$4,"mid",$D239)</f>
        <v>#N/A Log in required</v>
      </c>
      <c r="M239" s="21" t="e">
        <f t="shared" si="122"/>
        <v>#VALUE!</v>
      </c>
      <c r="N239" s="16">
        <f>_xll.GetPrice($N$4,"MonthlyAverage","Mid",$D239)</f>
        <v>416.25</v>
      </c>
      <c r="O239" s="179">
        <f>_xll.GetPrice($O$4,"MonthlyAverage","Mid",$D239)</f>
        <v>34.979999999999997</v>
      </c>
      <c r="P239" s="21">
        <f t="shared" si="152"/>
        <v>699.59999999999991</v>
      </c>
      <c r="Q239" s="16">
        <f t="shared" si="153"/>
        <v>770.95920000000001</v>
      </c>
      <c r="R239" s="21">
        <f>_xll.GetPrice($R$4,"MonthlyAverage","Mid",$D239)</f>
        <v>30.69</v>
      </c>
      <c r="S239" s="21">
        <f t="shared" si="154"/>
        <v>613.80000000000007</v>
      </c>
      <c r="T239" s="16">
        <f t="shared" si="155"/>
        <v>676.40760000000012</v>
      </c>
      <c r="U239" s="190" t="e">
        <f t="shared" si="123"/>
        <v>#VALUE!</v>
      </c>
      <c r="V239" s="183" t="e">
        <f t="shared" si="124"/>
        <v>#VALUE!</v>
      </c>
      <c r="W239" s="191" t="e">
        <f t="shared" si="125"/>
        <v>#VALUE!</v>
      </c>
      <c r="X239" s="183" t="e">
        <f t="shared" si="126"/>
        <v>#VALUE!</v>
      </c>
      <c r="Y239" s="191" t="e">
        <f t="shared" si="127"/>
        <v>#VALUE!</v>
      </c>
      <c r="Z239" s="194" t="e">
        <f t="shared" si="128"/>
        <v>#VALUE!</v>
      </c>
      <c r="AA239" s="183" t="e">
        <f t="shared" si="129"/>
        <v>#VALUE!</v>
      </c>
      <c r="AB239" s="25" t="e">
        <f t="shared" si="130"/>
        <v>#VALUE!</v>
      </c>
      <c r="AC239" s="16" t="e">
        <f t="shared" si="131"/>
        <v>#VALUE!</v>
      </c>
      <c r="AD239" s="16" t="e">
        <f t="shared" si="132"/>
        <v>#VALUE!</v>
      </c>
      <c r="AE239" s="25" t="e">
        <f t="shared" si="133"/>
        <v>#VALUE!</v>
      </c>
      <c r="AF239" s="16" t="e">
        <f t="shared" si="134"/>
        <v>#VALUE!</v>
      </c>
      <c r="AG239" s="16">
        <f t="shared" si="135"/>
        <v>-16.879999999999995</v>
      </c>
      <c r="AH239" s="16">
        <f t="shared" si="136"/>
        <v>-19.395200000000159</v>
      </c>
      <c r="AI239" s="16">
        <f t="shared" si="137"/>
        <v>-1.3223999999999023</v>
      </c>
      <c r="AJ239" s="25" t="e">
        <f t="shared" si="138"/>
        <v>#VALUE!</v>
      </c>
      <c r="AK239" s="16" t="e">
        <f t="shared" si="139"/>
        <v>#VALUE!</v>
      </c>
      <c r="AL239" s="16" t="e">
        <f t="shared" si="140"/>
        <v>#VALUE!</v>
      </c>
      <c r="AM239" s="16" t="e">
        <f t="shared" si="141"/>
        <v>#VALUE!</v>
      </c>
      <c r="AN239" s="42" t="e">
        <f t="shared" si="142"/>
        <v>#VALUE!</v>
      </c>
      <c r="AO239" s="43" t="e">
        <f t="shared" si="143"/>
        <v>#VALUE!</v>
      </c>
      <c r="AP239" s="43" t="e">
        <f t="shared" si="144"/>
        <v>#VALUE!</v>
      </c>
      <c r="AQ239" s="43">
        <f t="shared" si="145"/>
        <v>5.589999999999975</v>
      </c>
      <c r="AR239" s="43">
        <f t="shared" si="146"/>
        <v>-1.5399999999999636</v>
      </c>
      <c r="AS239" s="177" t="e">
        <f t="shared" si="147"/>
        <v>#VALUE!</v>
      </c>
      <c r="AT239" s="115" t="e">
        <f t="shared" si="148"/>
        <v>#VALUE!</v>
      </c>
      <c r="AU239" s="115" t="e">
        <f t="shared" si="149"/>
        <v>#VALUE!</v>
      </c>
      <c r="AV239" s="115" t="e">
        <f t="shared" si="150"/>
        <v>#VALUE!</v>
      </c>
      <c r="AW239" s="115" t="e">
        <f t="shared" si="151"/>
        <v>#VALUE!</v>
      </c>
    </row>
    <row r="240" spans="1:49" x14ac:dyDescent="0.35">
      <c r="A240" s="5">
        <f t="shared" si="117"/>
        <v>2012</v>
      </c>
      <c r="B240" s="5">
        <f t="shared" si="118"/>
        <v>3</v>
      </c>
      <c r="C240" s="5">
        <f t="shared" si="119"/>
        <v>8</v>
      </c>
      <c r="D240" s="7">
        <f t="shared" si="120"/>
        <v>41152</v>
      </c>
      <c r="E240" s="7" t="str">
        <f>_xll.GetPriceData($J$4,"assessmentdate",D240)</f>
        <v>#N/A Log in required</v>
      </c>
      <c r="F240" s="33" t="s">
        <v>44</v>
      </c>
      <c r="G240" s="38" t="e">
        <f>_xll.GetPrice($G$4,,"mid",E240)</f>
        <v>#VALUE!</v>
      </c>
      <c r="H240" s="38">
        <f>_xll.GetPrice($G$4,,"mid",D240)</f>
        <v>397.98</v>
      </c>
      <c r="I240" s="38">
        <f>_xll.GetPrice($I$4,"MonthlyAverage","Mid",$D240)</f>
        <v>404.2</v>
      </c>
      <c r="J240" s="16" t="str">
        <f>_xll.GetPriceData(J$4,"mid",$D240)</f>
        <v>#N/A Log in required</v>
      </c>
      <c r="K240" s="21" t="e">
        <f t="shared" si="121"/>
        <v>#VALUE!</v>
      </c>
      <c r="L240" s="16" t="str">
        <f>_xll.GetPriceData(L$4,"mid",$D240)</f>
        <v>#N/A Log in required</v>
      </c>
      <c r="M240" s="21" t="e">
        <f t="shared" si="122"/>
        <v>#VALUE!</v>
      </c>
      <c r="N240" s="16">
        <f>_xll.GetPrice($N$4,"MonthlyAverage","Mid",$D240)</f>
        <v>426.5</v>
      </c>
      <c r="O240" s="179">
        <f>_xll.GetPrice($O$4,"MonthlyAverage","Mid",$D240)</f>
        <v>34.5</v>
      </c>
      <c r="P240" s="21">
        <f t="shared" si="152"/>
        <v>690</v>
      </c>
      <c r="Q240" s="16">
        <f t="shared" si="153"/>
        <v>760.38000000000011</v>
      </c>
      <c r="R240" s="21">
        <f>_xll.GetPrice($R$4,"MonthlyAverage","Mid",$D240)</f>
        <v>33.01</v>
      </c>
      <c r="S240" s="21">
        <f t="shared" si="154"/>
        <v>660.19999999999993</v>
      </c>
      <c r="T240" s="16">
        <f t="shared" si="155"/>
        <v>727.54039999999998</v>
      </c>
      <c r="U240" s="190" t="e">
        <f t="shared" si="123"/>
        <v>#VALUE!</v>
      </c>
      <c r="V240" s="183" t="e">
        <f t="shared" si="124"/>
        <v>#VALUE!</v>
      </c>
      <c r="W240" s="191" t="e">
        <f t="shared" si="125"/>
        <v>#VALUE!</v>
      </c>
      <c r="X240" s="183" t="e">
        <f t="shared" si="126"/>
        <v>#VALUE!</v>
      </c>
      <c r="Y240" s="191" t="e">
        <f t="shared" si="127"/>
        <v>#VALUE!</v>
      </c>
      <c r="Z240" s="194" t="e">
        <f t="shared" si="128"/>
        <v>#VALUE!</v>
      </c>
      <c r="AA240" s="183" t="e">
        <f t="shared" si="129"/>
        <v>#VALUE!</v>
      </c>
      <c r="AB240" s="25" t="e">
        <f t="shared" si="130"/>
        <v>#VALUE!</v>
      </c>
      <c r="AC240" s="16" t="e">
        <f t="shared" si="131"/>
        <v>#VALUE!</v>
      </c>
      <c r="AD240" s="16" t="e">
        <f t="shared" si="132"/>
        <v>#VALUE!</v>
      </c>
      <c r="AE240" s="25" t="e">
        <f t="shared" si="133"/>
        <v>#VALUE!</v>
      </c>
      <c r="AF240" s="16" t="e">
        <f t="shared" si="134"/>
        <v>#VALUE!</v>
      </c>
      <c r="AG240" s="16">
        <f t="shared" si="135"/>
        <v>10.25</v>
      </c>
      <c r="AH240" s="16">
        <f t="shared" si="136"/>
        <v>-10.579199999999901</v>
      </c>
      <c r="AI240" s="16">
        <f t="shared" si="137"/>
        <v>51.132799999999861</v>
      </c>
      <c r="AJ240" s="25" t="e">
        <f t="shared" si="138"/>
        <v>#VALUE!</v>
      </c>
      <c r="AK240" s="16" t="e">
        <f t="shared" si="139"/>
        <v>#VALUE!</v>
      </c>
      <c r="AL240" s="16" t="e">
        <f t="shared" si="140"/>
        <v>#VALUE!</v>
      </c>
      <c r="AM240" s="16" t="e">
        <f t="shared" si="141"/>
        <v>#VALUE!</v>
      </c>
      <c r="AN240" s="42" t="e">
        <f t="shared" si="142"/>
        <v>#VALUE!</v>
      </c>
      <c r="AO240" s="43" t="e">
        <f t="shared" si="143"/>
        <v>#VALUE!</v>
      </c>
      <c r="AP240" s="43" t="e">
        <f t="shared" si="144"/>
        <v>#VALUE!</v>
      </c>
      <c r="AQ240" s="43">
        <f t="shared" si="145"/>
        <v>11.140000000000043</v>
      </c>
      <c r="AR240" s="43">
        <f t="shared" si="146"/>
        <v>24.839999999999975</v>
      </c>
      <c r="AS240" s="177" t="e">
        <f t="shared" si="147"/>
        <v>#VALUE!</v>
      </c>
      <c r="AT240" s="115" t="e">
        <f t="shared" si="148"/>
        <v>#VALUE!</v>
      </c>
      <c r="AU240" s="115" t="e">
        <f t="shared" si="149"/>
        <v>#VALUE!</v>
      </c>
      <c r="AV240" s="115" t="e">
        <f t="shared" si="150"/>
        <v>#VALUE!</v>
      </c>
      <c r="AW240" s="115" t="e">
        <f t="shared" si="151"/>
        <v>#VALUE!</v>
      </c>
    </row>
    <row r="241" spans="1:49" x14ac:dyDescent="0.35">
      <c r="A241" s="5">
        <f t="shared" si="117"/>
        <v>2012</v>
      </c>
      <c r="B241" s="5">
        <f t="shared" si="118"/>
        <v>3</v>
      </c>
      <c r="C241" s="5">
        <f t="shared" si="119"/>
        <v>9</v>
      </c>
      <c r="D241" s="7">
        <f t="shared" si="120"/>
        <v>41182</v>
      </c>
      <c r="E241" s="7" t="str">
        <f>_xll.GetPriceData($J$4,"assessmentdate",D241)</f>
        <v>#N/A Log in required</v>
      </c>
      <c r="F241" s="33" t="s">
        <v>45</v>
      </c>
      <c r="G241" s="38" t="e">
        <f>_xll.GetPrice($G$4,,"mid",E241)</f>
        <v>#VALUE!</v>
      </c>
      <c r="H241" s="38">
        <f>_xll.GetPrice($G$4,,"mid",D241)</f>
        <v>365.35</v>
      </c>
      <c r="I241" s="38">
        <f>_xll.GetPrice($I$4,"MonthlyAverage","Mid",$D241)</f>
        <v>378.35</v>
      </c>
      <c r="J241" s="16" t="str">
        <f>_xll.GetPriceData(J$4,"mid",$D241)</f>
        <v>#N/A Log in required</v>
      </c>
      <c r="K241" s="21" t="e">
        <f t="shared" si="121"/>
        <v>#VALUE!</v>
      </c>
      <c r="L241" s="16" t="str">
        <f>_xll.GetPriceData(L$4,"mid",$D241)</f>
        <v>#N/A Log in required</v>
      </c>
      <c r="M241" s="21" t="e">
        <f t="shared" si="122"/>
        <v>#VALUE!</v>
      </c>
      <c r="N241" s="16">
        <f>_xll.GetPrice($N$4,"MonthlyAverage","Mid",$D241)</f>
        <v>411.25</v>
      </c>
      <c r="O241" s="179">
        <f>_xll.GetPrice($O$4,"MonthlyAverage","Mid",$D241)</f>
        <v>34.07</v>
      </c>
      <c r="P241" s="21">
        <f t="shared" si="152"/>
        <v>681.4</v>
      </c>
      <c r="Q241" s="16">
        <f t="shared" si="153"/>
        <v>750.90280000000007</v>
      </c>
      <c r="R241" s="21">
        <f>_xll.GetPrice($R$4,"MonthlyAverage","Mid",$D241)</f>
        <v>32.33</v>
      </c>
      <c r="S241" s="21">
        <f t="shared" si="154"/>
        <v>646.59999999999991</v>
      </c>
      <c r="T241" s="16">
        <f t="shared" si="155"/>
        <v>712.55319999999995</v>
      </c>
      <c r="U241" s="190" t="e">
        <f t="shared" si="123"/>
        <v>#VALUE!</v>
      </c>
      <c r="V241" s="183" t="e">
        <f t="shared" si="124"/>
        <v>#VALUE!</v>
      </c>
      <c r="W241" s="191" t="e">
        <f t="shared" si="125"/>
        <v>#VALUE!</v>
      </c>
      <c r="X241" s="183" t="e">
        <f t="shared" si="126"/>
        <v>#VALUE!</v>
      </c>
      <c r="Y241" s="191" t="e">
        <f t="shared" si="127"/>
        <v>#VALUE!</v>
      </c>
      <c r="Z241" s="194" t="e">
        <f t="shared" si="128"/>
        <v>#VALUE!</v>
      </c>
      <c r="AA241" s="183" t="e">
        <f t="shared" si="129"/>
        <v>#VALUE!</v>
      </c>
      <c r="AB241" s="25" t="e">
        <f t="shared" si="130"/>
        <v>#VALUE!</v>
      </c>
      <c r="AC241" s="16" t="e">
        <f t="shared" si="131"/>
        <v>#VALUE!</v>
      </c>
      <c r="AD241" s="16" t="e">
        <f t="shared" si="132"/>
        <v>#VALUE!</v>
      </c>
      <c r="AE241" s="25" t="e">
        <f t="shared" si="133"/>
        <v>#VALUE!</v>
      </c>
      <c r="AF241" s="16" t="e">
        <f t="shared" si="134"/>
        <v>#VALUE!</v>
      </c>
      <c r="AG241" s="16">
        <f t="shared" si="135"/>
        <v>-15.25</v>
      </c>
      <c r="AH241" s="16">
        <f t="shared" si="136"/>
        <v>-9.4772000000000389</v>
      </c>
      <c r="AI241" s="16">
        <f t="shared" si="137"/>
        <v>-14.98720000000003</v>
      </c>
      <c r="AJ241" s="25" t="e">
        <f t="shared" si="138"/>
        <v>#VALUE!</v>
      </c>
      <c r="AK241" s="16" t="e">
        <f t="shared" si="139"/>
        <v>#VALUE!</v>
      </c>
      <c r="AL241" s="16" t="e">
        <f t="shared" si="140"/>
        <v>#VALUE!</v>
      </c>
      <c r="AM241" s="16" t="e">
        <f t="shared" si="141"/>
        <v>#VALUE!</v>
      </c>
      <c r="AN241" s="42" t="e">
        <f t="shared" si="142"/>
        <v>#VALUE!</v>
      </c>
      <c r="AO241" s="43" t="e">
        <f t="shared" si="143"/>
        <v>#VALUE!</v>
      </c>
      <c r="AP241" s="43" t="e">
        <f t="shared" si="144"/>
        <v>#VALUE!</v>
      </c>
      <c r="AQ241" s="43">
        <f t="shared" si="145"/>
        <v>-32.629999999999995</v>
      </c>
      <c r="AR241" s="43">
        <f t="shared" si="146"/>
        <v>-25.849999999999966</v>
      </c>
      <c r="AS241" s="177" t="e">
        <f t="shared" si="147"/>
        <v>#VALUE!</v>
      </c>
      <c r="AT241" s="115" t="e">
        <f t="shared" si="148"/>
        <v>#VALUE!</v>
      </c>
      <c r="AU241" s="115" t="e">
        <f t="shared" si="149"/>
        <v>#VALUE!</v>
      </c>
      <c r="AV241" s="115" t="e">
        <f t="shared" si="150"/>
        <v>#VALUE!</v>
      </c>
      <c r="AW241" s="115" t="e">
        <f t="shared" si="151"/>
        <v>#VALUE!</v>
      </c>
    </row>
    <row r="242" spans="1:49" x14ac:dyDescent="0.35">
      <c r="A242" s="5">
        <f t="shared" si="117"/>
        <v>2012</v>
      </c>
      <c r="B242" s="5">
        <f t="shared" si="118"/>
        <v>4</v>
      </c>
      <c r="C242" s="5">
        <f t="shared" si="119"/>
        <v>10</v>
      </c>
      <c r="D242" s="7">
        <f t="shared" si="120"/>
        <v>41213</v>
      </c>
      <c r="E242" s="7" t="str">
        <f>_xll.GetPriceData($J$4,"assessmentdate",D242)</f>
        <v>#N/A Log in required</v>
      </c>
      <c r="F242" s="33" t="s">
        <v>46</v>
      </c>
      <c r="G242" s="38" t="e">
        <f>_xll.GetPrice($G$4,,"mid",E242)</f>
        <v>#VALUE!</v>
      </c>
      <c r="H242" s="38">
        <f>_xll.GetPrice($G$4,,"mid",D242)</f>
        <v>383.48</v>
      </c>
      <c r="I242" s="38">
        <f>_xll.GetPrice($I$4,"MonthlyAverage","Mid",$D242)</f>
        <v>364.85</v>
      </c>
      <c r="J242" s="16" t="str">
        <f>_xll.GetPriceData(J$4,"mid",$D242)</f>
        <v>#N/A Log in required</v>
      </c>
      <c r="K242" s="21" t="e">
        <f t="shared" si="121"/>
        <v>#VALUE!</v>
      </c>
      <c r="L242" s="16" t="str">
        <f>_xll.GetPriceData(L$4,"mid",$D242)</f>
        <v>#N/A Log in required</v>
      </c>
      <c r="M242" s="21" t="e">
        <f t="shared" si="122"/>
        <v>#VALUE!</v>
      </c>
      <c r="N242" s="16">
        <f>_xll.GetPrice($N$4,"MonthlyAverage","Mid",$D242)</f>
        <v>391.88</v>
      </c>
      <c r="O242" s="179">
        <f>_xll.GetPrice($O$4,"MonthlyAverage","Mid",$D242)</f>
        <v>32.93</v>
      </c>
      <c r="P242" s="21">
        <f t="shared" si="152"/>
        <v>658.6</v>
      </c>
      <c r="Q242" s="16">
        <f t="shared" si="153"/>
        <v>725.77720000000011</v>
      </c>
      <c r="R242" s="21">
        <f>_xll.GetPrice($R$4,"MonthlyAverage","Mid",$D242)</f>
        <v>29.54</v>
      </c>
      <c r="S242" s="21">
        <f t="shared" si="154"/>
        <v>590.79999999999995</v>
      </c>
      <c r="T242" s="16">
        <f t="shared" si="155"/>
        <v>651.0616</v>
      </c>
      <c r="U242" s="190" t="e">
        <f t="shared" si="123"/>
        <v>#VALUE!</v>
      </c>
      <c r="V242" s="183" t="e">
        <f t="shared" si="124"/>
        <v>#VALUE!</v>
      </c>
      <c r="W242" s="191" t="e">
        <f t="shared" si="125"/>
        <v>#VALUE!</v>
      </c>
      <c r="X242" s="183" t="e">
        <f t="shared" si="126"/>
        <v>#VALUE!</v>
      </c>
      <c r="Y242" s="191" t="e">
        <f t="shared" si="127"/>
        <v>#VALUE!</v>
      </c>
      <c r="Z242" s="194" t="e">
        <f t="shared" si="128"/>
        <v>#VALUE!</v>
      </c>
      <c r="AA242" s="183" t="e">
        <f t="shared" si="129"/>
        <v>#VALUE!</v>
      </c>
      <c r="AB242" s="25" t="e">
        <f t="shared" si="130"/>
        <v>#VALUE!</v>
      </c>
      <c r="AC242" s="16" t="e">
        <f t="shared" si="131"/>
        <v>#VALUE!</v>
      </c>
      <c r="AD242" s="16" t="e">
        <f t="shared" si="132"/>
        <v>#VALUE!</v>
      </c>
      <c r="AE242" s="25" t="e">
        <f t="shared" si="133"/>
        <v>#VALUE!</v>
      </c>
      <c r="AF242" s="16" t="e">
        <f t="shared" si="134"/>
        <v>#VALUE!</v>
      </c>
      <c r="AG242" s="16">
        <f t="shared" si="135"/>
        <v>-19.370000000000005</v>
      </c>
      <c r="AH242" s="16">
        <f t="shared" si="136"/>
        <v>-25.125599999999963</v>
      </c>
      <c r="AI242" s="16">
        <f t="shared" si="137"/>
        <v>-61.491599999999949</v>
      </c>
      <c r="AJ242" s="25" t="e">
        <f t="shared" si="138"/>
        <v>#VALUE!</v>
      </c>
      <c r="AK242" s="16" t="e">
        <f t="shared" si="139"/>
        <v>#VALUE!</v>
      </c>
      <c r="AL242" s="16" t="e">
        <f t="shared" si="140"/>
        <v>#VALUE!</v>
      </c>
      <c r="AM242" s="16" t="e">
        <f t="shared" si="141"/>
        <v>#VALUE!</v>
      </c>
      <c r="AN242" s="42" t="e">
        <f t="shared" si="142"/>
        <v>#VALUE!</v>
      </c>
      <c r="AO242" s="43" t="e">
        <f t="shared" si="143"/>
        <v>#VALUE!</v>
      </c>
      <c r="AP242" s="43" t="e">
        <f t="shared" si="144"/>
        <v>#VALUE!</v>
      </c>
      <c r="AQ242" s="43">
        <f t="shared" si="145"/>
        <v>18.129999999999995</v>
      </c>
      <c r="AR242" s="43">
        <f t="shared" si="146"/>
        <v>-13.5</v>
      </c>
      <c r="AS242" s="177" t="e">
        <f t="shared" si="147"/>
        <v>#VALUE!</v>
      </c>
      <c r="AT242" s="115" t="e">
        <f t="shared" si="148"/>
        <v>#VALUE!</v>
      </c>
      <c r="AU242" s="115" t="e">
        <f t="shared" si="149"/>
        <v>#VALUE!</v>
      </c>
      <c r="AV242" s="115" t="e">
        <f t="shared" si="150"/>
        <v>#VALUE!</v>
      </c>
      <c r="AW242" s="115" t="e">
        <f t="shared" si="151"/>
        <v>#VALUE!</v>
      </c>
    </row>
    <row r="243" spans="1:49" x14ac:dyDescent="0.35">
      <c r="A243" s="5">
        <f t="shared" si="117"/>
        <v>2012</v>
      </c>
      <c r="B243" s="5">
        <f t="shared" si="118"/>
        <v>4</v>
      </c>
      <c r="C243" s="5">
        <f t="shared" si="119"/>
        <v>11</v>
      </c>
      <c r="D243" s="7">
        <f t="shared" si="120"/>
        <v>41243</v>
      </c>
      <c r="E243" s="7" t="str">
        <f>_xll.GetPriceData($J$4,"assessmentdate",D243)</f>
        <v>#N/A Log in required</v>
      </c>
      <c r="F243" s="33" t="s">
        <v>47</v>
      </c>
      <c r="G243" s="38" t="e">
        <f>_xll.GetPrice($G$4,,"mid",E243)</f>
        <v>#VALUE!</v>
      </c>
      <c r="H243" s="38">
        <f>_xll.GetPrice($G$4,,"mid",D243)</f>
        <v>383.08</v>
      </c>
      <c r="I243" s="38">
        <f>_xll.GetPrice($I$4,"MonthlyAverage","Mid",$D243)</f>
        <v>394.93</v>
      </c>
      <c r="J243" s="16" t="str">
        <f>_xll.GetPriceData(J$4,"mid",$D243)</f>
        <v>#N/A Log in required</v>
      </c>
      <c r="K243" s="21" t="e">
        <f t="shared" si="121"/>
        <v>#VALUE!</v>
      </c>
      <c r="L243" s="16" t="str">
        <f>_xll.GetPriceData(L$4,"mid",$D243)</f>
        <v>#N/A Log in required</v>
      </c>
      <c r="M243" s="21" t="e">
        <f t="shared" si="122"/>
        <v>#VALUE!</v>
      </c>
      <c r="N243" s="16">
        <f>_xll.GetPrice($N$4,"MonthlyAverage","Mid",$D243)</f>
        <v>399</v>
      </c>
      <c r="O243" s="179">
        <f>_xll.GetPrice($O$4,"MonthlyAverage","Mid",$D243)</f>
        <v>32.5</v>
      </c>
      <c r="P243" s="21">
        <f t="shared" si="152"/>
        <v>650</v>
      </c>
      <c r="Q243" s="16">
        <f t="shared" si="153"/>
        <v>716.30000000000007</v>
      </c>
      <c r="R243" s="21">
        <f>_xll.GetPrice($R$4,"MonthlyAverage","Mid",$D243)</f>
        <v>31.5</v>
      </c>
      <c r="S243" s="21">
        <f t="shared" si="154"/>
        <v>630</v>
      </c>
      <c r="T243" s="16">
        <f t="shared" si="155"/>
        <v>694.2600000000001</v>
      </c>
      <c r="U243" s="190" t="e">
        <f t="shared" si="123"/>
        <v>#VALUE!</v>
      </c>
      <c r="V243" s="183" t="e">
        <f t="shared" si="124"/>
        <v>#VALUE!</v>
      </c>
      <c r="W243" s="191" t="e">
        <f t="shared" si="125"/>
        <v>#VALUE!</v>
      </c>
      <c r="X243" s="183" t="e">
        <f t="shared" si="126"/>
        <v>#VALUE!</v>
      </c>
      <c r="Y243" s="191" t="e">
        <f t="shared" si="127"/>
        <v>#VALUE!</v>
      </c>
      <c r="Z243" s="194" t="e">
        <f t="shared" si="128"/>
        <v>#VALUE!</v>
      </c>
      <c r="AA243" s="183" t="e">
        <f t="shared" si="129"/>
        <v>#VALUE!</v>
      </c>
      <c r="AB243" s="25" t="e">
        <f t="shared" si="130"/>
        <v>#VALUE!</v>
      </c>
      <c r="AC243" s="16" t="e">
        <f t="shared" si="131"/>
        <v>#VALUE!</v>
      </c>
      <c r="AD243" s="16" t="e">
        <f t="shared" si="132"/>
        <v>#VALUE!</v>
      </c>
      <c r="AE243" s="25" t="e">
        <f t="shared" si="133"/>
        <v>#VALUE!</v>
      </c>
      <c r="AF243" s="16" t="e">
        <f t="shared" si="134"/>
        <v>#VALUE!</v>
      </c>
      <c r="AG243" s="16">
        <f t="shared" si="135"/>
        <v>7.1200000000000045</v>
      </c>
      <c r="AH243" s="16">
        <f t="shared" si="136"/>
        <v>-9.4772000000000389</v>
      </c>
      <c r="AI243" s="16">
        <f t="shared" si="137"/>
        <v>43.198400000000106</v>
      </c>
      <c r="AJ243" s="25" t="e">
        <f t="shared" si="138"/>
        <v>#VALUE!</v>
      </c>
      <c r="AK243" s="16" t="e">
        <f t="shared" si="139"/>
        <v>#VALUE!</v>
      </c>
      <c r="AL243" s="16" t="e">
        <f t="shared" si="140"/>
        <v>#VALUE!</v>
      </c>
      <c r="AM243" s="16" t="e">
        <f t="shared" si="141"/>
        <v>#VALUE!</v>
      </c>
      <c r="AN243" s="42" t="e">
        <f t="shared" si="142"/>
        <v>#VALUE!</v>
      </c>
      <c r="AO243" s="43" t="e">
        <f t="shared" si="143"/>
        <v>#VALUE!</v>
      </c>
      <c r="AP243" s="43" t="e">
        <f t="shared" si="144"/>
        <v>#VALUE!</v>
      </c>
      <c r="AQ243" s="43">
        <f t="shared" si="145"/>
        <v>-0.40000000000003411</v>
      </c>
      <c r="AR243" s="43">
        <f t="shared" si="146"/>
        <v>30.079999999999984</v>
      </c>
      <c r="AS243" s="177" t="e">
        <f t="shared" si="147"/>
        <v>#VALUE!</v>
      </c>
      <c r="AT243" s="115" t="e">
        <f t="shared" si="148"/>
        <v>#VALUE!</v>
      </c>
      <c r="AU243" s="115" t="e">
        <f t="shared" si="149"/>
        <v>#VALUE!</v>
      </c>
      <c r="AV243" s="115" t="e">
        <f t="shared" si="150"/>
        <v>#VALUE!</v>
      </c>
      <c r="AW243" s="115" t="e">
        <f t="shared" si="151"/>
        <v>#VALUE!</v>
      </c>
    </row>
    <row r="244" spans="1:49" x14ac:dyDescent="0.35">
      <c r="A244" s="5">
        <f t="shared" si="117"/>
        <v>2012</v>
      </c>
      <c r="B244" s="5">
        <f t="shared" si="118"/>
        <v>4</v>
      </c>
      <c r="C244" s="5">
        <f t="shared" si="119"/>
        <v>12</v>
      </c>
      <c r="D244" s="7">
        <f t="shared" si="120"/>
        <v>41274</v>
      </c>
      <c r="E244" s="7" t="str">
        <f>_xll.GetPriceData($J$4,"assessmentdate",D244)</f>
        <v>#N/A Log in required</v>
      </c>
      <c r="F244" s="33" t="s">
        <v>48</v>
      </c>
      <c r="G244" s="38" t="e">
        <f>_xll.GetPrice($G$4,,"mid",E244)</f>
        <v>#VALUE!</v>
      </c>
      <c r="H244" s="38">
        <f>_xll.GetPrice($G$4,,"mid",D244)</f>
        <v>386.81</v>
      </c>
      <c r="I244" s="38">
        <f>_xll.GetPrice($I$4,"MonthlyAverage","Mid",$D244)</f>
        <v>383.47</v>
      </c>
      <c r="J244" s="16" t="str">
        <f>_xll.GetPriceData(J$4,"mid",$D244)</f>
        <v>#N/A Log in required</v>
      </c>
      <c r="K244" s="21" t="e">
        <f t="shared" si="121"/>
        <v>#VALUE!</v>
      </c>
      <c r="L244" s="16" t="str">
        <f>_xll.GetPriceData(L$4,"mid",$D244)</f>
        <v>#N/A Log in required</v>
      </c>
      <c r="M244" s="21" t="e">
        <f t="shared" si="122"/>
        <v>#VALUE!</v>
      </c>
      <c r="N244" s="16">
        <f>_xll.GetPrice($N$4,"MonthlyAverage","Mid",$D244)</f>
        <v>406.67</v>
      </c>
      <c r="O244" s="179">
        <f>_xll.GetPrice($O$4,"MonthlyAverage","Mid",$D244)</f>
        <v>33.83</v>
      </c>
      <c r="P244" s="21">
        <f t="shared" si="152"/>
        <v>676.59999999999991</v>
      </c>
      <c r="Q244" s="16">
        <f t="shared" si="153"/>
        <v>745.61320000000001</v>
      </c>
      <c r="R244" s="21">
        <f>_xll.GetPrice($R$4,"MonthlyAverage","Mid",$D244)</f>
        <v>32.04</v>
      </c>
      <c r="S244" s="21">
        <f t="shared" si="154"/>
        <v>640.79999999999995</v>
      </c>
      <c r="T244" s="16">
        <f t="shared" si="155"/>
        <v>706.16160000000002</v>
      </c>
      <c r="U244" s="190" t="e">
        <f t="shared" si="123"/>
        <v>#VALUE!</v>
      </c>
      <c r="V244" s="183" t="e">
        <f t="shared" si="124"/>
        <v>#VALUE!</v>
      </c>
      <c r="W244" s="191" t="e">
        <f t="shared" si="125"/>
        <v>#VALUE!</v>
      </c>
      <c r="X244" s="183" t="e">
        <f t="shared" si="126"/>
        <v>#VALUE!</v>
      </c>
      <c r="Y244" s="191" t="e">
        <f t="shared" si="127"/>
        <v>#VALUE!</v>
      </c>
      <c r="Z244" s="194" t="e">
        <f t="shared" si="128"/>
        <v>#VALUE!</v>
      </c>
      <c r="AA244" s="183" t="e">
        <f t="shared" si="129"/>
        <v>#VALUE!</v>
      </c>
      <c r="AB244" s="25" t="e">
        <f t="shared" si="130"/>
        <v>#VALUE!</v>
      </c>
      <c r="AC244" s="16" t="e">
        <f t="shared" si="131"/>
        <v>#VALUE!</v>
      </c>
      <c r="AD244" s="16" t="e">
        <f t="shared" si="132"/>
        <v>#VALUE!</v>
      </c>
      <c r="AE244" s="25" t="e">
        <f t="shared" si="133"/>
        <v>#VALUE!</v>
      </c>
      <c r="AF244" s="16" t="e">
        <f t="shared" si="134"/>
        <v>#VALUE!</v>
      </c>
      <c r="AG244" s="16">
        <f t="shared" si="135"/>
        <v>7.6700000000000159</v>
      </c>
      <c r="AH244" s="16">
        <f t="shared" si="136"/>
        <v>29.313199999999938</v>
      </c>
      <c r="AI244" s="16">
        <f t="shared" si="137"/>
        <v>11.901599999999917</v>
      </c>
      <c r="AJ244" s="25" t="e">
        <f t="shared" si="138"/>
        <v>#VALUE!</v>
      </c>
      <c r="AK244" s="16" t="e">
        <f t="shared" si="139"/>
        <v>#VALUE!</v>
      </c>
      <c r="AL244" s="16" t="e">
        <f t="shared" si="140"/>
        <v>#VALUE!</v>
      </c>
      <c r="AM244" s="16" t="e">
        <f t="shared" si="141"/>
        <v>#VALUE!</v>
      </c>
      <c r="AN244" s="42" t="e">
        <f t="shared" si="142"/>
        <v>#VALUE!</v>
      </c>
      <c r="AO244" s="43" t="e">
        <f t="shared" si="143"/>
        <v>#VALUE!</v>
      </c>
      <c r="AP244" s="43" t="e">
        <f t="shared" si="144"/>
        <v>#VALUE!</v>
      </c>
      <c r="AQ244" s="43">
        <f t="shared" si="145"/>
        <v>3.7300000000000182</v>
      </c>
      <c r="AR244" s="43">
        <f t="shared" si="146"/>
        <v>-11.45999999999998</v>
      </c>
      <c r="AS244" s="177" t="e">
        <f t="shared" si="147"/>
        <v>#VALUE!</v>
      </c>
      <c r="AT244" s="115" t="e">
        <f t="shared" si="148"/>
        <v>#VALUE!</v>
      </c>
      <c r="AU244" s="115" t="e">
        <f t="shared" si="149"/>
        <v>#VALUE!</v>
      </c>
      <c r="AV244" s="115" t="e">
        <f t="shared" si="150"/>
        <v>#VALUE!</v>
      </c>
      <c r="AW244" s="115" t="e">
        <f t="shared" si="151"/>
        <v>#VALUE!</v>
      </c>
    </row>
    <row r="245" spans="1:49" x14ac:dyDescent="0.35">
      <c r="A245" s="5">
        <f t="shared" si="117"/>
        <v>2013</v>
      </c>
      <c r="B245" s="5">
        <f t="shared" si="118"/>
        <v>1</v>
      </c>
      <c r="C245" s="5">
        <f t="shared" si="119"/>
        <v>1</v>
      </c>
      <c r="D245" s="7">
        <f t="shared" si="120"/>
        <v>41305</v>
      </c>
      <c r="E245" s="7" t="str">
        <f>_xll.GetPriceData($J$4,"assessmentdate",D245)</f>
        <v>#N/A Log in required</v>
      </c>
      <c r="F245" s="33" t="s">
        <v>49</v>
      </c>
      <c r="G245" s="38" t="e">
        <f>_xll.GetPrice($G$4,,"mid",E245)</f>
        <v>#VALUE!</v>
      </c>
      <c r="H245" s="38">
        <f>_xll.GetPrice($G$4,,"mid",D245)</f>
        <v>385.94</v>
      </c>
      <c r="I245" s="38">
        <f>_xll.GetPrice($I$4,"MonthlyAverage","Mid",$D245)</f>
        <v>397.31</v>
      </c>
      <c r="J245" s="16" t="str">
        <f>_xll.GetPriceData(J$4,"mid",$D245)</f>
        <v>#N/A Log in required</v>
      </c>
      <c r="K245" s="21" t="e">
        <f t="shared" si="121"/>
        <v>#VALUE!</v>
      </c>
      <c r="L245" s="16" t="str">
        <f>_xll.GetPriceData(L$4,"mid",$D245)</f>
        <v>#N/A Log in required</v>
      </c>
      <c r="M245" s="21" t="e">
        <f t="shared" si="122"/>
        <v>#VALUE!</v>
      </c>
      <c r="N245" s="16">
        <f>_xll.GetPrice($N$4,"MonthlyAverage","Mid",$D245)</f>
        <v>414.38</v>
      </c>
      <c r="O245" s="179">
        <f>_xll.GetPrice($O$4,"MonthlyAverage","Mid",$D245)</f>
        <v>34</v>
      </c>
      <c r="P245" s="21">
        <f t="shared" si="152"/>
        <v>680</v>
      </c>
      <c r="Q245" s="16">
        <f t="shared" si="153"/>
        <v>749.36</v>
      </c>
      <c r="R245" s="21">
        <f>_xll.GetPrice($R$4,"MonthlyAverage","Mid",$D245)</f>
        <v>31.43</v>
      </c>
      <c r="S245" s="21">
        <f t="shared" si="154"/>
        <v>628.6</v>
      </c>
      <c r="T245" s="16">
        <f t="shared" si="155"/>
        <v>692.71720000000005</v>
      </c>
      <c r="U245" s="190" t="e">
        <f t="shared" si="123"/>
        <v>#VALUE!</v>
      </c>
      <c r="V245" s="183" t="e">
        <f t="shared" si="124"/>
        <v>#VALUE!</v>
      </c>
      <c r="W245" s="191" t="e">
        <f t="shared" si="125"/>
        <v>#VALUE!</v>
      </c>
      <c r="X245" s="183" t="e">
        <f t="shared" si="126"/>
        <v>#VALUE!</v>
      </c>
      <c r="Y245" s="191" t="e">
        <f t="shared" si="127"/>
        <v>#VALUE!</v>
      </c>
      <c r="Z245" s="194" t="e">
        <f t="shared" si="128"/>
        <v>#VALUE!</v>
      </c>
      <c r="AA245" s="183" t="e">
        <f t="shared" si="129"/>
        <v>#VALUE!</v>
      </c>
      <c r="AB245" s="25" t="e">
        <f t="shared" si="130"/>
        <v>#VALUE!</v>
      </c>
      <c r="AC245" s="16" t="e">
        <f t="shared" si="131"/>
        <v>#VALUE!</v>
      </c>
      <c r="AD245" s="16" t="e">
        <f t="shared" si="132"/>
        <v>#VALUE!</v>
      </c>
      <c r="AE245" s="25" t="e">
        <f t="shared" si="133"/>
        <v>#VALUE!</v>
      </c>
      <c r="AF245" s="16" t="e">
        <f t="shared" si="134"/>
        <v>#VALUE!</v>
      </c>
      <c r="AG245" s="16">
        <f t="shared" si="135"/>
        <v>7.7099999999999795</v>
      </c>
      <c r="AH245" s="16">
        <f t="shared" si="136"/>
        <v>3.7468000000000075</v>
      </c>
      <c r="AI245" s="16">
        <f t="shared" si="137"/>
        <v>-13.444399999999973</v>
      </c>
      <c r="AJ245" s="25" t="e">
        <f t="shared" si="138"/>
        <v>#VALUE!</v>
      </c>
      <c r="AK245" s="16" t="e">
        <f t="shared" si="139"/>
        <v>#VALUE!</v>
      </c>
      <c r="AL245" s="16" t="e">
        <f t="shared" si="140"/>
        <v>#VALUE!</v>
      </c>
      <c r="AM245" s="16" t="e">
        <f t="shared" si="141"/>
        <v>#VALUE!</v>
      </c>
      <c r="AN245" s="42" t="e">
        <f t="shared" si="142"/>
        <v>#VALUE!</v>
      </c>
      <c r="AO245" s="43" t="e">
        <f t="shared" si="143"/>
        <v>#VALUE!</v>
      </c>
      <c r="AP245" s="43" t="e">
        <f t="shared" si="144"/>
        <v>#VALUE!</v>
      </c>
      <c r="AQ245" s="43">
        <f t="shared" si="145"/>
        <v>-0.87000000000000455</v>
      </c>
      <c r="AR245" s="43">
        <f t="shared" si="146"/>
        <v>13.839999999999975</v>
      </c>
      <c r="AS245" s="177" t="e">
        <f t="shared" si="147"/>
        <v>#VALUE!</v>
      </c>
      <c r="AT245" s="115" t="e">
        <f t="shared" si="148"/>
        <v>#VALUE!</v>
      </c>
      <c r="AU245" s="115" t="e">
        <f t="shared" si="149"/>
        <v>#VALUE!</v>
      </c>
      <c r="AV245" s="115" t="e">
        <f t="shared" si="150"/>
        <v>#VALUE!</v>
      </c>
      <c r="AW245" s="115" t="e">
        <f t="shared" si="151"/>
        <v>#VALUE!</v>
      </c>
    </row>
    <row r="246" spans="1:49" x14ac:dyDescent="0.35">
      <c r="A246" s="5">
        <f t="shared" si="117"/>
        <v>2013</v>
      </c>
      <c r="B246" s="5">
        <f t="shared" si="118"/>
        <v>1</v>
      </c>
      <c r="C246" s="5">
        <f t="shared" si="119"/>
        <v>2</v>
      </c>
      <c r="D246" s="7">
        <f t="shared" si="120"/>
        <v>41333</v>
      </c>
      <c r="E246" s="7" t="str">
        <f>_xll.GetPriceData($J$4,"assessmentdate",D246)</f>
        <v>#N/A Log in required</v>
      </c>
      <c r="F246" s="33" t="s">
        <v>50</v>
      </c>
      <c r="G246" s="38" t="e">
        <f>_xll.GetPrice($G$4,,"mid",E246)</f>
        <v>#VALUE!</v>
      </c>
      <c r="H246" s="38">
        <f>_xll.GetPrice($G$4,,"mid",D246)</f>
        <v>391.45</v>
      </c>
      <c r="I246" s="38">
        <f>_xll.GetPrice($I$4,"MonthlyAverage","Mid",$D246)</f>
        <v>386.25</v>
      </c>
      <c r="J246" s="16" t="str">
        <f>_xll.GetPriceData(J$4,"mid",$D246)</f>
        <v>#N/A Log in required</v>
      </c>
      <c r="K246" s="21" t="e">
        <f t="shared" si="121"/>
        <v>#VALUE!</v>
      </c>
      <c r="L246" s="16" t="str">
        <f>_xll.GetPriceData(L$4,"mid",$D246)</f>
        <v>#N/A Log in required</v>
      </c>
      <c r="M246" s="21" t="e">
        <f t="shared" si="122"/>
        <v>#VALUE!</v>
      </c>
      <c r="N246" s="16">
        <f>_xll.GetPrice($N$4,"MonthlyAverage","Mid",$D246)</f>
        <v>415</v>
      </c>
      <c r="O246" s="179">
        <f>_xll.GetPrice($O$4,"MonthlyAverage","Mid",$D246)</f>
        <v>34</v>
      </c>
      <c r="P246" s="21">
        <f t="shared" si="152"/>
        <v>680</v>
      </c>
      <c r="Q246" s="16">
        <f t="shared" si="153"/>
        <v>749.36</v>
      </c>
      <c r="R246" s="21">
        <f>_xll.GetPrice($R$4,"MonthlyAverage","Mid",$D246)</f>
        <v>31.24</v>
      </c>
      <c r="S246" s="21">
        <f t="shared" si="154"/>
        <v>624.79999999999995</v>
      </c>
      <c r="T246" s="16">
        <f t="shared" si="155"/>
        <v>688.52959999999996</v>
      </c>
      <c r="U246" s="190" t="e">
        <f t="shared" si="123"/>
        <v>#VALUE!</v>
      </c>
      <c r="V246" s="183" t="e">
        <f t="shared" si="124"/>
        <v>#VALUE!</v>
      </c>
      <c r="W246" s="191" t="e">
        <f t="shared" si="125"/>
        <v>#VALUE!</v>
      </c>
      <c r="X246" s="183" t="e">
        <f t="shared" si="126"/>
        <v>#VALUE!</v>
      </c>
      <c r="Y246" s="191" t="e">
        <f t="shared" si="127"/>
        <v>#VALUE!</v>
      </c>
      <c r="Z246" s="194" t="e">
        <f t="shared" si="128"/>
        <v>#VALUE!</v>
      </c>
      <c r="AA246" s="183" t="e">
        <f t="shared" si="129"/>
        <v>#VALUE!</v>
      </c>
      <c r="AB246" s="25" t="e">
        <f t="shared" si="130"/>
        <v>#VALUE!</v>
      </c>
      <c r="AC246" s="16" t="e">
        <f t="shared" si="131"/>
        <v>#VALUE!</v>
      </c>
      <c r="AD246" s="16" t="e">
        <f t="shared" si="132"/>
        <v>#VALUE!</v>
      </c>
      <c r="AE246" s="25" t="e">
        <f t="shared" si="133"/>
        <v>#VALUE!</v>
      </c>
      <c r="AF246" s="16" t="e">
        <f t="shared" si="134"/>
        <v>#VALUE!</v>
      </c>
      <c r="AG246" s="16">
        <f t="shared" si="135"/>
        <v>0.62000000000000455</v>
      </c>
      <c r="AH246" s="16">
        <f t="shared" si="136"/>
        <v>0</v>
      </c>
      <c r="AI246" s="16">
        <f t="shared" si="137"/>
        <v>-4.1876000000000886</v>
      </c>
      <c r="AJ246" s="25" t="e">
        <f t="shared" si="138"/>
        <v>#VALUE!</v>
      </c>
      <c r="AK246" s="16" t="e">
        <f t="shared" si="139"/>
        <v>#VALUE!</v>
      </c>
      <c r="AL246" s="16" t="e">
        <f t="shared" si="140"/>
        <v>#VALUE!</v>
      </c>
      <c r="AM246" s="16" t="e">
        <f t="shared" si="141"/>
        <v>#VALUE!</v>
      </c>
      <c r="AN246" s="42" t="e">
        <f t="shared" si="142"/>
        <v>#VALUE!</v>
      </c>
      <c r="AO246" s="43" t="e">
        <f t="shared" si="143"/>
        <v>#VALUE!</v>
      </c>
      <c r="AP246" s="43" t="e">
        <f t="shared" si="144"/>
        <v>#VALUE!</v>
      </c>
      <c r="AQ246" s="43">
        <f t="shared" si="145"/>
        <v>5.5099999999999909</v>
      </c>
      <c r="AR246" s="43">
        <f t="shared" si="146"/>
        <v>-11.060000000000002</v>
      </c>
      <c r="AS246" s="177" t="e">
        <f t="shared" si="147"/>
        <v>#VALUE!</v>
      </c>
      <c r="AT246" s="115" t="e">
        <f t="shared" si="148"/>
        <v>#VALUE!</v>
      </c>
      <c r="AU246" s="115" t="e">
        <f t="shared" si="149"/>
        <v>#VALUE!</v>
      </c>
      <c r="AV246" s="115" t="e">
        <f t="shared" si="150"/>
        <v>#VALUE!</v>
      </c>
      <c r="AW246" s="115" t="e">
        <f t="shared" si="151"/>
        <v>#VALUE!</v>
      </c>
    </row>
    <row r="247" spans="1:49" x14ac:dyDescent="0.35">
      <c r="A247" s="5">
        <f t="shared" si="117"/>
        <v>2013</v>
      </c>
      <c r="B247" s="5">
        <f t="shared" si="118"/>
        <v>1</v>
      </c>
      <c r="C247" s="5">
        <f t="shared" si="119"/>
        <v>3</v>
      </c>
      <c r="D247" s="7">
        <f t="shared" si="120"/>
        <v>41364</v>
      </c>
      <c r="E247" s="7" t="str">
        <f>_xll.GetPriceData($J$4,"assessmentdate",D247)</f>
        <v>#N/A Log in required</v>
      </c>
      <c r="F247" s="33" t="s">
        <v>51</v>
      </c>
      <c r="G247" s="38" t="e">
        <f>_xll.GetPrice($G$4,,"mid",E247)</f>
        <v>#VALUE!</v>
      </c>
      <c r="H247" s="38">
        <f>_xll.GetPrice($G$4,,"mid",D247)</f>
        <v>392.62</v>
      </c>
      <c r="I247" s="38">
        <f>_xll.GetPrice($I$4,"MonthlyAverage","Mid",$D247)</f>
        <v>393.79</v>
      </c>
      <c r="J247" s="16" t="str">
        <f>_xll.GetPriceData(J$4,"mid",$D247)</f>
        <v>#N/A Log in required</v>
      </c>
      <c r="K247" s="21" t="e">
        <f t="shared" si="121"/>
        <v>#VALUE!</v>
      </c>
      <c r="L247" s="16" t="str">
        <f>_xll.GetPriceData(L$4,"mid",$D247)</f>
        <v>#N/A Log in required</v>
      </c>
      <c r="M247" s="21" t="e">
        <f t="shared" si="122"/>
        <v>#VALUE!</v>
      </c>
      <c r="N247" s="16">
        <f>_xll.GetPrice($N$4,"MonthlyAverage","Mid",$D247)</f>
        <v>423</v>
      </c>
      <c r="O247" s="179">
        <f>_xll.GetPrice($O$4,"MonthlyAverage","Mid",$D247)</f>
        <v>33.81</v>
      </c>
      <c r="P247" s="21">
        <f t="shared" si="152"/>
        <v>676.2</v>
      </c>
      <c r="Q247" s="16">
        <f t="shared" si="153"/>
        <v>745.17240000000015</v>
      </c>
      <c r="R247" s="21">
        <f>_xll.GetPrice($R$4,"MonthlyAverage","Mid",$D247)</f>
        <v>30.81</v>
      </c>
      <c r="S247" s="21">
        <f t="shared" si="154"/>
        <v>616.19999999999993</v>
      </c>
      <c r="T247" s="16">
        <f t="shared" si="155"/>
        <v>679.05240000000003</v>
      </c>
      <c r="U247" s="190" t="e">
        <f t="shared" si="123"/>
        <v>#VALUE!</v>
      </c>
      <c r="V247" s="183" t="e">
        <f t="shared" si="124"/>
        <v>#VALUE!</v>
      </c>
      <c r="W247" s="191" t="e">
        <f t="shared" si="125"/>
        <v>#VALUE!</v>
      </c>
      <c r="X247" s="183" t="e">
        <f t="shared" si="126"/>
        <v>#VALUE!</v>
      </c>
      <c r="Y247" s="191" t="e">
        <f t="shared" si="127"/>
        <v>#VALUE!</v>
      </c>
      <c r="Z247" s="194" t="e">
        <f t="shared" si="128"/>
        <v>#VALUE!</v>
      </c>
      <c r="AA247" s="183" t="e">
        <f t="shared" si="129"/>
        <v>#VALUE!</v>
      </c>
      <c r="AB247" s="25" t="e">
        <f t="shared" si="130"/>
        <v>#VALUE!</v>
      </c>
      <c r="AC247" s="16" t="e">
        <f t="shared" si="131"/>
        <v>#VALUE!</v>
      </c>
      <c r="AD247" s="16" t="e">
        <f t="shared" si="132"/>
        <v>#VALUE!</v>
      </c>
      <c r="AE247" s="25" t="e">
        <f t="shared" si="133"/>
        <v>#VALUE!</v>
      </c>
      <c r="AF247" s="16" t="e">
        <f t="shared" si="134"/>
        <v>#VALUE!</v>
      </c>
      <c r="AG247" s="16">
        <f t="shared" si="135"/>
        <v>8</v>
      </c>
      <c r="AH247" s="16">
        <f t="shared" si="136"/>
        <v>-4.1875999999998612</v>
      </c>
      <c r="AI247" s="16">
        <f t="shared" si="137"/>
        <v>-9.4771999999999252</v>
      </c>
      <c r="AJ247" s="25" t="e">
        <f t="shared" si="138"/>
        <v>#VALUE!</v>
      </c>
      <c r="AK247" s="16" t="e">
        <f t="shared" si="139"/>
        <v>#VALUE!</v>
      </c>
      <c r="AL247" s="16" t="e">
        <f t="shared" si="140"/>
        <v>#VALUE!</v>
      </c>
      <c r="AM247" s="16" t="e">
        <f t="shared" si="141"/>
        <v>#VALUE!</v>
      </c>
      <c r="AN247" s="42" t="e">
        <f t="shared" si="142"/>
        <v>#VALUE!</v>
      </c>
      <c r="AO247" s="43" t="e">
        <f t="shared" si="143"/>
        <v>#VALUE!</v>
      </c>
      <c r="AP247" s="43" t="e">
        <f t="shared" si="144"/>
        <v>#VALUE!</v>
      </c>
      <c r="AQ247" s="43">
        <f t="shared" si="145"/>
        <v>1.1700000000000159</v>
      </c>
      <c r="AR247" s="43">
        <f t="shared" si="146"/>
        <v>7.5400000000000205</v>
      </c>
      <c r="AS247" s="177" t="e">
        <f t="shared" si="147"/>
        <v>#VALUE!</v>
      </c>
      <c r="AT247" s="115" t="e">
        <f t="shared" si="148"/>
        <v>#VALUE!</v>
      </c>
      <c r="AU247" s="115" t="e">
        <f t="shared" si="149"/>
        <v>#VALUE!</v>
      </c>
      <c r="AV247" s="115" t="e">
        <f t="shared" si="150"/>
        <v>#VALUE!</v>
      </c>
      <c r="AW247" s="115" t="e">
        <f t="shared" si="151"/>
        <v>#VALUE!</v>
      </c>
    </row>
    <row r="248" spans="1:49" x14ac:dyDescent="0.35">
      <c r="A248" s="5">
        <f t="shared" si="117"/>
        <v>2013</v>
      </c>
      <c r="B248" s="5">
        <f t="shared" si="118"/>
        <v>2</v>
      </c>
      <c r="C248" s="5">
        <f t="shared" si="119"/>
        <v>4</v>
      </c>
      <c r="D248" s="7">
        <f t="shared" si="120"/>
        <v>41394</v>
      </c>
      <c r="E248" s="7" t="str">
        <f>_xll.GetPriceData($J$4,"assessmentdate",D248)</f>
        <v>#N/A Log in required</v>
      </c>
      <c r="F248" s="33" t="s">
        <v>52</v>
      </c>
      <c r="G248" s="38" t="e">
        <f>_xll.GetPrice($G$4,,"mid",E248)</f>
        <v>#VALUE!</v>
      </c>
      <c r="H248" s="38">
        <f>_xll.GetPrice($G$4,,"mid",D248)</f>
        <v>366.86</v>
      </c>
      <c r="I248" s="38">
        <f>_xll.GetPrice($I$4,"MonthlyAverage","Mid",$D248)</f>
        <v>380.79</v>
      </c>
      <c r="J248" s="16" t="str">
        <f>_xll.GetPriceData(J$4,"mid",$D248)</f>
        <v>#N/A Log in required</v>
      </c>
      <c r="K248" s="21" t="e">
        <f t="shared" si="121"/>
        <v>#VALUE!</v>
      </c>
      <c r="L248" s="16" t="str">
        <f>_xll.GetPriceData(L$4,"mid",$D248)</f>
        <v>#N/A Log in required</v>
      </c>
      <c r="M248" s="21" t="e">
        <f t="shared" si="122"/>
        <v>#VALUE!</v>
      </c>
      <c r="N248" s="16">
        <f>_xll.GetPrice($N$4,"MonthlyAverage","Mid",$D248)</f>
        <v>430</v>
      </c>
      <c r="O248" s="179">
        <f>_xll.GetPrice($O$4,"MonthlyAverage","Mid",$D248)</f>
        <v>34.32</v>
      </c>
      <c r="P248" s="21">
        <f t="shared" si="152"/>
        <v>686.4</v>
      </c>
      <c r="Q248" s="16">
        <f t="shared" si="153"/>
        <v>756.41280000000006</v>
      </c>
      <c r="R248" s="21">
        <f>_xll.GetPrice($R$4,"MonthlyAverage","Mid",$D248)</f>
        <v>29.51</v>
      </c>
      <c r="S248" s="21">
        <f t="shared" si="154"/>
        <v>590.20000000000005</v>
      </c>
      <c r="T248" s="16">
        <f t="shared" si="155"/>
        <v>650.4004000000001</v>
      </c>
      <c r="U248" s="190" t="e">
        <f t="shared" si="123"/>
        <v>#VALUE!</v>
      </c>
      <c r="V248" s="183" t="e">
        <f t="shared" si="124"/>
        <v>#VALUE!</v>
      </c>
      <c r="W248" s="191" t="e">
        <f t="shared" si="125"/>
        <v>#VALUE!</v>
      </c>
      <c r="X248" s="183" t="e">
        <f t="shared" si="126"/>
        <v>#VALUE!</v>
      </c>
      <c r="Y248" s="191" t="e">
        <f t="shared" si="127"/>
        <v>#VALUE!</v>
      </c>
      <c r="Z248" s="194" t="e">
        <f t="shared" si="128"/>
        <v>#VALUE!</v>
      </c>
      <c r="AA248" s="183" t="e">
        <f t="shared" si="129"/>
        <v>#VALUE!</v>
      </c>
      <c r="AB248" s="25" t="e">
        <f t="shared" si="130"/>
        <v>#VALUE!</v>
      </c>
      <c r="AC248" s="16" t="e">
        <f t="shared" si="131"/>
        <v>#VALUE!</v>
      </c>
      <c r="AD248" s="16" t="e">
        <f t="shared" si="132"/>
        <v>#VALUE!</v>
      </c>
      <c r="AE248" s="25" t="e">
        <f t="shared" si="133"/>
        <v>#VALUE!</v>
      </c>
      <c r="AF248" s="16" t="e">
        <f t="shared" si="134"/>
        <v>#VALUE!</v>
      </c>
      <c r="AG248" s="16">
        <f t="shared" si="135"/>
        <v>7</v>
      </c>
      <c r="AH248" s="16">
        <f t="shared" si="136"/>
        <v>11.240399999999909</v>
      </c>
      <c r="AI248" s="16">
        <f t="shared" si="137"/>
        <v>-28.65199999999993</v>
      </c>
      <c r="AJ248" s="25" t="e">
        <f t="shared" si="138"/>
        <v>#VALUE!</v>
      </c>
      <c r="AK248" s="16" t="e">
        <f t="shared" si="139"/>
        <v>#VALUE!</v>
      </c>
      <c r="AL248" s="16" t="e">
        <f t="shared" si="140"/>
        <v>#VALUE!</v>
      </c>
      <c r="AM248" s="16" t="e">
        <f t="shared" si="141"/>
        <v>#VALUE!</v>
      </c>
      <c r="AN248" s="42" t="e">
        <f t="shared" si="142"/>
        <v>#VALUE!</v>
      </c>
      <c r="AO248" s="43" t="e">
        <f t="shared" si="143"/>
        <v>#VALUE!</v>
      </c>
      <c r="AP248" s="43" t="e">
        <f t="shared" si="144"/>
        <v>#VALUE!</v>
      </c>
      <c r="AQ248" s="43">
        <f t="shared" si="145"/>
        <v>-25.759999999999991</v>
      </c>
      <c r="AR248" s="43">
        <f t="shared" si="146"/>
        <v>-13</v>
      </c>
      <c r="AS248" s="177" t="e">
        <f t="shared" si="147"/>
        <v>#VALUE!</v>
      </c>
      <c r="AT248" s="115" t="e">
        <f t="shared" si="148"/>
        <v>#VALUE!</v>
      </c>
      <c r="AU248" s="115" t="e">
        <f t="shared" si="149"/>
        <v>#VALUE!</v>
      </c>
      <c r="AV248" s="115" t="e">
        <f t="shared" si="150"/>
        <v>#VALUE!</v>
      </c>
      <c r="AW248" s="115" t="e">
        <f t="shared" si="151"/>
        <v>#VALUE!</v>
      </c>
    </row>
    <row r="249" spans="1:49" x14ac:dyDescent="0.35">
      <c r="A249" s="5">
        <f t="shared" si="117"/>
        <v>2013</v>
      </c>
      <c r="B249" s="5">
        <f t="shared" si="118"/>
        <v>2</v>
      </c>
      <c r="C249" s="5">
        <f t="shared" si="119"/>
        <v>5</v>
      </c>
      <c r="D249" s="7">
        <f t="shared" si="120"/>
        <v>41425</v>
      </c>
      <c r="E249" s="7" t="str">
        <f>_xll.GetPriceData($J$4,"assessmentdate",D249)</f>
        <v>#N/A Log in required</v>
      </c>
      <c r="F249" s="33" t="s">
        <v>53</v>
      </c>
      <c r="G249" s="38" t="e">
        <f>_xll.GetPrice($G$4,,"mid",E249)</f>
        <v>#VALUE!</v>
      </c>
      <c r="H249" s="38">
        <f>_xll.GetPrice($G$4,,"mid",D249)</f>
        <v>337.12</v>
      </c>
      <c r="I249" s="38">
        <f>_xll.GetPrice($I$4,"MonthlyAverage","Mid",$D249)</f>
        <v>354.39</v>
      </c>
      <c r="J249" s="16" t="str">
        <f>_xll.GetPriceData(J$4,"mid",$D249)</f>
        <v>#N/A Log in required</v>
      </c>
      <c r="K249" s="21" t="e">
        <f t="shared" si="121"/>
        <v>#VALUE!</v>
      </c>
      <c r="L249" s="16" t="str">
        <f>_xll.GetPriceData(L$4,"mid",$D249)</f>
        <v>#N/A Log in required</v>
      </c>
      <c r="M249" s="21" t="e">
        <f t="shared" si="122"/>
        <v>#VALUE!</v>
      </c>
      <c r="N249" s="16">
        <f>_xll.GetPrice($N$4,"MonthlyAverage","Mid",$D249)</f>
        <v>413.5</v>
      </c>
      <c r="O249" s="179">
        <f>_xll.GetPrice($O$4,"MonthlyAverage","Mid",$D249)</f>
        <v>32.770000000000003</v>
      </c>
      <c r="P249" s="21">
        <f t="shared" si="152"/>
        <v>655.40000000000009</v>
      </c>
      <c r="Q249" s="16">
        <f t="shared" si="153"/>
        <v>722.25080000000014</v>
      </c>
      <c r="R249" s="21">
        <f>_xll.GetPrice($R$4,"MonthlyAverage","Mid",$D249)</f>
        <v>28.59</v>
      </c>
      <c r="S249" s="21">
        <f t="shared" si="154"/>
        <v>571.79999999999995</v>
      </c>
      <c r="T249" s="16">
        <f t="shared" si="155"/>
        <v>630.12360000000001</v>
      </c>
      <c r="U249" s="190" t="e">
        <f t="shared" si="123"/>
        <v>#VALUE!</v>
      </c>
      <c r="V249" s="183" t="e">
        <f t="shared" si="124"/>
        <v>#VALUE!</v>
      </c>
      <c r="W249" s="191" t="e">
        <f t="shared" si="125"/>
        <v>#VALUE!</v>
      </c>
      <c r="X249" s="183" t="e">
        <f t="shared" si="126"/>
        <v>#VALUE!</v>
      </c>
      <c r="Y249" s="191" t="e">
        <f t="shared" si="127"/>
        <v>#VALUE!</v>
      </c>
      <c r="Z249" s="194" t="e">
        <f t="shared" si="128"/>
        <v>#VALUE!</v>
      </c>
      <c r="AA249" s="183" t="e">
        <f t="shared" si="129"/>
        <v>#VALUE!</v>
      </c>
      <c r="AB249" s="25" t="e">
        <f t="shared" si="130"/>
        <v>#VALUE!</v>
      </c>
      <c r="AC249" s="16" t="e">
        <f t="shared" si="131"/>
        <v>#VALUE!</v>
      </c>
      <c r="AD249" s="16" t="e">
        <f t="shared" si="132"/>
        <v>#VALUE!</v>
      </c>
      <c r="AE249" s="25" t="e">
        <f t="shared" si="133"/>
        <v>#VALUE!</v>
      </c>
      <c r="AF249" s="16" t="e">
        <f t="shared" si="134"/>
        <v>#VALUE!</v>
      </c>
      <c r="AG249" s="16">
        <f t="shared" si="135"/>
        <v>-16.5</v>
      </c>
      <c r="AH249" s="16">
        <f t="shared" si="136"/>
        <v>-34.161999999999921</v>
      </c>
      <c r="AI249" s="16">
        <f t="shared" si="137"/>
        <v>-20.276800000000094</v>
      </c>
      <c r="AJ249" s="25" t="e">
        <f t="shared" si="138"/>
        <v>#VALUE!</v>
      </c>
      <c r="AK249" s="16" t="e">
        <f t="shared" si="139"/>
        <v>#VALUE!</v>
      </c>
      <c r="AL249" s="16" t="e">
        <f t="shared" si="140"/>
        <v>#VALUE!</v>
      </c>
      <c r="AM249" s="16" t="e">
        <f t="shared" si="141"/>
        <v>#VALUE!</v>
      </c>
      <c r="AN249" s="42" t="e">
        <f t="shared" si="142"/>
        <v>#VALUE!</v>
      </c>
      <c r="AO249" s="43" t="e">
        <f t="shared" si="143"/>
        <v>#VALUE!</v>
      </c>
      <c r="AP249" s="43" t="e">
        <f t="shared" si="144"/>
        <v>#VALUE!</v>
      </c>
      <c r="AQ249" s="43">
        <f t="shared" si="145"/>
        <v>-29.740000000000009</v>
      </c>
      <c r="AR249" s="43">
        <f t="shared" si="146"/>
        <v>-26.400000000000034</v>
      </c>
      <c r="AS249" s="177" t="e">
        <f t="shared" si="147"/>
        <v>#VALUE!</v>
      </c>
      <c r="AT249" s="115" t="e">
        <f t="shared" si="148"/>
        <v>#VALUE!</v>
      </c>
      <c r="AU249" s="115" t="e">
        <f t="shared" si="149"/>
        <v>#VALUE!</v>
      </c>
      <c r="AV249" s="115" t="e">
        <f t="shared" si="150"/>
        <v>#VALUE!</v>
      </c>
      <c r="AW249" s="115" t="e">
        <f t="shared" si="151"/>
        <v>#VALUE!</v>
      </c>
    </row>
    <row r="250" spans="1:49" x14ac:dyDescent="0.35">
      <c r="A250" s="5">
        <f t="shared" si="117"/>
        <v>2013</v>
      </c>
      <c r="B250" s="5">
        <f t="shared" si="118"/>
        <v>2</v>
      </c>
      <c r="C250" s="5">
        <f t="shared" si="119"/>
        <v>6</v>
      </c>
      <c r="D250" s="7">
        <f t="shared" si="120"/>
        <v>41455</v>
      </c>
      <c r="E250" s="7" t="str">
        <f>_xll.GetPriceData($J$4,"assessmentdate",D250)</f>
        <v>#N/A Log in required</v>
      </c>
      <c r="F250" s="33" t="s">
        <v>54</v>
      </c>
      <c r="G250" s="38" t="e">
        <f>_xll.GetPrice($G$4,,"mid",E250)</f>
        <v>#VALUE!</v>
      </c>
      <c r="H250" s="38">
        <f>_xll.GetPrice($G$4,,"mid",D250)</f>
        <v>352.54</v>
      </c>
      <c r="I250" s="38">
        <f>_xll.GetPrice($I$4,"MonthlyAverage","Mid",$D250)</f>
        <v>335.65</v>
      </c>
      <c r="J250" s="16" t="str">
        <f>_xll.GetPriceData(J$4,"mid",$D250)</f>
        <v>#N/A Log in required</v>
      </c>
      <c r="K250" s="21" t="e">
        <f t="shared" si="121"/>
        <v>#VALUE!</v>
      </c>
      <c r="L250" s="16" t="str">
        <f>_xll.GetPriceData(L$4,"mid",$D250)</f>
        <v>#N/A Log in required</v>
      </c>
      <c r="M250" s="21" t="e">
        <f t="shared" si="122"/>
        <v>#VALUE!</v>
      </c>
      <c r="N250" s="16">
        <f>_xll.GetPrice($N$4,"MonthlyAverage","Mid",$D250)</f>
        <v>395</v>
      </c>
      <c r="O250" s="179">
        <f>_xll.GetPrice($O$4,"MonthlyAverage","Mid",$D250)</f>
        <v>32.29</v>
      </c>
      <c r="P250" s="21">
        <f t="shared" si="152"/>
        <v>645.79999999999995</v>
      </c>
      <c r="Q250" s="16">
        <f t="shared" si="153"/>
        <v>711.67160000000001</v>
      </c>
      <c r="R250" s="21">
        <f>_xll.GetPrice($R$4,"MonthlyAverage","Mid",$D250)</f>
        <v>29.81</v>
      </c>
      <c r="S250" s="21">
        <f t="shared" si="154"/>
        <v>596.19999999999993</v>
      </c>
      <c r="T250" s="16">
        <f t="shared" si="155"/>
        <v>657.01239999999996</v>
      </c>
      <c r="U250" s="190" t="e">
        <f t="shared" si="123"/>
        <v>#VALUE!</v>
      </c>
      <c r="V250" s="183" t="e">
        <f t="shared" si="124"/>
        <v>#VALUE!</v>
      </c>
      <c r="W250" s="191" t="e">
        <f t="shared" si="125"/>
        <v>#VALUE!</v>
      </c>
      <c r="X250" s="183" t="e">
        <f t="shared" si="126"/>
        <v>#VALUE!</v>
      </c>
      <c r="Y250" s="191" t="e">
        <f t="shared" si="127"/>
        <v>#VALUE!</v>
      </c>
      <c r="Z250" s="194" t="e">
        <f t="shared" si="128"/>
        <v>#VALUE!</v>
      </c>
      <c r="AA250" s="183" t="e">
        <f t="shared" si="129"/>
        <v>#VALUE!</v>
      </c>
      <c r="AB250" s="25" t="e">
        <f t="shared" si="130"/>
        <v>#VALUE!</v>
      </c>
      <c r="AC250" s="16" t="e">
        <f t="shared" si="131"/>
        <v>#VALUE!</v>
      </c>
      <c r="AD250" s="16" t="e">
        <f t="shared" si="132"/>
        <v>#VALUE!</v>
      </c>
      <c r="AE250" s="25" t="e">
        <f t="shared" si="133"/>
        <v>#VALUE!</v>
      </c>
      <c r="AF250" s="16" t="e">
        <f t="shared" si="134"/>
        <v>#VALUE!</v>
      </c>
      <c r="AG250" s="16">
        <f t="shared" si="135"/>
        <v>-18.5</v>
      </c>
      <c r="AH250" s="16">
        <f t="shared" si="136"/>
        <v>-10.579200000000128</v>
      </c>
      <c r="AI250" s="16">
        <f t="shared" si="137"/>
        <v>26.888799999999947</v>
      </c>
      <c r="AJ250" s="25" t="e">
        <f t="shared" si="138"/>
        <v>#VALUE!</v>
      </c>
      <c r="AK250" s="16" t="e">
        <f t="shared" si="139"/>
        <v>#VALUE!</v>
      </c>
      <c r="AL250" s="16" t="e">
        <f t="shared" si="140"/>
        <v>#VALUE!</v>
      </c>
      <c r="AM250" s="16" t="e">
        <f t="shared" si="141"/>
        <v>#VALUE!</v>
      </c>
      <c r="AN250" s="42" t="e">
        <f t="shared" si="142"/>
        <v>#VALUE!</v>
      </c>
      <c r="AO250" s="43" t="e">
        <f t="shared" si="143"/>
        <v>#VALUE!</v>
      </c>
      <c r="AP250" s="43" t="e">
        <f t="shared" si="144"/>
        <v>#VALUE!</v>
      </c>
      <c r="AQ250" s="43">
        <f t="shared" si="145"/>
        <v>15.420000000000016</v>
      </c>
      <c r="AR250" s="43">
        <f t="shared" si="146"/>
        <v>-18.740000000000009</v>
      </c>
      <c r="AS250" s="177" t="e">
        <f t="shared" si="147"/>
        <v>#VALUE!</v>
      </c>
      <c r="AT250" s="115" t="e">
        <f t="shared" si="148"/>
        <v>#VALUE!</v>
      </c>
      <c r="AU250" s="115" t="e">
        <f t="shared" si="149"/>
        <v>#VALUE!</v>
      </c>
      <c r="AV250" s="115" t="e">
        <f t="shared" si="150"/>
        <v>#VALUE!</v>
      </c>
      <c r="AW250" s="115" t="e">
        <f t="shared" si="151"/>
        <v>#VALUE!</v>
      </c>
    </row>
    <row r="251" spans="1:49" x14ac:dyDescent="0.35">
      <c r="A251" s="5">
        <f t="shared" si="117"/>
        <v>2013</v>
      </c>
      <c r="B251" s="5">
        <f t="shared" si="118"/>
        <v>3</v>
      </c>
      <c r="C251" s="5">
        <f t="shared" si="119"/>
        <v>7</v>
      </c>
      <c r="D251" s="7">
        <f t="shared" si="120"/>
        <v>41486</v>
      </c>
      <c r="E251" s="7" t="str">
        <f>_xll.GetPriceData($J$4,"assessmentdate",D251)</f>
        <v>#N/A Log in required</v>
      </c>
      <c r="F251" s="33" t="s">
        <v>55</v>
      </c>
      <c r="G251" s="38" t="e">
        <f>_xll.GetPrice($G$4,,"mid",E251)</f>
        <v>#VALUE!</v>
      </c>
      <c r="H251" s="38">
        <f>_xll.GetPrice($G$4,,"mid",D251)</f>
        <v>368.05</v>
      </c>
      <c r="I251" s="38">
        <f>_xll.GetPrice($I$4,"MonthlyAverage","Mid",$D251)</f>
        <v>358.89</v>
      </c>
      <c r="J251" s="16" t="str">
        <f>_xll.GetPriceData(J$4,"mid",$D251)</f>
        <v>#N/A Log in required</v>
      </c>
      <c r="K251" s="21" t="e">
        <f t="shared" si="121"/>
        <v>#VALUE!</v>
      </c>
      <c r="L251" s="16" t="str">
        <f>_xll.GetPriceData(L$4,"mid",$D251)</f>
        <v>#N/A Log in required</v>
      </c>
      <c r="M251" s="21" t="e">
        <f t="shared" si="122"/>
        <v>#VALUE!</v>
      </c>
      <c r="N251" s="16">
        <f>_xll.GetPrice($N$4,"MonthlyAverage","Mid",$D251)</f>
        <v>406.25</v>
      </c>
      <c r="O251" s="179">
        <f>_xll.GetPrice($O$4,"MonthlyAverage","Mid",$D251)</f>
        <v>32.25</v>
      </c>
      <c r="P251" s="21">
        <f t="shared" si="152"/>
        <v>645</v>
      </c>
      <c r="Q251" s="16">
        <f t="shared" si="153"/>
        <v>710.79000000000008</v>
      </c>
      <c r="R251" s="21">
        <f>_xll.GetPrice($R$4,"MonthlyAverage","Mid",$D251)</f>
        <v>31.93</v>
      </c>
      <c r="S251" s="21">
        <f t="shared" si="154"/>
        <v>638.6</v>
      </c>
      <c r="T251" s="16">
        <f t="shared" si="155"/>
        <v>703.73720000000003</v>
      </c>
      <c r="U251" s="190" t="e">
        <f t="shared" si="123"/>
        <v>#VALUE!</v>
      </c>
      <c r="V251" s="183" t="e">
        <f t="shared" si="124"/>
        <v>#VALUE!</v>
      </c>
      <c r="W251" s="191" t="e">
        <f t="shared" si="125"/>
        <v>#VALUE!</v>
      </c>
      <c r="X251" s="183" t="e">
        <f t="shared" si="126"/>
        <v>#VALUE!</v>
      </c>
      <c r="Y251" s="191" t="e">
        <f t="shared" si="127"/>
        <v>#VALUE!</v>
      </c>
      <c r="Z251" s="194" t="e">
        <f t="shared" si="128"/>
        <v>#VALUE!</v>
      </c>
      <c r="AA251" s="183" t="e">
        <f t="shared" si="129"/>
        <v>#VALUE!</v>
      </c>
      <c r="AB251" s="25" t="e">
        <f t="shared" si="130"/>
        <v>#VALUE!</v>
      </c>
      <c r="AC251" s="16" t="e">
        <f t="shared" si="131"/>
        <v>#VALUE!</v>
      </c>
      <c r="AD251" s="16" t="e">
        <f t="shared" si="132"/>
        <v>#VALUE!</v>
      </c>
      <c r="AE251" s="25" t="e">
        <f t="shared" si="133"/>
        <v>#VALUE!</v>
      </c>
      <c r="AF251" s="16" t="e">
        <f t="shared" si="134"/>
        <v>#VALUE!</v>
      </c>
      <c r="AG251" s="16">
        <f t="shared" si="135"/>
        <v>11.25</v>
      </c>
      <c r="AH251" s="16">
        <f t="shared" si="136"/>
        <v>-0.88159999999993488</v>
      </c>
      <c r="AI251" s="16">
        <f t="shared" si="137"/>
        <v>46.724800000000073</v>
      </c>
      <c r="AJ251" s="25" t="e">
        <f t="shared" si="138"/>
        <v>#VALUE!</v>
      </c>
      <c r="AK251" s="16" t="e">
        <f t="shared" si="139"/>
        <v>#VALUE!</v>
      </c>
      <c r="AL251" s="16" t="e">
        <f t="shared" si="140"/>
        <v>#VALUE!</v>
      </c>
      <c r="AM251" s="16" t="e">
        <f t="shared" si="141"/>
        <v>#VALUE!</v>
      </c>
      <c r="AN251" s="42" t="e">
        <f t="shared" si="142"/>
        <v>#VALUE!</v>
      </c>
      <c r="AO251" s="43" t="e">
        <f t="shared" si="143"/>
        <v>#VALUE!</v>
      </c>
      <c r="AP251" s="43" t="e">
        <f t="shared" si="144"/>
        <v>#VALUE!</v>
      </c>
      <c r="AQ251" s="43">
        <f t="shared" si="145"/>
        <v>15.509999999999991</v>
      </c>
      <c r="AR251" s="43">
        <f t="shared" si="146"/>
        <v>23.240000000000009</v>
      </c>
      <c r="AS251" s="177" t="e">
        <f t="shared" si="147"/>
        <v>#VALUE!</v>
      </c>
      <c r="AT251" s="115" t="e">
        <f t="shared" si="148"/>
        <v>#VALUE!</v>
      </c>
      <c r="AU251" s="115" t="e">
        <f t="shared" si="149"/>
        <v>#VALUE!</v>
      </c>
      <c r="AV251" s="115" t="e">
        <f t="shared" si="150"/>
        <v>#VALUE!</v>
      </c>
      <c r="AW251" s="115" t="e">
        <f t="shared" si="151"/>
        <v>#VALUE!</v>
      </c>
    </row>
    <row r="252" spans="1:49" x14ac:dyDescent="0.35">
      <c r="A252" s="5">
        <f t="shared" si="117"/>
        <v>2013</v>
      </c>
      <c r="B252" s="5">
        <f t="shared" si="118"/>
        <v>3</v>
      </c>
      <c r="C252" s="5">
        <f t="shared" si="119"/>
        <v>8</v>
      </c>
      <c r="D252" s="7">
        <f t="shared" si="120"/>
        <v>41517</v>
      </c>
      <c r="E252" s="7" t="str">
        <f>_xll.GetPriceData($J$4,"assessmentdate",D252)</f>
        <v>#N/A Log in required</v>
      </c>
      <c r="F252" s="33" t="s">
        <v>56</v>
      </c>
      <c r="G252" s="38" t="e">
        <f>_xll.GetPrice($G$4,,"mid",E252)</f>
        <v>#VALUE!</v>
      </c>
      <c r="H252" s="38">
        <f>_xll.GetPrice($G$4,,"mid",D252)</f>
        <v>371.13</v>
      </c>
      <c r="I252" s="38">
        <f>_xll.GetPrice($I$4,"MonthlyAverage","Mid",$D252)</f>
        <v>370.42</v>
      </c>
      <c r="J252" s="16" t="str">
        <f>_xll.GetPriceData(J$4,"mid",$D252)</f>
        <v>#N/A Log in required</v>
      </c>
      <c r="K252" s="21" t="e">
        <f t="shared" si="121"/>
        <v>#VALUE!</v>
      </c>
      <c r="L252" s="16" t="str">
        <f>_xll.GetPriceData(L$4,"mid",$D252)</f>
        <v>#N/A Log in required</v>
      </c>
      <c r="M252" s="21" t="e">
        <f t="shared" si="122"/>
        <v>#VALUE!</v>
      </c>
      <c r="N252" s="16">
        <f>_xll.GetPrice($N$4,"MonthlyAverage","Mid",$D252)</f>
        <v>409</v>
      </c>
      <c r="O252" s="179">
        <f>_xll.GetPrice($O$4,"MonthlyAverage","Mid",$D252)</f>
        <v>32.25</v>
      </c>
      <c r="P252" s="21">
        <f t="shared" si="152"/>
        <v>645</v>
      </c>
      <c r="Q252" s="16">
        <f t="shared" si="153"/>
        <v>710.79000000000008</v>
      </c>
      <c r="R252" s="21">
        <f>_xll.GetPrice($R$4,"MonthlyAverage","Mid",$D252)</f>
        <v>32.81</v>
      </c>
      <c r="S252" s="21">
        <f t="shared" si="154"/>
        <v>656.2</v>
      </c>
      <c r="T252" s="16">
        <f t="shared" si="155"/>
        <v>723.13240000000008</v>
      </c>
      <c r="U252" s="190" t="e">
        <f t="shared" si="123"/>
        <v>#VALUE!</v>
      </c>
      <c r="V252" s="183" t="e">
        <f t="shared" si="124"/>
        <v>#VALUE!</v>
      </c>
      <c r="W252" s="191" t="e">
        <f t="shared" si="125"/>
        <v>#VALUE!</v>
      </c>
      <c r="X252" s="183" t="e">
        <f t="shared" si="126"/>
        <v>#VALUE!</v>
      </c>
      <c r="Y252" s="191" t="e">
        <f t="shared" si="127"/>
        <v>#VALUE!</v>
      </c>
      <c r="Z252" s="194" t="e">
        <f t="shared" si="128"/>
        <v>#VALUE!</v>
      </c>
      <c r="AA252" s="183" t="e">
        <f t="shared" si="129"/>
        <v>#VALUE!</v>
      </c>
      <c r="AB252" s="25" t="e">
        <f t="shared" si="130"/>
        <v>#VALUE!</v>
      </c>
      <c r="AC252" s="16" t="e">
        <f t="shared" si="131"/>
        <v>#VALUE!</v>
      </c>
      <c r="AD252" s="16" t="e">
        <f t="shared" si="132"/>
        <v>#VALUE!</v>
      </c>
      <c r="AE252" s="25" t="e">
        <f t="shared" si="133"/>
        <v>#VALUE!</v>
      </c>
      <c r="AF252" s="16" t="e">
        <f t="shared" si="134"/>
        <v>#VALUE!</v>
      </c>
      <c r="AG252" s="16">
        <f t="shared" si="135"/>
        <v>2.75</v>
      </c>
      <c r="AH252" s="16">
        <f t="shared" si="136"/>
        <v>0</v>
      </c>
      <c r="AI252" s="16">
        <f t="shared" si="137"/>
        <v>19.395200000000045</v>
      </c>
      <c r="AJ252" s="25" t="e">
        <f t="shared" si="138"/>
        <v>#VALUE!</v>
      </c>
      <c r="AK252" s="16" t="e">
        <f t="shared" si="139"/>
        <v>#VALUE!</v>
      </c>
      <c r="AL252" s="16" t="e">
        <f t="shared" si="140"/>
        <v>#VALUE!</v>
      </c>
      <c r="AM252" s="16" t="e">
        <f t="shared" si="141"/>
        <v>#VALUE!</v>
      </c>
      <c r="AN252" s="42" t="e">
        <f t="shared" si="142"/>
        <v>#VALUE!</v>
      </c>
      <c r="AO252" s="43" t="e">
        <f t="shared" si="143"/>
        <v>#VALUE!</v>
      </c>
      <c r="AP252" s="43" t="e">
        <f t="shared" si="144"/>
        <v>#VALUE!</v>
      </c>
      <c r="AQ252" s="43">
        <f t="shared" si="145"/>
        <v>3.0799999999999841</v>
      </c>
      <c r="AR252" s="43">
        <f t="shared" si="146"/>
        <v>11.53000000000003</v>
      </c>
      <c r="AS252" s="177" t="e">
        <f t="shared" si="147"/>
        <v>#VALUE!</v>
      </c>
      <c r="AT252" s="115" t="e">
        <f t="shared" si="148"/>
        <v>#VALUE!</v>
      </c>
      <c r="AU252" s="115" t="e">
        <f t="shared" si="149"/>
        <v>#VALUE!</v>
      </c>
      <c r="AV252" s="115" t="e">
        <f t="shared" si="150"/>
        <v>#VALUE!</v>
      </c>
      <c r="AW252" s="115" t="e">
        <f t="shared" si="151"/>
        <v>#VALUE!</v>
      </c>
    </row>
    <row r="253" spans="1:49" x14ac:dyDescent="0.35">
      <c r="A253" s="5">
        <f t="shared" si="117"/>
        <v>2013</v>
      </c>
      <c r="B253" s="5">
        <f t="shared" si="118"/>
        <v>3</v>
      </c>
      <c r="C253" s="5">
        <f t="shared" si="119"/>
        <v>9</v>
      </c>
      <c r="D253" s="7">
        <f t="shared" si="120"/>
        <v>41547</v>
      </c>
      <c r="E253" s="7" t="str">
        <f>_xll.GetPriceData($J$4,"assessmentdate",D253)</f>
        <v>#N/A Log in required</v>
      </c>
      <c r="F253" s="33" t="s">
        <v>57</v>
      </c>
      <c r="G253" s="38" t="e">
        <f>_xll.GetPrice($G$4,,"mid",E253)</f>
        <v>#VALUE!</v>
      </c>
      <c r="H253" s="38">
        <f>_xll.GetPrice($G$4,,"mid",D253)</f>
        <v>355.08</v>
      </c>
      <c r="I253" s="38">
        <f>_xll.GetPrice($I$4,"MonthlyAverage","Mid",$D253)</f>
        <v>359.53</v>
      </c>
      <c r="J253" s="16" t="str">
        <f>_xll.GetPriceData(J$4,"mid",$D253)</f>
        <v>#N/A Log in required</v>
      </c>
      <c r="K253" s="21" t="e">
        <f t="shared" si="121"/>
        <v>#VALUE!</v>
      </c>
      <c r="L253" s="16" t="str">
        <f>_xll.GetPriceData(L$4,"mid",$D253)</f>
        <v>#N/A Log in required</v>
      </c>
      <c r="M253" s="21" t="e">
        <f t="shared" si="122"/>
        <v>#VALUE!</v>
      </c>
      <c r="N253" s="16">
        <f>_xll.GetPrice($N$4,"MonthlyAverage","Mid",$D253)</f>
        <v>405</v>
      </c>
      <c r="O253" s="179">
        <f>_xll.GetPrice($O$4,"MonthlyAverage","Mid",$D253)</f>
        <v>32.25</v>
      </c>
      <c r="P253" s="21">
        <f t="shared" si="152"/>
        <v>645</v>
      </c>
      <c r="Q253" s="16">
        <f t="shared" si="153"/>
        <v>710.79000000000008</v>
      </c>
      <c r="R253" s="21">
        <f>_xll.GetPrice($R$4,"MonthlyAverage","Mid",$D253)</f>
        <v>32.39</v>
      </c>
      <c r="S253" s="21">
        <f t="shared" si="154"/>
        <v>647.79999999999995</v>
      </c>
      <c r="T253" s="16">
        <f t="shared" si="155"/>
        <v>713.87559999999996</v>
      </c>
      <c r="U253" s="190" t="e">
        <f t="shared" si="123"/>
        <v>#VALUE!</v>
      </c>
      <c r="V253" s="183" t="e">
        <f t="shared" si="124"/>
        <v>#VALUE!</v>
      </c>
      <c r="W253" s="191" t="e">
        <f t="shared" si="125"/>
        <v>#VALUE!</v>
      </c>
      <c r="X253" s="183" t="e">
        <f t="shared" si="126"/>
        <v>#VALUE!</v>
      </c>
      <c r="Y253" s="191" t="e">
        <f t="shared" si="127"/>
        <v>#VALUE!</v>
      </c>
      <c r="Z253" s="194" t="e">
        <f t="shared" si="128"/>
        <v>#VALUE!</v>
      </c>
      <c r="AA253" s="183" t="e">
        <f t="shared" si="129"/>
        <v>#VALUE!</v>
      </c>
      <c r="AB253" s="25" t="e">
        <f t="shared" si="130"/>
        <v>#VALUE!</v>
      </c>
      <c r="AC253" s="16" t="e">
        <f t="shared" si="131"/>
        <v>#VALUE!</v>
      </c>
      <c r="AD253" s="16" t="e">
        <f t="shared" si="132"/>
        <v>#VALUE!</v>
      </c>
      <c r="AE253" s="25" t="e">
        <f t="shared" si="133"/>
        <v>#VALUE!</v>
      </c>
      <c r="AF253" s="16" t="e">
        <f t="shared" si="134"/>
        <v>#VALUE!</v>
      </c>
      <c r="AG253" s="16">
        <f t="shared" si="135"/>
        <v>-4</v>
      </c>
      <c r="AH253" s="16">
        <f t="shared" si="136"/>
        <v>0</v>
      </c>
      <c r="AI253" s="16">
        <f t="shared" si="137"/>
        <v>-9.256800000000112</v>
      </c>
      <c r="AJ253" s="25" t="e">
        <f t="shared" si="138"/>
        <v>#VALUE!</v>
      </c>
      <c r="AK253" s="16" t="e">
        <f t="shared" si="139"/>
        <v>#VALUE!</v>
      </c>
      <c r="AL253" s="16" t="e">
        <f t="shared" si="140"/>
        <v>#VALUE!</v>
      </c>
      <c r="AM253" s="16" t="e">
        <f t="shared" si="141"/>
        <v>#VALUE!</v>
      </c>
      <c r="AN253" s="42" t="e">
        <f t="shared" si="142"/>
        <v>#VALUE!</v>
      </c>
      <c r="AO253" s="43" t="e">
        <f t="shared" si="143"/>
        <v>#VALUE!</v>
      </c>
      <c r="AP253" s="43" t="e">
        <f t="shared" si="144"/>
        <v>#VALUE!</v>
      </c>
      <c r="AQ253" s="43">
        <f t="shared" si="145"/>
        <v>-16.050000000000011</v>
      </c>
      <c r="AR253" s="43">
        <f t="shared" si="146"/>
        <v>-10.890000000000043</v>
      </c>
      <c r="AS253" s="177" t="e">
        <f t="shared" si="147"/>
        <v>#VALUE!</v>
      </c>
      <c r="AT253" s="115" t="e">
        <f t="shared" si="148"/>
        <v>#VALUE!</v>
      </c>
      <c r="AU253" s="115" t="e">
        <f t="shared" si="149"/>
        <v>#VALUE!</v>
      </c>
      <c r="AV253" s="115" t="e">
        <f t="shared" si="150"/>
        <v>#VALUE!</v>
      </c>
      <c r="AW253" s="115" t="e">
        <f t="shared" si="151"/>
        <v>#VALUE!</v>
      </c>
    </row>
    <row r="254" spans="1:49" x14ac:dyDescent="0.35">
      <c r="A254" s="5">
        <f t="shared" si="117"/>
        <v>2013</v>
      </c>
      <c r="B254" s="5">
        <f t="shared" si="118"/>
        <v>4</v>
      </c>
      <c r="C254" s="5">
        <f t="shared" si="119"/>
        <v>10</v>
      </c>
      <c r="D254" s="7">
        <f t="shared" si="120"/>
        <v>41578</v>
      </c>
      <c r="E254" s="7" t="str">
        <f>_xll.GetPriceData($J$4,"assessmentdate",D254)</f>
        <v>#N/A Log in required</v>
      </c>
      <c r="F254" s="33" t="s">
        <v>58</v>
      </c>
      <c r="G254" s="38" t="e">
        <f>_xll.GetPrice($G$4,,"mid",E254)</f>
        <v>#VALUE!</v>
      </c>
      <c r="H254" s="38">
        <f>_xll.GetPrice($G$4,,"mid",D254)</f>
        <v>387.5</v>
      </c>
      <c r="I254" s="38">
        <f>_xll.GetPrice($I$4,"MonthlyAverage","Mid",$D254)</f>
        <v>367.41</v>
      </c>
      <c r="J254" s="16" t="str">
        <f>_xll.GetPriceData(J$4,"mid",$D254)</f>
        <v>#N/A Log in required</v>
      </c>
      <c r="K254" s="21" t="e">
        <f t="shared" si="121"/>
        <v>#VALUE!</v>
      </c>
      <c r="L254" s="16" t="str">
        <f>_xll.GetPriceData(L$4,"mid",$D254)</f>
        <v>#N/A Log in required</v>
      </c>
      <c r="M254" s="21" t="e">
        <f t="shared" si="122"/>
        <v>#VALUE!</v>
      </c>
      <c r="N254" s="16">
        <f>_xll.GetPrice($N$4,"MonthlyAverage","Mid",$D254)</f>
        <v>403.13</v>
      </c>
      <c r="O254" s="179">
        <f>_xll.GetPrice($O$4,"MonthlyAverage","Mid",$D254)</f>
        <v>32.32</v>
      </c>
      <c r="P254" s="21">
        <f t="shared" si="152"/>
        <v>646.4</v>
      </c>
      <c r="Q254" s="16">
        <f t="shared" si="153"/>
        <v>712.33280000000002</v>
      </c>
      <c r="R254" s="21">
        <f>_xll.GetPrice($R$4,"MonthlyAverage","Mid",$D254)</f>
        <v>32.700000000000003</v>
      </c>
      <c r="S254" s="21">
        <f t="shared" si="154"/>
        <v>654</v>
      </c>
      <c r="T254" s="16">
        <f t="shared" si="155"/>
        <v>720.70800000000008</v>
      </c>
      <c r="U254" s="190" t="e">
        <f t="shared" si="123"/>
        <v>#VALUE!</v>
      </c>
      <c r="V254" s="183" t="e">
        <f t="shared" si="124"/>
        <v>#VALUE!</v>
      </c>
      <c r="W254" s="191" t="e">
        <f t="shared" si="125"/>
        <v>#VALUE!</v>
      </c>
      <c r="X254" s="183" t="e">
        <f t="shared" si="126"/>
        <v>#VALUE!</v>
      </c>
      <c r="Y254" s="191" t="e">
        <f t="shared" si="127"/>
        <v>#VALUE!</v>
      </c>
      <c r="Z254" s="194" t="e">
        <f t="shared" si="128"/>
        <v>#VALUE!</v>
      </c>
      <c r="AA254" s="183" t="e">
        <f t="shared" si="129"/>
        <v>#VALUE!</v>
      </c>
      <c r="AB254" s="25" t="e">
        <f t="shared" si="130"/>
        <v>#VALUE!</v>
      </c>
      <c r="AC254" s="16" t="e">
        <f t="shared" si="131"/>
        <v>#VALUE!</v>
      </c>
      <c r="AD254" s="16" t="e">
        <f t="shared" si="132"/>
        <v>#VALUE!</v>
      </c>
      <c r="AE254" s="25" t="e">
        <f t="shared" si="133"/>
        <v>#VALUE!</v>
      </c>
      <c r="AF254" s="16" t="e">
        <f t="shared" si="134"/>
        <v>#VALUE!</v>
      </c>
      <c r="AG254" s="16">
        <f t="shared" si="135"/>
        <v>-1.8700000000000045</v>
      </c>
      <c r="AH254" s="16">
        <f t="shared" si="136"/>
        <v>1.5427999999999429</v>
      </c>
      <c r="AI254" s="16">
        <f t="shared" si="137"/>
        <v>6.8324000000001206</v>
      </c>
      <c r="AJ254" s="25" t="e">
        <f t="shared" si="138"/>
        <v>#VALUE!</v>
      </c>
      <c r="AK254" s="16" t="e">
        <f t="shared" si="139"/>
        <v>#VALUE!</v>
      </c>
      <c r="AL254" s="16" t="e">
        <f t="shared" si="140"/>
        <v>#VALUE!</v>
      </c>
      <c r="AM254" s="16" t="e">
        <f t="shared" si="141"/>
        <v>#VALUE!</v>
      </c>
      <c r="AN254" s="42" t="e">
        <f t="shared" si="142"/>
        <v>#VALUE!</v>
      </c>
      <c r="AO254" s="43" t="e">
        <f t="shared" si="143"/>
        <v>#VALUE!</v>
      </c>
      <c r="AP254" s="43" t="e">
        <f t="shared" si="144"/>
        <v>#VALUE!</v>
      </c>
      <c r="AQ254" s="43">
        <f t="shared" si="145"/>
        <v>32.420000000000016</v>
      </c>
      <c r="AR254" s="43">
        <f t="shared" si="146"/>
        <v>7.8800000000000523</v>
      </c>
      <c r="AS254" s="177" t="e">
        <f t="shared" si="147"/>
        <v>#VALUE!</v>
      </c>
      <c r="AT254" s="115" t="e">
        <f t="shared" si="148"/>
        <v>#VALUE!</v>
      </c>
      <c r="AU254" s="115" t="e">
        <f t="shared" si="149"/>
        <v>#VALUE!</v>
      </c>
      <c r="AV254" s="115" t="e">
        <f t="shared" si="150"/>
        <v>#VALUE!</v>
      </c>
      <c r="AW254" s="115" t="e">
        <f t="shared" si="151"/>
        <v>#VALUE!</v>
      </c>
    </row>
    <row r="255" spans="1:49" x14ac:dyDescent="0.35">
      <c r="A255" s="5">
        <f t="shared" si="117"/>
        <v>2013</v>
      </c>
      <c r="B255" s="5">
        <f t="shared" si="118"/>
        <v>4</v>
      </c>
      <c r="C255" s="5">
        <f t="shared" si="119"/>
        <v>11</v>
      </c>
      <c r="D255" s="7">
        <f t="shared" si="120"/>
        <v>41608</v>
      </c>
      <c r="E255" s="7" t="str">
        <f>_xll.GetPriceData($J$4,"assessmentdate",D255)</f>
        <v>#N/A Log in required</v>
      </c>
      <c r="F255" s="33" t="s">
        <v>59</v>
      </c>
      <c r="G255" s="38" t="e">
        <f>_xll.GetPrice($G$4,,"mid",E255)</f>
        <v>#VALUE!</v>
      </c>
      <c r="H255" s="38">
        <f>_xll.GetPrice($G$4,,"mid",D255)</f>
        <v>383.32</v>
      </c>
      <c r="I255" s="38">
        <f>_xll.GetPrice($I$4,"MonthlyAverage","Mid",$D255)</f>
        <v>382.42</v>
      </c>
      <c r="J255" s="16" t="str">
        <f>_xll.GetPriceData(J$4,"mid",$D255)</f>
        <v>#N/A Log in required</v>
      </c>
      <c r="K255" s="21" t="e">
        <f t="shared" si="121"/>
        <v>#VALUE!</v>
      </c>
      <c r="L255" s="16" t="str">
        <f>_xll.GetPriceData(L$4,"mid",$D255)</f>
        <v>#N/A Log in required</v>
      </c>
      <c r="M255" s="21" t="e">
        <f t="shared" si="122"/>
        <v>#VALUE!</v>
      </c>
      <c r="N255" s="16">
        <f>_xll.GetPrice($N$4,"MonthlyAverage","Mid",$D255)</f>
        <v>402.5</v>
      </c>
      <c r="O255" s="179">
        <f>_xll.GetPrice($O$4,"MonthlyAverage","Mid",$D255)</f>
        <v>32.5</v>
      </c>
      <c r="P255" s="21">
        <f t="shared" si="152"/>
        <v>650</v>
      </c>
      <c r="Q255" s="16">
        <f t="shared" si="153"/>
        <v>716.30000000000007</v>
      </c>
      <c r="R255" s="21">
        <f>_xll.GetPrice($R$4,"MonthlyAverage","Mid",$D255)</f>
        <v>33.39</v>
      </c>
      <c r="S255" s="21">
        <f t="shared" si="154"/>
        <v>667.8</v>
      </c>
      <c r="T255" s="16">
        <f t="shared" si="155"/>
        <v>735.91560000000004</v>
      </c>
      <c r="U255" s="190" t="e">
        <f t="shared" si="123"/>
        <v>#VALUE!</v>
      </c>
      <c r="V255" s="183" t="e">
        <f t="shared" si="124"/>
        <v>#VALUE!</v>
      </c>
      <c r="W255" s="191" t="e">
        <f t="shared" si="125"/>
        <v>#VALUE!</v>
      </c>
      <c r="X255" s="183" t="e">
        <f t="shared" si="126"/>
        <v>#VALUE!</v>
      </c>
      <c r="Y255" s="191" t="e">
        <f t="shared" si="127"/>
        <v>#VALUE!</v>
      </c>
      <c r="Z255" s="194" t="e">
        <f t="shared" si="128"/>
        <v>#VALUE!</v>
      </c>
      <c r="AA255" s="183" t="e">
        <f t="shared" si="129"/>
        <v>#VALUE!</v>
      </c>
      <c r="AB255" s="25" t="e">
        <f t="shared" si="130"/>
        <v>#VALUE!</v>
      </c>
      <c r="AC255" s="16" t="e">
        <f t="shared" si="131"/>
        <v>#VALUE!</v>
      </c>
      <c r="AD255" s="16" t="e">
        <f t="shared" si="132"/>
        <v>#VALUE!</v>
      </c>
      <c r="AE255" s="25" t="e">
        <f t="shared" si="133"/>
        <v>#VALUE!</v>
      </c>
      <c r="AF255" s="16" t="e">
        <f t="shared" si="134"/>
        <v>#VALUE!</v>
      </c>
      <c r="AG255" s="16">
        <f t="shared" si="135"/>
        <v>-0.62999999999999545</v>
      </c>
      <c r="AH255" s="16">
        <f t="shared" si="136"/>
        <v>3.967200000000048</v>
      </c>
      <c r="AI255" s="16">
        <f t="shared" si="137"/>
        <v>15.207599999999957</v>
      </c>
      <c r="AJ255" s="25" t="e">
        <f t="shared" si="138"/>
        <v>#VALUE!</v>
      </c>
      <c r="AK255" s="16" t="e">
        <f t="shared" si="139"/>
        <v>#VALUE!</v>
      </c>
      <c r="AL255" s="16" t="e">
        <f t="shared" si="140"/>
        <v>#VALUE!</v>
      </c>
      <c r="AM255" s="16" t="e">
        <f t="shared" si="141"/>
        <v>#VALUE!</v>
      </c>
      <c r="AN255" s="42" t="e">
        <f t="shared" si="142"/>
        <v>#VALUE!</v>
      </c>
      <c r="AO255" s="43" t="e">
        <f t="shared" si="143"/>
        <v>#VALUE!</v>
      </c>
      <c r="AP255" s="43" t="e">
        <f t="shared" si="144"/>
        <v>#VALUE!</v>
      </c>
      <c r="AQ255" s="43">
        <f t="shared" si="145"/>
        <v>-4.1800000000000068</v>
      </c>
      <c r="AR255" s="43">
        <f t="shared" si="146"/>
        <v>15.009999999999991</v>
      </c>
      <c r="AS255" s="177" t="e">
        <f t="shared" si="147"/>
        <v>#VALUE!</v>
      </c>
      <c r="AT255" s="115" t="e">
        <f t="shared" si="148"/>
        <v>#VALUE!</v>
      </c>
      <c r="AU255" s="115" t="e">
        <f t="shared" si="149"/>
        <v>#VALUE!</v>
      </c>
      <c r="AV255" s="115" t="e">
        <f t="shared" si="150"/>
        <v>#VALUE!</v>
      </c>
      <c r="AW255" s="115" t="e">
        <f t="shared" si="151"/>
        <v>#VALUE!</v>
      </c>
    </row>
    <row r="256" spans="1:49" x14ac:dyDescent="0.35">
      <c r="A256" s="5">
        <f t="shared" si="117"/>
        <v>2013</v>
      </c>
      <c r="B256" s="5">
        <f t="shared" si="118"/>
        <v>4</v>
      </c>
      <c r="C256" s="5">
        <f t="shared" si="119"/>
        <v>12</v>
      </c>
      <c r="D256" s="7">
        <f t="shared" si="120"/>
        <v>41639</v>
      </c>
      <c r="E256" s="7" t="str">
        <f>_xll.GetPriceData($J$4,"assessmentdate",D256)</f>
        <v>#N/A Log in required</v>
      </c>
      <c r="F256" s="33" t="s">
        <v>60</v>
      </c>
      <c r="G256" s="38" t="e">
        <f>_xll.GetPrice($G$4,,"mid",E256)</f>
        <v>#VALUE!</v>
      </c>
      <c r="H256" s="38">
        <f>_xll.GetPrice($G$4,,"mid",D256)</f>
        <v>392.98</v>
      </c>
      <c r="I256" s="38">
        <f>_xll.GetPrice($I$4,"MonthlyAverage","Mid",$D256)</f>
        <v>387.78</v>
      </c>
      <c r="J256" s="16" t="str">
        <f>_xll.GetPriceData(J$4,"mid",$D256)</f>
        <v>#N/A Log in required</v>
      </c>
      <c r="K256" s="21" t="e">
        <f t="shared" si="121"/>
        <v>#VALUE!</v>
      </c>
      <c r="L256" s="16" t="str">
        <f>_xll.GetPriceData(L$4,"mid",$D256)</f>
        <v>#N/A Log in required</v>
      </c>
      <c r="M256" s="21" t="e">
        <f t="shared" si="122"/>
        <v>#VALUE!</v>
      </c>
      <c r="N256" s="16">
        <f>_xll.GetPrice($N$4,"MonthlyAverage","Mid",$D256)</f>
        <v>419.38</v>
      </c>
      <c r="O256" s="179">
        <f>_xll.GetPrice($O$4,"MonthlyAverage","Mid",$D256)</f>
        <v>32.950000000000003</v>
      </c>
      <c r="P256" s="21">
        <f t="shared" si="152"/>
        <v>659</v>
      </c>
      <c r="Q256" s="16">
        <f t="shared" si="153"/>
        <v>726.21800000000007</v>
      </c>
      <c r="R256" s="21">
        <f>_xll.GetPrice($R$4,"MonthlyAverage","Mid",$D256)</f>
        <v>33.75</v>
      </c>
      <c r="S256" s="21">
        <f t="shared" si="154"/>
        <v>675</v>
      </c>
      <c r="T256" s="16">
        <f t="shared" si="155"/>
        <v>743.85</v>
      </c>
      <c r="U256" s="190" t="e">
        <f t="shared" si="123"/>
        <v>#VALUE!</v>
      </c>
      <c r="V256" s="183" t="e">
        <f t="shared" si="124"/>
        <v>#VALUE!</v>
      </c>
      <c r="W256" s="191" t="e">
        <f t="shared" si="125"/>
        <v>#VALUE!</v>
      </c>
      <c r="X256" s="183" t="e">
        <f t="shared" si="126"/>
        <v>#VALUE!</v>
      </c>
      <c r="Y256" s="191" t="e">
        <f t="shared" si="127"/>
        <v>#VALUE!</v>
      </c>
      <c r="Z256" s="194" t="e">
        <f t="shared" si="128"/>
        <v>#VALUE!</v>
      </c>
      <c r="AA256" s="183" t="e">
        <f t="shared" si="129"/>
        <v>#VALUE!</v>
      </c>
      <c r="AB256" s="25" t="e">
        <f t="shared" si="130"/>
        <v>#VALUE!</v>
      </c>
      <c r="AC256" s="16" t="e">
        <f t="shared" si="131"/>
        <v>#VALUE!</v>
      </c>
      <c r="AD256" s="16" t="e">
        <f t="shared" si="132"/>
        <v>#VALUE!</v>
      </c>
      <c r="AE256" s="25" t="e">
        <f t="shared" si="133"/>
        <v>#VALUE!</v>
      </c>
      <c r="AF256" s="16" t="e">
        <f t="shared" si="134"/>
        <v>#VALUE!</v>
      </c>
      <c r="AG256" s="16">
        <f t="shared" si="135"/>
        <v>16.879999999999995</v>
      </c>
      <c r="AH256" s="16">
        <f t="shared" si="136"/>
        <v>9.9180000000000064</v>
      </c>
      <c r="AI256" s="16">
        <f t="shared" si="137"/>
        <v>7.9343999999999824</v>
      </c>
      <c r="AJ256" s="25" t="e">
        <f t="shared" si="138"/>
        <v>#VALUE!</v>
      </c>
      <c r="AK256" s="16" t="e">
        <f t="shared" si="139"/>
        <v>#VALUE!</v>
      </c>
      <c r="AL256" s="16" t="e">
        <f t="shared" si="140"/>
        <v>#VALUE!</v>
      </c>
      <c r="AM256" s="16" t="e">
        <f t="shared" si="141"/>
        <v>#VALUE!</v>
      </c>
      <c r="AN256" s="42" t="e">
        <f t="shared" si="142"/>
        <v>#VALUE!</v>
      </c>
      <c r="AO256" s="43" t="e">
        <f t="shared" si="143"/>
        <v>#VALUE!</v>
      </c>
      <c r="AP256" s="43" t="e">
        <f t="shared" si="144"/>
        <v>#VALUE!</v>
      </c>
      <c r="AQ256" s="43">
        <f t="shared" si="145"/>
        <v>9.660000000000025</v>
      </c>
      <c r="AR256" s="43">
        <f t="shared" si="146"/>
        <v>5.3599999999999568</v>
      </c>
      <c r="AS256" s="177" t="e">
        <f t="shared" si="147"/>
        <v>#VALUE!</v>
      </c>
      <c r="AT256" s="115" t="e">
        <f t="shared" si="148"/>
        <v>#VALUE!</v>
      </c>
      <c r="AU256" s="115" t="e">
        <f t="shared" si="149"/>
        <v>#VALUE!</v>
      </c>
      <c r="AV256" s="115" t="e">
        <f t="shared" si="150"/>
        <v>#VALUE!</v>
      </c>
      <c r="AW256" s="115" t="e">
        <f t="shared" si="151"/>
        <v>#VALUE!</v>
      </c>
    </row>
    <row r="257" spans="1:49" x14ac:dyDescent="0.35">
      <c r="A257" s="5">
        <f t="shared" si="117"/>
        <v>2014</v>
      </c>
      <c r="B257" s="5">
        <f t="shared" si="118"/>
        <v>1</v>
      </c>
      <c r="C257" s="5">
        <f t="shared" si="119"/>
        <v>1</v>
      </c>
      <c r="D257" s="7">
        <f t="shared" si="120"/>
        <v>41670</v>
      </c>
      <c r="E257" s="7" t="str">
        <f>_xll.GetPriceData($J$4,"assessmentdate",D257)</f>
        <v>#N/A Log in required</v>
      </c>
      <c r="F257" s="33" t="s">
        <v>61</v>
      </c>
      <c r="G257" s="38" t="e">
        <f>_xll.GetPrice($G$4,,"mid",E257)</f>
        <v>#VALUE!</v>
      </c>
      <c r="H257" s="38">
        <f>_xll.GetPrice($G$4,,"mid",D257)</f>
        <v>366.89</v>
      </c>
      <c r="I257" s="38">
        <f>_xll.GetPrice($I$4,"MonthlyAverage","Mid",$D257)</f>
        <v>386.18</v>
      </c>
      <c r="J257" s="16" t="str">
        <f>_xll.GetPriceData(J$4,"mid",$D257)</f>
        <v>#N/A Log in required</v>
      </c>
      <c r="K257" s="21" t="e">
        <f t="shared" si="121"/>
        <v>#VALUE!</v>
      </c>
      <c r="L257" s="16" t="str">
        <f>_xll.GetPriceData(L$4,"mid",$D257)</f>
        <v>#N/A Log in required</v>
      </c>
      <c r="M257" s="21" t="e">
        <f t="shared" si="122"/>
        <v>#VALUE!</v>
      </c>
      <c r="N257" s="16">
        <f>_xll.GetPrice($N$4,"MonthlyAverage","Mid",$D257)</f>
        <v>413</v>
      </c>
      <c r="O257" s="179">
        <f>_xll.GetPrice($O$4,"MonthlyAverage","Mid",$D257)</f>
        <v>34.049999999999997</v>
      </c>
      <c r="P257" s="21">
        <f t="shared" si="152"/>
        <v>681</v>
      </c>
      <c r="Q257" s="16">
        <f t="shared" si="153"/>
        <v>750.4620000000001</v>
      </c>
      <c r="R257" s="21">
        <f>_xll.GetPrice($R$4,"MonthlyAverage","Mid",$D257)</f>
        <v>33.86</v>
      </c>
      <c r="S257" s="21">
        <f t="shared" si="154"/>
        <v>677.2</v>
      </c>
      <c r="T257" s="16">
        <f t="shared" si="155"/>
        <v>746.27440000000013</v>
      </c>
      <c r="U257" s="190" t="e">
        <f t="shared" si="123"/>
        <v>#VALUE!</v>
      </c>
      <c r="V257" s="183" t="e">
        <f t="shared" si="124"/>
        <v>#VALUE!</v>
      </c>
      <c r="W257" s="191" t="e">
        <f t="shared" si="125"/>
        <v>#VALUE!</v>
      </c>
      <c r="X257" s="183" t="e">
        <f t="shared" si="126"/>
        <v>#VALUE!</v>
      </c>
      <c r="Y257" s="191" t="e">
        <f t="shared" si="127"/>
        <v>#VALUE!</v>
      </c>
      <c r="Z257" s="194" t="e">
        <f t="shared" si="128"/>
        <v>#VALUE!</v>
      </c>
      <c r="AA257" s="183" t="e">
        <f t="shared" si="129"/>
        <v>#VALUE!</v>
      </c>
      <c r="AB257" s="25" t="e">
        <f t="shared" si="130"/>
        <v>#VALUE!</v>
      </c>
      <c r="AC257" s="16" t="e">
        <f t="shared" si="131"/>
        <v>#VALUE!</v>
      </c>
      <c r="AD257" s="16" t="e">
        <f t="shared" si="132"/>
        <v>#VALUE!</v>
      </c>
      <c r="AE257" s="25" t="e">
        <f t="shared" si="133"/>
        <v>#VALUE!</v>
      </c>
      <c r="AF257" s="16" t="e">
        <f t="shared" si="134"/>
        <v>#VALUE!</v>
      </c>
      <c r="AG257" s="16">
        <f t="shared" si="135"/>
        <v>-6.3799999999999955</v>
      </c>
      <c r="AH257" s="16">
        <f t="shared" si="136"/>
        <v>24.244000000000028</v>
      </c>
      <c r="AI257" s="16">
        <f t="shared" si="137"/>
        <v>2.4244000000001051</v>
      </c>
      <c r="AJ257" s="25" t="e">
        <f t="shared" si="138"/>
        <v>#VALUE!</v>
      </c>
      <c r="AK257" s="16" t="e">
        <f t="shared" si="139"/>
        <v>#VALUE!</v>
      </c>
      <c r="AL257" s="16" t="e">
        <f t="shared" si="140"/>
        <v>#VALUE!</v>
      </c>
      <c r="AM257" s="16" t="e">
        <f t="shared" si="141"/>
        <v>#VALUE!</v>
      </c>
      <c r="AN257" s="42" t="e">
        <f t="shared" si="142"/>
        <v>#VALUE!</v>
      </c>
      <c r="AO257" s="43" t="e">
        <f t="shared" si="143"/>
        <v>#VALUE!</v>
      </c>
      <c r="AP257" s="43" t="e">
        <f t="shared" si="144"/>
        <v>#VALUE!</v>
      </c>
      <c r="AQ257" s="43">
        <f t="shared" si="145"/>
        <v>-26.090000000000032</v>
      </c>
      <c r="AR257" s="43">
        <f t="shared" si="146"/>
        <v>-1.5999999999999659</v>
      </c>
      <c r="AS257" s="177" t="e">
        <f t="shared" si="147"/>
        <v>#VALUE!</v>
      </c>
      <c r="AT257" s="115" t="e">
        <f t="shared" si="148"/>
        <v>#VALUE!</v>
      </c>
      <c r="AU257" s="115" t="e">
        <f t="shared" si="149"/>
        <v>#VALUE!</v>
      </c>
      <c r="AV257" s="115" t="e">
        <f t="shared" si="150"/>
        <v>#VALUE!</v>
      </c>
      <c r="AW257" s="115" t="e">
        <f t="shared" si="151"/>
        <v>#VALUE!</v>
      </c>
    </row>
    <row r="258" spans="1:49" x14ac:dyDescent="0.35">
      <c r="A258" s="5">
        <f t="shared" si="117"/>
        <v>2014</v>
      </c>
      <c r="B258" s="5">
        <f t="shared" si="118"/>
        <v>1</v>
      </c>
      <c r="C258" s="5">
        <f t="shared" si="119"/>
        <v>2</v>
      </c>
      <c r="D258" s="7">
        <f t="shared" si="120"/>
        <v>41698</v>
      </c>
      <c r="E258" s="7" t="str">
        <f>_xll.GetPriceData($J$4,"assessmentdate",D258)</f>
        <v>#N/A Log in required</v>
      </c>
      <c r="F258" s="33" t="s">
        <v>62</v>
      </c>
      <c r="G258" s="38" t="e">
        <f>_xll.GetPrice($G$4,,"mid",E258)</f>
        <v>#VALUE!</v>
      </c>
      <c r="H258" s="38">
        <f>_xll.GetPrice($G$4,,"mid",D258)</f>
        <v>342.39</v>
      </c>
      <c r="I258" s="38">
        <f>_xll.GetPrice($I$4,"MonthlyAverage","Mid",$D258)</f>
        <v>349.09</v>
      </c>
      <c r="J258" s="16" t="str">
        <f>_xll.GetPriceData(J$4,"mid",$D258)</f>
        <v>#N/A Log in required</v>
      </c>
      <c r="K258" s="21" t="e">
        <f t="shared" si="121"/>
        <v>#VALUE!</v>
      </c>
      <c r="L258" s="16" t="str">
        <f>_xll.GetPriceData(L$4,"mid",$D258)</f>
        <v>#N/A Log in required</v>
      </c>
      <c r="M258" s="21" t="e">
        <f t="shared" si="122"/>
        <v>#VALUE!</v>
      </c>
      <c r="N258" s="16">
        <f>_xll.GetPrice($N$4,"MonthlyAverage","Mid",$D258)</f>
        <v>410</v>
      </c>
      <c r="O258" s="179">
        <f>_xll.GetPrice($O$4,"MonthlyAverage","Mid",$D258)</f>
        <v>34.5</v>
      </c>
      <c r="P258" s="21">
        <f t="shared" si="152"/>
        <v>690</v>
      </c>
      <c r="Q258" s="16">
        <f t="shared" si="153"/>
        <v>760.38000000000011</v>
      </c>
      <c r="R258" s="21">
        <f>_xll.GetPrice($R$4,"MonthlyAverage","Mid",$D258)</f>
        <v>32.799999999999997</v>
      </c>
      <c r="S258" s="21">
        <f t="shared" si="154"/>
        <v>656</v>
      </c>
      <c r="T258" s="16">
        <f t="shared" si="155"/>
        <v>722.91200000000003</v>
      </c>
      <c r="U258" s="190" t="e">
        <f t="shared" si="123"/>
        <v>#VALUE!</v>
      </c>
      <c r="V258" s="183" t="e">
        <f t="shared" si="124"/>
        <v>#VALUE!</v>
      </c>
      <c r="W258" s="191" t="e">
        <f t="shared" si="125"/>
        <v>#VALUE!</v>
      </c>
      <c r="X258" s="183" t="e">
        <f t="shared" si="126"/>
        <v>#VALUE!</v>
      </c>
      <c r="Y258" s="191" t="e">
        <f t="shared" si="127"/>
        <v>#VALUE!</v>
      </c>
      <c r="Z258" s="194" t="e">
        <f t="shared" si="128"/>
        <v>#VALUE!</v>
      </c>
      <c r="AA258" s="183" t="e">
        <f t="shared" si="129"/>
        <v>#VALUE!</v>
      </c>
      <c r="AB258" s="25" t="e">
        <f t="shared" si="130"/>
        <v>#VALUE!</v>
      </c>
      <c r="AC258" s="16" t="e">
        <f t="shared" si="131"/>
        <v>#VALUE!</v>
      </c>
      <c r="AD258" s="16" t="e">
        <f t="shared" si="132"/>
        <v>#VALUE!</v>
      </c>
      <c r="AE258" s="25" t="e">
        <f t="shared" si="133"/>
        <v>#VALUE!</v>
      </c>
      <c r="AF258" s="16" t="e">
        <f t="shared" si="134"/>
        <v>#VALUE!</v>
      </c>
      <c r="AG258" s="16">
        <f t="shared" si="135"/>
        <v>-3</v>
      </c>
      <c r="AH258" s="16">
        <f t="shared" si="136"/>
        <v>9.9180000000000064</v>
      </c>
      <c r="AI258" s="16">
        <f t="shared" si="137"/>
        <v>-23.362400000000093</v>
      </c>
      <c r="AJ258" s="25" t="e">
        <f t="shared" si="138"/>
        <v>#VALUE!</v>
      </c>
      <c r="AK258" s="16" t="e">
        <f t="shared" si="139"/>
        <v>#VALUE!</v>
      </c>
      <c r="AL258" s="16" t="e">
        <f t="shared" si="140"/>
        <v>#VALUE!</v>
      </c>
      <c r="AM258" s="16" t="e">
        <f t="shared" si="141"/>
        <v>#VALUE!</v>
      </c>
      <c r="AN258" s="42" t="e">
        <f t="shared" si="142"/>
        <v>#VALUE!</v>
      </c>
      <c r="AO258" s="43" t="e">
        <f t="shared" si="143"/>
        <v>#VALUE!</v>
      </c>
      <c r="AP258" s="43" t="e">
        <f t="shared" si="144"/>
        <v>#VALUE!</v>
      </c>
      <c r="AQ258" s="43">
        <f t="shared" si="145"/>
        <v>-24.5</v>
      </c>
      <c r="AR258" s="43">
        <f t="shared" si="146"/>
        <v>-37.090000000000032</v>
      </c>
      <c r="AS258" s="177" t="e">
        <f t="shared" si="147"/>
        <v>#VALUE!</v>
      </c>
      <c r="AT258" s="115" t="e">
        <f t="shared" si="148"/>
        <v>#VALUE!</v>
      </c>
      <c r="AU258" s="115" t="e">
        <f t="shared" si="149"/>
        <v>#VALUE!</v>
      </c>
      <c r="AV258" s="115" t="e">
        <f t="shared" si="150"/>
        <v>#VALUE!</v>
      </c>
      <c r="AW258" s="115" t="e">
        <f t="shared" si="151"/>
        <v>#VALUE!</v>
      </c>
    </row>
    <row r="259" spans="1:49" x14ac:dyDescent="0.35">
      <c r="A259" s="5">
        <f t="shared" si="117"/>
        <v>2014</v>
      </c>
      <c r="B259" s="5">
        <f t="shared" si="118"/>
        <v>1</v>
      </c>
      <c r="C259" s="5">
        <f t="shared" si="119"/>
        <v>3</v>
      </c>
      <c r="D259" s="7">
        <f t="shared" si="120"/>
        <v>41729</v>
      </c>
      <c r="E259" s="7" t="str">
        <f>_xll.GetPriceData($J$4,"assessmentdate",D259)</f>
        <v>#N/A Log in required</v>
      </c>
      <c r="F259" s="33" t="s">
        <v>63</v>
      </c>
      <c r="G259" s="38" t="e">
        <f>_xll.GetPrice($G$4,,"mid",E259)</f>
        <v>#VALUE!</v>
      </c>
      <c r="H259" s="38">
        <f>_xll.GetPrice($G$4,,"mid",D259)</f>
        <v>364.66</v>
      </c>
      <c r="I259" s="38">
        <f>_xll.GetPrice($I$4,"MonthlyAverage","Mid",$D259)</f>
        <v>356.57</v>
      </c>
      <c r="J259" s="16" t="str">
        <f>_xll.GetPriceData(J$4,"mid",$D259)</f>
        <v>#N/A Log in required</v>
      </c>
      <c r="K259" s="21" t="e">
        <f t="shared" si="121"/>
        <v>#VALUE!</v>
      </c>
      <c r="L259" s="16" t="str">
        <f>_xll.GetPriceData(L$4,"mid",$D259)</f>
        <v>#N/A Log in required</v>
      </c>
      <c r="M259" s="21" t="e">
        <f t="shared" si="122"/>
        <v>#VALUE!</v>
      </c>
      <c r="N259" s="16">
        <f>_xll.GetPrice($N$4,"MonthlyAverage","Mid",$D259)</f>
        <v>407.5</v>
      </c>
      <c r="O259" s="179">
        <f>_xll.GetPrice($O$4,"MonthlyAverage","Mid",$D259)</f>
        <v>34.5</v>
      </c>
      <c r="P259" s="21">
        <f t="shared" si="152"/>
        <v>690</v>
      </c>
      <c r="Q259" s="16">
        <f t="shared" si="153"/>
        <v>760.38000000000011</v>
      </c>
      <c r="R259" s="21">
        <f>_xll.GetPrice($R$4,"MonthlyAverage","Mid",$D259)</f>
        <v>31.56</v>
      </c>
      <c r="S259" s="21">
        <f t="shared" si="154"/>
        <v>631.19999999999993</v>
      </c>
      <c r="T259" s="16">
        <f t="shared" si="155"/>
        <v>695.58240000000001</v>
      </c>
      <c r="U259" s="190" t="e">
        <f t="shared" si="123"/>
        <v>#VALUE!</v>
      </c>
      <c r="V259" s="183" t="e">
        <f t="shared" si="124"/>
        <v>#VALUE!</v>
      </c>
      <c r="W259" s="191" t="e">
        <f t="shared" si="125"/>
        <v>#VALUE!</v>
      </c>
      <c r="X259" s="183" t="e">
        <f t="shared" si="126"/>
        <v>#VALUE!</v>
      </c>
      <c r="Y259" s="191" t="e">
        <f t="shared" si="127"/>
        <v>#VALUE!</v>
      </c>
      <c r="Z259" s="194" t="e">
        <f t="shared" si="128"/>
        <v>#VALUE!</v>
      </c>
      <c r="AA259" s="183" t="e">
        <f t="shared" si="129"/>
        <v>#VALUE!</v>
      </c>
      <c r="AB259" s="25" t="e">
        <f t="shared" si="130"/>
        <v>#VALUE!</v>
      </c>
      <c r="AC259" s="16" t="e">
        <f t="shared" si="131"/>
        <v>#VALUE!</v>
      </c>
      <c r="AD259" s="16" t="e">
        <f t="shared" si="132"/>
        <v>#VALUE!</v>
      </c>
      <c r="AE259" s="25" t="e">
        <f t="shared" si="133"/>
        <v>#VALUE!</v>
      </c>
      <c r="AF259" s="16" t="e">
        <f t="shared" si="134"/>
        <v>#VALUE!</v>
      </c>
      <c r="AG259" s="16">
        <f t="shared" si="135"/>
        <v>-2.5</v>
      </c>
      <c r="AH259" s="16">
        <f t="shared" si="136"/>
        <v>0</v>
      </c>
      <c r="AI259" s="16">
        <f t="shared" si="137"/>
        <v>-27.329600000000028</v>
      </c>
      <c r="AJ259" s="25" t="e">
        <f t="shared" si="138"/>
        <v>#VALUE!</v>
      </c>
      <c r="AK259" s="16" t="e">
        <f t="shared" si="139"/>
        <v>#VALUE!</v>
      </c>
      <c r="AL259" s="16" t="e">
        <f t="shared" si="140"/>
        <v>#VALUE!</v>
      </c>
      <c r="AM259" s="16" t="e">
        <f t="shared" si="141"/>
        <v>#VALUE!</v>
      </c>
      <c r="AN259" s="42" t="e">
        <f t="shared" si="142"/>
        <v>#VALUE!</v>
      </c>
      <c r="AO259" s="43" t="e">
        <f t="shared" si="143"/>
        <v>#VALUE!</v>
      </c>
      <c r="AP259" s="43" t="e">
        <f t="shared" si="144"/>
        <v>#VALUE!</v>
      </c>
      <c r="AQ259" s="43">
        <f t="shared" si="145"/>
        <v>22.270000000000039</v>
      </c>
      <c r="AR259" s="43">
        <f t="shared" si="146"/>
        <v>7.4800000000000182</v>
      </c>
      <c r="AS259" s="177" t="e">
        <f t="shared" si="147"/>
        <v>#VALUE!</v>
      </c>
      <c r="AT259" s="115" t="e">
        <f t="shared" si="148"/>
        <v>#VALUE!</v>
      </c>
      <c r="AU259" s="115" t="e">
        <f t="shared" si="149"/>
        <v>#VALUE!</v>
      </c>
      <c r="AV259" s="115" t="e">
        <f t="shared" si="150"/>
        <v>#VALUE!</v>
      </c>
      <c r="AW259" s="115" t="e">
        <f t="shared" si="151"/>
        <v>#VALUE!</v>
      </c>
    </row>
    <row r="260" spans="1:49" x14ac:dyDescent="0.35">
      <c r="A260" s="5">
        <f t="shared" si="117"/>
        <v>2014</v>
      </c>
      <c r="B260" s="5">
        <f t="shared" si="118"/>
        <v>2</v>
      </c>
      <c r="C260" s="5">
        <f t="shared" si="119"/>
        <v>4</v>
      </c>
      <c r="D260" s="7">
        <f t="shared" si="120"/>
        <v>41759</v>
      </c>
      <c r="E260" s="7" t="str">
        <f>_xll.GetPriceData($J$4,"assessmentdate",D260)</f>
        <v>#N/A Log in required</v>
      </c>
      <c r="F260" s="33" t="s">
        <v>64</v>
      </c>
      <c r="G260" s="38" t="e">
        <f>_xll.GetPrice($G$4,,"mid",E260)</f>
        <v>#VALUE!</v>
      </c>
      <c r="H260" s="38">
        <f>_xll.GetPrice($G$4,,"mid",D260)</f>
        <v>366.66</v>
      </c>
      <c r="I260" s="38">
        <f>_xll.GetPrice($I$4,"MonthlyAverage","Mid",$D260)</f>
        <v>370.05</v>
      </c>
      <c r="J260" s="16" t="str">
        <f>_xll.GetPriceData(J$4,"mid",$D260)</f>
        <v>#N/A Log in required</v>
      </c>
      <c r="K260" s="21" t="e">
        <f t="shared" si="121"/>
        <v>#VALUE!</v>
      </c>
      <c r="L260" s="16" t="str">
        <f>_xll.GetPriceData(L$4,"mid",$D260)</f>
        <v>#N/A Log in required</v>
      </c>
      <c r="M260" s="21" t="e">
        <f t="shared" si="122"/>
        <v>#VALUE!</v>
      </c>
      <c r="N260" s="16">
        <f>_xll.GetPrice($N$4,"MonthlyAverage","Mid",$D260)</f>
        <v>412.5</v>
      </c>
      <c r="O260" s="179">
        <f>_xll.GetPrice($O$4,"MonthlyAverage","Mid",$D260)</f>
        <v>34.5</v>
      </c>
      <c r="P260" s="21">
        <f t="shared" si="152"/>
        <v>690</v>
      </c>
      <c r="Q260" s="16">
        <f t="shared" si="153"/>
        <v>760.38000000000011</v>
      </c>
      <c r="R260" s="21">
        <f>_xll.GetPrice($R$4,"MonthlyAverage","Mid",$D260)</f>
        <v>33.47</v>
      </c>
      <c r="S260" s="21">
        <f t="shared" si="154"/>
        <v>669.4</v>
      </c>
      <c r="T260" s="16">
        <f t="shared" si="155"/>
        <v>737.67880000000002</v>
      </c>
      <c r="U260" s="190" t="e">
        <f t="shared" si="123"/>
        <v>#VALUE!</v>
      </c>
      <c r="V260" s="183" t="e">
        <f t="shared" si="124"/>
        <v>#VALUE!</v>
      </c>
      <c r="W260" s="191" t="e">
        <f t="shared" si="125"/>
        <v>#VALUE!</v>
      </c>
      <c r="X260" s="183" t="e">
        <f t="shared" si="126"/>
        <v>#VALUE!</v>
      </c>
      <c r="Y260" s="191" t="e">
        <f t="shared" si="127"/>
        <v>#VALUE!</v>
      </c>
      <c r="Z260" s="194" t="e">
        <f t="shared" si="128"/>
        <v>#VALUE!</v>
      </c>
      <c r="AA260" s="183" t="e">
        <f t="shared" si="129"/>
        <v>#VALUE!</v>
      </c>
      <c r="AB260" s="25" t="e">
        <f t="shared" si="130"/>
        <v>#VALUE!</v>
      </c>
      <c r="AC260" s="16" t="e">
        <f t="shared" si="131"/>
        <v>#VALUE!</v>
      </c>
      <c r="AD260" s="16" t="e">
        <f t="shared" si="132"/>
        <v>#VALUE!</v>
      </c>
      <c r="AE260" s="25" t="e">
        <f t="shared" si="133"/>
        <v>#VALUE!</v>
      </c>
      <c r="AF260" s="16" t="e">
        <f t="shared" si="134"/>
        <v>#VALUE!</v>
      </c>
      <c r="AG260" s="16">
        <f t="shared" si="135"/>
        <v>5</v>
      </c>
      <c r="AH260" s="16">
        <f t="shared" si="136"/>
        <v>0</v>
      </c>
      <c r="AI260" s="16">
        <f t="shared" si="137"/>
        <v>42.096400000000017</v>
      </c>
      <c r="AJ260" s="25" t="e">
        <f t="shared" si="138"/>
        <v>#VALUE!</v>
      </c>
      <c r="AK260" s="16" t="e">
        <f t="shared" si="139"/>
        <v>#VALUE!</v>
      </c>
      <c r="AL260" s="16" t="e">
        <f t="shared" si="140"/>
        <v>#VALUE!</v>
      </c>
      <c r="AM260" s="16" t="e">
        <f t="shared" si="141"/>
        <v>#VALUE!</v>
      </c>
      <c r="AN260" s="42" t="e">
        <f t="shared" si="142"/>
        <v>#VALUE!</v>
      </c>
      <c r="AO260" s="43" t="e">
        <f t="shared" si="143"/>
        <v>#VALUE!</v>
      </c>
      <c r="AP260" s="43" t="e">
        <f t="shared" si="144"/>
        <v>#VALUE!</v>
      </c>
      <c r="AQ260" s="43">
        <f t="shared" si="145"/>
        <v>2</v>
      </c>
      <c r="AR260" s="43">
        <f t="shared" si="146"/>
        <v>13.480000000000018</v>
      </c>
      <c r="AS260" s="177" t="e">
        <f t="shared" si="147"/>
        <v>#VALUE!</v>
      </c>
      <c r="AT260" s="115" t="e">
        <f t="shared" si="148"/>
        <v>#VALUE!</v>
      </c>
      <c r="AU260" s="115" t="e">
        <f t="shared" si="149"/>
        <v>#VALUE!</v>
      </c>
      <c r="AV260" s="115" t="e">
        <f t="shared" si="150"/>
        <v>#VALUE!</v>
      </c>
      <c r="AW260" s="115" t="e">
        <f t="shared" si="151"/>
        <v>#VALUE!</v>
      </c>
    </row>
    <row r="261" spans="1:49" x14ac:dyDescent="0.35">
      <c r="A261" s="5">
        <f t="shared" ref="A261:A324" si="156">YEAR(F261)</f>
        <v>2014</v>
      </c>
      <c r="B261" s="5">
        <f t="shared" ref="B261:B324" si="157">CHOOSE(C261,1,1,1,2,2,2,3,3,3,4,4,4)</f>
        <v>2</v>
      </c>
      <c r="C261" s="5">
        <f t="shared" ref="C261:C324" si="158">MONTH(F261)</f>
        <v>5</v>
      </c>
      <c r="D261" s="7">
        <f t="shared" ref="D261:D324" si="159">EOMONTH(F261,0)</f>
        <v>41790</v>
      </c>
      <c r="E261" s="7" t="str">
        <f>_xll.GetPriceData($J$4,"assessmentdate",D261)</f>
        <v>#N/A Log in required</v>
      </c>
      <c r="F261" s="33" t="s">
        <v>65</v>
      </c>
      <c r="G261" s="38" t="e">
        <f>_xll.GetPrice($G$4,,"mid",E261)</f>
        <v>#VALUE!</v>
      </c>
      <c r="H261" s="38">
        <f>_xll.GetPrice($G$4,,"mid",D261)</f>
        <v>365.67</v>
      </c>
      <c r="I261" s="38">
        <f>_xll.GetPrice($I$4,"MonthlyAverage","Mid",$D261)</f>
        <v>365.98</v>
      </c>
      <c r="J261" s="16" t="str">
        <f>_xll.GetPriceData(J$4,"mid",$D261)</f>
        <v>#N/A Log in required</v>
      </c>
      <c r="K261" s="21" t="e">
        <f t="shared" ref="K261:K324" si="160">J261/2240*2204.6</f>
        <v>#VALUE!</v>
      </c>
      <c r="L261" s="16" t="str">
        <f>_xll.GetPriceData(L$4,"mid",$D261)</f>
        <v>#N/A Log in required</v>
      </c>
      <c r="M261" s="21" t="e">
        <f t="shared" ref="M261:M324" si="161">L261/2240*2204.6</f>
        <v>#VALUE!</v>
      </c>
      <c r="N261" s="16">
        <f>_xll.GetPrice($N$4,"MonthlyAverage","Mid",$D261)</f>
        <v>414.5</v>
      </c>
      <c r="O261" s="179">
        <f>_xll.GetPrice($O$4,"MonthlyAverage","Mid",$D261)</f>
        <v>34.5</v>
      </c>
      <c r="P261" s="21">
        <f t="shared" si="152"/>
        <v>690</v>
      </c>
      <c r="Q261" s="16">
        <f t="shared" si="153"/>
        <v>760.38000000000011</v>
      </c>
      <c r="R261" s="21">
        <f>_xll.GetPrice($R$4,"MonthlyAverage","Mid",$D261)</f>
        <v>34.4</v>
      </c>
      <c r="S261" s="21">
        <f t="shared" si="154"/>
        <v>688</v>
      </c>
      <c r="T261" s="16">
        <f t="shared" si="155"/>
        <v>758.17600000000004</v>
      </c>
      <c r="U261" s="190" t="e">
        <f t="shared" ref="U261:U324" si="162">P261-J261</f>
        <v>#VALUE!</v>
      </c>
      <c r="V261" s="183" t="e">
        <f t="shared" ref="V261:V324" si="163">Q261-K261</f>
        <v>#VALUE!</v>
      </c>
      <c r="W261" s="191" t="e">
        <f t="shared" ref="W261:W324" si="164">S261-L261</f>
        <v>#VALUE!</v>
      </c>
      <c r="X261" s="183" t="e">
        <f t="shared" ref="X261:X324" si="165">T261-M261</f>
        <v>#VALUE!</v>
      </c>
      <c r="Y261" s="191" t="e">
        <f t="shared" ref="Y261:Y324" si="166">L261-J261</f>
        <v>#VALUE!</v>
      </c>
      <c r="Z261" s="194" t="e">
        <f t="shared" ref="Z261:Z324" si="167">M261-K261</f>
        <v>#VALUE!</v>
      </c>
      <c r="AA261" s="183" t="e">
        <f t="shared" ref="AA261:AA324" si="168">N261-M261</f>
        <v>#VALUE!</v>
      </c>
      <c r="AB261" s="25" t="e">
        <f t="shared" ref="AB261:AB324" si="169">J261-J260</f>
        <v>#VALUE!</v>
      </c>
      <c r="AC261" s="16" t="e">
        <f t="shared" ref="AC261:AC324" si="170">L261-L260</f>
        <v>#VALUE!</v>
      </c>
      <c r="AD261" s="16" t="e">
        <f t="shared" ref="AD261:AD324" si="171">Y261-Y260</f>
        <v>#VALUE!</v>
      </c>
      <c r="AE261" s="25" t="e">
        <f t="shared" ref="AE261:AE324" si="172">K261-K260</f>
        <v>#VALUE!</v>
      </c>
      <c r="AF261" s="16" t="e">
        <f t="shared" ref="AF261:AF324" si="173">M261-M260</f>
        <v>#VALUE!</v>
      </c>
      <c r="AG261" s="16">
        <f t="shared" ref="AG261:AG324" si="174">N261-N260</f>
        <v>2</v>
      </c>
      <c r="AH261" s="16">
        <f t="shared" ref="AH261:AH324" si="175">Q261-Q260</f>
        <v>0</v>
      </c>
      <c r="AI261" s="16">
        <f t="shared" ref="AI261:AI324" si="176">T261-T260</f>
        <v>20.497200000000021</v>
      </c>
      <c r="AJ261" s="25" t="e">
        <f t="shared" ref="AJ261:AJ324" si="177">V261-V260</f>
        <v>#VALUE!</v>
      </c>
      <c r="AK261" s="16" t="e">
        <f t="shared" ref="AK261:AK324" si="178">X261-X260</f>
        <v>#VALUE!</v>
      </c>
      <c r="AL261" s="16" t="e">
        <f t="shared" ref="AL261:AL324" si="179">Z261-Z260</f>
        <v>#VALUE!</v>
      </c>
      <c r="AM261" s="16" t="e">
        <f t="shared" ref="AM261:AM324" si="180">AA261-AA260</f>
        <v>#VALUE!</v>
      </c>
      <c r="AN261" s="42" t="e">
        <f t="shared" ref="AN261:AN324" si="181">G261-G260</f>
        <v>#VALUE!</v>
      </c>
      <c r="AO261" s="43" t="e">
        <f t="shared" ref="AO261:AO324" si="182">H260-G260</f>
        <v>#VALUE!</v>
      </c>
      <c r="AP261" s="43" t="e">
        <f t="shared" ref="AP261:AP324" si="183">G261-H260</f>
        <v>#VALUE!</v>
      </c>
      <c r="AQ261" s="43">
        <f t="shared" ref="AQ261:AQ324" si="184">H261-H260</f>
        <v>-0.99000000000000909</v>
      </c>
      <c r="AR261" s="43">
        <f t="shared" ref="AR261:AR324" si="185">I261-I260</f>
        <v>-4.0699999999999932</v>
      </c>
      <c r="AS261" s="177" t="e">
        <f t="shared" ref="AS261:AS324" si="186">IF(OR(AND(AN261&gt;0,AB261&gt;0),AND(AN261&lt;0,AB261&lt;0)),"align","diverge")</f>
        <v>#VALUE!</v>
      </c>
      <c r="AT261" s="115" t="e">
        <f t="shared" ref="AT261:AT324" si="187">IF(OR(AND(AO261&gt;0,AB261&gt;0),AND(AO261&lt;0,AB261&lt;0)),"align","diverge")</f>
        <v>#VALUE!</v>
      </c>
      <c r="AU261" s="115" t="e">
        <f t="shared" ref="AU261:AU324" si="188">IF(OR(AND(AP261&gt;0,AB261&gt;0),AND(AP261&lt;0,AB261&lt;0)),"align","diverge")</f>
        <v>#VALUE!</v>
      </c>
      <c r="AV261" s="115" t="e">
        <f t="shared" ref="AV261:AV324" si="189">IF(OR(AND(AQ261&gt;0,AB261&gt;0),AND(AQ261&lt;0,AB261&lt;0)),"align","diverge")</f>
        <v>#VALUE!</v>
      </c>
      <c r="AW261" s="115" t="e">
        <f t="shared" ref="AW261:AW324" si="190">IF(OR(AND(AR261&gt;0,AB261&gt;0),AND(AR261&lt;0,AB261&lt;0)),"align","diverge")</f>
        <v>#VALUE!</v>
      </c>
    </row>
    <row r="262" spans="1:49" x14ac:dyDescent="0.35">
      <c r="A262" s="5">
        <f t="shared" si="156"/>
        <v>2014</v>
      </c>
      <c r="B262" s="5">
        <f t="shared" si="157"/>
        <v>2</v>
      </c>
      <c r="C262" s="5">
        <f t="shared" si="158"/>
        <v>6</v>
      </c>
      <c r="D262" s="7">
        <f t="shared" si="159"/>
        <v>41820</v>
      </c>
      <c r="E262" s="7" t="str">
        <f>_xll.GetPriceData($J$4,"assessmentdate",D262)</f>
        <v>#N/A Log in required</v>
      </c>
      <c r="F262" s="33" t="s">
        <v>66</v>
      </c>
      <c r="G262" s="38" t="e">
        <f>_xll.GetPrice($G$4,,"mid",E262)</f>
        <v>#VALUE!</v>
      </c>
      <c r="H262" s="38">
        <f>_xll.GetPrice($G$4,,"mid",D262)</f>
        <v>361.98</v>
      </c>
      <c r="I262" s="38">
        <f>_xll.GetPrice($I$4,"MonthlyAverage","Mid",$D262)</f>
        <v>363.1</v>
      </c>
      <c r="J262" s="16" t="str">
        <f>_xll.GetPriceData(J$4,"mid",$D262)</f>
        <v>#N/A Log in required</v>
      </c>
      <c r="K262" s="21" t="e">
        <f t="shared" si="160"/>
        <v>#VALUE!</v>
      </c>
      <c r="L262" s="16" t="str">
        <f>_xll.GetPriceData(L$4,"mid",$D262)</f>
        <v>#N/A Log in required</v>
      </c>
      <c r="M262" s="21" t="e">
        <f t="shared" si="161"/>
        <v>#VALUE!</v>
      </c>
      <c r="N262" s="16">
        <f>_xll.GetPrice($N$4,"MonthlyAverage","Mid",$D262)</f>
        <v>417.5</v>
      </c>
      <c r="O262" s="179">
        <f>_xll.GetPrice($O$4,"MonthlyAverage","Mid",$D262)</f>
        <v>34.07</v>
      </c>
      <c r="P262" s="21">
        <f t="shared" si="152"/>
        <v>681.4</v>
      </c>
      <c r="Q262" s="16">
        <f t="shared" si="153"/>
        <v>750.90280000000007</v>
      </c>
      <c r="R262" s="21">
        <f>_xll.GetPrice($R$4,"MonthlyAverage","Mid",$D262)</f>
        <v>33.6</v>
      </c>
      <c r="S262" s="21">
        <f t="shared" si="154"/>
        <v>672</v>
      </c>
      <c r="T262" s="16">
        <f t="shared" si="155"/>
        <v>740.5440000000001</v>
      </c>
      <c r="U262" s="190" t="e">
        <f t="shared" si="162"/>
        <v>#VALUE!</v>
      </c>
      <c r="V262" s="183" t="e">
        <f t="shared" si="163"/>
        <v>#VALUE!</v>
      </c>
      <c r="W262" s="191" t="e">
        <f t="shared" si="164"/>
        <v>#VALUE!</v>
      </c>
      <c r="X262" s="183" t="e">
        <f t="shared" si="165"/>
        <v>#VALUE!</v>
      </c>
      <c r="Y262" s="191" t="e">
        <f t="shared" si="166"/>
        <v>#VALUE!</v>
      </c>
      <c r="Z262" s="194" t="e">
        <f t="shared" si="167"/>
        <v>#VALUE!</v>
      </c>
      <c r="AA262" s="183" t="e">
        <f t="shared" si="168"/>
        <v>#VALUE!</v>
      </c>
      <c r="AB262" s="25" t="e">
        <f t="shared" si="169"/>
        <v>#VALUE!</v>
      </c>
      <c r="AC262" s="16" t="e">
        <f t="shared" si="170"/>
        <v>#VALUE!</v>
      </c>
      <c r="AD262" s="16" t="e">
        <f t="shared" si="171"/>
        <v>#VALUE!</v>
      </c>
      <c r="AE262" s="25" t="e">
        <f t="shared" si="172"/>
        <v>#VALUE!</v>
      </c>
      <c r="AF262" s="16" t="e">
        <f t="shared" si="173"/>
        <v>#VALUE!</v>
      </c>
      <c r="AG262" s="16">
        <f t="shared" si="174"/>
        <v>3</v>
      </c>
      <c r="AH262" s="16">
        <f t="shared" si="175"/>
        <v>-9.4772000000000389</v>
      </c>
      <c r="AI262" s="16">
        <f t="shared" si="176"/>
        <v>-17.631999999999948</v>
      </c>
      <c r="AJ262" s="25" t="e">
        <f t="shared" si="177"/>
        <v>#VALUE!</v>
      </c>
      <c r="AK262" s="16" t="e">
        <f t="shared" si="178"/>
        <v>#VALUE!</v>
      </c>
      <c r="AL262" s="16" t="e">
        <f t="shared" si="179"/>
        <v>#VALUE!</v>
      </c>
      <c r="AM262" s="16" t="e">
        <f t="shared" si="180"/>
        <v>#VALUE!</v>
      </c>
      <c r="AN262" s="42" t="e">
        <f t="shared" si="181"/>
        <v>#VALUE!</v>
      </c>
      <c r="AO262" s="43" t="e">
        <f t="shared" si="182"/>
        <v>#VALUE!</v>
      </c>
      <c r="AP262" s="43" t="e">
        <f t="shared" si="183"/>
        <v>#VALUE!</v>
      </c>
      <c r="AQ262" s="43">
        <f t="shared" si="184"/>
        <v>-3.6899999999999977</v>
      </c>
      <c r="AR262" s="43">
        <f t="shared" si="185"/>
        <v>-2.8799999999999955</v>
      </c>
      <c r="AS262" s="177" t="e">
        <f t="shared" si="186"/>
        <v>#VALUE!</v>
      </c>
      <c r="AT262" s="115" t="e">
        <f t="shared" si="187"/>
        <v>#VALUE!</v>
      </c>
      <c r="AU262" s="115" t="e">
        <f t="shared" si="188"/>
        <v>#VALUE!</v>
      </c>
      <c r="AV262" s="115" t="e">
        <f t="shared" si="189"/>
        <v>#VALUE!</v>
      </c>
      <c r="AW262" s="115" t="e">
        <f t="shared" si="190"/>
        <v>#VALUE!</v>
      </c>
    </row>
    <row r="263" spans="1:49" x14ac:dyDescent="0.35">
      <c r="A263" s="5">
        <f t="shared" si="156"/>
        <v>2014</v>
      </c>
      <c r="B263" s="5">
        <f t="shared" si="157"/>
        <v>3</v>
      </c>
      <c r="C263" s="5">
        <f t="shared" si="158"/>
        <v>7</v>
      </c>
      <c r="D263" s="7">
        <f t="shared" si="159"/>
        <v>41851</v>
      </c>
      <c r="E263" s="7" t="str">
        <f>_xll.GetPriceData($J$4,"assessmentdate",D263)</f>
        <v>#N/A Log in required</v>
      </c>
      <c r="F263" s="33" t="s">
        <v>67</v>
      </c>
      <c r="G263" s="38" t="e">
        <f>_xll.GetPrice($G$4,,"mid",E263)</f>
        <v>#VALUE!</v>
      </c>
      <c r="H263" s="38">
        <f>_xll.GetPrice($G$4,,"mid",D263)</f>
        <v>371.64</v>
      </c>
      <c r="I263" s="38">
        <f>_xll.GetPrice($I$4,"MonthlyAverage","Mid",$D263)</f>
        <v>364.43</v>
      </c>
      <c r="J263" s="16" t="str">
        <f>_xll.GetPriceData(J$4,"mid",$D263)</f>
        <v>#N/A Log in required</v>
      </c>
      <c r="K263" s="21" t="e">
        <f t="shared" si="160"/>
        <v>#VALUE!</v>
      </c>
      <c r="L263" s="16" t="str">
        <f>_xll.GetPriceData(L$4,"mid",$D263)</f>
        <v>#N/A Log in required</v>
      </c>
      <c r="M263" s="21" t="e">
        <f t="shared" si="161"/>
        <v>#VALUE!</v>
      </c>
      <c r="N263" s="16">
        <f>_xll.GetPrice($N$4,"MonthlyAverage","Mid",$D263)</f>
        <v>410</v>
      </c>
      <c r="O263" s="179">
        <f>_xll.GetPrice($O$4,"MonthlyAverage","Mid",$D263)</f>
        <v>33.700000000000003</v>
      </c>
      <c r="P263" s="21">
        <f t="shared" si="152"/>
        <v>674</v>
      </c>
      <c r="Q263" s="16">
        <f t="shared" si="153"/>
        <v>742.74800000000005</v>
      </c>
      <c r="R263" s="21">
        <f>_xll.GetPrice($R$4,"MonthlyAverage","Mid",$D263)</f>
        <v>33.479999999999997</v>
      </c>
      <c r="S263" s="21">
        <f t="shared" si="154"/>
        <v>669.59999999999991</v>
      </c>
      <c r="T263" s="16">
        <f t="shared" si="155"/>
        <v>737.89919999999995</v>
      </c>
      <c r="U263" s="190" t="e">
        <f t="shared" si="162"/>
        <v>#VALUE!</v>
      </c>
      <c r="V263" s="183" t="e">
        <f t="shared" si="163"/>
        <v>#VALUE!</v>
      </c>
      <c r="W263" s="191" t="e">
        <f t="shared" si="164"/>
        <v>#VALUE!</v>
      </c>
      <c r="X263" s="183" t="e">
        <f t="shared" si="165"/>
        <v>#VALUE!</v>
      </c>
      <c r="Y263" s="191" t="e">
        <f t="shared" si="166"/>
        <v>#VALUE!</v>
      </c>
      <c r="Z263" s="194" t="e">
        <f t="shared" si="167"/>
        <v>#VALUE!</v>
      </c>
      <c r="AA263" s="183" t="e">
        <f t="shared" si="168"/>
        <v>#VALUE!</v>
      </c>
      <c r="AB263" s="25" t="e">
        <f t="shared" si="169"/>
        <v>#VALUE!</v>
      </c>
      <c r="AC263" s="16" t="e">
        <f t="shared" si="170"/>
        <v>#VALUE!</v>
      </c>
      <c r="AD263" s="16" t="e">
        <f t="shared" si="171"/>
        <v>#VALUE!</v>
      </c>
      <c r="AE263" s="25" t="e">
        <f t="shared" si="172"/>
        <v>#VALUE!</v>
      </c>
      <c r="AF263" s="16" t="e">
        <f t="shared" si="173"/>
        <v>#VALUE!</v>
      </c>
      <c r="AG263" s="16">
        <f t="shared" si="174"/>
        <v>-7.5</v>
      </c>
      <c r="AH263" s="16">
        <f t="shared" si="175"/>
        <v>-8.1548000000000229</v>
      </c>
      <c r="AI263" s="16">
        <f t="shared" si="176"/>
        <v>-2.6448000000001457</v>
      </c>
      <c r="AJ263" s="25" t="e">
        <f t="shared" si="177"/>
        <v>#VALUE!</v>
      </c>
      <c r="AK263" s="16" t="e">
        <f t="shared" si="178"/>
        <v>#VALUE!</v>
      </c>
      <c r="AL263" s="16" t="e">
        <f t="shared" si="179"/>
        <v>#VALUE!</v>
      </c>
      <c r="AM263" s="16" t="e">
        <f t="shared" si="180"/>
        <v>#VALUE!</v>
      </c>
      <c r="AN263" s="42" t="e">
        <f t="shared" si="181"/>
        <v>#VALUE!</v>
      </c>
      <c r="AO263" s="43" t="e">
        <f t="shared" si="182"/>
        <v>#VALUE!</v>
      </c>
      <c r="AP263" s="43" t="e">
        <f t="shared" si="183"/>
        <v>#VALUE!</v>
      </c>
      <c r="AQ263" s="43">
        <f t="shared" si="184"/>
        <v>9.6599999999999682</v>
      </c>
      <c r="AR263" s="43">
        <f t="shared" si="185"/>
        <v>1.3299999999999841</v>
      </c>
      <c r="AS263" s="177" t="e">
        <f t="shared" si="186"/>
        <v>#VALUE!</v>
      </c>
      <c r="AT263" s="115" t="e">
        <f t="shared" si="187"/>
        <v>#VALUE!</v>
      </c>
      <c r="AU263" s="115" t="e">
        <f t="shared" si="188"/>
        <v>#VALUE!</v>
      </c>
      <c r="AV263" s="115" t="e">
        <f t="shared" si="189"/>
        <v>#VALUE!</v>
      </c>
      <c r="AW263" s="115" t="e">
        <f t="shared" si="190"/>
        <v>#VALUE!</v>
      </c>
    </row>
    <row r="264" spans="1:49" x14ac:dyDescent="0.35">
      <c r="A264" s="5">
        <f t="shared" si="156"/>
        <v>2014</v>
      </c>
      <c r="B264" s="5">
        <f t="shared" si="157"/>
        <v>3</v>
      </c>
      <c r="C264" s="5">
        <f t="shared" si="158"/>
        <v>8</v>
      </c>
      <c r="D264" s="7">
        <f t="shared" si="159"/>
        <v>41882</v>
      </c>
      <c r="E264" s="7" t="str">
        <f>_xll.GetPriceData($J$4,"assessmentdate",D264)</f>
        <v>#N/A Log in required</v>
      </c>
      <c r="F264" s="33" t="s">
        <v>68</v>
      </c>
      <c r="G264" s="38" t="e">
        <f>_xll.GetPrice($G$4,,"mid",E264)</f>
        <v>#VALUE!</v>
      </c>
      <c r="H264" s="38">
        <f>_xll.GetPrice($G$4,,"mid",D264)</f>
        <v>377.72</v>
      </c>
      <c r="I264" s="38">
        <f>_xll.GetPrice($I$4,"MonthlyAverage","Mid",$D264)</f>
        <v>376.38</v>
      </c>
      <c r="J264" s="16" t="str">
        <f>_xll.GetPriceData(J$4,"mid",$D264)</f>
        <v>#N/A Log in required</v>
      </c>
      <c r="K264" s="21" t="e">
        <f t="shared" si="160"/>
        <v>#VALUE!</v>
      </c>
      <c r="L264" s="16" t="str">
        <f>_xll.GetPriceData(L$4,"mid",$D264)</f>
        <v>#N/A Log in required</v>
      </c>
      <c r="M264" s="21" t="e">
        <f t="shared" si="161"/>
        <v>#VALUE!</v>
      </c>
      <c r="N264" s="16">
        <f>_xll.GetPrice($N$4,"MonthlyAverage","Mid",$D264)</f>
        <v>404.5</v>
      </c>
      <c r="O264" s="179">
        <f>_xll.GetPrice($O$4,"MonthlyAverage","Mid",$D264)</f>
        <v>32.549999999999997</v>
      </c>
      <c r="P264" s="21">
        <f t="shared" si="152"/>
        <v>651</v>
      </c>
      <c r="Q264" s="16">
        <f t="shared" si="153"/>
        <v>717.40200000000004</v>
      </c>
      <c r="R264" s="21">
        <f>_xll.GetPrice($R$4,"MonthlyAverage","Mid",$D264)</f>
        <v>33.68</v>
      </c>
      <c r="S264" s="21">
        <f t="shared" si="154"/>
        <v>673.6</v>
      </c>
      <c r="T264" s="16">
        <f t="shared" si="155"/>
        <v>742.30720000000008</v>
      </c>
      <c r="U264" s="190" t="e">
        <f t="shared" si="162"/>
        <v>#VALUE!</v>
      </c>
      <c r="V264" s="183" t="e">
        <f t="shared" si="163"/>
        <v>#VALUE!</v>
      </c>
      <c r="W264" s="191" t="e">
        <f t="shared" si="164"/>
        <v>#VALUE!</v>
      </c>
      <c r="X264" s="183" t="e">
        <f t="shared" si="165"/>
        <v>#VALUE!</v>
      </c>
      <c r="Y264" s="191" t="e">
        <f t="shared" si="166"/>
        <v>#VALUE!</v>
      </c>
      <c r="Z264" s="194" t="e">
        <f t="shared" si="167"/>
        <v>#VALUE!</v>
      </c>
      <c r="AA264" s="183" t="e">
        <f t="shared" si="168"/>
        <v>#VALUE!</v>
      </c>
      <c r="AB264" s="25" t="e">
        <f t="shared" si="169"/>
        <v>#VALUE!</v>
      </c>
      <c r="AC264" s="16" t="e">
        <f t="shared" si="170"/>
        <v>#VALUE!</v>
      </c>
      <c r="AD264" s="16" t="e">
        <f t="shared" si="171"/>
        <v>#VALUE!</v>
      </c>
      <c r="AE264" s="25" t="e">
        <f t="shared" si="172"/>
        <v>#VALUE!</v>
      </c>
      <c r="AF264" s="16" t="e">
        <f t="shared" si="173"/>
        <v>#VALUE!</v>
      </c>
      <c r="AG264" s="16">
        <f t="shared" si="174"/>
        <v>-5.5</v>
      </c>
      <c r="AH264" s="16">
        <f t="shared" si="175"/>
        <v>-25.346000000000004</v>
      </c>
      <c r="AI264" s="16">
        <f t="shared" si="176"/>
        <v>4.4080000000001291</v>
      </c>
      <c r="AJ264" s="25" t="e">
        <f t="shared" si="177"/>
        <v>#VALUE!</v>
      </c>
      <c r="AK264" s="16" t="e">
        <f t="shared" si="178"/>
        <v>#VALUE!</v>
      </c>
      <c r="AL264" s="16" t="e">
        <f t="shared" si="179"/>
        <v>#VALUE!</v>
      </c>
      <c r="AM264" s="16" t="e">
        <f t="shared" si="180"/>
        <v>#VALUE!</v>
      </c>
      <c r="AN264" s="42" t="e">
        <f t="shared" si="181"/>
        <v>#VALUE!</v>
      </c>
      <c r="AO264" s="43" t="e">
        <f t="shared" si="182"/>
        <v>#VALUE!</v>
      </c>
      <c r="AP264" s="43" t="e">
        <f t="shared" si="183"/>
        <v>#VALUE!</v>
      </c>
      <c r="AQ264" s="43">
        <f t="shared" si="184"/>
        <v>6.0800000000000409</v>
      </c>
      <c r="AR264" s="43">
        <f t="shared" si="185"/>
        <v>11.949999999999989</v>
      </c>
      <c r="AS264" s="177" t="e">
        <f t="shared" si="186"/>
        <v>#VALUE!</v>
      </c>
      <c r="AT264" s="115" t="e">
        <f t="shared" si="187"/>
        <v>#VALUE!</v>
      </c>
      <c r="AU264" s="115" t="e">
        <f t="shared" si="188"/>
        <v>#VALUE!</v>
      </c>
      <c r="AV264" s="115" t="e">
        <f t="shared" si="189"/>
        <v>#VALUE!</v>
      </c>
      <c r="AW264" s="115" t="e">
        <f t="shared" si="190"/>
        <v>#VALUE!</v>
      </c>
    </row>
    <row r="265" spans="1:49" x14ac:dyDescent="0.35">
      <c r="A265" s="5">
        <f t="shared" si="156"/>
        <v>2014</v>
      </c>
      <c r="B265" s="5">
        <f t="shared" si="157"/>
        <v>3</v>
      </c>
      <c r="C265" s="5">
        <f t="shared" si="158"/>
        <v>9</v>
      </c>
      <c r="D265" s="7">
        <f t="shared" si="159"/>
        <v>41912</v>
      </c>
      <c r="E265" s="7" t="str">
        <f>_xll.GetPriceData($J$4,"assessmentdate",D265)</f>
        <v>#N/A Log in required</v>
      </c>
      <c r="F265" s="33" t="s">
        <v>69</v>
      </c>
      <c r="G265" s="38" t="e">
        <f>_xll.GetPrice($G$4,,"mid",E265)</f>
        <v>#VALUE!</v>
      </c>
      <c r="H265" s="38">
        <f>_xll.GetPrice($G$4,,"mid",D265)</f>
        <v>343.79</v>
      </c>
      <c r="I265" s="38">
        <f>_xll.GetPrice($I$4,"MonthlyAverage","Mid",$D265)</f>
        <v>362.9</v>
      </c>
      <c r="J265" s="16" t="str">
        <f>_xll.GetPriceData(J$4,"mid",$D265)</f>
        <v>#N/A Log in required</v>
      </c>
      <c r="K265" s="21" t="e">
        <f t="shared" si="160"/>
        <v>#VALUE!</v>
      </c>
      <c r="L265" s="16" t="str">
        <f>_xll.GetPriceData(L$4,"mid",$D265)</f>
        <v>#N/A Log in required</v>
      </c>
      <c r="M265" s="21" t="e">
        <f t="shared" si="161"/>
        <v>#VALUE!</v>
      </c>
      <c r="N265" s="16">
        <f>_xll.GetPrice($N$4,"MonthlyAverage","Mid",$D265)</f>
        <v>414.38</v>
      </c>
      <c r="O265" s="179">
        <f>_xll.GetPrice($O$4,"MonthlyAverage","Mid",$D265)</f>
        <v>33.15</v>
      </c>
      <c r="P265" s="21">
        <f t="shared" si="152"/>
        <v>663</v>
      </c>
      <c r="Q265" s="16">
        <f t="shared" si="153"/>
        <v>730.62600000000009</v>
      </c>
      <c r="R265" s="21">
        <f>_xll.GetPrice($R$4,"MonthlyAverage","Mid",$D265)</f>
        <v>33.17</v>
      </c>
      <c r="S265" s="21">
        <f t="shared" si="154"/>
        <v>663.40000000000009</v>
      </c>
      <c r="T265" s="16">
        <f t="shared" si="155"/>
        <v>731.06680000000017</v>
      </c>
      <c r="U265" s="190" t="e">
        <f t="shared" si="162"/>
        <v>#VALUE!</v>
      </c>
      <c r="V265" s="183" t="e">
        <f t="shared" si="163"/>
        <v>#VALUE!</v>
      </c>
      <c r="W265" s="191" t="e">
        <f t="shared" si="164"/>
        <v>#VALUE!</v>
      </c>
      <c r="X265" s="183" t="e">
        <f t="shared" si="165"/>
        <v>#VALUE!</v>
      </c>
      <c r="Y265" s="191" t="e">
        <f t="shared" si="166"/>
        <v>#VALUE!</v>
      </c>
      <c r="Z265" s="194" t="e">
        <f t="shared" si="167"/>
        <v>#VALUE!</v>
      </c>
      <c r="AA265" s="183" t="e">
        <f t="shared" si="168"/>
        <v>#VALUE!</v>
      </c>
      <c r="AB265" s="25" t="e">
        <f t="shared" si="169"/>
        <v>#VALUE!</v>
      </c>
      <c r="AC265" s="16" t="e">
        <f t="shared" si="170"/>
        <v>#VALUE!</v>
      </c>
      <c r="AD265" s="16" t="e">
        <f t="shared" si="171"/>
        <v>#VALUE!</v>
      </c>
      <c r="AE265" s="25" t="e">
        <f t="shared" si="172"/>
        <v>#VALUE!</v>
      </c>
      <c r="AF265" s="16" t="e">
        <f t="shared" si="173"/>
        <v>#VALUE!</v>
      </c>
      <c r="AG265" s="16">
        <f t="shared" si="174"/>
        <v>9.8799999999999955</v>
      </c>
      <c r="AH265" s="16">
        <f t="shared" si="175"/>
        <v>13.224000000000046</v>
      </c>
      <c r="AI265" s="16">
        <f t="shared" si="176"/>
        <v>-11.240399999999909</v>
      </c>
      <c r="AJ265" s="25" t="e">
        <f t="shared" si="177"/>
        <v>#VALUE!</v>
      </c>
      <c r="AK265" s="16" t="e">
        <f t="shared" si="178"/>
        <v>#VALUE!</v>
      </c>
      <c r="AL265" s="16" t="e">
        <f t="shared" si="179"/>
        <v>#VALUE!</v>
      </c>
      <c r="AM265" s="16" t="e">
        <f t="shared" si="180"/>
        <v>#VALUE!</v>
      </c>
      <c r="AN265" s="42" t="e">
        <f t="shared" si="181"/>
        <v>#VALUE!</v>
      </c>
      <c r="AO265" s="43" t="e">
        <f t="shared" si="182"/>
        <v>#VALUE!</v>
      </c>
      <c r="AP265" s="43" t="e">
        <f t="shared" si="183"/>
        <v>#VALUE!</v>
      </c>
      <c r="AQ265" s="43">
        <f t="shared" si="184"/>
        <v>-33.930000000000007</v>
      </c>
      <c r="AR265" s="43">
        <f t="shared" si="185"/>
        <v>-13.480000000000018</v>
      </c>
      <c r="AS265" s="177" t="e">
        <f t="shared" si="186"/>
        <v>#VALUE!</v>
      </c>
      <c r="AT265" s="115" t="e">
        <f t="shared" si="187"/>
        <v>#VALUE!</v>
      </c>
      <c r="AU265" s="115" t="e">
        <f t="shared" si="188"/>
        <v>#VALUE!</v>
      </c>
      <c r="AV265" s="115" t="e">
        <f t="shared" si="189"/>
        <v>#VALUE!</v>
      </c>
      <c r="AW265" s="115" t="e">
        <f t="shared" si="190"/>
        <v>#VALUE!</v>
      </c>
    </row>
    <row r="266" spans="1:49" x14ac:dyDescent="0.35">
      <c r="A266" s="5">
        <f t="shared" si="156"/>
        <v>2014</v>
      </c>
      <c r="B266" s="5">
        <f t="shared" si="157"/>
        <v>4</v>
      </c>
      <c r="C266" s="5">
        <f t="shared" si="158"/>
        <v>10</v>
      </c>
      <c r="D266" s="7">
        <f t="shared" si="159"/>
        <v>41943</v>
      </c>
      <c r="E266" s="7" t="str">
        <f>_xll.GetPriceData($J$4,"assessmentdate",D266)</f>
        <v>#N/A Log in required</v>
      </c>
      <c r="F266" s="33" t="s">
        <v>70</v>
      </c>
      <c r="G266" s="38" t="e">
        <f>_xll.GetPrice($G$4,,"mid",E266)</f>
        <v>#VALUE!</v>
      </c>
      <c r="H266" s="38">
        <f>_xll.GetPrice($G$4,,"mid",D266)</f>
        <v>321.5</v>
      </c>
      <c r="I266" s="38">
        <f>_xll.GetPrice($I$4,"MonthlyAverage","Mid",$D266)</f>
        <v>329.04</v>
      </c>
      <c r="J266" s="16" t="str">
        <f>_xll.GetPriceData(J$4,"mid",$D266)</f>
        <v>#N/A Log in required</v>
      </c>
      <c r="K266" s="21" t="e">
        <f t="shared" si="160"/>
        <v>#VALUE!</v>
      </c>
      <c r="L266" s="16" t="str">
        <f>_xll.GetPriceData(L$4,"mid",$D266)</f>
        <v>#N/A Log in required</v>
      </c>
      <c r="M266" s="21" t="e">
        <f t="shared" si="161"/>
        <v>#VALUE!</v>
      </c>
      <c r="N266" s="16">
        <f>_xll.GetPrice($N$4,"MonthlyAverage","Mid",$D266)</f>
        <v>404</v>
      </c>
      <c r="O266" s="179">
        <f>_xll.GetPrice($O$4,"MonthlyAverage","Mid",$D266)</f>
        <v>33.75</v>
      </c>
      <c r="P266" s="21">
        <f t="shared" si="152"/>
        <v>675</v>
      </c>
      <c r="Q266" s="16">
        <f t="shared" si="153"/>
        <v>743.85</v>
      </c>
      <c r="R266" s="21">
        <f>_xll.GetPrice($R$4,"MonthlyAverage","Mid",$D266)</f>
        <v>32.32</v>
      </c>
      <c r="S266" s="21">
        <f t="shared" si="154"/>
        <v>646.4</v>
      </c>
      <c r="T266" s="16">
        <f t="shared" si="155"/>
        <v>712.33280000000002</v>
      </c>
      <c r="U266" s="190" t="e">
        <f t="shared" si="162"/>
        <v>#VALUE!</v>
      </c>
      <c r="V266" s="183" t="e">
        <f t="shared" si="163"/>
        <v>#VALUE!</v>
      </c>
      <c r="W266" s="191" t="e">
        <f t="shared" si="164"/>
        <v>#VALUE!</v>
      </c>
      <c r="X266" s="183" t="e">
        <f t="shared" si="165"/>
        <v>#VALUE!</v>
      </c>
      <c r="Y266" s="191" t="e">
        <f t="shared" si="166"/>
        <v>#VALUE!</v>
      </c>
      <c r="Z266" s="194" t="e">
        <f t="shared" si="167"/>
        <v>#VALUE!</v>
      </c>
      <c r="AA266" s="183" t="e">
        <f t="shared" si="168"/>
        <v>#VALUE!</v>
      </c>
      <c r="AB266" s="25" t="e">
        <f t="shared" si="169"/>
        <v>#VALUE!</v>
      </c>
      <c r="AC266" s="16" t="e">
        <f t="shared" si="170"/>
        <v>#VALUE!</v>
      </c>
      <c r="AD266" s="16" t="e">
        <f t="shared" si="171"/>
        <v>#VALUE!</v>
      </c>
      <c r="AE266" s="25" t="e">
        <f t="shared" si="172"/>
        <v>#VALUE!</v>
      </c>
      <c r="AF266" s="16" t="e">
        <f t="shared" si="173"/>
        <v>#VALUE!</v>
      </c>
      <c r="AG266" s="16">
        <f t="shared" si="174"/>
        <v>-10.379999999999995</v>
      </c>
      <c r="AH266" s="16">
        <f t="shared" si="175"/>
        <v>13.223999999999933</v>
      </c>
      <c r="AI266" s="16">
        <f t="shared" si="176"/>
        <v>-18.734000000000151</v>
      </c>
      <c r="AJ266" s="25" t="e">
        <f t="shared" si="177"/>
        <v>#VALUE!</v>
      </c>
      <c r="AK266" s="16" t="e">
        <f t="shared" si="178"/>
        <v>#VALUE!</v>
      </c>
      <c r="AL266" s="16" t="e">
        <f t="shared" si="179"/>
        <v>#VALUE!</v>
      </c>
      <c r="AM266" s="16" t="e">
        <f t="shared" si="180"/>
        <v>#VALUE!</v>
      </c>
      <c r="AN266" s="42" t="e">
        <f t="shared" si="181"/>
        <v>#VALUE!</v>
      </c>
      <c r="AO266" s="43" t="e">
        <f t="shared" si="182"/>
        <v>#VALUE!</v>
      </c>
      <c r="AP266" s="43" t="e">
        <f t="shared" si="183"/>
        <v>#VALUE!</v>
      </c>
      <c r="AQ266" s="43">
        <f t="shared" si="184"/>
        <v>-22.29000000000002</v>
      </c>
      <c r="AR266" s="43">
        <f t="shared" si="185"/>
        <v>-33.859999999999957</v>
      </c>
      <c r="AS266" s="177" t="e">
        <f t="shared" si="186"/>
        <v>#VALUE!</v>
      </c>
      <c r="AT266" s="115" t="e">
        <f t="shared" si="187"/>
        <v>#VALUE!</v>
      </c>
      <c r="AU266" s="115" t="e">
        <f t="shared" si="188"/>
        <v>#VALUE!</v>
      </c>
      <c r="AV266" s="115" t="e">
        <f t="shared" si="189"/>
        <v>#VALUE!</v>
      </c>
      <c r="AW266" s="115" t="e">
        <f t="shared" si="190"/>
        <v>#VALUE!</v>
      </c>
    </row>
    <row r="267" spans="1:49" x14ac:dyDescent="0.35">
      <c r="A267" s="5">
        <f t="shared" si="156"/>
        <v>2014</v>
      </c>
      <c r="B267" s="5">
        <f t="shared" si="157"/>
        <v>4</v>
      </c>
      <c r="C267" s="5">
        <f t="shared" si="158"/>
        <v>11</v>
      </c>
      <c r="D267" s="7">
        <f t="shared" si="159"/>
        <v>41973</v>
      </c>
      <c r="E267" s="7" t="str">
        <f>_xll.GetPriceData($J$4,"assessmentdate",D267)</f>
        <v>#N/A Log in required</v>
      </c>
      <c r="F267" s="33" t="s">
        <v>71</v>
      </c>
      <c r="G267" s="38" t="e">
        <f>_xll.GetPrice($G$4,,"mid",E267)</f>
        <v>#VALUE!</v>
      </c>
      <c r="H267" s="38">
        <f>_xll.GetPrice($G$4,,"mid",D267)</f>
        <v>298.02999999999997</v>
      </c>
      <c r="I267" s="38">
        <f>_xll.GetPrice($I$4,"MonthlyAverage","Mid",$D267)</f>
        <v>299.41000000000003</v>
      </c>
      <c r="J267" s="16" t="str">
        <f>_xll.GetPriceData(J$4,"mid",$D267)</f>
        <v>#N/A Log in required</v>
      </c>
      <c r="K267" s="21" t="e">
        <f t="shared" si="160"/>
        <v>#VALUE!</v>
      </c>
      <c r="L267" s="16" t="str">
        <f>_xll.GetPriceData(L$4,"mid",$D267)</f>
        <v>#N/A Log in required</v>
      </c>
      <c r="M267" s="21" t="e">
        <f t="shared" si="161"/>
        <v>#VALUE!</v>
      </c>
      <c r="N267" s="16">
        <f>_xll.GetPrice($N$4,"MonthlyAverage","Mid",$D267)</f>
        <v>390</v>
      </c>
      <c r="O267" s="179">
        <f>_xll.GetPrice($O$4,"MonthlyAverage","Mid",$D267)</f>
        <v>33.54</v>
      </c>
      <c r="P267" s="21">
        <f t="shared" si="152"/>
        <v>670.8</v>
      </c>
      <c r="Q267" s="16">
        <f t="shared" si="153"/>
        <v>739.22159999999997</v>
      </c>
      <c r="R267" s="21">
        <f>_xll.GetPrice($R$4,"MonthlyAverage","Mid",$D267)</f>
        <v>31.79</v>
      </c>
      <c r="S267" s="21">
        <f t="shared" si="154"/>
        <v>635.79999999999995</v>
      </c>
      <c r="T267" s="16">
        <f t="shared" si="155"/>
        <v>700.65160000000003</v>
      </c>
      <c r="U267" s="190" t="e">
        <f t="shared" si="162"/>
        <v>#VALUE!</v>
      </c>
      <c r="V267" s="183" t="e">
        <f t="shared" si="163"/>
        <v>#VALUE!</v>
      </c>
      <c r="W267" s="191" t="e">
        <f t="shared" si="164"/>
        <v>#VALUE!</v>
      </c>
      <c r="X267" s="183" t="e">
        <f t="shared" si="165"/>
        <v>#VALUE!</v>
      </c>
      <c r="Y267" s="191" t="e">
        <f t="shared" si="166"/>
        <v>#VALUE!</v>
      </c>
      <c r="Z267" s="194" t="e">
        <f t="shared" si="167"/>
        <v>#VALUE!</v>
      </c>
      <c r="AA267" s="183" t="e">
        <f t="shared" si="168"/>
        <v>#VALUE!</v>
      </c>
      <c r="AB267" s="25" t="e">
        <f t="shared" si="169"/>
        <v>#VALUE!</v>
      </c>
      <c r="AC267" s="16" t="e">
        <f t="shared" si="170"/>
        <v>#VALUE!</v>
      </c>
      <c r="AD267" s="16" t="e">
        <f t="shared" si="171"/>
        <v>#VALUE!</v>
      </c>
      <c r="AE267" s="25" t="e">
        <f t="shared" si="172"/>
        <v>#VALUE!</v>
      </c>
      <c r="AF267" s="16" t="e">
        <f t="shared" si="173"/>
        <v>#VALUE!</v>
      </c>
      <c r="AG267" s="16">
        <f t="shared" si="174"/>
        <v>-14</v>
      </c>
      <c r="AH267" s="16">
        <f t="shared" si="175"/>
        <v>-4.628400000000056</v>
      </c>
      <c r="AI267" s="16">
        <f t="shared" si="176"/>
        <v>-11.68119999999999</v>
      </c>
      <c r="AJ267" s="25" t="e">
        <f t="shared" si="177"/>
        <v>#VALUE!</v>
      </c>
      <c r="AK267" s="16" t="e">
        <f t="shared" si="178"/>
        <v>#VALUE!</v>
      </c>
      <c r="AL267" s="16" t="e">
        <f t="shared" si="179"/>
        <v>#VALUE!</v>
      </c>
      <c r="AM267" s="16" t="e">
        <f t="shared" si="180"/>
        <v>#VALUE!</v>
      </c>
      <c r="AN267" s="42" t="e">
        <f t="shared" si="181"/>
        <v>#VALUE!</v>
      </c>
      <c r="AO267" s="43" t="e">
        <f t="shared" si="182"/>
        <v>#VALUE!</v>
      </c>
      <c r="AP267" s="43" t="e">
        <f t="shared" si="183"/>
        <v>#VALUE!</v>
      </c>
      <c r="AQ267" s="43">
        <f t="shared" si="184"/>
        <v>-23.470000000000027</v>
      </c>
      <c r="AR267" s="43">
        <f t="shared" si="185"/>
        <v>-29.629999999999995</v>
      </c>
      <c r="AS267" s="177" t="e">
        <f t="shared" si="186"/>
        <v>#VALUE!</v>
      </c>
      <c r="AT267" s="115" t="e">
        <f t="shared" si="187"/>
        <v>#VALUE!</v>
      </c>
      <c r="AU267" s="115" t="e">
        <f t="shared" si="188"/>
        <v>#VALUE!</v>
      </c>
      <c r="AV267" s="115" t="e">
        <f t="shared" si="189"/>
        <v>#VALUE!</v>
      </c>
      <c r="AW267" s="115" t="e">
        <f t="shared" si="190"/>
        <v>#VALUE!</v>
      </c>
    </row>
    <row r="268" spans="1:49" x14ac:dyDescent="0.35">
      <c r="A268" s="5">
        <f t="shared" si="156"/>
        <v>2014</v>
      </c>
      <c r="B268" s="5">
        <f t="shared" si="157"/>
        <v>4</v>
      </c>
      <c r="C268" s="5">
        <f t="shared" si="158"/>
        <v>12</v>
      </c>
      <c r="D268" s="7">
        <f t="shared" si="159"/>
        <v>42004</v>
      </c>
      <c r="E268" s="7" t="str">
        <f>_xll.GetPriceData($J$4,"assessmentdate",D268)</f>
        <v>#N/A Log in required</v>
      </c>
      <c r="F268" s="33" t="s">
        <v>72</v>
      </c>
      <c r="G268" s="38" t="e">
        <f>_xll.GetPrice($G$4,,"mid",E268)</f>
        <v>#VALUE!</v>
      </c>
      <c r="H268" s="38">
        <f>_xll.GetPrice($G$4,,"mid",D268)</f>
        <v>313.48</v>
      </c>
      <c r="I268" s="38">
        <f>_xll.GetPrice($I$4,"MonthlyAverage","Mid",$D268)</f>
        <v>303.54000000000002</v>
      </c>
      <c r="J268" s="16" t="str">
        <f>_xll.GetPriceData(J$4,"mid",$D268)</f>
        <v>#N/A Log in required</v>
      </c>
      <c r="K268" s="21" t="e">
        <f t="shared" si="160"/>
        <v>#VALUE!</v>
      </c>
      <c r="L268" s="16" t="str">
        <f>_xll.GetPriceData(L$4,"mid",$D268)</f>
        <v>#N/A Log in required</v>
      </c>
      <c r="M268" s="21" t="e">
        <f t="shared" si="161"/>
        <v>#VALUE!</v>
      </c>
      <c r="N268" s="16">
        <f>_xll.GetPrice($N$4,"MonthlyAverage","Mid",$D268)</f>
        <v>375</v>
      </c>
      <c r="O268" s="179">
        <f>_xll.GetPrice($O$4,"MonthlyAverage","Mid",$D268)</f>
        <v>33.5</v>
      </c>
      <c r="P268" s="21">
        <f t="shared" si="152"/>
        <v>670</v>
      </c>
      <c r="Q268" s="16">
        <f t="shared" si="153"/>
        <v>738.34</v>
      </c>
      <c r="R268" s="21">
        <f>_xll.GetPrice($R$4,"MonthlyAverage","Mid",$D268)</f>
        <v>30.44</v>
      </c>
      <c r="S268" s="21">
        <f t="shared" si="154"/>
        <v>608.80000000000007</v>
      </c>
      <c r="T268" s="16">
        <f t="shared" si="155"/>
        <v>670.89760000000012</v>
      </c>
      <c r="U268" s="190" t="e">
        <f t="shared" si="162"/>
        <v>#VALUE!</v>
      </c>
      <c r="V268" s="183" t="e">
        <f t="shared" si="163"/>
        <v>#VALUE!</v>
      </c>
      <c r="W268" s="191" t="e">
        <f t="shared" si="164"/>
        <v>#VALUE!</v>
      </c>
      <c r="X268" s="183" t="e">
        <f t="shared" si="165"/>
        <v>#VALUE!</v>
      </c>
      <c r="Y268" s="191" t="e">
        <f t="shared" si="166"/>
        <v>#VALUE!</v>
      </c>
      <c r="Z268" s="194" t="e">
        <f t="shared" si="167"/>
        <v>#VALUE!</v>
      </c>
      <c r="AA268" s="183" t="e">
        <f t="shared" si="168"/>
        <v>#VALUE!</v>
      </c>
      <c r="AB268" s="25" t="e">
        <f t="shared" si="169"/>
        <v>#VALUE!</v>
      </c>
      <c r="AC268" s="16" t="e">
        <f t="shared" si="170"/>
        <v>#VALUE!</v>
      </c>
      <c r="AD268" s="16" t="e">
        <f t="shared" si="171"/>
        <v>#VALUE!</v>
      </c>
      <c r="AE268" s="25" t="e">
        <f t="shared" si="172"/>
        <v>#VALUE!</v>
      </c>
      <c r="AF268" s="16" t="e">
        <f t="shared" si="173"/>
        <v>#VALUE!</v>
      </c>
      <c r="AG268" s="16">
        <f t="shared" si="174"/>
        <v>-15</v>
      </c>
      <c r="AH268" s="16">
        <f t="shared" si="175"/>
        <v>-0.88159999999993488</v>
      </c>
      <c r="AI268" s="16">
        <f t="shared" si="176"/>
        <v>-29.753999999999905</v>
      </c>
      <c r="AJ268" s="25" t="e">
        <f t="shared" si="177"/>
        <v>#VALUE!</v>
      </c>
      <c r="AK268" s="16" t="e">
        <f t="shared" si="178"/>
        <v>#VALUE!</v>
      </c>
      <c r="AL268" s="16" t="e">
        <f t="shared" si="179"/>
        <v>#VALUE!</v>
      </c>
      <c r="AM268" s="16" t="e">
        <f t="shared" si="180"/>
        <v>#VALUE!</v>
      </c>
      <c r="AN268" s="42" t="e">
        <f t="shared" si="181"/>
        <v>#VALUE!</v>
      </c>
      <c r="AO268" s="43" t="e">
        <f t="shared" si="182"/>
        <v>#VALUE!</v>
      </c>
      <c r="AP268" s="43" t="e">
        <f t="shared" si="183"/>
        <v>#VALUE!</v>
      </c>
      <c r="AQ268" s="43">
        <f t="shared" si="184"/>
        <v>15.450000000000045</v>
      </c>
      <c r="AR268" s="43">
        <f t="shared" si="185"/>
        <v>4.1299999999999955</v>
      </c>
      <c r="AS268" s="177" t="e">
        <f t="shared" si="186"/>
        <v>#VALUE!</v>
      </c>
      <c r="AT268" s="115" t="e">
        <f t="shared" si="187"/>
        <v>#VALUE!</v>
      </c>
      <c r="AU268" s="115" t="e">
        <f t="shared" si="188"/>
        <v>#VALUE!</v>
      </c>
      <c r="AV268" s="115" t="e">
        <f t="shared" si="189"/>
        <v>#VALUE!</v>
      </c>
      <c r="AW268" s="115" t="e">
        <f t="shared" si="190"/>
        <v>#VALUE!</v>
      </c>
    </row>
    <row r="269" spans="1:49" x14ac:dyDescent="0.35">
      <c r="A269" s="5">
        <f t="shared" si="156"/>
        <v>2015</v>
      </c>
      <c r="B269" s="5">
        <f t="shared" si="157"/>
        <v>1</v>
      </c>
      <c r="C269" s="5">
        <f t="shared" si="158"/>
        <v>1</v>
      </c>
      <c r="D269" s="7">
        <f t="shared" si="159"/>
        <v>42035</v>
      </c>
      <c r="E269" s="7" t="str">
        <f>_xll.GetPriceData($J$4,"assessmentdate",D269)</f>
        <v>#N/A Log in required</v>
      </c>
      <c r="F269" s="33" t="s">
        <v>73</v>
      </c>
      <c r="G269" s="38" t="e">
        <f>_xll.GetPrice($G$4,,"mid",E269)</f>
        <v>#VALUE!</v>
      </c>
      <c r="H269" s="38">
        <f>_xll.GetPrice($G$4,,"mid",D269)</f>
        <v>298.58999999999997</v>
      </c>
      <c r="I269" s="38">
        <f>_xll.GetPrice($I$4,"MonthlyAverage","Mid",$D269)</f>
        <v>305.25</v>
      </c>
      <c r="J269" s="16" t="str">
        <f>_xll.GetPriceData(J$4,"mid",$D269)</f>
        <v>#N/A Log in required</v>
      </c>
      <c r="K269" s="21" t="e">
        <f t="shared" si="160"/>
        <v>#VALUE!</v>
      </c>
      <c r="L269" s="16" t="str">
        <f>_xll.GetPriceData(L$4,"mid",$D269)</f>
        <v>#N/A Log in required</v>
      </c>
      <c r="M269" s="21" t="e">
        <f t="shared" si="161"/>
        <v>#VALUE!</v>
      </c>
      <c r="N269" s="16">
        <f>_xll.GetPrice($N$4,"MonthlyAverage","Mid",$D269)</f>
        <v>366.5</v>
      </c>
      <c r="O269" s="179">
        <f>_xll.GetPrice($O$4,"MonthlyAverage","Mid",$D269)</f>
        <v>32.54</v>
      </c>
      <c r="P269" s="21">
        <f t="shared" si="152"/>
        <v>650.79999999999995</v>
      </c>
      <c r="Q269" s="16">
        <f t="shared" si="153"/>
        <v>717.1816</v>
      </c>
      <c r="R269" s="21">
        <f>_xll.GetPrice($R$4,"MonthlyAverage","Mid",$D269)</f>
        <v>28.35</v>
      </c>
      <c r="S269" s="21">
        <f t="shared" si="154"/>
        <v>567</v>
      </c>
      <c r="T269" s="16">
        <f t="shared" si="155"/>
        <v>624.83400000000006</v>
      </c>
      <c r="U269" s="190" t="e">
        <f t="shared" si="162"/>
        <v>#VALUE!</v>
      </c>
      <c r="V269" s="183" t="e">
        <f t="shared" si="163"/>
        <v>#VALUE!</v>
      </c>
      <c r="W269" s="191" t="e">
        <f t="shared" si="164"/>
        <v>#VALUE!</v>
      </c>
      <c r="X269" s="183" t="e">
        <f t="shared" si="165"/>
        <v>#VALUE!</v>
      </c>
      <c r="Y269" s="191" t="e">
        <f t="shared" si="166"/>
        <v>#VALUE!</v>
      </c>
      <c r="Z269" s="194" t="e">
        <f t="shared" si="167"/>
        <v>#VALUE!</v>
      </c>
      <c r="AA269" s="183" t="e">
        <f t="shared" si="168"/>
        <v>#VALUE!</v>
      </c>
      <c r="AB269" s="25" t="e">
        <f t="shared" si="169"/>
        <v>#VALUE!</v>
      </c>
      <c r="AC269" s="16" t="e">
        <f t="shared" si="170"/>
        <v>#VALUE!</v>
      </c>
      <c r="AD269" s="16" t="e">
        <f t="shared" si="171"/>
        <v>#VALUE!</v>
      </c>
      <c r="AE269" s="25" t="e">
        <f t="shared" si="172"/>
        <v>#VALUE!</v>
      </c>
      <c r="AF269" s="16" t="e">
        <f t="shared" si="173"/>
        <v>#VALUE!</v>
      </c>
      <c r="AG269" s="16">
        <f t="shared" si="174"/>
        <v>-8.5</v>
      </c>
      <c r="AH269" s="16">
        <f t="shared" si="175"/>
        <v>-21.158400000000029</v>
      </c>
      <c r="AI269" s="16">
        <f t="shared" si="176"/>
        <v>-46.063600000000065</v>
      </c>
      <c r="AJ269" s="25" t="e">
        <f t="shared" si="177"/>
        <v>#VALUE!</v>
      </c>
      <c r="AK269" s="16" t="e">
        <f t="shared" si="178"/>
        <v>#VALUE!</v>
      </c>
      <c r="AL269" s="16" t="e">
        <f t="shared" si="179"/>
        <v>#VALUE!</v>
      </c>
      <c r="AM269" s="16" t="e">
        <f t="shared" si="180"/>
        <v>#VALUE!</v>
      </c>
      <c r="AN269" s="42" t="e">
        <f t="shared" si="181"/>
        <v>#VALUE!</v>
      </c>
      <c r="AO269" s="43" t="e">
        <f t="shared" si="182"/>
        <v>#VALUE!</v>
      </c>
      <c r="AP269" s="43" t="e">
        <f t="shared" si="183"/>
        <v>#VALUE!</v>
      </c>
      <c r="AQ269" s="43">
        <f t="shared" si="184"/>
        <v>-14.890000000000043</v>
      </c>
      <c r="AR269" s="43">
        <f t="shared" si="185"/>
        <v>1.7099999999999795</v>
      </c>
      <c r="AS269" s="177" t="e">
        <f t="shared" si="186"/>
        <v>#VALUE!</v>
      </c>
      <c r="AT269" s="115" t="e">
        <f t="shared" si="187"/>
        <v>#VALUE!</v>
      </c>
      <c r="AU269" s="115" t="e">
        <f t="shared" si="188"/>
        <v>#VALUE!</v>
      </c>
      <c r="AV269" s="115" t="e">
        <f t="shared" si="189"/>
        <v>#VALUE!</v>
      </c>
      <c r="AW269" s="115" t="e">
        <f t="shared" si="190"/>
        <v>#VALUE!</v>
      </c>
    </row>
    <row r="270" spans="1:49" x14ac:dyDescent="0.35">
      <c r="A270" s="5">
        <f t="shared" si="156"/>
        <v>2015</v>
      </c>
      <c r="B270" s="5">
        <f t="shared" si="157"/>
        <v>1</v>
      </c>
      <c r="C270" s="5">
        <f t="shared" si="158"/>
        <v>2</v>
      </c>
      <c r="D270" s="7">
        <f t="shared" si="159"/>
        <v>42063</v>
      </c>
      <c r="E270" s="7" t="str">
        <f>_xll.GetPriceData($J$4,"assessmentdate",D270)</f>
        <v>#N/A Log in required</v>
      </c>
      <c r="F270" s="33" t="s">
        <v>74</v>
      </c>
      <c r="G270" s="38" t="e">
        <f>_xll.GetPrice($G$4,,"mid",E270)</f>
        <v>#VALUE!</v>
      </c>
      <c r="H270" s="38">
        <f>_xll.GetPrice($G$4,,"mid",D270)</f>
        <v>238</v>
      </c>
      <c r="I270" s="38">
        <f>_xll.GetPrice($I$4,"MonthlyAverage","Mid",$D270)</f>
        <v>238.99</v>
      </c>
      <c r="J270" s="16" t="str">
        <f>_xll.GetPriceData(J$4,"mid",$D270)</f>
        <v>#N/A Log in required</v>
      </c>
      <c r="K270" s="21" t="e">
        <f t="shared" si="160"/>
        <v>#VALUE!</v>
      </c>
      <c r="L270" s="16" t="str">
        <f>_xll.GetPriceData(L$4,"mid",$D270)</f>
        <v>#N/A Log in required</v>
      </c>
      <c r="M270" s="21" t="e">
        <f t="shared" si="161"/>
        <v>#VALUE!</v>
      </c>
      <c r="N270" s="16">
        <f>_xll.GetPrice($N$4,"MonthlyAverage","Mid",$D270)</f>
        <v>306.88</v>
      </c>
      <c r="O270" s="179">
        <f>_xll.GetPrice($O$4,"MonthlyAverage","Mid",$D270)</f>
        <v>30.86</v>
      </c>
      <c r="P270" s="21">
        <f t="shared" si="152"/>
        <v>617.20000000000005</v>
      </c>
      <c r="Q270" s="16">
        <f t="shared" si="153"/>
        <v>680.15440000000012</v>
      </c>
      <c r="R270" s="21">
        <f>_xll.GetPrice($R$4,"MonthlyAverage","Mid",$D270)</f>
        <v>25.63</v>
      </c>
      <c r="S270" s="21">
        <f t="shared" si="154"/>
        <v>512.6</v>
      </c>
      <c r="T270" s="16">
        <f t="shared" si="155"/>
        <v>564.88520000000005</v>
      </c>
      <c r="U270" s="190" t="e">
        <f t="shared" si="162"/>
        <v>#VALUE!</v>
      </c>
      <c r="V270" s="183" t="e">
        <f t="shared" si="163"/>
        <v>#VALUE!</v>
      </c>
      <c r="W270" s="191" t="e">
        <f t="shared" si="164"/>
        <v>#VALUE!</v>
      </c>
      <c r="X270" s="183" t="e">
        <f t="shared" si="165"/>
        <v>#VALUE!</v>
      </c>
      <c r="Y270" s="191" t="e">
        <f t="shared" si="166"/>
        <v>#VALUE!</v>
      </c>
      <c r="Z270" s="194" t="e">
        <f t="shared" si="167"/>
        <v>#VALUE!</v>
      </c>
      <c r="AA270" s="183" t="e">
        <f t="shared" si="168"/>
        <v>#VALUE!</v>
      </c>
      <c r="AB270" s="25" t="e">
        <f t="shared" si="169"/>
        <v>#VALUE!</v>
      </c>
      <c r="AC270" s="16" t="e">
        <f t="shared" si="170"/>
        <v>#VALUE!</v>
      </c>
      <c r="AD270" s="16" t="e">
        <f t="shared" si="171"/>
        <v>#VALUE!</v>
      </c>
      <c r="AE270" s="25" t="e">
        <f t="shared" si="172"/>
        <v>#VALUE!</v>
      </c>
      <c r="AF270" s="16" t="e">
        <f t="shared" si="173"/>
        <v>#VALUE!</v>
      </c>
      <c r="AG270" s="16">
        <f t="shared" si="174"/>
        <v>-59.620000000000005</v>
      </c>
      <c r="AH270" s="16">
        <f t="shared" si="175"/>
        <v>-37.02719999999988</v>
      </c>
      <c r="AI270" s="16">
        <f t="shared" si="176"/>
        <v>-59.948800000000006</v>
      </c>
      <c r="AJ270" s="25" t="e">
        <f t="shared" si="177"/>
        <v>#VALUE!</v>
      </c>
      <c r="AK270" s="16" t="e">
        <f t="shared" si="178"/>
        <v>#VALUE!</v>
      </c>
      <c r="AL270" s="16" t="e">
        <f t="shared" si="179"/>
        <v>#VALUE!</v>
      </c>
      <c r="AM270" s="16" t="e">
        <f t="shared" si="180"/>
        <v>#VALUE!</v>
      </c>
      <c r="AN270" s="42" t="e">
        <f t="shared" si="181"/>
        <v>#VALUE!</v>
      </c>
      <c r="AO270" s="43" t="e">
        <f t="shared" si="182"/>
        <v>#VALUE!</v>
      </c>
      <c r="AP270" s="43" t="e">
        <f t="shared" si="183"/>
        <v>#VALUE!</v>
      </c>
      <c r="AQ270" s="43">
        <f t="shared" si="184"/>
        <v>-60.589999999999975</v>
      </c>
      <c r="AR270" s="43">
        <f t="shared" si="185"/>
        <v>-66.259999999999991</v>
      </c>
      <c r="AS270" s="177" t="e">
        <f t="shared" si="186"/>
        <v>#VALUE!</v>
      </c>
      <c r="AT270" s="115" t="e">
        <f t="shared" si="187"/>
        <v>#VALUE!</v>
      </c>
      <c r="AU270" s="115" t="e">
        <f t="shared" si="188"/>
        <v>#VALUE!</v>
      </c>
      <c r="AV270" s="115" t="e">
        <f t="shared" si="189"/>
        <v>#VALUE!</v>
      </c>
      <c r="AW270" s="115" t="e">
        <f t="shared" si="190"/>
        <v>#VALUE!</v>
      </c>
    </row>
    <row r="271" spans="1:49" x14ac:dyDescent="0.35">
      <c r="A271" s="5">
        <f t="shared" si="156"/>
        <v>2015</v>
      </c>
      <c r="B271" s="5">
        <f t="shared" si="157"/>
        <v>1</v>
      </c>
      <c r="C271" s="5">
        <f t="shared" si="158"/>
        <v>3</v>
      </c>
      <c r="D271" s="7">
        <f t="shared" si="159"/>
        <v>42094</v>
      </c>
      <c r="E271" s="7" t="str">
        <f>_xll.GetPriceData($J$4,"assessmentdate",D271)</f>
        <v>#N/A Log in required</v>
      </c>
      <c r="F271" s="33" t="s">
        <v>75</v>
      </c>
      <c r="G271" s="38" t="e">
        <f>_xll.GetPrice($G$4,,"mid",E271)</f>
        <v>#VALUE!</v>
      </c>
      <c r="H271" s="38">
        <f>_xll.GetPrice($G$4,,"mid",D271)</f>
        <v>250.73</v>
      </c>
      <c r="I271" s="38">
        <f>_xll.GetPrice($I$4,"MonthlyAverage","Mid",$D271)</f>
        <v>250.74</v>
      </c>
      <c r="J271" s="16" t="str">
        <f>_xll.GetPriceData(J$4,"mid",$D271)</f>
        <v>#N/A Log in required</v>
      </c>
      <c r="K271" s="21" t="e">
        <f t="shared" si="160"/>
        <v>#VALUE!</v>
      </c>
      <c r="L271" s="16" t="str">
        <f>_xll.GetPriceData(L$4,"mid",$D271)</f>
        <v>#N/A Log in required</v>
      </c>
      <c r="M271" s="21" t="e">
        <f t="shared" si="161"/>
        <v>#VALUE!</v>
      </c>
      <c r="N271" s="16">
        <f>_xll.GetPrice($N$4,"MonthlyAverage","Mid",$D271)</f>
        <v>270</v>
      </c>
      <c r="O271" s="179">
        <f>_xll.GetPrice($O$4,"MonthlyAverage","Mid",$D271)</f>
        <v>30</v>
      </c>
      <c r="P271" s="21">
        <f t="shared" si="152"/>
        <v>600</v>
      </c>
      <c r="Q271" s="16">
        <f t="shared" si="153"/>
        <v>661.2</v>
      </c>
      <c r="R271" s="21">
        <f>_xll.GetPrice($R$4,"MonthlyAverage","Mid",$D271)</f>
        <v>23.83</v>
      </c>
      <c r="S271" s="21">
        <f t="shared" si="154"/>
        <v>476.59999999999997</v>
      </c>
      <c r="T271" s="16">
        <f t="shared" si="155"/>
        <v>525.21320000000003</v>
      </c>
      <c r="U271" s="190" t="e">
        <f t="shared" si="162"/>
        <v>#VALUE!</v>
      </c>
      <c r="V271" s="183" t="e">
        <f t="shared" si="163"/>
        <v>#VALUE!</v>
      </c>
      <c r="W271" s="191" t="e">
        <f t="shared" si="164"/>
        <v>#VALUE!</v>
      </c>
      <c r="X271" s="183" t="e">
        <f t="shared" si="165"/>
        <v>#VALUE!</v>
      </c>
      <c r="Y271" s="191" t="e">
        <f t="shared" si="166"/>
        <v>#VALUE!</v>
      </c>
      <c r="Z271" s="194" t="e">
        <f t="shared" si="167"/>
        <v>#VALUE!</v>
      </c>
      <c r="AA271" s="183" t="e">
        <f t="shared" si="168"/>
        <v>#VALUE!</v>
      </c>
      <c r="AB271" s="25" t="e">
        <f t="shared" si="169"/>
        <v>#VALUE!</v>
      </c>
      <c r="AC271" s="16" t="e">
        <f t="shared" si="170"/>
        <v>#VALUE!</v>
      </c>
      <c r="AD271" s="16" t="e">
        <f t="shared" si="171"/>
        <v>#VALUE!</v>
      </c>
      <c r="AE271" s="25" t="e">
        <f t="shared" si="172"/>
        <v>#VALUE!</v>
      </c>
      <c r="AF271" s="16" t="e">
        <f t="shared" si="173"/>
        <v>#VALUE!</v>
      </c>
      <c r="AG271" s="16">
        <f t="shared" si="174"/>
        <v>-36.879999999999995</v>
      </c>
      <c r="AH271" s="16">
        <f t="shared" si="175"/>
        <v>-18.954400000000078</v>
      </c>
      <c r="AI271" s="16">
        <f t="shared" si="176"/>
        <v>-39.672000000000025</v>
      </c>
      <c r="AJ271" s="25" t="e">
        <f t="shared" si="177"/>
        <v>#VALUE!</v>
      </c>
      <c r="AK271" s="16" t="e">
        <f t="shared" si="178"/>
        <v>#VALUE!</v>
      </c>
      <c r="AL271" s="16" t="e">
        <f t="shared" si="179"/>
        <v>#VALUE!</v>
      </c>
      <c r="AM271" s="16" t="e">
        <f t="shared" si="180"/>
        <v>#VALUE!</v>
      </c>
      <c r="AN271" s="42" t="e">
        <f t="shared" si="181"/>
        <v>#VALUE!</v>
      </c>
      <c r="AO271" s="43" t="e">
        <f t="shared" si="182"/>
        <v>#VALUE!</v>
      </c>
      <c r="AP271" s="43" t="e">
        <f t="shared" si="183"/>
        <v>#VALUE!</v>
      </c>
      <c r="AQ271" s="43">
        <f t="shared" si="184"/>
        <v>12.72999999999999</v>
      </c>
      <c r="AR271" s="43">
        <f t="shared" si="185"/>
        <v>11.75</v>
      </c>
      <c r="AS271" s="177" t="e">
        <f t="shared" si="186"/>
        <v>#VALUE!</v>
      </c>
      <c r="AT271" s="115" t="e">
        <f t="shared" si="187"/>
        <v>#VALUE!</v>
      </c>
      <c r="AU271" s="115" t="e">
        <f t="shared" si="188"/>
        <v>#VALUE!</v>
      </c>
      <c r="AV271" s="115" t="e">
        <f t="shared" si="189"/>
        <v>#VALUE!</v>
      </c>
      <c r="AW271" s="115" t="e">
        <f t="shared" si="190"/>
        <v>#VALUE!</v>
      </c>
    </row>
    <row r="272" spans="1:49" x14ac:dyDescent="0.35">
      <c r="A272" s="5">
        <f t="shared" si="156"/>
        <v>2015</v>
      </c>
      <c r="B272" s="5">
        <f t="shared" si="157"/>
        <v>2</v>
      </c>
      <c r="C272" s="5">
        <f t="shared" si="158"/>
        <v>4</v>
      </c>
      <c r="D272" s="7">
        <f t="shared" si="159"/>
        <v>42124</v>
      </c>
      <c r="E272" s="7" t="str">
        <f>_xll.GetPriceData($J$4,"assessmentdate",D272)</f>
        <v>#N/A Log in required</v>
      </c>
      <c r="F272" s="33" t="s">
        <v>76</v>
      </c>
      <c r="G272" s="38" t="e">
        <f>_xll.GetPrice($G$4,,"mid",E272)</f>
        <v>#VALUE!</v>
      </c>
      <c r="H272" s="38">
        <f>_xll.GetPrice($G$4,,"mid",D272)</f>
        <v>269.58</v>
      </c>
      <c r="I272" s="38">
        <f>_xll.GetPrice($I$4,"MonthlyAverage","Mid",$D272)</f>
        <v>261.45</v>
      </c>
      <c r="J272" s="16" t="str">
        <f>_xll.GetPriceData(J$4,"mid",$D272)</f>
        <v>#N/A Log in required</v>
      </c>
      <c r="K272" s="21" t="e">
        <f t="shared" si="160"/>
        <v>#VALUE!</v>
      </c>
      <c r="L272" s="16" t="str">
        <f>_xll.GetPriceData(L$4,"mid",$D272)</f>
        <v>#N/A Log in required</v>
      </c>
      <c r="M272" s="21" t="e">
        <f t="shared" si="161"/>
        <v>#VALUE!</v>
      </c>
      <c r="N272" s="16">
        <f>_xll.GetPrice($N$4,"MonthlyAverage","Mid",$D272)</f>
        <v>268.75</v>
      </c>
      <c r="O272" s="179">
        <f>_xll.GetPrice($O$4,"MonthlyAverage","Mid",$D272)</f>
        <v>30</v>
      </c>
      <c r="P272" s="21">
        <f t="shared" si="152"/>
        <v>600</v>
      </c>
      <c r="Q272" s="16">
        <f t="shared" si="153"/>
        <v>661.2</v>
      </c>
      <c r="R272" s="21">
        <f>_xll.GetPrice($R$4,"MonthlyAverage","Mid",$D272)</f>
        <v>22.22</v>
      </c>
      <c r="S272" s="21">
        <f t="shared" si="154"/>
        <v>444.4</v>
      </c>
      <c r="T272" s="16">
        <f t="shared" si="155"/>
        <v>489.72880000000004</v>
      </c>
      <c r="U272" s="190" t="e">
        <f t="shared" si="162"/>
        <v>#VALUE!</v>
      </c>
      <c r="V272" s="183" t="e">
        <f t="shared" si="163"/>
        <v>#VALUE!</v>
      </c>
      <c r="W272" s="191" t="e">
        <f t="shared" si="164"/>
        <v>#VALUE!</v>
      </c>
      <c r="X272" s="183" t="e">
        <f t="shared" si="165"/>
        <v>#VALUE!</v>
      </c>
      <c r="Y272" s="191" t="e">
        <f t="shared" si="166"/>
        <v>#VALUE!</v>
      </c>
      <c r="Z272" s="194" t="e">
        <f t="shared" si="167"/>
        <v>#VALUE!</v>
      </c>
      <c r="AA272" s="183" t="e">
        <f t="shared" si="168"/>
        <v>#VALUE!</v>
      </c>
      <c r="AB272" s="25" t="e">
        <f t="shared" si="169"/>
        <v>#VALUE!</v>
      </c>
      <c r="AC272" s="16" t="e">
        <f t="shared" si="170"/>
        <v>#VALUE!</v>
      </c>
      <c r="AD272" s="16" t="e">
        <f t="shared" si="171"/>
        <v>#VALUE!</v>
      </c>
      <c r="AE272" s="25" t="e">
        <f t="shared" si="172"/>
        <v>#VALUE!</v>
      </c>
      <c r="AF272" s="16" t="e">
        <f t="shared" si="173"/>
        <v>#VALUE!</v>
      </c>
      <c r="AG272" s="16">
        <f t="shared" si="174"/>
        <v>-1.25</v>
      </c>
      <c r="AH272" s="16">
        <f t="shared" si="175"/>
        <v>0</v>
      </c>
      <c r="AI272" s="16">
        <f t="shared" si="176"/>
        <v>-35.484399999999994</v>
      </c>
      <c r="AJ272" s="25" t="e">
        <f t="shared" si="177"/>
        <v>#VALUE!</v>
      </c>
      <c r="AK272" s="16" t="e">
        <f t="shared" si="178"/>
        <v>#VALUE!</v>
      </c>
      <c r="AL272" s="16" t="e">
        <f t="shared" si="179"/>
        <v>#VALUE!</v>
      </c>
      <c r="AM272" s="16" t="e">
        <f t="shared" si="180"/>
        <v>#VALUE!</v>
      </c>
      <c r="AN272" s="42" t="e">
        <f t="shared" si="181"/>
        <v>#VALUE!</v>
      </c>
      <c r="AO272" s="43" t="e">
        <f t="shared" si="182"/>
        <v>#VALUE!</v>
      </c>
      <c r="AP272" s="43" t="e">
        <f t="shared" si="183"/>
        <v>#VALUE!</v>
      </c>
      <c r="AQ272" s="43">
        <f t="shared" si="184"/>
        <v>18.849999999999994</v>
      </c>
      <c r="AR272" s="43">
        <f t="shared" si="185"/>
        <v>10.70999999999998</v>
      </c>
      <c r="AS272" s="177" t="e">
        <f t="shared" si="186"/>
        <v>#VALUE!</v>
      </c>
      <c r="AT272" s="115" t="e">
        <f t="shared" si="187"/>
        <v>#VALUE!</v>
      </c>
      <c r="AU272" s="115" t="e">
        <f t="shared" si="188"/>
        <v>#VALUE!</v>
      </c>
      <c r="AV272" s="115" t="e">
        <f t="shared" si="189"/>
        <v>#VALUE!</v>
      </c>
      <c r="AW272" s="115" t="e">
        <f t="shared" si="190"/>
        <v>#VALUE!</v>
      </c>
    </row>
    <row r="273" spans="1:49" x14ac:dyDescent="0.35">
      <c r="A273" s="5">
        <f t="shared" si="156"/>
        <v>2015</v>
      </c>
      <c r="B273" s="5">
        <f t="shared" si="157"/>
        <v>2</v>
      </c>
      <c r="C273" s="5">
        <f t="shared" si="158"/>
        <v>5</v>
      </c>
      <c r="D273" s="7">
        <f t="shared" si="159"/>
        <v>42155</v>
      </c>
      <c r="E273" s="7" t="str">
        <f>_xll.GetPriceData($J$4,"assessmentdate",D273)</f>
        <v>#N/A Log in required</v>
      </c>
      <c r="F273" s="33" t="s">
        <v>77</v>
      </c>
      <c r="G273" s="38" t="e">
        <f>_xll.GetPrice($G$4,,"mid",E273)</f>
        <v>#VALUE!</v>
      </c>
      <c r="H273" s="38">
        <f>_xll.GetPrice($G$4,,"mid",D273)</f>
        <v>276.5</v>
      </c>
      <c r="I273" s="38">
        <f>_xll.GetPrice($I$4,"MonthlyAverage","Mid",$D273)</f>
        <v>279.60000000000002</v>
      </c>
      <c r="J273" s="16" t="str">
        <f>_xll.GetPriceData(J$4,"mid",$D273)</f>
        <v>#N/A Log in required</v>
      </c>
      <c r="K273" s="21" t="e">
        <f t="shared" si="160"/>
        <v>#VALUE!</v>
      </c>
      <c r="L273" s="16" t="str">
        <f>_xll.GetPriceData(L$4,"mid",$D273)</f>
        <v>#N/A Log in required</v>
      </c>
      <c r="M273" s="21" t="e">
        <f t="shared" si="161"/>
        <v>#VALUE!</v>
      </c>
      <c r="N273" s="16">
        <f>_xll.GetPrice($N$4,"MonthlyAverage","Mid",$D273)</f>
        <v>278.5</v>
      </c>
      <c r="O273" s="179">
        <f>_xll.GetPrice($O$4,"MonthlyAverage","Mid",$D273)</f>
        <v>29.15</v>
      </c>
      <c r="P273" s="21">
        <f t="shared" si="152"/>
        <v>583</v>
      </c>
      <c r="Q273" s="16">
        <f t="shared" si="153"/>
        <v>642.46600000000001</v>
      </c>
      <c r="R273" s="21">
        <f>_xll.GetPrice($R$4,"MonthlyAverage","Mid",$D273)</f>
        <v>22.54</v>
      </c>
      <c r="S273" s="21">
        <f t="shared" si="154"/>
        <v>450.79999999999995</v>
      </c>
      <c r="T273" s="16">
        <f t="shared" si="155"/>
        <v>496.78159999999997</v>
      </c>
      <c r="U273" s="190" t="e">
        <f t="shared" si="162"/>
        <v>#VALUE!</v>
      </c>
      <c r="V273" s="183" t="e">
        <f t="shared" si="163"/>
        <v>#VALUE!</v>
      </c>
      <c r="W273" s="191" t="e">
        <f t="shared" si="164"/>
        <v>#VALUE!</v>
      </c>
      <c r="X273" s="183" t="e">
        <f t="shared" si="165"/>
        <v>#VALUE!</v>
      </c>
      <c r="Y273" s="191" t="e">
        <f t="shared" si="166"/>
        <v>#VALUE!</v>
      </c>
      <c r="Z273" s="194" t="e">
        <f t="shared" si="167"/>
        <v>#VALUE!</v>
      </c>
      <c r="AA273" s="183" t="e">
        <f t="shared" si="168"/>
        <v>#VALUE!</v>
      </c>
      <c r="AB273" s="25" t="e">
        <f t="shared" si="169"/>
        <v>#VALUE!</v>
      </c>
      <c r="AC273" s="16" t="e">
        <f t="shared" si="170"/>
        <v>#VALUE!</v>
      </c>
      <c r="AD273" s="16" t="e">
        <f t="shared" si="171"/>
        <v>#VALUE!</v>
      </c>
      <c r="AE273" s="25" t="e">
        <f t="shared" si="172"/>
        <v>#VALUE!</v>
      </c>
      <c r="AF273" s="16" t="e">
        <f t="shared" si="173"/>
        <v>#VALUE!</v>
      </c>
      <c r="AG273" s="16">
        <f t="shared" si="174"/>
        <v>9.75</v>
      </c>
      <c r="AH273" s="16">
        <f t="shared" si="175"/>
        <v>-18.734000000000037</v>
      </c>
      <c r="AI273" s="16">
        <f t="shared" si="176"/>
        <v>7.0527999999999338</v>
      </c>
      <c r="AJ273" s="25" t="e">
        <f t="shared" si="177"/>
        <v>#VALUE!</v>
      </c>
      <c r="AK273" s="16" t="e">
        <f t="shared" si="178"/>
        <v>#VALUE!</v>
      </c>
      <c r="AL273" s="16" t="e">
        <f t="shared" si="179"/>
        <v>#VALUE!</v>
      </c>
      <c r="AM273" s="16" t="e">
        <f t="shared" si="180"/>
        <v>#VALUE!</v>
      </c>
      <c r="AN273" s="42" t="e">
        <f t="shared" si="181"/>
        <v>#VALUE!</v>
      </c>
      <c r="AO273" s="43" t="e">
        <f t="shared" si="182"/>
        <v>#VALUE!</v>
      </c>
      <c r="AP273" s="43" t="e">
        <f t="shared" si="183"/>
        <v>#VALUE!</v>
      </c>
      <c r="AQ273" s="43">
        <f t="shared" si="184"/>
        <v>6.9200000000000159</v>
      </c>
      <c r="AR273" s="43">
        <f t="shared" si="185"/>
        <v>18.150000000000034</v>
      </c>
      <c r="AS273" s="177" t="e">
        <f t="shared" si="186"/>
        <v>#VALUE!</v>
      </c>
      <c r="AT273" s="115" t="e">
        <f t="shared" si="187"/>
        <v>#VALUE!</v>
      </c>
      <c r="AU273" s="115" t="e">
        <f t="shared" si="188"/>
        <v>#VALUE!</v>
      </c>
      <c r="AV273" s="115" t="e">
        <f t="shared" si="189"/>
        <v>#VALUE!</v>
      </c>
      <c r="AW273" s="115" t="e">
        <f t="shared" si="190"/>
        <v>#VALUE!</v>
      </c>
    </row>
    <row r="274" spans="1:49" x14ac:dyDescent="0.35">
      <c r="A274" s="5">
        <f t="shared" si="156"/>
        <v>2015</v>
      </c>
      <c r="B274" s="5">
        <f t="shared" si="157"/>
        <v>2</v>
      </c>
      <c r="C274" s="5">
        <f t="shared" si="158"/>
        <v>6</v>
      </c>
      <c r="D274" s="7">
        <f t="shared" si="159"/>
        <v>42185</v>
      </c>
      <c r="E274" s="7" t="str">
        <f>_xll.GetPriceData($J$4,"assessmentdate",D274)</f>
        <v>#N/A Log in required</v>
      </c>
      <c r="F274" s="33" t="s">
        <v>78</v>
      </c>
      <c r="G274" s="38" t="e">
        <f>_xll.GetPrice($G$4,,"mid",E274)</f>
        <v>#VALUE!</v>
      </c>
      <c r="H274" s="38">
        <f>_xll.GetPrice($G$4,,"mid",D274)</f>
        <v>252.65</v>
      </c>
      <c r="I274" s="38">
        <f>_xll.GetPrice($I$4,"MonthlyAverage","Mid",$D274)</f>
        <v>270.20999999999998</v>
      </c>
      <c r="J274" s="16" t="str">
        <f>_xll.GetPriceData(J$4,"mid",$D274)</f>
        <v>#N/A Log in required</v>
      </c>
      <c r="K274" s="21" t="e">
        <f t="shared" si="160"/>
        <v>#VALUE!</v>
      </c>
      <c r="L274" s="16" t="str">
        <f>_xll.GetPriceData(L$4,"mid",$D274)</f>
        <v>#N/A Log in required</v>
      </c>
      <c r="M274" s="21" t="e">
        <f t="shared" si="161"/>
        <v>#VALUE!</v>
      </c>
      <c r="N274" s="16">
        <f>_xll.GetPrice($N$4,"MonthlyAverage","Mid",$D274)</f>
        <v>295</v>
      </c>
      <c r="O274" s="179">
        <f>_xll.GetPrice($O$4,"MonthlyAverage","Mid",$D274)</f>
        <v>29</v>
      </c>
      <c r="P274" s="21">
        <f t="shared" si="152"/>
        <v>580</v>
      </c>
      <c r="Q274" s="16">
        <f t="shared" si="153"/>
        <v>639.16000000000008</v>
      </c>
      <c r="R274" s="21">
        <f>_xll.GetPrice($R$4,"MonthlyAverage","Mid",$D274)</f>
        <v>23.01</v>
      </c>
      <c r="S274" s="21">
        <f t="shared" si="154"/>
        <v>460.20000000000005</v>
      </c>
      <c r="T274" s="16">
        <f t="shared" si="155"/>
        <v>507.14040000000011</v>
      </c>
      <c r="U274" s="190" t="e">
        <f t="shared" si="162"/>
        <v>#VALUE!</v>
      </c>
      <c r="V274" s="183" t="e">
        <f t="shared" si="163"/>
        <v>#VALUE!</v>
      </c>
      <c r="W274" s="191" t="e">
        <f t="shared" si="164"/>
        <v>#VALUE!</v>
      </c>
      <c r="X274" s="183" t="e">
        <f t="shared" si="165"/>
        <v>#VALUE!</v>
      </c>
      <c r="Y274" s="191" t="e">
        <f t="shared" si="166"/>
        <v>#VALUE!</v>
      </c>
      <c r="Z274" s="194" t="e">
        <f t="shared" si="167"/>
        <v>#VALUE!</v>
      </c>
      <c r="AA274" s="183" t="e">
        <f t="shared" si="168"/>
        <v>#VALUE!</v>
      </c>
      <c r="AB274" s="25" t="e">
        <f t="shared" si="169"/>
        <v>#VALUE!</v>
      </c>
      <c r="AC274" s="16" t="e">
        <f t="shared" si="170"/>
        <v>#VALUE!</v>
      </c>
      <c r="AD274" s="16" t="e">
        <f t="shared" si="171"/>
        <v>#VALUE!</v>
      </c>
      <c r="AE274" s="25" t="e">
        <f t="shared" si="172"/>
        <v>#VALUE!</v>
      </c>
      <c r="AF274" s="16" t="e">
        <f t="shared" si="173"/>
        <v>#VALUE!</v>
      </c>
      <c r="AG274" s="16">
        <f t="shared" si="174"/>
        <v>16.5</v>
      </c>
      <c r="AH274" s="16">
        <f t="shared" si="175"/>
        <v>-3.3059999999999263</v>
      </c>
      <c r="AI274" s="16">
        <f t="shared" si="176"/>
        <v>10.358800000000144</v>
      </c>
      <c r="AJ274" s="25" t="e">
        <f t="shared" si="177"/>
        <v>#VALUE!</v>
      </c>
      <c r="AK274" s="16" t="e">
        <f t="shared" si="178"/>
        <v>#VALUE!</v>
      </c>
      <c r="AL274" s="16" t="e">
        <f t="shared" si="179"/>
        <v>#VALUE!</v>
      </c>
      <c r="AM274" s="16" t="e">
        <f t="shared" si="180"/>
        <v>#VALUE!</v>
      </c>
      <c r="AN274" s="42" t="e">
        <f t="shared" si="181"/>
        <v>#VALUE!</v>
      </c>
      <c r="AO274" s="43" t="e">
        <f t="shared" si="182"/>
        <v>#VALUE!</v>
      </c>
      <c r="AP274" s="43" t="e">
        <f t="shared" si="183"/>
        <v>#VALUE!</v>
      </c>
      <c r="AQ274" s="43">
        <f t="shared" si="184"/>
        <v>-23.849999999999994</v>
      </c>
      <c r="AR274" s="43">
        <f t="shared" si="185"/>
        <v>-9.3900000000000432</v>
      </c>
      <c r="AS274" s="177" t="e">
        <f t="shared" si="186"/>
        <v>#VALUE!</v>
      </c>
      <c r="AT274" s="115" t="e">
        <f t="shared" si="187"/>
        <v>#VALUE!</v>
      </c>
      <c r="AU274" s="115" t="e">
        <f t="shared" si="188"/>
        <v>#VALUE!</v>
      </c>
      <c r="AV274" s="115" t="e">
        <f t="shared" si="189"/>
        <v>#VALUE!</v>
      </c>
      <c r="AW274" s="115" t="e">
        <f t="shared" si="190"/>
        <v>#VALUE!</v>
      </c>
    </row>
    <row r="275" spans="1:49" x14ac:dyDescent="0.35">
      <c r="A275" s="5">
        <f t="shared" si="156"/>
        <v>2015</v>
      </c>
      <c r="B275" s="5">
        <f t="shared" si="157"/>
        <v>3</v>
      </c>
      <c r="C275" s="5">
        <f t="shared" si="158"/>
        <v>7</v>
      </c>
      <c r="D275" s="7">
        <f t="shared" si="159"/>
        <v>42216</v>
      </c>
      <c r="E275" s="7" t="str">
        <f>_xll.GetPriceData($J$4,"assessmentdate",D275)</f>
        <v>#N/A Log in required</v>
      </c>
      <c r="F275" s="33" t="s">
        <v>79</v>
      </c>
      <c r="G275" s="38" t="e">
        <f>_xll.GetPrice($G$4,,"mid",E275)</f>
        <v>#VALUE!</v>
      </c>
      <c r="H275" s="38">
        <f>_xll.GetPrice($G$4,,"mid",D275)</f>
        <v>230.27</v>
      </c>
      <c r="I275" s="38">
        <f>_xll.GetPrice($I$4,"MonthlyAverage","Mid",$D275)</f>
        <v>229.28</v>
      </c>
      <c r="J275" s="16" t="str">
        <f>_xll.GetPriceData(J$4,"mid",$D275)</f>
        <v>#N/A Log in required</v>
      </c>
      <c r="K275" s="21" t="e">
        <f t="shared" si="160"/>
        <v>#VALUE!</v>
      </c>
      <c r="L275" s="16" t="str">
        <f>_xll.GetPriceData(L$4,"mid",$D275)</f>
        <v>#N/A Log in required</v>
      </c>
      <c r="M275" s="21" t="e">
        <f t="shared" si="161"/>
        <v>#VALUE!</v>
      </c>
      <c r="N275" s="16">
        <f>_xll.GetPrice($N$4,"MonthlyAverage","Mid",$D275)</f>
        <v>271.5</v>
      </c>
      <c r="O275" s="179">
        <f>_xll.GetPrice($O$4,"MonthlyAverage","Mid",$D275)</f>
        <v>29</v>
      </c>
      <c r="P275" s="21">
        <f t="shared" si="152"/>
        <v>580</v>
      </c>
      <c r="Q275" s="16">
        <f t="shared" si="153"/>
        <v>639.16000000000008</v>
      </c>
      <c r="R275" s="21">
        <f>_xll.GetPrice($R$4,"MonthlyAverage","Mid",$D275)</f>
        <v>23.2</v>
      </c>
      <c r="S275" s="21">
        <f t="shared" si="154"/>
        <v>464</v>
      </c>
      <c r="T275" s="16">
        <f t="shared" si="155"/>
        <v>511.32800000000003</v>
      </c>
      <c r="U275" s="190" t="e">
        <f t="shared" si="162"/>
        <v>#VALUE!</v>
      </c>
      <c r="V275" s="183" t="e">
        <f t="shared" si="163"/>
        <v>#VALUE!</v>
      </c>
      <c r="W275" s="191" t="e">
        <f t="shared" si="164"/>
        <v>#VALUE!</v>
      </c>
      <c r="X275" s="183" t="e">
        <f t="shared" si="165"/>
        <v>#VALUE!</v>
      </c>
      <c r="Y275" s="191" t="e">
        <f t="shared" si="166"/>
        <v>#VALUE!</v>
      </c>
      <c r="Z275" s="194" t="e">
        <f t="shared" si="167"/>
        <v>#VALUE!</v>
      </c>
      <c r="AA275" s="183" t="e">
        <f t="shared" si="168"/>
        <v>#VALUE!</v>
      </c>
      <c r="AB275" s="25" t="e">
        <f t="shared" si="169"/>
        <v>#VALUE!</v>
      </c>
      <c r="AC275" s="16" t="e">
        <f t="shared" si="170"/>
        <v>#VALUE!</v>
      </c>
      <c r="AD275" s="16" t="e">
        <f t="shared" si="171"/>
        <v>#VALUE!</v>
      </c>
      <c r="AE275" s="25" t="e">
        <f t="shared" si="172"/>
        <v>#VALUE!</v>
      </c>
      <c r="AF275" s="16" t="e">
        <f t="shared" si="173"/>
        <v>#VALUE!</v>
      </c>
      <c r="AG275" s="16">
        <f t="shared" si="174"/>
        <v>-23.5</v>
      </c>
      <c r="AH275" s="16">
        <f t="shared" si="175"/>
        <v>0</v>
      </c>
      <c r="AI275" s="16">
        <f t="shared" si="176"/>
        <v>4.1875999999999181</v>
      </c>
      <c r="AJ275" s="25" t="e">
        <f t="shared" si="177"/>
        <v>#VALUE!</v>
      </c>
      <c r="AK275" s="16" t="e">
        <f t="shared" si="178"/>
        <v>#VALUE!</v>
      </c>
      <c r="AL275" s="16" t="e">
        <f t="shared" si="179"/>
        <v>#VALUE!</v>
      </c>
      <c r="AM275" s="16" t="e">
        <f t="shared" si="180"/>
        <v>#VALUE!</v>
      </c>
      <c r="AN275" s="42" t="e">
        <f t="shared" si="181"/>
        <v>#VALUE!</v>
      </c>
      <c r="AO275" s="43" t="e">
        <f t="shared" si="182"/>
        <v>#VALUE!</v>
      </c>
      <c r="AP275" s="43" t="e">
        <f t="shared" si="183"/>
        <v>#VALUE!</v>
      </c>
      <c r="AQ275" s="43">
        <f t="shared" si="184"/>
        <v>-22.379999999999995</v>
      </c>
      <c r="AR275" s="43">
        <f t="shared" si="185"/>
        <v>-40.929999999999978</v>
      </c>
      <c r="AS275" s="177" t="e">
        <f t="shared" si="186"/>
        <v>#VALUE!</v>
      </c>
      <c r="AT275" s="115" t="e">
        <f t="shared" si="187"/>
        <v>#VALUE!</v>
      </c>
      <c r="AU275" s="115" t="e">
        <f t="shared" si="188"/>
        <v>#VALUE!</v>
      </c>
      <c r="AV275" s="115" t="e">
        <f t="shared" si="189"/>
        <v>#VALUE!</v>
      </c>
      <c r="AW275" s="115" t="e">
        <f t="shared" si="190"/>
        <v>#VALUE!</v>
      </c>
    </row>
    <row r="276" spans="1:49" x14ac:dyDescent="0.35">
      <c r="A276" s="5">
        <f t="shared" si="156"/>
        <v>2015</v>
      </c>
      <c r="B276" s="5">
        <f t="shared" si="157"/>
        <v>3</v>
      </c>
      <c r="C276" s="5">
        <f t="shared" si="158"/>
        <v>8</v>
      </c>
      <c r="D276" s="7">
        <f t="shared" si="159"/>
        <v>42247</v>
      </c>
      <c r="E276" s="7" t="str">
        <f>_xll.GetPriceData($J$4,"assessmentdate",D276)</f>
        <v>#N/A Log in required</v>
      </c>
      <c r="F276" s="33" t="s">
        <v>80</v>
      </c>
      <c r="G276" s="38" t="e">
        <f>_xll.GetPrice($G$4,,"mid",E276)</f>
        <v>#VALUE!</v>
      </c>
      <c r="H276" s="38">
        <f>_xll.GetPrice($G$4,,"mid",D276)</f>
        <v>226.02</v>
      </c>
      <c r="I276" s="38">
        <f>_xll.GetPrice($I$4,"MonthlyAverage","Mid",$D276)</f>
        <v>230.83</v>
      </c>
      <c r="J276" s="16" t="str">
        <f>_xll.GetPriceData(J$4,"mid",$D276)</f>
        <v>#N/A Log in required</v>
      </c>
      <c r="K276" s="21" t="e">
        <f t="shared" si="160"/>
        <v>#VALUE!</v>
      </c>
      <c r="L276" s="16" t="str">
        <f>_xll.GetPriceData(L$4,"mid",$D276)</f>
        <v>#N/A Log in required</v>
      </c>
      <c r="M276" s="21" t="e">
        <f t="shared" si="161"/>
        <v>#VALUE!</v>
      </c>
      <c r="N276" s="16">
        <f>_xll.GetPrice($N$4,"MonthlyAverage","Mid",$D276)</f>
        <v>252.5</v>
      </c>
      <c r="O276" s="179">
        <f>_xll.GetPrice($O$4,"MonthlyAverage","Mid",$D276)</f>
        <v>28.57</v>
      </c>
      <c r="P276" s="21">
        <f t="shared" si="152"/>
        <v>571.4</v>
      </c>
      <c r="Q276" s="16">
        <f t="shared" si="153"/>
        <v>629.68280000000004</v>
      </c>
      <c r="R276" s="21">
        <f>_xll.GetPrice($R$4,"MonthlyAverage","Mid",$D276)</f>
        <v>23.02</v>
      </c>
      <c r="S276" s="21">
        <f t="shared" si="154"/>
        <v>460.4</v>
      </c>
      <c r="T276" s="16">
        <f t="shared" si="155"/>
        <v>507.36080000000004</v>
      </c>
      <c r="U276" s="190" t="e">
        <f t="shared" si="162"/>
        <v>#VALUE!</v>
      </c>
      <c r="V276" s="183" t="e">
        <f t="shared" si="163"/>
        <v>#VALUE!</v>
      </c>
      <c r="W276" s="191" t="e">
        <f t="shared" si="164"/>
        <v>#VALUE!</v>
      </c>
      <c r="X276" s="183" t="e">
        <f t="shared" si="165"/>
        <v>#VALUE!</v>
      </c>
      <c r="Y276" s="191" t="e">
        <f t="shared" si="166"/>
        <v>#VALUE!</v>
      </c>
      <c r="Z276" s="194" t="e">
        <f t="shared" si="167"/>
        <v>#VALUE!</v>
      </c>
      <c r="AA276" s="183" t="e">
        <f t="shared" si="168"/>
        <v>#VALUE!</v>
      </c>
      <c r="AB276" s="25" t="e">
        <f t="shared" si="169"/>
        <v>#VALUE!</v>
      </c>
      <c r="AC276" s="16" t="e">
        <f t="shared" si="170"/>
        <v>#VALUE!</v>
      </c>
      <c r="AD276" s="16" t="e">
        <f t="shared" si="171"/>
        <v>#VALUE!</v>
      </c>
      <c r="AE276" s="25" t="e">
        <f t="shared" si="172"/>
        <v>#VALUE!</v>
      </c>
      <c r="AF276" s="16" t="e">
        <f t="shared" si="173"/>
        <v>#VALUE!</v>
      </c>
      <c r="AG276" s="16">
        <f t="shared" si="174"/>
        <v>-19</v>
      </c>
      <c r="AH276" s="16">
        <f t="shared" si="175"/>
        <v>-9.4772000000000389</v>
      </c>
      <c r="AI276" s="16">
        <f t="shared" si="176"/>
        <v>-3.9671999999999912</v>
      </c>
      <c r="AJ276" s="25" t="e">
        <f t="shared" si="177"/>
        <v>#VALUE!</v>
      </c>
      <c r="AK276" s="16" t="e">
        <f t="shared" si="178"/>
        <v>#VALUE!</v>
      </c>
      <c r="AL276" s="16" t="e">
        <f t="shared" si="179"/>
        <v>#VALUE!</v>
      </c>
      <c r="AM276" s="16" t="e">
        <f t="shared" si="180"/>
        <v>#VALUE!</v>
      </c>
      <c r="AN276" s="42" t="e">
        <f t="shared" si="181"/>
        <v>#VALUE!</v>
      </c>
      <c r="AO276" s="43" t="e">
        <f t="shared" si="182"/>
        <v>#VALUE!</v>
      </c>
      <c r="AP276" s="43" t="e">
        <f t="shared" si="183"/>
        <v>#VALUE!</v>
      </c>
      <c r="AQ276" s="43">
        <f t="shared" si="184"/>
        <v>-4.25</v>
      </c>
      <c r="AR276" s="43">
        <f t="shared" si="185"/>
        <v>1.5500000000000114</v>
      </c>
      <c r="AS276" s="177" t="e">
        <f t="shared" si="186"/>
        <v>#VALUE!</v>
      </c>
      <c r="AT276" s="115" t="e">
        <f t="shared" si="187"/>
        <v>#VALUE!</v>
      </c>
      <c r="AU276" s="115" t="e">
        <f t="shared" si="188"/>
        <v>#VALUE!</v>
      </c>
      <c r="AV276" s="115" t="e">
        <f t="shared" si="189"/>
        <v>#VALUE!</v>
      </c>
      <c r="AW276" s="115" t="e">
        <f t="shared" si="190"/>
        <v>#VALUE!</v>
      </c>
    </row>
    <row r="277" spans="1:49" x14ac:dyDescent="0.35">
      <c r="A277" s="5">
        <f t="shared" si="156"/>
        <v>2015</v>
      </c>
      <c r="B277" s="5">
        <f t="shared" si="157"/>
        <v>3</v>
      </c>
      <c r="C277" s="5">
        <f t="shared" si="158"/>
        <v>9</v>
      </c>
      <c r="D277" s="7">
        <f t="shared" si="159"/>
        <v>42277</v>
      </c>
      <c r="E277" s="7" t="str">
        <f>_xll.GetPriceData($J$4,"assessmentdate",D277)</f>
        <v>#N/A Log in required</v>
      </c>
      <c r="F277" s="33" t="s">
        <v>81</v>
      </c>
      <c r="G277" s="38" t="e">
        <f>_xll.GetPrice($G$4,,"mid",E277)</f>
        <v>#VALUE!</v>
      </c>
      <c r="H277" s="38">
        <f>_xll.GetPrice($G$4,,"mid",D277)</f>
        <v>192.84</v>
      </c>
      <c r="I277" s="38">
        <f>_xll.GetPrice($I$4,"MonthlyAverage","Mid",$D277)</f>
        <v>203.23</v>
      </c>
      <c r="J277" s="16" t="str">
        <f>_xll.GetPriceData(J$4,"mid",$D277)</f>
        <v>#N/A Log in required</v>
      </c>
      <c r="K277" s="21" t="e">
        <f t="shared" si="160"/>
        <v>#VALUE!</v>
      </c>
      <c r="L277" s="16" t="str">
        <f>_xll.GetPriceData(L$4,"mid",$D277)</f>
        <v>#N/A Log in required</v>
      </c>
      <c r="M277" s="21" t="e">
        <f t="shared" si="161"/>
        <v>#VALUE!</v>
      </c>
      <c r="N277" s="16">
        <f>_xll.GetPrice($N$4,"MonthlyAverage","Mid",$D277)</f>
        <v>247.5</v>
      </c>
      <c r="O277" s="179">
        <f>_xll.GetPrice($O$4,"MonthlyAverage","Mid",$D277)</f>
        <v>27.26</v>
      </c>
      <c r="P277" s="21">
        <f t="shared" si="152"/>
        <v>545.20000000000005</v>
      </c>
      <c r="Q277" s="16">
        <f t="shared" si="153"/>
        <v>600.81040000000007</v>
      </c>
      <c r="R277" s="21">
        <f>_xll.GetPrice($R$4,"MonthlyAverage","Mid",$D277)</f>
        <v>22.02</v>
      </c>
      <c r="S277" s="21">
        <f t="shared" si="154"/>
        <v>440.4</v>
      </c>
      <c r="T277" s="16">
        <f t="shared" si="155"/>
        <v>485.32080000000002</v>
      </c>
      <c r="U277" s="190" t="e">
        <f t="shared" si="162"/>
        <v>#VALUE!</v>
      </c>
      <c r="V277" s="183" t="e">
        <f t="shared" si="163"/>
        <v>#VALUE!</v>
      </c>
      <c r="W277" s="191" t="e">
        <f t="shared" si="164"/>
        <v>#VALUE!</v>
      </c>
      <c r="X277" s="183" t="e">
        <f t="shared" si="165"/>
        <v>#VALUE!</v>
      </c>
      <c r="Y277" s="191" t="e">
        <f t="shared" si="166"/>
        <v>#VALUE!</v>
      </c>
      <c r="Z277" s="194" t="e">
        <f t="shared" si="167"/>
        <v>#VALUE!</v>
      </c>
      <c r="AA277" s="183" t="e">
        <f t="shared" si="168"/>
        <v>#VALUE!</v>
      </c>
      <c r="AB277" s="25" t="e">
        <f t="shared" si="169"/>
        <v>#VALUE!</v>
      </c>
      <c r="AC277" s="16" t="e">
        <f t="shared" si="170"/>
        <v>#VALUE!</v>
      </c>
      <c r="AD277" s="16" t="e">
        <f t="shared" si="171"/>
        <v>#VALUE!</v>
      </c>
      <c r="AE277" s="25" t="e">
        <f t="shared" si="172"/>
        <v>#VALUE!</v>
      </c>
      <c r="AF277" s="16" t="e">
        <f t="shared" si="173"/>
        <v>#VALUE!</v>
      </c>
      <c r="AG277" s="16">
        <f t="shared" si="174"/>
        <v>-5</v>
      </c>
      <c r="AH277" s="16">
        <f t="shared" si="175"/>
        <v>-28.872399999999971</v>
      </c>
      <c r="AI277" s="16">
        <f t="shared" si="176"/>
        <v>-22.04000000000002</v>
      </c>
      <c r="AJ277" s="25" t="e">
        <f t="shared" si="177"/>
        <v>#VALUE!</v>
      </c>
      <c r="AK277" s="16" t="e">
        <f t="shared" si="178"/>
        <v>#VALUE!</v>
      </c>
      <c r="AL277" s="16" t="e">
        <f t="shared" si="179"/>
        <v>#VALUE!</v>
      </c>
      <c r="AM277" s="16" t="e">
        <f t="shared" si="180"/>
        <v>#VALUE!</v>
      </c>
      <c r="AN277" s="42" t="e">
        <f t="shared" si="181"/>
        <v>#VALUE!</v>
      </c>
      <c r="AO277" s="43" t="e">
        <f t="shared" si="182"/>
        <v>#VALUE!</v>
      </c>
      <c r="AP277" s="43" t="e">
        <f t="shared" si="183"/>
        <v>#VALUE!</v>
      </c>
      <c r="AQ277" s="43">
        <f t="shared" si="184"/>
        <v>-33.180000000000007</v>
      </c>
      <c r="AR277" s="43">
        <f t="shared" si="185"/>
        <v>-27.600000000000023</v>
      </c>
      <c r="AS277" s="177" t="e">
        <f t="shared" si="186"/>
        <v>#VALUE!</v>
      </c>
      <c r="AT277" s="115" t="e">
        <f t="shared" si="187"/>
        <v>#VALUE!</v>
      </c>
      <c r="AU277" s="115" t="e">
        <f t="shared" si="188"/>
        <v>#VALUE!</v>
      </c>
      <c r="AV277" s="115" t="e">
        <f t="shared" si="189"/>
        <v>#VALUE!</v>
      </c>
      <c r="AW277" s="115" t="e">
        <f t="shared" si="190"/>
        <v>#VALUE!</v>
      </c>
    </row>
    <row r="278" spans="1:49" x14ac:dyDescent="0.35">
      <c r="A278" s="5">
        <f t="shared" si="156"/>
        <v>2015</v>
      </c>
      <c r="B278" s="5">
        <f t="shared" si="157"/>
        <v>4</v>
      </c>
      <c r="C278" s="5">
        <f t="shared" si="158"/>
        <v>10</v>
      </c>
      <c r="D278" s="7">
        <f t="shared" si="159"/>
        <v>42308</v>
      </c>
      <c r="E278" s="7" t="str">
        <f>_xll.GetPriceData($J$4,"assessmentdate",D278)</f>
        <v>#N/A Log in required</v>
      </c>
      <c r="F278" s="33" t="s">
        <v>82</v>
      </c>
      <c r="G278" s="38" t="e">
        <f>_xll.GetPrice($G$4,,"mid",E278)</f>
        <v>#VALUE!</v>
      </c>
      <c r="H278" s="38">
        <f>_xll.GetPrice($G$4,,"mid",D278)</f>
        <v>182.56</v>
      </c>
      <c r="I278" s="38">
        <f>_xll.GetPrice($I$4,"MonthlyAverage","Mid",$D278)</f>
        <v>174.06</v>
      </c>
      <c r="J278" s="16" t="str">
        <f>_xll.GetPriceData(J$4,"mid",$D278)</f>
        <v>#N/A Log in required</v>
      </c>
      <c r="K278" s="21" t="e">
        <f t="shared" si="160"/>
        <v>#VALUE!</v>
      </c>
      <c r="L278" s="16" t="str">
        <f>_xll.GetPriceData(L$4,"mid",$D278)</f>
        <v>#N/A Log in required</v>
      </c>
      <c r="M278" s="21" t="e">
        <f t="shared" si="161"/>
        <v>#VALUE!</v>
      </c>
      <c r="N278" s="16">
        <f>_xll.GetPrice($N$4,"MonthlyAverage","Mid",$D278)</f>
        <v>215.5</v>
      </c>
      <c r="O278" s="179">
        <f>_xll.GetPrice($O$4,"MonthlyAverage","Mid",$D278)</f>
        <v>26.23</v>
      </c>
      <c r="P278" s="21">
        <f t="shared" si="152"/>
        <v>524.6</v>
      </c>
      <c r="Q278" s="16">
        <f t="shared" si="153"/>
        <v>578.1092000000001</v>
      </c>
      <c r="R278" s="21">
        <f>_xll.GetPrice($R$4,"MonthlyAverage","Mid",$D278)</f>
        <v>20.239999999999998</v>
      </c>
      <c r="S278" s="21">
        <f t="shared" si="154"/>
        <v>404.79999999999995</v>
      </c>
      <c r="T278" s="16">
        <f t="shared" si="155"/>
        <v>446.08959999999996</v>
      </c>
      <c r="U278" s="190" t="e">
        <f t="shared" si="162"/>
        <v>#VALUE!</v>
      </c>
      <c r="V278" s="183" t="e">
        <f t="shared" si="163"/>
        <v>#VALUE!</v>
      </c>
      <c r="W278" s="191" t="e">
        <f t="shared" si="164"/>
        <v>#VALUE!</v>
      </c>
      <c r="X278" s="183" t="e">
        <f t="shared" si="165"/>
        <v>#VALUE!</v>
      </c>
      <c r="Y278" s="191" t="e">
        <f t="shared" si="166"/>
        <v>#VALUE!</v>
      </c>
      <c r="Z278" s="194" t="e">
        <f t="shared" si="167"/>
        <v>#VALUE!</v>
      </c>
      <c r="AA278" s="183" t="e">
        <f t="shared" si="168"/>
        <v>#VALUE!</v>
      </c>
      <c r="AB278" s="25" t="e">
        <f t="shared" si="169"/>
        <v>#VALUE!</v>
      </c>
      <c r="AC278" s="16" t="e">
        <f t="shared" si="170"/>
        <v>#VALUE!</v>
      </c>
      <c r="AD278" s="16" t="e">
        <f t="shared" si="171"/>
        <v>#VALUE!</v>
      </c>
      <c r="AE278" s="25" t="e">
        <f t="shared" si="172"/>
        <v>#VALUE!</v>
      </c>
      <c r="AF278" s="16" t="e">
        <f t="shared" si="173"/>
        <v>#VALUE!</v>
      </c>
      <c r="AG278" s="16">
        <f t="shared" si="174"/>
        <v>-32</v>
      </c>
      <c r="AH278" s="16">
        <f t="shared" si="175"/>
        <v>-22.701199999999972</v>
      </c>
      <c r="AI278" s="16">
        <f t="shared" si="176"/>
        <v>-39.231200000000058</v>
      </c>
      <c r="AJ278" s="25" t="e">
        <f t="shared" si="177"/>
        <v>#VALUE!</v>
      </c>
      <c r="AK278" s="16" t="e">
        <f t="shared" si="178"/>
        <v>#VALUE!</v>
      </c>
      <c r="AL278" s="16" t="e">
        <f t="shared" si="179"/>
        <v>#VALUE!</v>
      </c>
      <c r="AM278" s="16" t="e">
        <f t="shared" si="180"/>
        <v>#VALUE!</v>
      </c>
      <c r="AN278" s="42" t="e">
        <f t="shared" si="181"/>
        <v>#VALUE!</v>
      </c>
      <c r="AO278" s="43" t="e">
        <f t="shared" si="182"/>
        <v>#VALUE!</v>
      </c>
      <c r="AP278" s="43" t="e">
        <f t="shared" si="183"/>
        <v>#VALUE!</v>
      </c>
      <c r="AQ278" s="43">
        <f t="shared" si="184"/>
        <v>-10.280000000000001</v>
      </c>
      <c r="AR278" s="43">
        <f t="shared" si="185"/>
        <v>-29.169999999999987</v>
      </c>
      <c r="AS278" s="177" t="e">
        <f t="shared" si="186"/>
        <v>#VALUE!</v>
      </c>
      <c r="AT278" s="115" t="e">
        <f t="shared" si="187"/>
        <v>#VALUE!</v>
      </c>
      <c r="AU278" s="115" t="e">
        <f t="shared" si="188"/>
        <v>#VALUE!</v>
      </c>
      <c r="AV278" s="115" t="e">
        <f t="shared" si="189"/>
        <v>#VALUE!</v>
      </c>
      <c r="AW278" s="115" t="e">
        <f t="shared" si="190"/>
        <v>#VALUE!</v>
      </c>
    </row>
    <row r="279" spans="1:49" x14ac:dyDescent="0.35">
      <c r="A279" s="5">
        <f t="shared" si="156"/>
        <v>2015</v>
      </c>
      <c r="B279" s="5">
        <f t="shared" si="157"/>
        <v>4</v>
      </c>
      <c r="C279" s="5">
        <f t="shared" si="158"/>
        <v>11</v>
      </c>
      <c r="D279" s="7">
        <f t="shared" si="159"/>
        <v>42338</v>
      </c>
      <c r="E279" s="7" t="str">
        <f>_xll.GetPriceData($J$4,"assessmentdate",D279)</f>
        <v>#N/A Log in required</v>
      </c>
      <c r="F279" s="33" t="s">
        <v>83</v>
      </c>
      <c r="G279" s="38" t="e">
        <f>_xll.GetPrice($G$4,,"mid",E279)</f>
        <v>#VALUE!</v>
      </c>
      <c r="H279" s="38">
        <f>_xll.GetPrice($G$4,,"mid",D279)</f>
        <v>191.36</v>
      </c>
      <c r="I279" s="38">
        <f>_xll.GetPrice($I$4,"MonthlyAverage","Mid",$D279)</f>
        <v>191.1</v>
      </c>
      <c r="J279" s="16" t="str">
        <f>_xll.GetPriceData(J$4,"mid",$D279)</f>
        <v>#N/A Log in required</v>
      </c>
      <c r="K279" s="21" t="e">
        <f t="shared" si="160"/>
        <v>#VALUE!</v>
      </c>
      <c r="L279" s="16" t="str">
        <f>_xll.GetPriceData(L$4,"mid",$D279)</f>
        <v>#N/A Log in required</v>
      </c>
      <c r="M279" s="21" t="e">
        <f t="shared" si="161"/>
        <v>#VALUE!</v>
      </c>
      <c r="N279" s="16">
        <f>_xll.GetPrice($N$4,"MonthlyAverage","Mid",$D279)</f>
        <v>190</v>
      </c>
      <c r="O279" s="179">
        <f>_xll.GetPrice($O$4,"MonthlyAverage","Mid",$D279)</f>
        <v>25.32</v>
      </c>
      <c r="P279" s="21">
        <f t="shared" si="152"/>
        <v>506.4</v>
      </c>
      <c r="Q279" s="16">
        <f t="shared" si="153"/>
        <v>558.05280000000005</v>
      </c>
      <c r="R279" s="21">
        <f>_xll.GetPrice($R$4,"MonthlyAverage","Mid",$D279)</f>
        <v>18.86</v>
      </c>
      <c r="S279" s="21">
        <f t="shared" si="154"/>
        <v>377.2</v>
      </c>
      <c r="T279" s="16">
        <f t="shared" si="155"/>
        <v>415.67440000000005</v>
      </c>
      <c r="U279" s="190" t="e">
        <f t="shared" si="162"/>
        <v>#VALUE!</v>
      </c>
      <c r="V279" s="183" t="e">
        <f t="shared" si="163"/>
        <v>#VALUE!</v>
      </c>
      <c r="W279" s="191" t="e">
        <f t="shared" si="164"/>
        <v>#VALUE!</v>
      </c>
      <c r="X279" s="183" t="e">
        <f t="shared" si="165"/>
        <v>#VALUE!</v>
      </c>
      <c r="Y279" s="191" t="e">
        <f t="shared" si="166"/>
        <v>#VALUE!</v>
      </c>
      <c r="Z279" s="194" t="e">
        <f t="shared" si="167"/>
        <v>#VALUE!</v>
      </c>
      <c r="AA279" s="183" t="e">
        <f t="shared" si="168"/>
        <v>#VALUE!</v>
      </c>
      <c r="AB279" s="25" t="e">
        <f t="shared" si="169"/>
        <v>#VALUE!</v>
      </c>
      <c r="AC279" s="16" t="e">
        <f t="shared" si="170"/>
        <v>#VALUE!</v>
      </c>
      <c r="AD279" s="16" t="e">
        <f t="shared" si="171"/>
        <v>#VALUE!</v>
      </c>
      <c r="AE279" s="25" t="e">
        <f t="shared" si="172"/>
        <v>#VALUE!</v>
      </c>
      <c r="AF279" s="16" t="e">
        <f t="shared" si="173"/>
        <v>#VALUE!</v>
      </c>
      <c r="AG279" s="16">
        <f t="shared" si="174"/>
        <v>-25.5</v>
      </c>
      <c r="AH279" s="16">
        <f t="shared" si="175"/>
        <v>-20.056400000000053</v>
      </c>
      <c r="AI279" s="16">
        <f t="shared" si="176"/>
        <v>-30.415199999999913</v>
      </c>
      <c r="AJ279" s="25" t="e">
        <f t="shared" si="177"/>
        <v>#VALUE!</v>
      </c>
      <c r="AK279" s="16" t="e">
        <f t="shared" si="178"/>
        <v>#VALUE!</v>
      </c>
      <c r="AL279" s="16" t="e">
        <f t="shared" si="179"/>
        <v>#VALUE!</v>
      </c>
      <c r="AM279" s="16" t="e">
        <f t="shared" si="180"/>
        <v>#VALUE!</v>
      </c>
      <c r="AN279" s="42" t="e">
        <f t="shared" si="181"/>
        <v>#VALUE!</v>
      </c>
      <c r="AO279" s="43" t="e">
        <f t="shared" si="182"/>
        <v>#VALUE!</v>
      </c>
      <c r="AP279" s="43" t="e">
        <f t="shared" si="183"/>
        <v>#VALUE!</v>
      </c>
      <c r="AQ279" s="43">
        <f t="shared" si="184"/>
        <v>8.8000000000000114</v>
      </c>
      <c r="AR279" s="43">
        <f t="shared" si="185"/>
        <v>17.039999999999992</v>
      </c>
      <c r="AS279" s="177" t="e">
        <f t="shared" si="186"/>
        <v>#VALUE!</v>
      </c>
      <c r="AT279" s="115" t="e">
        <f t="shared" si="187"/>
        <v>#VALUE!</v>
      </c>
      <c r="AU279" s="115" t="e">
        <f t="shared" si="188"/>
        <v>#VALUE!</v>
      </c>
      <c r="AV279" s="115" t="e">
        <f t="shared" si="189"/>
        <v>#VALUE!</v>
      </c>
      <c r="AW279" s="115" t="e">
        <f t="shared" si="190"/>
        <v>#VALUE!</v>
      </c>
    </row>
    <row r="280" spans="1:49" x14ac:dyDescent="0.35">
      <c r="A280" s="5">
        <f t="shared" si="156"/>
        <v>2015</v>
      </c>
      <c r="B280" s="5">
        <f t="shared" si="157"/>
        <v>4</v>
      </c>
      <c r="C280" s="5">
        <f t="shared" si="158"/>
        <v>12</v>
      </c>
      <c r="D280" s="7">
        <f t="shared" si="159"/>
        <v>42369</v>
      </c>
      <c r="E280" s="7" t="str">
        <f>_xll.GetPriceData($J$4,"assessmentdate",D280)</f>
        <v>#N/A Log in required</v>
      </c>
      <c r="F280" s="33" t="s">
        <v>84</v>
      </c>
      <c r="G280" s="38" t="e">
        <f>_xll.GetPrice($G$4,,"mid",E280)</f>
        <v>#VALUE!</v>
      </c>
      <c r="H280" s="38">
        <f>_xll.GetPrice($G$4,,"mid",D280)</f>
        <v>177.76</v>
      </c>
      <c r="I280" s="38">
        <f>_xll.GetPrice($I$4,"MonthlyAverage","Mid",$D280)</f>
        <v>184.01</v>
      </c>
      <c r="J280" s="16" t="str">
        <f>_xll.GetPriceData(J$4,"mid",$D280)</f>
        <v>#N/A Log in required</v>
      </c>
      <c r="K280" s="21" t="e">
        <f t="shared" si="160"/>
        <v>#VALUE!</v>
      </c>
      <c r="L280" s="16" t="str">
        <f>_xll.GetPriceData(L$4,"mid",$D280)</f>
        <v>#N/A Log in required</v>
      </c>
      <c r="M280" s="21" t="e">
        <f t="shared" si="161"/>
        <v>#VALUE!</v>
      </c>
      <c r="N280" s="16">
        <f>_xll.GetPrice($N$4,"MonthlyAverage","Mid",$D280)</f>
        <v>185</v>
      </c>
      <c r="O280" s="179">
        <f>_xll.GetPrice($O$4,"MonthlyAverage","Mid",$D280)</f>
        <v>24.52</v>
      </c>
      <c r="P280" s="21">
        <f t="shared" si="152"/>
        <v>490.4</v>
      </c>
      <c r="Q280" s="16">
        <f t="shared" si="153"/>
        <v>540.42079999999999</v>
      </c>
      <c r="R280" s="21">
        <f>_xll.GetPrice($R$4,"MonthlyAverage","Mid",$D280)</f>
        <v>17.95</v>
      </c>
      <c r="S280" s="21">
        <f t="shared" si="154"/>
        <v>359</v>
      </c>
      <c r="T280" s="16">
        <f t="shared" si="155"/>
        <v>395.61800000000005</v>
      </c>
      <c r="U280" s="190" t="e">
        <f t="shared" si="162"/>
        <v>#VALUE!</v>
      </c>
      <c r="V280" s="183" t="e">
        <f t="shared" si="163"/>
        <v>#VALUE!</v>
      </c>
      <c r="W280" s="191" t="e">
        <f t="shared" si="164"/>
        <v>#VALUE!</v>
      </c>
      <c r="X280" s="183" t="e">
        <f t="shared" si="165"/>
        <v>#VALUE!</v>
      </c>
      <c r="Y280" s="191" t="e">
        <f t="shared" si="166"/>
        <v>#VALUE!</v>
      </c>
      <c r="Z280" s="194" t="e">
        <f t="shared" si="167"/>
        <v>#VALUE!</v>
      </c>
      <c r="AA280" s="183" t="e">
        <f t="shared" si="168"/>
        <v>#VALUE!</v>
      </c>
      <c r="AB280" s="25" t="e">
        <f t="shared" si="169"/>
        <v>#VALUE!</v>
      </c>
      <c r="AC280" s="16" t="e">
        <f t="shared" si="170"/>
        <v>#VALUE!</v>
      </c>
      <c r="AD280" s="16" t="e">
        <f t="shared" si="171"/>
        <v>#VALUE!</v>
      </c>
      <c r="AE280" s="25" t="e">
        <f t="shared" si="172"/>
        <v>#VALUE!</v>
      </c>
      <c r="AF280" s="16" t="e">
        <f t="shared" si="173"/>
        <v>#VALUE!</v>
      </c>
      <c r="AG280" s="16">
        <f t="shared" si="174"/>
        <v>-5</v>
      </c>
      <c r="AH280" s="16">
        <f t="shared" si="175"/>
        <v>-17.632000000000062</v>
      </c>
      <c r="AI280" s="16">
        <f t="shared" si="176"/>
        <v>-20.056399999999996</v>
      </c>
      <c r="AJ280" s="25" t="e">
        <f t="shared" si="177"/>
        <v>#VALUE!</v>
      </c>
      <c r="AK280" s="16" t="e">
        <f t="shared" si="178"/>
        <v>#VALUE!</v>
      </c>
      <c r="AL280" s="16" t="e">
        <f t="shared" si="179"/>
        <v>#VALUE!</v>
      </c>
      <c r="AM280" s="16" t="e">
        <f t="shared" si="180"/>
        <v>#VALUE!</v>
      </c>
      <c r="AN280" s="42" t="e">
        <f t="shared" si="181"/>
        <v>#VALUE!</v>
      </c>
      <c r="AO280" s="43" t="e">
        <f t="shared" si="182"/>
        <v>#VALUE!</v>
      </c>
      <c r="AP280" s="43" t="e">
        <f t="shared" si="183"/>
        <v>#VALUE!</v>
      </c>
      <c r="AQ280" s="43">
        <f t="shared" si="184"/>
        <v>-13.600000000000023</v>
      </c>
      <c r="AR280" s="43">
        <f t="shared" si="185"/>
        <v>-7.0900000000000034</v>
      </c>
      <c r="AS280" s="177" t="e">
        <f t="shared" si="186"/>
        <v>#VALUE!</v>
      </c>
      <c r="AT280" s="115" t="e">
        <f t="shared" si="187"/>
        <v>#VALUE!</v>
      </c>
      <c r="AU280" s="115" t="e">
        <f t="shared" si="188"/>
        <v>#VALUE!</v>
      </c>
      <c r="AV280" s="115" t="e">
        <f t="shared" si="189"/>
        <v>#VALUE!</v>
      </c>
      <c r="AW280" s="115" t="e">
        <f t="shared" si="190"/>
        <v>#VALUE!</v>
      </c>
    </row>
    <row r="281" spans="1:49" x14ac:dyDescent="0.35">
      <c r="A281" s="5">
        <f t="shared" si="156"/>
        <v>2016</v>
      </c>
      <c r="B281" s="5">
        <f t="shared" si="157"/>
        <v>1</v>
      </c>
      <c r="C281" s="5">
        <f t="shared" si="158"/>
        <v>1</v>
      </c>
      <c r="D281" s="7">
        <f t="shared" si="159"/>
        <v>42400</v>
      </c>
      <c r="E281" s="7" t="str">
        <f>_xll.GetPriceData($J$4,"assessmentdate",D281)</f>
        <v>#N/A Log in required</v>
      </c>
      <c r="F281" s="33" t="s">
        <v>85</v>
      </c>
      <c r="G281" s="38" t="e">
        <f>_xll.GetPrice($G$4,,"mid",E281)</f>
        <v>#VALUE!</v>
      </c>
      <c r="H281" s="38">
        <f>_xll.GetPrice($G$4,,"mid",D281)</f>
        <v>169.59</v>
      </c>
      <c r="I281" s="38">
        <f>_xll.GetPrice($I$4,"MonthlyAverage","Mid",$D281)</f>
        <v>178.88</v>
      </c>
      <c r="J281" s="16" t="str">
        <f>_xll.GetPriceData(J$4,"mid",$D281)</f>
        <v>#N/A Log in required</v>
      </c>
      <c r="K281" s="21" t="e">
        <f t="shared" si="160"/>
        <v>#VALUE!</v>
      </c>
      <c r="L281" s="16" t="str">
        <f>_xll.GetPriceData(L$4,"mid",$D281)</f>
        <v>#N/A Log in required</v>
      </c>
      <c r="M281" s="21" t="e">
        <f t="shared" si="161"/>
        <v>#VALUE!</v>
      </c>
      <c r="N281" s="16">
        <f>_xll.GetPrice($N$4,"MonthlyAverage","Mid",$D281)</f>
        <v>190.63</v>
      </c>
      <c r="O281" s="179">
        <f>_xll.GetPrice($O$4,"MonthlyAverage","Mid",$D281)</f>
        <v>24.5</v>
      </c>
      <c r="P281" s="21">
        <f t="shared" si="152"/>
        <v>490</v>
      </c>
      <c r="Q281" s="16">
        <f t="shared" si="153"/>
        <v>539.98</v>
      </c>
      <c r="R281" s="21">
        <f>_xll.GetPrice($R$4,"MonthlyAverage","Mid",$D281)</f>
        <v>19.39</v>
      </c>
      <c r="S281" s="21">
        <f t="shared" si="154"/>
        <v>387.8</v>
      </c>
      <c r="T281" s="16">
        <f t="shared" si="155"/>
        <v>427.35560000000004</v>
      </c>
      <c r="U281" s="190" t="e">
        <f t="shared" si="162"/>
        <v>#VALUE!</v>
      </c>
      <c r="V281" s="183" t="e">
        <f t="shared" si="163"/>
        <v>#VALUE!</v>
      </c>
      <c r="W281" s="191" t="e">
        <f t="shared" si="164"/>
        <v>#VALUE!</v>
      </c>
      <c r="X281" s="183" t="e">
        <f t="shared" si="165"/>
        <v>#VALUE!</v>
      </c>
      <c r="Y281" s="191" t="e">
        <f t="shared" si="166"/>
        <v>#VALUE!</v>
      </c>
      <c r="Z281" s="194" t="e">
        <f t="shared" si="167"/>
        <v>#VALUE!</v>
      </c>
      <c r="AA281" s="183" t="e">
        <f t="shared" si="168"/>
        <v>#VALUE!</v>
      </c>
      <c r="AB281" s="25" t="e">
        <f t="shared" si="169"/>
        <v>#VALUE!</v>
      </c>
      <c r="AC281" s="16" t="e">
        <f t="shared" si="170"/>
        <v>#VALUE!</v>
      </c>
      <c r="AD281" s="16" t="e">
        <f t="shared" si="171"/>
        <v>#VALUE!</v>
      </c>
      <c r="AE281" s="25" t="e">
        <f t="shared" si="172"/>
        <v>#VALUE!</v>
      </c>
      <c r="AF281" s="16" t="e">
        <f t="shared" si="173"/>
        <v>#VALUE!</v>
      </c>
      <c r="AG281" s="16">
        <f t="shared" si="174"/>
        <v>5.6299999999999955</v>
      </c>
      <c r="AH281" s="16">
        <f t="shared" si="175"/>
        <v>-0.44079999999996744</v>
      </c>
      <c r="AI281" s="16">
        <f t="shared" si="176"/>
        <v>31.737599999999986</v>
      </c>
      <c r="AJ281" s="25" t="e">
        <f t="shared" si="177"/>
        <v>#VALUE!</v>
      </c>
      <c r="AK281" s="16" t="e">
        <f t="shared" si="178"/>
        <v>#VALUE!</v>
      </c>
      <c r="AL281" s="16" t="e">
        <f t="shared" si="179"/>
        <v>#VALUE!</v>
      </c>
      <c r="AM281" s="16" t="e">
        <f t="shared" si="180"/>
        <v>#VALUE!</v>
      </c>
      <c r="AN281" s="42" t="e">
        <f t="shared" si="181"/>
        <v>#VALUE!</v>
      </c>
      <c r="AO281" s="43" t="e">
        <f t="shared" si="182"/>
        <v>#VALUE!</v>
      </c>
      <c r="AP281" s="43" t="e">
        <f t="shared" si="183"/>
        <v>#VALUE!</v>
      </c>
      <c r="AQ281" s="43">
        <f t="shared" si="184"/>
        <v>-8.1699999999999875</v>
      </c>
      <c r="AR281" s="43">
        <f t="shared" si="185"/>
        <v>-5.1299999999999955</v>
      </c>
      <c r="AS281" s="177" t="e">
        <f t="shared" si="186"/>
        <v>#VALUE!</v>
      </c>
      <c r="AT281" s="115" t="e">
        <f t="shared" si="187"/>
        <v>#VALUE!</v>
      </c>
      <c r="AU281" s="115" t="e">
        <f t="shared" si="188"/>
        <v>#VALUE!</v>
      </c>
      <c r="AV281" s="115" t="e">
        <f t="shared" si="189"/>
        <v>#VALUE!</v>
      </c>
      <c r="AW281" s="115" t="e">
        <f t="shared" si="190"/>
        <v>#VALUE!</v>
      </c>
    </row>
    <row r="282" spans="1:49" x14ac:dyDescent="0.35">
      <c r="A282" s="5">
        <f t="shared" si="156"/>
        <v>2016</v>
      </c>
      <c r="B282" s="5">
        <f t="shared" si="157"/>
        <v>1</v>
      </c>
      <c r="C282" s="5">
        <f t="shared" si="158"/>
        <v>2</v>
      </c>
      <c r="D282" s="7">
        <f t="shared" si="159"/>
        <v>42429</v>
      </c>
      <c r="E282" s="7" t="str">
        <f>_xll.GetPriceData($J$4,"assessmentdate",D282)</f>
        <v>#N/A Log in required</v>
      </c>
      <c r="F282" s="33" t="s">
        <v>86</v>
      </c>
      <c r="G282" s="38" t="e">
        <f>_xll.GetPrice($G$4,,"mid",E282)</f>
        <v>#VALUE!</v>
      </c>
      <c r="H282" s="38">
        <f>_xll.GetPrice($G$4,,"mid",D282)</f>
        <v>183.43</v>
      </c>
      <c r="I282" s="38">
        <f>_xll.GetPrice($I$4,"MonthlyAverage","Mid",$D282)</f>
        <v>172.08</v>
      </c>
      <c r="J282" s="16" t="str">
        <f>_xll.GetPriceData(J$4,"mid",$D282)</f>
        <v>#N/A Log in required</v>
      </c>
      <c r="K282" s="21" t="e">
        <f t="shared" si="160"/>
        <v>#VALUE!</v>
      </c>
      <c r="L282" s="16" t="str">
        <f>_xll.GetPriceData(L$4,"mid",$D282)</f>
        <v>#N/A Log in required</v>
      </c>
      <c r="M282" s="21" t="e">
        <f t="shared" si="161"/>
        <v>#VALUE!</v>
      </c>
      <c r="N282" s="16">
        <f>_xll.GetPrice($N$4,"MonthlyAverage","Mid",$D282)</f>
        <v>196.25</v>
      </c>
      <c r="O282" s="179">
        <f>_xll.GetPrice($O$4,"MonthlyAverage","Mid",$D282)</f>
        <v>23.83</v>
      </c>
      <c r="P282" s="21">
        <f t="shared" si="152"/>
        <v>476.59999999999997</v>
      </c>
      <c r="Q282" s="16">
        <f t="shared" si="153"/>
        <v>525.21320000000003</v>
      </c>
      <c r="R282" s="21">
        <f>_xll.GetPrice($R$4,"MonthlyAverage","Mid",$D282)</f>
        <v>20</v>
      </c>
      <c r="S282" s="21">
        <f t="shared" si="154"/>
        <v>400</v>
      </c>
      <c r="T282" s="16">
        <f t="shared" si="155"/>
        <v>440.8</v>
      </c>
      <c r="U282" s="190" t="e">
        <f t="shared" si="162"/>
        <v>#VALUE!</v>
      </c>
      <c r="V282" s="183" t="e">
        <f t="shared" si="163"/>
        <v>#VALUE!</v>
      </c>
      <c r="W282" s="191" t="e">
        <f t="shared" si="164"/>
        <v>#VALUE!</v>
      </c>
      <c r="X282" s="183" t="e">
        <f t="shared" si="165"/>
        <v>#VALUE!</v>
      </c>
      <c r="Y282" s="191" t="e">
        <f t="shared" si="166"/>
        <v>#VALUE!</v>
      </c>
      <c r="Z282" s="194" t="e">
        <f t="shared" si="167"/>
        <v>#VALUE!</v>
      </c>
      <c r="AA282" s="183" t="e">
        <f t="shared" si="168"/>
        <v>#VALUE!</v>
      </c>
      <c r="AB282" s="25" t="e">
        <f t="shared" si="169"/>
        <v>#VALUE!</v>
      </c>
      <c r="AC282" s="16" t="e">
        <f t="shared" si="170"/>
        <v>#VALUE!</v>
      </c>
      <c r="AD282" s="16" t="e">
        <f t="shared" si="171"/>
        <v>#VALUE!</v>
      </c>
      <c r="AE282" s="25" t="e">
        <f t="shared" si="172"/>
        <v>#VALUE!</v>
      </c>
      <c r="AF282" s="16" t="e">
        <f t="shared" si="173"/>
        <v>#VALUE!</v>
      </c>
      <c r="AG282" s="16">
        <f t="shared" si="174"/>
        <v>5.6200000000000045</v>
      </c>
      <c r="AH282" s="16">
        <f t="shared" si="175"/>
        <v>-14.766799999999989</v>
      </c>
      <c r="AI282" s="16">
        <f t="shared" si="176"/>
        <v>13.444399999999973</v>
      </c>
      <c r="AJ282" s="25" t="e">
        <f t="shared" si="177"/>
        <v>#VALUE!</v>
      </c>
      <c r="AK282" s="16" t="e">
        <f t="shared" si="178"/>
        <v>#VALUE!</v>
      </c>
      <c r="AL282" s="16" t="e">
        <f t="shared" si="179"/>
        <v>#VALUE!</v>
      </c>
      <c r="AM282" s="16" t="e">
        <f t="shared" si="180"/>
        <v>#VALUE!</v>
      </c>
      <c r="AN282" s="42" t="e">
        <f t="shared" si="181"/>
        <v>#VALUE!</v>
      </c>
      <c r="AO282" s="43" t="e">
        <f t="shared" si="182"/>
        <v>#VALUE!</v>
      </c>
      <c r="AP282" s="43" t="e">
        <f t="shared" si="183"/>
        <v>#VALUE!</v>
      </c>
      <c r="AQ282" s="43">
        <f t="shared" si="184"/>
        <v>13.840000000000003</v>
      </c>
      <c r="AR282" s="43">
        <f t="shared" si="185"/>
        <v>-6.7999999999999829</v>
      </c>
      <c r="AS282" s="177" t="e">
        <f t="shared" si="186"/>
        <v>#VALUE!</v>
      </c>
      <c r="AT282" s="115" t="e">
        <f t="shared" si="187"/>
        <v>#VALUE!</v>
      </c>
      <c r="AU282" s="115" t="e">
        <f t="shared" si="188"/>
        <v>#VALUE!</v>
      </c>
      <c r="AV282" s="115" t="e">
        <f t="shared" si="189"/>
        <v>#VALUE!</v>
      </c>
      <c r="AW282" s="115" t="e">
        <f t="shared" si="190"/>
        <v>#VALUE!</v>
      </c>
    </row>
    <row r="283" spans="1:49" x14ac:dyDescent="0.35">
      <c r="A283" s="5">
        <f t="shared" si="156"/>
        <v>2016</v>
      </c>
      <c r="B283" s="5">
        <f t="shared" si="157"/>
        <v>1</v>
      </c>
      <c r="C283" s="5">
        <f t="shared" si="158"/>
        <v>3</v>
      </c>
      <c r="D283" s="7">
        <f t="shared" si="159"/>
        <v>42460</v>
      </c>
      <c r="E283" s="7" t="str">
        <f>_xll.GetPriceData($J$4,"assessmentdate",D283)</f>
        <v>#N/A Log in required</v>
      </c>
      <c r="F283" s="33" t="s">
        <v>87</v>
      </c>
      <c r="G283" s="38" t="e">
        <f>_xll.GetPrice($G$4,,"mid",E283)</f>
        <v>#VALUE!</v>
      </c>
      <c r="H283" s="38">
        <f>_xll.GetPrice($G$4,,"mid",D283)</f>
        <v>229.89</v>
      </c>
      <c r="I283" s="38">
        <f>_xll.GetPrice($I$4,"MonthlyAverage","Mid",$D283)</f>
        <v>209.88</v>
      </c>
      <c r="J283" s="16" t="str">
        <f>_xll.GetPriceData(J$4,"mid",$D283)</f>
        <v>#N/A Log in required</v>
      </c>
      <c r="K283" s="21" t="e">
        <f t="shared" si="160"/>
        <v>#VALUE!</v>
      </c>
      <c r="L283" s="16" t="str">
        <f>_xll.GetPriceData(L$4,"mid",$D283)</f>
        <v>#N/A Log in required</v>
      </c>
      <c r="M283" s="21" t="e">
        <f t="shared" si="161"/>
        <v>#VALUE!</v>
      </c>
      <c r="N283" s="16">
        <f>_xll.GetPrice($N$4,"MonthlyAverage","Mid",$D283)</f>
        <v>214.38</v>
      </c>
      <c r="O283" s="179">
        <f>_xll.GetPrice($O$4,"MonthlyAverage","Mid",$D283)</f>
        <v>23.5</v>
      </c>
      <c r="P283" s="21">
        <f t="shared" si="152"/>
        <v>470</v>
      </c>
      <c r="Q283" s="16">
        <f t="shared" si="153"/>
        <v>517.94000000000005</v>
      </c>
      <c r="R283" s="21">
        <f>_xll.GetPrice($R$4,"MonthlyAverage","Mid",$D283)</f>
        <v>20.76</v>
      </c>
      <c r="S283" s="21">
        <f t="shared" si="154"/>
        <v>415.20000000000005</v>
      </c>
      <c r="T283" s="16">
        <f t="shared" si="155"/>
        <v>457.55040000000008</v>
      </c>
      <c r="U283" s="190" t="e">
        <f t="shared" si="162"/>
        <v>#VALUE!</v>
      </c>
      <c r="V283" s="183" t="e">
        <f t="shared" si="163"/>
        <v>#VALUE!</v>
      </c>
      <c r="W283" s="191" t="e">
        <f t="shared" si="164"/>
        <v>#VALUE!</v>
      </c>
      <c r="X283" s="183" t="e">
        <f t="shared" si="165"/>
        <v>#VALUE!</v>
      </c>
      <c r="Y283" s="191" t="e">
        <f t="shared" si="166"/>
        <v>#VALUE!</v>
      </c>
      <c r="Z283" s="194" t="e">
        <f t="shared" si="167"/>
        <v>#VALUE!</v>
      </c>
      <c r="AA283" s="183" t="e">
        <f t="shared" si="168"/>
        <v>#VALUE!</v>
      </c>
      <c r="AB283" s="25" t="e">
        <f t="shared" si="169"/>
        <v>#VALUE!</v>
      </c>
      <c r="AC283" s="16" t="e">
        <f t="shared" si="170"/>
        <v>#VALUE!</v>
      </c>
      <c r="AD283" s="16" t="e">
        <f t="shared" si="171"/>
        <v>#VALUE!</v>
      </c>
      <c r="AE283" s="25" t="e">
        <f t="shared" si="172"/>
        <v>#VALUE!</v>
      </c>
      <c r="AF283" s="16" t="e">
        <f t="shared" si="173"/>
        <v>#VALUE!</v>
      </c>
      <c r="AG283" s="16">
        <f t="shared" si="174"/>
        <v>18.129999999999995</v>
      </c>
      <c r="AH283" s="16">
        <f t="shared" si="175"/>
        <v>-7.2731999999999744</v>
      </c>
      <c r="AI283" s="16">
        <f t="shared" si="176"/>
        <v>16.75040000000007</v>
      </c>
      <c r="AJ283" s="25" t="e">
        <f t="shared" si="177"/>
        <v>#VALUE!</v>
      </c>
      <c r="AK283" s="16" t="e">
        <f t="shared" si="178"/>
        <v>#VALUE!</v>
      </c>
      <c r="AL283" s="16" t="e">
        <f t="shared" si="179"/>
        <v>#VALUE!</v>
      </c>
      <c r="AM283" s="16" t="e">
        <f t="shared" si="180"/>
        <v>#VALUE!</v>
      </c>
      <c r="AN283" s="42" t="e">
        <f t="shared" si="181"/>
        <v>#VALUE!</v>
      </c>
      <c r="AO283" s="43" t="e">
        <f t="shared" si="182"/>
        <v>#VALUE!</v>
      </c>
      <c r="AP283" s="43" t="e">
        <f t="shared" si="183"/>
        <v>#VALUE!</v>
      </c>
      <c r="AQ283" s="43">
        <f t="shared" si="184"/>
        <v>46.45999999999998</v>
      </c>
      <c r="AR283" s="43">
        <f t="shared" si="185"/>
        <v>37.799999999999983</v>
      </c>
      <c r="AS283" s="177" t="e">
        <f t="shared" si="186"/>
        <v>#VALUE!</v>
      </c>
      <c r="AT283" s="115" t="e">
        <f t="shared" si="187"/>
        <v>#VALUE!</v>
      </c>
      <c r="AU283" s="115" t="e">
        <f t="shared" si="188"/>
        <v>#VALUE!</v>
      </c>
      <c r="AV283" s="115" t="e">
        <f t="shared" si="189"/>
        <v>#VALUE!</v>
      </c>
      <c r="AW283" s="115" t="e">
        <f t="shared" si="190"/>
        <v>#VALUE!</v>
      </c>
    </row>
    <row r="284" spans="1:49" x14ac:dyDescent="0.35">
      <c r="A284" s="5">
        <f t="shared" si="156"/>
        <v>2016</v>
      </c>
      <c r="B284" s="5">
        <f t="shared" si="157"/>
        <v>2</v>
      </c>
      <c r="C284" s="5">
        <f t="shared" si="158"/>
        <v>4</v>
      </c>
      <c r="D284" s="7">
        <f t="shared" si="159"/>
        <v>42490</v>
      </c>
      <c r="E284" s="7" t="str">
        <f>_xll.GetPriceData($J$4,"assessmentdate",D284)</f>
        <v>#N/A Log in required</v>
      </c>
      <c r="F284" s="33" t="s">
        <v>88</v>
      </c>
      <c r="G284" s="38" t="e">
        <f>_xll.GetPrice($G$4,,"mid",E284)</f>
        <v>#VALUE!</v>
      </c>
      <c r="H284" s="38">
        <f>_xll.GetPrice($G$4,,"mid",D284)</f>
        <v>302.39999999999998</v>
      </c>
      <c r="I284" s="38">
        <f>_xll.GetPrice($I$4,"MonthlyAverage","Mid",$D284)</f>
        <v>266.17</v>
      </c>
      <c r="J284" s="16" t="str">
        <f>_xll.GetPriceData(J$4,"mid",$D284)</f>
        <v>#N/A Log in required</v>
      </c>
      <c r="K284" s="21" t="e">
        <f t="shared" si="160"/>
        <v>#VALUE!</v>
      </c>
      <c r="L284" s="16" t="str">
        <f>_xll.GetPriceData(L$4,"mid",$D284)</f>
        <v>#N/A Log in required</v>
      </c>
      <c r="M284" s="21" t="e">
        <f t="shared" si="161"/>
        <v>#VALUE!</v>
      </c>
      <c r="N284" s="16">
        <f>_xll.GetPrice($N$4,"MonthlyAverage","Mid",$D284)</f>
        <v>264.5</v>
      </c>
      <c r="O284" s="179">
        <f>_xll.GetPrice($O$4,"MonthlyAverage","Mid",$D284)</f>
        <v>25.64</v>
      </c>
      <c r="P284" s="21">
        <f t="shared" si="152"/>
        <v>512.79999999999995</v>
      </c>
      <c r="Q284" s="16">
        <f t="shared" si="153"/>
        <v>565.10559999999998</v>
      </c>
      <c r="R284" s="21">
        <f>_xll.GetPrice($R$4,"MonthlyAverage","Mid",$D284)</f>
        <v>24.43</v>
      </c>
      <c r="S284" s="21">
        <f t="shared" si="154"/>
        <v>488.6</v>
      </c>
      <c r="T284" s="16">
        <f t="shared" si="155"/>
        <v>538.43720000000008</v>
      </c>
      <c r="U284" s="190" t="e">
        <f t="shared" si="162"/>
        <v>#VALUE!</v>
      </c>
      <c r="V284" s="183" t="e">
        <f t="shared" si="163"/>
        <v>#VALUE!</v>
      </c>
      <c r="W284" s="191" t="e">
        <f t="shared" si="164"/>
        <v>#VALUE!</v>
      </c>
      <c r="X284" s="183" t="e">
        <f t="shared" si="165"/>
        <v>#VALUE!</v>
      </c>
      <c r="Y284" s="191" t="e">
        <f t="shared" si="166"/>
        <v>#VALUE!</v>
      </c>
      <c r="Z284" s="194" t="e">
        <f t="shared" si="167"/>
        <v>#VALUE!</v>
      </c>
      <c r="AA284" s="183" t="e">
        <f t="shared" si="168"/>
        <v>#VALUE!</v>
      </c>
      <c r="AB284" s="25" t="e">
        <f t="shared" si="169"/>
        <v>#VALUE!</v>
      </c>
      <c r="AC284" s="16" t="e">
        <f t="shared" si="170"/>
        <v>#VALUE!</v>
      </c>
      <c r="AD284" s="16" t="e">
        <f t="shared" si="171"/>
        <v>#VALUE!</v>
      </c>
      <c r="AE284" s="25" t="e">
        <f t="shared" si="172"/>
        <v>#VALUE!</v>
      </c>
      <c r="AF284" s="16" t="e">
        <f t="shared" si="173"/>
        <v>#VALUE!</v>
      </c>
      <c r="AG284" s="16">
        <f t="shared" si="174"/>
        <v>50.120000000000005</v>
      </c>
      <c r="AH284" s="16">
        <f t="shared" si="175"/>
        <v>47.165599999999927</v>
      </c>
      <c r="AI284" s="16">
        <f t="shared" si="176"/>
        <v>80.886799999999994</v>
      </c>
      <c r="AJ284" s="25" t="e">
        <f t="shared" si="177"/>
        <v>#VALUE!</v>
      </c>
      <c r="AK284" s="16" t="e">
        <f t="shared" si="178"/>
        <v>#VALUE!</v>
      </c>
      <c r="AL284" s="16" t="e">
        <f t="shared" si="179"/>
        <v>#VALUE!</v>
      </c>
      <c r="AM284" s="16" t="e">
        <f t="shared" si="180"/>
        <v>#VALUE!</v>
      </c>
      <c r="AN284" s="42" t="e">
        <f t="shared" si="181"/>
        <v>#VALUE!</v>
      </c>
      <c r="AO284" s="43" t="e">
        <f t="shared" si="182"/>
        <v>#VALUE!</v>
      </c>
      <c r="AP284" s="43" t="e">
        <f t="shared" si="183"/>
        <v>#VALUE!</v>
      </c>
      <c r="AQ284" s="43">
        <f t="shared" si="184"/>
        <v>72.509999999999991</v>
      </c>
      <c r="AR284" s="43">
        <f t="shared" si="185"/>
        <v>56.29000000000002</v>
      </c>
      <c r="AS284" s="177" t="e">
        <f t="shared" si="186"/>
        <v>#VALUE!</v>
      </c>
      <c r="AT284" s="115" t="e">
        <f t="shared" si="187"/>
        <v>#VALUE!</v>
      </c>
      <c r="AU284" s="115" t="e">
        <f t="shared" si="188"/>
        <v>#VALUE!</v>
      </c>
      <c r="AV284" s="115" t="e">
        <f t="shared" si="189"/>
        <v>#VALUE!</v>
      </c>
      <c r="AW284" s="115" t="e">
        <f t="shared" si="190"/>
        <v>#VALUE!</v>
      </c>
    </row>
    <row r="285" spans="1:49" x14ac:dyDescent="0.35">
      <c r="A285" s="5">
        <f t="shared" si="156"/>
        <v>2016</v>
      </c>
      <c r="B285" s="5">
        <f t="shared" si="157"/>
        <v>2</v>
      </c>
      <c r="C285" s="5">
        <f t="shared" si="158"/>
        <v>5</v>
      </c>
      <c r="D285" s="7">
        <f t="shared" si="159"/>
        <v>42521</v>
      </c>
      <c r="E285" s="7" t="str">
        <f>_xll.GetPriceData($J$4,"assessmentdate",D285)</f>
        <v>#N/A Log in required</v>
      </c>
      <c r="F285" s="33" t="s">
        <v>89</v>
      </c>
      <c r="G285" s="38" t="e">
        <f>_xll.GetPrice($G$4,,"mid",E285)</f>
        <v>#VALUE!</v>
      </c>
      <c r="H285" s="38">
        <f>_xll.GetPrice($G$4,,"mid",D285)</f>
        <v>258.20999999999998</v>
      </c>
      <c r="I285" s="38">
        <f>_xll.GetPrice($I$4,"MonthlyAverage","Mid",$D285)</f>
        <v>290.94</v>
      </c>
      <c r="J285" s="16" t="str">
        <f>_xll.GetPriceData(J$4,"mid",$D285)</f>
        <v>#N/A Log in required</v>
      </c>
      <c r="K285" s="21" t="e">
        <f t="shared" si="160"/>
        <v>#VALUE!</v>
      </c>
      <c r="L285" s="16" t="str">
        <f>_xll.GetPriceData(L$4,"mid",$D285)</f>
        <v>#N/A Log in required</v>
      </c>
      <c r="M285" s="21" t="e">
        <f t="shared" si="161"/>
        <v>#VALUE!</v>
      </c>
      <c r="N285" s="16">
        <f>_xll.GetPrice($N$4,"MonthlyAverage","Mid",$D285)</f>
        <v>302.5</v>
      </c>
      <c r="O285" s="179">
        <f>_xll.GetPrice($O$4,"MonthlyAverage","Mid",$D285)</f>
        <v>27.69</v>
      </c>
      <c r="P285" s="21">
        <f t="shared" si="152"/>
        <v>553.80000000000007</v>
      </c>
      <c r="Q285" s="16">
        <f t="shared" si="153"/>
        <v>610.28760000000011</v>
      </c>
      <c r="R285" s="21">
        <f>_xll.GetPrice($R$4,"MonthlyAverage","Mid",$D285)</f>
        <v>30.26</v>
      </c>
      <c r="S285" s="21">
        <f t="shared" si="154"/>
        <v>605.20000000000005</v>
      </c>
      <c r="T285" s="16">
        <f t="shared" si="155"/>
        <v>666.93040000000008</v>
      </c>
      <c r="U285" s="190" t="e">
        <f t="shared" si="162"/>
        <v>#VALUE!</v>
      </c>
      <c r="V285" s="183" t="e">
        <f t="shared" si="163"/>
        <v>#VALUE!</v>
      </c>
      <c r="W285" s="191" t="e">
        <f t="shared" si="164"/>
        <v>#VALUE!</v>
      </c>
      <c r="X285" s="183" t="e">
        <f t="shared" si="165"/>
        <v>#VALUE!</v>
      </c>
      <c r="Y285" s="191" t="e">
        <f t="shared" si="166"/>
        <v>#VALUE!</v>
      </c>
      <c r="Z285" s="194" t="e">
        <f t="shared" si="167"/>
        <v>#VALUE!</v>
      </c>
      <c r="AA285" s="183" t="e">
        <f t="shared" si="168"/>
        <v>#VALUE!</v>
      </c>
      <c r="AB285" s="25" t="e">
        <f t="shared" si="169"/>
        <v>#VALUE!</v>
      </c>
      <c r="AC285" s="16" t="e">
        <f t="shared" si="170"/>
        <v>#VALUE!</v>
      </c>
      <c r="AD285" s="16" t="e">
        <f t="shared" si="171"/>
        <v>#VALUE!</v>
      </c>
      <c r="AE285" s="25" t="e">
        <f t="shared" si="172"/>
        <v>#VALUE!</v>
      </c>
      <c r="AF285" s="16" t="e">
        <f t="shared" si="173"/>
        <v>#VALUE!</v>
      </c>
      <c r="AG285" s="16">
        <f t="shared" si="174"/>
        <v>38</v>
      </c>
      <c r="AH285" s="16">
        <f t="shared" si="175"/>
        <v>45.18200000000013</v>
      </c>
      <c r="AI285" s="16">
        <f t="shared" si="176"/>
        <v>128.4932</v>
      </c>
      <c r="AJ285" s="25" t="e">
        <f t="shared" si="177"/>
        <v>#VALUE!</v>
      </c>
      <c r="AK285" s="16" t="e">
        <f t="shared" si="178"/>
        <v>#VALUE!</v>
      </c>
      <c r="AL285" s="16" t="e">
        <f t="shared" si="179"/>
        <v>#VALUE!</v>
      </c>
      <c r="AM285" s="16" t="e">
        <f t="shared" si="180"/>
        <v>#VALUE!</v>
      </c>
      <c r="AN285" s="42" t="e">
        <f t="shared" si="181"/>
        <v>#VALUE!</v>
      </c>
      <c r="AO285" s="43" t="e">
        <f t="shared" si="182"/>
        <v>#VALUE!</v>
      </c>
      <c r="AP285" s="43" t="e">
        <f t="shared" si="183"/>
        <v>#VALUE!</v>
      </c>
      <c r="AQ285" s="43">
        <f t="shared" si="184"/>
        <v>-44.19</v>
      </c>
      <c r="AR285" s="43">
        <f t="shared" si="185"/>
        <v>24.769999999999982</v>
      </c>
      <c r="AS285" s="177" t="e">
        <f t="shared" si="186"/>
        <v>#VALUE!</v>
      </c>
      <c r="AT285" s="115" t="e">
        <f t="shared" si="187"/>
        <v>#VALUE!</v>
      </c>
      <c r="AU285" s="115" t="e">
        <f t="shared" si="188"/>
        <v>#VALUE!</v>
      </c>
      <c r="AV285" s="115" t="e">
        <f t="shared" si="189"/>
        <v>#VALUE!</v>
      </c>
      <c r="AW285" s="115" t="e">
        <f t="shared" si="190"/>
        <v>#VALUE!</v>
      </c>
    </row>
    <row r="286" spans="1:49" x14ac:dyDescent="0.35">
      <c r="A286" s="5">
        <f t="shared" si="156"/>
        <v>2016</v>
      </c>
      <c r="B286" s="5">
        <f t="shared" si="157"/>
        <v>2</v>
      </c>
      <c r="C286" s="5">
        <f t="shared" si="158"/>
        <v>6</v>
      </c>
      <c r="D286" s="7">
        <f t="shared" si="159"/>
        <v>42551</v>
      </c>
      <c r="E286" s="7" t="str">
        <f>_xll.GetPriceData($J$4,"assessmentdate",D286)</f>
        <v>#N/A Log in required</v>
      </c>
      <c r="F286" s="33" t="s">
        <v>90</v>
      </c>
      <c r="G286" s="38" t="e">
        <f>_xll.GetPrice($G$4,,"mid",E286)</f>
        <v>#VALUE!</v>
      </c>
      <c r="H286" s="38">
        <f>_xll.GetPrice($G$4,,"mid",D286)</f>
        <v>213.52</v>
      </c>
      <c r="I286" s="38">
        <f>_xll.GetPrice($I$4,"MonthlyAverage","Mid",$D286)</f>
        <v>223.37</v>
      </c>
      <c r="J286" s="16" t="str">
        <f>_xll.GetPriceData(J$4,"mid",$D286)</f>
        <v>#N/A Log in required</v>
      </c>
      <c r="K286" s="21" t="e">
        <f t="shared" si="160"/>
        <v>#VALUE!</v>
      </c>
      <c r="L286" s="16" t="str">
        <f>_xll.GetPriceData(L$4,"mid",$D286)</f>
        <v>#N/A Log in required</v>
      </c>
      <c r="M286" s="21" t="e">
        <f t="shared" si="161"/>
        <v>#VALUE!</v>
      </c>
      <c r="N286" s="16">
        <f>_xll.GetPrice($N$4,"MonthlyAverage","Mid",$D286)</f>
        <v>288.75</v>
      </c>
      <c r="O286" s="179">
        <f>_xll.GetPrice($O$4,"MonthlyAverage","Mid",$D286)</f>
        <v>27.73</v>
      </c>
      <c r="P286" s="21">
        <f t="shared" si="152"/>
        <v>554.6</v>
      </c>
      <c r="Q286" s="16">
        <f t="shared" si="153"/>
        <v>611.16920000000005</v>
      </c>
      <c r="R286" s="21">
        <f>_xll.GetPrice($R$4,"MonthlyAverage","Mid",$D286)</f>
        <v>31.85</v>
      </c>
      <c r="S286" s="21">
        <f t="shared" si="154"/>
        <v>637</v>
      </c>
      <c r="T286" s="16">
        <f t="shared" si="155"/>
        <v>701.97400000000005</v>
      </c>
      <c r="U286" s="190" t="e">
        <f t="shared" si="162"/>
        <v>#VALUE!</v>
      </c>
      <c r="V286" s="183" t="e">
        <f t="shared" si="163"/>
        <v>#VALUE!</v>
      </c>
      <c r="W286" s="191" t="e">
        <f t="shared" si="164"/>
        <v>#VALUE!</v>
      </c>
      <c r="X286" s="183" t="e">
        <f t="shared" si="165"/>
        <v>#VALUE!</v>
      </c>
      <c r="Y286" s="191" t="e">
        <f t="shared" si="166"/>
        <v>#VALUE!</v>
      </c>
      <c r="Z286" s="194" t="e">
        <f t="shared" si="167"/>
        <v>#VALUE!</v>
      </c>
      <c r="AA286" s="183" t="e">
        <f t="shared" si="168"/>
        <v>#VALUE!</v>
      </c>
      <c r="AB286" s="25" t="e">
        <f t="shared" si="169"/>
        <v>#VALUE!</v>
      </c>
      <c r="AC286" s="16" t="e">
        <f t="shared" si="170"/>
        <v>#VALUE!</v>
      </c>
      <c r="AD286" s="16" t="e">
        <f t="shared" si="171"/>
        <v>#VALUE!</v>
      </c>
      <c r="AE286" s="25" t="e">
        <f t="shared" si="172"/>
        <v>#VALUE!</v>
      </c>
      <c r="AF286" s="16" t="e">
        <f t="shared" si="173"/>
        <v>#VALUE!</v>
      </c>
      <c r="AG286" s="16">
        <f t="shared" si="174"/>
        <v>-13.75</v>
      </c>
      <c r="AH286" s="16">
        <f t="shared" si="175"/>
        <v>0.88159999999993488</v>
      </c>
      <c r="AI286" s="16">
        <f t="shared" si="176"/>
        <v>35.043599999999969</v>
      </c>
      <c r="AJ286" s="25" t="e">
        <f t="shared" si="177"/>
        <v>#VALUE!</v>
      </c>
      <c r="AK286" s="16" t="e">
        <f t="shared" si="178"/>
        <v>#VALUE!</v>
      </c>
      <c r="AL286" s="16" t="e">
        <f t="shared" si="179"/>
        <v>#VALUE!</v>
      </c>
      <c r="AM286" s="16" t="e">
        <f t="shared" si="180"/>
        <v>#VALUE!</v>
      </c>
      <c r="AN286" s="42" t="e">
        <f t="shared" si="181"/>
        <v>#VALUE!</v>
      </c>
      <c r="AO286" s="43" t="e">
        <f t="shared" si="182"/>
        <v>#VALUE!</v>
      </c>
      <c r="AP286" s="43" t="e">
        <f t="shared" si="183"/>
        <v>#VALUE!</v>
      </c>
      <c r="AQ286" s="43">
        <f t="shared" si="184"/>
        <v>-44.689999999999969</v>
      </c>
      <c r="AR286" s="43">
        <f t="shared" si="185"/>
        <v>-67.569999999999993</v>
      </c>
      <c r="AS286" s="177" t="e">
        <f t="shared" si="186"/>
        <v>#VALUE!</v>
      </c>
      <c r="AT286" s="115" t="e">
        <f t="shared" si="187"/>
        <v>#VALUE!</v>
      </c>
      <c r="AU286" s="115" t="e">
        <f t="shared" si="188"/>
        <v>#VALUE!</v>
      </c>
      <c r="AV286" s="115" t="e">
        <f t="shared" si="189"/>
        <v>#VALUE!</v>
      </c>
      <c r="AW286" s="115" t="e">
        <f t="shared" si="190"/>
        <v>#VALUE!</v>
      </c>
    </row>
    <row r="287" spans="1:49" x14ac:dyDescent="0.35">
      <c r="A287" s="5">
        <f t="shared" si="156"/>
        <v>2016</v>
      </c>
      <c r="B287" s="5">
        <f t="shared" si="157"/>
        <v>3</v>
      </c>
      <c r="C287" s="5">
        <f t="shared" si="158"/>
        <v>7</v>
      </c>
      <c r="D287" s="7">
        <f t="shared" si="159"/>
        <v>42582</v>
      </c>
      <c r="E287" s="7" t="str">
        <f>_xll.GetPriceData($J$4,"assessmentdate",D287)</f>
        <v>#N/A Log in required</v>
      </c>
      <c r="F287" s="33" t="s">
        <v>91</v>
      </c>
      <c r="G287" s="38" t="e">
        <f>_xll.GetPrice($G$4,,"mid",E287)</f>
        <v>#VALUE!</v>
      </c>
      <c r="H287" s="38">
        <f>_xll.GetPrice($G$4,,"mid",D287)</f>
        <v>222.86</v>
      </c>
      <c r="I287" s="38">
        <f>_xll.GetPrice($I$4,"MonthlyAverage","Mid",$D287)</f>
        <v>214.69</v>
      </c>
      <c r="J287" s="16" t="str">
        <f>_xll.GetPriceData(J$4,"mid",$D287)</f>
        <v>#N/A Log in required</v>
      </c>
      <c r="K287" s="21" t="e">
        <f t="shared" si="160"/>
        <v>#VALUE!</v>
      </c>
      <c r="L287" s="16" t="str">
        <f>_xll.GetPriceData(L$4,"mid",$D287)</f>
        <v>#N/A Log in required</v>
      </c>
      <c r="M287" s="21" t="e">
        <f t="shared" si="161"/>
        <v>#VALUE!</v>
      </c>
      <c r="N287" s="16">
        <f>_xll.GetPrice($N$4,"MonthlyAverage","Mid",$D287)</f>
        <v>262</v>
      </c>
      <c r="O287" s="179">
        <f>_xll.GetPrice($O$4,"MonthlyAverage","Mid",$D287)</f>
        <v>26.98</v>
      </c>
      <c r="P287" s="21">
        <f t="shared" si="152"/>
        <v>539.6</v>
      </c>
      <c r="Q287" s="16">
        <f t="shared" si="153"/>
        <v>594.63920000000007</v>
      </c>
      <c r="R287" s="21">
        <f>_xll.GetPrice($R$4,"MonthlyAverage","Mid",$D287)</f>
        <v>30.86</v>
      </c>
      <c r="S287" s="21">
        <f t="shared" si="154"/>
        <v>617.20000000000005</v>
      </c>
      <c r="T287" s="16">
        <f t="shared" si="155"/>
        <v>680.15440000000012</v>
      </c>
      <c r="U287" s="190" t="e">
        <f t="shared" si="162"/>
        <v>#VALUE!</v>
      </c>
      <c r="V287" s="183" t="e">
        <f t="shared" si="163"/>
        <v>#VALUE!</v>
      </c>
      <c r="W287" s="191" t="e">
        <f t="shared" si="164"/>
        <v>#VALUE!</v>
      </c>
      <c r="X287" s="183" t="e">
        <f t="shared" si="165"/>
        <v>#VALUE!</v>
      </c>
      <c r="Y287" s="191" t="e">
        <f t="shared" si="166"/>
        <v>#VALUE!</v>
      </c>
      <c r="Z287" s="194" t="e">
        <f t="shared" si="167"/>
        <v>#VALUE!</v>
      </c>
      <c r="AA287" s="183" t="e">
        <f t="shared" si="168"/>
        <v>#VALUE!</v>
      </c>
      <c r="AB287" s="25" t="e">
        <f t="shared" si="169"/>
        <v>#VALUE!</v>
      </c>
      <c r="AC287" s="16" t="e">
        <f t="shared" si="170"/>
        <v>#VALUE!</v>
      </c>
      <c r="AD287" s="16" t="e">
        <f t="shared" si="171"/>
        <v>#VALUE!</v>
      </c>
      <c r="AE287" s="25" t="e">
        <f t="shared" si="172"/>
        <v>#VALUE!</v>
      </c>
      <c r="AF287" s="16" t="e">
        <f t="shared" si="173"/>
        <v>#VALUE!</v>
      </c>
      <c r="AG287" s="16">
        <f t="shared" si="174"/>
        <v>-26.75</v>
      </c>
      <c r="AH287" s="16">
        <f t="shared" si="175"/>
        <v>-16.529999999999973</v>
      </c>
      <c r="AI287" s="16">
        <f t="shared" si="176"/>
        <v>-21.819599999999923</v>
      </c>
      <c r="AJ287" s="25" t="e">
        <f t="shared" si="177"/>
        <v>#VALUE!</v>
      </c>
      <c r="AK287" s="16" t="e">
        <f t="shared" si="178"/>
        <v>#VALUE!</v>
      </c>
      <c r="AL287" s="16" t="e">
        <f t="shared" si="179"/>
        <v>#VALUE!</v>
      </c>
      <c r="AM287" s="16" t="e">
        <f t="shared" si="180"/>
        <v>#VALUE!</v>
      </c>
      <c r="AN287" s="42" t="e">
        <f t="shared" si="181"/>
        <v>#VALUE!</v>
      </c>
      <c r="AO287" s="43" t="e">
        <f t="shared" si="182"/>
        <v>#VALUE!</v>
      </c>
      <c r="AP287" s="43" t="e">
        <f t="shared" si="183"/>
        <v>#VALUE!</v>
      </c>
      <c r="AQ287" s="43">
        <f t="shared" si="184"/>
        <v>9.3400000000000034</v>
      </c>
      <c r="AR287" s="43">
        <f t="shared" si="185"/>
        <v>-8.6800000000000068</v>
      </c>
      <c r="AS287" s="177" t="e">
        <f t="shared" si="186"/>
        <v>#VALUE!</v>
      </c>
      <c r="AT287" s="115" t="e">
        <f t="shared" si="187"/>
        <v>#VALUE!</v>
      </c>
      <c r="AU287" s="115" t="e">
        <f t="shared" si="188"/>
        <v>#VALUE!</v>
      </c>
      <c r="AV287" s="115" t="e">
        <f t="shared" si="189"/>
        <v>#VALUE!</v>
      </c>
      <c r="AW287" s="115" t="e">
        <f t="shared" si="190"/>
        <v>#VALUE!</v>
      </c>
    </row>
    <row r="288" spans="1:49" x14ac:dyDescent="0.35">
      <c r="A288" s="5">
        <f t="shared" si="156"/>
        <v>2016</v>
      </c>
      <c r="B288" s="5">
        <f t="shared" si="157"/>
        <v>3</v>
      </c>
      <c r="C288" s="5">
        <f t="shared" si="158"/>
        <v>8</v>
      </c>
      <c r="D288" s="7">
        <f t="shared" si="159"/>
        <v>42613</v>
      </c>
      <c r="E288" s="7" t="str">
        <f>_xll.GetPriceData($J$4,"assessmentdate",D288)</f>
        <v>#N/A Log in required</v>
      </c>
      <c r="F288" s="33" t="s">
        <v>92</v>
      </c>
      <c r="G288" s="38" t="e">
        <f>_xll.GetPrice($G$4,,"mid",E288)</f>
        <v>#VALUE!</v>
      </c>
      <c r="H288" s="38">
        <f>_xll.GetPrice($G$4,,"mid",D288)</f>
        <v>220.75</v>
      </c>
      <c r="I288" s="38">
        <f>_xll.GetPrice($I$4,"MonthlyAverage","Mid",$D288)</f>
        <v>220.31</v>
      </c>
      <c r="J288" s="16" t="str">
        <f>_xll.GetPriceData(J$4,"mid",$D288)</f>
        <v>#N/A Log in required</v>
      </c>
      <c r="K288" s="21" t="e">
        <f t="shared" si="160"/>
        <v>#VALUE!</v>
      </c>
      <c r="L288" s="16" t="str">
        <f>_xll.GetPriceData(L$4,"mid",$D288)</f>
        <v>#N/A Log in required</v>
      </c>
      <c r="M288" s="21" t="e">
        <f t="shared" si="161"/>
        <v>#VALUE!</v>
      </c>
      <c r="N288" s="16">
        <f>_xll.GetPrice($N$4,"MonthlyAverage","Mid",$D288)</f>
        <v>261.25</v>
      </c>
      <c r="O288" s="179">
        <f>_xll.GetPrice($O$4,"MonthlyAverage","Mid",$D288)</f>
        <v>26.5</v>
      </c>
      <c r="P288" s="21">
        <f t="shared" si="152"/>
        <v>530</v>
      </c>
      <c r="Q288" s="16">
        <f t="shared" si="153"/>
        <v>584.06000000000006</v>
      </c>
      <c r="R288" s="21">
        <f>_xll.GetPrice($R$4,"MonthlyAverage","Mid",$D288)</f>
        <v>29.74</v>
      </c>
      <c r="S288" s="21">
        <f t="shared" si="154"/>
        <v>594.79999999999995</v>
      </c>
      <c r="T288" s="16">
        <f t="shared" si="155"/>
        <v>655.46960000000001</v>
      </c>
      <c r="U288" s="190" t="e">
        <f t="shared" si="162"/>
        <v>#VALUE!</v>
      </c>
      <c r="V288" s="183" t="e">
        <f t="shared" si="163"/>
        <v>#VALUE!</v>
      </c>
      <c r="W288" s="191" t="e">
        <f t="shared" si="164"/>
        <v>#VALUE!</v>
      </c>
      <c r="X288" s="183" t="e">
        <f t="shared" si="165"/>
        <v>#VALUE!</v>
      </c>
      <c r="Y288" s="191" t="e">
        <f t="shared" si="166"/>
        <v>#VALUE!</v>
      </c>
      <c r="Z288" s="194" t="e">
        <f t="shared" si="167"/>
        <v>#VALUE!</v>
      </c>
      <c r="AA288" s="183" t="e">
        <f t="shared" si="168"/>
        <v>#VALUE!</v>
      </c>
      <c r="AB288" s="25" t="e">
        <f t="shared" si="169"/>
        <v>#VALUE!</v>
      </c>
      <c r="AC288" s="16" t="e">
        <f t="shared" si="170"/>
        <v>#VALUE!</v>
      </c>
      <c r="AD288" s="16" t="e">
        <f t="shared" si="171"/>
        <v>#VALUE!</v>
      </c>
      <c r="AE288" s="25" t="e">
        <f t="shared" si="172"/>
        <v>#VALUE!</v>
      </c>
      <c r="AF288" s="16" t="e">
        <f t="shared" si="173"/>
        <v>#VALUE!</v>
      </c>
      <c r="AG288" s="16">
        <f t="shared" si="174"/>
        <v>-0.75</v>
      </c>
      <c r="AH288" s="16">
        <f t="shared" si="175"/>
        <v>-10.579200000000014</v>
      </c>
      <c r="AI288" s="16">
        <f t="shared" si="176"/>
        <v>-24.684800000000109</v>
      </c>
      <c r="AJ288" s="25" t="e">
        <f t="shared" si="177"/>
        <v>#VALUE!</v>
      </c>
      <c r="AK288" s="16" t="e">
        <f t="shared" si="178"/>
        <v>#VALUE!</v>
      </c>
      <c r="AL288" s="16" t="e">
        <f t="shared" si="179"/>
        <v>#VALUE!</v>
      </c>
      <c r="AM288" s="16" t="e">
        <f t="shared" si="180"/>
        <v>#VALUE!</v>
      </c>
      <c r="AN288" s="42" t="e">
        <f t="shared" si="181"/>
        <v>#VALUE!</v>
      </c>
      <c r="AO288" s="43" t="e">
        <f t="shared" si="182"/>
        <v>#VALUE!</v>
      </c>
      <c r="AP288" s="43" t="e">
        <f t="shared" si="183"/>
        <v>#VALUE!</v>
      </c>
      <c r="AQ288" s="43">
        <f t="shared" si="184"/>
        <v>-2.1100000000000136</v>
      </c>
      <c r="AR288" s="43">
        <f t="shared" si="185"/>
        <v>5.6200000000000045</v>
      </c>
      <c r="AS288" s="177" t="e">
        <f t="shared" si="186"/>
        <v>#VALUE!</v>
      </c>
      <c r="AT288" s="115" t="e">
        <f t="shared" si="187"/>
        <v>#VALUE!</v>
      </c>
      <c r="AU288" s="115" t="e">
        <f t="shared" si="188"/>
        <v>#VALUE!</v>
      </c>
      <c r="AV288" s="115" t="e">
        <f t="shared" si="189"/>
        <v>#VALUE!</v>
      </c>
      <c r="AW288" s="115" t="e">
        <f t="shared" si="190"/>
        <v>#VALUE!</v>
      </c>
    </row>
    <row r="289" spans="1:49" x14ac:dyDescent="0.35">
      <c r="A289" s="5">
        <f t="shared" si="156"/>
        <v>2016</v>
      </c>
      <c r="B289" s="5">
        <f t="shared" si="157"/>
        <v>3</v>
      </c>
      <c r="C289" s="5">
        <f t="shared" si="158"/>
        <v>9</v>
      </c>
      <c r="D289" s="7">
        <f t="shared" si="159"/>
        <v>42643</v>
      </c>
      <c r="E289" s="7" t="str">
        <f>_xll.GetPriceData($J$4,"assessmentdate",D289)</f>
        <v>#N/A Log in required</v>
      </c>
      <c r="F289" s="33" t="s">
        <v>93</v>
      </c>
      <c r="G289" s="38" t="e">
        <f>_xll.GetPrice($G$4,,"mid",E289)</f>
        <v>#VALUE!</v>
      </c>
      <c r="H289" s="38">
        <f>_xll.GetPrice($G$4,,"mid",D289)</f>
        <v>204.23</v>
      </c>
      <c r="I289" s="38">
        <f>_xll.GetPrice($I$4,"MonthlyAverage","Mid",$D289)</f>
        <v>212.13</v>
      </c>
      <c r="J289" s="16" t="str">
        <f>_xll.GetPriceData(J$4,"mid",$D289)</f>
        <v>#N/A Log in required</v>
      </c>
      <c r="K289" s="21" t="e">
        <f t="shared" si="160"/>
        <v>#VALUE!</v>
      </c>
      <c r="L289" s="16" t="str">
        <f>_xll.GetPriceData(L$4,"mid",$D289)</f>
        <v>#N/A Log in required</v>
      </c>
      <c r="M289" s="21" t="e">
        <f t="shared" si="161"/>
        <v>#VALUE!</v>
      </c>
      <c r="N289" s="16">
        <f>_xll.GetPrice($N$4,"MonthlyAverage","Mid",$D289)</f>
        <v>265</v>
      </c>
      <c r="O289" s="179">
        <f>_xll.GetPrice($O$4,"MonthlyAverage","Mid",$D289)</f>
        <v>25.2</v>
      </c>
      <c r="P289" s="21">
        <f t="shared" si="152"/>
        <v>504</v>
      </c>
      <c r="Q289" s="16">
        <f t="shared" si="153"/>
        <v>555.40800000000002</v>
      </c>
      <c r="R289" s="21">
        <f>_xll.GetPrice($R$4,"MonthlyAverage","Mid",$D289)</f>
        <v>26.62</v>
      </c>
      <c r="S289" s="21">
        <f t="shared" si="154"/>
        <v>532.4</v>
      </c>
      <c r="T289" s="16">
        <f t="shared" si="155"/>
        <v>586.70479999999998</v>
      </c>
      <c r="U289" s="190" t="e">
        <f t="shared" si="162"/>
        <v>#VALUE!</v>
      </c>
      <c r="V289" s="183" t="e">
        <f t="shared" si="163"/>
        <v>#VALUE!</v>
      </c>
      <c r="W289" s="191" t="e">
        <f t="shared" si="164"/>
        <v>#VALUE!</v>
      </c>
      <c r="X289" s="183" t="e">
        <f t="shared" si="165"/>
        <v>#VALUE!</v>
      </c>
      <c r="Y289" s="191" t="e">
        <f t="shared" si="166"/>
        <v>#VALUE!</v>
      </c>
      <c r="Z289" s="194" t="e">
        <f t="shared" si="167"/>
        <v>#VALUE!</v>
      </c>
      <c r="AA289" s="183" t="e">
        <f t="shared" si="168"/>
        <v>#VALUE!</v>
      </c>
      <c r="AB289" s="25" t="e">
        <f t="shared" si="169"/>
        <v>#VALUE!</v>
      </c>
      <c r="AC289" s="16" t="e">
        <f t="shared" si="170"/>
        <v>#VALUE!</v>
      </c>
      <c r="AD289" s="16" t="e">
        <f t="shared" si="171"/>
        <v>#VALUE!</v>
      </c>
      <c r="AE289" s="25" t="e">
        <f t="shared" si="172"/>
        <v>#VALUE!</v>
      </c>
      <c r="AF289" s="16" t="e">
        <f t="shared" si="173"/>
        <v>#VALUE!</v>
      </c>
      <c r="AG289" s="16">
        <f t="shared" si="174"/>
        <v>3.75</v>
      </c>
      <c r="AH289" s="16">
        <f t="shared" si="175"/>
        <v>-28.652000000000044</v>
      </c>
      <c r="AI289" s="16">
        <f t="shared" si="176"/>
        <v>-68.764800000000037</v>
      </c>
      <c r="AJ289" s="25" t="e">
        <f t="shared" si="177"/>
        <v>#VALUE!</v>
      </c>
      <c r="AK289" s="16" t="e">
        <f t="shared" si="178"/>
        <v>#VALUE!</v>
      </c>
      <c r="AL289" s="16" t="e">
        <f t="shared" si="179"/>
        <v>#VALUE!</v>
      </c>
      <c r="AM289" s="16" t="e">
        <f t="shared" si="180"/>
        <v>#VALUE!</v>
      </c>
      <c r="AN289" s="42" t="e">
        <f t="shared" si="181"/>
        <v>#VALUE!</v>
      </c>
      <c r="AO289" s="43" t="e">
        <f t="shared" si="182"/>
        <v>#VALUE!</v>
      </c>
      <c r="AP289" s="43" t="e">
        <f t="shared" si="183"/>
        <v>#VALUE!</v>
      </c>
      <c r="AQ289" s="43">
        <f t="shared" si="184"/>
        <v>-16.52000000000001</v>
      </c>
      <c r="AR289" s="43">
        <f t="shared" si="185"/>
        <v>-8.1800000000000068</v>
      </c>
      <c r="AS289" s="177" t="e">
        <f t="shared" si="186"/>
        <v>#VALUE!</v>
      </c>
      <c r="AT289" s="115" t="e">
        <f t="shared" si="187"/>
        <v>#VALUE!</v>
      </c>
      <c r="AU289" s="115" t="e">
        <f t="shared" si="188"/>
        <v>#VALUE!</v>
      </c>
      <c r="AV289" s="115" t="e">
        <f t="shared" si="189"/>
        <v>#VALUE!</v>
      </c>
      <c r="AW289" s="115" t="e">
        <f t="shared" si="190"/>
        <v>#VALUE!</v>
      </c>
    </row>
    <row r="290" spans="1:49" x14ac:dyDescent="0.35">
      <c r="A290" s="5">
        <f t="shared" si="156"/>
        <v>2016</v>
      </c>
      <c r="B290" s="5">
        <f t="shared" si="157"/>
        <v>4</v>
      </c>
      <c r="C290" s="5">
        <f t="shared" si="158"/>
        <v>10</v>
      </c>
      <c r="D290" s="7">
        <f t="shared" si="159"/>
        <v>42674</v>
      </c>
      <c r="E290" s="7" t="str">
        <f>_xll.GetPriceData($J$4,"assessmentdate",D290)</f>
        <v>#N/A Log in required</v>
      </c>
      <c r="F290" s="33" t="s">
        <v>94</v>
      </c>
      <c r="G290" s="38" t="e">
        <f>_xll.GetPrice($G$4,,"mid",E290)</f>
        <v>#VALUE!</v>
      </c>
      <c r="H290" s="38">
        <f>_xll.GetPrice($G$4,,"mid",D290)</f>
        <v>235.9</v>
      </c>
      <c r="I290" s="38">
        <f>_xll.GetPrice($I$4,"MonthlyAverage","Mid",$D290)</f>
        <v>217.74</v>
      </c>
      <c r="J290" s="16" t="str">
        <f>_xll.GetPriceData(J$4,"mid",$D290)</f>
        <v>#N/A Log in required</v>
      </c>
      <c r="K290" s="21" t="e">
        <f t="shared" si="160"/>
        <v>#VALUE!</v>
      </c>
      <c r="L290" s="16" t="str">
        <f>_xll.GetPriceData(L$4,"mid",$D290)</f>
        <v>#N/A Log in required</v>
      </c>
      <c r="M290" s="21" t="e">
        <f t="shared" si="161"/>
        <v>#VALUE!</v>
      </c>
      <c r="N290" s="16">
        <f>_xll.GetPrice($N$4,"MonthlyAverage","Mid",$D290)</f>
        <v>273.75</v>
      </c>
      <c r="O290" s="179">
        <f>_xll.GetPrice($O$4,"MonthlyAverage","Mid",$D290)</f>
        <v>24.07</v>
      </c>
      <c r="P290" s="21">
        <f t="shared" si="152"/>
        <v>481.4</v>
      </c>
      <c r="Q290" s="16">
        <f t="shared" si="153"/>
        <v>530.50279999999998</v>
      </c>
      <c r="R290" s="21">
        <f>_xll.GetPrice($R$4,"MonthlyAverage","Mid",$D290)</f>
        <v>24.11</v>
      </c>
      <c r="S290" s="21">
        <f t="shared" si="154"/>
        <v>482.2</v>
      </c>
      <c r="T290" s="16">
        <f t="shared" si="155"/>
        <v>531.38440000000003</v>
      </c>
      <c r="U290" s="190" t="e">
        <f t="shared" si="162"/>
        <v>#VALUE!</v>
      </c>
      <c r="V290" s="183" t="e">
        <f t="shared" si="163"/>
        <v>#VALUE!</v>
      </c>
      <c r="W290" s="191" t="e">
        <f t="shared" si="164"/>
        <v>#VALUE!</v>
      </c>
      <c r="X290" s="183" t="e">
        <f t="shared" si="165"/>
        <v>#VALUE!</v>
      </c>
      <c r="Y290" s="191" t="e">
        <f t="shared" si="166"/>
        <v>#VALUE!</v>
      </c>
      <c r="Z290" s="194" t="e">
        <f t="shared" si="167"/>
        <v>#VALUE!</v>
      </c>
      <c r="AA290" s="183" t="e">
        <f t="shared" si="168"/>
        <v>#VALUE!</v>
      </c>
      <c r="AB290" s="25" t="e">
        <f t="shared" si="169"/>
        <v>#VALUE!</v>
      </c>
      <c r="AC290" s="16" t="e">
        <f t="shared" si="170"/>
        <v>#VALUE!</v>
      </c>
      <c r="AD290" s="16" t="e">
        <f t="shared" si="171"/>
        <v>#VALUE!</v>
      </c>
      <c r="AE290" s="25" t="e">
        <f t="shared" si="172"/>
        <v>#VALUE!</v>
      </c>
      <c r="AF290" s="16" t="e">
        <f t="shared" si="173"/>
        <v>#VALUE!</v>
      </c>
      <c r="AG290" s="16">
        <f t="shared" si="174"/>
        <v>8.75</v>
      </c>
      <c r="AH290" s="16">
        <f t="shared" si="175"/>
        <v>-24.905200000000036</v>
      </c>
      <c r="AI290" s="16">
        <f t="shared" si="176"/>
        <v>-55.32039999999995</v>
      </c>
      <c r="AJ290" s="25" t="e">
        <f t="shared" si="177"/>
        <v>#VALUE!</v>
      </c>
      <c r="AK290" s="16" t="e">
        <f t="shared" si="178"/>
        <v>#VALUE!</v>
      </c>
      <c r="AL290" s="16" t="e">
        <f t="shared" si="179"/>
        <v>#VALUE!</v>
      </c>
      <c r="AM290" s="16" t="e">
        <f t="shared" si="180"/>
        <v>#VALUE!</v>
      </c>
      <c r="AN290" s="42" t="e">
        <f t="shared" si="181"/>
        <v>#VALUE!</v>
      </c>
      <c r="AO290" s="43" t="e">
        <f t="shared" si="182"/>
        <v>#VALUE!</v>
      </c>
      <c r="AP290" s="43" t="e">
        <f t="shared" si="183"/>
        <v>#VALUE!</v>
      </c>
      <c r="AQ290" s="43">
        <f t="shared" si="184"/>
        <v>31.670000000000016</v>
      </c>
      <c r="AR290" s="43">
        <f t="shared" si="185"/>
        <v>5.6100000000000136</v>
      </c>
      <c r="AS290" s="177" t="e">
        <f t="shared" si="186"/>
        <v>#VALUE!</v>
      </c>
      <c r="AT290" s="115" t="e">
        <f t="shared" si="187"/>
        <v>#VALUE!</v>
      </c>
      <c r="AU290" s="115" t="e">
        <f t="shared" si="188"/>
        <v>#VALUE!</v>
      </c>
      <c r="AV290" s="115" t="e">
        <f t="shared" si="189"/>
        <v>#VALUE!</v>
      </c>
      <c r="AW290" s="115" t="e">
        <f t="shared" si="190"/>
        <v>#VALUE!</v>
      </c>
    </row>
    <row r="291" spans="1:49" x14ac:dyDescent="0.35">
      <c r="A291" s="5">
        <f t="shared" si="156"/>
        <v>2016</v>
      </c>
      <c r="B291" s="5">
        <f t="shared" si="157"/>
        <v>4</v>
      </c>
      <c r="C291" s="5">
        <f t="shared" si="158"/>
        <v>11</v>
      </c>
      <c r="D291" s="7">
        <f t="shared" si="159"/>
        <v>42704</v>
      </c>
      <c r="E291" s="7" t="str">
        <f>_xll.GetPriceData($J$4,"assessmentdate",D291)</f>
        <v>#N/A Log in required</v>
      </c>
      <c r="F291" s="33" t="s">
        <v>95</v>
      </c>
      <c r="G291" s="38" t="e">
        <f>_xll.GetPrice($G$4,,"mid",E291)</f>
        <v>#VALUE!</v>
      </c>
      <c r="H291" s="38">
        <f>_xll.GetPrice($G$4,,"mid",D291)</f>
        <v>263.95999999999998</v>
      </c>
      <c r="I291" s="38">
        <f>_xll.GetPrice($I$4,"MonthlyAverage","Mid",$D291)</f>
        <v>258.75</v>
      </c>
      <c r="J291" s="16" t="str">
        <f>_xll.GetPriceData(J$4,"mid",$D291)</f>
        <v>#N/A Log in required</v>
      </c>
      <c r="K291" s="21" t="e">
        <f t="shared" si="160"/>
        <v>#VALUE!</v>
      </c>
      <c r="L291" s="16" t="str">
        <f>_xll.GetPriceData(L$4,"mid",$D291)</f>
        <v>#N/A Log in required</v>
      </c>
      <c r="M291" s="21" t="e">
        <f t="shared" si="161"/>
        <v>#VALUE!</v>
      </c>
      <c r="N291" s="16">
        <f>_xll.GetPrice($N$4,"MonthlyAverage","Mid",$D291)</f>
        <v>311.25</v>
      </c>
      <c r="O291" s="179">
        <f>_xll.GetPrice($O$4,"MonthlyAverage","Mid",$D291)</f>
        <v>25.12</v>
      </c>
      <c r="P291" s="21">
        <f t="shared" si="152"/>
        <v>502.40000000000003</v>
      </c>
      <c r="Q291" s="16">
        <f t="shared" si="153"/>
        <v>553.64480000000003</v>
      </c>
      <c r="R291" s="21">
        <f>_xll.GetPrice($R$4,"MonthlyAverage","Mid",$D291)</f>
        <v>25.44</v>
      </c>
      <c r="S291" s="21">
        <f t="shared" si="154"/>
        <v>508.8</v>
      </c>
      <c r="T291" s="16">
        <f t="shared" si="155"/>
        <v>560.69760000000008</v>
      </c>
      <c r="U291" s="190" t="e">
        <f t="shared" si="162"/>
        <v>#VALUE!</v>
      </c>
      <c r="V291" s="183" t="e">
        <f t="shared" si="163"/>
        <v>#VALUE!</v>
      </c>
      <c r="W291" s="191" t="e">
        <f t="shared" si="164"/>
        <v>#VALUE!</v>
      </c>
      <c r="X291" s="183" t="e">
        <f t="shared" si="165"/>
        <v>#VALUE!</v>
      </c>
      <c r="Y291" s="191" t="e">
        <f t="shared" si="166"/>
        <v>#VALUE!</v>
      </c>
      <c r="Z291" s="194" t="e">
        <f t="shared" si="167"/>
        <v>#VALUE!</v>
      </c>
      <c r="AA291" s="183" t="e">
        <f t="shared" si="168"/>
        <v>#VALUE!</v>
      </c>
      <c r="AB291" s="25" t="e">
        <f t="shared" si="169"/>
        <v>#VALUE!</v>
      </c>
      <c r="AC291" s="16" t="e">
        <f t="shared" si="170"/>
        <v>#VALUE!</v>
      </c>
      <c r="AD291" s="16" t="e">
        <f t="shared" si="171"/>
        <v>#VALUE!</v>
      </c>
      <c r="AE291" s="25" t="e">
        <f t="shared" si="172"/>
        <v>#VALUE!</v>
      </c>
      <c r="AF291" s="16" t="e">
        <f t="shared" si="173"/>
        <v>#VALUE!</v>
      </c>
      <c r="AG291" s="16">
        <f t="shared" si="174"/>
        <v>37.5</v>
      </c>
      <c r="AH291" s="16">
        <f t="shared" si="175"/>
        <v>23.142000000000053</v>
      </c>
      <c r="AI291" s="16">
        <f t="shared" si="176"/>
        <v>29.313200000000052</v>
      </c>
      <c r="AJ291" s="25" t="e">
        <f t="shared" si="177"/>
        <v>#VALUE!</v>
      </c>
      <c r="AK291" s="16" t="e">
        <f t="shared" si="178"/>
        <v>#VALUE!</v>
      </c>
      <c r="AL291" s="16" t="e">
        <f t="shared" si="179"/>
        <v>#VALUE!</v>
      </c>
      <c r="AM291" s="16" t="e">
        <f t="shared" si="180"/>
        <v>#VALUE!</v>
      </c>
      <c r="AN291" s="42" t="e">
        <f t="shared" si="181"/>
        <v>#VALUE!</v>
      </c>
      <c r="AO291" s="43" t="e">
        <f t="shared" si="182"/>
        <v>#VALUE!</v>
      </c>
      <c r="AP291" s="43" t="e">
        <f t="shared" si="183"/>
        <v>#VALUE!</v>
      </c>
      <c r="AQ291" s="43">
        <f t="shared" si="184"/>
        <v>28.059999999999974</v>
      </c>
      <c r="AR291" s="43">
        <f t="shared" si="185"/>
        <v>41.009999999999991</v>
      </c>
      <c r="AS291" s="177" t="e">
        <f t="shared" si="186"/>
        <v>#VALUE!</v>
      </c>
      <c r="AT291" s="115" t="e">
        <f t="shared" si="187"/>
        <v>#VALUE!</v>
      </c>
      <c r="AU291" s="115" t="e">
        <f t="shared" si="188"/>
        <v>#VALUE!</v>
      </c>
      <c r="AV291" s="115" t="e">
        <f t="shared" si="189"/>
        <v>#VALUE!</v>
      </c>
      <c r="AW291" s="115" t="e">
        <f t="shared" si="190"/>
        <v>#VALUE!</v>
      </c>
    </row>
    <row r="292" spans="1:49" x14ac:dyDescent="0.35">
      <c r="A292" s="5">
        <f t="shared" si="156"/>
        <v>2016</v>
      </c>
      <c r="B292" s="5">
        <f t="shared" si="157"/>
        <v>4</v>
      </c>
      <c r="C292" s="5">
        <f t="shared" si="158"/>
        <v>12</v>
      </c>
      <c r="D292" s="7">
        <f t="shared" si="159"/>
        <v>42735</v>
      </c>
      <c r="E292" s="7" t="str">
        <f>_xll.GetPriceData($J$4,"assessmentdate",D292)</f>
        <v>#N/A Log in required</v>
      </c>
      <c r="F292" s="33" t="s">
        <v>96</v>
      </c>
      <c r="G292" s="38" t="e">
        <f>_xll.GetPrice($G$4,,"mid",E292)</f>
        <v>#VALUE!</v>
      </c>
      <c r="H292" s="38">
        <f>_xll.GetPrice($G$4,,"mid",D292)</f>
        <v>280.83999999999997</v>
      </c>
      <c r="I292" s="38">
        <f>_xll.GetPrice($I$4,"MonthlyAverage","Mid",$D292)</f>
        <v>272.33999999999997</v>
      </c>
      <c r="J292" s="16" t="str">
        <f>_xll.GetPriceData(J$4,"mid",$D292)</f>
        <v>#N/A Log in required</v>
      </c>
      <c r="K292" s="21" t="e">
        <f t="shared" si="160"/>
        <v>#VALUE!</v>
      </c>
      <c r="L292" s="16" t="str">
        <f>_xll.GetPriceData(L$4,"mid",$D292)</f>
        <v>#N/A Log in required</v>
      </c>
      <c r="M292" s="21" t="e">
        <f t="shared" si="161"/>
        <v>#VALUE!</v>
      </c>
      <c r="N292" s="16">
        <f>_xll.GetPrice($N$4,"MonthlyAverage","Mid",$D292)</f>
        <v>312.5</v>
      </c>
      <c r="O292" s="179">
        <f>_xll.GetPrice($O$4,"MonthlyAverage","Mid",$D292)</f>
        <v>26.4</v>
      </c>
      <c r="P292" s="21">
        <f t="shared" si="152"/>
        <v>528</v>
      </c>
      <c r="Q292" s="16">
        <f t="shared" si="153"/>
        <v>581.85599999999999</v>
      </c>
      <c r="R292" s="21">
        <f>_xll.GetPrice($R$4,"MonthlyAverage","Mid",$D292)</f>
        <v>29.52</v>
      </c>
      <c r="S292" s="21">
        <f t="shared" si="154"/>
        <v>590.4</v>
      </c>
      <c r="T292" s="16">
        <f t="shared" si="155"/>
        <v>650.62080000000003</v>
      </c>
      <c r="U292" s="190" t="e">
        <f t="shared" si="162"/>
        <v>#VALUE!</v>
      </c>
      <c r="V292" s="183" t="e">
        <f t="shared" si="163"/>
        <v>#VALUE!</v>
      </c>
      <c r="W292" s="191" t="e">
        <f t="shared" si="164"/>
        <v>#VALUE!</v>
      </c>
      <c r="X292" s="183" t="e">
        <f t="shared" si="165"/>
        <v>#VALUE!</v>
      </c>
      <c r="Y292" s="191" t="e">
        <f t="shared" si="166"/>
        <v>#VALUE!</v>
      </c>
      <c r="Z292" s="194" t="e">
        <f t="shared" si="167"/>
        <v>#VALUE!</v>
      </c>
      <c r="AA292" s="183" t="e">
        <f t="shared" si="168"/>
        <v>#VALUE!</v>
      </c>
      <c r="AB292" s="25" t="e">
        <f t="shared" si="169"/>
        <v>#VALUE!</v>
      </c>
      <c r="AC292" s="16" t="e">
        <f t="shared" si="170"/>
        <v>#VALUE!</v>
      </c>
      <c r="AD292" s="16" t="e">
        <f t="shared" si="171"/>
        <v>#VALUE!</v>
      </c>
      <c r="AE292" s="25" t="e">
        <f t="shared" si="172"/>
        <v>#VALUE!</v>
      </c>
      <c r="AF292" s="16" t="e">
        <f t="shared" si="173"/>
        <v>#VALUE!</v>
      </c>
      <c r="AG292" s="16">
        <f t="shared" si="174"/>
        <v>1.25</v>
      </c>
      <c r="AH292" s="16">
        <f t="shared" si="175"/>
        <v>28.211199999999963</v>
      </c>
      <c r="AI292" s="16">
        <f t="shared" si="176"/>
        <v>89.923199999999952</v>
      </c>
      <c r="AJ292" s="25" t="e">
        <f t="shared" si="177"/>
        <v>#VALUE!</v>
      </c>
      <c r="AK292" s="16" t="e">
        <f t="shared" si="178"/>
        <v>#VALUE!</v>
      </c>
      <c r="AL292" s="16" t="e">
        <f t="shared" si="179"/>
        <v>#VALUE!</v>
      </c>
      <c r="AM292" s="16" t="e">
        <f t="shared" si="180"/>
        <v>#VALUE!</v>
      </c>
      <c r="AN292" s="42" t="e">
        <f t="shared" si="181"/>
        <v>#VALUE!</v>
      </c>
      <c r="AO292" s="43" t="e">
        <f t="shared" si="182"/>
        <v>#VALUE!</v>
      </c>
      <c r="AP292" s="43" t="e">
        <f t="shared" si="183"/>
        <v>#VALUE!</v>
      </c>
      <c r="AQ292" s="43">
        <f t="shared" si="184"/>
        <v>16.879999999999995</v>
      </c>
      <c r="AR292" s="43">
        <f t="shared" si="185"/>
        <v>13.589999999999975</v>
      </c>
      <c r="AS292" s="177" t="e">
        <f t="shared" si="186"/>
        <v>#VALUE!</v>
      </c>
      <c r="AT292" s="115" t="e">
        <f t="shared" si="187"/>
        <v>#VALUE!</v>
      </c>
      <c r="AU292" s="115" t="e">
        <f t="shared" si="188"/>
        <v>#VALUE!</v>
      </c>
      <c r="AV292" s="115" t="e">
        <f t="shared" si="189"/>
        <v>#VALUE!</v>
      </c>
      <c r="AW292" s="115" t="e">
        <f t="shared" si="190"/>
        <v>#VALUE!</v>
      </c>
    </row>
    <row r="293" spans="1:49" x14ac:dyDescent="0.35">
      <c r="A293" s="5">
        <f t="shared" si="156"/>
        <v>2017</v>
      </c>
      <c r="B293" s="5">
        <f t="shared" si="157"/>
        <v>1</v>
      </c>
      <c r="C293" s="5">
        <f t="shared" si="158"/>
        <v>1</v>
      </c>
      <c r="D293" s="7">
        <f t="shared" si="159"/>
        <v>42766</v>
      </c>
      <c r="E293" s="7" t="str">
        <f>_xll.GetPriceData($J$4,"assessmentdate",D293)</f>
        <v>#N/A Log in required</v>
      </c>
      <c r="F293" s="33" t="s">
        <v>97</v>
      </c>
      <c r="G293" s="38" t="e">
        <f>_xll.GetPrice($G$4,,"mid",E293)</f>
        <v>#VALUE!</v>
      </c>
      <c r="H293" s="38">
        <f>_xll.GetPrice($G$4,,"mid",D293)</f>
        <v>231.84</v>
      </c>
      <c r="I293" s="38">
        <f>_xll.GetPrice($I$4,"MonthlyAverage","Mid",$D293)</f>
        <v>267.39</v>
      </c>
      <c r="J293" s="16" t="str">
        <f>_xll.GetPriceData(J$4,"mid",$D293)</f>
        <v>#N/A Log in required</v>
      </c>
      <c r="K293" s="21" t="e">
        <f t="shared" si="160"/>
        <v>#VALUE!</v>
      </c>
      <c r="L293" s="16" t="str">
        <f>_xll.GetPriceData(L$4,"mid",$D293)</f>
        <v>#N/A Log in required</v>
      </c>
      <c r="M293" s="21" t="e">
        <f t="shared" si="161"/>
        <v>#VALUE!</v>
      </c>
      <c r="N293" s="16">
        <f>_xll.GetPrice($N$4,"MonthlyAverage","Mid",$D293)</f>
        <v>311.25</v>
      </c>
      <c r="O293" s="179">
        <f>_xll.GetPrice($O$4,"MonthlyAverage","Mid",$D293)</f>
        <v>27.5</v>
      </c>
      <c r="P293" s="21">
        <f t="shared" si="152"/>
        <v>550</v>
      </c>
      <c r="Q293" s="16">
        <f t="shared" si="153"/>
        <v>606.1</v>
      </c>
      <c r="R293" s="21">
        <f>_xll.GetPrice($R$4,"MonthlyAverage","Mid",$D293)</f>
        <v>30.88</v>
      </c>
      <c r="S293" s="21">
        <f t="shared" si="154"/>
        <v>617.6</v>
      </c>
      <c r="T293" s="16">
        <f t="shared" si="155"/>
        <v>680.59520000000009</v>
      </c>
      <c r="U293" s="190" t="e">
        <f t="shared" si="162"/>
        <v>#VALUE!</v>
      </c>
      <c r="V293" s="183" t="e">
        <f t="shared" si="163"/>
        <v>#VALUE!</v>
      </c>
      <c r="W293" s="191" t="e">
        <f t="shared" si="164"/>
        <v>#VALUE!</v>
      </c>
      <c r="X293" s="183" t="e">
        <f t="shared" si="165"/>
        <v>#VALUE!</v>
      </c>
      <c r="Y293" s="191" t="e">
        <f t="shared" si="166"/>
        <v>#VALUE!</v>
      </c>
      <c r="Z293" s="194" t="e">
        <f t="shared" si="167"/>
        <v>#VALUE!</v>
      </c>
      <c r="AA293" s="183" t="e">
        <f t="shared" si="168"/>
        <v>#VALUE!</v>
      </c>
      <c r="AB293" s="25" t="e">
        <f t="shared" si="169"/>
        <v>#VALUE!</v>
      </c>
      <c r="AC293" s="16" t="e">
        <f t="shared" si="170"/>
        <v>#VALUE!</v>
      </c>
      <c r="AD293" s="16" t="e">
        <f t="shared" si="171"/>
        <v>#VALUE!</v>
      </c>
      <c r="AE293" s="25" t="e">
        <f t="shared" si="172"/>
        <v>#VALUE!</v>
      </c>
      <c r="AF293" s="16" t="e">
        <f t="shared" si="173"/>
        <v>#VALUE!</v>
      </c>
      <c r="AG293" s="16">
        <f t="shared" si="174"/>
        <v>-1.25</v>
      </c>
      <c r="AH293" s="16">
        <f t="shared" si="175"/>
        <v>24.244000000000028</v>
      </c>
      <c r="AI293" s="16">
        <f t="shared" si="176"/>
        <v>29.97440000000006</v>
      </c>
      <c r="AJ293" s="25" t="e">
        <f t="shared" si="177"/>
        <v>#VALUE!</v>
      </c>
      <c r="AK293" s="16" t="e">
        <f t="shared" si="178"/>
        <v>#VALUE!</v>
      </c>
      <c r="AL293" s="16" t="e">
        <f t="shared" si="179"/>
        <v>#VALUE!</v>
      </c>
      <c r="AM293" s="16" t="e">
        <f t="shared" si="180"/>
        <v>#VALUE!</v>
      </c>
      <c r="AN293" s="42" t="e">
        <f t="shared" si="181"/>
        <v>#VALUE!</v>
      </c>
      <c r="AO293" s="43" t="e">
        <f t="shared" si="182"/>
        <v>#VALUE!</v>
      </c>
      <c r="AP293" s="43" t="e">
        <f t="shared" si="183"/>
        <v>#VALUE!</v>
      </c>
      <c r="AQ293" s="43">
        <f t="shared" si="184"/>
        <v>-48.999999999999972</v>
      </c>
      <c r="AR293" s="43">
        <f t="shared" si="185"/>
        <v>-4.9499999999999886</v>
      </c>
      <c r="AS293" s="177" t="e">
        <f t="shared" si="186"/>
        <v>#VALUE!</v>
      </c>
      <c r="AT293" s="115" t="e">
        <f t="shared" si="187"/>
        <v>#VALUE!</v>
      </c>
      <c r="AU293" s="115" t="e">
        <f t="shared" si="188"/>
        <v>#VALUE!</v>
      </c>
      <c r="AV293" s="115" t="e">
        <f t="shared" si="189"/>
        <v>#VALUE!</v>
      </c>
      <c r="AW293" s="115" t="e">
        <f t="shared" si="190"/>
        <v>#VALUE!</v>
      </c>
    </row>
    <row r="294" spans="1:49" x14ac:dyDescent="0.35">
      <c r="A294" s="5">
        <f t="shared" si="156"/>
        <v>2017</v>
      </c>
      <c r="B294" s="5">
        <f t="shared" si="157"/>
        <v>1</v>
      </c>
      <c r="C294" s="5">
        <f t="shared" si="158"/>
        <v>2</v>
      </c>
      <c r="D294" s="7">
        <f t="shared" si="159"/>
        <v>42794</v>
      </c>
      <c r="E294" s="7" t="str">
        <f>_xll.GetPriceData($J$4,"assessmentdate",D294)</f>
        <v>#N/A Log in required</v>
      </c>
      <c r="F294" s="33" t="s">
        <v>98</v>
      </c>
      <c r="G294" s="38" t="e">
        <f>_xll.GetPrice($G$4,,"mid",E294)</f>
        <v>#VALUE!</v>
      </c>
      <c r="H294" s="38">
        <f>_xll.GetPrice($G$4,,"mid",D294)</f>
        <v>278.61</v>
      </c>
      <c r="I294" s="38">
        <f>_xll.GetPrice($I$4,"MonthlyAverage","Mid",$D294)</f>
        <v>258.77</v>
      </c>
      <c r="J294" s="16" t="str">
        <f>_xll.GetPriceData(J$4,"mid",$D294)</f>
        <v>#N/A Log in required</v>
      </c>
      <c r="K294" s="21" t="e">
        <f t="shared" si="160"/>
        <v>#VALUE!</v>
      </c>
      <c r="L294" s="16" t="str">
        <f>_xll.GetPriceData(L$4,"mid",$D294)</f>
        <v>#N/A Log in required</v>
      </c>
      <c r="M294" s="21" t="e">
        <f t="shared" si="161"/>
        <v>#VALUE!</v>
      </c>
      <c r="N294" s="16">
        <f>_xll.GetPrice($N$4,"MonthlyAverage","Mid",$D294)</f>
        <v>315.63</v>
      </c>
      <c r="O294" s="179">
        <f>_xll.GetPrice($O$4,"MonthlyAverage","Mid",$D294)</f>
        <v>27.26</v>
      </c>
      <c r="P294" s="21">
        <f t="shared" si="152"/>
        <v>545.20000000000005</v>
      </c>
      <c r="Q294" s="16">
        <f t="shared" si="153"/>
        <v>600.81040000000007</v>
      </c>
      <c r="R294" s="21">
        <f>_xll.GetPrice($R$4,"MonthlyAverage","Mid",$D294)</f>
        <v>31.05</v>
      </c>
      <c r="S294" s="21">
        <f t="shared" si="154"/>
        <v>621</v>
      </c>
      <c r="T294" s="16">
        <f t="shared" si="155"/>
        <v>684.3420000000001</v>
      </c>
      <c r="U294" s="190" t="e">
        <f t="shared" si="162"/>
        <v>#VALUE!</v>
      </c>
      <c r="V294" s="183" t="e">
        <f t="shared" si="163"/>
        <v>#VALUE!</v>
      </c>
      <c r="W294" s="191" t="e">
        <f t="shared" si="164"/>
        <v>#VALUE!</v>
      </c>
      <c r="X294" s="183" t="e">
        <f t="shared" si="165"/>
        <v>#VALUE!</v>
      </c>
      <c r="Y294" s="191" t="e">
        <f t="shared" si="166"/>
        <v>#VALUE!</v>
      </c>
      <c r="Z294" s="194" t="e">
        <f t="shared" si="167"/>
        <v>#VALUE!</v>
      </c>
      <c r="AA294" s="183" t="e">
        <f t="shared" si="168"/>
        <v>#VALUE!</v>
      </c>
      <c r="AB294" s="25" t="e">
        <f t="shared" si="169"/>
        <v>#VALUE!</v>
      </c>
      <c r="AC294" s="16" t="e">
        <f t="shared" si="170"/>
        <v>#VALUE!</v>
      </c>
      <c r="AD294" s="16" t="e">
        <f t="shared" si="171"/>
        <v>#VALUE!</v>
      </c>
      <c r="AE294" s="25" t="e">
        <f t="shared" si="172"/>
        <v>#VALUE!</v>
      </c>
      <c r="AF294" s="16" t="e">
        <f t="shared" si="173"/>
        <v>#VALUE!</v>
      </c>
      <c r="AG294" s="16">
        <f t="shared" si="174"/>
        <v>4.3799999999999955</v>
      </c>
      <c r="AH294" s="16">
        <f t="shared" si="175"/>
        <v>-5.2895999999999503</v>
      </c>
      <c r="AI294" s="16">
        <f t="shared" si="176"/>
        <v>3.7468000000000075</v>
      </c>
      <c r="AJ294" s="25" t="e">
        <f t="shared" si="177"/>
        <v>#VALUE!</v>
      </c>
      <c r="AK294" s="16" t="e">
        <f t="shared" si="178"/>
        <v>#VALUE!</v>
      </c>
      <c r="AL294" s="16" t="e">
        <f t="shared" si="179"/>
        <v>#VALUE!</v>
      </c>
      <c r="AM294" s="16" t="e">
        <f t="shared" si="180"/>
        <v>#VALUE!</v>
      </c>
      <c r="AN294" s="42" t="e">
        <f t="shared" si="181"/>
        <v>#VALUE!</v>
      </c>
      <c r="AO294" s="43" t="e">
        <f t="shared" si="182"/>
        <v>#VALUE!</v>
      </c>
      <c r="AP294" s="43" t="e">
        <f t="shared" si="183"/>
        <v>#VALUE!</v>
      </c>
      <c r="AQ294" s="43">
        <f t="shared" si="184"/>
        <v>46.77000000000001</v>
      </c>
      <c r="AR294" s="43">
        <f t="shared" si="185"/>
        <v>-8.6200000000000045</v>
      </c>
      <c r="AS294" s="177" t="e">
        <f t="shared" si="186"/>
        <v>#VALUE!</v>
      </c>
      <c r="AT294" s="115" t="e">
        <f t="shared" si="187"/>
        <v>#VALUE!</v>
      </c>
      <c r="AU294" s="115" t="e">
        <f t="shared" si="188"/>
        <v>#VALUE!</v>
      </c>
      <c r="AV294" s="115" t="e">
        <f t="shared" si="189"/>
        <v>#VALUE!</v>
      </c>
      <c r="AW294" s="115" t="e">
        <f t="shared" si="190"/>
        <v>#VALUE!</v>
      </c>
    </row>
    <row r="295" spans="1:49" x14ac:dyDescent="0.35">
      <c r="A295" s="5">
        <f t="shared" si="156"/>
        <v>2017</v>
      </c>
      <c r="B295" s="5">
        <f t="shared" si="157"/>
        <v>1</v>
      </c>
      <c r="C295" s="5">
        <f t="shared" si="158"/>
        <v>3</v>
      </c>
      <c r="D295" s="7">
        <f t="shared" si="159"/>
        <v>42825</v>
      </c>
      <c r="E295" s="7" t="str">
        <f>_xll.GetPriceData($J$4,"assessmentdate",D295)</f>
        <v>#N/A Log in required</v>
      </c>
      <c r="F295" s="33" t="s">
        <v>99</v>
      </c>
      <c r="G295" s="38" t="e">
        <f>_xll.GetPrice($G$4,,"mid",E295)</f>
        <v>#VALUE!</v>
      </c>
      <c r="H295" s="38">
        <f>_xll.GetPrice($G$4,,"mid",D295)</f>
        <v>261.66000000000003</v>
      </c>
      <c r="I295" s="38">
        <f>_xll.GetPrice($I$4,"MonthlyAverage","Mid",$D295)</f>
        <v>278.33</v>
      </c>
      <c r="J295" s="16" t="str">
        <f>_xll.GetPriceData(J$4,"mid",$D295)</f>
        <v>#N/A Log in required</v>
      </c>
      <c r="K295" s="21" t="e">
        <f t="shared" si="160"/>
        <v>#VALUE!</v>
      </c>
      <c r="L295" s="16" t="str">
        <f>_xll.GetPriceData(L$4,"mid",$D295)</f>
        <v>#N/A Log in required</v>
      </c>
      <c r="M295" s="21" t="e">
        <f t="shared" si="161"/>
        <v>#VALUE!</v>
      </c>
      <c r="N295" s="16">
        <f>_xll.GetPrice($N$4,"MonthlyAverage","Mid",$D295)</f>
        <v>372.5</v>
      </c>
      <c r="O295" s="179">
        <f>_xll.GetPrice($O$4,"MonthlyAverage","Mid",$D295)</f>
        <v>27</v>
      </c>
      <c r="P295" s="21">
        <f t="shared" si="152"/>
        <v>540</v>
      </c>
      <c r="Q295" s="16">
        <f t="shared" si="153"/>
        <v>595.08000000000004</v>
      </c>
      <c r="R295" s="21">
        <f>_xll.GetPrice($R$4,"MonthlyAverage","Mid",$D295)</f>
        <v>32.270000000000003</v>
      </c>
      <c r="S295" s="21">
        <f t="shared" si="154"/>
        <v>645.40000000000009</v>
      </c>
      <c r="T295" s="16">
        <f t="shared" si="155"/>
        <v>711.23080000000016</v>
      </c>
      <c r="U295" s="190" t="e">
        <f t="shared" si="162"/>
        <v>#VALUE!</v>
      </c>
      <c r="V295" s="183" t="e">
        <f t="shared" si="163"/>
        <v>#VALUE!</v>
      </c>
      <c r="W295" s="191" t="e">
        <f t="shared" si="164"/>
        <v>#VALUE!</v>
      </c>
      <c r="X295" s="183" t="e">
        <f t="shared" si="165"/>
        <v>#VALUE!</v>
      </c>
      <c r="Y295" s="191" t="e">
        <f t="shared" si="166"/>
        <v>#VALUE!</v>
      </c>
      <c r="Z295" s="194" t="e">
        <f t="shared" si="167"/>
        <v>#VALUE!</v>
      </c>
      <c r="AA295" s="183" t="e">
        <f t="shared" si="168"/>
        <v>#VALUE!</v>
      </c>
      <c r="AB295" s="25" t="e">
        <f t="shared" si="169"/>
        <v>#VALUE!</v>
      </c>
      <c r="AC295" s="16" t="e">
        <f t="shared" si="170"/>
        <v>#VALUE!</v>
      </c>
      <c r="AD295" s="16" t="e">
        <f t="shared" si="171"/>
        <v>#VALUE!</v>
      </c>
      <c r="AE295" s="25" t="e">
        <f t="shared" si="172"/>
        <v>#VALUE!</v>
      </c>
      <c r="AF295" s="16" t="e">
        <f t="shared" si="173"/>
        <v>#VALUE!</v>
      </c>
      <c r="AG295" s="16">
        <f t="shared" si="174"/>
        <v>56.870000000000005</v>
      </c>
      <c r="AH295" s="16">
        <f t="shared" si="175"/>
        <v>-5.7304000000000315</v>
      </c>
      <c r="AI295" s="16">
        <f t="shared" si="176"/>
        <v>26.88880000000006</v>
      </c>
      <c r="AJ295" s="25" t="e">
        <f t="shared" si="177"/>
        <v>#VALUE!</v>
      </c>
      <c r="AK295" s="16" t="e">
        <f t="shared" si="178"/>
        <v>#VALUE!</v>
      </c>
      <c r="AL295" s="16" t="e">
        <f t="shared" si="179"/>
        <v>#VALUE!</v>
      </c>
      <c r="AM295" s="16" t="e">
        <f t="shared" si="180"/>
        <v>#VALUE!</v>
      </c>
      <c r="AN295" s="42" t="e">
        <f t="shared" si="181"/>
        <v>#VALUE!</v>
      </c>
      <c r="AO295" s="43" t="e">
        <f t="shared" si="182"/>
        <v>#VALUE!</v>
      </c>
      <c r="AP295" s="43" t="e">
        <f t="shared" si="183"/>
        <v>#VALUE!</v>
      </c>
      <c r="AQ295" s="43">
        <f t="shared" si="184"/>
        <v>-16.949999999999989</v>
      </c>
      <c r="AR295" s="43">
        <f t="shared" si="185"/>
        <v>19.560000000000002</v>
      </c>
      <c r="AS295" s="177" t="e">
        <f t="shared" si="186"/>
        <v>#VALUE!</v>
      </c>
      <c r="AT295" s="115" t="e">
        <f t="shared" si="187"/>
        <v>#VALUE!</v>
      </c>
      <c r="AU295" s="115" t="e">
        <f t="shared" si="188"/>
        <v>#VALUE!</v>
      </c>
      <c r="AV295" s="115" t="e">
        <f t="shared" si="189"/>
        <v>#VALUE!</v>
      </c>
      <c r="AW295" s="115" t="e">
        <f t="shared" si="190"/>
        <v>#VALUE!</v>
      </c>
    </row>
    <row r="296" spans="1:49" x14ac:dyDescent="0.35">
      <c r="A296" s="5">
        <f t="shared" si="156"/>
        <v>2017</v>
      </c>
      <c r="B296" s="5">
        <f t="shared" si="157"/>
        <v>2</v>
      </c>
      <c r="C296" s="5">
        <f t="shared" si="158"/>
        <v>4</v>
      </c>
      <c r="D296" s="7">
        <f t="shared" si="159"/>
        <v>42855</v>
      </c>
      <c r="E296" s="7" t="str">
        <f>_xll.GetPriceData($J$4,"assessmentdate",D296)</f>
        <v>#N/A Log in required</v>
      </c>
      <c r="F296" s="33" t="s">
        <v>100</v>
      </c>
      <c r="G296" s="38" t="e">
        <f>_xll.GetPrice($G$4,,"mid",E296)</f>
        <v>#VALUE!</v>
      </c>
      <c r="H296" s="38">
        <f>_xll.GetPrice($G$4,,"mid",D296)</f>
        <v>260.38</v>
      </c>
      <c r="I296" s="38">
        <f>_xll.GetPrice($I$4,"MonthlyAverage","Mid",$D296)</f>
        <v>265.58999999999997</v>
      </c>
      <c r="J296" s="16" t="str">
        <f>_xll.GetPriceData(J$4,"mid",$D296)</f>
        <v>#N/A Log in required</v>
      </c>
      <c r="K296" s="21" t="e">
        <f t="shared" si="160"/>
        <v>#VALUE!</v>
      </c>
      <c r="L296" s="16" t="str">
        <f>_xll.GetPriceData(L$4,"mid",$D296)</f>
        <v>#N/A Log in required</v>
      </c>
      <c r="M296" s="21" t="e">
        <f t="shared" si="161"/>
        <v>#VALUE!</v>
      </c>
      <c r="N296" s="16">
        <f>_xll.GetPrice($N$4,"MonthlyAverage","Mid",$D296)</f>
        <v>400</v>
      </c>
      <c r="O296" s="179">
        <f>_xll.GetPrice($O$4,"MonthlyAverage","Mid",$D296)</f>
        <v>26.9</v>
      </c>
      <c r="P296" s="21">
        <f t="shared" si="152"/>
        <v>538</v>
      </c>
      <c r="Q296" s="16">
        <f t="shared" si="153"/>
        <v>592.87600000000009</v>
      </c>
      <c r="R296" s="21">
        <f>_xll.GetPrice($R$4,"MonthlyAverage","Mid",$D296)</f>
        <v>32.32</v>
      </c>
      <c r="S296" s="21">
        <f t="shared" si="154"/>
        <v>646.4</v>
      </c>
      <c r="T296" s="16">
        <f t="shared" si="155"/>
        <v>712.33280000000002</v>
      </c>
      <c r="U296" s="190" t="e">
        <f t="shared" si="162"/>
        <v>#VALUE!</v>
      </c>
      <c r="V296" s="183" t="e">
        <f t="shared" si="163"/>
        <v>#VALUE!</v>
      </c>
      <c r="W296" s="191" t="e">
        <f t="shared" si="164"/>
        <v>#VALUE!</v>
      </c>
      <c r="X296" s="183" t="e">
        <f t="shared" si="165"/>
        <v>#VALUE!</v>
      </c>
      <c r="Y296" s="191" t="e">
        <f t="shared" si="166"/>
        <v>#VALUE!</v>
      </c>
      <c r="Z296" s="194" t="e">
        <f t="shared" si="167"/>
        <v>#VALUE!</v>
      </c>
      <c r="AA296" s="183" t="e">
        <f t="shared" si="168"/>
        <v>#VALUE!</v>
      </c>
      <c r="AB296" s="25" t="e">
        <f t="shared" si="169"/>
        <v>#VALUE!</v>
      </c>
      <c r="AC296" s="16" t="e">
        <f t="shared" si="170"/>
        <v>#VALUE!</v>
      </c>
      <c r="AD296" s="16" t="e">
        <f t="shared" si="171"/>
        <v>#VALUE!</v>
      </c>
      <c r="AE296" s="25" t="e">
        <f t="shared" si="172"/>
        <v>#VALUE!</v>
      </c>
      <c r="AF296" s="16" t="e">
        <f t="shared" si="173"/>
        <v>#VALUE!</v>
      </c>
      <c r="AG296" s="16">
        <f t="shared" si="174"/>
        <v>27.5</v>
      </c>
      <c r="AH296" s="16">
        <f t="shared" si="175"/>
        <v>-2.2039999999999509</v>
      </c>
      <c r="AI296" s="16">
        <f t="shared" si="176"/>
        <v>1.1019999999998618</v>
      </c>
      <c r="AJ296" s="25" t="e">
        <f t="shared" si="177"/>
        <v>#VALUE!</v>
      </c>
      <c r="AK296" s="16" t="e">
        <f t="shared" si="178"/>
        <v>#VALUE!</v>
      </c>
      <c r="AL296" s="16" t="e">
        <f t="shared" si="179"/>
        <v>#VALUE!</v>
      </c>
      <c r="AM296" s="16" t="e">
        <f t="shared" si="180"/>
        <v>#VALUE!</v>
      </c>
      <c r="AN296" s="42" t="e">
        <f t="shared" si="181"/>
        <v>#VALUE!</v>
      </c>
      <c r="AO296" s="43" t="e">
        <f t="shared" si="182"/>
        <v>#VALUE!</v>
      </c>
      <c r="AP296" s="43" t="e">
        <f t="shared" si="183"/>
        <v>#VALUE!</v>
      </c>
      <c r="AQ296" s="43">
        <f t="shared" si="184"/>
        <v>-1.2800000000000296</v>
      </c>
      <c r="AR296" s="43">
        <f t="shared" si="185"/>
        <v>-12.740000000000009</v>
      </c>
      <c r="AS296" s="177" t="e">
        <f t="shared" si="186"/>
        <v>#VALUE!</v>
      </c>
      <c r="AT296" s="115" t="e">
        <f t="shared" si="187"/>
        <v>#VALUE!</v>
      </c>
      <c r="AU296" s="115" t="e">
        <f t="shared" si="188"/>
        <v>#VALUE!</v>
      </c>
      <c r="AV296" s="115" t="e">
        <f t="shared" si="189"/>
        <v>#VALUE!</v>
      </c>
      <c r="AW296" s="115" t="e">
        <f t="shared" si="190"/>
        <v>#VALUE!</v>
      </c>
    </row>
    <row r="297" spans="1:49" x14ac:dyDescent="0.35">
      <c r="A297" s="5">
        <f t="shared" si="156"/>
        <v>2017</v>
      </c>
      <c r="B297" s="5">
        <f t="shared" si="157"/>
        <v>2</v>
      </c>
      <c r="C297" s="5">
        <f t="shared" si="158"/>
        <v>5</v>
      </c>
      <c r="D297" s="7">
        <f t="shared" si="159"/>
        <v>42886</v>
      </c>
      <c r="E297" s="7" t="str">
        <f>_xll.GetPriceData($J$4,"assessmentdate",D297)</f>
        <v>#N/A Log in required</v>
      </c>
      <c r="F297" s="33" t="s">
        <v>101</v>
      </c>
      <c r="G297" s="38" t="e">
        <f>_xll.GetPrice($G$4,,"mid",E297)</f>
        <v>#VALUE!</v>
      </c>
      <c r="H297" s="38">
        <f>_xll.GetPrice($G$4,,"mid",D297)</f>
        <v>269.31</v>
      </c>
      <c r="I297" s="38">
        <f>_xll.GetPrice($I$4,"MonthlyAverage","Mid",$D297)</f>
        <v>266.85000000000002</v>
      </c>
      <c r="J297" s="16" t="str">
        <f>_xll.GetPriceData(J$4,"mid",$D297)</f>
        <v>#N/A Log in required</v>
      </c>
      <c r="K297" s="21" t="e">
        <f t="shared" si="160"/>
        <v>#VALUE!</v>
      </c>
      <c r="L297" s="16" t="str">
        <f>_xll.GetPriceData(L$4,"mid",$D297)</f>
        <v>#N/A Log in required</v>
      </c>
      <c r="M297" s="21" t="e">
        <f t="shared" si="161"/>
        <v>#VALUE!</v>
      </c>
      <c r="N297" s="16">
        <f>_xll.GetPrice($N$4,"MonthlyAverage","Mid",$D297)</f>
        <v>370</v>
      </c>
      <c r="O297" s="179">
        <f>_xll.GetPrice($O$4,"MonthlyAverage","Mid",$D297)</f>
        <v>26.53</v>
      </c>
      <c r="P297" s="21">
        <f t="shared" si="152"/>
        <v>530.6</v>
      </c>
      <c r="Q297" s="16">
        <f t="shared" si="153"/>
        <v>584.72120000000007</v>
      </c>
      <c r="R297" s="21">
        <f>_xll.GetPrice($R$4,"MonthlyAverage","Mid",$D297)</f>
        <v>30.91</v>
      </c>
      <c r="S297" s="21">
        <f t="shared" si="154"/>
        <v>618.20000000000005</v>
      </c>
      <c r="T297" s="16">
        <f t="shared" si="155"/>
        <v>681.2564000000001</v>
      </c>
      <c r="U297" s="190" t="e">
        <f t="shared" si="162"/>
        <v>#VALUE!</v>
      </c>
      <c r="V297" s="183" t="e">
        <f t="shared" si="163"/>
        <v>#VALUE!</v>
      </c>
      <c r="W297" s="191" t="e">
        <f t="shared" si="164"/>
        <v>#VALUE!</v>
      </c>
      <c r="X297" s="183" t="e">
        <f t="shared" si="165"/>
        <v>#VALUE!</v>
      </c>
      <c r="Y297" s="191" t="e">
        <f t="shared" si="166"/>
        <v>#VALUE!</v>
      </c>
      <c r="Z297" s="194" t="e">
        <f t="shared" si="167"/>
        <v>#VALUE!</v>
      </c>
      <c r="AA297" s="183" t="e">
        <f t="shared" si="168"/>
        <v>#VALUE!</v>
      </c>
      <c r="AB297" s="25" t="e">
        <f t="shared" si="169"/>
        <v>#VALUE!</v>
      </c>
      <c r="AC297" s="16" t="e">
        <f t="shared" si="170"/>
        <v>#VALUE!</v>
      </c>
      <c r="AD297" s="16" t="e">
        <f t="shared" si="171"/>
        <v>#VALUE!</v>
      </c>
      <c r="AE297" s="25" t="e">
        <f t="shared" si="172"/>
        <v>#VALUE!</v>
      </c>
      <c r="AF297" s="16" t="e">
        <f t="shared" si="173"/>
        <v>#VALUE!</v>
      </c>
      <c r="AG297" s="16">
        <f t="shared" si="174"/>
        <v>-30</v>
      </c>
      <c r="AH297" s="16">
        <f t="shared" si="175"/>
        <v>-8.1548000000000229</v>
      </c>
      <c r="AI297" s="16">
        <f t="shared" si="176"/>
        <v>-31.076399999999921</v>
      </c>
      <c r="AJ297" s="25" t="e">
        <f t="shared" si="177"/>
        <v>#VALUE!</v>
      </c>
      <c r="AK297" s="16" t="e">
        <f t="shared" si="178"/>
        <v>#VALUE!</v>
      </c>
      <c r="AL297" s="16" t="e">
        <f t="shared" si="179"/>
        <v>#VALUE!</v>
      </c>
      <c r="AM297" s="16" t="e">
        <f t="shared" si="180"/>
        <v>#VALUE!</v>
      </c>
      <c r="AN297" s="42" t="e">
        <f t="shared" si="181"/>
        <v>#VALUE!</v>
      </c>
      <c r="AO297" s="43" t="e">
        <f t="shared" si="182"/>
        <v>#VALUE!</v>
      </c>
      <c r="AP297" s="43" t="e">
        <f t="shared" si="183"/>
        <v>#VALUE!</v>
      </c>
      <c r="AQ297" s="43">
        <f t="shared" si="184"/>
        <v>8.9300000000000068</v>
      </c>
      <c r="AR297" s="43">
        <f t="shared" si="185"/>
        <v>1.2600000000000477</v>
      </c>
      <c r="AS297" s="177" t="e">
        <f t="shared" si="186"/>
        <v>#VALUE!</v>
      </c>
      <c r="AT297" s="115" t="e">
        <f t="shared" si="187"/>
        <v>#VALUE!</v>
      </c>
      <c r="AU297" s="115" t="e">
        <f t="shared" si="188"/>
        <v>#VALUE!</v>
      </c>
      <c r="AV297" s="115" t="e">
        <f t="shared" si="189"/>
        <v>#VALUE!</v>
      </c>
      <c r="AW297" s="115" t="e">
        <f t="shared" si="190"/>
        <v>#VALUE!</v>
      </c>
    </row>
    <row r="298" spans="1:49" x14ac:dyDescent="0.35">
      <c r="A298" s="5">
        <f t="shared" si="156"/>
        <v>2017</v>
      </c>
      <c r="B298" s="5">
        <f t="shared" si="157"/>
        <v>2</v>
      </c>
      <c r="C298" s="5">
        <f t="shared" si="158"/>
        <v>6</v>
      </c>
      <c r="D298" s="7">
        <f t="shared" si="159"/>
        <v>42916</v>
      </c>
      <c r="E298" s="7" t="str">
        <f>_xll.GetPriceData($J$4,"assessmentdate",D298)</f>
        <v>#N/A Log in required</v>
      </c>
      <c r="F298" s="33" t="s">
        <v>102</v>
      </c>
      <c r="G298" s="38" t="e">
        <f>_xll.GetPrice($G$4,,"mid",E298)</f>
        <v>#VALUE!</v>
      </c>
      <c r="H298" s="38">
        <f>_xll.GetPrice($G$4,,"mid",D298)</f>
        <v>287.22000000000003</v>
      </c>
      <c r="I298" s="38">
        <f>_xll.GetPrice($I$4,"MonthlyAverage","Mid",$D298)</f>
        <v>271.98</v>
      </c>
      <c r="J298" s="16" t="str">
        <f>_xll.GetPriceData(J$4,"mid",$D298)</f>
        <v>#N/A Log in required</v>
      </c>
      <c r="K298" s="21" t="e">
        <f t="shared" si="160"/>
        <v>#VALUE!</v>
      </c>
      <c r="L298" s="16" t="str">
        <f>_xll.GetPriceData(L$4,"mid",$D298)</f>
        <v>#N/A Log in required</v>
      </c>
      <c r="M298" s="21" t="e">
        <f t="shared" si="161"/>
        <v>#VALUE!</v>
      </c>
      <c r="N298" s="16">
        <f>_xll.GetPrice($N$4,"MonthlyAverage","Mid",$D298)</f>
        <v>353</v>
      </c>
      <c r="O298" s="179">
        <f>_xll.GetPrice($O$4,"MonthlyAverage","Mid",$D298)</f>
        <v>26.5</v>
      </c>
      <c r="P298" s="21">
        <f t="shared" ref="P298:P346" si="191">O298*20</f>
        <v>530</v>
      </c>
      <c r="Q298" s="16">
        <f t="shared" ref="Q298:Q343" si="192">P298*1.102</f>
        <v>584.06000000000006</v>
      </c>
      <c r="R298" s="21">
        <f>_xll.GetPrice($R$4,"MonthlyAverage","Mid",$D298)</f>
        <v>29.43</v>
      </c>
      <c r="S298" s="21">
        <f t="shared" ref="S298:S346" si="193">R298*20</f>
        <v>588.6</v>
      </c>
      <c r="T298" s="16">
        <f t="shared" ref="T298:T343" si="194">S298*1.102</f>
        <v>648.63720000000012</v>
      </c>
      <c r="U298" s="190" t="e">
        <f t="shared" si="162"/>
        <v>#VALUE!</v>
      </c>
      <c r="V298" s="183" t="e">
        <f t="shared" si="163"/>
        <v>#VALUE!</v>
      </c>
      <c r="W298" s="191" t="e">
        <f t="shared" si="164"/>
        <v>#VALUE!</v>
      </c>
      <c r="X298" s="183" t="e">
        <f t="shared" si="165"/>
        <v>#VALUE!</v>
      </c>
      <c r="Y298" s="191" t="e">
        <f t="shared" si="166"/>
        <v>#VALUE!</v>
      </c>
      <c r="Z298" s="194" t="e">
        <f t="shared" si="167"/>
        <v>#VALUE!</v>
      </c>
      <c r="AA298" s="183" t="e">
        <f t="shared" si="168"/>
        <v>#VALUE!</v>
      </c>
      <c r="AB298" s="25" t="e">
        <f t="shared" si="169"/>
        <v>#VALUE!</v>
      </c>
      <c r="AC298" s="16" t="e">
        <f t="shared" si="170"/>
        <v>#VALUE!</v>
      </c>
      <c r="AD298" s="16" t="e">
        <f t="shared" si="171"/>
        <v>#VALUE!</v>
      </c>
      <c r="AE298" s="25" t="e">
        <f t="shared" si="172"/>
        <v>#VALUE!</v>
      </c>
      <c r="AF298" s="16" t="e">
        <f t="shared" si="173"/>
        <v>#VALUE!</v>
      </c>
      <c r="AG298" s="16">
        <f t="shared" si="174"/>
        <v>-17</v>
      </c>
      <c r="AH298" s="16">
        <f t="shared" si="175"/>
        <v>-0.661200000000008</v>
      </c>
      <c r="AI298" s="16">
        <f t="shared" si="176"/>
        <v>-32.619199999999978</v>
      </c>
      <c r="AJ298" s="25" t="e">
        <f t="shared" si="177"/>
        <v>#VALUE!</v>
      </c>
      <c r="AK298" s="16" t="e">
        <f t="shared" si="178"/>
        <v>#VALUE!</v>
      </c>
      <c r="AL298" s="16" t="e">
        <f t="shared" si="179"/>
        <v>#VALUE!</v>
      </c>
      <c r="AM298" s="16" t="e">
        <f t="shared" si="180"/>
        <v>#VALUE!</v>
      </c>
      <c r="AN298" s="42" t="e">
        <f t="shared" si="181"/>
        <v>#VALUE!</v>
      </c>
      <c r="AO298" s="43" t="e">
        <f t="shared" si="182"/>
        <v>#VALUE!</v>
      </c>
      <c r="AP298" s="43" t="e">
        <f t="shared" si="183"/>
        <v>#VALUE!</v>
      </c>
      <c r="AQ298" s="43">
        <f t="shared" si="184"/>
        <v>17.910000000000025</v>
      </c>
      <c r="AR298" s="43">
        <f t="shared" si="185"/>
        <v>5.1299999999999955</v>
      </c>
      <c r="AS298" s="177" t="e">
        <f t="shared" si="186"/>
        <v>#VALUE!</v>
      </c>
      <c r="AT298" s="115" t="e">
        <f t="shared" si="187"/>
        <v>#VALUE!</v>
      </c>
      <c r="AU298" s="115" t="e">
        <f t="shared" si="188"/>
        <v>#VALUE!</v>
      </c>
      <c r="AV298" s="115" t="e">
        <f t="shared" si="189"/>
        <v>#VALUE!</v>
      </c>
      <c r="AW298" s="115" t="e">
        <f t="shared" si="190"/>
        <v>#VALUE!</v>
      </c>
    </row>
    <row r="299" spans="1:49" x14ac:dyDescent="0.35">
      <c r="A299" s="5">
        <f t="shared" si="156"/>
        <v>2017</v>
      </c>
      <c r="B299" s="5">
        <f t="shared" si="157"/>
        <v>3</v>
      </c>
      <c r="C299" s="5">
        <f t="shared" si="158"/>
        <v>7</v>
      </c>
      <c r="D299" s="7">
        <f t="shared" si="159"/>
        <v>42947</v>
      </c>
      <c r="E299" s="7" t="str">
        <f>_xll.GetPriceData($J$4,"assessmentdate",D299)</f>
        <v>#N/A Log in required</v>
      </c>
      <c r="F299" s="33" t="s">
        <v>103</v>
      </c>
      <c r="G299" s="38" t="e">
        <f>_xll.GetPrice($G$4,,"mid",E299)</f>
        <v>#VALUE!</v>
      </c>
      <c r="H299" s="38">
        <f>_xll.GetPrice($G$4,,"mid",D299)</f>
        <v>312.68</v>
      </c>
      <c r="I299" s="38">
        <f>_xll.GetPrice($I$4,"MonthlyAverage","Mid",$D299)</f>
        <v>296.32</v>
      </c>
      <c r="J299" s="16" t="str">
        <f>_xll.GetPriceData(J$4,"mid",$D299)</f>
        <v>#N/A Log in required</v>
      </c>
      <c r="K299" s="21" t="e">
        <f t="shared" si="160"/>
        <v>#VALUE!</v>
      </c>
      <c r="L299" s="16" t="str">
        <f>_xll.GetPriceData(L$4,"mid",$D299)</f>
        <v>#N/A Log in required</v>
      </c>
      <c r="M299" s="21" t="e">
        <f t="shared" si="161"/>
        <v>#VALUE!</v>
      </c>
      <c r="N299" s="16">
        <f>_xll.GetPrice($N$4,"MonthlyAverage","Mid",$D299)</f>
        <v>352.5</v>
      </c>
      <c r="O299" s="179">
        <f>_xll.GetPrice($O$4,"MonthlyAverage","Mid",$D299)</f>
        <v>26.5</v>
      </c>
      <c r="P299" s="21">
        <f t="shared" si="191"/>
        <v>530</v>
      </c>
      <c r="Q299" s="16">
        <f t="shared" si="192"/>
        <v>584.06000000000006</v>
      </c>
      <c r="R299" s="21">
        <f>_xll.GetPrice($R$4,"MonthlyAverage","Mid",$D299)</f>
        <v>30.83</v>
      </c>
      <c r="S299" s="21">
        <f t="shared" si="193"/>
        <v>616.59999999999991</v>
      </c>
      <c r="T299" s="16">
        <f t="shared" si="194"/>
        <v>679.4932</v>
      </c>
      <c r="U299" s="190" t="e">
        <f t="shared" si="162"/>
        <v>#VALUE!</v>
      </c>
      <c r="V299" s="183" t="e">
        <f t="shared" si="163"/>
        <v>#VALUE!</v>
      </c>
      <c r="W299" s="191" t="e">
        <f t="shared" si="164"/>
        <v>#VALUE!</v>
      </c>
      <c r="X299" s="183" t="e">
        <f t="shared" si="165"/>
        <v>#VALUE!</v>
      </c>
      <c r="Y299" s="191" t="e">
        <f t="shared" si="166"/>
        <v>#VALUE!</v>
      </c>
      <c r="Z299" s="194" t="e">
        <f t="shared" si="167"/>
        <v>#VALUE!</v>
      </c>
      <c r="AA299" s="183" t="e">
        <f t="shared" si="168"/>
        <v>#VALUE!</v>
      </c>
      <c r="AB299" s="25" t="e">
        <f t="shared" si="169"/>
        <v>#VALUE!</v>
      </c>
      <c r="AC299" s="16" t="e">
        <f t="shared" si="170"/>
        <v>#VALUE!</v>
      </c>
      <c r="AD299" s="16" t="e">
        <f t="shared" si="171"/>
        <v>#VALUE!</v>
      </c>
      <c r="AE299" s="25" t="e">
        <f t="shared" si="172"/>
        <v>#VALUE!</v>
      </c>
      <c r="AF299" s="16" t="e">
        <f t="shared" si="173"/>
        <v>#VALUE!</v>
      </c>
      <c r="AG299" s="16">
        <f t="shared" si="174"/>
        <v>-0.5</v>
      </c>
      <c r="AH299" s="16">
        <f t="shared" si="175"/>
        <v>0</v>
      </c>
      <c r="AI299" s="16">
        <f t="shared" si="176"/>
        <v>30.855999999999881</v>
      </c>
      <c r="AJ299" s="25" t="e">
        <f t="shared" si="177"/>
        <v>#VALUE!</v>
      </c>
      <c r="AK299" s="16" t="e">
        <f t="shared" si="178"/>
        <v>#VALUE!</v>
      </c>
      <c r="AL299" s="16" t="e">
        <f t="shared" si="179"/>
        <v>#VALUE!</v>
      </c>
      <c r="AM299" s="16" t="e">
        <f t="shared" si="180"/>
        <v>#VALUE!</v>
      </c>
      <c r="AN299" s="42" t="e">
        <f t="shared" si="181"/>
        <v>#VALUE!</v>
      </c>
      <c r="AO299" s="43" t="e">
        <f t="shared" si="182"/>
        <v>#VALUE!</v>
      </c>
      <c r="AP299" s="43" t="e">
        <f t="shared" si="183"/>
        <v>#VALUE!</v>
      </c>
      <c r="AQ299" s="43">
        <f t="shared" si="184"/>
        <v>25.45999999999998</v>
      </c>
      <c r="AR299" s="43">
        <f t="shared" si="185"/>
        <v>24.339999999999975</v>
      </c>
      <c r="AS299" s="177" t="e">
        <f t="shared" si="186"/>
        <v>#VALUE!</v>
      </c>
      <c r="AT299" s="115" t="e">
        <f t="shared" si="187"/>
        <v>#VALUE!</v>
      </c>
      <c r="AU299" s="115" t="e">
        <f t="shared" si="188"/>
        <v>#VALUE!</v>
      </c>
      <c r="AV299" s="115" t="e">
        <f t="shared" si="189"/>
        <v>#VALUE!</v>
      </c>
      <c r="AW299" s="115" t="e">
        <f t="shared" si="190"/>
        <v>#VALUE!</v>
      </c>
    </row>
    <row r="300" spans="1:49" x14ac:dyDescent="0.35">
      <c r="A300" s="5">
        <f t="shared" si="156"/>
        <v>2017</v>
      </c>
      <c r="B300" s="5">
        <f t="shared" si="157"/>
        <v>3</v>
      </c>
      <c r="C300" s="5">
        <f t="shared" si="158"/>
        <v>8</v>
      </c>
      <c r="D300" s="7">
        <f t="shared" si="159"/>
        <v>42978</v>
      </c>
      <c r="E300" s="7" t="str">
        <f>_xll.GetPriceData($J$4,"assessmentdate",D300)</f>
        <v>#N/A Log in required</v>
      </c>
      <c r="F300" s="33" t="s">
        <v>104</v>
      </c>
      <c r="G300" s="38" t="e">
        <f>_xll.GetPrice($G$4,,"mid",E300)</f>
        <v>#VALUE!</v>
      </c>
      <c r="H300" s="38">
        <f>_xll.GetPrice($G$4,,"mid",D300)</f>
        <v>347.05</v>
      </c>
      <c r="I300" s="38">
        <f>_xll.GetPrice($I$4,"MonthlyAverage","Mid",$D300)</f>
        <v>338.81</v>
      </c>
      <c r="J300" s="16" t="str">
        <f>_xll.GetPriceData(J$4,"mid",$D300)</f>
        <v>#N/A Log in required</v>
      </c>
      <c r="K300" s="21" t="e">
        <f t="shared" si="160"/>
        <v>#VALUE!</v>
      </c>
      <c r="L300" s="16" t="str">
        <f>_xll.GetPriceData(L$4,"mid",$D300)</f>
        <v>#N/A Log in required</v>
      </c>
      <c r="M300" s="21" t="e">
        <f t="shared" si="161"/>
        <v>#VALUE!</v>
      </c>
      <c r="N300" s="16">
        <f>_xll.GetPrice($N$4,"MonthlyAverage","Mid",$D300)</f>
        <v>373.13</v>
      </c>
      <c r="O300" s="179">
        <f>_xll.GetPrice($O$4,"MonthlyAverage","Mid",$D300)</f>
        <v>26.94</v>
      </c>
      <c r="P300" s="21">
        <f t="shared" si="191"/>
        <v>538.80000000000007</v>
      </c>
      <c r="Q300" s="16">
        <f t="shared" si="192"/>
        <v>593.75760000000014</v>
      </c>
      <c r="R300" s="21">
        <f>_xll.GetPrice($R$4,"MonthlyAverage","Mid",$D300)</f>
        <v>31.38</v>
      </c>
      <c r="S300" s="21">
        <f t="shared" si="193"/>
        <v>627.6</v>
      </c>
      <c r="T300" s="16">
        <f t="shared" si="194"/>
        <v>691.61520000000007</v>
      </c>
      <c r="U300" s="190" t="e">
        <f t="shared" si="162"/>
        <v>#VALUE!</v>
      </c>
      <c r="V300" s="183" t="e">
        <f t="shared" si="163"/>
        <v>#VALUE!</v>
      </c>
      <c r="W300" s="191" t="e">
        <f t="shared" si="164"/>
        <v>#VALUE!</v>
      </c>
      <c r="X300" s="183" t="e">
        <f t="shared" si="165"/>
        <v>#VALUE!</v>
      </c>
      <c r="Y300" s="191" t="e">
        <f t="shared" si="166"/>
        <v>#VALUE!</v>
      </c>
      <c r="Z300" s="194" t="e">
        <f t="shared" si="167"/>
        <v>#VALUE!</v>
      </c>
      <c r="AA300" s="183" t="e">
        <f t="shared" si="168"/>
        <v>#VALUE!</v>
      </c>
      <c r="AB300" s="25" t="e">
        <f t="shared" si="169"/>
        <v>#VALUE!</v>
      </c>
      <c r="AC300" s="16" t="e">
        <f t="shared" si="170"/>
        <v>#VALUE!</v>
      </c>
      <c r="AD300" s="16" t="e">
        <f t="shared" si="171"/>
        <v>#VALUE!</v>
      </c>
      <c r="AE300" s="25" t="e">
        <f t="shared" si="172"/>
        <v>#VALUE!</v>
      </c>
      <c r="AF300" s="16" t="e">
        <f t="shared" si="173"/>
        <v>#VALUE!</v>
      </c>
      <c r="AG300" s="16">
        <f t="shared" si="174"/>
        <v>20.629999999999995</v>
      </c>
      <c r="AH300" s="16">
        <f t="shared" si="175"/>
        <v>9.6976000000000795</v>
      </c>
      <c r="AI300" s="16">
        <f t="shared" si="176"/>
        <v>12.122000000000071</v>
      </c>
      <c r="AJ300" s="25" t="e">
        <f t="shared" si="177"/>
        <v>#VALUE!</v>
      </c>
      <c r="AK300" s="16" t="e">
        <f t="shared" si="178"/>
        <v>#VALUE!</v>
      </c>
      <c r="AL300" s="16" t="e">
        <f t="shared" si="179"/>
        <v>#VALUE!</v>
      </c>
      <c r="AM300" s="16" t="e">
        <f t="shared" si="180"/>
        <v>#VALUE!</v>
      </c>
      <c r="AN300" s="42" t="e">
        <f t="shared" si="181"/>
        <v>#VALUE!</v>
      </c>
      <c r="AO300" s="43" t="e">
        <f t="shared" si="182"/>
        <v>#VALUE!</v>
      </c>
      <c r="AP300" s="43" t="e">
        <f t="shared" si="183"/>
        <v>#VALUE!</v>
      </c>
      <c r="AQ300" s="43">
        <f t="shared" si="184"/>
        <v>34.370000000000005</v>
      </c>
      <c r="AR300" s="43">
        <f t="shared" si="185"/>
        <v>42.490000000000009</v>
      </c>
      <c r="AS300" s="177" t="e">
        <f t="shared" si="186"/>
        <v>#VALUE!</v>
      </c>
      <c r="AT300" s="115" t="e">
        <f t="shared" si="187"/>
        <v>#VALUE!</v>
      </c>
      <c r="AU300" s="115" t="e">
        <f t="shared" si="188"/>
        <v>#VALUE!</v>
      </c>
      <c r="AV300" s="115" t="e">
        <f t="shared" si="189"/>
        <v>#VALUE!</v>
      </c>
      <c r="AW300" s="115" t="e">
        <f t="shared" si="190"/>
        <v>#VALUE!</v>
      </c>
    </row>
    <row r="301" spans="1:49" x14ac:dyDescent="0.35">
      <c r="A301" s="5">
        <f t="shared" si="156"/>
        <v>2017</v>
      </c>
      <c r="B301" s="5">
        <f t="shared" si="157"/>
        <v>3</v>
      </c>
      <c r="C301" s="5">
        <f t="shared" si="158"/>
        <v>9</v>
      </c>
      <c r="D301" s="7">
        <f t="shared" si="159"/>
        <v>43008</v>
      </c>
      <c r="E301" s="7" t="str">
        <f>_xll.GetPriceData($J$4,"assessmentdate",D301)</f>
        <v>#N/A Log in required</v>
      </c>
      <c r="F301" s="33" t="s">
        <v>105</v>
      </c>
      <c r="G301" s="38" t="e">
        <f>_xll.GetPrice($G$4,,"mid",E301)</f>
        <v>#VALUE!</v>
      </c>
      <c r="H301" s="38">
        <f>_xll.GetPrice($G$4,,"mid",D301)</f>
        <v>295</v>
      </c>
      <c r="I301" s="38">
        <f>_xll.GetPrice($I$4,"MonthlyAverage","Mid",$D301)</f>
        <v>332.31</v>
      </c>
      <c r="J301" s="16" t="str">
        <f>_xll.GetPriceData(J$4,"mid",$D301)</f>
        <v>#N/A Log in required</v>
      </c>
      <c r="K301" s="21" t="e">
        <f t="shared" si="160"/>
        <v>#VALUE!</v>
      </c>
      <c r="L301" s="16" t="str">
        <f>_xll.GetPriceData(L$4,"mid",$D301)</f>
        <v>#N/A Log in required</v>
      </c>
      <c r="M301" s="21" t="e">
        <f t="shared" si="161"/>
        <v>#VALUE!</v>
      </c>
      <c r="N301" s="16">
        <f>_xll.GetPrice($N$4,"MonthlyAverage","Mid",$D301)</f>
        <v>389.5</v>
      </c>
      <c r="O301" s="179">
        <f>_xll.GetPrice($O$4,"MonthlyAverage","Mid",$D301)</f>
        <v>28.93</v>
      </c>
      <c r="P301" s="21">
        <f t="shared" si="191"/>
        <v>578.6</v>
      </c>
      <c r="Q301" s="16">
        <f t="shared" si="192"/>
        <v>637.61720000000003</v>
      </c>
      <c r="R301" s="21">
        <f>_xll.GetPrice($R$4,"MonthlyAverage","Mid",$D301)</f>
        <v>30.96</v>
      </c>
      <c r="S301" s="21">
        <f t="shared" si="193"/>
        <v>619.20000000000005</v>
      </c>
      <c r="T301" s="16">
        <f t="shared" si="194"/>
        <v>682.35840000000007</v>
      </c>
      <c r="U301" s="190" t="e">
        <f t="shared" si="162"/>
        <v>#VALUE!</v>
      </c>
      <c r="V301" s="183" t="e">
        <f t="shared" si="163"/>
        <v>#VALUE!</v>
      </c>
      <c r="W301" s="191" t="e">
        <f t="shared" si="164"/>
        <v>#VALUE!</v>
      </c>
      <c r="X301" s="183" t="e">
        <f t="shared" si="165"/>
        <v>#VALUE!</v>
      </c>
      <c r="Y301" s="191" t="e">
        <f t="shared" si="166"/>
        <v>#VALUE!</v>
      </c>
      <c r="Z301" s="194" t="e">
        <f t="shared" si="167"/>
        <v>#VALUE!</v>
      </c>
      <c r="AA301" s="183" t="e">
        <f t="shared" si="168"/>
        <v>#VALUE!</v>
      </c>
      <c r="AB301" s="25" t="e">
        <f t="shared" si="169"/>
        <v>#VALUE!</v>
      </c>
      <c r="AC301" s="16" t="e">
        <f t="shared" si="170"/>
        <v>#VALUE!</v>
      </c>
      <c r="AD301" s="16" t="e">
        <f t="shared" si="171"/>
        <v>#VALUE!</v>
      </c>
      <c r="AE301" s="25" t="e">
        <f t="shared" si="172"/>
        <v>#VALUE!</v>
      </c>
      <c r="AF301" s="16" t="e">
        <f t="shared" si="173"/>
        <v>#VALUE!</v>
      </c>
      <c r="AG301" s="16">
        <f t="shared" si="174"/>
        <v>16.370000000000005</v>
      </c>
      <c r="AH301" s="16">
        <f t="shared" si="175"/>
        <v>43.859599999999887</v>
      </c>
      <c r="AI301" s="16">
        <f t="shared" si="176"/>
        <v>-9.2567999999999984</v>
      </c>
      <c r="AJ301" s="25" t="e">
        <f t="shared" si="177"/>
        <v>#VALUE!</v>
      </c>
      <c r="AK301" s="16" t="e">
        <f t="shared" si="178"/>
        <v>#VALUE!</v>
      </c>
      <c r="AL301" s="16" t="e">
        <f t="shared" si="179"/>
        <v>#VALUE!</v>
      </c>
      <c r="AM301" s="16" t="e">
        <f t="shared" si="180"/>
        <v>#VALUE!</v>
      </c>
      <c r="AN301" s="42" t="e">
        <f t="shared" si="181"/>
        <v>#VALUE!</v>
      </c>
      <c r="AO301" s="43" t="e">
        <f t="shared" si="182"/>
        <v>#VALUE!</v>
      </c>
      <c r="AP301" s="43" t="e">
        <f t="shared" si="183"/>
        <v>#VALUE!</v>
      </c>
      <c r="AQ301" s="43">
        <f t="shared" si="184"/>
        <v>-52.050000000000011</v>
      </c>
      <c r="AR301" s="43">
        <f t="shared" si="185"/>
        <v>-6.5</v>
      </c>
      <c r="AS301" s="177" t="e">
        <f t="shared" si="186"/>
        <v>#VALUE!</v>
      </c>
      <c r="AT301" s="115" t="e">
        <f t="shared" si="187"/>
        <v>#VALUE!</v>
      </c>
      <c r="AU301" s="115" t="e">
        <f t="shared" si="188"/>
        <v>#VALUE!</v>
      </c>
      <c r="AV301" s="115" t="e">
        <f t="shared" si="189"/>
        <v>#VALUE!</v>
      </c>
      <c r="AW301" s="115" t="e">
        <f t="shared" si="190"/>
        <v>#VALUE!</v>
      </c>
    </row>
    <row r="302" spans="1:49" x14ac:dyDescent="0.35">
      <c r="A302" s="5">
        <f t="shared" si="156"/>
        <v>2017</v>
      </c>
      <c r="B302" s="5">
        <f t="shared" si="157"/>
        <v>4</v>
      </c>
      <c r="C302" s="5">
        <f t="shared" si="158"/>
        <v>10</v>
      </c>
      <c r="D302" s="7">
        <f t="shared" si="159"/>
        <v>43039</v>
      </c>
      <c r="E302" s="7" t="str">
        <f>_xll.GetPriceData($J$4,"assessmentdate",D302)</f>
        <v>#N/A Log in required</v>
      </c>
      <c r="F302" s="33" t="s">
        <v>106</v>
      </c>
      <c r="G302" s="38" t="e">
        <f>_xll.GetPrice($G$4,,"mid",E302)</f>
        <v>#VALUE!</v>
      </c>
      <c r="H302" s="38">
        <f>_xll.GetPrice($G$4,,"mid",D302)</f>
        <v>300.19</v>
      </c>
      <c r="I302" s="38">
        <f>_xll.GetPrice($I$4,"MonthlyAverage","Mid",$D302)</f>
        <v>298.32</v>
      </c>
      <c r="J302" s="16" t="str">
        <f>_xll.GetPriceData(J$4,"mid",$D302)</f>
        <v>#N/A Log in required</v>
      </c>
      <c r="K302" s="21" t="e">
        <f t="shared" si="160"/>
        <v>#VALUE!</v>
      </c>
      <c r="L302" s="16" t="str">
        <f>_xll.GetPriceData(L$4,"mid",$D302)</f>
        <v>#N/A Log in required</v>
      </c>
      <c r="M302" s="21" t="e">
        <f t="shared" si="161"/>
        <v>#VALUE!</v>
      </c>
      <c r="N302" s="16">
        <f>_xll.GetPrice($N$4,"MonthlyAverage","Mid",$D302)</f>
        <v>370</v>
      </c>
      <c r="O302" s="179">
        <f>_xll.GetPrice($O$4,"MonthlyAverage","Mid",$D302)</f>
        <v>29.13</v>
      </c>
      <c r="P302" s="21">
        <f t="shared" si="191"/>
        <v>582.6</v>
      </c>
      <c r="Q302" s="16">
        <f t="shared" si="192"/>
        <v>642.02520000000004</v>
      </c>
      <c r="R302" s="21">
        <f>_xll.GetPrice($R$4,"MonthlyAverage","Mid",$D302)</f>
        <v>29.54</v>
      </c>
      <c r="S302" s="21">
        <f t="shared" si="193"/>
        <v>590.79999999999995</v>
      </c>
      <c r="T302" s="16">
        <f t="shared" si="194"/>
        <v>651.0616</v>
      </c>
      <c r="U302" s="190" t="e">
        <f t="shared" si="162"/>
        <v>#VALUE!</v>
      </c>
      <c r="V302" s="183" t="e">
        <f t="shared" si="163"/>
        <v>#VALUE!</v>
      </c>
      <c r="W302" s="191" t="e">
        <f t="shared" si="164"/>
        <v>#VALUE!</v>
      </c>
      <c r="X302" s="183" t="e">
        <f t="shared" si="165"/>
        <v>#VALUE!</v>
      </c>
      <c r="Y302" s="191" t="e">
        <f t="shared" si="166"/>
        <v>#VALUE!</v>
      </c>
      <c r="Z302" s="194" t="e">
        <f t="shared" si="167"/>
        <v>#VALUE!</v>
      </c>
      <c r="AA302" s="183" t="e">
        <f t="shared" si="168"/>
        <v>#VALUE!</v>
      </c>
      <c r="AB302" s="25" t="e">
        <f t="shared" si="169"/>
        <v>#VALUE!</v>
      </c>
      <c r="AC302" s="16" t="e">
        <f t="shared" si="170"/>
        <v>#VALUE!</v>
      </c>
      <c r="AD302" s="16" t="e">
        <f t="shared" si="171"/>
        <v>#VALUE!</v>
      </c>
      <c r="AE302" s="25" t="e">
        <f t="shared" si="172"/>
        <v>#VALUE!</v>
      </c>
      <c r="AF302" s="16" t="e">
        <f t="shared" si="173"/>
        <v>#VALUE!</v>
      </c>
      <c r="AG302" s="16">
        <f t="shared" si="174"/>
        <v>-19.5</v>
      </c>
      <c r="AH302" s="16">
        <f t="shared" si="175"/>
        <v>4.4080000000000155</v>
      </c>
      <c r="AI302" s="16">
        <f t="shared" si="176"/>
        <v>-31.296800000000076</v>
      </c>
      <c r="AJ302" s="25" t="e">
        <f t="shared" si="177"/>
        <v>#VALUE!</v>
      </c>
      <c r="AK302" s="16" t="e">
        <f t="shared" si="178"/>
        <v>#VALUE!</v>
      </c>
      <c r="AL302" s="16" t="e">
        <f t="shared" si="179"/>
        <v>#VALUE!</v>
      </c>
      <c r="AM302" s="16" t="e">
        <f t="shared" si="180"/>
        <v>#VALUE!</v>
      </c>
      <c r="AN302" s="42" t="e">
        <f t="shared" si="181"/>
        <v>#VALUE!</v>
      </c>
      <c r="AO302" s="43" t="e">
        <f t="shared" si="182"/>
        <v>#VALUE!</v>
      </c>
      <c r="AP302" s="43" t="e">
        <f t="shared" si="183"/>
        <v>#VALUE!</v>
      </c>
      <c r="AQ302" s="43">
        <f t="shared" si="184"/>
        <v>5.1899999999999977</v>
      </c>
      <c r="AR302" s="43">
        <f t="shared" si="185"/>
        <v>-33.990000000000009</v>
      </c>
      <c r="AS302" s="177" t="e">
        <f t="shared" si="186"/>
        <v>#VALUE!</v>
      </c>
      <c r="AT302" s="115" t="e">
        <f t="shared" si="187"/>
        <v>#VALUE!</v>
      </c>
      <c r="AU302" s="115" t="e">
        <f t="shared" si="188"/>
        <v>#VALUE!</v>
      </c>
      <c r="AV302" s="115" t="e">
        <f t="shared" si="189"/>
        <v>#VALUE!</v>
      </c>
      <c r="AW302" s="115" t="e">
        <f t="shared" si="190"/>
        <v>#VALUE!</v>
      </c>
    </row>
    <row r="303" spans="1:49" x14ac:dyDescent="0.35">
      <c r="A303" s="5">
        <f t="shared" si="156"/>
        <v>2017</v>
      </c>
      <c r="B303" s="5">
        <f t="shared" si="157"/>
        <v>4</v>
      </c>
      <c r="C303" s="5">
        <f t="shared" si="158"/>
        <v>11</v>
      </c>
      <c r="D303" s="7">
        <f t="shared" si="159"/>
        <v>43069</v>
      </c>
      <c r="E303" s="7" t="str">
        <f>_xll.GetPriceData($J$4,"assessmentdate",D303)</f>
        <v>#N/A Log in required</v>
      </c>
      <c r="F303" s="33" t="s">
        <v>107</v>
      </c>
      <c r="G303" s="38" t="e">
        <f>_xll.GetPrice($G$4,,"mid",E303)</f>
        <v>#VALUE!</v>
      </c>
      <c r="H303" s="38">
        <f>_xll.GetPrice($G$4,,"mid",D303)</f>
        <v>318.70999999999998</v>
      </c>
      <c r="I303" s="38">
        <f>_xll.GetPrice($I$4,"MonthlyAverage","Mid",$D303)</f>
        <v>305.61</v>
      </c>
      <c r="J303" s="16" t="str">
        <f>_xll.GetPriceData(J$4,"mid",$D303)</f>
        <v>#N/A Log in required</v>
      </c>
      <c r="K303" s="21" t="e">
        <f t="shared" si="160"/>
        <v>#VALUE!</v>
      </c>
      <c r="L303" s="16" t="str">
        <f>_xll.GetPriceData(L$4,"mid",$D303)</f>
        <v>#N/A Log in required</v>
      </c>
      <c r="M303" s="21" t="e">
        <f t="shared" si="161"/>
        <v>#VALUE!</v>
      </c>
      <c r="N303" s="16">
        <f>_xll.GetPrice($N$4,"MonthlyAverage","Mid",$D303)</f>
        <v>372.5</v>
      </c>
      <c r="O303" s="179">
        <f>_xll.GetPrice($O$4,"MonthlyAverage","Mid",$D303)</f>
        <v>27.69</v>
      </c>
      <c r="P303" s="21">
        <f t="shared" si="191"/>
        <v>553.80000000000007</v>
      </c>
      <c r="Q303" s="16">
        <f t="shared" si="192"/>
        <v>610.28760000000011</v>
      </c>
      <c r="R303" s="21">
        <f>_xll.GetPrice($R$4,"MonthlyAverage","Mid",$D303)</f>
        <v>30.53</v>
      </c>
      <c r="S303" s="21">
        <f t="shared" si="193"/>
        <v>610.6</v>
      </c>
      <c r="T303" s="16">
        <f t="shared" si="194"/>
        <v>672.88120000000004</v>
      </c>
      <c r="U303" s="190" t="e">
        <f t="shared" si="162"/>
        <v>#VALUE!</v>
      </c>
      <c r="V303" s="183" t="e">
        <f t="shared" si="163"/>
        <v>#VALUE!</v>
      </c>
      <c r="W303" s="191" t="e">
        <f t="shared" si="164"/>
        <v>#VALUE!</v>
      </c>
      <c r="X303" s="183" t="e">
        <f t="shared" si="165"/>
        <v>#VALUE!</v>
      </c>
      <c r="Y303" s="191" t="e">
        <f t="shared" si="166"/>
        <v>#VALUE!</v>
      </c>
      <c r="Z303" s="194" t="e">
        <f t="shared" si="167"/>
        <v>#VALUE!</v>
      </c>
      <c r="AA303" s="183" t="e">
        <f t="shared" si="168"/>
        <v>#VALUE!</v>
      </c>
      <c r="AB303" s="25" t="e">
        <f t="shared" si="169"/>
        <v>#VALUE!</v>
      </c>
      <c r="AC303" s="16" t="e">
        <f t="shared" si="170"/>
        <v>#VALUE!</v>
      </c>
      <c r="AD303" s="16" t="e">
        <f t="shared" si="171"/>
        <v>#VALUE!</v>
      </c>
      <c r="AE303" s="25" t="e">
        <f t="shared" si="172"/>
        <v>#VALUE!</v>
      </c>
      <c r="AF303" s="16" t="e">
        <f t="shared" si="173"/>
        <v>#VALUE!</v>
      </c>
      <c r="AG303" s="16">
        <f t="shared" si="174"/>
        <v>2.5</v>
      </c>
      <c r="AH303" s="16">
        <f t="shared" si="175"/>
        <v>-31.737599999999929</v>
      </c>
      <c r="AI303" s="16">
        <f t="shared" si="176"/>
        <v>21.819600000000037</v>
      </c>
      <c r="AJ303" s="25" t="e">
        <f t="shared" si="177"/>
        <v>#VALUE!</v>
      </c>
      <c r="AK303" s="16" t="e">
        <f t="shared" si="178"/>
        <v>#VALUE!</v>
      </c>
      <c r="AL303" s="16" t="e">
        <f t="shared" si="179"/>
        <v>#VALUE!</v>
      </c>
      <c r="AM303" s="16" t="e">
        <f t="shared" si="180"/>
        <v>#VALUE!</v>
      </c>
      <c r="AN303" s="42" t="e">
        <f t="shared" si="181"/>
        <v>#VALUE!</v>
      </c>
      <c r="AO303" s="43" t="e">
        <f t="shared" si="182"/>
        <v>#VALUE!</v>
      </c>
      <c r="AP303" s="43" t="e">
        <f t="shared" si="183"/>
        <v>#VALUE!</v>
      </c>
      <c r="AQ303" s="43">
        <f t="shared" si="184"/>
        <v>18.519999999999982</v>
      </c>
      <c r="AR303" s="43">
        <f t="shared" si="185"/>
        <v>7.2900000000000205</v>
      </c>
      <c r="AS303" s="177" t="e">
        <f t="shared" si="186"/>
        <v>#VALUE!</v>
      </c>
      <c r="AT303" s="115" t="e">
        <f t="shared" si="187"/>
        <v>#VALUE!</v>
      </c>
      <c r="AU303" s="115" t="e">
        <f t="shared" si="188"/>
        <v>#VALUE!</v>
      </c>
      <c r="AV303" s="115" t="e">
        <f t="shared" si="189"/>
        <v>#VALUE!</v>
      </c>
      <c r="AW303" s="115" t="e">
        <f t="shared" si="190"/>
        <v>#VALUE!</v>
      </c>
    </row>
    <row r="304" spans="1:49" x14ac:dyDescent="0.35">
      <c r="A304" s="5">
        <f t="shared" si="156"/>
        <v>2017</v>
      </c>
      <c r="B304" s="5">
        <f t="shared" si="157"/>
        <v>4</v>
      </c>
      <c r="C304" s="5">
        <f t="shared" si="158"/>
        <v>12</v>
      </c>
      <c r="D304" s="7">
        <f t="shared" si="159"/>
        <v>43100</v>
      </c>
      <c r="E304" s="7" t="str">
        <f>_xll.GetPriceData($J$4,"assessmentdate",D304)</f>
        <v>#N/A Log in required</v>
      </c>
      <c r="F304" s="33" t="s">
        <v>108</v>
      </c>
      <c r="G304" s="38" t="e">
        <f>_xll.GetPrice($G$4,,"mid",E304)</f>
        <v>#VALUE!</v>
      </c>
      <c r="H304" s="38">
        <f>_xll.GetPrice($G$4,,"mid",D304)</f>
        <v>361.62</v>
      </c>
      <c r="I304" s="38">
        <f>_xll.GetPrice($I$4,"MonthlyAverage","Mid",$D304)</f>
        <v>346.63</v>
      </c>
      <c r="J304" s="16" t="str">
        <f>_xll.GetPriceData(J$4,"mid",$D304)</f>
        <v>#N/A Log in required</v>
      </c>
      <c r="K304" s="21" t="e">
        <f t="shared" si="160"/>
        <v>#VALUE!</v>
      </c>
      <c r="L304" s="16" t="str">
        <f>_xll.GetPriceData(L$4,"mid",$D304)</f>
        <v>#N/A Log in required</v>
      </c>
      <c r="M304" s="21" t="e">
        <f t="shared" si="161"/>
        <v>#VALUE!</v>
      </c>
      <c r="N304" s="16">
        <f>_xll.GetPrice($N$4,"MonthlyAverage","Mid",$D304)</f>
        <v>384.5</v>
      </c>
      <c r="O304" s="179">
        <f>_xll.GetPrice($O$4,"MonthlyAverage","Mid",$D304)</f>
        <v>27.85</v>
      </c>
      <c r="P304" s="21">
        <f t="shared" si="191"/>
        <v>557</v>
      </c>
      <c r="Q304" s="16">
        <f t="shared" si="192"/>
        <v>613.81400000000008</v>
      </c>
      <c r="R304" s="21">
        <f>_xll.GetPrice($R$4,"MonthlyAverage","Mid",$D304)</f>
        <v>31.96</v>
      </c>
      <c r="S304" s="21">
        <f t="shared" si="193"/>
        <v>639.20000000000005</v>
      </c>
      <c r="T304" s="16">
        <f t="shared" si="194"/>
        <v>704.39840000000015</v>
      </c>
      <c r="U304" s="190" t="e">
        <f t="shared" si="162"/>
        <v>#VALUE!</v>
      </c>
      <c r="V304" s="183" t="e">
        <f t="shared" si="163"/>
        <v>#VALUE!</v>
      </c>
      <c r="W304" s="191" t="e">
        <f t="shared" si="164"/>
        <v>#VALUE!</v>
      </c>
      <c r="X304" s="183" t="e">
        <f t="shared" si="165"/>
        <v>#VALUE!</v>
      </c>
      <c r="Y304" s="191" t="e">
        <f t="shared" si="166"/>
        <v>#VALUE!</v>
      </c>
      <c r="Z304" s="194" t="e">
        <f t="shared" si="167"/>
        <v>#VALUE!</v>
      </c>
      <c r="AA304" s="183" t="e">
        <f t="shared" si="168"/>
        <v>#VALUE!</v>
      </c>
      <c r="AB304" s="25" t="e">
        <f t="shared" si="169"/>
        <v>#VALUE!</v>
      </c>
      <c r="AC304" s="16" t="e">
        <f t="shared" si="170"/>
        <v>#VALUE!</v>
      </c>
      <c r="AD304" s="16" t="e">
        <f t="shared" si="171"/>
        <v>#VALUE!</v>
      </c>
      <c r="AE304" s="25" t="e">
        <f t="shared" si="172"/>
        <v>#VALUE!</v>
      </c>
      <c r="AF304" s="16" t="e">
        <f t="shared" si="173"/>
        <v>#VALUE!</v>
      </c>
      <c r="AG304" s="16">
        <f t="shared" si="174"/>
        <v>12</v>
      </c>
      <c r="AH304" s="16">
        <f t="shared" si="175"/>
        <v>3.5263999999999669</v>
      </c>
      <c r="AI304" s="16">
        <f t="shared" si="176"/>
        <v>31.517200000000116</v>
      </c>
      <c r="AJ304" s="25" t="e">
        <f t="shared" si="177"/>
        <v>#VALUE!</v>
      </c>
      <c r="AK304" s="16" t="e">
        <f t="shared" si="178"/>
        <v>#VALUE!</v>
      </c>
      <c r="AL304" s="16" t="e">
        <f t="shared" si="179"/>
        <v>#VALUE!</v>
      </c>
      <c r="AM304" s="16" t="e">
        <f t="shared" si="180"/>
        <v>#VALUE!</v>
      </c>
      <c r="AN304" s="42" t="e">
        <f t="shared" si="181"/>
        <v>#VALUE!</v>
      </c>
      <c r="AO304" s="43" t="e">
        <f t="shared" si="182"/>
        <v>#VALUE!</v>
      </c>
      <c r="AP304" s="43" t="e">
        <f t="shared" si="183"/>
        <v>#VALUE!</v>
      </c>
      <c r="AQ304" s="43">
        <f t="shared" si="184"/>
        <v>42.910000000000025</v>
      </c>
      <c r="AR304" s="43">
        <f t="shared" si="185"/>
        <v>41.019999999999982</v>
      </c>
      <c r="AS304" s="177" t="e">
        <f t="shared" si="186"/>
        <v>#VALUE!</v>
      </c>
      <c r="AT304" s="115" t="e">
        <f t="shared" si="187"/>
        <v>#VALUE!</v>
      </c>
      <c r="AU304" s="115" t="e">
        <f t="shared" si="188"/>
        <v>#VALUE!</v>
      </c>
      <c r="AV304" s="115" t="e">
        <f t="shared" si="189"/>
        <v>#VALUE!</v>
      </c>
      <c r="AW304" s="115" t="e">
        <f t="shared" si="190"/>
        <v>#VALUE!</v>
      </c>
    </row>
    <row r="305" spans="1:49" x14ac:dyDescent="0.35">
      <c r="A305" s="5">
        <f t="shared" si="156"/>
        <v>2018</v>
      </c>
      <c r="B305" s="5">
        <f t="shared" si="157"/>
        <v>1</v>
      </c>
      <c r="C305" s="5">
        <f t="shared" si="158"/>
        <v>1</v>
      </c>
      <c r="D305" s="7">
        <f t="shared" si="159"/>
        <v>43131</v>
      </c>
      <c r="E305" s="7" t="str">
        <f>_xll.GetPriceData($J$4,"assessmentdate",D305)</f>
        <v>#N/A Log in required</v>
      </c>
      <c r="F305" s="33" t="s">
        <v>109</v>
      </c>
      <c r="G305" s="38" t="e">
        <f>_xll.GetPrice($G$4,,"mid",E305)</f>
        <v>#VALUE!</v>
      </c>
      <c r="H305" s="38">
        <f>_xll.GetPrice($G$4,,"mid",D305)</f>
        <v>340.67</v>
      </c>
      <c r="I305" s="38">
        <f>_xll.GetPrice($I$4,"MonthlyAverage","Mid",$D305)</f>
        <v>358.05</v>
      </c>
      <c r="J305" s="16" t="str">
        <f>_xll.GetPriceData(J$4,"mid",$D305)</f>
        <v>#N/A Log in required</v>
      </c>
      <c r="K305" s="21" t="e">
        <f t="shared" si="160"/>
        <v>#VALUE!</v>
      </c>
      <c r="L305" s="16" t="str">
        <f>_xll.GetPriceData(L$4,"mid",$D305)</f>
        <v>#N/A Log in required</v>
      </c>
      <c r="M305" s="21" t="e">
        <f t="shared" si="161"/>
        <v>#VALUE!</v>
      </c>
      <c r="N305" s="16">
        <f>_xll.GetPrice($N$4,"MonthlyAverage","Mid",$D305)</f>
        <v>397.5</v>
      </c>
      <c r="O305" s="179">
        <f>_xll.GetPrice($O$4,"MonthlyAverage","Mid",$D305)</f>
        <v>30.5</v>
      </c>
      <c r="P305" s="21">
        <f t="shared" si="191"/>
        <v>610</v>
      </c>
      <c r="Q305" s="16">
        <f t="shared" si="192"/>
        <v>672.22</v>
      </c>
      <c r="R305" s="21">
        <f>_xll.GetPrice($R$4,"MonthlyAverage","Mid",$D305)</f>
        <v>34.369999999999997</v>
      </c>
      <c r="S305" s="21">
        <f t="shared" si="193"/>
        <v>687.4</v>
      </c>
      <c r="T305" s="16">
        <f t="shared" si="194"/>
        <v>757.51480000000004</v>
      </c>
      <c r="U305" s="190" t="e">
        <f t="shared" si="162"/>
        <v>#VALUE!</v>
      </c>
      <c r="V305" s="183" t="e">
        <f t="shared" si="163"/>
        <v>#VALUE!</v>
      </c>
      <c r="W305" s="191" t="e">
        <f t="shared" si="164"/>
        <v>#VALUE!</v>
      </c>
      <c r="X305" s="183" t="e">
        <f t="shared" si="165"/>
        <v>#VALUE!</v>
      </c>
      <c r="Y305" s="191" t="e">
        <f t="shared" si="166"/>
        <v>#VALUE!</v>
      </c>
      <c r="Z305" s="194" t="e">
        <f t="shared" si="167"/>
        <v>#VALUE!</v>
      </c>
      <c r="AA305" s="183" t="e">
        <f t="shared" si="168"/>
        <v>#VALUE!</v>
      </c>
      <c r="AB305" s="25" t="e">
        <f t="shared" si="169"/>
        <v>#VALUE!</v>
      </c>
      <c r="AC305" s="16" t="e">
        <f t="shared" si="170"/>
        <v>#VALUE!</v>
      </c>
      <c r="AD305" s="16" t="e">
        <f t="shared" si="171"/>
        <v>#VALUE!</v>
      </c>
      <c r="AE305" s="25" t="e">
        <f t="shared" si="172"/>
        <v>#VALUE!</v>
      </c>
      <c r="AF305" s="16" t="e">
        <f t="shared" si="173"/>
        <v>#VALUE!</v>
      </c>
      <c r="AG305" s="16">
        <f t="shared" si="174"/>
        <v>13</v>
      </c>
      <c r="AH305" s="16">
        <f t="shared" si="175"/>
        <v>58.405999999999949</v>
      </c>
      <c r="AI305" s="16">
        <f t="shared" si="176"/>
        <v>53.116399999999885</v>
      </c>
      <c r="AJ305" s="25" t="e">
        <f t="shared" si="177"/>
        <v>#VALUE!</v>
      </c>
      <c r="AK305" s="16" t="e">
        <f t="shared" si="178"/>
        <v>#VALUE!</v>
      </c>
      <c r="AL305" s="16" t="e">
        <f t="shared" si="179"/>
        <v>#VALUE!</v>
      </c>
      <c r="AM305" s="16" t="e">
        <f t="shared" si="180"/>
        <v>#VALUE!</v>
      </c>
      <c r="AN305" s="42" t="e">
        <f t="shared" si="181"/>
        <v>#VALUE!</v>
      </c>
      <c r="AO305" s="43" t="e">
        <f t="shared" si="182"/>
        <v>#VALUE!</v>
      </c>
      <c r="AP305" s="43" t="e">
        <f t="shared" si="183"/>
        <v>#VALUE!</v>
      </c>
      <c r="AQ305" s="43">
        <f t="shared" si="184"/>
        <v>-20.949999999999989</v>
      </c>
      <c r="AR305" s="43">
        <f t="shared" si="185"/>
        <v>11.420000000000016</v>
      </c>
      <c r="AS305" s="177" t="e">
        <f t="shared" si="186"/>
        <v>#VALUE!</v>
      </c>
      <c r="AT305" s="115" t="e">
        <f t="shared" si="187"/>
        <v>#VALUE!</v>
      </c>
      <c r="AU305" s="115" t="e">
        <f t="shared" si="188"/>
        <v>#VALUE!</v>
      </c>
      <c r="AV305" s="115" t="e">
        <f t="shared" si="189"/>
        <v>#VALUE!</v>
      </c>
      <c r="AW305" s="115" t="e">
        <f t="shared" si="190"/>
        <v>#VALUE!</v>
      </c>
    </row>
    <row r="306" spans="1:49" x14ac:dyDescent="0.35">
      <c r="A306" s="5">
        <f t="shared" si="156"/>
        <v>2018</v>
      </c>
      <c r="B306" s="5">
        <f t="shared" si="157"/>
        <v>1</v>
      </c>
      <c r="C306" s="5">
        <f t="shared" si="158"/>
        <v>2</v>
      </c>
      <c r="D306" s="7">
        <f t="shared" si="159"/>
        <v>43159</v>
      </c>
      <c r="E306" s="7" t="str">
        <f>_xll.GetPriceData($J$4,"assessmentdate",D306)</f>
        <v>#N/A Log in required</v>
      </c>
      <c r="F306" s="33" t="s">
        <v>110</v>
      </c>
      <c r="G306" s="38" t="e">
        <f>_xll.GetPrice($G$4,,"mid",E306)</f>
        <v>#VALUE!</v>
      </c>
      <c r="H306" s="38">
        <f>_xll.GetPrice($G$4,,"mid",D306)</f>
        <v>354.78</v>
      </c>
      <c r="I306" s="38">
        <f>_xll.GetPrice($I$4,"MonthlyAverage","Mid",$D306)</f>
        <v>344.19</v>
      </c>
      <c r="J306" s="16" t="str">
        <f>_xll.GetPriceData(J$4,"mid",$D306)</f>
        <v>#N/A Log in required</v>
      </c>
      <c r="K306" s="21" t="e">
        <f t="shared" si="160"/>
        <v>#VALUE!</v>
      </c>
      <c r="L306" s="16" t="str">
        <f>_xll.GetPriceData(L$4,"mid",$D306)</f>
        <v>#N/A Log in required</v>
      </c>
      <c r="M306" s="21" t="e">
        <f t="shared" si="161"/>
        <v>#VALUE!</v>
      </c>
      <c r="N306" s="16">
        <f>_xll.GetPrice($N$4,"MonthlyAverage","Mid",$D306)</f>
        <v>392.5</v>
      </c>
      <c r="O306" s="179">
        <f>_xll.GetPrice($O$4,"MonthlyAverage","Mid",$D306)</f>
        <v>31.82</v>
      </c>
      <c r="P306" s="21">
        <f t="shared" si="191"/>
        <v>636.4</v>
      </c>
      <c r="Q306" s="16">
        <f t="shared" si="192"/>
        <v>701.31280000000004</v>
      </c>
      <c r="R306" s="21">
        <f>_xll.GetPrice($R$4,"MonthlyAverage","Mid",$D306)</f>
        <v>37.29</v>
      </c>
      <c r="S306" s="21">
        <f t="shared" si="193"/>
        <v>745.8</v>
      </c>
      <c r="T306" s="16">
        <f t="shared" si="194"/>
        <v>821.87160000000006</v>
      </c>
      <c r="U306" s="190" t="e">
        <f t="shared" si="162"/>
        <v>#VALUE!</v>
      </c>
      <c r="V306" s="183" t="e">
        <f t="shared" si="163"/>
        <v>#VALUE!</v>
      </c>
      <c r="W306" s="191" t="e">
        <f t="shared" si="164"/>
        <v>#VALUE!</v>
      </c>
      <c r="X306" s="183" t="e">
        <f t="shared" si="165"/>
        <v>#VALUE!</v>
      </c>
      <c r="Y306" s="191" t="e">
        <f t="shared" si="166"/>
        <v>#VALUE!</v>
      </c>
      <c r="Z306" s="194" t="e">
        <f t="shared" si="167"/>
        <v>#VALUE!</v>
      </c>
      <c r="AA306" s="183" t="e">
        <f t="shared" si="168"/>
        <v>#VALUE!</v>
      </c>
      <c r="AB306" s="25" t="e">
        <f t="shared" si="169"/>
        <v>#VALUE!</v>
      </c>
      <c r="AC306" s="16" t="e">
        <f t="shared" si="170"/>
        <v>#VALUE!</v>
      </c>
      <c r="AD306" s="16" t="e">
        <f t="shared" si="171"/>
        <v>#VALUE!</v>
      </c>
      <c r="AE306" s="25" t="e">
        <f t="shared" si="172"/>
        <v>#VALUE!</v>
      </c>
      <c r="AF306" s="16" t="e">
        <f t="shared" si="173"/>
        <v>#VALUE!</v>
      </c>
      <c r="AG306" s="16">
        <f t="shared" si="174"/>
        <v>-5</v>
      </c>
      <c r="AH306" s="16">
        <f t="shared" si="175"/>
        <v>29.092800000000011</v>
      </c>
      <c r="AI306" s="16">
        <f t="shared" si="176"/>
        <v>64.356800000000021</v>
      </c>
      <c r="AJ306" s="25" t="e">
        <f t="shared" si="177"/>
        <v>#VALUE!</v>
      </c>
      <c r="AK306" s="16" t="e">
        <f t="shared" si="178"/>
        <v>#VALUE!</v>
      </c>
      <c r="AL306" s="16" t="e">
        <f t="shared" si="179"/>
        <v>#VALUE!</v>
      </c>
      <c r="AM306" s="16" t="e">
        <f t="shared" si="180"/>
        <v>#VALUE!</v>
      </c>
      <c r="AN306" s="42" t="e">
        <f t="shared" si="181"/>
        <v>#VALUE!</v>
      </c>
      <c r="AO306" s="43" t="e">
        <f t="shared" si="182"/>
        <v>#VALUE!</v>
      </c>
      <c r="AP306" s="43" t="e">
        <f t="shared" si="183"/>
        <v>#VALUE!</v>
      </c>
      <c r="AQ306" s="43">
        <f t="shared" si="184"/>
        <v>14.109999999999957</v>
      </c>
      <c r="AR306" s="43">
        <f t="shared" si="185"/>
        <v>-13.860000000000014</v>
      </c>
      <c r="AS306" s="177" t="e">
        <f t="shared" si="186"/>
        <v>#VALUE!</v>
      </c>
      <c r="AT306" s="115" t="e">
        <f t="shared" si="187"/>
        <v>#VALUE!</v>
      </c>
      <c r="AU306" s="115" t="e">
        <f t="shared" si="188"/>
        <v>#VALUE!</v>
      </c>
      <c r="AV306" s="115" t="e">
        <f t="shared" si="189"/>
        <v>#VALUE!</v>
      </c>
      <c r="AW306" s="115" t="e">
        <f t="shared" si="190"/>
        <v>#VALUE!</v>
      </c>
    </row>
    <row r="307" spans="1:49" x14ac:dyDescent="0.35">
      <c r="A307" s="5">
        <f t="shared" si="156"/>
        <v>2018</v>
      </c>
      <c r="B307" s="5">
        <f t="shared" si="157"/>
        <v>1</v>
      </c>
      <c r="C307" s="5">
        <f t="shared" si="158"/>
        <v>3</v>
      </c>
      <c r="D307" s="7">
        <f t="shared" si="159"/>
        <v>43190</v>
      </c>
      <c r="E307" s="7" t="str">
        <f>_xll.GetPriceData($J$4,"assessmentdate",D307)</f>
        <v>#N/A Log in required</v>
      </c>
      <c r="F307" s="33" t="s">
        <v>111</v>
      </c>
      <c r="G307" s="38" t="e">
        <f>_xll.GetPrice($G$4,,"mid",E307)</f>
        <v>#VALUE!</v>
      </c>
      <c r="H307" s="38">
        <f>_xll.GetPrice($G$4,,"mid",D307)</f>
        <v>367.05</v>
      </c>
      <c r="I307" s="38">
        <f>_xll.GetPrice($I$4,"MonthlyAverage","Mid",$D307)</f>
        <v>366.81</v>
      </c>
      <c r="J307" s="16" t="str">
        <f>_xll.GetPriceData(J$4,"mid",$D307)</f>
        <v>#N/A Log in required</v>
      </c>
      <c r="K307" s="21" t="e">
        <f t="shared" si="160"/>
        <v>#VALUE!</v>
      </c>
      <c r="L307" s="16" t="str">
        <f>_xll.GetPriceData(L$4,"mid",$D307)</f>
        <v>#N/A Log in required</v>
      </c>
      <c r="M307" s="21" t="e">
        <f t="shared" si="161"/>
        <v>#VALUE!</v>
      </c>
      <c r="N307" s="16">
        <f>_xll.GetPrice($N$4,"MonthlyAverage","Mid",$D307)</f>
        <v>400.5</v>
      </c>
      <c r="O307" s="179">
        <f>_xll.GetPrice($O$4,"MonthlyAverage","Mid",$D307)</f>
        <v>33.229999999999997</v>
      </c>
      <c r="P307" s="21">
        <f t="shared" si="191"/>
        <v>664.59999999999991</v>
      </c>
      <c r="Q307" s="16">
        <f t="shared" si="192"/>
        <v>732.38919999999996</v>
      </c>
      <c r="R307" s="21">
        <f>_xll.GetPrice($R$4,"MonthlyAverage","Mid",$D307)</f>
        <v>41.67</v>
      </c>
      <c r="S307" s="21">
        <f t="shared" si="193"/>
        <v>833.40000000000009</v>
      </c>
      <c r="T307" s="16">
        <f t="shared" si="194"/>
        <v>918.4068000000002</v>
      </c>
      <c r="U307" s="190" t="e">
        <f t="shared" si="162"/>
        <v>#VALUE!</v>
      </c>
      <c r="V307" s="183" t="e">
        <f t="shared" si="163"/>
        <v>#VALUE!</v>
      </c>
      <c r="W307" s="191" t="e">
        <f t="shared" si="164"/>
        <v>#VALUE!</v>
      </c>
      <c r="X307" s="183" t="e">
        <f t="shared" si="165"/>
        <v>#VALUE!</v>
      </c>
      <c r="Y307" s="191" t="e">
        <f t="shared" si="166"/>
        <v>#VALUE!</v>
      </c>
      <c r="Z307" s="194" t="e">
        <f t="shared" si="167"/>
        <v>#VALUE!</v>
      </c>
      <c r="AA307" s="183" t="e">
        <f t="shared" si="168"/>
        <v>#VALUE!</v>
      </c>
      <c r="AB307" s="25" t="e">
        <f t="shared" si="169"/>
        <v>#VALUE!</v>
      </c>
      <c r="AC307" s="16" t="e">
        <f t="shared" si="170"/>
        <v>#VALUE!</v>
      </c>
      <c r="AD307" s="16" t="e">
        <f t="shared" si="171"/>
        <v>#VALUE!</v>
      </c>
      <c r="AE307" s="25" t="e">
        <f t="shared" si="172"/>
        <v>#VALUE!</v>
      </c>
      <c r="AF307" s="16" t="e">
        <f t="shared" si="173"/>
        <v>#VALUE!</v>
      </c>
      <c r="AG307" s="16">
        <f t="shared" si="174"/>
        <v>8</v>
      </c>
      <c r="AH307" s="16">
        <f t="shared" si="175"/>
        <v>31.076399999999921</v>
      </c>
      <c r="AI307" s="16">
        <f t="shared" si="176"/>
        <v>96.535200000000145</v>
      </c>
      <c r="AJ307" s="25" t="e">
        <f t="shared" si="177"/>
        <v>#VALUE!</v>
      </c>
      <c r="AK307" s="16" t="e">
        <f t="shared" si="178"/>
        <v>#VALUE!</v>
      </c>
      <c r="AL307" s="16" t="e">
        <f t="shared" si="179"/>
        <v>#VALUE!</v>
      </c>
      <c r="AM307" s="16" t="e">
        <f t="shared" si="180"/>
        <v>#VALUE!</v>
      </c>
      <c r="AN307" s="42" t="e">
        <f t="shared" si="181"/>
        <v>#VALUE!</v>
      </c>
      <c r="AO307" s="43" t="e">
        <f t="shared" si="182"/>
        <v>#VALUE!</v>
      </c>
      <c r="AP307" s="43" t="e">
        <f t="shared" si="183"/>
        <v>#VALUE!</v>
      </c>
      <c r="AQ307" s="43">
        <f t="shared" si="184"/>
        <v>12.270000000000039</v>
      </c>
      <c r="AR307" s="43">
        <f t="shared" si="185"/>
        <v>22.620000000000005</v>
      </c>
      <c r="AS307" s="177" t="e">
        <f t="shared" si="186"/>
        <v>#VALUE!</v>
      </c>
      <c r="AT307" s="115" t="e">
        <f t="shared" si="187"/>
        <v>#VALUE!</v>
      </c>
      <c r="AU307" s="115" t="e">
        <f t="shared" si="188"/>
        <v>#VALUE!</v>
      </c>
      <c r="AV307" s="115" t="e">
        <f t="shared" si="189"/>
        <v>#VALUE!</v>
      </c>
      <c r="AW307" s="115" t="e">
        <f t="shared" si="190"/>
        <v>#VALUE!</v>
      </c>
    </row>
    <row r="308" spans="1:49" x14ac:dyDescent="0.35">
      <c r="A308" s="5">
        <f t="shared" si="156"/>
        <v>2018</v>
      </c>
      <c r="B308" s="5">
        <f t="shared" si="157"/>
        <v>2</v>
      </c>
      <c r="C308" s="5">
        <f t="shared" si="158"/>
        <v>4</v>
      </c>
      <c r="D308" s="7">
        <f t="shared" si="159"/>
        <v>43220</v>
      </c>
      <c r="E308" s="7" t="str">
        <f>_xll.GetPriceData($J$4,"assessmentdate",D308)</f>
        <v>#N/A Log in required</v>
      </c>
      <c r="F308" s="33" t="s">
        <v>112</v>
      </c>
      <c r="G308" s="38" t="e">
        <f>_xll.GetPrice($G$4,,"mid",E308)</f>
        <v>#VALUE!</v>
      </c>
      <c r="H308" s="38">
        <f>_xll.GetPrice($G$4,,"mid",D308)</f>
        <v>345.23</v>
      </c>
      <c r="I308" s="38">
        <f>_xll.GetPrice($I$4,"MonthlyAverage","Mid",$D308)</f>
        <v>346.04</v>
      </c>
      <c r="J308" s="16" t="str">
        <f>_xll.GetPriceData(J$4,"mid",$D308)</f>
        <v>#N/A Log in required</v>
      </c>
      <c r="K308" s="21" t="e">
        <f t="shared" si="160"/>
        <v>#VALUE!</v>
      </c>
      <c r="L308" s="16" t="str">
        <f>_xll.GetPriceData(L$4,"mid",$D308)</f>
        <v>#N/A Log in required</v>
      </c>
      <c r="M308" s="21" t="e">
        <f t="shared" si="161"/>
        <v>#VALUE!</v>
      </c>
      <c r="N308" s="16">
        <f>_xll.GetPrice($N$4,"MonthlyAverage","Mid",$D308)</f>
        <v>413.75</v>
      </c>
      <c r="O308" s="179">
        <f>_xll.GetPrice($O$4,"MonthlyAverage","Mid",$D308)</f>
        <v>34.93</v>
      </c>
      <c r="P308" s="21">
        <f t="shared" si="191"/>
        <v>698.6</v>
      </c>
      <c r="Q308" s="16">
        <f t="shared" si="192"/>
        <v>769.85720000000003</v>
      </c>
      <c r="R308" s="21">
        <f>_xll.GetPrice($R$4,"MonthlyAverage","Mid",$D308)</f>
        <v>43.18</v>
      </c>
      <c r="S308" s="21">
        <f t="shared" si="193"/>
        <v>863.6</v>
      </c>
      <c r="T308" s="16">
        <f t="shared" si="194"/>
        <v>951.68720000000008</v>
      </c>
      <c r="U308" s="190" t="e">
        <f t="shared" si="162"/>
        <v>#VALUE!</v>
      </c>
      <c r="V308" s="183" t="e">
        <f t="shared" si="163"/>
        <v>#VALUE!</v>
      </c>
      <c r="W308" s="191" t="e">
        <f t="shared" si="164"/>
        <v>#VALUE!</v>
      </c>
      <c r="X308" s="183" t="e">
        <f t="shared" si="165"/>
        <v>#VALUE!</v>
      </c>
      <c r="Y308" s="191" t="e">
        <f t="shared" si="166"/>
        <v>#VALUE!</v>
      </c>
      <c r="Z308" s="194" t="e">
        <f t="shared" si="167"/>
        <v>#VALUE!</v>
      </c>
      <c r="AA308" s="183" t="e">
        <f t="shared" si="168"/>
        <v>#VALUE!</v>
      </c>
      <c r="AB308" s="25" t="e">
        <f t="shared" si="169"/>
        <v>#VALUE!</v>
      </c>
      <c r="AC308" s="16" t="e">
        <f t="shared" si="170"/>
        <v>#VALUE!</v>
      </c>
      <c r="AD308" s="16" t="e">
        <f t="shared" si="171"/>
        <v>#VALUE!</v>
      </c>
      <c r="AE308" s="25" t="e">
        <f t="shared" si="172"/>
        <v>#VALUE!</v>
      </c>
      <c r="AF308" s="16" t="e">
        <f t="shared" si="173"/>
        <v>#VALUE!</v>
      </c>
      <c r="AG308" s="16">
        <f t="shared" si="174"/>
        <v>13.25</v>
      </c>
      <c r="AH308" s="16">
        <f t="shared" si="175"/>
        <v>37.468000000000075</v>
      </c>
      <c r="AI308" s="16">
        <f t="shared" si="176"/>
        <v>33.280399999999872</v>
      </c>
      <c r="AJ308" s="25" t="e">
        <f t="shared" si="177"/>
        <v>#VALUE!</v>
      </c>
      <c r="AK308" s="16" t="e">
        <f t="shared" si="178"/>
        <v>#VALUE!</v>
      </c>
      <c r="AL308" s="16" t="e">
        <f t="shared" si="179"/>
        <v>#VALUE!</v>
      </c>
      <c r="AM308" s="16" t="e">
        <f t="shared" si="180"/>
        <v>#VALUE!</v>
      </c>
      <c r="AN308" s="42" t="e">
        <f t="shared" si="181"/>
        <v>#VALUE!</v>
      </c>
      <c r="AO308" s="43" t="e">
        <f t="shared" si="182"/>
        <v>#VALUE!</v>
      </c>
      <c r="AP308" s="43" t="e">
        <f t="shared" si="183"/>
        <v>#VALUE!</v>
      </c>
      <c r="AQ308" s="43">
        <f t="shared" si="184"/>
        <v>-21.819999999999993</v>
      </c>
      <c r="AR308" s="43">
        <f t="shared" si="185"/>
        <v>-20.769999999999982</v>
      </c>
      <c r="AS308" s="177" t="e">
        <f t="shared" si="186"/>
        <v>#VALUE!</v>
      </c>
      <c r="AT308" s="115" t="e">
        <f t="shared" si="187"/>
        <v>#VALUE!</v>
      </c>
      <c r="AU308" s="115" t="e">
        <f t="shared" si="188"/>
        <v>#VALUE!</v>
      </c>
      <c r="AV308" s="115" t="e">
        <f t="shared" si="189"/>
        <v>#VALUE!</v>
      </c>
      <c r="AW308" s="115" t="e">
        <f t="shared" si="190"/>
        <v>#VALUE!</v>
      </c>
    </row>
    <row r="309" spans="1:49" x14ac:dyDescent="0.35">
      <c r="A309" s="5">
        <f t="shared" si="156"/>
        <v>2018</v>
      </c>
      <c r="B309" s="5">
        <f t="shared" si="157"/>
        <v>2</v>
      </c>
      <c r="C309" s="5">
        <f t="shared" si="158"/>
        <v>5</v>
      </c>
      <c r="D309" s="7">
        <f t="shared" si="159"/>
        <v>43251</v>
      </c>
      <c r="E309" s="7" t="str">
        <f>_xll.GetPriceData($J$4,"assessmentdate",D309)</f>
        <v>#N/A Log in required</v>
      </c>
      <c r="F309" s="33" t="s">
        <v>113</v>
      </c>
      <c r="G309" s="38" t="e">
        <f>_xll.GetPrice($G$4,,"mid",E309)</f>
        <v>#VALUE!</v>
      </c>
      <c r="H309" s="38">
        <f>_xll.GetPrice($G$4,,"mid",D309)</f>
        <v>331.41</v>
      </c>
      <c r="I309" s="38">
        <f>_xll.GetPrice($I$4,"MonthlyAverage","Mid",$D309)</f>
        <v>340.63</v>
      </c>
      <c r="J309" s="16" t="str">
        <f>_xll.GetPriceData(J$4,"mid",$D309)</f>
        <v>#N/A Log in required</v>
      </c>
      <c r="K309" s="21" t="e">
        <f t="shared" si="160"/>
        <v>#VALUE!</v>
      </c>
      <c r="L309" s="16" t="str">
        <f>_xll.GetPriceData(L$4,"mid",$D309)</f>
        <v>#N/A Log in required</v>
      </c>
      <c r="M309" s="21" t="e">
        <f t="shared" si="161"/>
        <v>#VALUE!</v>
      </c>
      <c r="N309" s="16">
        <f>_xll.GetPrice($N$4,"MonthlyAverage","Mid",$D309)</f>
        <v>406.25</v>
      </c>
      <c r="O309" s="179">
        <f>_xll.GetPrice($O$4,"MonthlyAverage","Mid",$D309)</f>
        <v>35.5</v>
      </c>
      <c r="P309" s="21">
        <f t="shared" si="191"/>
        <v>710</v>
      </c>
      <c r="Q309" s="16">
        <f t="shared" si="192"/>
        <v>782.42000000000007</v>
      </c>
      <c r="R309" s="21">
        <f>_xll.GetPrice($R$4,"MonthlyAverage","Mid",$D309)</f>
        <v>43.96</v>
      </c>
      <c r="S309" s="21">
        <f t="shared" si="193"/>
        <v>879.2</v>
      </c>
      <c r="T309" s="16">
        <f t="shared" si="194"/>
        <v>968.87840000000017</v>
      </c>
      <c r="U309" s="190" t="e">
        <f t="shared" si="162"/>
        <v>#VALUE!</v>
      </c>
      <c r="V309" s="183" t="e">
        <f t="shared" si="163"/>
        <v>#VALUE!</v>
      </c>
      <c r="W309" s="191" t="e">
        <f t="shared" si="164"/>
        <v>#VALUE!</v>
      </c>
      <c r="X309" s="183" t="e">
        <f t="shared" si="165"/>
        <v>#VALUE!</v>
      </c>
      <c r="Y309" s="191" t="e">
        <f t="shared" si="166"/>
        <v>#VALUE!</v>
      </c>
      <c r="Z309" s="194" t="e">
        <f t="shared" si="167"/>
        <v>#VALUE!</v>
      </c>
      <c r="AA309" s="183" t="e">
        <f t="shared" si="168"/>
        <v>#VALUE!</v>
      </c>
      <c r="AB309" s="25" t="e">
        <f t="shared" si="169"/>
        <v>#VALUE!</v>
      </c>
      <c r="AC309" s="16" t="e">
        <f t="shared" si="170"/>
        <v>#VALUE!</v>
      </c>
      <c r="AD309" s="16" t="e">
        <f t="shared" si="171"/>
        <v>#VALUE!</v>
      </c>
      <c r="AE309" s="25" t="e">
        <f t="shared" si="172"/>
        <v>#VALUE!</v>
      </c>
      <c r="AF309" s="16" t="e">
        <f t="shared" si="173"/>
        <v>#VALUE!</v>
      </c>
      <c r="AG309" s="16">
        <f t="shared" si="174"/>
        <v>-7.5</v>
      </c>
      <c r="AH309" s="16">
        <f t="shared" si="175"/>
        <v>12.562800000000038</v>
      </c>
      <c r="AI309" s="16">
        <f t="shared" si="176"/>
        <v>17.191200000000094</v>
      </c>
      <c r="AJ309" s="25" t="e">
        <f t="shared" si="177"/>
        <v>#VALUE!</v>
      </c>
      <c r="AK309" s="16" t="e">
        <f t="shared" si="178"/>
        <v>#VALUE!</v>
      </c>
      <c r="AL309" s="16" t="e">
        <f t="shared" si="179"/>
        <v>#VALUE!</v>
      </c>
      <c r="AM309" s="16" t="e">
        <f t="shared" si="180"/>
        <v>#VALUE!</v>
      </c>
      <c r="AN309" s="42" t="e">
        <f t="shared" si="181"/>
        <v>#VALUE!</v>
      </c>
      <c r="AO309" s="43" t="e">
        <f t="shared" si="182"/>
        <v>#VALUE!</v>
      </c>
      <c r="AP309" s="43" t="e">
        <f t="shared" si="183"/>
        <v>#VALUE!</v>
      </c>
      <c r="AQ309" s="43">
        <f t="shared" si="184"/>
        <v>-13.819999999999993</v>
      </c>
      <c r="AR309" s="43">
        <f t="shared" si="185"/>
        <v>-5.410000000000025</v>
      </c>
      <c r="AS309" s="177" t="e">
        <f t="shared" si="186"/>
        <v>#VALUE!</v>
      </c>
      <c r="AT309" s="115" t="e">
        <f t="shared" si="187"/>
        <v>#VALUE!</v>
      </c>
      <c r="AU309" s="115" t="e">
        <f t="shared" si="188"/>
        <v>#VALUE!</v>
      </c>
      <c r="AV309" s="115" t="e">
        <f t="shared" si="189"/>
        <v>#VALUE!</v>
      </c>
      <c r="AW309" s="115" t="e">
        <f t="shared" si="190"/>
        <v>#VALUE!</v>
      </c>
    </row>
    <row r="310" spans="1:49" x14ac:dyDescent="0.35">
      <c r="A310" s="5">
        <f t="shared" si="156"/>
        <v>2018</v>
      </c>
      <c r="B310" s="5">
        <f t="shared" si="157"/>
        <v>2</v>
      </c>
      <c r="C310" s="5">
        <f t="shared" si="158"/>
        <v>6</v>
      </c>
      <c r="D310" s="7">
        <f t="shared" si="159"/>
        <v>43281</v>
      </c>
      <c r="E310" s="7" t="str">
        <f>_xll.GetPriceData($J$4,"assessmentdate",D310)</f>
        <v>#N/A Log in required</v>
      </c>
      <c r="F310" s="33" t="s">
        <v>114</v>
      </c>
      <c r="G310" s="38" t="e">
        <f>_xll.GetPrice($G$4,,"mid",E310)</f>
        <v>#VALUE!</v>
      </c>
      <c r="H310" s="38">
        <f>_xll.GetPrice($G$4,,"mid",D310)</f>
        <v>349.77</v>
      </c>
      <c r="I310" s="38">
        <f>_xll.GetPrice($I$4,"MonthlyAverage","Mid",$D310)</f>
        <v>344.82</v>
      </c>
      <c r="J310" s="16" t="str">
        <f>_xll.GetPriceData(J$4,"mid",$D310)</f>
        <v>#N/A Log in required</v>
      </c>
      <c r="K310" s="21" t="e">
        <f t="shared" si="160"/>
        <v>#VALUE!</v>
      </c>
      <c r="L310" s="16" t="str">
        <f>_xll.GetPriceData(L$4,"mid",$D310)</f>
        <v>#N/A Log in required</v>
      </c>
      <c r="M310" s="21" t="e">
        <f t="shared" si="161"/>
        <v>#VALUE!</v>
      </c>
      <c r="N310" s="16">
        <f>_xll.GetPrice($N$4,"MonthlyAverage","Mid",$D310)</f>
        <v>411.5</v>
      </c>
      <c r="O310" s="179">
        <f>_xll.GetPrice($O$4,"MonthlyAverage","Mid",$D310)</f>
        <v>35.5</v>
      </c>
      <c r="P310" s="21">
        <f t="shared" si="191"/>
        <v>710</v>
      </c>
      <c r="Q310" s="16">
        <f t="shared" si="192"/>
        <v>782.42000000000007</v>
      </c>
      <c r="R310" s="21">
        <f>_xll.GetPrice($R$4,"MonthlyAverage","Mid",$D310)</f>
        <v>45.1</v>
      </c>
      <c r="S310" s="21">
        <f t="shared" si="193"/>
        <v>902</v>
      </c>
      <c r="T310" s="16">
        <f t="shared" si="194"/>
        <v>994.00400000000013</v>
      </c>
      <c r="U310" s="190" t="e">
        <f t="shared" si="162"/>
        <v>#VALUE!</v>
      </c>
      <c r="V310" s="183" t="e">
        <f t="shared" si="163"/>
        <v>#VALUE!</v>
      </c>
      <c r="W310" s="191" t="e">
        <f t="shared" si="164"/>
        <v>#VALUE!</v>
      </c>
      <c r="X310" s="183" t="e">
        <f t="shared" si="165"/>
        <v>#VALUE!</v>
      </c>
      <c r="Y310" s="191" t="e">
        <f t="shared" si="166"/>
        <v>#VALUE!</v>
      </c>
      <c r="Z310" s="194" t="e">
        <f t="shared" si="167"/>
        <v>#VALUE!</v>
      </c>
      <c r="AA310" s="183" t="e">
        <f t="shared" si="168"/>
        <v>#VALUE!</v>
      </c>
      <c r="AB310" s="25" t="e">
        <f t="shared" si="169"/>
        <v>#VALUE!</v>
      </c>
      <c r="AC310" s="16" t="e">
        <f t="shared" si="170"/>
        <v>#VALUE!</v>
      </c>
      <c r="AD310" s="16" t="e">
        <f t="shared" si="171"/>
        <v>#VALUE!</v>
      </c>
      <c r="AE310" s="25" t="e">
        <f t="shared" si="172"/>
        <v>#VALUE!</v>
      </c>
      <c r="AF310" s="16" t="e">
        <f t="shared" si="173"/>
        <v>#VALUE!</v>
      </c>
      <c r="AG310" s="16">
        <f t="shared" si="174"/>
        <v>5.25</v>
      </c>
      <c r="AH310" s="16">
        <f t="shared" si="175"/>
        <v>0</v>
      </c>
      <c r="AI310" s="16">
        <f t="shared" si="176"/>
        <v>25.125599999999963</v>
      </c>
      <c r="AJ310" s="25" t="e">
        <f t="shared" si="177"/>
        <v>#VALUE!</v>
      </c>
      <c r="AK310" s="16" t="e">
        <f t="shared" si="178"/>
        <v>#VALUE!</v>
      </c>
      <c r="AL310" s="16" t="e">
        <f t="shared" si="179"/>
        <v>#VALUE!</v>
      </c>
      <c r="AM310" s="16" t="e">
        <f t="shared" si="180"/>
        <v>#VALUE!</v>
      </c>
      <c r="AN310" s="42" t="e">
        <f t="shared" si="181"/>
        <v>#VALUE!</v>
      </c>
      <c r="AO310" s="43" t="e">
        <f t="shared" si="182"/>
        <v>#VALUE!</v>
      </c>
      <c r="AP310" s="43" t="e">
        <f t="shared" si="183"/>
        <v>#VALUE!</v>
      </c>
      <c r="AQ310" s="43">
        <f t="shared" si="184"/>
        <v>18.359999999999957</v>
      </c>
      <c r="AR310" s="43">
        <f t="shared" si="185"/>
        <v>4.1899999999999977</v>
      </c>
      <c r="AS310" s="177" t="e">
        <f t="shared" si="186"/>
        <v>#VALUE!</v>
      </c>
      <c r="AT310" s="115" t="e">
        <f t="shared" si="187"/>
        <v>#VALUE!</v>
      </c>
      <c r="AU310" s="115" t="e">
        <f t="shared" si="188"/>
        <v>#VALUE!</v>
      </c>
      <c r="AV310" s="115" t="e">
        <f t="shared" si="189"/>
        <v>#VALUE!</v>
      </c>
      <c r="AW310" s="115" t="e">
        <f t="shared" si="190"/>
        <v>#VALUE!</v>
      </c>
    </row>
    <row r="311" spans="1:49" x14ac:dyDescent="0.35">
      <c r="A311" s="5">
        <f t="shared" si="156"/>
        <v>2018</v>
      </c>
      <c r="B311" s="5">
        <f t="shared" si="157"/>
        <v>3</v>
      </c>
      <c r="C311" s="5">
        <f t="shared" si="158"/>
        <v>7</v>
      </c>
      <c r="D311" s="7">
        <f t="shared" si="159"/>
        <v>43312</v>
      </c>
      <c r="E311" s="7" t="str">
        <f>_xll.GetPriceData($J$4,"assessmentdate",D311)</f>
        <v>#N/A Log in required</v>
      </c>
      <c r="F311" s="33" t="s">
        <v>115</v>
      </c>
      <c r="G311" s="38" t="e">
        <f>_xll.GetPrice($G$4,,"mid",E311)</f>
        <v>#VALUE!</v>
      </c>
      <c r="H311" s="38">
        <f>_xll.GetPrice($G$4,,"mid",D311)</f>
        <v>328.72</v>
      </c>
      <c r="I311" s="38">
        <f>_xll.GetPrice($I$4,"MonthlyAverage","Mid",$D311)</f>
        <v>337.9</v>
      </c>
      <c r="J311" s="16" t="str">
        <f>_xll.GetPriceData(J$4,"mid",$D311)</f>
        <v>#N/A Log in required</v>
      </c>
      <c r="K311" s="21" t="e">
        <f t="shared" si="160"/>
        <v>#VALUE!</v>
      </c>
      <c r="L311" s="16" t="str">
        <f>_xll.GetPriceData(L$4,"mid",$D311)</f>
        <v>#N/A Log in required</v>
      </c>
      <c r="M311" s="21" t="e">
        <f t="shared" si="161"/>
        <v>#VALUE!</v>
      </c>
      <c r="N311" s="16">
        <f>_xll.GetPrice($N$4,"MonthlyAverage","Mid",$D311)</f>
        <v>412.5</v>
      </c>
      <c r="O311" s="179">
        <f>_xll.GetPrice($O$4,"MonthlyAverage","Mid",$D311)</f>
        <v>35.5</v>
      </c>
      <c r="P311" s="21">
        <f t="shared" si="191"/>
        <v>710</v>
      </c>
      <c r="Q311" s="16">
        <f t="shared" si="192"/>
        <v>782.42000000000007</v>
      </c>
      <c r="R311" s="21">
        <f>_xll.GetPrice($R$4,"MonthlyAverage","Mid",$D311)</f>
        <v>45.61</v>
      </c>
      <c r="S311" s="21">
        <f t="shared" si="193"/>
        <v>912.2</v>
      </c>
      <c r="T311" s="16">
        <f t="shared" si="194"/>
        <v>1005.2444000000002</v>
      </c>
      <c r="U311" s="190" t="e">
        <f t="shared" si="162"/>
        <v>#VALUE!</v>
      </c>
      <c r="V311" s="183" t="e">
        <f t="shared" si="163"/>
        <v>#VALUE!</v>
      </c>
      <c r="W311" s="191" t="e">
        <f t="shared" si="164"/>
        <v>#VALUE!</v>
      </c>
      <c r="X311" s="183" t="e">
        <f t="shared" si="165"/>
        <v>#VALUE!</v>
      </c>
      <c r="Y311" s="191" t="e">
        <f t="shared" si="166"/>
        <v>#VALUE!</v>
      </c>
      <c r="Z311" s="194" t="e">
        <f t="shared" si="167"/>
        <v>#VALUE!</v>
      </c>
      <c r="AA311" s="183" t="e">
        <f t="shared" si="168"/>
        <v>#VALUE!</v>
      </c>
      <c r="AB311" s="25" t="e">
        <f t="shared" si="169"/>
        <v>#VALUE!</v>
      </c>
      <c r="AC311" s="16" t="e">
        <f t="shared" si="170"/>
        <v>#VALUE!</v>
      </c>
      <c r="AD311" s="16" t="e">
        <f t="shared" si="171"/>
        <v>#VALUE!</v>
      </c>
      <c r="AE311" s="25" t="e">
        <f t="shared" si="172"/>
        <v>#VALUE!</v>
      </c>
      <c r="AF311" s="16" t="e">
        <f t="shared" si="173"/>
        <v>#VALUE!</v>
      </c>
      <c r="AG311" s="16">
        <f t="shared" si="174"/>
        <v>1</v>
      </c>
      <c r="AH311" s="16">
        <f t="shared" si="175"/>
        <v>0</v>
      </c>
      <c r="AI311" s="16">
        <f t="shared" si="176"/>
        <v>11.240400000000022</v>
      </c>
      <c r="AJ311" s="25" t="e">
        <f t="shared" si="177"/>
        <v>#VALUE!</v>
      </c>
      <c r="AK311" s="16" t="e">
        <f t="shared" si="178"/>
        <v>#VALUE!</v>
      </c>
      <c r="AL311" s="16" t="e">
        <f t="shared" si="179"/>
        <v>#VALUE!</v>
      </c>
      <c r="AM311" s="16" t="e">
        <f t="shared" si="180"/>
        <v>#VALUE!</v>
      </c>
      <c r="AN311" s="42" t="e">
        <f t="shared" si="181"/>
        <v>#VALUE!</v>
      </c>
      <c r="AO311" s="43" t="e">
        <f t="shared" si="182"/>
        <v>#VALUE!</v>
      </c>
      <c r="AP311" s="43" t="e">
        <f t="shared" si="183"/>
        <v>#VALUE!</v>
      </c>
      <c r="AQ311" s="43">
        <f t="shared" si="184"/>
        <v>-21.049999999999955</v>
      </c>
      <c r="AR311" s="43">
        <f t="shared" si="185"/>
        <v>-6.9200000000000159</v>
      </c>
      <c r="AS311" s="177" t="e">
        <f t="shared" si="186"/>
        <v>#VALUE!</v>
      </c>
      <c r="AT311" s="115" t="e">
        <f t="shared" si="187"/>
        <v>#VALUE!</v>
      </c>
      <c r="AU311" s="115" t="e">
        <f t="shared" si="188"/>
        <v>#VALUE!</v>
      </c>
      <c r="AV311" s="115" t="e">
        <f t="shared" si="189"/>
        <v>#VALUE!</v>
      </c>
      <c r="AW311" s="115" t="e">
        <f t="shared" si="190"/>
        <v>#VALUE!</v>
      </c>
    </row>
    <row r="312" spans="1:49" x14ac:dyDescent="0.35">
      <c r="A312" s="5">
        <f t="shared" si="156"/>
        <v>2018</v>
      </c>
      <c r="B312" s="5">
        <f t="shared" si="157"/>
        <v>3</v>
      </c>
      <c r="C312" s="5">
        <f t="shared" si="158"/>
        <v>8</v>
      </c>
      <c r="D312" s="7">
        <f t="shared" si="159"/>
        <v>43343</v>
      </c>
      <c r="E312" s="7" t="str">
        <f>_xll.GetPriceData($J$4,"assessmentdate",D312)</f>
        <v>#N/A Log in required</v>
      </c>
      <c r="F312" s="33" t="s">
        <v>116</v>
      </c>
      <c r="G312" s="38" t="e">
        <f>_xll.GetPrice($G$4,,"mid",E312)</f>
        <v>#VALUE!</v>
      </c>
      <c r="H312" s="38">
        <f>_xll.GetPrice($G$4,,"mid",D312)</f>
        <v>306.01</v>
      </c>
      <c r="I312" s="38">
        <f>_xll.GetPrice($I$4,"MonthlyAverage","Mid",$D312)</f>
        <v>309.07</v>
      </c>
      <c r="J312" s="16" t="str">
        <f>_xll.GetPriceData(J$4,"mid",$D312)</f>
        <v>#N/A Log in required</v>
      </c>
      <c r="K312" s="21" t="e">
        <f t="shared" si="160"/>
        <v>#VALUE!</v>
      </c>
      <c r="L312" s="16" t="str">
        <f>_xll.GetPriceData(L$4,"mid",$D312)</f>
        <v>#N/A Log in required</v>
      </c>
      <c r="M312" s="21" t="e">
        <f t="shared" si="161"/>
        <v>#VALUE!</v>
      </c>
      <c r="N312" s="16">
        <f>_xll.GetPrice($N$4,"MonthlyAverage","Mid",$D312)</f>
        <v>401.1</v>
      </c>
      <c r="O312" s="179">
        <f>_xll.GetPrice($O$4,"MonthlyAverage","Mid",$D312)</f>
        <v>35.5</v>
      </c>
      <c r="P312" s="21">
        <f t="shared" si="191"/>
        <v>710</v>
      </c>
      <c r="Q312" s="16">
        <f t="shared" si="192"/>
        <v>782.42000000000007</v>
      </c>
      <c r="R312" s="21">
        <f>_xll.GetPrice($R$4,"MonthlyAverage","Mid",$D312)</f>
        <v>44.21</v>
      </c>
      <c r="S312" s="21">
        <f t="shared" si="193"/>
        <v>884.2</v>
      </c>
      <c r="T312" s="16">
        <f t="shared" si="194"/>
        <v>974.38840000000016</v>
      </c>
      <c r="U312" s="190" t="e">
        <f t="shared" si="162"/>
        <v>#VALUE!</v>
      </c>
      <c r="V312" s="183" t="e">
        <f t="shared" si="163"/>
        <v>#VALUE!</v>
      </c>
      <c r="W312" s="191" t="e">
        <f t="shared" si="164"/>
        <v>#VALUE!</v>
      </c>
      <c r="X312" s="183" t="e">
        <f t="shared" si="165"/>
        <v>#VALUE!</v>
      </c>
      <c r="Y312" s="191" t="e">
        <f t="shared" si="166"/>
        <v>#VALUE!</v>
      </c>
      <c r="Z312" s="194" t="e">
        <f t="shared" si="167"/>
        <v>#VALUE!</v>
      </c>
      <c r="AA312" s="183" t="e">
        <f t="shared" si="168"/>
        <v>#VALUE!</v>
      </c>
      <c r="AB312" s="25" t="e">
        <f t="shared" si="169"/>
        <v>#VALUE!</v>
      </c>
      <c r="AC312" s="16" t="e">
        <f t="shared" si="170"/>
        <v>#VALUE!</v>
      </c>
      <c r="AD312" s="16" t="e">
        <f t="shared" si="171"/>
        <v>#VALUE!</v>
      </c>
      <c r="AE312" s="25" t="e">
        <f t="shared" si="172"/>
        <v>#VALUE!</v>
      </c>
      <c r="AF312" s="16" t="e">
        <f t="shared" si="173"/>
        <v>#VALUE!</v>
      </c>
      <c r="AG312" s="16">
        <f t="shared" si="174"/>
        <v>-11.399999999999977</v>
      </c>
      <c r="AH312" s="16">
        <f t="shared" si="175"/>
        <v>0</v>
      </c>
      <c r="AI312" s="16">
        <f t="shared" si="176"/>
        <v>-30.855999999999995</v>
      </c>
      <c r="AJ312" s="25" t="e">
        <f t="shared" si="177"/>
        <v>#VALUE!</v>
      </c>
      <c r="AK312" s="16" t="e">
        <f t="shared" si="178"/>
        <v>#VALUE!</v>
      </c>
      <c r="AL312" s="16" t="e">
        <f t="shared" si="179"/>
        <v>#VALUE!</v>
      </c>
      <c r="AM312" s="16" t="e">
        <f t="shared" si="180"/>
        <v>#VALUE!</v>
      </c>
      <c r="AN312" s="42" t="e">
        <f t="shared" si="181"/>
        <v>#VALUE!</v>
      </c>
      <c r="AO312" s="43" t="e">
        <f t="shared" si="182"/>
        <v>#VALUE!</v>
      </c>
      <c r="AP312" s="43" t="e">
        <f t="shared" si="183"/>
        <v>#VALUE!</v>
      </c>
      <c r="AQ312" s="43">
        <f t="shared" si="184"/>
        <v>-22.710000000000036</v>
      </c>
      <c r="AR312" s="43">
        <f t="shared" si="185"/>
        <v>-28.829999999999984</v>
      </c>
      <c r="AS312" s="177" t="e">
        <f t="shared" si="186"/>
        <v>#VALUE!</v>
      </c>
      <c r="AT312" s="115" t="e">
        <f t="shared" si="187"/>
        <v>#VALUE!</v>
      </c>
      <c r="AU312" s="115" t="e">
        <f t="shared" si="188"/>
        <v>#VALUE!</v>
      </c>
      <c r="AV312" s="115" t="e">
        <f t="shared" si="189"/>
        <v>#VALUE!</v>
      </c>
      <c r="AW312" s="115" t="e">
        <f t="shared" si="190"/>
        <v>#VALUE!</v>
      </c>
    </row>
    <row r="313" spans="1:49" x14ac:dyDescent="0.35">
      <c r="A313" s="5">
        <f t="shared" si="156"/>
        <v>2018</v>
      </c>
      <c r="B313" s="5">
        <f t="shared" si="157"/>
        <v>3</v>
      </c>
      <c r="C313" s="5">
        <f t="shared" si="158"/>
        <v>9</v>
      </c>
      <c r="D313" s="7">
        <f t="shared" si="159"/>
        <v>43373</v>
      </c>
      <c r="E313" s="7" t="str">
        <f>_xll.GetPriceData($J$4,"assessmentdate",D313)</f>
        <v>#N/A Log in required</v>
      </c>
      <c r="F313" s="33" t="s">
        <v>117</v>
      </c>
      <c r="G313" s="38" t="e">
        <f>_xll.GetPrice($G$4,,"mid",E313)</f>
        <v>#VALUE!</v>
      </c>
      <c r="H313" s="38">
        <f>_xll.GetPrice($G$4,,"mid",D313)</f>
        <v>318.85000000000002</v>
      </c>
      <c r="I313" s="38">
        <f>_xll.GetPrice($I$4,"MonthlyAverage","Mid",$D313)</f>
        <v>315.3</v>
      </c>
      <c r="J313" s="16" t="str">
        <f>_xll.GetPriceData(J$4,"mid",$D313)</f>
        <v>#N/A Log in required</v>
      </c>
      <c r="K313" s="21" t="e">
        <f t="shared" si="160"/>
        <v>#VALUE!</v>
      </c>
      <c r="L313" s="16" t="str">
        <f>_xll.GetPriceData(L$4,"mid",$D313)</f>
        <v>#N/A Log in required</v>
      </c>
      <c r="M313" s="21" t="e">
        <f t="shared" si="161"/>
        <v>#VALUE!</v>
      </c>
      <c r="N313" s="16">
        <f>_xll.GetPrice($N$4,"MonthlyAverage","Mid",$D313)</f>
        <v>386.88</v>
      </c>
      <c r="O313" s="179">
        <f>_xll.GetPrice($O$4,"MonthlyAverage","Mid",$D313)</f>
        <v>35.5</v>
      </c>
      <c r="P313" s="21">
        <f t="shared" si="191"/>
        <v>710</v>
      </c>
      <c r="Q313" s="16">
        <f t="shared" si="192"/>
        <v>782.42000000000007</v>
      </c>
      <c r="R313" s="21">
        <f>_xll.GetPrice($R$4,"MonthlyAverage","Mid",$D313)</f>
        <v>41.84</v>
      </c>
      <c r="S313" s="21">
        <f t="shared" si="193"/>
        <v>836.80000000000007</v>
      </c>
      <c r="T313" s="16">
        <f t="shared" si="194"/>
        <v>922.1536000000001</v>
      </c>
      <c r="U313" s="190" t="e">
        <f t="shared" si="162"/>
        <v>#VALUE!</v>
      </c>
      <c r="V313" s="183" t="e">
        <f t="shared" si="163"/>
        <v>#VALUE!</v>
      </c>
      <c r="W313" s="191" t="e">
        <f t="shared" si="164"/>
        <v>#VALUE!</v>
      </c>
      <c r="X313" s="183" t="e">
        <f t="shared" si="165"/>
        <v>#VALUE!</v>
      </c>
      <c r="Y313" s="191" t="e">
        <f t="shared" si="166"/>
        <v>#VALUE!</v>
      </c>
      <c r="Z313" s="194" t="e">
        <f t="shared" si="167"/>
        <v>#VALUE!</v>
      </c>
      <c r="AA313" s="183" t="e">
        <f t="shared" si="168"/>
        <v>#VALUE!</v>
      </c>
      <c r="AB313" s="25" t="e">
        <f t="shared" si="169"/>
        <v>#VALUE!</v>
      </c>
      <c r="AC313" s="16" t="e">
        <f t="shared" si="170"/>
        <v>#VALUE!</v>
      </c>
      <c r="AD313" s="16" t="e">
        <f t="shared" si="171"/>
        <v>#VALUE!</v>
      </c>
      <c r="AE313" s="25" t="e">
        <f t="shared" si="172"/>
        <v>#VALUE!</v>
      </c>
      <c r="AF313" s="16" t="e">
        <f t="shared" si="173"/>
        <v>#VALUE!</v>
      </c>
      <c r="AG313" s="16">
        <f t="shared" si="174"/>
        <v>-14.220000000000027</v>
      </c>
      <c r="AH313" s="16">
        <f t="shared" si="175"/>
        <v>0</v>
      </c>
      <c r="AI313" s="16">
        <f t="shared" si="176"/>
        <v>-52.234800000000064</v>
      </c>
      <c r="AJ313" s="25" t="e">
        <f t="shared" si="177"/>
        <v>#VALUE!</v>
      </c>
      <c r="AK313" s="16" t="e">
        <f t="shared" si="178"/>
        <v>#VALUE!</v>
      </c>
      <c r="AL313" s="16" t="e">
        <f t="shared" si="179"/>
        <v>#VALUE!</v>
      </c>
      <c r="AM313" s="16" t="e">
        <f t="shared" si="180"/>
        <v>#VALUE!</v>
      </c>
      <c r="AN313" s="42" t="e">
        <f t="shared" si="181"/>
        <v>#VALUE!</v>
      </c>
      <c r="AO313" s="43" t="e">
        <f t="shared" si="182"/>
        <v>#VALUE!</v>
      </c>
      <c r="AP313" s="43" t="e">
        <f t="shared" si="183"/>
        <v>#VALUE!</v>
      </c>
      <c r="AQ313" s="43">
        <f t="shared" si="184"/>
        <v>12.840000000000032</v>
      </c>
      <c r="AR313" s="43">
        <f t="shared" si="185"/>
        <v>6.2300000000000182</v>
      </c>
      <c r="AS313" s="177" t="e">
        <f t="shared" si="186"/>
        <v>#VALUE!</v>
      </c>
      <c r="AT313" s="115" t="e">
        <f t="shared" si="187"/>
        <v>#VALUE!</v>
      </c>
      <c r="AU313" s="115" t="e">
        <f t="shared" si="188"/>
        <v>#VALUE!</v>
      </c>
      <c r="AV313" s="115" t="e">
        <f t="shared" si="189"/>
        <v>#VALUE!</v>
      </c>
      <c r="AW313" s="115" t="e">
        <f t="shared" si="190"/>
        <v>#VALUE!</v>
      </c>
    </row>
    <row r="314" spans="1:49" x14ac:dyDescent="0.35">
      <c r="A314" s="5">
        <f t="shared" si="156"/>
        <v>2018</v>
      </c>
      <c r="B314" s="5">
        <f t="shared" si="157"/>
        <v>4</v>
      </c>
      <c r="C314" s="5">
        <f t="shared" si="158"/>
        <v>10</v>
      </c>
      <c r="D314" s="7">
        <f t="shared" si="159"/>
        <v>43404</v>
      </c>
      <c r="E314" s="7" t="str">
        <f>_xll.GetPriceData($J$4,"assessmentdate",D314)</f>
        <v>#N/A Log in required</v>
      </c>
      <c r="F314" s="33" t="s">
        <v>118</v>
      </c>
      <c r="G314" s="38" t="e">
        <f>_xll.GetPrice($G$4,,"mid",E314)</f>
        <v>#VALUE!</v>
      </c>
      <c r="H314" s="38">
        <f>_xll.GetPrice($G$4,,"mid",D314)</f>
        <v>331.67</v>
      </c>
      <c r="I314" s="38">
        <f>_xll.GetPrice($I$4,"MonthlyAverage","Mid",$D314)</f>
        <v>323.82</v>
      </c>
      <c r="J314" s="16" t="str">
        <f>_xll.GetPriceData(J$4,"mid",$D314)</f>
        <v>#N/A Log in required</v>
      </c>
      <c r="K314" s="21" t="e">
        <f t="shared" si="160"/>
        <v>#VALUE!</v>
      </c>
      <c r="L314" s="16" t="str">
        <f>_xll.GetPriceData(L$4,"mid",$D314)</f>
        <v>#N/A Log in required</v>
      </c>
      <c r="M314" s="21" t="e">
        <f t="shared" si="161"/>
        <v>#VALUE!</v>
      </c>
      <c r="N314" s="16">
        <f>_xll.GetPrice($N$4,"MonthlyAverage","Mid",$D314)</f>
        <v>383.75</v>
      </c>
      <c r="O314" s="179">
        <f>_xll.GetPrice($O$4,"MonthlyAverage","Mid",$D314)</f>
        <v>35.5</v>
      </c>
      <c r="P314" s="21">
        <f t="shared" si="191"/>
        <v>710</v>
      </c>
      <c r="Q314" s="16">
        <f t="shared" si="192"/>
        <v>782.42000000000007</v>
      </c>
      <c r="R314" s="21">
        <f>_xll.GetPrice($R$4,"MonthlyAverage","Mid",$D314)</f>
        <v>41.28</v>
      </c>
      <c r="S314" s="21">
        <f t="shared" si="193"/>
        <v>825.6</v>
      </c>
      <c r="T314" s="16">
        <f t="shared" si="194"/>
        <v>909.8112000000001</v>
      </c>
      <c r="U314" s="190" t="e">
        <f t="shared" si="162"/>
        <v>#VALUE!</v>
      </c>
      <c r="V314" s="183" t="e">
        <f t="shared" si="163"/>
        <v>#VALUE!</v>
      </c>
      <c r="W314" s="191" t="e">
        <f t="shared" si="164"/>
        <v>#VALUE!</v>
      </c>
      <c r="X314" s="183" t="e">
        <f t="shared" si="165"/>
        <v>#VALUE!</v>
      </c>
      <c r="Y314" s="191" t="e">
        <f t="shared" si="166"/>
        <v>#VALUE!</v>
      </c>
      <c r="Z314" s="194" t="e">
        <f t="shared" si="167"/>
        <v>#VALUE!</v>
      </c>
      <c r="AA314" s="183" t="e">
        <f t="shared" si="168"/>
        <v>#VALUE!</v>
      </c>
      <c r="AB314" s="25" t="e">
        <f t="shared" si="169"/>
        <v>#VALUE!</v>
      </c>
      <c r="AC314" s="16" t="e">
        <f t="shared" si="170"/>
        <v>#VALUE!</v>
      </c>
      <c r="AD314" s="16" t="e">
        <f t="shared" si="171"/>
        <v>#VALUE!</v>
      </c>
      <c r="AE314" s="25" t="e">
        <f t="shared" si="172"/>
        <v>#VALUE!</v>
      </c>
      <c r="AF314" s="16" t="e">
        <f t="shared" si="173"/>
        <v>#VALUE!</v>
      </c>
      <c r="AG314" s="16">
        <f t="shared" si="174"/>
        <v>-3.1299999999999955</v>
      </c>
      <c r="AH314" s="16">
        <f t="shared" si="175"/>
        <v>0</v>
      </c>
      <c r="AI314" s="16">
        <f t="shared" si="176"/>
        <v>-12.342399999999998</v>
      </c>
      <c r="AJ314" s="25" t="e">
        <f t="shared" si="177"/>
        <v>#VALUE!</v>
      </c>
      <c r="AK314" s="16" t="e">
        <f t="shared" si="178"/>
        <v>#VALUE!</v>
      </c>
      <c r="AL314" s="16" t="e">
        <f t="shared" si="179"/>
        <v>#VALUE!</v>
      </c>
      <c r="AM314" s="16" t="e">
        <f t="shared" si="180"/>
        <v>#VALUE!</v>
      </c>
      <c r="AN314" s="42" t="e">
        <f t="shared" si="181"/>
        <v>#VALUE!</v>
      </c>
      <c r="AO314" s="43" t="e">
        <f t="shared" si="182"/>
        <v>#VALUE!</v>
      </c>
      <c r="AP314" s="43" t="e">
        <f t="shared" si="183"/>
        <v>#VALUE!</v>
      </c>
      <c r="AQ314" s="43">
        <f t="shared" si="184"/>
        <v>12.819999999999993</v>
      </c>
      <c r="AR314" s="43">
        <f t="shared" si="185"/>
        <v>8.5199999999999818</v>
      </c>
      <c r="AS314" s="177" t="e">
        <f t="shared" si="186"/>
        <v>#VALUE!</v>
      </c>
      <c r="AT314" s="115" t="e">
        <f t="shared" si="187"/>
        <v>#VALUE!</v>
      </c>
      <c r="AU314" s="115" t="e">
        <f t="shared" si="188"/>
        <v>#VALUE!</v>
      </c>
      <c r="AV314" s="115" t="e">
        <f t="shared" si="189"/>
        <v>#VALUE!</v>
      </c>
      <c r="AW314" s="115" t="e">
        <f t="shared" si="190"/>
        <v>#VALUE!</v>
      </c>
    </row>
    <row r="315" spans="1:49" x14ac:dyDescent="0.35">
      <c r="A315" s="5">
        <f t="shared" si="156"/>
        <v>2018</v>
      </c>
      <c r="B315" s="5">
        <f t="shared" si="157"/>
        <v>4</v>
      </c>
      <c r="C315" s="5">
        <f t="shared" si="158"/>
        <v>11</v>
      </c>
      <c r="D315" s="7">
        <f t="shared" si="159"/>
        <v>43434</v>
      </c>
      <c r="E315" s="7" t="str">
        <f>_xll.GetPriceData($J$4,"assessmentdate",D315)</f>
        <v>#N/A Log in required</v>
      </c>
      <c r="F315" s="33" t="s">
        <v>119</v>
      </c>
      <c r="G315" s="38" t="e">
        <f>_xll.GetPrice($G$4,,"mid",E315)</f>
        <v>#VALUE!</v>
      </c>
      <c r="H315" s="38">
        <f>_xll.GetPrice($G$4,,"mid",D315)</f>
        <v>317.57</v>
      </c>
      <c r="I315" s="38">
        <f>_xll.GetPrice($I$4,"MonthlyAverage","Mid",$D315)</f>
        <v>325.87</v>
      </c>
      <c r="J315" s="16" t="str">
        <f>_xll.GetPriceData(J$4,"mid",$D315)</f>
        <v>#N/A Log in required</v>
      </c>
      <c r="K315" s="21" t="e">
        <f t="shared" si="160"/>
        <v>#VALUE!</v>
      </c>
      <c r="L315" s="16" t="str">
        <f>_xll.GetPriceData(L$4,"mid",$D315)</f>
        <v>#N/A Log in required</v>
      </c>
      <c r="M315" s="21" t="e">
        <f t="shared" si="161"/>
        <v>#VALUE!</v>
      </c>
      <c r="N315" s="16">
        <f>_xll.GetPrice($N$4,"MonthlyAverage","Mid",$D315)</f>
        <v>380.1</v>
      </c>
      <c r="O315" s="179">
        <f>_xll.GetPrice($O$4,"MonthlyAverage","Mid",$D315)</f>
        <v>35.5</v>
      </c>
      <c r="P315" s="21">
        <f t="shared" si="191"/>
        <v>710</v>
      </c>
      <c r="Q315" s="16">
        <f t="shared" si="192"/>
        <v>782.42000000000007</v>
      </c>
      <c r="R315" s="21">
        <f>_xll.GetPrice($R$4,"MonthlyAverage","Mid",$D315)</f>
        <v>39.85</v>
      </c>
      <c r="S315" s="21">
        <f t="shared" si="193"/>
        <v>797</v>
      </c>
      <c r="T315" s="16">
        <f t="shared" si="194"/>
        <v>878.2940000000001</v>
      </c>
      <c r="U315" s="190" t="e">
        <f t="shared" si="162"/>
        <v>#VALUE!</v>
      </c>
      <c r="V315" s="183" t="e">
        <f t="shared" si="163"/>
        <v>#VALUE!</v>
      </c>
      <c r="W315" s="191" t="e">
        <f t="shared" si="164"/>
        <v>#VALUE!</v>
      </c>
      <c r="X315" s="183" t="e">
        <f t="shared" si="165"/>
        <v>#VALUE!</v>
      </c>
      <c r="Y315" s="191" t="e">
        <f t="shared" si="166"/>
        <v>#VALUE!</v>
      </c>
      <c r="Z315" s="194" t="e">
        <f t="shared" si="167"/>
        <v>#VALUE!</v>
      </c>
      <c r="AA315" s="183" t="e">
        <f t="shared" si="168"/>
        <v>#VALUE!</v>
      </c>
      <c r="AB315" s="25" t="e">
        <f t="shared" si="169"/>
        <v>#VALUE!</v>
      </c>
      <c r="AC315" s="16" t="e">
        <f t="shared" si="170"/>
        <v>#VALUE!</v>
      </c>
      <c r="AD315" s="16" t="e">
        <f t="shared" si="171"/>
        <v>#VALUE!</v>
      </c>
      <c r="AE315" s="25" t="e">
        <f t="shared" si="172"/>
        <v>#VALUE!</v>
      </c>
      <c r="AF315" s="16" t="e">
        <f t="shared" si="173"/>
        <v>#VALUE!</v>
      </c>
      <c r="AG315" s="16">
        <f t="shared" si="174"/>
        <v>-3.6499999999999773</v>
      </c>
      <c r="AH315" s="16">
        <f t="shared" si="175"/>
        <v>0</v>
      </c>
      <c r="AI315" s="16">
        <f t="shared" si="176"/>
        <v>-31.517200000000003</v>
      </c>
      <c r="AJ315" s="25" t="e">
        <f t="shared" si="177"/>
        <v>#VALUE!</v>
      </c>
      <c r="AK315" s="16" t="e">
        <f t="shared" si="178"/>
        <v>#VALUE!</v>
      </c>
      <c r="AL315" s="16" t="e">
        <f t="shared" si="179"/>
        <v>#VALUE!</v>
      </c>
      <c r="AM315" s="16" t="e">
        <f t="shared" si="180"/>
        <v>#VALUE!</v>
      </c>
      <c r="AN315" s="42" t="e">
        <f t="shared" si="181"/>
        <v>#VALUE!</v>
      </c>
      <c r="AO315" s="43" t="e">
        <f t="shared" si="182"/>
        <v>#VALUE!</v>
      </c>
      <c r="AP315" s="43" t="e">
        <f t="shared" si="183"/>
        <v>#VALUE!</v>
      </c>
      <c r="AQ315" s="43">
        <f t="shared" si="184"/>
        <v>-14.100000000000023</v>
      </c>
      <c r="AR315" s="43">
        <f t="shared" si="185"/>
        <v>2.0500000000000114</v>
      </c>
      <c r="AS315" s="177" t="e">
        <f t="shared" si="186"/>
        <v>#VALUE!</v>
      </c>
      <c r="AT315" s="115" t="e">
        <f t="shared" si="187"/>
        <v>#VALUE!</v>
      </c>
      <c r="AU315" s="115" t="e">
        <f t="shared" si="188"/>
        <v>#VALUE!</v>
      </c>
      <c r="AV315" s="115" t="e">
        <f t="shared" si="189"/>
        <v>#VALUE!</v>
      </c>
      <c r="AW315" s="115" t="e">
        <f t="shared" si="190"/>
        <v>#VALUE!</v>
      </c>
    </row>
    <row r="316" spans="1:49" x14ac:dyDescent="0.35">
      <c r="A316" s="5">
        <f t="shared" si="156"/>
        <v>2018</v>
      </c>
      <c r="B316" s="5">
        <f t="shared" si="157"/>
        <v>4</v>
      </c>
      <c r="C316" s="5">
        <f t="shared" si="158"/>
        <v>12</v>
      </c>
      <c r="D316" s="7">
        <f t="shared" si="159"/>
        <v>43465</v>
      </c>
      <c r="E316" s="7" t="str">
        <f>_xll.GetPriceData($J$4,"assessmentdate",D316)</f>
        <v>#N/A Log in required</v>
      </c>
      <c r="F316" s="33" t="s">
        <v>120</v>
      </c>
      <c r="G316" s="38" t="e">
        <f>_xll.GetPrice($G$4,,"mid",E316)</f>
        <v>#VALUE!</v>
      </c>
      <c r="H316" s="38">
        <f>_xll.GetPrice($G$4,,"mid",D316)</f>
        <v>279.16000000000003</v>
      </c>
      <c r="I316" s="38">
        <f>_xll.GetPrice($I$4,"MonthlyAverage","Mid",$D316)</f>
        <v>294.63</v>
      </c>
      <c r="J316" s="16" t="str">
        <f>_xll.GetPriceData(J$4,"mid",$D316)</f>
        <v>#N/A Log in required</v>
      </c>
      <c r="K316" s="21" t="e">
        <f t="shared" si="160"/>
        <v>#VALUE!</v>
      </c>
      <c r="L316" s="16" t="str">
        <f>_xll.GetPriceData(L$4,"mid",$D316)</f>
        <v>#N/A Log in required</v>
      </c>
      <c r="M316" s="21" t="e">
        <f t="shared" si="161"/>
        <v>#VALUE!</v>
      </c>
      <c r="N316" s="16">
        <f>_xll.GetPrice($N$4,"MonthlyAverage","Mid",$D316)</f>
        <v>371.25</v>
      </c>
      <c r="O316" s="179">
        <f>_xll.GetPrice($O$4,"MonthlyAverage","Mid",$D316)</f>
        <v>35.5</v>
      </c>
      <c r="P316" s="21">
        <f t="shared" si="191"/>
        <v>710</v>
      </c>
      <c r="Q316" s="16">
        <f t="shared" si="192"/>
        <v>782.42000000000007</v>
      </c>
      <c r="R316" s="21">
        <f>_xll.GetPrice($R$4,"MonthlyAverage","Mid",$D316)</f>
        <v>37.04</v>
      </c>
      <c r="S316" s="21">
        <f t="shared" si="193"/>
        <v>740.8</v>
      </c>
      <c r="T316" s="16">
        <f t="shared" si="194"/>
        <v>816.36160000000007</v>
      </c>
      <c r="U316" s="190" t="e">
        <f t="shared" si="162"/>
        <v>#VALUE!</v>
      </c>
      <c r="V316" s="183" t="e">
        <f t="shared" si="163"/>
        <v>#VALUE!</v>
      </c>
      <c r="W316" s="191" t="e">
        <f t="shared" si="164"/>
        <v>#VALUE!</v>
      </c>
      <c r="X316" s="183" t="e">
        <f t="shared" si="165"/>
        <v>#VALUE!</v>
      </c>
      <c r="Y316" s="191" t="e">
        <f t="shared" si="166"/>
        <v>#VALUE!</v>
      </c>
      <c r="Z316" s="194" t="e">
        <f t="shared" si="167"/>
        <v>#VALUE!</v>
      </c>
      <c r="AA316" s="183" t="e">
        <f t="shared" si="168"/>
        <v>#VALUE!</v>
      </c>
      <c r="AB316" s="25" t="e">
        <f t="shared" si="169"/>
        <v>#VALUE!</v>
      </c>
      <c r="AC316" s="16" t="e">
        <f t="shared" si="170"/>
        <v>#VALUE!</v>
      </c>
      <c r="AD316" s="16" t="e">
        <f t="shared" si="171"/>
        <v>#VALUE!</v>
      </c>
      <c r="AE316" s="25" t="e">
        <f t="shared" si="172"/>
        <v>#VALUE!</v>
      </c>
      <c r="AF316" s="16" t="e">
        <f t="shared" si="173"/>
        <v>#VALUE!</v>
      </c>
      <c r="AG316" s="16">
        <f t="shared" si="174"/>
        <v>-8.8500000000000227</v>
      </c>
      <c r="AH316" s="16">
        <f t="shared" si="175"/>
        <v>0</v>
      </c>
      <c r="AI316" s="16">
        <f t="shared" si="176"/>
        <v>-61.93240000000003</v>
      </c>
      <c r="AJ316" s="25" t="e">
        <f t="shared" si="177"/>
        <v>#VALUE!</v>
      </c>
      <c r="AK316" s="16" t="e">
        <f t="shared" si="178"/>
        <v>#VALUE!</v>
      </c>
      <c r="AL316" s="16" t="e">
        <f t="shared" si="179"/>
        <v>#VALUE!</v>
      </c>
      <c r="AM316" s="16" t="e">
        <f t="shared" si="180"/>
        <v>#VALUE!</v>
      </c>
      <c r="AN316" s="42" t="e">
        <f t="shared" si="181"/>
        <v>#VALUE!</v>
      </c>
      <c r="AO316" s="43" t="e">
        <f t="shared" si="182"/>
        <v>#VALUE!</v>
      </c>
      <c r="AP316" s="43" t="e">
        <f t="shared" si="183"/>
        <v>#VALUE!</v>
      </c>
      <c r="AQ316" s="43">
        <f t="shared" si="184"/>
        <v>-38.409999999999968</v>
      </c>
      <c r="AR316" s="43">
        <f t="shared" si="185"/>
        <v>-31.240000000000009</v>
      </c>
      <c r="AS316" s="177" t="e">
        <f t="shared" si="186"/>
        <v>#VALUE!</v>
      </c>
      <c r="AT316" s="115" t="e">
        <f t="shared" si="187"/>
        <v>#VALUE!</v>
      </c>
      <c r="AU316" s="115" t="e">
        <f t="shared" si="188"/>
        <v>#VALUE!</v>
      </c>
      <c r="AV316" s="115" t="e">
        <f t="shared" si="189"/>
        <v>#VALUE!</v>
      </c>
      <c r="AW316" s="115" t="e">
        <f t="shared" si="190"/>
        <v>#VALUE!</v>
      </c>
    </row>
    <row r="317" spans="1:49" x14ac:dyDescent="0.35">
      <c r="A317" s="5">
        <f t="shared" si="156"/>
        <v>2019</v>
      </c>
      <c r="B317" s="5">
        <f t="shared" si="157"/>
        <v>1</v>
      </c>
      <c r="C317" s="5">
        <f t="shared" si="158"/>
        <v>1</v>
      </c>
      <c r="D317" s="7">
        <f t="shared" si="159"/>
        <v>43496</v>
      </c>
      <c r="E317" s="7" t="str">
        <f>_xll.GetPriceData($J$4,"assessmentdate",D317)</f>
        <v>#N/A Log in required</v>
      </c>
      <c r="F317" s="33" t="s">
        <v>121</v>
      </c>
      <c r="G317" s="38" t="e">
        <f>_xll.GetPrice($G$4,,"mid",E317)</f>
        <v>#VALUE!</v>
      </c>
      <c r="H317" s="38">
        <f>_xll.GetPrice($G$4,,"mid",D317)</f>
        <v>297.39</v>
      </c>
      <c r="I317" s="38">
        <f>_xll.GetPrice($I$4,"MonthlyAverage","Mid",$D317)</f>
        <v>280.14999999999998</v>
      </c>
      <c r="J317" s="16" t="str">
        <f>_xll.GetPriceData(J$4,"mid",$D317)</f>
        <v>#N/A Log in required</v>
      </c>
      <c r="K317" s="21" t="e">
        <f t="shared" si="160"/>
        <v>#VALUE!</v>
      </c>
      <c r="L317" s="16" t="str">
        <f>_xll.GetPriceData(L$4,"mid",$D317)</f>
        <v>#N/A Log in required</v>
      </c>
      <c r="M317" s="21" t="e">
        <f t="shared" si="161"/>
        <v>#VALUE!</v>
      </c>
      <c r="N317" s="16">
        <f>_xll.GetPrice($N$4,"MonthlyAverage","Mid",$D317)</f>
        <v>353.13</v>
      </c>
      <c r="O317" s="179">
        <f>_xll.GetPrice($O$4,"MonthlyAverage","Mid",$D317)</f>
        <v>35.5</v>
      </c>
      <c r="P317" s="21">
        <f t="shared" si="191"/>
        <v>710</v>
      </c>
      <c r="Q317" s="16">
        <f t="shared" si="192"/>
        <v>782.42000000000007</v>
      </c>
      <c r="R317" s="21">
        <f>_xll.GetPrice($R$4,"MonthlyAverage","Mid",$D317)</f>
        <v>34.69</v>
      </c>
      <c r="S317" s="21">
        <f t="shared" si="193"/>
        <v>693.8</v>
      </c>
      <c r="T317" s="16">
        <f t="shared" si="194"/>
        <v>764.56759999999997</v>
      </c>
      <c r="U317" s="190" t="e">
        <f t="shared" si="162"/>
        <v>#VALUE!</v>
      </c>
      <c r="V317" s="183" t="e">
        <f t="shared" si="163"/>
        <v>#VALUE!</v>
      </c>
      <c r="W317" s="191" t="e">
        <f t="shared" si="164"/>
        <v>#VALUE!</v>
      </c>
      <c r="X317" s="183" t="e">
        <f t="shared" si="165"/>
        <v>#VALUE!</v>
      </c>
      <c r="Y317" s="191" t="e">
        <f t="shared" si="166"/>
        <v>#VALUE!</v>
      </c>
      <c r="Z317" s="194" t="e">
        <f t="shared" si="167"/>
        <v>#VALUE!</v>
      </c>
      <c r="AA317" s="183" t="e">
        <f t="shared" si="168"/>
        <v>#VALUE!</v>
      </c>
      <c r="AB317" s="25" t="e">
        <f t="shared" si="169"/>
        <v>#VALUE!</v>
      </c>
      <c r="AC317" s="16" t="e">
        <f t="shared" si="170"/>
        <v>#VALUE!</v>
      </c>
      <c r="AD317" s="16" t="e">
        <f t="shared" si="171"/>
        <v>#VALUE!</v>
      </c>
      <c r="AE317" s="25" t="e">
        <f t="shared" si="172"/>
        <v>#VALUE!</v>
      </c>
      <c r="AF317" s="16" t="e">
        <f t="shared" si="173"/>
        <v>#VALUE!</v>
      </c>
      <c r="AG317" s="16">
        <f t="shared" si="174"/>
        <v>-18.120000000000005</v>
      </c>
      <c r="AH317" s="16">
        <f t="shared" si="175"/>
        <v>0</v>
      </c>
      <c r="AI317" s="16">
        <f t="shared" si="176"/>
        <v>-51.794000000000096</v>
      </c>
      <c r="AJ317" s="25" t="e">
        <f t="shared" si="177"/>
        <v>#VALUE!</v>
      </c>
      <c r="AK317" s="16" t="e">
        <f t="shared" si="178"/>
        <v>#VALUE!</v>
      </c>
      <c r="AL317" s="16" t="e">
        <f t="shared" si="179"/>
        <v>#VALUE!</v>
      </c>
      <c r="AM317" s="16" t="e">
        <f t="shared" si="180"/>
        <v>#VALUE!</v>
      </c>
      <c r="AN317" s="42" t="e">
        <f t="shared" si="181"/>
        <v>#VALUE!</v>
      </c>
      <c r="AO317" s="43" t="e">
        <f t="shared" si="182"/>
        <v>#VALUE!</v>
      </c>
      <c r="AP317" s="43" t="e">
        <f t="shared" si="183"/>
        <v>#VALUE!</v>
      </c>
      <c r="AQ317" s="43">
        <f t="shared" si="184"/>
        <v>18.229999999999961</v>
      </c>
      <c r="AR317" s="43">
        <f t="shared" si="185"/>
        <v>-14.480000000000018</v>
      </c>
      <c r="AS317" s="177" t="e">
        <f t="shared" si="186"/>
        <v>#VALUE!</v>
      </c>
      <c r="AT317" s="115" t="e">
        <f t="shared" si="187"/>
        <v>#VALUE!</v>
      </c>
      <c r="AU317" s="115" t="e">
        <f t="shared" si="188"/>
        <v>#VALUE!</v>
      </c>
      <c r="AV317" s="115" t="e">
        <f t="shared" si="189"/>
        <v>#VALUE!</v>
      </c>
      <c r="AW317" s="115" t="e">
        <f t="shared" si="190"/>
        <v>#VALUE!</v>
      </c>
    </row>
    <row r="318" spans="1:49" x14ac:dyDescent="0.35">
      <c r="A318" s="5">
        <f t="shared" si="156"/>
        <v>2019</v>
      </c>
      <c r="B318" s="5">
        <f t="shared" si="157"/>
        <v>1</v>
      </c>
      <c r="C318" s="5">
        <f t="shared" si="158"/>
        <v>2</v>
      </c>
      <c r="D318" s="7">
        <f t="shared" si="159"/>
        <v>43524</v>
      </c>
      <c r="E318" s="7" t="str">
        <f>_xll.GetPriceData($J$4,"assessmentdate",D318)</f>
        <v>#N/A Log in required</v>
      </c>
      <c r="F318" s="33" t="s">
        <v>122</v>
      </c>
      <c r="G318" s="38" t="e">
        <f>_xll.GetPrice($G$4,,"mid",E318)</f>
        <v>#VALUE!</v>
      </c>
      <c r="H318" s="38">
        <f>_xll.GetPrice($G$4,,"mid",D318)</f>
        <v>303.20999999999998</v>
      </c>
      <c r="I318" s="38">
        <f>_xll.GetPrice($I$4,"MonthlyAverage","Mid",$D318)</f>
        <v>315.55</v>
      </c>
      <c r="J318" s="16" t="str">
        <f>_xll.GetPriceData(J$4,"mid",$D318)</f>
        <v>#N/A Log in required</v>
      </c>
      <c r="K318" s="21" t="e">
        <f t="shared" si="160"/>
        <v>#VALUE!</v>
      </c>
      <c r="L318" s="16" t="str">
        <f>_xll.GetPriceData(L$4,"mid",$D318)</f>
        <v>#N/A Log in required</v>
      </c>
      <c r="M318" s="21" t="e">
        <f t="shared" si="161"/>
        <v>#VALUE!</v>
      </c>
      <c r="N318" s="16">
        <f>_xll.GetPrice($N$4,"MonthlyAverage","Mid",$D318)</f>
        <v>353.13</v>
      </c>
      <c r="O318" s="179">
        <f>_xll.GetPrice($O$4,"MonthlyAverage","Mid",$D318)</f>
        <v>35.32</v>
      </c>
      <c r="P318" s="21">
        <f t="shared" si="191"/>
        <v>706.4</v>
      </c>
      <c r="Q318" s="16">
        <f t="shared" si="192"/>
        <v>778.45280000000002</v>
      </c>
      <c r="R318" s="21">
        <f>_xll.GetPrice($R$4,"MonthlyAverage","Mid",$D318)</f>
        <v>34.299999999999997</v>
      </c>
      <c r="S318" s="21">
        <f t="shared" si="193"/>
        <v>686</v>
      </c>
      <c r="T318" s="16">
        <f t="shared" si="194"/>
        <v>755.97200000000009</v>
      </c>
      <c r="U318" s="190" t="e">
        <f t="shared" si="162"/>
        <v>#VALUE!</v>
      </c>
      <c r="V318" s="183" t="e">
        <f t="shared" si="163"/>
        <v>#VALUE!</v>
      </c>
      <c r="W318" s="191" t="e">
        <f t="shared" si="164"/>
        <v>#VALUE!</v>
      </c>
      <c r="X318" s="183" t="e">
        <f t="shared" si="165"/>
        <v>#VALUE!</v>
      </c>
      <c r="Y318" s="191" t="e">
        <f t="shared" si="166"/>
        <v>#VALUE!</v>
      </c>
      <c r="Z318" s="194" t="e">
        <f t="shared" si="167"/>
        <v>#VALUE!</v>
      </c>
      <c r="AA318" s="183" t="e">
        <f t="shared" si="168"/>
        <v>#VALUE!</v>
      </c>
      <c r="AB318" s="25" t="e">
        <f t="shared" si="169"/>
        <v>#VALUE!</v>
      </c>
      <c r="AC318" s="16" t="e">
        <f t="shared" si="170"/>
        <v>#VALUE!</v>
      </c>
      <c r="AD318" s="16" t="e">
        <f t="shared" si="171"/>
        <v>#VALUE!</v>
      </c>
      <c r="AE318" s="25" t="e">
        <f t="shared" si="172"/>
        <v>#VALUE!</v>
      </c>
      <c r="AF318" s="16" t="e">
        <f t="shared" si="173"/>
        <v>#VALUE!</v>
      </c>
      <c r="AG318" s="16">
        <f t="shared" si="174"/>
        <v>0</v>
      </c>
      <c r="AH318" s="16">
        <f t="shared" si="175"/>
        <v>-3.967200000000048</v>
      </c>
      <c r="AI318" s="16">
        <f t="shared" si="176"/>
        <v>-8.5955999999998767</v>
      </c>
      <c r="AJ318" s="25" t="e">
        <f t="shared" si="177"/>
        <v>#VALUE!</v>
      </c>
      <c r="AK318" s="16" t="e">
        <f t="shared" si="178"/>
        <v>#VALUE!</v>
      </c>
      <c r="AL318" s="16" t="e">
        <f t="shared" si="179"/>
        <v>#VALUE!</v>
      </c>
      <c r="AM318" s="16" t="e">
        <f t="shared" si="180"/>
        <v>#VALUE!</v>
      </c>
      <c r="AN318" s="42" t="e">
        <f t="shared" si="181"/>
        <v>#VALUE!</v>
      </c>
      <c r="AO318" s="43" t="e">
        <f t="shared" si="182"/>
        <v>#VALUE!</v>
      </c>
      <c r="AP318" s="43" t="e">
        <f t="shared" si="183"/>
        <v>#VALUE!</v>
      </c>
      <c r="AQ318" s="43">
        <f t="shared" si="184"/>
        <v>5.8199999999999932</v>
      </c>
      <c r="AR318" s="43">
        <f t="shared" si="185"/>
        <v>35.400000000000034</v>
      </c>
      <c r="AS318" s="177" t="e">
        <f t="shared" si="186"/>
        <v>#VALUE!</v>
      </c>
      <c r="AT318" s="115" t="e">
        <f t="shared" si="187"/>
        <v>#VALUE!</v>
      </c>
      <c r="AU318" s="115" t="e">
        <f t="shared" si="188"/>
        <v>#VALUE!</v>
      </c>
      <c r="AV318" s="115" t="e">
        <f t="shared" si="189"/>
        <v>#VALUE!</v>
      </c>
      <c r="AW318" s="115" t="e">
        <f t="shared" si="190"/>
        <v>#VALUE!</v>
      </c>
    </row>
    <row r="319" spans="1:49" x14ac:dyDescent="0.35">
      <c r="A319" s="5">
        <f t="shared" si="156"/>
        <v>2019</v>
      </c>
      <c r="B319" s="5">
        <f t="shared" si="157"/>
        <v>1</v>
      </c>
      <c r="C319" s="5">
        <f t="shared" si="158"/>
        <v>3</v>
      </c>
      <c r="D319" s="7">
        <f t="shared" si="159"/>
        <v>43555</v>
      </c>
      <c r="E319" s="7" t="str">
        <f>_xll.GetPriceData($J$4,"assessmentdate",D319)</f>
        <v>#N/A Log in required</v>
      </c>
      <c r="F319" s="33" t="s">
        <v>123</v>
      </c>
      <c r="G319" s="38" t="e">
        <f>_xll.GetPrice($G$4,,"mid",E319)</f>
        <v>#VALUE!</v>
      </c>
      <c r="H319" s="38">
        <f>_xll.GetPrice($G$4,,"mid",D319)</f>
        <v>318.08999999999997</v>
      </c>
      <c r="I319" s="38">
        <f>_xll.GetPrice($I$4,"MonthlyAverage","Mid",$D319)</f>
        <v>317.02999999999997</v>
      </c>
      <c r="J319" s="16" t="str">
        <f>_xll.GetPriceData(J$4,"mid",$D319)</f>
        <v>#N/A Log in required</v>
      </c>
      <c r="K319" s="21" t="e">
        <f t="shared" si="160"/>
        <v>#VALUE!</v>
      </c>
      <c r="L319" s="16" t="str">
        <f>_xll.GetPriceData(L$4,"mid",$D319)</f>
        <v>#N/A Log in required</v>
      </c>
      <c r="M319" s="21" t="e">
        <f t="shared" si="161"/>
        <v>#VALUE!</v>
      </c>
      <c r="N319" s="16">
        <f>_xll.GetPrice($N$4,"MonthlyAverage","Mid",$D319)</f>
        <v>365.5</v>
      </c>
      <c r="O319" s="179">
        <f>_xll.GetPrice($O$4,"MonthlyAverage","Mid",$D319)</f>
        <v>35.75</v>
      </c>
      <c r="P319" s="21">
        <f t="shared" si="191"/>
        <v>715</v>
      </c>
      <c r="Q319" s="16">
        <f t="shared" si="192"/>
        <v>787.93000000000006</v>
      </c>
      <c r="R319" s="21">
        <f>_xll.GetPrice($R$4,"MonthlyAverage","Mid",$D319)</f>
        <v>34.81</v>
      </c>
      <c r="S319" s="21">
        <f t="shared" si="193"/>
        <v>696.2</v>
      </c>
      <c r="T319" s="16">
        <f t="shared" si="194"/>
        <v>767.21240000000012</v>
      </c>
      <c r="U319" s="190" t="e">
        <f t="shared" si="162"/>
        <v>#VALUE!</v>
      </c>
      <c r="V319" s="183" t="e">
        <f t="shared" si="163"/>
        <v>#VALUE!</v>
      </c>
      <c r="W319" s="191" t="e">
        <f t="shared" si="164"/>
        <v>#VALUE!</v>
      </c>
      <c r="X319" s="183" t="e">
        <f t="shared" si="165"/>
        <v>#VALUE!</v>
      </c>
      <c r="Y319" s="191" t="e">
        <f t="shared" si="166"/>
        <v>#VALUE!</v>
      </c>
      <c r="Z319" s="194" t="e">
        <f t="shared" si="167"/>
        <v>#VALUE!</v>
      </c>
      <c r="AA319" s="183" t="e">
        <f t="shared" si="168"/>
        <v>#VALUE!</v>
      </c>
      <c r="AB319" s="25" t="e">
        <f t="shared" si="169"/>
        <v>#VALUE!</v>
      </c>
      <c r="AC319" s="16" t="e">
        <f t="shared" si="170"/>
        <v>#VALUE!</v>
      </c>
      <c r="AD319" s="16" t="e">
        <f t="shared" si="171"/>
        <v>#VALUE!</v>
      </c>
      <c r="AE319" s="25" t="e">
        <f t="shared" si="172"/>
        <v>#VALUE!</v>
      </c>
      <c r="AF319" s="16" t="e">
        <f t="shared" si="173"/>
        <v>#VALUE!</v>
      </c>
      <c r="AG319" s="16">
        <f t="shared" si="174"/>
        <v>12.370000000000005</v>
      </c>
      <c r="AH319" s="16">
        <f t="shared" si="175"/>
        <v>9.4772000000000389</v>
      </c>
      <c r="AI319" s="16">
        <f t="shared" si="176"/>
        <v>11.240400000000022</v>
      </c>
      <c r="AJ319" s="25" t="e">
        <f t="shared" si="177"/>
        <v>#VALUE!</v>
      </c>
      <c r="AK319" s="16" t="e">
        <f t="shared" si="178"/>
        <v>#VALUE!</v>
      </c>
      <c r="AL319" s="16" t="e">
        <f t="shared" si="179"/>
        <v>#VALUE!</v>
      </c>
      <c r="AM319" s="16" t="e">
        <f t="shared" si="180"/>
        <v>#VALUE!</v>
      </c>
      <c r="AN319" s="42" t="e">
        <f t="shared" si="181"/>
        <v>#VALUE!</v>
      </c>
      <c r="AO319" s="43" t="e">
        <f t="shared" si="182"/>
        <v>#VALUE!</v>
      </c>
      <c r="AP319" s="43" t="e">
        <f t="shared" si="183"/>
        <v>#VALUE!</v>
      </c>
      <c r="AQ319" s="43">
        <f t="shared" si="184"/>
        <v>14.879999999999995</v>
      </c>
      <c r="AR319" s="43">
        <f t="shared" si="185"/>
        <v>1.4799999999999613</v>
      </c>
      <c r="AS319" s="177" t="e">
        <f t="shared" si="186"/>
        <v>#VALUE!</v>
      </c>
      <c r="AT319" s="115" t="e">
        <f t="shared" si="187"/>
        <v>#VALUE!</v>
      </c>
      <c r="AU319" s="115" t="e">
        <f t="shared" si="188"/>
        <v>#VALUE!</v>
      </c>
      <c r="AV319" s="115" t="e">
        <f t="shared" si="189"/>
        <v>#VALUE!</v>
      </c>
      <c r="AW319" s="115" t="e">
        <f t="shared" si="190"/>
        <v>#VALUE!</v>
      </c>
    </row>
    <row r="320" spans="1:49" x14ac:dyDescent="0.35">
      <c r="A320" s="5">
        <f t="shared" si="156"/>
        <v>2019</v>
      </c>
      <c r="B320" s="5">
        <f t="shared" si="157"/>
        <v>2</v>
      </c>
      <c r="C320" s="5">
        <f t="shared" si="158"/>
        <v>4</v>
      </c>
      <c r="D320" s="7">
        <f t="shared" si="159"/>
        <v>43585</v>
      </c>
      <c r="E320" s="7" t="str">
        <f>_xll.GetPriceData($J$4,"assessmentdate",D320)</f>
        <v>#N/A Log in required</v>
      </c>
      <c r="F320" s="33" t="s">
        <v>124</v>
      </c>
      <c r="G320" s="38" t="e">
        <f>_xll.GetPrice($G$4,,"mid",E320)</f>
        <v>#VALUE!</v>
      </c>
      <c r="H320" s="38">
        <f>_xll.GetPrice($G$4,,"mid",D320)</f>
        <v>297.97000000000003</v>
      </c>
      <c r="I320" s="38">
        <f>_xll.GetPrice($I$4,"MonthlyAverage","Mid",$D320)</f>
        <v>306.41000000000003</v>
      </c>
      <c r="J320" s="16" t="str">
        <f>_xll.GetPriceData(J$4,"mid",$D320)</f>
        <v>#N/A Log in required</v>
      </c>
      <c r="K320" s="21" t="e">
        <f t="shared" si="160"/>
        <v>#VALUE!</v>
      </c>
      <c r="L320" s="16" t="str">
        <f>_xll.GetPriceData(L$4,"mid",$D320)</f>
        <v>#N/A Log in required</v>
      </c>
      <c r="M320" s="21" t="e">
        <f t="shared" si="161"/>
        <v>#VALUE!</v>
      </c>
      <c r="N320" s="16">
        <f>_xll.GetPrice($N$4,"MonthlyAverage","Mid",$D320)</f>
        <v>365</v>
      </c>
      <c r="O320" s="179">
        <f>_xll.GetPrice($O$4,"MonthlyAverage","Mid",$D320)</f>
        <v>35.5</v>
      </c>
      <c r="P320" s="21">
        <f t="shared" si="191"/>
        <v>710</v>
      </c>
      <c r="Q320" s="16">
        <f t="shared" si="192"/>
        <v>782.42000000000007</v>
      </c>
      <c r="R320" s="21">
        <f>_xll.GetPrice($R$4,"MonthlyAverage","Mid",$D320)</f>
        <v>33.909999999999997</v>
      </c>
      <c r="S320" s="21">
        <f t="shared" si="193"/>
        <v>678.19999999999993</v>
      </c>
      <c r="T320" s="16">
        <f t="shared" si="194"/>
        <v>747.37639999999999</v>
      </c>
      <c r="U320" s="190" t="e">
        <f t="shared" si="162"/>
        <v>#VALUE!</v>
      </c>
      <c r="V320" s="183" t="e">
        <f t="shared" si="163"/>
        <v>#VALUE!</v>
      </c>
      <c r="W320" s="191" t="e">
        <f t="shared" si="164"/>
        <v>#VALUE!</v>
      </c>
      <c r="X320" s="183" t="e">
        <f t="shared" si="165"/>
        <v>#VALUE!</v>
      </c>
      <c r="Y320" s="191" t="e">
        <f t="shared" si="166"/>
        <v>#VALUE!</v>
      </c>
      <c r="Z320" s="194" t="e">
        <f t="shared" si="167"/>
        <v>#VALUE!</v>
      </c>
      <c r="AA320" s="183" t="e">
        <f t="shared" si="168"/>
        <v>#VALUE!</v>
      </c>
      <c r="AB320" s="25" t="e">
        <f t="shared" si="169"/>
        <v>#VALUE!</v>
      </c>
      <c r="AC320" s="16" t="e">
        <f t="shared" si="170"/>
        <v>#VALUE!</v>
      </c>
      <c r="AD320" s="16" t="e">
        <f t="shared" si="171"/>
        <v>#VALUE!</v>
      </c>
      <c r="AE320" s="25" t="e">
        <f t="shared" si="172"/>
        <v>#VALUE!</v>
      </c>
      <c r="AF320" s="16" t="e">
        <f t="shared" si="173"/>
        <v>#VALUE!</v>
      </c>
      <c r="AG320" s="16">
        <f t="shared" si="174"/>
        <v>-0.5</v>
      </c>
      <c r="AH320" s="16">
        <f t="shared" si="175"/>
        <v>-5.5099999999999909</v>
      </c>
      <c r="AI320" s="16">
        <f t="shared" si="176"/>
        <v>-19.836000000000126</v>
      </c>
      <c r="AJ320" s="25" t="e">
        <f t="shared" si="177"/>
        <v>#VALUE!</v>
      </c>
      <c r="AK320" s="16" t="e">
        <f t="shared" si="178"/>
        <v>#VALUE!</v>
      </c>
      <c r="AL320" s="16" t="e">
        <f t="shared" si="179"/>
        <v>#VALUE!</v>
      </c>
      <c r="AM320" s="16" t="e">
        <f t="shared" si="180"/>
        <v>#VALUE!</v>
      </c>
      <c r="AN320" s="42" t="e">
        <f t="shared" si="181"/>
        <v>#VALUE!</v>
      </c>
      <c r="AO320" s="43" t="e">
        <f t="shared" si="182"/>
        <v>#VALUE!</v>
      </c>
      <c r="AP320" s="43" t="e">
        <f t="shared" si="183"/>
        <v>#VALUE!</v>
      </c>
      <c r="AQ320" s="43">
        <f t="shared" si="184"/>
        <v>-20.119999999999948</v>
      </c>
      <c r="AR320" s="43">
        <f t="shared" si="185"/>
        <v>-10.619999999999948</v>
      </c>
      <c r="AS320" s="177" t="e">
        <f t="shared" si="186"/>
        <v>#VALUE!</v>
      </c>
      <c r="AT320" s="115" t="e">
        <f t="shared" si="187"/>
        <v>#VALUE!</v>
      </c>
      <c r="AU320" s="115" t="e">
        <f t="shared" si="188"/>
        <v>#VALUE!</v>
      </c>
      <c r="AV320" s="115" t="e">
        <f t="shared" si="189"/>
        <v>#VALUE!</v>
      </c>
      <c r="AW320" s="115" t="e">
        <f t="shared" si="190"/>
        <v>#VALUE!</v>
      </c>
    </row>
    <row r="321" spans="1:49" x14ac:dyDescent="0.35">
      <c r="A321" s="5">
        <f t="shared" si="156"/>
        <v>2019</v>
      </c>
      <c r="B321" s="5">
        <f t="shared" si="157"/>
        <v>2</v>
      </c>
      <c r="C321" s="5">
        <f t="shared" si="158"/>
        <v>5</v>
      </c>
      <c r="D321" s="7">
        <f t="shared" si="159"/>
        <v>43616</v>
      </c>
      <c r="E321" s="7" t="str">
        <f>_xll.GetPriceData($J$4,"assessmentdate",D321)</f>
        <v>#N/A Log in required</v>
      </c>
      <c r="F321" s="33" t="s">
        <v>125</v>
      </c>
      <c r="G321" s="38" t="e">
        <f>_xll.GetPrice($G$4,,"mid",E321)</f>
        <v>#VALUE!</v>
      </c>
      <c r="H321" s="38">
        <f>_xll.GetPrice($G$4,,"mid",D321)</f>
        <v>303.25</v>
      </c>
      <c r="I321" s="38">
        <f>_xll.GetPrice($I$4,"MonthlyAverage","Mid",$D321)</f>
        <v>293.20999999999998</v>
      </c>
      <c r="J321" s="16" t="str">
        <f>_xll.GetPriceData(J$4,"mid",$D321)</f>
        <v>#N/A Log in required</v>
      </c>
      <c r="K321" s="21" t="e">
        <f t="shared" si="160"/>
        <v>#VALUE!</v>
      </c>
      <c r="L321" s="16" t="str">
        <f>_xll.GetPriceData(L$4,"mid",$D321)</f>
        <v>#N/A Log in required</v>
      </c>
      <c r="M321" s="21" t="e">
        <f t="shared" si="161"/>
        <v>#VALUE!</v>
      </c>
      <c r="N321" s="16">
        <f>_xll.GetPrice($N$4,"MonthlyAverage","Mid",$D321)</f>
        <v>355.5</v>
      </c>
      <c r="O321" s="179">
        <f>_xll.GetPrice($O$4,"MonthlyAverage","Mid",$D321)</f>
        <v>34.61</v>
      </c>
      <c r="P321" s="21">
        <f t="shared" si="191"/>
        <v>692.2</v>
      </c>
      <c r="Q321" s="16">
        <f t="shared" si="192"/>
        <v>762.8044000000001</v>
      </c>
      <c r="R321" s="21">
        <f>_xll.GetPrice($R$4,"MonthlyAverage","Mid",$D321)</f>
        <v>31.06</v>
      </c>
      <c r="S321" s="21">
        <f t="shared" si="193"/>
        <v>621.19999999999993</v>
      </c>
      <c r="T321" s="16">
        <f t="shared" si="194"/>
        <v>684.56240000000003</v>
      </c>
      <c r="U321" s="190" t="e">
        <f t="shared" si="162"/>
        <v>#VALUE!</v>
      </c>
      <c r="V321" s="183" t="e">
        <f t="shared" si="163"/>
        <v>#VALUE!</v>
      </c>
      <c r="W321" s="191" t="e">
        <f t="shared" si="164"/>
        <v>#VALUE!</v>
      </c>
      <c r="X321" s="183" t="e">
        <f t="shared" si="165"/>
        <v>#VALUE!</v>
      </c>
      <c r="Y321" s="191" t="e">
        <f t="shared" si="166"/>
        <v>#VALUE!</v>
      </c>
      <c r="Z321" s="194" t="e">
        <f t="shared" si="167"/>
        <v>#VALUE!</v>
      </c>
      <c r="AA321" s="183" t="e">
        <f t="shared" si="168"/>
        <v>#VALUE!</v>
      </c>
      <c r="AB321" s="25" t="e">
        <f t="shared" si="169"/>
        <v>#VALUE!</v>
      </c>
      <c r="AC321" s="16" t="e">
        <f t="shared" si="170"/>
        <v>#VALUE!</v>
      </c>
      <c r="AD321" s="16" t="e">
        <f t="shared" si="171"/>
        <v>#VALUE!</v>
      </c>
      <c r="AE321" s="25" t="e">
        <f t="shared" si="172"/>
        <v>#VALUE!</v>
      </c>
      <c r="AF321" s="16" t="e">
        <f t="shared" si="173"/>
        <v>#VALUE!</v>
      </c>
      <c r="AG321" s="16">
        <f t="shared" si="174"/>
        <v>-9.5</v>
      </c>
      <c r="AH321" s="16">
        <f t="shared" si="175"/>
        <v>-19.615599999999972</v>
      </c>
      <c r="AI321" s="16">
        <f t="shared" si="176"/>
        <v>-62.813999999999965</v>
      </c>
      <c r="AJ321" s="25" t="e">
        <f t="shared" si="177"/>
        <v>#VALUE!</v>
      </c>
      <c r="AK321" s="16" t="e">
        <f t="shared" si="178"/>
        <v>#VALUE!</v>
      </c>
      <c r="AL321" s="16" t="e">
        <f t="shared" si="179"/>
        <v>#VALUE!</v>
      </c>
      <c r="AM321" s="16" t="e">
        <f t="shared" si="180"/>
        <v>#VALUE!</v>
      </c>
      <c r="AN321" s="42" t="e">
        <f t="shared" si="181"/>
        <v>#VALUE!</v>
      </c>
      <c r="AO321" s="43" t="e">
        <f t="shared" si="182"/>
        <v>#VALUE!</v>
      </c>
      <c r="AP321" s="43" t="e">
        <f t="shared" si="183"/>
        <v>#VALUE!</v>
      </c>
      <c r="AQ321" s="43">
        <f t="shared" si="184"/>
        <v>5.2799999999999727</v>
      </c>
      <c r="AR321" s="43">
        <f t="shared" si="185"/>
        <v>-13.200000000000045</v>
      </c>
      <c r="AS321" s="177" t="e">
        <f t="shared" si="186"/>
        <v>#VALUE!</v>
      </c>
      <c r="AT321" s="115" t="e">
        <f t="shared" si="187"/>
        <v>#VALUE!</v>
      </c>
      <c r="AU321" s="115" t="e">
        <f t="shared" si="188"/>
        <v>#VALUE!</v>
      </c>
      <c r="AV321" s="115" t="e">
        <f t="shared" si="189"/>
        <v>#VALUE!</v>
      </c>
      <c r="AW321" s="115" t="e">
        <f t="shared" si="190"/>
        <v>#VALUE!</v>
      </c>
    </row>
    <row r="322" spans="1:49" x14ac:dyDescent="0.35">
      <c r="A322" s="5">
        <f t="shared" si="156"/>
        <v>2019</v>
      </c>
      <c r="B322" s="5">
        <f t="shared" si="157"/>
        <v>2</v>
      </c>
      <c r="C322" s="5">
        <f t="shared" si="158"/>
        <v>6</v>
      </c>
      <c r="D322" s="7">
        <f t="shared" si="159"/>
        <v>43646</v>
      </c>
      <c r="E322" s="7" t="str">
        <f>_xll.GetPriceData($J$4,"assessmentdate",D322)</f>
        <v>#N/A Log in required</v>
      </c>
      <c r="F322" s="33" t="s">
        <v>126</v>
      </c>
      <c r="G322" s="38" t="e">
        <f>_xll.GetPrice($G$4,,"mid",E322)</f>
        <v>#VALUE!</v>
      </c>
      <c r="H322" s="38">
        <f>_xll.GetPrice($G$4,,"mid",D322)</f>
        <v>288.52</v>
      </c>
      <c r="I322" s="38">
        <f>_xll.GetPrice($I$4,"MonthlyAverage","Mid",$D322)</f>
        <v>286.12</v>
      </c>
      <c r="J322" s="16" t="str">
        <f>_xll.GetPriceData(J$4,"mid",$D322)</f>
        <v>#N/A Log in required</v>
      </c>
      <c r="K322" s="21" t="e">
        <f t="shared" si="160"/>
        <v>#VALUE!</v>
      </c>
      <c r="L322" s="16" t="str">
        <f>_xll.GetPriceData(L$4,"mid",$D322)</f>
        <v>#N/A Log in required</v>
      </c>
      <c r="M322" s="21" t="e">
        <f t="shared" si="161"/>
        <v>#VALUE!</v>
      </c>
      <c r="N322" s="16">
        <f>_xll.GetPrice($N$4,"MonthlyAverage","Mid",$D322)</f>
        <v>347.88</v>
      </c>
      <c r="O322" s="179">
        <f>_xll.GetPrice($O$4,"MonthlyAverage","Mid",$D322)</f>
        <v>33.53</v>
      </c>
      <c r="P322" s="21">
        <f t="shared" si="191"/>
        <v>670.6</v>
      </c>
      <c r="Q322" s="16">
        <f t="shared" si="192"/>
        <v>739.00120000000004</v>
      </c>
      <c r="R322" s="21">
        <f>_xll.GetPrice($R$4,"MonthlyAverage","Mid",$D322)</f>
        <v>27.23</v>
      </c>
      <c r="S322" s="21">
        <f t="shared" si="193"/>
        <v>544.6</v>
      </c>
      <c r="T322" s="16">
        <f t="shared" si="194"/>
        <v>600.14920000000006</v>
      </c>
      <c r="U322" s="190" t="e">
        <f t="shared" si="162"/>
        <v>#VALUE!</v>
      </c>
      <c r="V322" s="183" t="e">
        <f t="shared" si="163"/>
        <v>#VALUE!</v>
      </c>
      <c r="W322" s="191" t="e">
        <f t="shared" si="164"/>
        <v>#VALUE!</v>
      </c>
      <c r="X322" s="183" t="e">
        <f t="shared" si="165"/>
        <v>#VALUE!</v>
      </c>
      <c r="Y322" s="191" t="e">
        <f t="shared" si="166"/>
        <v>#VALUE!</v>
      </c>
      <c r="Z322" s="194" t="e">
        <f t="shared" si="167"/>
        <v>#VALUE!</v>
      </c>
      <c r="AA322" s="183" t="e">
        <f t="shared" si="168"/>
        <v>#VALUE!</v>
      </c>
      <c r="AB322" s="25" t="e">
        <f t="shared" si="169"/>
        <v>#VALUE!</v>
      </c>
      <c r="AC322" s="16" t="e">
        <f t="shared" si="170"/>
        <v>#VALUE!</v>
      </c>
      <c r="AD322" s="16" t="e">
        <f t="shared" si="171"/>
        <v>#VALUE!</v>
      </c>
      <c r="AE322" s="25" t="e">
        <f t="shared" si="172"/>
        <v>#VALUE!</v>
      </c>
      <c r="AF322" s="16" t="e">
        <f t="shared" si="173"/>
        <v>#VALUE!</v>
      </c>
      <c r="AG322" s="16">
        <f t="shared" si="174"/>
        <v>-7.6200000000000045</v>
      </c>
      <c r="AH322" s="16">
        <f t="shared" si="175"/>
        <v>-23.803200000000061</v>
      </c>
      <c r="AI322" s="16">
        <f t="shared" si="176"/>
        <v>-84.413199999999961</v>
      </c>
      <c r="AJ322" s="25" t="e">
        <f t="shared" si="177"/>
        <v>#VALUE!</v>
      </c>
      <c r="AK322" s="16" t="e">
        <f t="shared" si="178"/>
        <v>#VALUE!</v>
      </c>
      <c r="AL322" s="16" t="e">
        <f t="shared" si="179"/>
        <v>#VALUE!</v>
      </c>
      <c r="AM322" s="16" t="e">
        <f t="shared" si="180"/>
        <v>#VALUE!</v>
      </c>
      <c r="AN322" s="42" t="e">
        <f t="shared" si="181"/>
        <v>#VALUE!</v>
      </c>
      <c r="AO322" s="43" t="e">
        <f t="shared" si="182"/>
        <v>#VALUE!</v>
      </c>
      <c r="AP322" s="43" t="e">
        <f t="shared" si="183"/>
        <v>#VALUE!</v>
      </c>
      <c r="AQ322" s="43">
        <f t="shared" si="184"/>
        <v>-14.730000000000018</v>
      </c>
      <c r="AR322" s="43">
        <f t="shared" si="185"/>
        <v>-7.089999999999975</v>
      </c>
      <c r="AS322" s="177" t="e">
        <f t="shared" si="186"/>
        <v>#VALUE!</v>
      </c>
      <c r="AT322" s="115" t="e">
        <f t="shared" si="187"/>
        <v>#VALUE!</v>
      </c>
      <c r="AU322" s="115" t="e">
        <f t="shared" si="188"/>
        <v>#VALUE!</v>
      </c>
      <c r="AV322" s="115" t="e">
        <f t="shared" si="189"/>
        <v>#VALUE!</v>
      </c>
      <c r="AW322" s="115" t="e">
        <f t="shared" si="190"/>
        <v>#VALUE!</v>
      </c>
    </row>
    <row r="323" spans="1:49" x14ac:dyDescent="0.35">
      <c r="A323" s="5">
        <f t="shared" si="156"/>
        <v>2019</v>
      </c>
      <c r="B323" s="5">
        <f t="shared" si="157"/>
        <v>3</v>
      </c>
      <c r="C323" s="5">
        <f t="shared" si="158"/>
        <v>7</v>
      </c>
      <c r="D323" s="7">
        <f t="shared" si="159"/>
        <v>43677</v>
      </c>
      <c r="E323" s="7" t="str">
        <f>_xll.GetPriceData($J$4,"assessmentdate",D323)</f>
        <v>#N/A Log in required</v>
      </c>
      <c r="F323" s="33" t="s">
        <v>127</v>
      </c>
      <c r="G323" s="38" t="e">
        <f>_xll.GetPrice($G$4,,"mid",E323)</f>
        <v>#VALUE!</v>
      </c>
      <c r="H323" s="38">
        <f>_xll.GetPrice($G$4,,"mid",D323)</f>
        <v>286.64999999999998</v>
      </c>
      <c r="I323" s="38">
        <f>_xll.GetPrice($I$4,"MonthlyAverage","Mid",$D323)</f>
        <v>288.11</v>
      </c>
      <c r="J323" s="16" t="str">
        <f>_xll.GetPriceData(J$4,"mid",$D323)</f>
        <v>#N/A Log in required</v>
      </c>
      <c r="K323" s="21" t="e">
        <f t="shared" si="160"/>
        <v>#VALUE!</v>
      </c>
      <c r="L323" s="16" t="str">
        <f>_xll.GetPriceData(L$4,"mid",$D323)</f>
        <v>#N/A Log in required</v>
      </c>
      <c r="M323" s="21" t="e">
        <f t="shared" si="161"/>
        <v>#VALUE!</v>
      </c>
      <c r="N323" s="16">
        <f>_xll.GetPrice($N$4,"MonthlyAverage","Mid",$D323)</f>
        <v>360</v>
      </c>
      <c r="O323" s="179">
        <f>_xll.GetPrice($O$4,"MonthlyAverage","Mid",$D323)</f>
        <v>32.200000000000003</v>
      </c>
      <c r="P323" s="21">
        <f t="shared" si="191"/>
        <v>644</v>
      </c>
      <c r="Q323" s="16">
        <f t="shared" si="192"/>
        <v>709.6880000000001</v>
      </c>
      <c r="R323" s="21">
        <f>_xll.GetPrice($R$4,"MonthlyAverage","Mid",$D323)</f>
        <v>28.07</v>
      </c>
      <c r="S323" s="21">
        <f t="shared" si="193"/>
        <v>561.4</v>
      </c>
      <c r="T323" s="16">
        <f t="shared" si="194"/>
        <v>618.66280000000006</v>
      </c>
      <c r="U323" s="190" t="e">
        <f t="shared" si="162"/>
        <v>#VALUE!</v>
      </c>
      <c r="V323" s="183" t="e">
        <f t="shared" si="163"/>
        <v>#VALUE!</v>
      </c>
      <c r="W323" s="191" t="e">
        <f t="shared" si="164"/>
        <v>#VALUE!</v>
      </c>
      <c r="X323" s="183" t="e">
        <f t="shared" si="165"/>
        <v>#VALUE!</v>
      </c>
      <c r="Y323" s="191" t="e">
        <f t="shared" si="166"/>
        <v>#VALUE!</v>
      </c>
      <c r="Z323" s="194" t="e">
        <f t="shared" si="167"/>
        <v>#VALUE!</v>
      </c>
      <c r="AA323" s="183" t="e">
        <f t="shared" si="168"/>
        <v>#VALUE!</v>
      </c>
      <c r="AB323" s="25" t="e">
        <f t="shared" si="169"/>
        <v>#VALUE!</v>
      </c>
      <c r="AC323" s="16" t="e">
        <f t="shared" si="170"/>
        <v>#VALUE!</v>
      </c>
      <c r="AD323" s="16" t="e">
        <f t="shared" si="171"/>
        <v>#VALUE!</v>
      </c>
      <c r="AE323" s="25" t="e">
        <f t="shared" si="172"/>
        <v>#VALUE!</v>
      </c>
      <c r="AF323" s="16" t="e">
        <f t="shared" si="173"/>
        <v>#VALUE!</v>
      </c>
      <c r="AG323" s="16">
        <f t="shared" si="174"/>
        <v>12.120000000000005</v>
      </c>
      <c r="AH323" s="16">
        <f t="shared" si="175"/>
        <v>-29.313199999999938</v>
      </c>
      <c r="AI323" s="16">
        <f t="shared" si="176"/>
        <v>18.513599999999997</v>
      </c>
      <c r="AJ323" s="25" t="e">
        <f t="shared" si="177"/>
        <v>#VALUE!</v>
      </c>
      <c r="AK323" s="16" t="e">
        <f t="shared" si="178"/>
        <v>#VALUE!</v>
      </c>
      <c r="AL323" s="16" t="e">
        <f t="shared" si="179"/>
        <v>#VALUE!</v>
      </c>
      <c r="AM323" s="16" t="e">
        <f t="shared" si="180"/>
        <v>#VALUE!</v>
      </c>
      <c r="AN323" s="42" t="e">
        <f t="shared" si="181"/>
        <v>#VALUE!</v>
      </c>
      <c r="AO323" s="43" t="e">
        <f t="shared" si="182"/>
        <v>#VALUE!</v>
      </c>
      <c r="AP323" s="43" t="e">
        <f t="shared" si="183"/>
        <v>#VALUE!</v>
      </c>
      <c r="AQ323" s="43">
        <f t="shared" si="184"/>
        <v>-1.8700000000000045</v>
      </c>
      <c r="AR323" s="43">
        <f t="shared" si="185"/>
        <v>1.9900000000000091</v>
      </c>
      <c r="AS323" s="177" t="e">
        <f t="shared" si="186"/>
        <v>#VALUE!</v>
      </c>
      <c r="AT323" s="115" t="e">
        <f t="shared" si="187"/>
        <v>#VALUE!</v>
      </c>
      <c r="AU323" s="115" t="e">
        <f t="shared" si="188"/>
        <v>#VALUE!</v>
      </c>
      <c r="AV323" s="115" t="e">
        <f t="shared" si="189"/>
        <v>#VALUE!</v>
      </c>
      <c r="AW323" s="115" t="e">
        <f t="shared" si="190"/>
        <v>#VALUE!</v>
      </c>
    </row>
    <row r="324" spans="1:49" x14ac:dyDescent="0.35">
      <c r="A324" s="5">
        <f t="shared" si="156"/>
        <v>2019</v>
      </c>
      <c r="B324" s="5">
        <f t="shared" si="157"/>
        <v>3</v>
      </c>
      <c r="C324" s="5">
        <f t="shared" si="158"/>
        <v>8</v>
      </c>
      <c r="D324" s="7">
        <f t="shared" si="159"/>
        <v>43708</v>
      </c>
      <c r="E324" s="7" t="str">
        <f>_xll.GetPriceData($J$4,"assessmentdate",D324)</f>
        <v>#N/A Log in required</v>
      </c>
      <c r="F324" s="33" t="s">
        <v>128</v>
      </c>
      <c r="G324" s="38" t="e">
        <f>_xll.GetPrice($G$4,,"mid",E324)</f>
        <v>#VALUE!</v>
      </c>
      <c r="H324" s="38">
        <f>_xll.GetPrice($G$4,,"mid",D324)</f>
        <v>262.51</v>
      </c>
      <c r="I324" s="38">
        <f>_xll.GetPrice($I$4,"MonthlyAverage","Mid",$D324)</f>
        <v>276.89999999999998</v>
      </c>
      <c r="J324" s="16" t="str">
        <f>_xll.GetPriceData(J$4,"mid",$D324)</f>
        <v>#N/A Log in required</v>
      </c>
      <c r="K324" s="21" t="e">
        <f t="shared" si="160"/>
        <v>#VALUE!</v>
      </c>
      <c r="L324" s="16" t="str">
        <f>_xll.GetPriceData(L$4,"mid",$D324)</f>
        <v>#N/A Log in required</v>
      </c>
      <c r="M324" s="21" t="e">
        <f t="shared" si="161"/>
        <v>#VALUE!</v>
      </c>
      <c r="N324" s="16">
        <f>_xll.GetPrice($N$4,"MonthlyAverage","Mid",$D324)</f>
        <v>363.4</v>
      </c>
      <c r="O324" s="179">
        <f>_xll.GetPrice($O$4,"MonthlyAverage","Mid",$D324)</f>
        <v>32</v>
      </c>
      <c r="P324" s="21">
        <f t="shared" si="191"/>
        <v>640</v>
      </c>
      <c r="Q324" s="16">
        <f t="shared" si="192"/>
        <v>705.28000000000009</v>
      </c>
      <c r="R324" s="21">
        <f>_xll.GetPrice($R$4,"MonthlyAverage","Mid",$D324)</f>
        <v>29.61</v>
      </c>
      <c r="S324" s="21">
        <f t="shared" si="193"/>
        <v>592.20000000000005</v>
      </c>
      <c r="T324" s="16">
        <f t="shared" si="194"/>
        <v>652.60440000000006</v>
      </c>
      <c r="U324" s="190" t="e">
        <f t="shared" si="162"/>
        <v>#VALUE!</v>
      </c>
      <c r="V324" s="183" t="e">
        <f t="shared" si="163"/>
        <v>#VALUE!</v>
      </c>
      <c r="W324" s="191" t="e">
        <f t="shared" si="164"/>
        <v>#VALUE!</v>
      </c>
      <c r="X324" s="183" t="e">
        <f t="shared" si="165"/>
        <v>#VALUE!</v>
      </c>
      <c r="Y324" s="191" t="e">
        <f t="shared" si="166"/>
        <v>#VALUE!</v>
      </c>
      <c r="Z324" s="194" t="e">
        <f t="shared" si="167"/>
        <v>#VALUE!</v>
      </c>
      <c r="AA324" s="183" t="e">
        <f t="shared" si="168"/>
        <v>#VALUE!</v>
      </c>
      <c r="AB324" s="25" t="e">
        <f t="shared" si="169"/>
        <v>#VALUE!</v>
      </c>
      <c r="AC324" s="16" t="e">
        <f t="shared" si="170"/>
        <v>#VALUE!</v>
      </c>
      <c r="AD324" s="16" t="e">
        <f t="shared" si="171"/>
        <v>#VALUE!</v>
      </c>
      <c r="AE324" s="25" t="e">
        <f t="shared" si="172"/>
        <v>#VALUE!</v>
      </c>
      <c r="AF324" s="16" t="e">
        <f t="shared" si="173"/>
        <v>#VALUE!</v>
      </c>
      <c r="AG324" s="16">
        <f t="shared" si="174"/>
        <v>3.3999999999999773</v>
      </c>
      <c r="AH324" s="16">
        <f t="shared" si="175"/>
        <v>-4.4080000000000155</v>
      </c>
      <c r="AI324" s="16">
        <f t="shared" si="176"/>
        <v>33.941599999999994</v>
      </c>
      <c r="AJ324" s="25" t="e">
        <f t="shared" si="177"/>
        <v>#VALUE!</v>
      </c>
      <c r="AK324" s="16" t="e">
        <f t="shared" si="178"/>
        <v>#VALUE!</v>
      </c>
      <c r="AL324" s="16" t="e">
        <f t="shared" si="179"/>
        <v>#VALUE!</v>
      </c>
      <c r="AM324" s="16" t="e">
        <f t="shared" si="180"/>
        <v>#VALUE!</v>
      </c>
      <c r="AN324" s="42" t="e">
        <f t="shared" si="181"/>
        <v>#VALUE!</v>
      </c>
      <c r="AO324" s="43" t="e">
        <f t="shared" si="182"/>
        <v>#VALUE!</v>
      </c>
      <c r="AP324" s="43" t="e">
        <f t="shared" si="183"/>
        <v>#VALUE!</v>
      </c>
      <c r="AQ324" s="43">
        <f t="shared" si="184"/>
        <v>-24.139999999999986</v>
      </c>
      <c r="AR324" s="43">
        <f t="shared" si="185"/>
        <v>-11.210000000000036</v>
      </c>
      <c r="AS324" s="177" t="e">
        <f t="shared" si="186"/>
        <v>#VALUE!</v>
      </c>
      <c r="AT324" s="115" t="e">
        <f t="shared" si="187"/>
        <v>#VALUE!</v>
      </c>
      <c r="AU324" s="115" t="e">
        <f t="shared" si="188"/>
        <v>#VALUE!</v>
      </c>
      <c r="AV324" s="115" t="e">
        <f t="shared" si="189"/>
        <v>#VALUE!</v>
      </c>
      <c r="AW324" s="115" t="e">
        <f t="shared" si="190"/>
        <v>#VALUE!</v>
      </c>
    </row>
    <row r="325" spans="1:49" x14ac:dyDescent="0.35">
      <c r="A325" s="5">
        <f t="shared" ref="A325:A346" si="195">YEAR(F325)</f>
        <v>2019</v>
      </c>
      <c r="B325" s="5">
        <f t="shared" ref="B325:B346" si="196">CHOOSE(C325,1,1,1,2,2,2,3,3,3,4,4,4)</f>
        <v>3</v>
      </c>
      <c r="C325" s="5">
        <f t="shared" ref="C325:C346" si="197">MONTH(F325)</f>
        <v>9</v>
      </c>
      <c r="D325" s="7">
        <f t="shared" ref="D325:D346" si="198">EOMONTH(F325,0)</f>
        <v>43738</v>
      </c>
      <c r="E325" s="7" t="str">
        <f>_xll.GetPriceData($J$4,"assessmentdate",D325)</f>
        <v>#N/A Log in required</v>
      </c>
      <c r="F325" s="33" t="s">
        <v>129</v>
      </c>
      <c r="G325" s="38" t="e">
        <f>_xll.GetPrice($G$4,,"mid",E325)</f>
        <v>#VALUE!</v>
      </c>
      <c r="H325" s="38">
        <f>_xll.GetPrice($G$4,,"mid",D325)</f>
        <v>222.3</v>
      </c>
      <c r="I325" s="38">
        <f>_xll.GetPrice($I$4,"MonthlyAverage","Mid",$D325)</f>
        <v>235.33</v>
      </c>
      <c r="J325" s="16" t="str">
        <f>_xll.GetPriceData(J$4,"mid",$D325)</f>
        <v>#N/A Log in required</v>
      </c>
      <c r="K325" s="21" t="e">
        <f t="shared" ref="K325:K343" si="199">J325/2240*2204.6</f>
        <v>#VALUE!</v>
      </c>
      <c r="L325" s="16" t="str">
        <f>_xll.GetPriceData(L$4,"mid",$D325)</f>
        <v>#N/A Log in required</v>
      </c>
      <c r="M325" s="21" t="e">
        <f t="shared" ref="M325:M343" si="200">L325/2240*2204.6</f>
        <v>#VALUE!</v>
      </c>
      <c r="N325" s="16">
        <f>_xll.GetPrice($N$4,"MonthlyAverage","Mid",$D325)</f>
        <v>327.5</v>
      </c>
      <c r="O325" s="179">
        <f>_xll.GetPrice($O$4,"MonthlyAverage","Mid",$D325)</f>
        <v>31.89</v>
      </c>
      <c r="P325" s="21">
        <f t="shared" si="191"/>
        <v>637.79999999999995</v>
      </c>
      <c r="Q325" s="16">
        <f t="shared" si="192"/>
        <v>702.85559999999998</v>
      </c>
      <c r="R325" s="21">
        <f>_xll.GetPrice($R$4,"MonthlyAverage","Mid",$D325)</f>
        <v>27.83</v>
      </c>
      <c r="S325" s="21">
        <f t="shared" si="193"/>
        <v>556.59999999999991</v>
      </c>
      <c r="T325" s="16">
        <f t="shared" si="194"/>
        <v>613.3732</v>
      </c>
      <c r="U325" s="190" t="e">
        <f t="shared" ref="U325:U346" si="201">P325-J325</f>
        <v>#VALUE!</v>
      </c>
      <c r="V325" s="183" t="e">
        <f t="shared" ref="V325:V346" si="202">Q325-K325</f>
        <v>#VALUE!</v>
      </c>
      <c r="W325" s="191" t="e">
        <f t="shared" ref="W325:W346" si="203">S325-L325</f>
        <v>#VALUE!</v>
      </c>
      <c r="X325" s="183" t="e">
        <f t="shared" ref="X325:X346" si="204">T325-M325</f>
        <v>#VALUE!</v>
      </c>
      <c r="Y325" s="191" t="e">
        <f t="shared" ref="Y325:Y346" si="205">L325-J325</f>
        <v>#VALUE!</v>
      </c>
      <c r="Z325" s="194" t="e">
        <f t="shared" ref="Z325:Z346" si="206">M325-K325</f>
        <v>#VALUE!</v>
      </c>
      <c r="AA325" s="183" t="e">
        <f t="shared" ref="AA325:AA343" si="207">N325-M325</f>
        <v>#VALUE!</v>
      </c>
      <c r="AB325" s="25" t="e">
        <f t="shared" ref="AB325:AB343" si="208">J325-J324</f>
        <v>#VALUE!</v>
      </c>
      <c r="AC325" s="16" t="e">
        <f t="shared" ref="AC325:AC343" si="209">L325-L324</f>
        <v>#VALUE!</v>
      </c>
      <c r="AD325" s="16" t="e">
        <f t="shared" ref="AD325:AD343" si="210">Y325-Y324</f>
        <v>#VALUE!</v>
      </c>
      <c r="AE325" s="25" t="e">
        <f t="shared" ref="AE325:AE343" si="211">K325-K324</f>
        <v>#VALUE!</v>
      </c>
      <c r="AF325" s="16" t="e">
        <f t="shared" ref="AF325:AF346" si="212">M325-M324</f>
        <v>#VALUE!</v>
      </c>
      <c r="AG325" s="16">
        <f t="shared" ref="AG325:AG346" si="213">N325-N324</f>
        <v>-35.899999999999977</v>
      </c>
      <c r="AH325" s="16">
        <f t="shared" ref="AH325:AH343" si="214">Q325-Q324</f>
        <v>-2.4244000000001051</v>
      </c>
      <c r="AI325" s="16">
        <f t="shared" ref="AI325:AI343" si="215">T325-T324</f>
        <v>-39.231200000000058</v>
      </c>
      <c r="AJ325" s="25" t="e">
        <f t="shared" ref="AJ325:AJ343" si="216">V325-V324</f>
        <v>#VALUE!</v>
      </c>
      <c r="AK325" s="16" t="e">
        <f t="shared" ref="AK325:AK343" si="217">X325-X324</f>
        <v>#VALUE!</v>
      </c>
      <c r="AL325" s="16" t="e">
        <f t="shared" ref="AL325:AL346" si="218">Z325-Z324</f>
        <v>#VALUE!</v>
      </c>
      <c r="AM325" s="16" t="e">
        <f t="shared" ref="AM325:AM346" si="219">AA325-AA324</f>
        <v>#VALUE!</v>
      </c>
      <c r="AN325" s="42" t="e">
        <f t="shared" ref="AN325:AN346" si="220">G325-G324</f>
        <v>#VALUE!</v>
      </c>
      <c r="AO325" s="43" t="e">
        <f t="shared" ref="AO325:AO346" si="221">H324-G324</f>
        <v>#VALUE!</v>
      </c>
      <c r="AP325" s="43" t="e">
        <f t="shared" ref="AP325:AP346" si="222">G325-H324</f>
        <v>#VALUE!</v>
      </c>
      <c r="AQ325" s="43">
        <f t="shared" ref="AQ325:AQ346" si="223">H325-H324</f>
        <v>-40.20999999999998</v>
      </c>
      <c r="AR325" s="43">
        <f t="shared" ref="AR325:AR346" si="224">I325-I324</f>
        <v>-41.569999999999965</v>
      </c>
      <c r="AS325" s="177" t="e">
        <f t="shared" ref="AS325:AS341" si="225">IF(OR(AND(AN325&gt;0,AB325&gt;0),AND(AN325&lt;0,AB325&lt;0)),"align","diverge")</f>
        <v>#VALUE!</v>
      </c>
      <c r="AT325" s="115" t="e">
        <f t="shared" ref="AT325:AT341" si="226">IF(OR(AND(AO325&gt;0,AB325&gt;0),AND(AO325&lt;0,AB325&lt;0)),"align","diverge")</f>
        <v>#VALUE!</v>
      </c>
      <c r="AU325" s="115" t="e">
        <f t="shared" ref="AU325:AU341" si="227">IF(OR(AND(AP325&gt;0,AB325&gt;0),AND(AP325&lt;0,AB325&lt;0)),"align","diverge")</f>
        <v>#VALUE!</v>
      </c>
      <c r="AV325" s="115" t="e">
        <f t="shared" ref="AV325:AV341" si="228">IF(OR(AND(AQ325&gt;0,AB325&gt;0),AND(AQ325&lt;0,AB325&lt;0)),"align","diverge")</f>
        <v>#VALUE!</v>
      </c>
      <c r="AW325" s="115" t="e">
        <f t="shared" ref="AW325:AW341" si="229">IF(OR(AND(AR325&gt;0,AB325&gt;0),AND(AR325&lt;0,AB325&lt;0)),"align","diverge")</f>
        <v>#VALUE!</v>
      </c>
    </row>
    <row r="326" spans="1:49" x14ac:dyDescent="0.35">
      <c r="A326" s="5">
        <f t="shared" si="195"/>
        <v>2019</v>
      </c>
      <c r="B326" s="5">
        <f t="shared" si="196"/>
        <v>4</v>
      </c>
      <c r="C326" s="5">
        <f t="shared" si="197"/>
        <v>10</v>
      </c>
      <c r="D326" s="7">
        <f t="shared" si="198"/>
        <v>43769</v>
      </c>
      <c r="E326" s="7" t="str">
        <f>_xll.GetPriceData($J$4,"assessmentdate",D326)</f>
        <v>#N/A Log in required</v>
      </c>
      <c r="F326" s="33" t="s">
        <v>130</v>
      </c>
      <c r="G326" s="38" t="e">
        <f>_xll.GetPrice($G$4,,"mid",E326)</f>
        <v>#VALUE!</v>
      </c>
      <c r="H326" s="38">
        <f>_xll.GetPrice($G$4,,"mid",D326)</f>
        <v>247.89</v>
      </c>
      <c r="I326" s="38">
        <f>_xll.GetPrice($I$4,"MonthlyAverage","Mid",$D326)</f>
        <v>233.03</v>
      </c>
      <c r="J326" s="16" t="str">
        <f>_xll.GetPriceData(J$4,"mid",$D326)</f>
        <v>#N/A Log in required</v>
      </c>
      <c r="K326" s="21" t="e">
        <f t="shared" si="199"/>
        <v>#VALUE!</v>
      </c>
      <c r="L326" s="16" t="str">
        <f>_xll.GetPriceData(L$4,"mid",$D326)</f>
        <v>#N/A Log in required</v>
      </c>
      <c r="M326" s="21" t="e">
        <f t="shared" si="200"/>
        <v>#VALUE!</v>
      </c>
      <c r="N326" s="16">
        <f>_xll.GetPrice($N$4,"MonthlyAverage","Mid",$D326)</f>
        <v>300.88</v>
      </c>
      <c r="O326" s="179">
        <f>_xll.GetPrice($O$4,"MonthlyAverage","Mid",$D326)</f>
        <v>30.42</v>
      </c>
      <c r="P326" s="21">
        <f t="shared" si="191"/>
        <v>608.40000000000009</v>
      </c>
      <c r="Q326" s="16">
        <f t="shared" si="192"/>
        <v>670.45680000000016</v>
      </c>
      <c r="R326" s="21">
        <f>_xll.GetPrice($R$4,"MonthlyAverage","Mid",$D326)</f>
        <v>24.57</v>
      </c>
      <c r="S326" s="21">
        <f t="shared" si="193"/>
        <v>491.4</v>
      </c>
      <c r="T326" s="16">
        <f t="shared" si="194"/>
        <v>541.52280000000007</v>
      </c>
      <c r="U326" s="190" t="e">
        <f t="shared" si="201"/>
        <v>#VALUE!</v>
      </c>
      <c r="V326" s="183" t="e">
        <f t="shared" si="202"/>
        <v>#VALUE!</v>
      </c>
      <c r="W326" s="191" t="e">
        <f t="shared" si="203"/>
        <v>#VALUE!</v>
      </c>
      <c r="X326" s="183" t="e">
        <f t="shared" si="204"/>
        <v>#VALUE!</v>
      </c>
      <c r="Y326" s="191" t="e">
        <f t="shared" si="205"/>
        <v>#VALUE!</v>
      </c>
      <c r="Z326" s="194" t="e">
        <f t="shared" si="206"/>
        <v>#VALUE!</v>
      </c>
      <c r="AA326" s="183" t="e">
        <f t="shared" si="207"/>
        <v>#VALUE!</v>
      </c>
      <c r="AB326" s="25" t="e">
        <f t="shared" si="208"/>
        <v>#VALUE!</v>
      </c>
      <c r="AC326" s="16" t="e">
        <f t="shared" si="209"/>
        <v>#VALUE!</v>
      </c>
      <c r="AD326" s="16" t="e">
        <f t="shared" si="210"/>
        <v>#VALUE!</v>
      </c>
      <c r="AE326" s="25" t="e">
        <f t="shared" si="211"/>
        <v>#VALUE!</v>
      </c>
      <c r="AF326" s="16" t="e">
        <f t="shared" si="212"/>
        <v>#VALUE!</v>
      </c>
      <c r="AG326" s="16">
        <f t="shared" si="213"/>
        <v>-26.620000000000005</v>
      </c>
      <c r="AH326" s="16">
        <f t="shared" si="214"/>
        <v>-32.398799999999824</v>
      </c>
      <c r="AI326" s="16">
        <f t="shared" si="215"/>
        <v>-71.850399999999922</v>
      </c>
      <c r="AJ326" s="25" t="e">
        <f t="shared" si="216"/>
        <v>#VALUE!</v>
      </c>
      <c r="AK326" s="16" t="e">
        <f t="shared" si="217"/>
        <v>#VALUE!</v>
      </c>
      <c r="AL326" s="16" t="e">
        <f t="shared" si="218"/>
        <v>#VALUE!</v>
      </c>
      <c r="AM326" s="16" t="e">
        <f t="shared" si="219"/>
        <v>#VALUE!</v>
      </c>
      <c r="AN326" s="42" t="e">
        <f t="shared" si="220"/>
        <v>#VALUE!</v>
      </c>
      <c r="AO326" s="43" t="e">
        <f t="shared" si="221"/>
        <v>#VALUE!</v>
      </c>
      <c r="AP326" s="43" t="e">
        <f t="shared" si="222"/>
        <v>#VALUE!</v>
      </c>
      <c r="AQ326" s="43">
        <f t="shared" si="223"/>
        <v>25.589999999999975</v>
      </c>
      <c r="AR326" s="43">
        <f t="shared" si="224"/>
        <v>-2.3000000000000114</v>
      </c>
      <c r="AS326" s="177" t="e">
        <f t="shared" si="225"/>
        <v>#VALUE!</v>
      </c>
      <c r="AT326" s="115" t="e">
        <f t="shared" si="226"/>
        <v>#VALUE!</v>
      </c>
      <c r="AU326" s="115" t="e">
        <f t="shared" si="227"/>
        <v>#VALUE!</v>
      </c>
      <c r="AV326" s="115" t="e">
        <f t="shared" si="228"/>
        <v>#VALUE!</v>
      </c>
      <c r="AW326" s="115" t="e">
        <f t="shared" si="229"/>
        <v>#VALUE!</v>
      </c>
    </row>
    <row r="327" spans="1:49" x14ac:dyDescent="0.35">
      <c r="A327" s="5">
        <f t="shared" si="195"/>
        <v>2019</v>
      </c>
      <c r="B327" s="5">
        <f t="shared" si="196"/>
        <v>4</v>
      </c>
      <c r="C327" s="5">
        <f t="shared" si="197"/>
        <v>11</v>
      </c>
      <c r="D327" s="7">
        <f t="shared" si="198"/>
        <v>43799</v>
      </c>
      <c r="E327" s="7" t="str">
        <f>_xll.GetPriceData($J$4,"assessmentdate",D327)</f>
        <v>#N/A Log in required</v>
      </c>
      <c r="F327" s="33" t="s">
        <v>131</v>
      </c>
      <c r="G327" s="38" t="e">
        <f>_xll.GetPrice($G$4,,"mid",E327)</f>
        <v>#VALUE!</v>
      </c>
      <c r="H327" s="38">
        <f>_xll.GetPrice($G$4,,"mid",D327)</f>
        <v>266.08</v>
      </c>
      <c r="I327" s="38">
        <f>_xll.GetPrice($I$4,"MonthlyAverage","Mid",$D327)</f>
        <v>256.02</v>
      </c>
      <c r="J327" s="16" t="str">
        <f>_xll.GetPriceData(J$4,"mid",$D327)</f>
        <v>#N/A Log in required</v>
      </c>
      <c r="K327" s="21" t="e">
        <f t="shared" si="199"/>
        <v>#VALUE!</v>
      </c>
      <c r="L327" s="16" t="str">
        <f>_xll.GetPriceData(L$4,"mid",$D327)</f>
        <v>#N/A Log in required</v>
      </c>
      <c r="M327" s="21" t="e">
        <f t="shared" si="200"/>
        <v>#VALUE!</v>
      </c>
      <c r="N327" s="16">
        <f>_xll.GetPrice($N$4,"MonthlyAverage","Mid",$D327)</f>
        <v>322</v>
      </c>
      <c r="O327" s="179">
        <f>_xll.GetPrice($O$4,"MonthlyAverage","Mid",$D327)</f>
        <v>29.96</v>
      </c>
      <c r="P327" s="21">
        <f t="shared" si="191"/>
        <v>599.20000000000005</v>
      </c>
      <c r="Q327" s="16">
        <f t="shared" si="192"/>
        <v>660.31840000000011</v>
      </c>
      <c r="R327" s="21">
        <f>_xll.GetPrice($R$4,"MonthlyAverage","Mid",$D327)</f>
        <v>26.26</v>
      </c>
      <c r="S327" s="21">
        <f t="shared" si="193"/>
        <v>525.20000000000005</v>
      </c>
      <c r="T327" s="16">
        <f t="shared" si="194"/>
        <v>578.77040000000011</v>
      </c>
      <c r="U327" s="190" t="e">
        <f t="shared" si="201"/>
        <v>#VALUE!</v>
      </c>
      <c r="V327" s="183" t="e">
        <f t="shared" si="202"/>
        <v>#VALUE!</v>
      </c>
      <c r="W327" s="191" t="e">
        <f t="shared" si="203"/>
        <v>#VALUE!</v>
      </c>
      <c r="X327" s="183" t="e">
        <f t="shared" si="204"/>
        <v>#VALUE!</v>
      </c>
      <c r="Y327" s="191" t="e">
        <f t="shared" si="205"/>
        <v>#VALUE!</v>
      </c>
      <c r="Z327" s="194" t="e">
        <f t="shared" si="206"/>
        <v>#VALUE!</v>
      </c>
      <c r="AA327" s="183" t="e">
        <f t="shared" si="207"/>
        <v>#VALUE!</v>
      </c>
      <c r="AB327" s="25" t="e">
        <f t="shared" si="208"/>
        <v>#VALUE!</v>
      </c>
      <c r="AC327" s="16" t="e">
        <f t="shared" si="209"/>
        <v>#VALUE!</v>
      </c>
      <c r="AD327" s="16" t="e">
        <f t="shared" si="210"/>
        <v>#VALUE!</v>
      </c>
      <c r="AE327" s="25" t="e">
        <f t="shared" si="211"/>
        <v>#VALUE!</v>
      </c>
      <c r="AF327" s="16" t="e">
        <f t="shared" si="212"/>
        <v>#VALUE!</v>
      </c>
      <c r="AG327" s="16">
        <f t="shared" si="213"/>
        <v>21.120000000000005</v>
      </c>
      <c r="AH327" s="16">
        <f t="shared" si="214"/>
        <v>-10.138400000000047</v>
      </c>
      <c r="AI327" s="16">
        <f t="shared" si="215"/>
        <v>37.247600000000034</v>
      </c>
      <c r="AJ327" s="25" t="e">
        <f t="shared" si="216"/>
        <v>#VALUE!</v>
      </c>
      <c r="AK327" s="16" t="e">
        <f t="shared" si="217"/>
        <v>#VALUE!</v>
      </c>
      <c r="AL327" s="16" t="e">
        <f t="shared" si="218"/>
        <v>#VALUE!</v>
      </c>
      <c r="AM327" s="16" t="e">
        <f t="shared" si="219"/>
        <v>#VALUE!</v>
      </c>
      <c r="AN327" s="42" t="e">
        <f t="shared" si="220"/>
        <v>#VALUE!</v>
      </c>
      <c r="AO327" s="43" t="e">
        <f t="shared" si="221"/>
        <v>#VALUE!</v>
      </c>
      <c r="AP327" s="43" t="e">
        <f t="shared" si="222"/>
        <v>#VALUE!</v>
      </c>
      <c r="AQ327" s="43">
        <f t="shared" si="223"/>
        <v>18.189999999999998</v>
      </c>
      <c r="AR327" s="43">
        <f t="shared" si="224"/>
        <v>22.989999999999981</v>
      </c>
      <c r="AS327" s="177" t="e">
        <f t="shared" si="225"/>
        <v>#VALUE!</v>
      </c>
      <c r="AT327" s="115" t="e">
        <f t="shared" si="226"/>
        <v>#VALUE!</v>
      </c>
      <c r="AU327" s="115" t="e">
        <f t="shared" si="227"/>
        <v>#VALUE!</v>
      </c>
      <c r="AV327" s="115" t="e">
        <f t="shared" si="228"/>
        <v>#VALUE!</v>
      </c>
      <c r="AW327" s="115" t="e">
        <f t="shared" si="229"/>
        <v>#VALUE!</v>
      </c>
    </row>
    <row r="328" spans="1:49" x14ac:dyDescent="0.35">
      <c r="A328" s="5">
        <f t="shared" si="195"/>
        <v>2019</v>
      </c>
      <c r="B328" s="5">
        <f t="shared" si="196"/>
        <v>4</v>
      </c>
      <c r="C328" s="5">
        <f t="shared" si="197"/>
        <v>12</v>
      </c>
      <c r="D328" s="7">
        <f t="shared" si="198"/>
        <v>43830</v>
      </c>
      <c r="E328" s="7" t="str">
        <f>_xll.GetPriceData($J$4,"assessmentdate",D328)</f>
        <v>#N/A Log in required</v>
      </c>
      <c r="F328" s="33" t="s">
        <v>132</v>
      </c>
      <c r="G328" s="38" t="e">
        <f>_xll.GetPrice($G$4,,"mid",E328)</f>
        <v>#VALUE!</v>
      </c>
      <c r="H328" s="38">
        <f>_xll.GetPrice($G$4,,"mid",D328)</f>
        <v>298.42</v>
      </c>
      <c r="I328" s="38">
        <f>_xll.GetPrice($I$4,"MonthlyAverage","Mid",$D328)</f>
        <v>290.01</v>
      </c>
      <c r="J328" s="16" t="str">
        <f>_xll.GetPriceData(J$4,"mid",$D328)</f>
        <v>#N/A Log in required</v>
      </c>
      <c r="K328" s="21" t="e">
        <f t="shared" si="199"/>
        <v>#VALUE!</v>
      </c>
      <c r="L328" s="16" t="str">
        <f>_xll.GetPriceData(L$4,"mid",$D328)</f>
        <v>#N/A Log in required</v>
      </c>
      <c r="M328" s="21" t="e">
        <f t="shared" si="200"/>
        <v>#VALUE!</v>
      </c>
      <c r="N328" s="16">
        <f>_xll.GetPrice($N$4,"MonthlyAverage","Mid",$D328)</f>
        <v>334.75</v>
      </c>
      <c r="O328" s="179">
        <f>_xll.GetPrice($O$4,"MonthlyAverage","Mid",$D328)</f>
        <v>29.86</v>
      </c>
      <c r="P328" s="21">
        <f t="shared" si="191"/>
        <v>597.20000000000005</v>
      </c>
      <c r="Q328" s="16">
        <f t="shared" si="192"/>
        <v>658.11440000000016</v>
      </c>
      <c r="R328" s="21">
        <f>_xll.GetPrice($R$4,"MonthlyAverage","Mid",$D328)</f>
        <v>28.42</v>
      </c>
      <c r="S328" s="21">
        <f t="shared" si="193"/>
        <v>568.40000000000009</v>
      </c>
      <c r="T328" s="16">
        <f t="shared" si="194"/>
        <v>626.37680000000012</v>
      </c>
      <c r="U328" s="190" t="e">
        <f t="shared" si="201"/>
        <v>#VALUE!</v>
      </c>
      <c r="V328" s="183" t="e">
        <f t="shared" si="202"/>
        <v>#VALUE!</v>
      </c>
      <c r="W328" s="191" t="e">
        <f t="shared" si="203"/>
        <v>#VALUE!</v>
      </c>
      <c r="X328" s="183" t="e">
        <f t="shared" si="204"/>
        <v>#VALUE!</v>
      </c>
      <c r="Y328" s="191" t="e">
        <f t="shared" si="205"/>
        <v>#VALUE!</v>
      </c>
      <c r="Z328" s="194" t="e">
        <f t="shared" si="206"/>
        <v>#VALUE!</v>
      </c>
      <c r="AA328" s="183" t="e">
        <f t="shared" si="207"/>
        <v>#VALUE!</v>
      </c>
      <c r="AB328" s="25" t="e">
        <f t="shared" si="208"/>
        <v>#VALUE!</v>
      </c>
      <c r="AC328" s="16" t="e">
        <f t="shared" si="209"/>
        <v>#VALUE!</v>
      </c>
      <c r="AD328" s="16" t="e">
        <f t="shared" si="210"/>
        <v>#VALUE!</v>
      </c>
      <c r="AE328" s="25" t="e">
        <f t="shared" si="211"/>
        <v>#VALUE!</v>
      </c>
      <c r="AF328" s="16" t="e">
        <f t="shared" si="212"/>
        <v>#VALUE!</v>
      </c>
      <c r="AG328" s="16">
        <f t="shared" si="213"/>
        <v>12.75</v>
      </c>
      <c r="AH328" s="16">
        <f t="shared" si="214"/>
        <v>-2.2039999999999509</v>
      </c>
      <c r="AI328" s="16">
        <f t="shared" si="215"/>
        <v>47.606400000000008</v>
      </c>
      <c r="AJ328" s="25" t="e">
        <f t="shared" si="216"/>
        <v>#VALUE!</v>
      </c>
      <c r="AK328" s="16" t="e">
        <f t="shared" si="217"/>
        <v>#VALUE!</v>
      </c>
      <c r="AL328" s="16" t="e">
        <f t="shared" si="218"/>
        <v>#VALUE!</v>
      </c>
      <c r="AM328" s="16" t="e">
        <f t="shared" si="219"/>
        <v>#VALUE!</v>
      </c>
      <c r="AN328" s="42" t="e">
        <f t="shared" si="220"/>
        <v>#VALUE!</v>
      </c>
      <c r="AO328" s="43" t="e">
        <f t="shared" si="221"/>
        <v>#VALUE!</v>
      </c>
      <c r="AP328" s="43" t="e">
        <f t="shared" si="222"/>
        <v>#VALUE!</v>
      </c>
      <c r="AQ328" s="43">
        <f t="shared" si="223"/>
        <v>32.340000000000032</v>
      </c>
      <c r="AR328" s="43">
        <f t="shared" si="224"/>
        <v>33.990000000000009</v>
      </c>
      <c r="AS328" s="177" t="e">
        <f t="shared" si="225"/>
        <v>#VALUE!</v>
      </c>
      <c r="AT328" s="115" t="e">
        <f t="shared" si="226"/>
        <v>#VALUE!</v>
      </c>
      <c r="AU328" s="115" t="e">
        <f t="shared" si="227"/>
        <v>#VALUE!</v>
      </c>
      <c r="AV328" s="115" t="e">
        <f t="shared" si="228"/>
        <v>#VALUE!</v>
      </c>
      <c r="AW328" s="115" t="e">
        <f t="shared" si="229"/>
        <v>#VALUE!</v>
      </c>
    </row>
    <row r="329" spans="1:49" x14ac:dyDescent="0.35">
      <c r="A329" s="5">
        <f t="shared" si="195"/>
        <v>2020</v>
      </c>
      <c r="B329" s="5">
        <f t="shared" si="196"/>
        <v>1</v>
      </c>
      <c r="C329" s="5">
        <f t="shared" si="197"/>
        <v>1</v>
      </c>
      <c r="D329" s="7">
        <f t="shared" si="198"/>
        <v>43861</v>
      </c>
      <c r="E329" s="7" t="str">
        <f>_xll.GetPriceData($J$4,"assessmentdate",D329)</f>
        <v>#N/A Log in required</v>
      </c>
      <c r="F329" s="33" t="s">
        <v>133</v>
      </c>
      <c r="G329" s="38" t="e">
        <f>_xll.GetPrice($G$4,,"mid",E329)</f>
        <v>#VALUE!</v>
      </c>
      <c r="H329" s="38">
        <f>_xll.GetPrice($G$4,,"mid",D329)</f>
        <v>263.54000000000002</v>
      </c>
      <c r="I329" s="38">
        <f>_xll.GetPrice($I$4,"MonthlyAverage","Mid",$D329)</f>
        <v>284.49</v>
      </c>
      <c r="J329" s="16" t="str">
        <f>_xll.GetPriceData(J$4,"mid",$D329)</f>
        <v>#N/A Log in required</v>
      </c>
      <c r="K329" s="21" t="e">
        <f t="shared" si="199"/>
        <v>#VALUE!</v>
      </c>
      <c r="L329" s="16" t="str">
        <f>_xll.GetPriceData(L$4,"mid",$D329)</f>
        <v>#N/A Log in required</v>
      </c>
      <c r="M329" s="21" t="e">
        <f t="shared" si="200"/>
        <v>#VALUE!</v>
      </c>
      <c r="N329" s="16">
        <f>_xll.GetPrice($N$4,"MonthlyAverage","Mid",$D329)</f>
        <v>345</v>
      </c>
      <c r="O329" s="179">
        <f>_xll.GetPrice($O$4,"MonthlyAverage","Mid",$D329)</f>
        <v>30.86</v>
      </c>
      <c r="P329" s="21">
        <f t="shared" si="191"/>
        <v>617.20000000000005</v>
      </c>
      <c r="Q329" s="16">
        <f t="shared" si="192"/>
        <v>680.15440000000012</v>
      </c>
      <c r="R329" s="21">
        <f>_xll.GetPrice($R$4,"MonthlyAverage","Mid",$D329)</f>
        <v>30.1</v>
      </c>
      <c r="S329" s="21">
        <f t="shared" si="193"/>
        <v>602</v>
      </c>
      <c r="T329" s="16">
        <f t="shared" si="194"/>
        <v>663.40400000000011</v>
      </c>
      <c r="U329" s="190" t="e">
        <f t="shared" si="201"/>
        <v>#VALUE!</v>
      </c>
      <c r="V329" s="183" t="e">
        <f t="shared" si="202"/>
        <v>#VALUE!</v>
      </c>
      <c r="W329" s="191" t="e">
        <f t="shared" si="203"/>
        <v>#VALUE!</v>
      </c>
      <c r="X329" s="183" t="e">
        <f t="shared" si="204"/>
        <v>#VALUE!</v>
      </c>
      <c r="Y329" s="191" t="e">
        <f t="shared" si="205"/>
        <v>#VALUE!</v>
      </c>
      <c r="Z329" s="194" t="e">
        <f t="shared" si="206"/>
        <v>#VALUE!</v>
      </c>
      <c r="AA329" s="183" t="e">
        <f t="shared" si="207"/>
        <v>#VALUE!</v>
      </c>
      <c r="AB329" s="25" t="e">
        <f t="shared" si="208"/>
        <v>#VALUE!</v>
      </c>
      <c r="AC329" s="16" t="e">
        <f t="shared" si="209"/>
        <v>#VALUE!</v>
      </c>
      <c r="AD329" s="16" t="e">
        <f t="shared" si="210"/>
        <v>#VALUE!</v>
      </c>
      <c r="AE329" s="25" t="e">
        <f t="shared" si="211"/>
        <v>#VALUE!</v>
      </c>
      <c r="AF329" s="16" t="e">
        <f t="shared" si="212"/>
        <v>#VALUE!</v>
      </c>
      <c r="AG329" s="16">
        <f t="shared" si="213"/>
        <v>10.25</v>
      </c>
      <c r="AH329" s="16">
        <f t="shared" si="214"/>
        <v>22.039999999999964</v>
      </c>
      <c r="AI329" s="16">
        <f t="shared" si="215"/>
        <v>37.027199999999993</v>
      </c>
      <c r="AJ329" s="25" t="e">
        <f t="shared" si="216"/>
        <v>#VALUE!</v>
      </c>
      <c r="AK329" s="16" t="e">
        <f t="shared" si="217"/>
        <v>#VALUE!</v>
      </c>
      <c r="AL329" s="16" t="e">
        <f t="shared" si="218"/>
        <v>#VALUE!</v>
      </c>
      <c r="AM329" s="16" t="e">
        <f t="shared" si="219"/>
        <v>#VALUE!</v>
      </c>
      <c r="AN329" s="42" t="e">
        <f t="shared" si="220"/>
        <v>#VALUE!</v>
      </c>
      <c r="AO329" s="43" t="e">
        <f t="shared" si="221"/>
        <v>#VALUE!</v>
      </c>
      <c r="AP329" s="43" t="e">
        <f t="shared" si="222"/>
        <v>#VALUE!</v>
      </c>
      <c r="AQ329" s="43">
        <f t="shared" si="223"/>
        <v>-34.879999999999995</v>
      </c>
      <c r="AR329" s="43">
        <f t="shared" si="224"/>
        <v>-5.5199999999999818</v>
      </c>
      <c r="AS329" s="177" t="e">
        <f t="shared" si="225"/>
        <v>#VALUE!</v>
      </c>
      <c r="AT329" s="115" t="e">
        <f t="shared" si="226"/>
        <v>#VALUE!</v>
      </c>
      <c r="AU329" s="115" t="e">
        <f t="shared" si="227"/>
        <v>#VALUE!</v>
      </c>
      <c r="AV329" s="115" t="e">
        <f t="shared" si="228"/>
        <v>#VALUE!</v>
      </c>
      <c r="AW329" s="115" t="e">
        <f t="shared" si="229"/>
        <v>#VALUE!</v>
      </c>
    </row>
    <row r="330" spans="1:49" x14ac:dyDescent="0.35">
      <c r="A330" s="5">
        <f t="shared" si="195"/>
        <v>2020</v>
      </c>
      <c r="B330" s="5">
        <f t="shared" si="196"/>
        <v>1</v>
      </c>
      <c r="C330" s="5">
        <f t="shared" si="197"/>
        <v>2</v>
      </c>
      <c r="D330" s="7">
        <f t="shared" si="198"/>
        <v>43890</v>
      </c>
      <c r="E330" s="7" t="str">
        <f>_xll.GetPriceData($J$4,"assessmentdate",D330)</f>
        <v>#N/A Log in required</v>
      </c>
      <c r="F330" s="33" t="s">
        <v>134</v>
      </c>
      <c r="G330" s="38" t="e">
        <f>_xll.GetPrice($G$4,,"mid",E330)</f>
        <v>#VALUE!</v>
      </c>
      <c r="H330" s="38">
        <f>_xll.GetPrice($G$4,,"mid",D330)</f>
        <v>271.33999999999997</v>
      </c>
      <c r="I330" s="38">
        <f>_xll.GetPrice($I$4,"MonthlyAverage","Mid",$D330)</f>
        <v>264.89</v>
      </c>
      <c r="J330" s="16" t="str">
        <f>_xll.GetPriceData(J$4,"mid",$D330)</f>
        <v>#N/A Log in required</v>
      </c>
      <c r="K330" s="21" t="e">
        <f t="shared" si="199"/>
        <v>#VALUE!</v>
      </c>
      <c r="L330" s="16" t="str">
        <f>_xll.GetPriceData(L$4,"mid",$D330)</f>
        <v>#N/A Log in required</v>
      </c>
      <c r="M330" s="21" t="e">
        <f t="shared" si="200"/>
        <v>#VALUE!</v>
      </c>
      <c r="N330" s="16">
        <f>_xll.GetPrice($N$4,"MonthlyAverage","Mid",$D330)</f>
        <v>340.88</v>
      </c>
      <c r="O330" s="179">
        <f>_xll.GetPrice($O$4,"MonthlyAverage","Mid",$D330)</f>
        <v>31.5</v>
      </c>
      <c r="P330" s="21">
        <f t="shared" si="191"/>
        <v>630</v>
      </c>
      <c r="Q330" s="16">
        <f t="shared" si="192"/>
        <v>694.2600000000001</v>
      </c>
      <c r="R330" s="21">
        <f>_xll.GetPrice($R$4,"MonthlyAverage","Mid",$D330)</f>
        <v>29.25</v>
      </c>
      <c r="S330" s="21">
        <f t="shared" si="193"/>
        <v>585</v>
      </c>
      <c r="T330" s="16">
        <f t="shared" si="194"/>
        <v>644.67000000000007</v>
      </c>
      <c r="U330" s="190" t="e">
        <f t="shared" si="201"/>
        <v>#VALUE!</v>
      </c>
      <c r="V330" s="183" t="e">
        <f t="shared" si="202"/>
        <v>#VALUE!</v>
      </c>
      <c r="W330" s="191" t="e">
        <f t="shared" si="203"/>
        <v>#VALUE!</v>
      </c>
      <c r="X330" s="183" t="e">
        <f t="shared" si="204"/>
        <v>#VALUE!</v>
      </c>
      <c r="Y330" s="191" t="e">
        <f t="shared" si="205"/>
        <v>#VALUE!</v>
      </c>
      <c r="Z330" s="194" t="e">
        <f t="shared" si="206"/>
        <v>#VALUE!</v>
      </c>
      <c r="AA330" s="183" t="e">
        <f t="shared" si="207"/>
        <v>#VALUE!</v>
      </c>
      <c r="AB330" s="25" t="e">
        <f t="shared" si="208"/>
        <v>#VALUE!</v>
      </c>
      <c r="AC330" s="16" t="e">
        <f t="shared" si="209"/>
        <v>#VALUE!</v>
      </c>
      <c r="AD330" s="16" t="e">
        <f t="shared" si="210"/>
        <v>#VALUE!</v>
      </c>
      <c r="AE330" s="25" t="e">
        <f t="shared" si="211"/>
        <v>#VALUE!</v>
      </c>
      <c r="AF330" s="16" t="e">
        <f t="shared" si="212"/>
        <v>#VALUE!</v>
      </c>
      <c r="AG330" s="16">
        <f t="shared" si="213"/>
        <v>-4.1200000000000045</v>
      </c>
      <c r="AH330" s="16">
        <f t="shared" si="214"/>
        <v>14.105599999999981</v>
      </c>
      <c r="AI330" s="16">
        <f t="shared" si="215"/>
        <v>-18.734000000000037</v>
      </c>
      <c r="AJ330" s="25" t="e">
        <f t="shared" si="216"/>
        <v>#VALUE!</v>
      </c>
      <c r="AK330" s="16" t="e">
        <f t="shared" si="217"/>
        <v>#VALUE!</v>
      </c>
      <c r="AL330" s="16" t="e">
        <f t="shared" si="218"/>
        <v>#VALUE!</v>
      </c>
      <c r="AM330" s="16" t="e">
        <f t="shared" si="219"/>
        <v>#VALUE!</v>
      </c>
      <c r="AN330" s="42" t="e">
        <f t="shared" si="220"/>
        <v>#VALUE!</v>
      </c>
      <c r="AO330" s="43" t="e">
        <f t="shared" si="221"/>
        <v>#VALUE!</v>
      </c>
      <c r="AP330" s="43" t="e">
        <f t="shared" si="222"/>
        <v>#VALUE!</v>
      </c>
      <c r="AQ330" s="43">
        <f t="shared" si="223"/>
        <v>7.7999999999999545</v>
      </c>
      <c r="AR330" s="43">
        <f t="shared" si="224"/>
        <v>-19.600000000000023</v>
      </c>
      <c r="AS330" s="177" t="e">
        <f t="shared" si="225"/>
        <v>#VALUE!</v>
      </c>
      <c r="AT330" s="115" t="e">
        <f t="shared" si="226"/>
        <v>#VALUE!</v>
      </c>
      <c r="AU330" s="115" t="e">
        <f t="shared" si="227"/>
        <v>#VALUE!</v>
      </c>
      <c r="AV330" s="115" t="e">
        <f t="shared" si="228"/>
        <v>#VALUE!</v>
      </c>
      <c r="AW330" s="115" t="e">
        <f t="shared" si="229"/>
        <v>#VALUE!</v>
      </c>
    </row>
    <row r="331" spans="1:49" x14ac:dyDescent="0.35">
      <c r="A331" s="5">
        <f t="shared" si="195"/>
        <v>2020</v>
      </c>
      <c r="B331" s="5">
        <f t="shared" si="196"/>
        <v>1</v>
      </c>
      <c r="C331" s="5">
        <f t="shared" si="197"/>
        <v>3</v>
      </c>
      <c r="D331" s="7">
        <f t="shared" si="198"/>
        <v>43921</v>
      </c>
      <c r="E331" s="7" t="str">
        <f>_xll.GetPriceData($J$4,"assessmentdate",D331)</f>
        <v>#N/A Log in required</v>
      </c>
      <c r="F331" s="33" t="s">
        <v>135</v>
      </c>
      <c r="G331" s="38" t="e">
        <f>_xll.GetPrice($G$4,,"mid",E331)</f>
        <v>#VALUE!</v>
      </c>
      <c r="H331" s="38">
        <f>_xll.GetPrice($G$4,,"mid",D331)</f>
        <v>201.13</v>
      </c>
      <c r="I331" s="38">
        <f>_xll.GetPrice($I$4,"MonthlyAverage","Mid",$D331)</f>
        <v>250.35</v>
      </c>
      <c r="J331" s="16" t="str">
        <f>_xll.GetPriceData(J$4,"mid",$D331)</f>
        <v>#N/A Log in required</v>
      </c>
      <c r="K331" s="21" t="e">
        <f t="shared" si="199"/>
        <v>#VALUE!</v>
      </c>
      <c r="L331" s="16" t="str">
        <f>_xll.GetPriceData(L$4,"mid",$D331)</f>
        <v>#N/A Log in required</v>
      </c>
      <c r="M331" s="21" t="e">
        <f t="shared" si="200"/>
        <v>#VALUE!</v>
      </c>
      <c r="N331" s="16">
        <f>_xll.GetPrice($N$4,"MonthlyAverage","Mid",$D331)</f>
        <v>341.63</v>
      </c>
      <c r="O331" s="179">
        <f>_xll.GetPrice($O$4,"MonthlyAverage","Mid",$D331)</f>
        <v>31.05</v>
      </c>
      <c r="P331" s="21">
        <f t="shared" si="191"/>
        <v>621</v>
      </c>
      <c r="Q331" s="16">
        <f t="shared" si="192"/>
        <v>684.3420000000001</v>
      </c>
      <c r="R331" s="21">
        <f>_xll.GetPrice($R$4,"MonthlyAverage","Mid",$D331)</f>
        <v>28.63</v>
      </c>
      <c r="S331" s="21">
        <f t="shared" si="193"/>
        <v>572.6</v>
      </c>
      <c r="T331" s="16">
        <f t="shared" si="194"/>
        <v>631.00520000000006</v>
      </c>
      <c r="U331" s="190" t="e">
        <f t="shared" si="201"/>
        <v>#VALUE!</v>
      </c>
      <c r="V331" s="183" t="e">
        <f t="shared" si="202"/>
        <v>#VALUE!</v>
      </c>
      <c r="W331" s="191" t="e">
        <f t="shared" si="203"/>
        <v>#VALUE!</v>
      </c>
      <c r="X331" s="183" t="e">
        <f t="shared" si="204"/>
        <v>#VALUE!</v>
      </c>
      <c r="Y331" s="191" t="e">
        <f t="shared" si="205"/>
        <v>#VALUE!</v>
      </c>
      <c r="Z331" s="194" t="e">
        <f t="shared" si="206"/>
        <v>#VALUE!</v>
      </c>
      <c r="AA331" s="183" t="e">
        <f t="shared" si="207"/>
        <v>#VALUE!</v>
      </c>
      <c r="AB331" s="25" t="e">
        <f t="shared" si="208"/>
        <v>#VALUE!</v>
      </c>
      <c r="AC331" s="16" t="e">
        <f t="shared" si="209"/>
        <v>#VALUE!</v>
      </c>
      <c r="AD331" s="16" t="e">
        <f t="shared" si="210"/>
        <v>#VALUE!</v>
      </c>
      <c r="AE331" s="25" t="e">
        <f t="shared" si="211"/>
        <v>#VALUE!</v>
      </c>
      <c r="AF331" s="16" t="e">
        <f t="shared" si="212"/>
        <v>#VALUE!</v>
      </c>
      <c r="AG331" s="16">
        <f t="shared" si="213"/>
        <v>0.75</v>
      </c>
      <c r="AH331" s="16">
        <f t="shared" si="214"/>
        <v>-9.9180000000000064</v>
      </c>
      <c r="AI331" s="16">
        <f t="shared" si="215"/>
        <v>-13.664800000000014</v>
      </c>
      <c r="AJ331" s="25" t="e">
        <f t="shared" si="216"/>
        <v>#VALUE!</v>
      </c>
      <c r="AK331" s="16" t="e">
        <f t="shared" si="217"/>
        <v>#VALUE!</v>
      </c>
      <c r="AL331" s="16" t="e">
        <f t="shared" si="218"/>
        <v>#VALUE!</v>
      </c>
      <c r="AM331" s="16" t="e">
        <f t="shared" si="219"/>
        <v>#VALUE!</v>
      </c>
      <c r="AN331" s="42" t="e">
        <f t="shared" si="220"/>
        <v>#VALUE!</v>
      </c>
      <c r="AO331" s="43" t="e">
        <f t="shared" si="221"/>
        <v>#VALUE!</v>
      </c>
      <c r="AP331" s="43" t="e">
        <f t="shared" si="222"/>
        <v>#VALUE!</v>
      </c>
      <c r="AQ331" s="43">
        <f t="shared" si="223"/>
        <v>-70.20999999999998</v>
      </c>
      <c r="AR331" s="43">
        <f t="shared" si="224"/>
        <v>-14.539999999999992</v>
      </c>
      <c r="AS331" s="177" t="e">
        <f t="shared" si="225"/>
        <v>#VALUE!</v>
      </c>
      <c r="AT331" s="115" t="e">
        <f t="shared" si="226"/>
        <v>#VALUE!</v>
      </c>
      <c r="AU331" s="115" t="e">
        <f t="shared" si="227"/>
        <v>#VALUE!</v>
      </c>
      <c r="AV331" s="115" t="e">
        <f t="shared" si="228"/>
        <v>#VALUE!</v>
      </c>
      <c r="AW331" s="115" t="e">
        <f t="shared" si="229"/>
        <v>#VALUE!</v>
      </c>
    </row>
    <row r="332" spans="1:49" x14ac:dyDescent="0.35">
      <c r="A332" s="5">
        <f t="shared" si="195"/>
        <v>2020</v>
      </c>
      <c r="B332" s="5">
        <f t="shared" si="196"/>
        <v>2</v>
      </c>
      <c r="C332" s="5">
        <f t="shared" si="197"/>
        <v>4</v>
      </c>
      <c r="D332" s="7">
        <f t="shared" si="198"/>
        <v>43951</v>
      </c>
      <c r="E332" s="7" t="str">
        <f>_xll.GetPriceData($J$4,"assessmentdate",D332)</f>
        <v>#N/A Log in required</v>
      </c>
      <c r="F332" s="33" t="s">
        <v>136</v>
      </c>
      <c r="G332" s="38" t="e">
        <f>_xll.GetPrice($G$4,,"mid",E332)</f>
        <v>#VALUE!</v>
      </c>
      <c r="H332" s="38">
        <f>_xll.GetPrice($G$4,,"mid",D332)</f>
        <v>240.37</v>
      </c>
      <c r="I332" s="38">
        <f>_xll.GetPrice($I$4,"MonthlyAverage","Mid",$D332)</f>
        <v>237.99</v>
      </c>
      <c r="J332" s="16" t="str">
        <f>_xll.GetPriceData(J$4,"mid",$D332)</f>
        <v>#N/A Log in required</v>
      </c>
      <c r="K332" s="21" t="e">
        <f t="shared" si="199"/>
        <v>#VALUE!</v>
      </c>
      <c r="L332" s="16" t="str">
        <f>_xll.GetPriceData(L$4,"mid",$D332)</f>
        <v>#N/A Log in required</v>
      </c>
      <c r="M332" s="21" t="e">
        <f t="shared" si="200"/>
        <v>#VALUE!</v>
      </c>
      <c r="N332" s="16">
        <f>_xll.GetPrice($N$4,"MonthlyAverage","Mid",$D332)</f>
        <v>290.63</v>
      </c>
      <c r="O332" s="179">
        <f>_xll.GetPrice($O$4,"MonthlyAverage","Mid",$D332)</f>
        <v>29.82</v>
      </c>
      <c r="P332" s="21">
        <f t="shared" si="191"/>
        <v>596.4</v>
      </c>
      <c r="Q332" s="16">
        <f t="shared" si="192"/>
        <v>657.2328</v>
      </c>
      <c r="R332" s="21">
        <f>_xll.GetPrice($R$4,"MonthlyAverage","Mid",$D332)</f>
        <v>24.3</v>
      </c>
      <c r="S332" s="21">
        <f t="shared" si="193"/>
        <v>486</v>
      </c>
      <c r="T332" s="16">
        <f t="shared" si="194"/>
        <v>535.572</v>
      </c>
      <c r="U332" s="190" t="e">
        <f t="shared" si="201"/>
        <v>#VALUE!</v>
      </c>
      <c r="V332" s="183" t="e">
        <f t="shared" si="202"/>
        <v>#VALUE!</v>
      </c>
      <c r="W332" s="191" t="e">
        <f t="shared" si="203"/>
        <v>#VALUE!</v>
      </c>
      <c r="X332" s="183" t="e">
        <f t="shared" si="204"/>
        <v>#VALUE!</v>
      </c>
      <c r="Y332" s="191" t="e">
        <f t="shared" si="205"/>
        <v>#VALUE!</v>
      </c>
      <c r="Z332" s="194" t="e">
        <f t="shared" si="206"/>
        <v>#VALUE!</v>
      </c>
      <c r="AA332" s="183" t="e">
        <f t="shared" si="207"/>
        <v>#VALUE!</v>
      </c>
      <c r="AB332" s="25" t="e">
        <f t="shared" si="208"/>
        <v>#VALUE!</v>
      </c>
      <c r="AC332" s="16" t="e">
        <f t="shared" si="209"/>
        <v>#VALUE!</v>
      </c>
      <c r="AD332" s="16" t="e">
        <f t="shared" si="210"/>
        <v>#VALUE!</v>
      </c>
      <c r="AE332" s="25" t="e">
        <f t="shared" si="211"/>
        <v>#VALUE!</v>
      </c>
      <c r="AF332" s="16" t="e">
        <f t="shared" si="212"/>
        <v>#VALUE!</v>
      </c>
      <c r="AG332" s="16">
        <f t="shared" si="213"/>
        <v>-51</v>
      </c>
      <c r="AH332" s="16">
        <f t="shared" si="214"/>
        <v>-27.109200000000101</v>
      </c>
      <c r="AI332" s="16">
        <f t="shared" si="215"/>
        <v>-95.433200000000056</v>
      </c>
      <c r="AJ332" s="25" t="e">
        <f t="shared" si="216"/>
        <v>#VALUE!</v>
      </c>
      <c r="AK332" s="16" t="e">
        <f t="shared" si="217"/>
        <v>#VALUE!</v>
      </c>
      <c r="AL332" s="16" t="e">
        <f t="shared" si="218"/>
        <v>#VALUE!</v>
      </c>
      <c r="AM332" s="16" t="e">
        <f t="shared" si="219"/>
        <v>#VALUE!</v>
      </c>
      <c r="AN332" s="42" t="e">
        <f t="shared" si="220"/>
        <v>#VALUE!</v>
      </c>
      <c r="AO332" s="43" t="e">
        <f t="shared" si="221"/>
        <v>#VALUE!</v>
      </c>
      <c r="AP332" s="43" t="e">
        <f t="shared" si="222"/>
        <v>#VALUE!</v>
      </c>
      <c r="AQ332" s="43">
        <f t="shared" si="223"/>
        <v>39.240000000000009</v>
      </c>
      <c r="AR332" s="43">
        <f t="shared" si="224"/>
        <v>-12.359999999999985</v>
      </c>
      <c r="AS332" s="177" t="e">
        <f t="shared" si="225"/>
        <v>#VALUE!</v>
      </c>
      <c r="AT332" s="115" t="e">
        <f t="shared" si="226"/>
        <v>#VALUE!</v>
      </c>
      <c r="AU332" s="115" t="e">
        <f t="shared" si="227"/>
        <v>#VALUE!</v>
      </c>
      <c r="AV332" s="115" t="e">
        <f t="shared" si="228"/>
        <v>#VALUE!</v>
      </c>
      <c r="AW332" s="115" t="e">
        <f t="shared" si="229"/>
        <v>#VALUE!</v>
      </c>
    </row>
    <row r="333" spans="1:49" x14ac:dyDescent="0.35">
      <c r="A333" s="5">
        <f t="shared" si="195"/>
        <v>2020</v>
      </c>
      <c r="B333" s="5">
        <f t="shared" si="196"/>
        <v>2</v>
      </c>
      <c r="C333" s="5">
        <f t="shared" si="197"/>
        <v>5</v>
      </c>
      <c r="D333" s="7">
        <f t="shared" si="198"/>
        <v>43982</v>
      </c>
      <c r="E333" s="7" t="str">
        <f>_xll.GetPriceData($J$4,"assessmentdate",D333)</f>
        <v>#N/A Log in required</v>
      </c>
      <c r="F333" s="33" t="s">
        <v>137</v>
      </c>
      <c r="G333" s="38" t="e">
        <f>_xll.GetPrice($G$4,,"mid",E333)</f>
        <v>#VALUE!</v>
      </c>
      <c r="H333" s="38">
        <f>_xll.GetPrice($G$4,,"mid",D333)</f>
        <v>250.48</v>
      </c>
      <c r="I333" s="38">
        <f>_xll.GetPrice($I$4,"MonthlyAverage","Mid",$D333)</f>
        <v>242.41</v>
      </c>
      <c r="J333" s="16" t="str">
        <f>_xll.GetPriceData(J$4,"mid",$D333)</f>
        <v>#N/A Log in required</v>
      </c>
      <c r="K333" s="21" t="e">
        <f t="shared" si="199"/>
        <v>#VALUE!</v>
      </c>
      <c r="L333" s="16" t="str">
        <f>_xll.GetPriceData(L$4,"mid",$D333)</f>
        <v>#N/A Log in required</v>
      </c>
      <c r="M333" s="21" t="e">
        <f t="shared" si="200"/>
        <v>#VALUE!</v>
      </c>
      <c r="N333" s="16">
        <f>_xll.GetPrice($N$4,"MonthlyAverage","Mid",$D333)</f>
        <v>305</v>
      </c>
      <c r="O333" s="179">
        <f>_xll.GetPrice($O$4,"MonthlyAverage","Mid",$D333)</f>
        <v>29.21</v>
      </c>
      <c r="P333" s="21">
        <f t="shared" si="191"/>
        <v>584.20000000000005</v>
      </c>
      <c r="Q333" s="16">
        <f t="shared" si="192"/>
        <v>643.78840000000014</v>
      </c>
      <c r="R333" s="21">
        <f>_xll.GetPrice($R$4,"MonthlyAverage","Mid",$D333)</f>
        <v>24.64</v>
      </c>
      <c r="S333" s="21">
        <f t="shared" si="193"/>
        <v>492.8</v>
      </c>
      <c r="T333" s="16">
        <f t="shared" si="194"/>
        <v>543.06560000000002</v>
      </c>
      <c r="U333" s="190" t="e">
        <f t="shared" si="201"/>
        <v>#VALUE!</v>
      </c>
      <c r="V333" s="183" t="e">
        <f t="shared" si="202"/>
        <v>#VALUE!</v>
      </c>
      <c r="W333" s="191" t="e">
        <f t="shared" si="203"/>
        <v>#VALUE!</v>
      </c>
      <c r="X333" s="183" t="e">
        <f t="shared" si="204"/>
        <v>#VALUE!</v>
      </c>
      <c r="Y333" s="191" t="e">
        <f t="shared" si="205"/>
        <v>#VALUE!</v>
      </c>
      <c r="Z333" s="194" t="e">
        <f t="shared" si="206"/>
        <v>#VALUE!</v>
      </c>
      <c r="AA333" s="183" t="e">
        <f t="shared" si="207"/>
        <v>#VALUE!</v>
      </c>
      <c r="AB333" s="25" t="e">
        <f t="shared" si="208"/>
        <v>#VALUE!</v>
      </c>
      <c r="AC333" s="16" t="e">
        <f t="shared" si="209"/>
        <v>#VALUE!</v>
      </c>
      <c r="AD333" s="16" t="e">
        <f t="shared" si="210"/>
        <v>#VALUE!</v>
      </c>
      <c r="AE333" s="25" t="e">
        <f t="shared" si="211"/>
        <v>#VALUE!</v>
      </c>
      <c r="AF333" s="16" t="e">
        <f t="shared" si="212"/>
        <v>#VALUE!</v>
      </c>
      <c r="AG333" s="16">
        <f t="shared" si="213"/>
        <v>14.370000000000005</v>
      </c>
      <c r="AH333" s="16">
        <f t="shared" si="214"/>
        <v>-13.44439999999986</v>
      </c>
      <c r="AI333" s="16">
        <f t="shared" si="215"/>
        <v>7.4936000000000149</v>
      </c>
      <c r="AJ333" s="25" t="e">
        <f t="shared" si="216"/>
        <v>#VALUE!</v>
      </c>
      <c r="AK333" s="16" t="e">
        <f t="shared" si="217"/>
        <v>#VALUE!</v>
      </c>
      <c r="AL333" s="16" t="e">
        <f t="shared" si="218"/>
        <v>#VALUE!</v>
      </c>
      <c r="AM333" s="16" t="e">
        <f t="shared" si="219"/>
        <v>#VALUE!</v>
      </c>
      <c r="AN333" s="42" t="e">
        <f t="shared" si="220"/>
        <v>#VALUE!</v>
      </c>
      <c r="AO333" s="43" t="e">
        <f t="shared" si="221"/>
        <v>#VALUE!</v>
      </c>
      <c r="AP333" s="43" t="e">
        <f t="shared" si="222"/>
        <v>#VALUE!</v>
      </c>
      <c r="AQ333" s="43">
        <f t="shared" si="223"/>
        <v>10.109999999999985</v>
      </c>
      <c r="AR333" s="43">
        <f t="shared" si="224"/>
        <v>4.4199999999999875</v>
      </c>
      <c r="AS333" s="177" t="e">
        <f t="shared" si="225"/>
        <v>#VALUE!</v>
      </c>
      <c r="AT333" s="115" t="e">
        <f t="shared" si="226"/>
        <v>#VALUE!</v>
      </c>
      <c r="AU333" s="115" t="e">
        <f t="shared" si="227"/>
        <v>#VALUE!</v>
      </c>
      <c r="AV333" s="115" t="e">
        <f t="shared" si="228"/>
        <v>#VALUE!</v>
      </c>
      <c r="AW333" s="115" t="e">
        <f t="shared" si="229"/>
        <v>#VALUE!</v>
      </c>
    </row>
    <row r="334" spans="1:49" x14ac:dyDescent="0.35">
      <c r="A334" s="5">
        <f t="shared" si="195"/>
        <v>2020</v>
      </c>
      <c r="B334" s="5">
        <f t="shared" si="196"/>
        <v>2</v>
      </c>
      <c r="C334" s="5">
        <f t="shared" si="197"/>
        <v>6</v>
      </c>
      <c r="D334" s="7">
        <f t="shared" si="198"/>
        <v>44012</v>
      </c>
      <c r="E334" s="7" t="str">
        <f>_xll.GetPriceData($J$4,"assessmentdate",D334)</f>
        <v>#N/A Log in required</v>
      </c>
      <c r="F334" s="33" t="s">
        <v>138</v>
      </c>
      <c r="G334" s="38" t="e">
        <f>_xll.GetPrice($G$4,,"mid",E334)</f>
        <v>#VALUE!</v>
      </c>
      <c r="H334" s="38">
        <f>_xll.GetPrice($G$4,,"mid",D334)</f>
        <v>251.21</v>
      </c>
      <c r="I334" s="38">
        <f>_xll.GetPrice($I$4,"MonthlyAverage","Mid",$D334)</f>
        <v>254.36</v>
      </c>
      <c r="J334" s="16" t="str">
        <f>_xll.GetPriceData(J$4,"mid",$D334)</f>
        <v>#N/A Log in required</v>
      </c>
      <c r="K334" s="21" t="e">
        <f t="shared" si="199"/>
        <v>#VALUE!</v>
      </c>
      <c r="L334" s="16" t="str">
        <f>_xll.GetPriceData(L$4,"mid",$D334)</f>
        <v>#N/A Log in required</v>
      </c>
      <c r="M334" s="21" t="e">
        <f t="shared" si="200"/>
        <v>#VALUE!</v>
      </c>
      <c r="N334" s="16">
        <f>_xll.GetPrice($N$4,"MonthlyAverage","Mid",$D334)</f>
        <v>323</v>
      </c>
      <c r="O334" s="179">
        <f>_xll.GetPrice($O$4,"MonthlyAverage","Mid",$D334)</f>
        <v>28.78</v>
      </c>
      <c r="P334" s="21">
        <f t="shared" si="191"/>
        <v>575.6</v>
      </c>
      <c r="Q334" s="16">
        <f t="shared" si="192"/>
        <v>634.3112000000001</v>
      </c>
      <c r="R334" s="21">
        <f>_xll.GetPrice($R$4,"MonthlyAverage","Mid",$D334)</f>
        <v>24.97</v>
      </c>
      <c r="S334" s="21">
        <f t="shared" si="193"/>
        <v>499.4</v>
      </c>
      <c r="T334" s="16">
        <f t="shared" si="194"/>
        <v>550.33879999999999</v>
      </c>
      <c r="U334" s="190" t="e">
        <f t="shared" si="201"/>
        <v>#VALUE!</v>
      </c>
      <c r="V334" s="183" t="e">
        <f t="shared" si="202"/>
        <v>#VALUE!</v>
      </c>
      <c r="W334" s="191" t="e">
        <f t="shared" si="203"/>
        <v>#VALUE!</v>
      </c>
      <c r="X334" s="183" t="e">
        <f t="shared" si="204"/>
        <v>#VALUE!</v>
      </c>
      <c r="Y334" s="191" t="e">
        <f t="shared" si="205"/>
        <v>#VALUE!</v>
      </c>
      <c r="Z334" s="194" t="e">
        <f t="shared" si="206"/>
        <v>#VALUE!</v>
      </c>
      <c r="AA334" s="183" t="e">
        <f t="shared" si="207"/>
        <v>#VALUE!</v>
      </c>
      <c r="AB334" s="25" t="e">
        <f t="shared" si="208"/>
        <v>#VALUE!</v>
      </c>
      <c r="AC334" s="16" t="e">
        <f t="shared" si="209"/>
        <v>#VALUE!</v>
      </c>
      <c r="AD334" s="16" t="e">
        <f t="shared" si="210"/>
        <v>#VALUE!</v>
      </c>
      <c r="AE334" s="25" t="e">
        <f t="shared" si="211"/>
        <v>#VALUE!</v>
      </c>
      <c r="AF334" s="16" t="e">
        <f t="shared" si="212"/>
        <v>#VALUE!</v>
      </c>
      <c r="AG334" s="16">
        <f t="shared" si="213"/>
        <v>18</v>
      </c>
      <c r="AH334" s="16">
        <f t="shared" si="214"/>
        <v>-9.4772000000000389</v>
      </c>
      <c r="AI334" s="16">
        <f t="shared" si="215"/>
        <v>7.2731999999999744</v>
      </c>
      <c r="AJ334" s="25" t="e">
        <f t="shared" si="216"/>
        <v>#VALUE!</v>
      </c>
      <c r="AK334" s="16" t="e">
        <f t="shared" si="217"/>
        <v>#VALUE!</v>
      </c>
      <c r="AL334" s="16" t="e">
        <f t="shared" si="218"/>
        <v>#VALUE!</v>
      </c>
      <c r="AM334" s="16" t="e">
        <f t="shared" si="219"/>
        <v>#VALUE!</v>
      </c>
      <c r="AN334" s="42" t="e">
        <f t="shared" si="220"/>
        <v>#VALUE!</v>
      </c>
      <c r="AO334" s="43" t="e">
        <f t="shared" si="221"/>
        <v>#VALUE!</v>
      </c>
      <c r="AP334" s="43" t="e">
        <f t="shared" si="222"/>
        <v>#VALUE!</v>
      </c>
      <c r="AQ334" s="43">
        <f t="shared" si="223"/>
        <v>0.73000000000001819</v>
      </c>
      <c r="AR334" s="43">
        <f t="shared" si="224"/>
        <v>11.950000000000017</v>
      </c>
      <c r="AS334" s="177" t="e">
        <f t="shared" si="225"/>
        <v>#VALUE!</v>
      </c>
      <c r="AT334" s="115" t="e">
        <f t="shared" si="226"/>
        <v>#VALUE!</v>
      </c>
      <c r="AU334" s="115" t="e">
        <f t="shared" si="227"/>
        <v>#VALUE!</v>
      </c>
      <c r="AV334" s="115" t="e">
        <f t="shared" si="228"/>
        <v>#VALUE!</v>
      </c>
      <c r="AW334" s="115" t="e">
        <f t="shared" si="229"/>
        <v>#VALUE!</v>
      </c>
    </row>
    <row r="335" spans="1:49" x14ac:dyDescent="0.35">
      <c r="A335" s="5">
        <f t="shared" si="195"/>
        <v>2020</v>
      </c>
      <c r="B335" s="5">
        <f t="shared" si="196"/>
        <v>3</v>
      </c>
      <c r="C335" s="5">
        <f t="shared" si="197"/>
        <v>7</v>
      </c>
      <c r="D335" s="7">
        <f t="shared" si="198"/>
        <v>44043</v>
      </c>
      <c r="E335" s="7" t="str">
        <f>_xll.GetPriceData($J$4,"assessmentdate",D335)</f>
        <v>#N/A Log in required</v>
      </c>
      <c r="F335" s="33" t="s">
        <v>139</v>
      </c>
      <c r="G335" s="38" t="e">
        <f>_xll.GetPrice($G$4,,"mid",E335)</f>
        <v>#VALUE!</v>
      </c>
      <c r="H335" s="38">
        <f>_xll.GetPrice($G$4,,"mid",D335)</f>
        <v>272.08999999999997</v>
      </c>
      <c r="I335" s="38">
        <f>_xll.GetPrice($I$4,"MonthlyAverage","Mid",$D335)</f>
        <v>257.61</v>
      </c>
      <c r="J335" s="16" t="str">
        <f>_xll.GetPriceData(J$4,"mid",$D335)</f>
        <v>#N/A Log in required</v>
      </c>
      <c r="K335" s="21" t="e">
        <f t="shared" si="199"/>
        <v>#VALUE!</v>
      </c>
      <c r="L335" s="16" t="str">
        <f>_xll.GetPriceData(L$4,"mid",$D335)</f>
        <v>#N/A Log in required</v>
      </c>
      <c r="M335" s="21" t="e">
        <f t="shared" si="200"/>
        <v>#VALUE!</v>
      </c>
      <c r="N335" s="16">
        <f>_xll.GetPrice($N$4,"MonthlyAverage","Mid",$D335)</f>
        <v>328.2</v>
      </c>
      <c r="O335" s="179">
        <f>_xll.GetPrice($O$4,"MonthlyAverage","Mid",$D335)</f>
        <v>28.31</v>
      </c>
      <c r="P335" s="21">
        <f t="shared" si="191"/>
        <v>566.19999999999993</v>
      </c>
      <c r="Q335" s="16">
        <f t="shared" si="192"/>
        <v>623.95240000000001</v>
      </c>
      <c r="R335" s="21">
        <f>_xll.GetPrice($R$4,"MonthlyAverage","Mid",$D335)</f>
        <v>23.03</v>
      </c>
      <c r="S335" s="21">
        <f t="shared" si="193"/>
        <v>460.6</v>
      </c>
      <c r="T335" s="16">
        <f t="shared" si="194"/>
        <v>507.58120000000008</v>
      </c>
      <c r="U335" s="190" t="e">
        <f t="shared" si="201"/>
        <v>#VALUE!</v>
      </c>
      <c r="V335" s="183" t="e">
        <f t="shared" si="202"/>
        <v>#VALUE!</v>
      </c>
      <c r="W335" s="191" t="e">
        <f t="shared" si="203"/>
        <v>#VALUE!</v>
      </c>
      <c r="X335" s="183" t="e">
        <f t="shared" si="204"/>
        <v>#VALUE!</v>
      </c>
      <c r="Y335" s="191" t="e">
        <f t="shared" si="205"/>
        <v>#VALUE!</v>
      </c>
      <c r="Z335" s="194" t="e">
        <f t="shared" si="206"/>
        <v>#VALUE!</v>
      </c>
      <c r="AA335" s="183" t="e">
        <f t="shared" si="207"/>
        <v>#VALUE!</v>
      </c>
      <c r="AB335" s="25" t="e">
        <f t="shared" si="208"/>
        <v>#VALUE!</v>
      </c>
      <c r="AC335" s="16" t="e">
        <f t="shared" si="209"/>
        <v>#VALUE!</v>
      </c>
      <c r="AD335" s="16" t="e">
        <f t="shared" si="210"/>
        <v>#VALUE!</v>
      </c>
      <c r="AE335" s="25" t="e">
        <f t="shared" si="211"/>
        <v>#VALUE!</v>
      </c>
      <c r="AF335" s="16" t="e">
        <f t="shared" si="212"/>
        <v>#VALUE!</v>
      </c>
      <c r="AG335" s="16">
        <f t="shared" si="213"/>
        <v>5.1999999999999886</v>
      </c>
      <c r="AH335" s="16">
        <f t="shared" si="214"/>
        <v>-10.358800000000087</v>
      </c>
      <c r="AI335" s="16">
        <f t="shared" si="215"/>
        <v>-42.757599999999911</v>
      </c>
      <c r="AJ335" s="25" t="e">
        <f t="shared" si="216"/>
        <v>#VALUE!</v>
      </c>
      <c r="AK335" s="16" t="e">
        <f t="shared" si="217"/>
        <v>#VALUE!</v>
      </c>
      <c r="AL335" s="16" t="e">
        <f t="shared" si="218"/>
        <v>#VALUE!</v>
      </c>
      <c r="AM335" s="16" t="e">
        <f t="shared" si="219"/>
        <v>#VALUE!</v>
      </c>
      <c r="AN335" s="42" t="e">
        <f t="shared" si="220"/>
        <v>#VALUE!</v>
      </c>
      <c r="AO335" s="43" t="e">
        <f t="shared" si="221"/>
        <v>#VALUE!</v>
      </c>
      <c r="AP335" s="43" t="e">
        <f t="shared" si="222"/>
        <v>#VALUE!</v>
      </c>
      <c r="AQ335" s="43">
        <f t="shared" si="223"/>
        <v>20.879999999999967</v>
      </c>
      <c r="AR335" s="43">
        <f t="shared" si="224"/>
        <v>3.25</v>
      </c>
      <c r="AS335" s="177" t="e">
        <f t="shared" si="225"/>
        <v>#VALUE!</v>
      </c>
      <c r="AT335" s="115" t="e">
        <f t="shared" si="226"/>
        <v>#VALUE!</v>
      </c>
      <c r="AU335" s="115" t="e">
        <f t="shared" si="227"/>
        <v>#VALUE!</v>
      </c>
      <c r="AV335" s="115" t="e">
        <f t="shared" si="228"/>
        <v>#VALUE!</v>
      </c>
      <c r="AW335" s="115" t="e">
        <f t="shared" si="229"/>
        <v>#VALUE!</v>
      </c>
    </row>
    <row r="336" spans="1:49" x14ac:dyDescent="0.35">
      <c r="A336" s="5">
        <f t="shared" si="195"/>
        <v>2020</v>
      </c>
      <c r="B336" s="5">
        <f t="shared" si="196"/>
        <v>3</v>
      </c>
      <c r="C336" s="5">
        <f t="shared" si="197"/>
        <v>8</v>
      </c>
      <c r="D336" s="7">
        <f t="shared" si="198"/>
        <v>44074</v>
      </c>
      <c r="E336" s="7" t="str">
        <f>_xll.GetPriceData($J$4,"assessmentdate",D336)</f>
        <v>#N/A Log in required</v>
      </c>
      <c r="F336" s="33" t="s">
        <v>140</v>
      </c>
      <c r="G336" s="38" t="e">
        <f>_xll.GetPrice($G$4,,"mid",E336)</f>
        <v>#VALUE!</v>
      </c>
      <c r="H336" s="38">
        <f>_xll.GetPrice($G$4,,"mid",D336)</f>
        <v>280.14999999999998</v>
      </c>
      <c r="I336" s="38">
        <f>_xll.GetPrice($I$4,"MonthlyAverage","Mid",$D336)</f>
        <v>276.10000000000002</v>
      </c>
      <c r="J336" s="16" t="str">
        <f>_xll.GetPriceData(J$4,"mid",$D336)</f>
        <v>#N/A Log in required</v>
      </c>
      <c r="K336" s="21" t="e">
        <f t="shared" si="199"/>
        <v>#VALUE!</v>
      </c>
      <c r="L336" s="16" t="str">
        <f>_xll.GetPriceData(L$4,"mid",$D336)</f>
        <v>#N/A Log in required</v>
      </c>
      <c r="M336" s="21" t="e">
        <f t="shared" si="200"/>
        <v>#VALUE!</v>
      </c>
      <c r="N336" s="16">
        <f>_xll.GetPrice($N$4,"MonthlyAverage","Mid",$D336)</f>
        <v>346.25</v>
      </c>
      <c r="O336" s="179">
        <f>_xll.GetPrice($O$4,"MonthlyAverage","Mid",$D336)</f>
        <v>28</v>
      </c>
      <c r="P336" s="21">
        <f t="shared" si="191"/>
        <v>560</v>
      </c>
      <c r="Q336" s="16">
        <f t="shared" si="192"/>
        <v>617.12</v>
      </c>
      <c r="R336" s="21">
        <f>_xll.GetPrice($R$4,"MonthlyAverage","Mid",$D336)</f>
        <v>23.66</v>
      </c>
      <c r="S336" s="21">
        <f t="shared" si="193"/>
        <v>473.2</v>
      </c>
      <c r="T336" s="16">
        <f t="shared" si="194"/>
        <v>521.46640000000002</v>
      </c>
      <c r="U336" s="190" t="e">
        <f t="shared" si="201"/>
        <v>#VALUE!</v>
      </c>
      <c r="V336" s="183" t="e">
        <f t="shared" si="202"/>
        <v>#VALUE!</v>
      </c>
      <c r="W336" s="191" t="e">
        <f t="shared" si="203"/>
        <v>#VALUE!</v>
      </c>
      <c r="X336" s="183" t="e">
        <f t="shared" si="204"/>
        <v>#VALUE!</v>
      </c>
      <c r="Y336" s="191" t="e">
        <f t="shared" si="205"/>
        <v>#VALUE!</v>
      </c>
      <c r="Z336" s="194" t="e">
        <f t="shared" si="206"/>
        <v>#VALUE!</v>
      </c>
      <c r="AA336" s="183" t="e">
        <f t="shared" si="207"/>
        <v>#VALUE!</v>
      </c>
      <c r="AB336" s="25" t="e">
        <f t="shared" si="208"/>
        <v>#VALUE!</v>
      </c>
      <c r="AC336" s="16" t="e">
        <f t="shared" si="209"/>
        <v>#VALUE!</v>
      </c>
      <c r="AD336" s="16" t="e">
        <f t="shared" si="210"/>
        <v>#VALUE!</v>
      </c>
      <c r="AE336" s="25" t="e">
        <f t="shared" si="211"/>
        <v>#VALUE!</v>
      </c>
      <c r="AF336" s="16" t="e">
        <f t="shared" si="212"/>
        <v>#VALUE!</v>
      </c>
      <c r="AG336" s="16">
        <f t="shared" si="213"/>
        <v>18.050000000000011</v>
      </c>
      <c r="AH336" s="16">
        <f t="shared" si="214"/>
        <v>-6.8324000000000069</v>
      </c>
      <c r="AI336" s="16">
        <f t="shared" si="215"/>
        <v>13.885199999999941</v>
      </c>
      <c r="AJ336" s="25" t="e">
        <f t="shared" si="216"/>
        <v>#VALUE!</v>
      </c>
      <c r="AK336" s="16" t="e">
        <f t="shared" si="217"/>
        <v>#VALUE!</v>
      </c>
      <c r="AL336" s="16" t="e">
        <f t="shared" si="218"/>
        <v>#VALUE!</v>
      </c>
      <c r="AM336" s="16" t="e">
        <f t="shared" si="219"/>
        <v>#VALUE!</v>
      </c>
      <c r="AN336" s="42" t="e">
        <f t="shared" si="220"/>
        <v>#VALUE!</v>
      </c>
      <c r="AO336" s="43" t="e">
        <f t="shared" si="221"/>
        <v>#VALUE!</v>
      </c>
      <c r="AP336" s="43" t="e">
        <f t="shared" si="222"/>
        <v>#VALUE!</v>
      </c>
      <c r="AQ336" s="43">
        <f t="shared" si="223"/>
        <v>8.0600000000000023</v>
      </c>
      <c r="AR336" s="43">
        <f t="shared" si="224"/>
        <v>18.490000000000009</v>
      </c>
      <c r="AS336" s="177" t="e">
        <f t="shared" si="225"/>
        <v>#VALUE!</v>
      </c>
      <c r="AT336" s="115" t="e">
        <f t="shared" si="226"/>
        <v>#VALUE!</v>
      </c>
      <c r="AU336" s="115" t="e">
        <f t="shared" si="227"/>
        <v>#VALUE!</v>
      </c>
      <c r="AV336" s="115" t="e">
        <f t="shared" si="228"/>
        <v>#VALUE!</v>
      </c>
      <c r="AW336" s="115" t="e">
        <f t="shared" si="229"/>
        <v>#VALUE!</v>
      </c>
    </row>
    <row r="337" spans="1:49" x14ac:dyDescent="0.35">
      <c r="A337" s="5">
        <f t="shared" si="195"/>
        <v>2020</v>
      </c>
      <c r="B337" s="5">
        <f t="shared" si="196"/>
        <v>3</v>
      </c>
      <c r="C337" s="5">
        <f t="shared" si="197"/>
        <v>9</v>
      </c>
      <c r="D337" s="7">
        <f t="shared" si="198"/>
        <v>44104</v>
      </c>
      <c r="E337" s="7" t="str">
        <f>_xll.GetPriceData($J$4,"assessmentdate",D337)</f>
        <v>#N/A Log in required</v>
      </c>
      <c r="F337" s="33" t="s">
        <v>141</v>
      </c>
      <c r="G337" s="38" t="e">
        <f>_xll.GetPrice($G$4,,"mid",E337)</f>
        <v>#VALUE!</v>
      </c>
      <c r="H337" s="38">
        <f>_xll.GetPrice($G$4,,"mid",D337)</f>
        <v>292.57</v>
      </c>
      <c r="I337" s="38">
        <f>_xll.GetPrice($I$4,"MonthlyAverage","Mid",$D337)</f>
        <v>294.95</v>
      </c>
      <c r="J337" s="16" t="str">
        <f>_xll.GetPriceData(J$4,"mid",$D337)</f>
        <v>#N/A Log in required</v>
      </c>
      <c r="K337" s="21" t="e">
        <f t="shared" si="199"/>
        <v>#VALUE!</v>
      </c>
      <c r="L337" s="16" t="str">
        <f>_xll.GetPriceData(L$4,"mid",$D337)</f>
        <v>#N/A Log in required</v>
      </c>
      <c r="M337" s="21" t="e">
        <f t="shared" si="200"/>
        <v>#VALUE!</v>
      </c>
      <c r="N337" s="16">
        <f>_xll.GetPrice($N$4,"MonthlyAverage","Mid",$D337)</f>
        <v>375.88</v>
      </c>
      <c r="O337" s="179">
        <f>_xll.GetPrice($O$4,"MonthlyAverage","Mid",$D337)</f>
        <v>29.21</v>
      </c>
      <c r="P337" s="21">
        <f t="shared" si="191"/>
        <v>584.20000000000005</v>
      </c>
      <c r="Q337" s="16">
        <f t="shared" si="192"/>
        <v>643.78840000000014</v>
      </c>
      <c r="R337" s="21">
        <f>_xll.GetPrice($R$4,"MonthlyAverage","Mid",$D337)</f>
        <v>28.28</v>
      </c>
      <c r="S337" s="21">
        <f t="shared" si="193"/>
        <v>565.6</v>
      </c>
      <c r="T337" s="16">
        <f t="shared" si="194"/>
        <v>623.29120000000012</v>
      </c>
      <c r="U337" s="190" t="e">
        <f t="shared" si="201"/>
        <v>#VALUE!</v>
      </c>
      <c r="V337" s="183" t="e">
        <f t="shared" si="202"/>
        <v>#VALUE!</v>
      </c>
      <c r="W337" s="191" t="e">
        <f t="shared" si="203"/>
        <v>#VALUE!</v>
      </c>
      <c r="X337" s="183" t="e">
        <f t="shared" si="204"/>
        <v>#VALUE!</v>
      </c>
      <c r="Y337" s="191" t="e">
        <f t="shared" si="205"/>
        <v>#VALUE!</v>
      </c>
      <c r="Z337" s="194" t="e">
        <f t="shared" si="206"/>
        <v>#VALUE!</v>
      </c>
      <c r="AA337" s="183" t="e">
        <f t="shared" si="207"/>
        <v>#VALUE!</v>
      </c>
      <c r="AB337" s="25" t="e">
        <f t="shared" si="208"/>
        <v>#VALUE!</v>
      </c>
      <c r="AC337" s="16" t="e">
        <f t="shared" si="209"/>
        <v>#VALUE!</v>
      </c>
      <c r="AD337" s="16" t="e">
        <f t="shared" si="210"/>
        <v>#VALUE!</v>
      </c>
      <c r="AE337" s="25" t="e">
        <f t="shared" si="211"/>
        <v>#VALUE!</v>
      </c>
      <c r="AF337" s="16" t="e">
        <f t="shared" si="212"/>
        <v>#VALUE!</v>
      </c>
      <c r="AG337" s="16">
        <f t="shared" si="213"/>
        <v>29.629999999999995</v>
      </c>
      <c r="AH337" s="16">
        <f t="shared" si="214"/>
        <v>26.668400000000133</v>
      </c>
      <c r="AI337" s="16">
        <f t="shared" si="215"/>
        <v>101.8248000000001</v>
      </c>
      <c r="AJ337" s="25" t="e">
        <f t="shared" si="216"/>
        <v>#VALUE!</v>
      </c>
      <c r="AK337" s="16" t="e">
        <f t="shared" si="217"/>
        <v>#VALUE!</v>
      </c>
      <c r="AL337" s="16" t="e">
        <f t="shared" si="218"/>
        <v>#VALUE!</v>
      </c>
      <c r="AM337" s="16" t="e">
        <f t="shared" si="219"/>
        <v>#VALUE!</v>
      </c>
      <c r="AN337" s="42" t="e">
        <f t="shared" si="220"/>
        <v>#VALUE!</v>
      </c>
      <c r="AO337" s="43" t="e">
        <f t="shared" si="221"/>
        <v>#VALUE!</v>
      </c>
      <c r="AP337" s="43" t="e">
        <f t="shared" si="222"/>
        <v>#VALUE!</v>
      </c>
      <c r="AQ337" s="43">
        <f t="shared" si="223"/>
        <v>12.420000000000016</v>
      </c>
      <c r="AR337" s="43">
        <f t="shared" si="224"/>
        <v>18.849999999999966</v>
      </c>
      <c r="AS337" s="177" t="e">
        <f t="shared" si="225"/>
        <v>#VALUE!</v>
      </c>
      <c r="AT337" s="115" t="e">
        <f t="shared" si="226"/>
        <v>#VALUE!</v>
      </c>
      <c r="AU337" s="115" t="e">
        <f t="shared" si="227"/>
        <v>#VALUE!</v>
      </c>
      <c r="AV337" s="115" t="e">
        <f t="shared" si="228"/>
        <v>#VALUE!</v>
      </c>
      <c r="AW337" s="115" t="e">
        <f t="shared" si="229"/>
        <v>#VALUE!</v>
      </c>
    </row>
    <row r="338" spans="1:49" x14ac:dyDescent="0.35">
      <c r="A338" s="5">
        <f t="shared" si="195"/>
        <v>2020</v>
      </c>
      <c r="B338" s="5">
        <f t="shared" si="196"/>
        <v>4</v>
      </c>
      <c r="C338" s="5">
        <f t="shared" si="197"/>
        <v>10</v>
      </c>
      <c r="D338" s="7">
        <f t="shared" si="198"/>
        <v>44135</v>
      </c>
      <c r="E338" s="7" t="str">
        <f>_xll.GetPriceData($J$4,"assessmentdate",D338)</f>
        <v>#N/A Log in required</v>
      </c>
      <c r="F338" s="33" t="s">
        <v>142</v>
      </c>
      <c r="G338" s="38" t="e">
        <f>_xll.GetPrice($G$4,,"mid",E338)</f>
        <v>#VALUE!</v>
      </c>
      <c r="H338" s="38">
        <f>_xll.GetPrice($G$4,,"mid",D338)</f>
        <v>284.93</v>
      </c>
      <c r="I338" s="38">
        <f>_xll.GetPrice($I$4,"MonthlyAverage","Mid",$D338)</f>
        <v>281.11</v>
      </c>
      <c r="J338" s="16" t="str">
        <f>_xll.GetPriceData(J$4,"mid",$D338)</f>
        <v>#N/A Log in required</v>
      </c>
      <c r="K338" s="21" t="e">
        <f t="shared" si="199"/>
        <v>#VALUE!</v>
      </c>
      <c r="L338" s="16" t="str">
        <f>_xll.GetPriceData(L$4,"mid",$D338)</f>
        <v>#N/A Log in required</v>
      </c>
      <c r="M338" s="21" t="e">
        <f t="shared" si="200"/>
        <v>#VALUE!</v>
      </c>
      <c r="N338" s="16">
        <f>_xll.GetPrice($N$4,"MonthlyAverage","Mid",$D338)</f>
        <v>373.1</v>
      </c>
      <c r="O338" s="179">
        <f>_xll.GetPrice($O$4,"MonthlyAverage","Mid",$D338)</f>
        <v>29.75</v>
      </c>
      <c r="P338" s="21">
        <f t="shared" si="191"/>
        <v>595</v>
      </c>
      <c r="Q338" s="16">
        <f t="shared" si="192"/>
        <v>655.69</v>
      </c>
      <c r="R338" s="21">
        <f>_xll.GetPrice($R$4,"MonthlyAverage","Mid",$D338)</f>
        <v>32.76</v>
      </c>
      <c r="S338" s="21">
        <f t="shared" si="193"/>
        <v>655.19999999999993</v>
      </c>
      <c r="T338" s="16">
        <f t="shared" si="194"/>
        <v>722.03039999999999</v>
      </c>
      <c r="U338" s="190" t="e">
        <f t="shared" si="201"/>
        <v>#VALUE!</v>
      </c>
      <c r="V338" s="183" t="e">
        <f t="shared" si="202"/>
        <v>#VALUE!</v>
      </c>
      <c r="W338" s="191" t="e">
        <f t="shared" si="203"/>
        <v>#VALUE!</v>
      </c>
      <c r="X338" s="183" t="e">
        <f t="shared" si="204"/>
        <v>#VALUE!</v>
      </c>
      <c r="Y338" s="191" t="e">
        <f t="shared" si="205"/>
        <v>#VALUE!</v>
      </c>
      <c r="Z338" s="194" t="e">
        <f t="shared" si="206"/>
        <v>#VALUE!</v>
      </c>
      <c r="AA338" s="183" t="e">
        <f t="shared" si="207"/>
        <v>#VALUE!</v>
      </c>
      <c r="AB338" s="25" t="e">
        <f t="shared" si="208"/>
        <v>#VALUE!</v>
      </c>
      <c r="AC338" s="16" t="e">
        <f t="shared" si="209"/>
        <v>#VALUE!</v>
      </c>
      <c r="AD338" s="16" t="e">
        <f t="shared" si="210"/>
        <v>#VALUE!</v>
      </c>
      <c r="AE338" s="25" t="e">
        <f t="shared" si="211"/>
        <v>#VALUE!</v>
      </c>
      <c r="AF338" s="16" t="e">
        <f t="shared" si="212"/>
        <v>#VALUE!</v>
      </c>
      <c r="AG338" s="16">
        <f t="shared" si="213"/>
        <v>-2.7799999999999727</v>
      </c>
      <c r="AH338" s="16">
        <f t="shared" si="214"/>
        <v>11.901599999999917</v>
      </c>
      <c r="AI338" s="16">
        <f t="shared" si="215"/>
        <v>98.739199999999869</v>
      </c>
      <c r="AJ338" s="25" t="e">
        <f t="shared" si="216"/>
        <v>#VALUE!</v>
      </c>
      <c r="AK338" s="16" t="e">
        <f t="shared" si="217"/>
        <v>#VALUE!</v>
      </c>
      <c r="AL338" s="16" t="e">
        <f t="shared" si="218"/>
        <v>#VALUE!</v>
      </c>
      <c r="AM338" s="16" t="e">
        <f t="shared" si="219"/>
        <v>#VALUE!</v>
      </c>
      <c r="AN338" s="42" t="e">
        <f t="shared" si="220"/>
        <v>#VALUE!</v>
      </c>
      <c r="AO338" s="43" t="e">
        <f t="shared" si="221"/>
        <v>#VALUE!</v>
      </c>
      <c r="AP338" s="43" t="e">
        <f t="shared" si="222"/>
        <v>#VALUE!</v>
      </c>
      <c r="AQ338" s="43">
        <f t="shared" si="223"/>
        <v>-7.6399999999999864</v>
      </c>
      <c r="AR338" s="43">
        <f t="shared" si="224"/>
        <v>-13.839999999999975</v>
      </c>
      <c r="AS338" s="177" t="e">
        <f t="shared" si="225"/>
        <v>#VALUE!</v>
      </c>
      <c r="AT338" s="115" t="e">
        <f t="shared" si="226"/>
        <v>#VALUE!</v>
      </c>
      <c r="AU338" s="115" t="e">
        <f t="shared" si="227"/>
        <v>#VALUE!</v>
      </c>
      <c r="AV338" s="115" t="e">
        <f t="shared" si="228"/>
        <v>#VALUE!</v>
      </c>
      <c r="AW338" s="115" t="e">
        <f t="shared" si="229"/>
        <v>#VALUE!</v>
      </c>
    </row>
    <row r="339" spans="1:49" x14ac:dyDescent="0.35">
      <c r="A339" s="5">
        <f t="shared" si="195"/>
        <v>2020</v>
      </c>
      <c r="B339" s="5">
        <f t="shared" si="196"/>
        <v>4</v>
      </c>
      <c r="C339" s="5">
        <f t="shared" si="197"/>
        <v>11</v>
      </c>
      <c r="D339" s="7">
        <f t="shared" si="198"/>
        <v>44165</v>
      </c>
      <c r="E339" s="7" t="str">
        <f>_xll.GetPriceData($J$4,"assessmentdate",D339)</f>
        <v>#N/A Log in required</v>
      </c>
      <c r="F339" s="33" t="s">
        <v>143</v>
      </c>
      <c r="G339" s="38" t="e">
        <f>_xll.GetPrice($G$4,,"mid",E339)</f>
        <v>#VALUE!</v>
      </c>
      <c r="H339" s="38">
        <f>_xll.GetPrice($G$4,,"mid",D339)</f>
        <v>347.14</v>
      </c>
      <c r="I339" s="38">
        <f>_xll.GetPrice($I$4,"MonthlyAverage","Mid",$D339)</f>
        <v>312.25</v>
      </c>
      <c r="J339" s="16" t="str">
        <f>_xll.GetPriceData(J$4,"mid",$D339)</f>
        <v>#N/A Log in required</v>
      </c>
      <c r="K339" s="21" t="e">
        <f t="shared" si="199"/>
        <v>#VALUE!</v>
      </c>
      <c r="L339" s="16" t="str">
        <f>_xll.GetPriceData(L$4,"mid",$D339)</f>
        <v>#N/A Log in required</v>
      </c>
      <c r="M339" s="21" t="e">
        <f t="shared" si="200"/>
        <v>#VALUE!</v>
      </c>
      <c r="N339" s="16">
        <f>_xll.GetPrice($N$4,"MonthlyAverage","Mid",$D339)</f>
        <v>404.25</v>
      </c>
      <c r="O339" s="179">
        <f>_xll.GetPrice($O$4,"MonthlyAverage","Mid",$D339)</f>
        <v>29.78</v>
      </c>
      <c r="P339" s="21">
        <f t="shared" si="191"/>
        <v>595.6</v>
      </c>
      <c r="Q339" s="16">
        <f t="shared" si="192"/>
        <v>656.35120000000006</v>
      </c>
      <c r="R339" s="21">
        <f>_xll.GetPrice($R$4,"MonthlyAverage","Mid",$D339)</f>
        <v>36.36</v>
      </c>
      <c r="S339" s="21">
        <f t="shared" si="193"/>
        <v>727.2</v>
      </c>
      <c r="T339" s="16">
        <f t="shared" si="194"/>
        <v>801.37440000000015</v>
      </c>
      <c r="U339" s="190" t="e">
        <f t="shared" si="201"/>
        <v>#VALUE!</v>
      </c>
      <c r="V339" s="183" t="e">
        <f t="shared" si="202"/>
        <v>#VALUE!</v>
      </c>
      <c r="W339" s="191" t="e">
        <f t="shared" si="203"/>
        <v>#VALUE!</v>
      </c>
      <c r="X339" s="183" t="e">
        <f t="shared" si="204"/>
        <v>#VALUE!</v>
      </c>
      <c r="Y339" s="191" t="e">
        <f t="shared" si="205"/>
        <v>#VALUE!</v>
      </c>
      <c r="Z339" s="194" t="e">
        <f t="shared" si="206"/>
        <v>#VALUE!</v>
      </c>
      <c r="AA339" s="183" t="e">
        <f t="shared" si="207"/>
        <v>#VALUE!</v>
      </c>
      <c r="AB339" s="25" t="e">
        <f t="shared" si="208"/>
        <v>#VALUE!</v>
      </c>
      <c r="AC339" s="16" t="e">
        <f t="shared" si="209"/>
        <v>#VALUE!</v>
      </c>
      <c r="AD339" s="16" t="e">
        <f t="shared" si="210"/>
        <v>#VALUE!</v>
      </c>
      <c r="AE339" s="25" t="e">
        <f t="shared" si="211"/>
        <v>#VALUE!</v>
      </c>
      <c r="AF339" s="16" t="e">
        <f t="shared" si="212"/>
        <v>#VALUE!</v>
      </c>
      <c r="AG339" s="16">
        <f t="shared" si="213"/>
        <v>31.149999999999977</v>
      </c>
      <c r="AH339" s="16">
        <f t="shared" si="214"/>
        <v>0.661200000000008</v>
      </c>
      <c r="AI339" s="16">
        <f t="shared" si="215"/>
        <v>79.344000000000165</v>
      </c>
      <c r="AJ339" s="25" t="e">
        <f t="shared" si="216"/>
        <v>#VALUE!</v>
      </c>
      <c r="AK339" s="16" t="e">
        <f t="shared" si="217"/>
        <v>#VALUE!</v>
      </c>
      <c r="AL339" s="16" t="e">
        <f t="shared" si="218"/>
        <v>#VALUE!</v>
      </c>
      <c r="AM339" s="16" t="e">
        <f t="shared" si="219"/>
        <v>#VALUE!</v>
      </c>
      <c r="AN339" s="42" t="e">
        <f t="shared" si="220"/>
        <v>#VALUE!</v>
      </c>
      <c r="AO339" s="43" t="e">
        <f t="shared" si="221"/>
        <v>#VALUE!</v>
      </c>
      <c r="AP339" s="43" t="e">
        <f t="shared" si="222"/>
        <v>#VALUE!</v>
      </c>
      <c r="AQ339" s="43">
        <f t="shared" si="223"/>
        <v>62.20999999999998</v>
      </c>
      <c r="AR339" s="43">
        <f t="shared" si="224"/>
        <v>31.139999999999986</v>
      </c>
      <c r="AS339" s="177" t="e">
        <f t="shared" si="225"/>
        <v>#VALUE!</v>
      </c>
      <c r="AT339" s="115" t="e">
        <f t="shared" si="226"/>
        <v>#VALUE!</v>
      </c>
      <c r="AU339" s="115" t="e">
        <f t="shared" si="227"/>
        <v>#VALUE!</v>
      </c>
      <c r="AV339" s="115" t="e">
        <f t="shared" si="228"/>
        <v>#VALUE!</v>
      </c>
      <c r="AW339" s="115" t="e">
        <f t="shared" si="229"/>
        <v>#VALUE!</v>
      </c>
    </row>
    <row r="340" spans="1:49" x14ac:dyDescent="0.35">
      <c r="A340" s="5">
        <f t="shared" si="195"/>
        <v>2020</v>
      </c>
      <c r="B340" s="5">
        <f t="shared" si="196"/>
        <v>4</v>
      </c>
      <c r="C340" s="5">
        <f t="shared" si="197"/>
        <v>12</v>
      </c>
      <c r="D340" s="7">
        <f t="shared" si="198"/>
        <v>44196</v>
      </c>
      <c r="E340" s="7" t="str">
        <f>_xll.GetPriceData($J$4,"assessmentdate",D340)</f>
        <v>#N/A Log in required</v>
      </c>
      <c r="F340" s="33" t="s">
        <v>144</v>
      </c>
      <c r="G340" s="38" t="e">
        <f>_xll.GetPrice($G$4,,"mid",E340)</f>
        <v>#VALUE!</v>
      </c>
      <c r="H340" s="38">
        <f>_xll.GetPrice($G$4,,"mid",D340)</f>
        <v>464.17</v>
      </c>
      <c r="I340" s="38">
        <f>_xll.GetPrice($I$4,"MonthlyAverage","Mid",$D340)</f>
        <v>413.13</v>
      </c>
      <c r="J340" s="16" t="str">
        <f>_xll.GetPriceData(J$4,"mid",$D340)</f>
        <v>#N/A Log in required</v>
      </c>
      <c r="K340" s="21" t="e">
        <f t="shared" si="199"/>
        <v>#VALUE!</v>
      </c>
      <c r="L340" s="16" t="str">
        <f>_xll.GetPriceData(L$4,"mid",$D340)</f>
        <v>#N/A Log in required</v>
      </c>
      <c r="M340" s="21" t="e">
        <f t="shared" si="200"/>
        <v>#VALUE!</v>
      </c>
      <c r="N340" s="16">
        <f>_xll.GetPrice($N$4,"MonthlyAverage","Mid",$D340)</f>
        <v>510.5</v>
      </c>
      <c r="O340" s="179">
        <f>_xll.GetPrice($O$4,"MonthlyAverage","Mid",$D340)</f>
        <v>33.85</v>
      </c>
      <c r="P340" s="21">
        <f t="shared" si="191"/>
        <v>677</v>
      </c>
      <c r="Q340" s="16">
        <f t="shared" si="192"/>
        <v>746.05400000000009</v>
      </c>
      <c r="R340" s="21">
        <f>_xll.GetPrice($R$4,"MonthlyAverage","Mid",$D340)</f>
        <v>46.96</v>
      </c>
      <c r="S340" s="21">
        <f t="shared" si="193"/>
        <v>939.2</v>
      </c>
      <c r="T340" s="16">
        <f t="shared" si="194"/>
        <v>1034.9984000000002</v>
      </c>
      <c r="U340" s="190" t="e">
        <f t="shared" si="201"/>
        <v>#VALUE!</v>
      </c>
      <c r="V340" s="183" t="e">
        <f t="shared" si="202"/>
        <v>#VALUE!</v>
      </c>
      <c r="W340" s="191" t="e">
        <f t="shared" si="203"/>
        <v>#VALUE!</v>
      </c>
      <c r="X340" s="183" t="e">
        <f t="shared" si="204"/>
        <v>#VALUE!</v>
      </c>
      <c r="Y340" s="191" t="e">
        <f t="shared" si="205"/>
        <v>#VALUE!</v>
      </c>
      <c r="Z340" s="194" t="e">
        <f t="shared" si="206"/>
        <v>#VALUE!</v>
      </c>
      <c r="AA340" s="183" t="e">
        <f t="shared" si="207"/>
        <v>#VALUE!</v>
      </c>
      <c r="AB340" s="25" t="e">
        <f t="shared" si="208"/>
        <v>#VALUE!</v>
      </c>
      <c r="AC340" s="16" t="e">
        <f t="shared" si="209"/>
        <v>#VALUE!</v>
      </c>
      <c r="AD340" s="16" t="e">
        <f t="shared" si="210"/>
        <v>#VALUE!</v>
      </c>
      <c r="AE340" s="25" t="e">
        <f t="shared" si="211"/>
        <v>#VALUE!</v>
      </c>
      <c r="AF340" s="16" t="e">
        <f t="shared" si="212"/>
        <v>#VALUE!</v>
      </c>
      <c r="AG340" s="16">
        <f t="shared" si="213"/>
        <v>106.25</v>
      </c>
      <c r="AH340" s="16">
        <f t="shared" si="214"/>
        <v>89.702800000000025</v>
      </c>
      <c r="AI340" s="16">
        <f t="shared" si="215"/>
        <v>233.62400000000002</v>
      </c>
      <c r="AJ340" s="25" t="e">
        <f t="shared" si="216"/>
        <v>#VALUE!</v>
      </c>
      <c r="AK340" s="16" t="e">
        <f t="shared" si="217"/>
        <v>#VALUE!</v>
      </c>
      <c r="AL340" s="16" t="e">
        <f t="shared" si="218"/>
        <v>#VALUE!</v>
      </c>
      <c r="AM340" s="16" t="e">
        <f t="shared" si="219"/>
        <v>#VALUE!</v>
      </c>
      <c r="AN340" s="42" t="e">
        <f t="shared" si="220"/>
        <v>#VALUE!</v>
      </c>
      <c r="AO340" s="43" t="e">
        <f t="shared" si="221"/>
        <v>#VALUE!</v>
      </c>
      <c r="AP340" s="43" t="e">
        <f t="shared" si="222"/>
        <v>#VALUE!</v>
      </c>
      <c r="AQ340" s="43">
        <f t="shared" si="223"/>
        <v>117.03000000000003</v>
      </c>
      <c r="AR340" s="43">
        <f t="shared" si="224"/>
        <v>100.88</v>
      </c>
      <c r="AS340" s="177" t="e">
        <f t="shared" si="225"/>
        <v>#VALUE!</v>
      </c>
      <c r="AT340" s="115" t="e">
        <f t="shared" si="226"/>
        <v>#VALUE!</v>
      </c>
      <c r="AU340" s="115" t="e">
        <f t="shared" si="227"/>
        <v>#VALUE!</v>
      </c>
      <c r="AV340" s="115" t="e">
        <f t="shared" si="228"/>
        <v>#VALUE!</v>
      </c>
      <c r="AW340" s="115" t="e">
        <f t="shared" si="229"/>
        <v>#VALUE!</v>
      </c>
    </row>
    <row r="341" spans="1:49" x14ac:dyDescent="0.35">
      <c r="A341" s="5">
        <f t="shared" si="195"/>
        <v>2021</v>
      </c>
      <c r="B341" s="5">
        <f t="shared" si="196"/>
        <v>1</v>
      </c>
      <c r="C341" s="5">
        <f t="shared" si="197"/>
        <v>1</v>
      </c>
      <c r="D341" s="7">
        <f t="shared" si="198"/>
        <v>44227</v>
      </c>
      <c r="E341" s="7" t="str">
        <f>_xll.GetPriceData($J$4,"assessmentdate",D341)</f>
        <v>#N/A Log in required</v>
      </c>
      <c r="F341" s="33" t="s">
        <v>455</v>
      </c>
      <c r="G341" s="38" t="e">
        <f>_xll.GetPrice($G$4,,"mid",E341)</f>
        <v>#VALUE!</v>
      </c>
      <c r="H341" s="38">
        <f>_xll.GetPrice($G$4,,"mid",D341)</f>
        <v>407.95</v>
      </c>
      <c r="I341" s="38">
        <f>_xll.GetPrice($I$4,"MonthlyAverage","Mid",$D341)</f>
        <v>449.96</v>
      </c>
      <c r="J341" s="16" t="str">
        <f>_xll.GetPriceData(J$4,"mid",$D341)</f>
        <v>#N/A Log in required</v>
      </c>
      <c r="K341" s="21" t="e">
        <f t="shared" si="199"/>
        <v>#VALUE!</v>
      </c>
      <c r="L341" s="16" t="str">
        <f>_xll.GetPriceData(L$4,"mid",$D341)</f>
        <v>#N/A Log in required</v>
      </c>
      <c r="M341" s="21" t="e">
        <f t="shared" si="200"/>
        <v>#VALUE!</v>
      </c>
      <c r="N341" s="16">
        <f>_xll.GetPrice($N$4,"MonthlyAverage","Mid",$D341)</f>
        <v>555.63</v>
      </c>
      <c r="O341" s="179">
        <f>_xll.GetPrice($O$4,"MonthlyAverage","Mid",$D341)</f>
        <v>39.19</v>
      </c>
      <c r="P341" s="21">
        <f t="shared" si="191"/>
        <v>783.8</v>
      </c>
      <c r="Q341" s="16">
        <f t="shared" si="192"/>
        <v>863.74760000000003</v>
      </c>
      <c r="R341" s="21">
        <f>_xll.GetPrice($R$4,"MonthlyAverage","Mid",$D341)</f>
        <v>54.93</v>
      </c>
      <c r="S341" s="21">
        <f t="shared" si="193"/>
        <v>1098.5999999999999</v>
      </c>
      <c r="T341" s="16">
        <f t="shared" si="194"/>
        <v>1210.6572000000001</v>
      </c>
      <c r="U341" s="190" t="e">
        <f t="shared" si="201"/>
        <v>#VALUE!</v>
      </c>
      <c r="V341" s="183" t="e">
        <f t="shared" si="202"/>
        <v>#VALUE!</v>
      </c>
      <c r="W341" s="191" t="e">
        <f t="shared" si="203"/>
        <v>#VALUE!</v>
      </c>
      <c r="X341" s="183" t="e">
        <f t="shared" si="204"/>
        <v>#VALUE!</v>
      </c>
      <c r="Y341" s="191" t="e">
        <f t="shared" si="205"/>
        <v>#VALUE!</v>
      </c>
      <c r="Z341" s="194" t="e">
        <f t="shared" si="206"/>
        <v>#VALUE!</v>
      </c>
      <c r="AA341" s="183" t="e">
        <f t="shared" si="207"/>
        <v>#VALUE!</v>
      </c>
      <c r="AB341" s="25" t="e">
        <f t="shared" si="208"/>
        <v>#VALUE!</v>
      </c>
      <c r="AC341" s="16" t="e">
        <f t="shared" si="209"/>
        <v>#VALUE!</v>
      </c>
      <c r="AD341" s="16" t="e">
        <f t="shared" si="210"/>
        <v>#VALUE!</v>
      </c>
      <c r="AE341" s="25" t="e">
        <f t="shared" si="211"/>
        <v>#VALUE!</v>
      </c>
      <c r="AF341" s="16" t="e">
        <f t="shared" si="212"/>
        <v>#VALUE!</v>
      </c>
      <c r="AG341" s="16">
        <f t="shared" si="213"/>
        <v>45.129999999999995</v>
      </c>
      <c r="AH341" s="16">
        <f t="shared" si="214"/>
        <v>117.69359999999995</v>
      </c>
      <c r="AI341" s="16">
        <f t="shared" si="215"/>
        <v>175.65879999999993</v>
      </c>
      <c r="AJ341" s="25" t="e">
        <f t="shared" si="216"/>
        <v>#VALUE!</v>
      </c>
      <c r="AK341" s="16" t="e">
        <f t="shared" si="217"/>
        <v>#VALUE!</v>
      </c>
      <c r="AL341" s="16" t="e">
        <f t="shared" si="218"/>
        <v>#VALUE!</v>
      </c>
      <c r="AM341" s="16" t="e">
        <f t="shared" si="219"/>
        <v>#VALUE!</v>
      </c>
      <c r="AN341" s="42" t="e">
        <f t="shared" si="220"/>
        <v>#VALUE!</v>
      </c>
      <c r="AO341" s="43" t="e">
        <f t="shared" si="221"/>
        <v>#VALUE!</v>
      </c>
      <c r="AP341" s="43" t="e">
        <f t="shared" si="222"/>
        <v>#VALUE!</v>
      </c>
      <c r="AQ341" s="43">
        <f t="shared" si="223"/>
        <v>-56.220000000000027</v>
      </c>
      <c r="AR341" s="43">
        <f t="shared" si="224"/>
        <v>36.829999999999984</v>
      </c>
      <c r="AS341" s="177" t="e">
        <f t="shared" si="225"/>
        <v>#VALUE!</v>
      </c>
      <c r="AT341" s="115" t="e">
        <f t="shared" si="226"/>
        <v>#VALUE!</v>
      </c>
      <c r="AU341" s="115" t="e">
        <f t="shared" si="227"/>
        <v>#VALUE!</v>
      </c>
      <c r="AV341" s="115" t="e">
        <f t="shared" si="228"/>
        <v>#VALUE!</v>
      </c>
      <c r="AW341" s="115" t="e">
        <f t="shared" si="229"/>
        <v>#VALUE!</v>
      </c>
    </row>
    <row r="342" spans="1:49" x14ac:dyDescent="0.35">
      <c r="A342" s="5">
        <f t="shared" si="195"/>
        <v>2021</v>
      </c>
      <c r="B342" s="5">
        <f t="shared" si="196"/>
        <v>1</v>
      </c>
      <c r="C342" s="5">
        <f t="shared" si="197"/>
        <v>2</v>
      </c>
      <c r="D342" s="7">
        <f t="shared" si="198"/>
        <v>44255</v>
      </c>
      <c r="E342" s="7" t="str">
        <f>_xll.GetPriceData($J$4,"assessmentdate",D342)</f>
        <v>#N/A Log in required</v>
      </c>
      <c r="F342" s="33" t="s">
        <v>570</v>
      </c>
      <c r="G342" s="38" t="e">
        <f>_xll.GetPrice($G$4,,"mid",E342)</f>
        <v>#VALUE!</v>
      </c>
      <c r="H342" s="38">
        <f>_xll.GetPrice($G$4,,"mid",D342)</f>
        <v>452.17</v>
      </c>
      <c r="I342" s="38">
        <f>_xll.GetPrice($I$4,"MonthlyAverage","Mid",$D342)</f>
        <v>409.81</v>
      </c>
      <c r="J342" s="16" t="str">
        <f>_xll.GetPriceData(J$4,"mid",$D342)</f>
        <v>#N/A Log in required</v>
      </c>
      <c r="K342" s="21" t="e">
        <f t="shared" si="199"/>
        <v>#VALUE!</v>
      </c>
      <c r="L342" s="16" t="str">
        <f>_xll.GetPriceData(L$4,"mid",$D342)</f>
        <v>#N/A Log in required</v>
      </c>
      <c r="M342" s="21" t="e">
        <f t="shared" si="200"/>
        <v>#VALUE!</v>
      </c>
      <c r="N342" s="16">
        <f>_xll.GetPrice($N$4,"MonthlyAverage","Mid",$D342)</f>
        <v>521.25</v>
      </c>
      <c r="O342" s="179">
        <f>_xll.GetPrice($O$4,"MonthlyAverage","Mid",$D342)</f>
        <v>39.75</v>
      </c>
      <c r="P342" s="21">
        <f t="shared" si="191"/>
        <v>795</v>
      </c>
      <c r="Q342" s="16">
        <f t="shared" si="192"/>
        <v>876.09</v>
      </c>
      <c r="R342" s="21">
        <f>_xll.GetPrice($R$4,"MonthlyAverage","Mid",$D342)</f>
        <v>59.69</v>
      </c>
      <c r="S342" s="21">
        <f t="shared" si="193"/>
        <v>1193.8</v>
      </c>
      <c r="T342" s="16">
        <f t="shared" si="194"/>
        <v>1315.5676000000001</v>
      </c>
      <c r="U342" s="190" t="e">
        <f t="shared" si="201"/>
        <v>#VALUE!</v>
      </c>
      <c r="V342" s="183" t="e">
        <f t="shared" si="202"/>
        <v>#VALUE!</v>
      </c>
      <c r="W342" s="191" t="e">
        <f t="shared" si="203"/>
        <v>#VALUE!</v>
      </c>
      <c r="X342" s="183" t="e">
        <f t="shared" si="204"/>
        <v>#VALUE!</v>
      </c>
      <c r="Y342" s="191" t="e">
        <f t="shared" si="205"/>
        <v>#VALUE!</v>
      </c>
      <c r="Z342" s="194" t="e">
        <f t="shared" si="206"/>
        <v>#VALUE!</v>
      </c>
      <c r="AA342" s="183" t="e">
        <f t="shared" si="207"/>
        <v>#VALUE!</v>
      </c>
      <c r="AB342" s="25" t="e">
        <f t="shared" si="208"/>
        <v>#VALUE!</v>
      </c>
      <c r="AC342" s="16" t="e">
        <f t="shared" si="209"/>
        <v>#VALUE!</v>
      </c>
      <c r="AD342" s="16" t="e">
        <f t="shared" si="210"/>
        <v>#VALUE!</v>
      </c>
      <c r="AE342" s="25" t="e">
        <f t="shared" si="211"/>
        <v>#VALUE!</v>
      </c>
      <c r="AF342" s="16" t="e">
        <f t="shared" si="212"/>
        <v>#VALUE!</v>
      </c>
      <c r="AG342" s="16">
        <f t="shared" si="213"/>
        <v>-34.379999999999995</v>
      </c>
      <c r="AH342" s="16">
        <f t="shared" si="214"/>
        <v>12.342399999999998</v>
      </c>
      <c r="AI342" s="16">
        <f t="shared" si="215"/>
        <v>104.91039999999998</v>
      </c>
      <c r="AJ342" s="25" t="e">
        <f t="shared" si="216"/>
        <v>#VALUE!</v>
      </c>
      <c r="AK342" s="16" t="e">
        <f t="shared" si="217"/>
        <v>#VALUE!</v>
      </c>
      <c r="AL342" s="16" t="e">
        <f t="shared" si="218"/>
        <v>#VALUE!</v>
      </c>
      <c r="AM342" s="16" t="e">
        <f t="shared" si="219"/>
        <v>#VALUE!</v>
      </c>
      <c r="AN342" s="42" t="e">
        <f t="shared" si="220"/>
        <v>#VALUE!</v>
      </c>
      <c r="AO342" s="43" t="e">
        <f t="shared" si="221"/>
        <v>#VALUE!</v>
      </c>
      <c r="AP342" s="43" t="e">
        <f t="shared" si="222"/>
        <v>#VALUE!</v>
      </c>
      <c r="AQ342" s="43">
        <f t="shared" si="223"/>
        <v>44.220000000000027</v>
      </c>
      <c r="AR342" s="43">
        <f t="shared" si="224"/>
        <v>-40.149999999999977</v>
      </c>
      <c r="AS342" s="177" t="e">
        <f t="shared" ref="AS342" si="230">IF(OR(AND(AN342&gt;0,AB342&gt;0),AND(AN342&lt;0,AB342&lt;0)),"align","diverge")</f>
        <v>#VALUE!</v>
      </c>
      <c r="AT342" s="115" t="e">
        <f t="shared" ref="AT342" si="231">IF(OR(AND(AO342&gt;0,AB342&gt;0),AND(AO342&lt;0,AB342&lt;0)),"align","diverge")</f>
        <v>#VALUE!</v>
      </c>
      <c r="AU342" s="115" t="e">
        <f t="shared" ref="AU342" si="232">IF(OR(AND(AP342&gt;0,AB342&gt;0),AND(AP342&lt;0,AB342&lt;0)),"align","diverge")</f>
        <v>#VALUE!</v>
      </c>
      <c r="AV342" s="115" t="e">
        <f t="shared" ref="AV342" si="233">IF(OR(AND(AQ342&gt;0,AB342&gt;0),AND(AQ342&lt;0,AB342&lt;0)),"align","diverge")</f>
        <v>#VALUE!</v>
      </c>
      <c r="AW342" s="115" t="e">
        <f t="shared" ref="AW342" si="234">IF(OR(AND(AR342&gt;0,AB342&gt;0),AND(AR342&lt;0,AB342&lt;0)),"align","diverge")</f>
        <v>#VALUE!</v>
      </c>
    </row>
    <row r="343" spans="1:49" x14ac:dyDescent="0.35">
      <c r="A343" s="5">
        <f t="shared" si="195"/>
        <v>2021</v>
      </c>
      <c r="B343" s="5">
        <f t="shared" si="196"/>
        <v>1</v>
      </c>
      <c r="C343" s="5">
        <f t="shared" si="197"/>
        <v>3</v>
      </c>
      <c r="D343" s="7">
        <f t="shared" si="198"/>
        <v>44286</v>
      </c>
      <c r="E343" s="7" t="str">
        <f>_xll.GetPriceData($J$4,"assessmentdate",D343)</f>
        <v>#N/A Log in required</v>
      </c>
      <c r="F343" s="33" t="s">
        <v>621</v>
      </c>
      <c r="G343" s="38" t="e">
        <f>_xll.GetPrice($G$4,,"mid",E343)</f>
        <v>#VALUE!</v>
      </c>
      <c r="H343" s="38">
        <f>_xll.GetPrice($G$4,,"mid",D343)</f>
        <v>420.64</v>
      </c>
      <c r="I343" s="38">
        <f>_xll.GetPrice($I$4,"MonthlyAverage","Mid",$D343)</f>
        <v>434.09</v>
      </c>
      <c r="J343" s="16" t="str">
        <f>_xll.GetPriceData(J$4,"mid",$D343)</f>
        <v>#N/A Log in required</v>
      </c>
      <c r="K343" s="21" t="e">
        <f t="shared" si="199"/>
        <v>#VALUE!</v>
      </c>
      <c r="L343" s="16" t="str">
        <f>_xll.GetPriceData(L$4,"mid",$D343)</f>
        <v>#N/A Log in required</v>
      </c>
      <c r="M343" s="21" t="e">
        <f t="shared" si="200"/>
        <v>#VALUE!</v>
      </c>
      <c r="N343" s="16">
        <f>_xll.GetPrice($N$4,"MonthlyAverage","Mid",$D343)</f>
        <v>567.5</v>
      </c>
      <c r="O343" s="179">
        <f>_xll.GetPrice($O$4,"MonthlyAverage","Mid",$D343)</f>
        <v>41.35</v>
      </c>
      <c r="P343" s="21">
        <f t="shared" si="191"/>
        <v>827</v>
      </c>
      <c r="Q343" s="16">
        <f t="shared" si="192"/>
        <v>911.35400000000004</v>
      </c>
      <c r="R343" s="21">
        <f>_xll.GetPrice($R$4,"MonthlyAverage","Mid",$D343)</f>
        <v>64.510000000000005</v>
      </c>
      <c r="S343" s="21">
        <f t="shared" si="193"/>
        <v>1290.2</v>
      </c>
      <c r="T343" s="16">
        <f t="shared" si="194"/>
        <v>1421.8004000000001</v>
      </c>
      <c r="U343" s="190" t="e">
        <f t="shared" si="201"/>
        <v>#VALUE!</v>
      </c>
      <c r="V343" s="183" t="e">
        <f t="shared" si="202"/>
        <v>#VALUE!</v>
      </c>
      <c r="W343" s="191" t="e">
        <f t="shared" si="203"/>
        <v>#VALUE!</v>
      </c>
      <c r="X343" s="183" t="e">
        <f t="shared" si="204"/>
        <v>#VALUE!</v>
      </c>
      <c r="Y343" s="191" t="e">
        <f t="shared" si="205"/>
        <v>#VALUE!</v>
      </c>
      <c r="Z343" s="194" t="e">
        <f t="shared" si="206"/>
        <v>#VALUE!</v>
      </c>
      <c r="AA343" s="183" t="e">
        <f t="shared" si="207"/>
        <v>#VALUE!</v>
      </c>
      <c r="AB343" s="25" t="e">
        <f t="shared" si="208"/>
        <v>#VALUE!</v>
      </c>
      <c r="AC343" s="16" t="e">
        <f t="shared" si="209"/>
        <v>#VALUE!</v>
      </c>
      <c r="AD343" s="16" t="e">
        <f t="shared" si="210"/>
        <v>#VALUE!</v>
      </c>
      <c r="AE343" s="25" t="e">
        <f t="shared" si="211"/>
        <v>#VALUE!</v>
      </c>
      <c r="AF343" s="16" t="e">
        <f t="shared" si="212"/>
        <v>#VALUE!</v>
      </c>
      <c r="AG343" s="16">
        <f t="shared" si="213"/>
        <v>46.25</v>
      </c>
      <c r="AH343" s="16">
        <f t="shared" si="214"/>
        <v>35.26400000000001</v>
      </c>
      <c r="AI343" s="16">
        <f t="shared" si="215"/>
        <v>106.2328</v>
      </c>
      <c r="AJ343" s="25" t="e">
        <f t="shared" si="216"/>
        <v>#VALUE!</v>
      </c>
      <c r="AK343" s="16" t="e">
        <f t="shared" si="217"/>
        <v>#VALUE!</v>
      </c>
      <c r="AL343" s="16" t="e">
        <f t="shared" si="218"/>
        <v>#VALUE!</v>
      </c>
      <c r="AM343" s="16" t="e">
        <f t="shared" si="219"/>
        <v>#VALUE!</v>
      </c>
      <c r="AN343" s="42" t="e">
        <f t="shared" si="220"/>
        <v>#VALUE!</v>
      </c>
      <c r="AO343" s="43" t="e">
        <f t="shared" si="221"/>
        <v>#VALUE!</v>
      </c>
      <c r="AP343" s="43" t="e">
        <f t="shared" si="222"/>
        <v>#VALUE!</v>
      </c>
      <c r="AQ343" s="43">
        <f t="shared" si="223"/>
        <v>-31.53000000000003</v>
      </c>
      <c r="AR343" s="43">
        <f t="shared" si="224"/>
        <v>24.279999999999973</v>
      </c>
      <c r="AS343" s="177" t="e">
        <f t="shared" ref="AS343" si="235">IF(OR(AND(AN343&gt;0,AB343&gt;0),AND(AN343&lt;0,AB343&lt;0)),"align","diverge")</f>
        <v>#VALUE!</v>
      </c>
      <c r="AT343" s="115" t="e">
        <f t="shared" ref="AT343" si="236">IF(OR(AND(AO343&gt;0,AB343&gt;0),AND(AO343&lt;0,AB343&lt;0)),"align","diverge")</f>
        <v>#VALUE!</v>
      </c>
      <c r="AU343" s="115" t="e">
        <f t="shared" ref="AU343" si="237">IF(OR(AND(AP343&gt;0,AB343&gt;0),AND(AP343&lt;0,AB343&lt;0)),"align","diverge")</f>
        <v>#VALUE!</v>
      </c>
      <c r="AV343" s="115" t="e">
        <f t="shared" ref="AV343" si="238">IF(OR(AND(AQ343&gt;0,AB343&gt;0),AND(AQ343&lt;0,AB343&lt;0)),"align","diverge")</f>
        <v>#VALUE!</v>
      </c>
      <c r="AW343" s="115" t="e">
        <f t="shared" ref="AW343" si="239">IF(OR(AND(AR343&gt;0,AB343&gt;0),AND(AR343&lt;0,AB343&lt;0)),"align","diverge")</f>
        <v>#VALUE!</v>
      </c>
    </row>
    <row r="344" spans="1:49" x14ac:dyDescent="0.35">
      <c r="A344" s="5">
        <f t="shared" si="195"/>
        <v>2021</v>
      </c>
      <c r="B344" s="5">
        <f t="shared" si="196"/>
        <v>2</v>
      </c>
      <c r="C344" s="5">
        <f t="shared" si="197"/>
        <v>4</v>
      </c>
      <c r="D344" s="7">
        <f t="shared" si="198"/>
        <v>44316</v>
      </c>
      <c r="E344" s="7" t="str">
        <f>_xll.GetPriceData($J$4,"assessmentdate",D344)</f>
        <v>#N/A Log in required</v>
      </c>
      <c r="F344" s="33" t="s">
        <v>637</v>
      </c>
      <c r="G344" s="38" t="e">
        <f>_xll.GetPrice($G$4,,"mid",E344)</f>
        <v>#VALUE!</v>
      </c>
      <c r="H344" s="38">
        <f>_xll.GetPrice($G$4,,"mid",D344)</f>
        <v>448.47</v>
      </c>
      <c r="I344" s="38">
        <f>_xll.GetPrice($I$4,"MonthlyAverage","Mid",$D344)</f>
        <v>424.94</v>
      </c>
      <c r="J344" s="16" t="str">
        <f>_xll.GetPriceData(J$4,"mid",$D344)</f>
        <v>#N/A Log in required</v>
      </c>
      <c r="K344" s="21" t="e">
        <f t="shared" ref="K344:K346" si="240">J344/2240*2204.6</f>
        <v>#VALUE!</v>
      </c>
      <c r="L344" s="16" t="str">
        <f>_xll.GetPriceData(L$4,"mid",$D344)</f>
        <v>#N/A Log in required</v>
      </c>
      <c r="M344" s="21" t="e">
        <f t="shared" ref="M344:M346" si="241">L344/2240*2204.6</f>
        <v>#VALUE!</v>
      </c>
      <c r="N344" s="16">
        <f>_xll.GetPrice($N$4,"MonthlyAverage","Mid",$D344)</f>
        <v>574</v>
      </c>
      <c r="O344" s="179">
        <f>_xll.GetPrice($O$4,"MonthlyAverage","Mid",$D344)</f>
        <v>41.75</v>
      </c>
      <c r="P344" s="21">
        <f t="shared" si="191"/>
        <v>835</v>
      </c>
      <c r="Q344" s="16">
        <f t="shared" ref="Q344:Q346" si="242">P344*1.102</f>
        <v>920.17000000000007</v>
      </c>
      <c r="R344" s="21">
        <f>_xll.GetPrice($R$4,"MonthlyAverage","Mid",$D344)</f>
        <v>69.52</v>
      </c>
      <c r="S344" s="21">
        <f t="shared" si="193"/>
        <v>1390.3999999999999</v>
      </c>
      <c r="T344" s="16">
        <f t="shared" ref="T344:T346" si="243">S344*1.102</f>
        <v>1532.2208000000001</v>
      </c>
      <c r="U344" s="190" t="e">
        <f t="shared" si="201"/>
        <v>#VALUE!</v>
      </c>
      <c r="V344" s="183" t="e">
        <f t="shared" si="202"/>
        <v>#VALUE!</v>
      </c>
      <c r="W344" s="191" t="e">
        <f t="shared" si="203"/>
        <v>#VALUE!</v>
      </c>
      <c r="X344" s="183" t="e">
        <f t="shared" si="204"/>
        <v>#VALUE!</v>
      </c>
      <c r="Y344" s="191" t="e">
        <f t="shared" si="205"/>
        <v>#VALUE!</v>
      </c>
      <c r="Z344" s="194" t="e">
        <f t="shared" si="206"/>
        <v>#VALUE!</v>
      </c>
      <c r="AA344" s="183" t="e">
        <f t="shared" ref="AA344:AA346" si="244">N344-M344</f>
        <v>#VALUE!</v>
      </c>
      <c r="AB344" s="25" t="e">
        <f t="shared" ref="AB344:AB346" si="245">J344-J343</f>
        <v>#VALUE!</v>
      </c>
      <c r="AC344" s="16" t="e">
        <f t="shared" ref="AC344:AC346" si="246">L344-L343</f>
        <v>#VALUE!</v>
      </c>
      <c r="AD344" s="16" t="e">
        <f t="shared" ref="AD344:AD346" si="247">Y344-Y343</f>
        <v>#VALUE!</v>
      </c>
      <c r="AE344" s="25" t="e">
        <f t="shared" ref="AE344:AE346" si="248">K344-K343</f>
        <v>#VALUE!</v>
      </c>
      <c r="AF344" s="16" t="e">
        <f t="shared" si="212"/>
        <v>#VALUE!</v>
      </c>
      <c r="AG344" s="16">
        <f t="shared" si="213"/>
        <v>6.5</v>
      </c>
      <c r="AH344" s="16">
        <f t="shared" ref="AH344:AH346" si="249">Q344-Q343</f>
        <v>8.8160000000000309</v>
      </c>
      <c r="AI344" s="16">
        <f t="shared" ref="AI344:AI346" si="250">T344-T343</f>
        <v>110.42039999999997</v>
      </c>
      <c r="AJ344" s="25" t="e">
        <f t="shared" ref="AJ344:AJ346" si="251">V344-V343</f>
        <v>#VALUE!</v>
      </c>
      <c r="AK344" s="16" t="e">
        <f t="shared" ref="AK344:AK346" si="252">X344-X343</f>
        <v>#VALUE!</v>
      </c>
      <c r="AL344" s="16" t="e">
        <f t="shared" si="218"/>
        <v>#VALUE!</v>
      </c>
      <c r="AM344" s="16" t="e">
        <f t="shared" si="219"/>
        <v>#VALUE!</v>
      </c>
      <c r="AN344" s="42" t="e">
        <f t="shared" si="220"/>
        <v>#VALUE!</v>
      </c>
      <c r="AO344" s="43" t="e">
        <f t="shared" si="221"/>
        <v>#VALUE!</v>
      </c>
      <c r="AP344" s="43" t="e">
        <f t="shared" si="222"/>
        <v>#VALUE!</v>
      </c>
      <c r="AQ344" s="43">
        <f t="shared" si="223"/>
        <v>27.830000000000041</v>
      </c>
      <c r="AR344" s="43">
        <f t="shared" si="224"/>
        <v>-9.1499999999999773</v>
      </c>
      <c r="AS344" s="177" t="e">
        <f t="shared" ref="AS344:AS346" si="253">IF(OR(AND(AN344&gt;0,AB344&gt;0),AND(AN344&lt;0,AB344&lt;0)),"align","diverge")</f>
        <v>#VALUE!</v>
      </c>
      <c r="AT344" s="115" t="e">
        <f t="shared" ref="AT344:AT346" si="254">IF(OR(AND(AO344&gt;0,AB344&gt;0),AND(AO344&lt;0,AB344&lt;0)),"align","diverge")</f>
        <v>#VALUE!</v>
      </c>
      <c r="AU344" s="115" t="e">
        <f t="shared" ref="AU344:AU346" si="255">IF(OR(AND(AP344&gt;0,AB344&gt;0),AND(AP344&lt;0,AB344&lt;0)),"align","diverge")</f>
        <v>#VALUE!</v>
      </c>
      <c r="AV344" s="115" t="e">
        <f t="shared" ref="AV344:AV346" si="256">IF(OR(AND(AQ344&gt;0,AB344&gt;0),AND(AQ344&lt;0,AB344&lt;0)),"align","diverge")</f>
        <v>#VALUE!</v>
      </c>
      <c r="AW344" s="115" t="e">
        <f t="shared" ref="AW344:AW346" si="257">IF(OR(AND(AR344&gt;0,AB344&gt;0),AND(AR344&lt;0,AB344&lt;0)),"align","diverge")</f>
        <v>#VALUE!</v>
      </c>
    </row>
    <row r="345" spans="1:49" x14ac:dyDescent="0.35">
      <c r="A345" s="5">
        <f t="shared" si="195"/>
        <v>2021</v>
      </c>
      <c r="B345" s="5">
        <f t="shared" si="196"/>
        <v>2</v>
      </c>
      <c r="C345" s="5">
        <f t="shared" si="197"/>
        <v>5</v>
      </c>
      <c r="D345" s="7">
        <f t="shared" si="198"/>
        <v>44347</v>
      </c>
      <c r="E345" s="7" t="str">
        <f>_xll.GetPriceData($J$4,"assessmentdate",D345)</f>
        <v>#N/A Log in required</v>
      </c>
      <c r="F345" s="33" t="s">
        <v>638</v>
      </c>
      <c r="G345" s="38" t="e">
        <f>_xll.GetPrice($G$4,,"mid",E345)</f>
        <v>#VALUE!</v>
      </c>
      <c r="H345" s="38">
        <f>_xll.GetPrice($G$4,,"mid",D345)</f>
        <v>500.66</v>
      </c>
      <c r="I345" s="38">
        <f>_xll.GetPrice($I$4,"MonthlyAverage","Mid",$D345)</f>
        <v>496.52</v>
      </c>
      <c r="J345" s="16" t="str">
        <f>_xll.GetPriceData(J$4,"mid",$D345)</f>
        <v>#N/A Log in required</v>
      </c>
      <c r="K345" s="21" t="e">
        <f t="shared" si="240"/>
        <v>#VALUE!</v>
      </c>
      <c r="L345" s="16" t="str">
        <f>_xll.GetPriceData(L$4,"mid",$D345)</f>
        <v>#N/A Log in required</v>
      </c>
      <c r="M345" s="21" t="e">
        <f t="shared" si="241"/>
        <v>#VALUE!</v>
      </c>
      <c r="N345" s="16">
        <f>_xll.GetPrice($N$4,"MonthlyAverage","Mid",$D345)</f>
        <v>649.38</v>
      </c>
      <c r="O345" s="179">
        <f>_xll.GetPrice($O$4,"MonthlyAverage","Mid",$D345)</f>
        <v>43.13</v>
      </c>
      <c r="P345" s="21">
        <f t="shared" si="191"/>
        <v>862.6</v>
      </c>
      <c r="Q345" s="16">
        <f t="shared" si="242"/>
        <v>950.5852000000001</v>
      </c>
      <c r="R345" s="21">
        <f>_xll.GetPrice($R$4,"MonthlyAverage","Mid",$D345)</f>
        <v>77.64</v>
      </c>
      <c r="S345" s="21">
        <f t="shared" si="193"/>
        <v>1552.8</v>
      </c>
      <c r="T345" s="16">
        <f t="shared" si="243"/>
        <v>1711.1856</v>
      </c>
      <c r="U345" s="190" t="e">
        <f t="shared" si="201"/>
        <v>#VALUE!</v>
      </c>
      <c r="V345" s="183" t="e">
        <f t="shared" si="202"/>
        <v>#VALUE!</v>
      </c>
      <c r="W345" s="191" t="e">
        <f t="shared" si="203"/>
        <v>#VALUE!</v>
      </c>
      <c r="X345" s="183" t="e">
        <f t="shared" si="204"/>
        <v>#VALUE!</v>
      </c>
      <c r="Y345" s="191" t="e">
        <f t="shared" si="205"/>
        <v>#VALUE!</v>
      </c>
      <c r="Z345" s="194" t="e">
        <f t="shared" si="206"/>
        <v>#VALUE!</v>
      </c>
      <c r="AA345" s="183" t="e">
        <f t="shared" si="244"/>
        <v>#VALUE!</v>
      </c>
      <c r="AB345" s="25" t="e">
        <f t="shared" si="245"/>
        <v>#VALUE!</v>
      </c>
      <c r="AC345" s="16" t="e">
        <f t="shared" si="246"/>
        <v>#VALUE!</v>
      </c>
      <c r="AD345" s="16" t="e">
        <f t="shared" si="247"/>
        <v>#VALUE!</v>
      </c>
      <c r="AE345" s="25" t="e">
        <f t="shared" si="248"/>
        <v>#VALUE!</v>
      </c>
      <c r="AF345" s="16" t="e">
        <f t="shared" si="212"/>
        <v>#VALUE!</v>
      </c>
      <c r="AG345" s="16">
        <f t="shared" si="213"/>
        <v>75.38</v>
      </c>
      <c r="AH345" s="16">
        <f t="shared" si="249"/>
        <v>30.415200000000027</v>
      </c>
      <c r="AI345" s="16">
        <f t="shared" si="250"/>
        <v>178.96479999999997</v>
      </c>
      <c r="AJ345" s="25" t="e">
        <f t="shared" si="251"/>
        <v>#VALUE!</v>
      </c>
      <c r="AK345" s="16" t="e">
        <f t="shared" si="252"/>
        <v>#VALUE!</v>
      </c>
      <c r="AL345" s="16" t="e">
        <f t="shared" si="218"/>
        <v>#VALUE!</v>
      </c>
      <c r="AM345" s="16" t="e">
        <f t="shared" si="219"/>
        <v>#VALUE!</v>
      </c>
      <c r="AN345" s="42" t="e">
        <f t="shared" si="220"/>
        <v>#VALUE!</v>
      </c>
      <c r="AO345" s="43" t="e">
        <f t="shared" si="221"/>
        <v>#VALUE!</v>
      </c>
      <c r="AP345" s="43" t="e">
        <f t="shared" si="222"/>
        <v>#VALUE!</v>
      </c>
      <c r="AQ345" s="43">
        <f t="shared" si="223"/>
        <v>52.19</v>
      </c>
      <c r="AR345" s="43">
        <f t="shared" si="224"/>
        <v>71.579999999999984</v>
      </c>
      <c r="AS345" s="177" t="e">
        <f t="shared" si="253"/>
        <v>#VALUE!</v>
      </c>
      <c r="AT345" s="115" t="e">
        <f t="shared" si="254"/>
        <v>#VALUE!</v>
      </c>
      <c r="AU345" s="115" t="e">
        <f t="shared" si="255"/>
        <v>#VALUE!</v>
      </c>
      <c r="AV345" s="115" t="e">
        <f t="shared" si="256"/>
        <v>#VALUE!</v>
      </c>
      <c r="AW345" s="115" t="e">
        <f t="shared" si="257"/>
        <v>#VALUE!</v>
      </c>
    </row>
    <row r="346" spans="1:49" x14ac:dyDescent="0.35">
      <c r="A346" s="5">
        <f t="shared" si="195"/>
        <v>2021</v>
      </c>
      <c r="B346" s="5">
        <f t="shared" si="196"/>
        <v>2</v>
      </c>
      <c r="C346" s="5">
        <f t="shared" si="197"/>
        <v>6</v>
      </c>
      <c r="D346" s="7">
        <f t="shared" si="198"/>
        <v>44377</v>
      </c>
      <c r="E346" s="7" t="str">
        <f>_xll.GetPriceData($J$4,"assessmentdate",D346)</f>
        <v>#N/A Log in required</v>
      </c>
      <c r="F346" s="33" t="s">
        <v>639</v>
      </c>
      <c r="G346" s="38" t="e">
        <f>_xll.GetPrice($G$4,,"mid",E346)</f>
        <v>#VALUE!</v>
      </c>
      <c r="H346" s="38">
        <f>_xll.GetPrice($G$4,,"mid",D346)</f>
        <v>496.38</v>
      </c>
      <c r="I346" s="38">
        <f>_xll.GetPrice($I$4,"MonthlyAverage","Mid",$D346)</f>
        <v>500.09</v>
      </c>
      <c r="J346" s="16" t="str">
        <f>_xll.GetPriceData(J$4,"mid",$D346)</f>
        <v>#N/A Log in required</v>
      </c>
      <c r="K346" s="21" t="e">
        <f t="shared" si="240"/>
        <v>#VALUE!</v>
      </c>
      <c r="L346" s="16" t="str">
        <f>_xll.GetPriceData(L$4,"mid",$D346)</f>
        <v>#N/A Log in required</v>
      </c>
      <c r="M346" s="21" t="e">
        <f t="shared" si="241"/>
        <v>#VALUE!</v>
      </c>
      <c r="N346" s="16">
        <f>_xll.GetPrice($N$4,"MonthlyAverage","Mid",$D346)</f>
        <v>661.13</v>
      </c>
      <c r="O346" s="179">
        <f>_xll.GetPrice($O$4,"MonthlyAverage","Mid",$D346)</f>
        <v>46.5</v>
      </c>
      <c r="P346" s="21">
        <f t="shared" si="191"/>
        <v>930</v>
      </c>
      <c r="Q346" s="16">
        <f t="shared" si="242"/>
        <v>1024.8600000000001</v>
      </c>
      <c r="R346" s="21">
        <f>_xll.GetPrice($R$4,"MonthlyAverage","Mid",$D346)</f>
        <v>83.95</v>
      </c>
      <c r="S346" s="21">
        <f t="shared" si="193"/>
        <v>1679</v>
      </c>
      <c r="T346" s="16">
        <f t="shared" si="243"/>
        <v>1850.2580000000003</v>
      </c>
      <c r="U346" s="190" t="e">
        <f t="shared" si="201"/>
        <v>#VALUE!</v>
      </c>
      <c r="V346" s="183" t="e">
        <f t="shared" si="202"/>
        <v>#VALUE!</v>
      </c>
      <c r="W346" s="191" t="e">
        <f t="shared" si="203"/>
        <v>#VALUE!</v>
      </c>
      <c r="X346" s="183" t="e">
        <f t="shared" si="204"/>
        <v>#VALUE!</v>
      </c>
      <c r="Y346" s="191" t="e">
        <f t="shared" si="205"/>
        <v>#VALUE!</v>
      </c>
      <c r="Z346" s="194" t="e">
        <f t="shared" si="206"/>
        <v>#VALUE!</v>
      </c>
      <c r="AA346" s="183" t="e">
        <f t="shared" si="244"/>
        <v>#VALUE!</v>
      </c>
      <c r="AB346" s="25" t="e">
        <f t="shared" si="245"/>
        <v>#VALUE!</v>
      </c>
      <c r="AC346" s="16" t="e">
        <f t="shared" si="246"/>
        <v>#VALUE!</v>
      </c>
      <c r="AD346" s="16" t="e">
        <f t="shared" si="247"/>
        <v>#VALUE!</v>
      </c>
      <c r="AE346" s="25" t="e">
        <f t="shared" si="248"/>
        <v>#VALUE!</v>
      </c>
      <c r="AF346" s="16" t="e">
        <f t="shared" si="212"/>
        <v>#VALUE!</v>
      </c>
      <c r="AG346" s="16">
        <f t="shared" si="213"/>
        <v>11.75</v>
      </c>
      <c r="AH346" s="16">
        <f t="shared" si="249"/>
        <v>74.274800000000027</v>
      </c>
      <c r="AI346" s="16">
        <f t="shared" si="250"/>
        <v>139.07240000000024</v>
      </c>
      <c r="AJ346" s="25" t="e">
        <f t="shared" si="251"/>
        <v>#VALUE!</v>
      </c>
      <c r="AK346" s="16" t="e">
        <f t="shared" si="252"/>
        <v>#VALUE!</v>
      </c>
      <c r="AL346" s="16" t="e">
        <f t="shared" si="218"/>
        <v>#VALUE!</v>
      </c>
      <c r="AM346" s="16" t="e">
        <f t="shared" si="219"/>
        <v>#VALUE!</v>
      </c>
      <c r="AN346" s="42" t="e">
        <f t="shared" si="220"/>
        <v>#VALUE!</v>
      </c>
      <c r="AO346" s="43" t="e">
        <f t="shared" si="221"/>
        <v>#VALUE!</v>
      </c>
      <c r="AP346" s="43" t="e">
        <f t="shared" si="222"/>
        <v>#VALUE!</v>
      </c>
      <c r="AQ346" s="43">
        <f t="shared" si="223"/>
        <v>-4.2800000000000296</v>
      </c>
      <c r="AR346" s="43">
        <f t="shared" si="224"/>
        <v>3.5699999999999932</v>
      </c>
      <c r="AS346" s="177" t="e">
        <f t="shared" si="253"/>
        <v>#VALUE!</v>
      </c>
      <c r="AT346" s="115" t="e">
        <f t="shared" si="254"/>
        <v>#VALUE!</v>
      </c>
      <c r="AU346" s="115" t="e">
        <f t="shared" si="255"/>
        <v>#VALUE!</v>
      </c>
      <c r="AV346" s="115" t="e">
        <f t="shared" si="256"/>
        <v>#VALUE!</v>
      </c>
      <c r="AW346" s="115" t="e">
        <f t="shared" si="257"/>
        <v>#VALUE!</v>
      </c>
    </row>
    <row r="347" spans="1:49" x14ac:dyDescent="0.35">
      <c r="A347" s="5"/>
      <c r="B347" s="5"/>
      <c r="C347" s="5"/>
      <c r="D347" s="7"/>
      <c r="E347" s="7"/>
      <c r="F347" s="33"/>
      <c r="G347" s="38"/>
      <c r="H347" s="38"/>
      <c r="I347" s="38"/>
      <c r="U347" s="190"/>
      <c r="V347" s="183"/>
      <c r="W347" s="191"/>
      <c r="X347" s="183"/>
      <c r="Y347" s="191"/>
      <c r="Z347" s="194"/>
      <c r="AA347" s="183"/>
    </row>
    <row r="351" spans="1:49" x14ac:dyDescent="0.35">
      <c r="Q351"/>
      <c r="R351"/>
      <c r="S351"/>
      <c r="T351"/>
      <c r="U351"/>
    </row>
    <row r="352" spans="1:49" x14ac:dyDescent="0.35">
      <c r="Q352"/>
      <c r="R352"/>
      <c r="S352"/>
      <c r="T352"/>
      <c r="U352"/>
    </row>
    <row r="353" spans="17:21" x14ac:dyDescent="0.35">
      <c r="Q353"/>
      <c r="R353"/>
      <c r="S353" t="s">
        <v>655</v>
      </c>
      <c r="T353"/>
      <c r="U353"/>
    </row>
    <row r="354" spans="17:21" x14ac:dyDescent="0.35">
      <c r="Q354"/>
      <c r="R354" s="173" t="s">
        <v>643</v>
      </c>
      <c r="S354" s="183" t="e">
        <f>AVERAGE(AA317,AA305,AA293,AA281,AA269)</f>
        <v>#VALUE!</v>
      </c>
      <c r="T354"/>
      <c r="U354"/>
    </row>
    <row r="355" spans="17:21" x14ac:dyDescent="0.35">
      <c r="Q355"/>
      <c r="R355" s="173" t="s">
        <v>644</v>
      </c>
      <c r="S355" s="183" t="e">
        <f t="shared" ref="S355:S365" si="258">AVERAGE(AA318,AA306,AA294,AA282,AA270)</f>
        <v>#VALUE!</v>
      </c>
      <c r="T355"/>
      <c r="U355"/>
    </row>
    <row r="356" spans="17:21" x14ac:dyDescent="0.35">
      <c r="Q356"/>
      <c r="R356" s="173" t="s">
        <v>646</v>
      </c>
      <c r="S356" s="183" t="e">
        <f t="shared" si="258"/>
        <v>#VALUE!</v>
      </c>
      <c r="T356"/>
      <c r="U356"/>
    </row>
    <row r="357" spans="17:21" x14ac:dyDescent="0.35">
      <c r="Q357"/>
      <c r="R357" s="173" t="s">
        <v>645</v>
      </c>
      <c r="S357" s="183" t="e">
        <f t="shared" si="258"/>
        <v>#VALUE!</v>
      </c>
      <c r="T357"/>
      <c r="U357"/>
    </row>
    <row r="358" spans="17:21" x14ac:dyDescent="0.35">
      <c r="Q358"/>
      <c r="R358" s="173" t="s">
        <v>647</v>
      </c>
      <c r="S358" s="183" t="e">
        <f t="shared" si="258"/>
        <v>#VALUE!</v>
      </c>
      <c r="T358"/>
      <c r="U358"/>
    </row>
    <row r="359" spans="17:21" x14ac:dyDescent="0.35">
      <c r="Q359"/>
      <c r="R359" s="173" t="s">
        <v>648</v>
      </c>
      <c r="S359" s="183" t="e">
        <f t="shared" si="258"/>
        <v>#VALUE!</v>
      </c>
      <c r="T359"/>
      <c r="U359"/>
    </row>
    <row r="360" spans="17:21" x14ac:dyDescent="0.35">
      <c r="Q360"/>
      <c r="R360" s="173" t="s">
        <v>649</v>
      </c>
      <c r="S360" s="183" t="e">
        <f t="shared" si="258"/>
        <v>#VALUE!</v>
      </c>
      <c r="T360"/>
      <c r="U360"/>
    </row>
    <row r="361" spans="17:21" x14ac:dyDescent="0.35">
      <c r="Q361"/>
      <c r="R361" s="173" t="s">
        <v>650</v>
      </c>
      <c r="S361" s="183" t="e">
        <f t="shared" si="258"/>
        <v>#VALUE!</v>
      </c>
      <c r="T361"/>
      <c r="U361"/>
    </row>
    <row r="362" spans="17:21" x14ac:dyDescent="0.35">
      <c r="Q362"/>
      <c r="R362" s="173" t="s">
        <v>651</v>
      </c>
      <c r="S362" s="183" t="e">
        <f t="shared" si="258"/>
        <v>#VALUE!</v>
      </c>
      <c r="T362"/>
      <c r="U362"/>
    </row>
    <row r="363" spans="17:21" x14ac:dyDescent="0.35">
      <c r="Q363"/>
      <c r="R363" s="173" t="s">
        <v>652</v>
      </c>
      <c r="S363" s="183" t="e">
        <f t="shared" si="258"/>
        <v>#VALUE!</v>
      </c>
      <c r="T363"/>
      <c r="U363"/>
    </row>
    <row r="364" spans="17:21" x14ac:dyDescent="0.35">
      <c r="Q364"/>
      <c r="R364" s="173" t="s">
        <v>653</v>
      </c>
      <c r="S364" s="183" t="e">
        <f t="shared" si="258"/>
        <v>#VALUE!</v>
      </c>
      <c r="T364"/>
      <c r="U364"/>
    </row>
    <row r="365" spans="17:21" x14ac:dyDescent="0.35">
      <c r="Q365"/>
      <c r="R365" s="173" t="s">
        <v>654</v>
      </c>
      <c r="S365" s="183" t="e">
        <f t="shared" si="258"/>
        <v>#VALUE!</v>
      </c>
      <c r="T365"/>
      <c r="U365"/>
    </row>
    <row r="366" spans="17:21" x14ac:dyDescent="0.35">
      <c r="Q366"/>
      <c r="R366" s="173"/>
      <c r="S366" s="173"/>
      <c r="T366"/>
      <c r="U366"/>
    </row>
  </sheetData>
  <mergeCells count="2">
    <mergeCell ref="AB4:AD4"/>
    <mergeCell ref="AE4:AM4"/>
  </mergeCells>
  <phoneticPr fontId="36" type="noConversion"/>
  <conditionalFormatting sqref="AB364:AW1048576 AB348:AM349 AB5:AR347">
    <cfRule type="cellIs" dxfId="6" priority="181" operator="lessThan">
      <formula>0</formula>
    </cfRule>
    <cfRule type="cellIs" dxfId="5" priority="182" operator="greaterThan">
      <formula>0</formula>
    </cfRule>
  </conditionalFormatting>
  <conditionalFormatting sqref="AS5:AW347">
    <cfRule type="containsText" dxfId="4" priority="175" operator="containsText" text="diverge">
      <formula>NOT(ISERROR(SEARCH("diverge",AS5)))</formula>
    </cfRule>
  </conditionalFormatting>
  <conditionalFormatting sqref="X1:X2 X364:X1048576 X348:X349">
    <cfRule type="cellIs" dxfId="3" priority="68" operator="greaterThan">
      <formula>$X$340</formula>
    </cfRule>
  </conditionalFormatting>
  <conditionalFormatting sqref="AB353:AW363 AB350:AM352 AN348:AW352">
    <cfRule type="cellIs" dxfId="2" priority="65" operator="lessThan">
      <formula>0</formula>
    </cfRule>
    <cfRule type="cellIs" dxfId="1" priority="66" operator="greaterThan">
      <formula>0</formula>
    </cfRule>
  </conditionalFormatting>
  <conditionalFormatting sqref="X350:X363">
    <cfRule type="cellIs" dxfId="0" priority="64" operator="greaterThan">
      <formula>$X$340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93644-D29F-493D-A374-E64F56605575}">
  <sheetPr codeName="Sheet6"/>
  <dimension ref="A3:Y66"/>
  <sheetViews>
    <sheetView workbookViewId="0">
      <pane xSplit="1" ySplit="3" topLeftCell="B33" activePane="bottomRight" state="frozen"/>
      <selection pane="topRight" activeCell="B1" sqref="B1"/>
      <selection pane="bottomLeft" activeCell="A4" sqref="A4"/>
      <selection pane="bottomRight" activeCell="D46" sqref="D46:D63"/>
    </sheetView>
  </sheetViews>
  <sheetFormatPr defaultRowHeight="14.5" x14ac:dyDescent="0.35"/>
  <cols>
    <col min="2" max="2" width="9.453125" bestFit="1" customWidth="1"/>
    <col min="3" max="3" width="14.453125" bestFit="1" customWidth="1"/>
    <col min="4" max="4" width="9.453125" bestFit="1" customWidth="1"/>
    <col min="8" max="8" width="10.453125" bestFit="1" customWidth="1"/>
    <col min="9" max="9" width="13.453125" bestFit="1" customWidth="1"/>
  </cols>
  <sheetData>
    <row r="3" spans="1:11" x14ac:dyDescent="0.35">
      <c r="B3" t="s">
        <v>640</v>
      </c>
      <c r="C3" t="s">
        <v>641</v>
      </c>
      <c r="D3" t="s">
        <v>642</v>
      </c>
    </row>
    <row r="4" spans="1:11" x14ac:dyDescent="0.35">
      <c r="A4" s="295">
        <v>43101</v>
      </c>
      <c r="B4" s="296">
        <v>761.08303500000011</v>
      </c>
      <c r="C4" s="296">
        <v>359.23169642857141</v>
      </c>
      <c r="D4" s="296">
        <v>397.5</v>
      </c>
      <c r="E4" s="296">
        <f t="shared" ref="E4:E38" si="0">B4-D4</f>
        <v>363.58303500000011</v>
      </c>
      <c r="K4" s="296">
        <f t="shared" ref="K4:K9" si="1">D4-C4</f>
        <v>38.268303571428589</v>
      </c>
    </row>
    <row r="5" spans="1:11" x14ac:dyDescent="0.35">
      <c r="A5" s="295">
        <v>43132</v>
      </c>
      <c r="B5" s="296">
        <v>821.87488000000008</v>
      </c>
      <c r="C5" s="296">
        <v>359.23169642857141</v>
      </c>
      <c r="D5" s="296">
        <v>392.5</v>
      </c>
      <c r="E5" s="296">
        <f t="shared" si="0"/>
        <v>429.37488000000008</v>
      </c>
      <c r="K5" s="296">
        <f t="shared" si="1"/>
        <v>33.268303571428589</v>
      </c>
    </row>
    <row r="6" spans="1:11" x14ac:dyDescent="0.35">
      <c r="A6" s="295">
        <v>43160</v>
      </c>
      <c r="B6" s="296">
        <v>922.28</v>
      </c>
      <c r="C6" s="296">
        <v>369.07366071428567</v>
      </c>
      <c r="D6" s="296">
        <v>400.5</v>
      </c>
      <c r="E6" s="296">
        <f t="shared" si="0"/>
        <v>521.78</v>
      </c>
      <c r="K6" s="296">
        <f t="shared" si="1"/>
        <v>31.426339285714334</v>
      </c>
    </row>
    <row r="7" spans="1:11" x14ac:dyDescent="0.35">
      <c r="A7" s="295">
        <v>43191</v>
      </c>
      <c r="B7" s="296">
        <v>952.50699999999995</v>
      </c>
      <c r="C7" s="296">
        <v>378.91562499999998</v>
      </c>
      <c r="D7" s="296">
        <v>413.75</v>
      </c>
      <c r="E7" s="296">
        <f t="shared" si="0"/>
        <v>538.75699999999995</v>
      </c>
      <c r="K7" s="296">
        <f t="shared" si="1"/>
        <v>34.834375000000023</v>
      </c>
    </row>
    <row r="8" spans="1:11" x14ac:dyDescent="0.35">
      <c r="A8" s="295">
        <v>43221</v>
      </c>
      <c r="B8" s="296">
        <v>970.77356399999996</v>
      </c>
      <c r="C8" s="296">
        <v>378.91562499999998</v>
      </c>
      <c r="D8" s="296">
        <v>406.25</v>
      </c>
      <c r="E8" s="296">
        <f t="shared" si="0"/>
        <v>564.52356399999996</v>
      </c>
      <c r="K8" s="296">
        <f t="shared" si="1"/>
        <v>27.334375000000023</v>
      </c>
    </row>
    <row r="9" spans="1:11" x14ac:dyDescent="0.35">
      <c r="A9" s="295">
        <v>43252</v>
      </c>
      <c r="B9" s="296">
        <v>1001.2742050000002</v>
      </c>
      <c r="C9" s="296">
        <v>388.75758928571429</v>
      </c>
      <c r="D9" s="296">
        <v>411.5</v>
      </c>
      <c r="E9" s="296">
        <f t="shared" si="0"/>
        <v>589.77420500000017</v>
      </c>
      <c r="K9" s="296">
        <f t="shared" si="1"/>
        <v>22.742410714285711</v>
      </c>
    </row>
    <row r="10" spans="1:11" x14ac:dyDescent="0.35">
      <c r="A10" s="295">
        <v>43282</v>
      </c>
      <c r="B10" s="296">
        <v>1004.9669100000001</v>
      </c>
      <c r="C10" s="296">
        <v>398.59955357142854</v>
      </c>
      <c r="D10" s="296">
        <v>412.5</v>
      </c>
      <c r="E10" s="296">
        <f t="shared" si="0"/>
        <v>592.4669100000001</v>
      </c>
      <c r="K10" s="296">
        <f t="shared" ref="K10:K44" si="2">D10-C10</f>
        <v>13.900446428571456</v>
      </c>
    </row>
    <row r="11" spans="1:11" x14ac:dyDescent="0.35">
      <c r="A11" s="295">
        <v>43313</v>
      </c>
      <c r="B11" s="296">
        <v>969.40671200000008</v>
      </c>
      <c r="C11" s="296">
        <v>388.75758928571429</v>
      </c>
      <c r="D11" s="296">
        <v>401.1</v>
      </c>
      <c r="E11" s="296">
        <f t="shared" si="0"/>
        <v>568.30671200000006</v>
      </c>
      <c r="K11" s="296">
        <f t="shared" si="2"/>
        <v>12.342410714285734</v>
      </c>
    </row>
    <row r="12" spans="1:11" x14ac:dyDescent="0.35">
      <c r="A12" s="295">
        <v>43344</v>
      </c>
      <c r="B12" s="296">
        <v>919.42842999999993</v>
      </c>
      <c r="C12" s="296">
        <v>369.07366071428567</v>
      </c>
      <c r="D12" s="296">
        <v>386.88</v>
      </c>
      <c r="E12" s="296">
        <f t="shared" si="0"/>
        <v>532.54842999999994</v>
      </c>
      <c r="K12" s="296">
        <f t="shared" si="2"/>
        <v>17.80633928571433</v>
      </c>
    </row>
    <row r="13" spans="1:11" x14ac:dyDescent="0.35">
      <c r="A13" s="295">
        <v>43374</v>
      </c>
      <c r="B13" s="296">
        <v>909.39750000000004</v>
      </c>
      <c r="C13" s="296">
        <v>388.75758928571429</v>
      </c>
      <c r="D13" s="296">
        <v>383.75</v>
      </c>
      <c r="E13" s="296">
        <f t="shared" si="0"/>
        <v>525.64750000000004</v>
      </c>
      <c r="K13" s="296">
        <f t="shared" si="2"/>
        <v>-5.007589285714289</v>
      </c>
    </row>
    <row r="14" spans="1:11" x14ac:dyDescent="0.35">
      <c r="A14" s="295">
        <v>43405</v>
      </c>
      <c r="B14" s="296">
        <v>868.92104400000005</v>
      </c>
      <c r="C14" s="296">
        <v>398.59955357142854</v>
      </c>
      <c r="D14" s="296">
        <v>380.1</v>
      </c>
      <c r="E14" s="296">
        <f t="shared" si="0"/>
        <v>488.82104400000003</v>
      </c>
      <c r="K14" s="296">
        <f t="shared" si="2"/>
        <v>-18.499553571428521</v>
      </c>
    </row>
    <row r="15" spans="1:11" x14ac:dyDescent="0.35">
      <c r="A15" s="295">
        <v>43435</v>
      </c>
      <c r="B15" s="296">
        <v>816.55077100000005</v>
      </c>
      <c r="C15" s="296">
        <v>398.59955357142854</v>
      </c>
      <c r="D15" s="296">
        <v>371.25</v>
      </c>
      <c r="E15" s="296">
        <f t="shared" si="0"/>
        <v>445.30077100000005</v>
      </c>
      <c r="K15" s="296">
        <f t="shared" si="2"/>
        <v>-27.349553571428544</v>
      </c>
    </row>
    <row r="16" spans="1:11" x14ac:dyDescent="0.35">
      <c r="A16" s="295">
        <v>43466</v>
      </c>
      <c r="B16" s="296">
        <v>764.70225333333337</v>
      </c>
      <c r="C16" s="296">
        <v>369.07366071428567</v>
      </c>
      <c r="D16" s="296">
        <v>353.13</v>
      </c>
      <c r="E16" s="296">
        <f t="shared" si="0"/>
        <v>411.57225333333338</v>
      </c>
      <c r="K16" s="296">
        <f t="shared" si="2"/>
        <v>-15.94366071428567</v>
      </c>
    </row>
    <row r="17" spans="1:25" x14ac:dyDescent="0.35">
      <c r="A17" s="295">
        <v>43497</v>
      </c>
      <c r="B17" s="296">
        <v>756.22421263157889</v>
      </c>
      <c r="C17" s="296">
        <v>349.3897321428571</v>
      </c>
      <c r="D17" s="296">
        <v>353.13</v>
      </c>
      <c r="E17" s="296">
        <f t="shared" si="0"/>
        <v>403.0942126315789</v>
      </c>
      <c r="K17" s="296">
        <f t="shared" si="2"/>
        <v>3.7402678571428964</v>
      </c>
    </row>
    <row r="18" spans="1:25" x14ac:dyDescent="0.35">
      <c r="A18" s="295">
        <v>43525</v>
      </c>
      <c r="B18" s="296">
        <v>767.35827142857147</v>
      </c>
      <c r="C18" s="296">
        <v>369.07366071428567</v>
      </c>
      <c r="D18" s="296">
        <v>365.5</v>
      </c>
      <c r="E18" s="296">
        <f t="shared" si="0"/>
        <v>401.85827142857147</v>
      </c>
      <c r="K18" s="296">
        <f t="shared" si="2"/>
        <v>-3.5736607142856656</v>
      </c>
    </row>
    <row r="19" spans="1:25" x14ac:dyDescent="0.35">
      <c r="A19" s="295">
        <v>43556</v>
      </c>
      <c r="B19" s="296">
        <v>747.52736952380963</v>
      </c>
      <c r="C19" s="296">
        <v>344.46875</v>
      </c>
      <c r="D19" s="296">
        <v>365</v>
      </c>
      <c r="E19" s="296">
        <f t="shared" si="0"/>
        <v>382.52736952380963</v>
      </c>
      <c r="K19" s="296">
        <f t="shared" si="2"/>
        <v>20.53125</v>
      </c>
    </row>
    <row r="20" spans="1:25" x14ac:dyDescent="0.35">
      <c r="A20" s="295">
        <v>43586</v>
      </c>
      <c r="B20" s="296">
        <v>684.70867636363641</v>
      </c>
      <c r="C20" s="296">
        <v>310.02187499999997</v>
      </c>
      <c r="D20" s="296">
        <v>355.5</v>
      </c>
      <c r="E20" s="296">
        <f t="shared" si="0"/>
        <v>329.20867636363641</v>
      </c>
      <c r="K20" s="296">
        <f t="shared" si="2"/>
        <v>45.478125000000034</v>
      </c>
    </row>
    <row r="21" spans="1:25" x14ac:dyDescent="0.35">
      <c r="A21" s="295">
        <v>43617</v>
      </c>
      <c r="B21" s="296">
        <v>600.21337300000005</v>
      </c>
      <c r="C21" s="296">
        <v>280.49598214285709</v>
      </c>
      <c r="D21" s="296">
        <v>347.88</v>
      </c>
      <c r="E21" s="296">
        <f t="shared" si="0"/>
        <v>252.33337300000005</v>
      </c>
      <c r="K21" s="296">
        <f t="shared" si="2"/>
        <v>67.384017857142908</v>
      </c>
    </row>
    <row r="22" spans="1:25" x14ac:dyDescent="0.35">
      <c r="A22" s="295">
        <v>43647</v>
      </c>
      <c r="B22" s="296">
        <v>618.8512618181818</v>
      </c>
      <c r="C22" s="296">
        <v>275.57499999999999</v>
      </c>
      <c r="D22" s="296">
        <v>360</v>
      </c>
      <c r="E22" s="296">
        <f t="shared" si="0"/>
        <v>258.8512618181818</v>
      </c>
      <c r="K22" s="296">
        <f t="shared" si="2"/>
        <v>84.425000000000011</v>
      </c>
    </row>
    <row r="23" spans="1:25" x14ac:dyDescent="0.35">
      <c r="A23" s="295">
        <v>43678</v>
      </c>
      <c r="B23" s="296">
        <v>652.73195545454553</v>
      </c>
      <c r="C23" s="296">
        <v>295.25892857142856</v>
      </c>
      <c r="D23" s="296">
        <v>363.4</v>
      </c>
      <c r="E23" s="296">
        <f t="shared" si="0"/>
        <v>289.33195545454555</v>
      </c>
      <c r="K23" s="296">
        <f t="shared" si="2"/>
        <v>68.141071428571422</v>
      </c>
    </row>
    <row r="24" spans="1:25" x14ac:dyDescent="0.35">
      <c r="A24" s="295">
        <v>43709</v>
      </c>
      <c r="B24" s="296">
        <v>613.50711100000012</v>
      </c>
      <c r="C24" s="296">
        <v>255.89107142857142</v>
      </c>
      <c r="D24" s="296">
        <v>327.5</v>
      </c>
      <c r="E24" s="296">
        <f t="shared" si="0"/>
        <v>286.00711100000012</v>
      </c>
      <c r="K24" s="296">
        <f t="shared" si="2"/>
        <v>71.608928571428578</v>
      </c>
    </row>
    <row r="25" spans="1:25" x14ac:dyDescent="0.35">
      <c r="A25" s="295">
        <v>43739</v>
      </c>
      <c r="B25" s="296">
        <v>541.59353826086965</v>
      </c>
      <c r="C25" s="296">
        <v>216.52321428571426</v>
      </c>
      <c r="D25" s="296">
        <v>300.88</v>
      </c>
      <c r="E25" s="296">
        <f t="shared" si="0"/>
        <v>240.71353826086965</v>
      </c>
      <c r="K25" s="296">
        <f t="shared" si="2"/>
        <v>84.356785714285735</v>
      </c>
    </row>
    <row r="26" spans="1:25" x14ac:dyDescent="0.35">
      <c r="A26" s="295">
        <v>43770</v>
      </c>
      <c r="B26" s="296">
        <v>578.99757894736854</v>
      </c>
      <c r="C26" s="296">
        <v>236.20714285714283</v>
      </c>
      <c r="D26" s="296">
        <v>322</v>
      </c>
      <c r="E26" s="296">
        <f t="shared" si="0"/>
        <v>256.99757894736854</v>
      </c>
      <c r="K26" s="296">
        <f t="shared" si="2"/>
        <v>85.792857142857173</v>
      </c>
    </row>
    <row r="27" spans="1:25" x14ac:dyDescent="0.35">
      <c r="A27" s="295">
        <v>43800</v>
      </c>
      <c r="B27" s="296">
        <v>626.61030857142862</v>
      </c>
      <c r="C27" s="296">
        <v>265.73303571428573</v>
      </c>
      <c r="D27" s="296">
        <v>334.75</v>
      </c>
      <c r="E27" s="296">
        <f t="shared" si="0"/>
        <v>291.86030857142862</v>
      </c>
      <c r="K27" s="296">
        <f t="shared" si="2"/>
        <v>69.016964285714266</v>
      </c>
      <c r="W27" t="s">
        <v>657</v>
      </c>
      <c r="Y27" t="s">
        <v>650</v>
      </c>
    </row>
    <row r="28" spans="1:25" x14ac:dyDescent="0.35">
      <c r="A28" s="295">
        <v>43831</v>
      </c>
      <c r="B28" s="296">
        <v>663.65808666666669</v>
      </c>
      <c r="C28" s="296">
        <v>295.25892857142856</v>
      </c>
      <c r="D28" s="296">
        <v>345</v>
      </c>
      <c r="E28" s="296">
        <f t="shared" si="0"/>
        <v>318.65808666666669</v>
      </c>
      <c r="K28" s="296">
        <f t="shared" si="2"/>
        <v>49.741071428571445</v>
      </c>
      <c r="O28" s="173"/>
      <c r="P28" s="183"/>
      <c r="Q28" t="s">
        <v>655</v>
      </c>
      <c r="V28" t="s">
        <v>656</v>
      </c>
      <c r="W28">
        <v>628.75</v>
      </c>
      <c r="Y28">
        <v>598</v>
      </c>
    </row>
    <row r="29" spans="1:25" x14ac:dyDescent="0.35">
      <c r="A29" s="295">
        <v>43862</v>
      </c>
      <c r="B29" s="296">
        <v>644.85710315789481</v>
      </c>
      <c r="C29" s="296">
        <v>285.4169642857143</v>
      </c>
      <c r="D29" s="296">
        <v>340.88</v>
      </c>
      <c r="E29" s="296">
        <f t="shared" si="0"/>
        <v>303.97710315789482</v>
      </c>
      <c r="K29" s="296">
        <f t="shared" si="2"/>
        <v>55.463035714285695</v>
      </c>
      <c r="O29" s="173"/>
      <c r="P29" s="183" t="s">
        <v>643</v>
      </c>
      <c r="Q29">
        <v>10.827535714285739</v>
      </c>
      <c r="V29" t="s">
        <v>658</v>
      </c>
      <c r="W29">
        <v>661.13</v>
      </c>
      <c r="Y29">
        <v>630</v>
      </c>
    </row>
    <row r="30" spans="1:25" x14ac:dyDescent="0.35">
      <c r="A30" s="295">
        <v>43891</v>
      </c>
      <c r="B30" s="296">
        <v>631.08679181818184</v>
      </c>
      <c r="C30" s="296">
        <v>295.25892857142856</v>
      </c>
      <c r="D30" s="296">
        <v>341.63</v>
      </c>
      <c r="E30" s="296">
        <f t="shared" si="0"/>
        <v>289.45679181818184</v>
      </c>
      <c r="K30" s="296">
        <f t="shared" si="2"/>
        <v>46.37107142857144</v>
      </c>
      <c r="O30" s="173"/>
      <c r="P30" s="183" t="s">
        <v>644</v>
      </c>
      <c r="Q30">
        <v>25.492642857142879</v>
      </c>
    </row>
    <row r="31" spans="1:25" x14ac:dyDescent="0.35">
      <c r="A31" s="295">
        <v>43922</v>
      </c>
      <c r="B31" s="296">
        <v>535.67580761904765</v>
      </c>
      <c r="C31" s="296">
        <v>265.73303571428573</v>
      </c>
      <c r="D31" s="296">
        <v>290.63</v>
      </c>
      <c r="E31" s="296">
        <f t="shared" si="0"/>
        <v>245.04580761904765</v>
      </c>
      <c r="K31" s="296">
        <f t="shared" si="2"/>
        <v>24.896964285714262</v>
      </c>
      <c r="O31" s="173"/>
      <c r="P31" s="183" t="s">
        <v>646</v>
      </c>
      <c r="Q31">
        <v>18.490910714285739</v>
      </c>
      <c r="W31">
        <f>W29-W28</f>
        <v>32.379999999999995</v>
      </c>
    </row>
    <row r="32" spans="1:25" x14ac:dyDescent="0.35">
      <c r="A32" s="295">
        <v>43952</v>
      </c>
      <c r="B32" s="296">
        <v>543.12525600000004</v>
      </c>
      <c r="C32" s="296">
        <v>305.10089285714287</v>
      </c>
      <c r="D32" s="296">
        <v>305</v>
      </c>
      <c r="E32" s="296">
        <f t="shared" si="0"/>
        <v>238.12525600000004</v>
      </c>
      <c r="K32" s="296">
        <f t="shared" si="2"/>
        <v>-0.10089285714286689</v>
      </c>
      <c r="O32" s="173"/>
      <c r="P32" s="183" t="s">
        <v>645</v>
      </c>
      <c r="Q32">
        <v>33.362321428571441</v>
      </c>
    </row>
    <row r="33" spans="1:17" x14ac:dyDescent="0.35">
      <c r="A33" s="295">
        <v>43983</v>
      </c>
      <c r="B33" s="296">
        <v>550.52870363636362</v>
      </c>
      <c r="C33" s="296">
        <v>314.94285714285712</v>
      </c>
      <c r="D33" s="296">
        <v>323</v>
      </c>
      <c r="E33" s="296">
        <f t="shared" si="0"/>
        <v>227.52870363636362</v>
      </c>
      <c r="K33" s="296">
        <f t="shared" si="2"/>
        <v>8.0571428571428783</v>
      </c>
      <c r="O33" s="173"/>
      <c r="P33" s="183" t="s">
        <v>647</v>
      </c>
      <c r="Q33">
        <v>34.496517857142877</v>
      </c>
    </row>
    <row r="34" spans="1:17" x14ac:dyDescent="0.35">
      <c r="A34" s="295">
        <v>44013</v>
      </c>
      <c r="B34" s="296">
        <v>507.75946363636365</v>
      </c>
      <c r="C34" s="296">
        <v>275.57499999999999</v>
      </c>
      <c r="D34" s="296">
        <v>328.2</v>
      </c>
      <c r="E34" s="296">
        <f t="shared" si="0"/>
        <v>179.55946363636366</v>
      </c>
      <c r="K34" s="296">
        <f t="shared" si="2"/>
        <v>52.625</v>
      </c>
      <c r="O34" s="173"/>
      <c r="P34" s="183" t="s">
        <v>648</v>
      </c>
      <c r="Q34">
        <v>29.204125000000012</v>
      </c>
    </row>
    <row r="35" spans="1:17" x14ac:dyDescent="0.35">
      <c r="A35" s="295">
        <v>44044</v>
      </c>
      <c r="B35" s="296">
        <v>521.58736380952382</v>
      </c>
      <c r="C35" s="296">
        <v>255.89107142857142</v>
      </c>
      <c r="D35" s="296">
        <v>346.25</v>
      </c>
      <c r="E35" s="296">
        <f t="shared" si="0"/>
        <v>175.33736380952382</v>
      </c>
      <c r="K35" s="296">
        <f t="shared" si="2"/>
        <v>90.358928571428578</v>
      </c>
      <c r="O35" s="173"/>
      <c r="P35" s="183" t="s">
        <v>649</v>
      </c>
      <c r="Q35">
        <v>20.693928571428579</v>
      </c>
    </row>
    <row r="36" spans="1:17" x14ac:dyDescent="0.35">
      <c r="A36" s="295">
        <v>44075</v>
      </c>
      <c r="B36" s="296">
        <v>623.40838952380955</v>
      </c>
      <c r="C36" s="296">
        <v>285.4169642857143</v>
      </c>
      <c r="D36" s="296">
        <v>375.88</v>
      </c>
      <c r="E36" s="296">
        <f t="shared" si="0"/>
        <v>247.52838952380955</v>
      </c>
      <c r="K36" s="296">
        <f t="shared" si="2"/>
        <v>90.463035714285695</v>
      </c>
      <c r="O36" s="173"/>
      <c r="P36" s="183" t="s">
        <v>650</v>
      </c>
      <c r="Q36">
        <v>20.254125000000005</v>
      </c>
    </row>
    <row r="37" spans="1:17" x14ac:dyDescent="0.35">
      <c r="A37" s="295">
        <v>44105</v>
      </c>
      <c r="B37" s="296">
        <v>722.32716909090914</v>
      </c>
      <c r="C37" s="296">
        <v>285.4169642857143</v>
      </c>
      <c r="D37" s="296">
        <v>373.1</v>
      </c>
      <c r="E37" s="296">
        <f t="shared" si="0"/>
        <v>349.22716909090911</v>
      </c>
      <c r="F37" s="296">
        <f t="shared" ref="F37:F62" si="3">D37-C37</f>
        <v>87.683035714285722</v>
      </c>
      <c r="K37" s="296">
        <f t="shared" si="2"/>
        <v>87.683035714285722</v>
      </c>
      <c r="O37" s="173"/>
      <c r="P37" s="183" t="s">
        <v>651</v>
      </c>
      <c r="Q37">
        <v>32.938053571428597</v>
      </c>
    </row>
    <row r="38" spans="1:17" x14ac:dyDescent="0.35">
      <c r="A38" s="295">
        <v>44136</v>
      </c>
      <c r="B38" s="296">
        <v>801.61576631578964</v>
      </c>
      <c r="C38" s="296">
        <v>295.25892857142856</v>
      </c>
      <c r="D38" s="296">
        <v>404.25</v>
      </c>
      <c r="E38" s="296">
        <f t="shared" si="0"/>
        <v>397.36576631578964</v>
      </c>
      <c r="F38" s="296">
        <f t="shared" si="3"/>
        <v>108.99107142857144</v>
      </c>
      <c r="K38" s="296">
        <f t="shared" si="2"/>
        <v>108.99107142857144</v>
      </c>
      <c r="O38" s="173"/>
      <c r="P38" s="183" t="s">
        <v>652</v>
      </c>
      <c r="Q38">
        <v>45.995553571428573</v>
      </c>
    </row>
    <row r="39" spans="1:17" x14ac:dyDescent="0.35">
      <c r="A39" s="295">
        <v>44166</v>
      </c>
      <c r="B39" s="296">
        <v>1035.2200345454546</v>
      </c>
      <c r="C39" s="296">
        <v>373.99464285714288</v>
      </c>
      <c r="D39" s="296">
        <v>510.5</v>
      </c>
      <c r="E39" s="296">
        <f t="shared" ref="E39:E53" si="4">B39-D39</f>
        <v>524.72003454545461</v>
      </c>
      <c r="F39" s="296">
        <f t="shared" si="3"/>
        <v>136.50535714285712</v>
      </c>
      <c r="K39" s="296">
        <f t="shared" si="2"/>
        <v>136.50535714285712</v>
      </c>
      <c r="O39" s="173"/>
      <c r="P39" s="183" t="s">
        <v>653</v>
      </c>
      <c r="Q39">
        <v>46.484375000000021</v>
      </c>
    </row>
    <row r="40" spans="1:17" x14ac:dyDescent="0.35">
      <c r="A40" s="295">
        <v>44197</v>
      </c>
      <c r="B40" s="296">
        <v>1211.0331926315789</v>
      </c>
      <c r="C40" s="296">
        <v>472.41428571428565</v>
      </c>
      <c r="D40" s="296">
        <v>555.63</v>
      </c>
      <c r="E40" s="296">
        <f t="shared" si="4"/>
        <v>655.40319263157892</v>
      </c>
      <c r="F40" s="296">
        <f t="shared" si="3"/>
        <v>83.215714285714341</v>
      </c>
      <c r="K40" s="296">
        <f t="shared" si="2"/>
        <v>83.215714285714341</v>
      </c>
      <c r="O40" s="173"/>
      <c r="P40" s="173" t="s">
        <v>654</v>
      </c>
      <c r="Q40">
        <v>31.198839285714296</v>
      </c>
    </row>
    <row r="41" spans="1:17" x14ac:dyDescent="0.35">
      <c r="A41" s="295">
        <v>44228</v>
      </c>
      <c r="B41" s="296">
        <v>1315.9721526315791</v>
      </c>
      <c r="C41" s="296">
        <v>472.41428571428565</v>
      </c>
      <c r="D41" s="296">
        <v>521.25</v>
      </c>
      <c r="E41" s="296">
        <f t="shared" si="4"/>
        <v>794.72215263157909</v>
      </c>
      <c r="F41" s="296">
        <f t="shared" si="3"/>
        <v>48.835714285714346</v>
      </c>
      <c r="K41" s="296">
        <f t="shared" si="2"/>
        <v>48.835714285714346</v>
      </c>
    </row>
    <row r="42" spans="1:17" x14ac:dyDescent="0.35">
      <c r="A42" s="295">
        <v>44256</v>
      </c>
      <c r="B42" s="296">
        <v>1422.1299486956523</v>
      </c>
      <c r="C42" s="296">
        <v>541.30803571428567</v>
      </c>
      <c r="D42" s="296">
        <v>567.5</v>
      </c>
      <c r="E42" s="296">
        <f t="shared" si="4"/>
        <v>854.62994869565227</v>
      </c>
      <c r="F42" s="296">
        <f t="shared" si="3"/>
        <v>26.191964285714334</v>
      </c>
      <c r="K42" s="296">
        <f t="shared" si="2"/>
        <v>26.191964285714334</v>
      </c>
    </row>
    <row r="43" spans="1:17" x14ac:dyDescent="0.35">
      <c r="A43" s="295">
        <v>44287</v>
      </c>
      <c r="B43" s="296">
        <v>1532.5959276190479</v>
      </c>
      <c r="C43" s="296">
        <v>541.30803571428567</v>
      </c>
      <c r="D43" s="296">
        <v>574</v>
      </c>
      <c r="E43" s="296">
        <f t="shared" si="4"/>
        <v>958.59592761904787</v>
      </c>
      <c r="F43" s="296">
        <f t="shared" si="3"/>
        <v>32.691964285714334</v>
      </c>
      <c r="K43" s="296">
        <f t="shared" si="2"/>
        <v>32.691964285714334</v>
      </c>
    </row>
    <row r="44" spans="1:17" x14ac:dyDescent="0.35">
      <c r="A44" s="295">
        <v>44317</v>
      </c>
      <c r="B44" s="296">
        <v>1711.5632559999999</v>
      </c>
      <c r="C44" s="296">
        <v>541.30803571428567</v>
      </c>
      <c r="D44" s="296">
        <v>649.38</v>
      </c>
      <c r="E44" s="296">
        <f t="shared" si="4"/>
        <v>1062.1832559999998</v>
      </c>
      <c r="F44" s="296">
        <f t="shared" si="3"/>
        <v>108.07196428571433</v>
      </c>
      <c r="H44" t="s">
        <v>660</v>
      </c>
      <c r="I44" t="s">
        <v>376</v>
      </c>
      <c r="K44" s="296">
        <f t="shared" si="2"/>
        <v>108.07196428571433</v>
      </c>
    </row>
    <row r="45" spans="1:17" x14ac:dyDescent="0.35">
      <c r="A45" s="295">
        <v>44348</v>
      </c>
      <c r="B45" s="296">
        <v>1851</v>
      </c>
      <c r="C45" s="296">
        <v>600.35982142857131</v>
      </c>
      <c r="D45" s="296">
        <v>661.13</v>
      </c>
      <c r="E45" s="296">
        <f t="shared" si="4"/>
        <v>1189.8699999999999</v>
      </c>
      <c r="F45" s="296">
        <f t="shared" si="3"/>
        <v>60.770178571428687</v>
      </c>
      <c r="I45" t="s">
        <v>659</v>
      </c>
      <c r="K45" s="296">
        <f>D45-C45</f>
        <v>60.770178571428687</v>
      </c>
      <c r="L45" s="296">
        <f>AVERAGE(K4:K45)</f>
        <v>44.591830357142882</v>
      </c>
    </row>
    <row r="46" spans="1:17" x14ac:dyDescent="0.35">
      <c r="A46" s="295">
        <v>44378</v>
      </c>
      <c r="B46" s="297">
        <v>1763.68</v>
      </c>
      <c r="C46" s="297">
        <v>600</v>
      </c>
      <c r="D46" s="299">
        <v>630</v>
      </c>
      <c r="E46" s="296">
        <f t="shared" si="4"/>
        <v>1133.68</v>
      </c>
      <c r="F46" s="296">
        <f t="shared" si="3"/>
        <v>30</v>
      </c>
      <c r="H46" s="296">
        <v>590</v>
      </c>
      <c r="I46" s="296">
        <v>626.45491071428569</v>
      </c>
      <c r="J46" s="296">
        <f>I46-C46</f>
        <v>26.454910714285688</v>
      </c>
      <c r="K46" s="296">
        <f>D46-C46</f>
        <v>30</v>
      </c>
    </row>
    <row r="47" spans="1:17" x14ac:dyDescent="0.35">
      <c r="A47" s="295">
        <v>44409</v>
      </c>
      <c r="B47" s="297">
        <v>1598.335</v>
      </c>
      <c r="C47" s="297">
        <v>580</v>
      </c>
      <c r="D47" s="298">
        <v>640</v>
      </c>
      <c r="E47" s="296">
        <f t="shared" si="4"/>
        <v>958.33500000000004</v>
      </c>
      <c r="F47" s="296">
        <f t="shared" si="3"/>
        <v>60</v>
      </c>
      <c r="H47" s="296">
        <v>538.34062500000005</v>
      </c>
      <c r="I47" s="296">
        <v>569.92633928571445</v>
      </c>
      <c r="J47" s="296">
        <f t="shared" ref="J47:J63" si="5">I47-C47</f>
        <v>-10.073660714285552</v>
      </c>
      <c r="K47" s="296">
        <f>D47-C47</f>
        <v>60</v>
      </c>
    </row>
    <row r="48" spans="1:17" x14ac:dyDescent="0.35">
      <c r="A48" s="295">
        <v>44440</v>
      </c>
      <c r="B48" s="297">
        <v>1432.99</v>
      </c>
      <c r="C48" s="297">
        <v>553.34062500000005</v>
      </c>
      <c r="D48" s="297">
        <v>640</v>
      </c>
      <c r="E48" s="296">
        <f t="shared" si="4"/>
        <v>792.99</v>
      </c>
      <c r="F48" s="296">
        <f t="shared" si="3"/>
        <v>86.659374999999955</v>
      </c>
      <c r="H48" s="296">
        <v>553.34062500000005</v>
      </c>
      <c r="I48" s="296">
        <v>589.40044642857151</v>
      </c>
      <c r="J48" s="296">
        <f t="shared" si="5"/>
        <v>36.059821428571468</v>
      </c>
    </row>
    <row r="49" spans="1:10" x14ac:dyDescent="0.35">
      <c r="A49" s="295">
        <v>44470</v>
      </c>
      <c r="B49" s="297">
        <v>1267.645</v>
      </c>
      <c r="C49" s="297">
        <v>528.49866071428573</v>
      </c>
      <c r="D49" s="298">
        <v>620</v>
      </c>
      <c r="E49" s="296">
        <f t="shared" si="4"/>
        <v>647.64499999999998</v>
      </c>
      <c r="F49" s="296">
        <f t="shared" si="3"/>
        <v>91.501339285714266</v>
      </c>
      <c r="H49" s="296">
        <v>528.49866071428573</v>
      </c>
      <c r="I49" s="296">
        <v>569.92633928571433</v>
      </c>
      <c r="J49" s="296">
        <f t="shared" si="5"/>
        <v>41.427678571428601</v>
      </c>
    </row>
    <row r="50" spans="1:10" x14ac:dyDescent="0.35">
      <c r="A50" s="295">
        <v>44501</v>
      </c>
      <c r="B50" s="297">
        <v>1212.53</v>
      </c>
      <c r="C50" s="297">
        <v>498.57767857142852</v>
      </c>
      <c r="D50" s="298">
        <v>590</v>
      </c>
      <c r="E50" s="296">
        <f t="shared" si="4"/>
        <v>622.53</v>
      </c>
      <c r="F50" s="296">
        <f t="shared" si="3"/>
        <v>91.422321428571479</v>
      </c>
      <c r="G50">
        <f>D46*0.9</f>
        <v>567</v>
      </c>
      <c r="H50" s="296">
        <v>498.57767857142852</v>
      </c>
      <c r="I50" s="296">
        <v>545.08303571428564</v>
      </c>
      <c r="J50" s="296">
        <f t="shared" si="5"/>
        <v>46.505357142857122</v>
      </c>
    </row>
    <row r="51" spans="1:10" x14ac:dyDescent="0.35">
      <c r="A51" s="295">
        <v>44531</v>
      </c>
      <c r="B51" s="297">
        <v>1267.645</v>
      </c>
      <c r="C51" s="297">
        <v>493.73571428571432</v>
      </c>
      <c r="D51" s="298">
        <v>575</v>
      </c>
      <c r="E51" s="296">
        <f t="shared" si="4"/>
        <v>692.64499999999998</v>
      </c>
      <c r="F51" s="296">
        <f t="shared" si="3"/>
        <v>81.264285714285677</v>
      </c>
      <c r="H51" s="296">
        <v>493.73571428571432</v>
      </c>
      <c r="I51" s="296">
        <v>525.24107142857144</v>
      </c>
      <c r="J51" s="296">
        <f t="shared" si="5"/>
        <v>31.505357142857122</v>
      </c>
    </row>
    <row r="52" spans="1:10" x14ac:dyDescent="0.35">
      <c r="A52" s="295">
        <v>44562</v>
      </c>
      <c r="B52" s="297">
        <v>1294.8350666666665</v>
      </c>
      <c r="C52" s="297">
        <v>513.65669642857142</v>
      </c>
      <c r="D52" s="298">
        <v>535</v>
      </c>
      <c r="E52" s="296">
        <f t="shared" si="4"/>
        <v>759.83506666666653</v>
      </c>
      <c r="F52" s="296">
        <f t="shared" si="3"/>
        <v>21.343303571428578</v>
      </c>
      <c r="H52" s="296">
        <v>513.65669642857142</v>
      </c>
      <c r="I52" s="296">
        <v>525.16205357142849</v>
      </c>
      <c r="J52" s="296">
        <f t="shared" si="5"/>
        <v>11.505357142857065</v>
      </c>
    </row>
    <row r="53" spans="1:10" x14ac:dyDescent="0.35">
      <c r="A53" s="295">
        <v>44593</v>
      </c>
      <c r="B53" s="297">
        <v>1311.8839733333332</v>
      </c>
      <c r="C53" s="297">
        <v>503.65669642857142</v>
      </c>
      <c r="D53" s="297">
        <v>535</v>
      </c>
      <c r="E53" s="296">
        <f t="shared" si="4"/>
        <v>776.88397333333319</v>
      </c>
      <c r="F53" s="296">
        <f t="shared" si="3"/>
        <v>31.343303571428578</v>
      </c>
      <c r="H53" s="296">
        <v>503.65669642857142</v>
      </c>
      <c r="I53" s="296">
        <v>525.16205357142849</v>
      </c>
      <c r="J53" s="296">
        <f t="shared" si="5"/>
        <v>21.505357142857065</v>
      </c>
    </row>
    <row r="54" spans="1:10" x14ac:dyDescent="0.35">
      <c r="A54" s="295">
        <v>44621</v>
      </c>
      <c r="B54" s="297">
        <v>1267.1305933333333</v>
      </c>
      <c r="C54" s="297">
        <v>503.81473214285717</v>
      </c>
      <c r="D54" s="297">
        <v>545</v>
      </c>
      <c r="E54" s="296">
        <f>B54-D54</f>
        <v>722.13059333333331</v>
      </c>
      <c r="F54" s="296">
        <f t="shared" si="3"/>
        <v>41.185267857142833</v>
      </c>
      <c r="H54" s="296">
        <v>503.81473214285717</v>
      </c>
      <c r="I54" s="296">
        <v>520.32008928571418</v>
      </c>
      <c r="J54" s="296">
        <f t="shared" si="5"/>
        <v>16.505357142857008</v>
      </c>
    </row>
    <row r="55" spans="1:10" x14ac:dyDescent="0.35">
      <c r="A55" s="295">
        <v>44652</v>
      </c>
      <c r="B55" s="297">
        <v>1201.2130533333332</v>
      </c>
      <c r="C55" s="297">
        <v>508.81473214285717</v>
      </c>
      <c r="D55" s="297">
        <v>545</v>
      </c>
      <c r="E55" s="296">
        <f t="shared" ref="E55:E63" si="6">B55-D55</f>
        <v>656.21305333333316</v>
      </c>
      <c r="F55" s="296">
        <f t="shared" si="3"/>
        <v>36.185267857142833</v>
      </c>
      <c r="H55" s="296">
        <v>508.81473214285717</v>
      </c>
      <c r="I55" s="296">
        <v>530.32008928571418</v>
      </c>
      <c r="J55" s="296">
        <f t="shared" si="5"/>
        <v>21.505357142857008</v>
      </c>
    </row>
    <row r="56" spans="1:10" x14ac:dyDescent="0.35">
      <c r="A56" s="295">
        <v>44682</v>
      </c>
      <c r="B56" s="297">
        <v>1179.9754066666667</v>
      </c>
      <c r="C56" s="297">
        <v>508.73571428571427</v>
      </c>
      <c r="D56" s="297">
        <v>540</v>
      </c>
      <c r="E56" s="296">
        <f t="shared" si="6"/>
        <v>639.97540666666669</v>
      </c>
      <c r="F56" s="296">
        <f t="shared" si="3"/>
        <v>31.264285714285734</v>
      </c>
      <c r="H56" s="296">
        <v>508.73571428571427</v>
      </c>
      <c r="I56" s="296">
        <v>530.24107142857133</v>
      </c>
      <c r="J56" s="296">
        <f t="shared" si="5"/>
        <v>21.505357142857065</v>
      </c>
    </row>
    <row r="57" spans="1:10" x14ac:dyDescent="0.35">
      <c r="A57" s="295">
        <v>44713</v>
      </c>
      <c r="B57" s="297">
        <v>1190.7044599999999</v>
      </c>
      <c r="C57" s="297">
        <v>498.34169647236683</v>
      </c>
      <c r="D57" s="297">
        <v>530</v>
      </c>
      <c r="E57" s="296">
        <f t="shared" si="6"/>
        <v>660.70445999999993</v>
      </c>
      <c r="F57" s="296">
        <f t="shared" si="3"/>
        <v>31.658303527633166</v>
      </c>
      <c r="H57" s="296">
        <v>498.34169647236683</v>
      </c>
      <c r="I57" s="296">
        <v>514.84705361522401</v>
      </c>
      <c r="J57" s="296">
        <f t="shared" si="5"/>
        <v>16.505357142857179</v>
      </c>
    </row>
    <row r="58" spans="1:10" x14ac:dyDescent="0.35">
      <c r="A58" s="295">
        <v>44743</v>
      </c>
      <c r="B58" s="297">
        <v>1146.6124599999998</v>
      </c>
      <c r="C58" s="297">
        <v>493.73571428571427</v>
      </c>
      <c r="D58" s="297">
        <v>520</v>
      </c>
      <c r="E58" s="296">
        <f t="shared" si="6"/>
        <v>626.61245999999983</v>
      </c>
      <c r="F58" s="296">
        <f t="shared" si="3"/>
        <v>26.264285714285734</v>
      </c>
      <c r="H58" s="296">
        <v>493.73571428571427</v>
      </c>
      <c r="I58" s="296">
        <v>505.24107142857139</v>
      </c>
      <c r="J58" s="296">
        <f t="shared" si="5"/>
        <v>11.505357142857122</v>
      </c>
    </row>
    <row r="59" spans="1:10" x14ac:dyDescent="0.35">
      <c r="A59" s="295">
        <v>44774</v>
      </c>
      <c r="B59" s="297">
        <v>1102.3</v>
      </c>
      <c r="C59" s="297">
        <v>508.73571428571427</v>
      </c>
      <c r="D59" s="297">
        <v>508.73571428571427</v>
      </c>
      <c r="E59" s="296">
        <f t="shared" si="6"/>
        <v>593.56428571428569</v>
      </c>
      <c r="F59" s="296">
        <f t="shared" si="3"/>
        <v>0</v>
      </c>
      <c r="H59" s="296">
        <v>508.73571428571427</v>
      </c>
      <c r="I59" s="296">
        <v>508.73571428571427</v>
      </c>
      <c r="J59" s="296">
        <f t="shared" si="5"/>
        <v>0</v>
      </c>
    </row>
    <row r="60" spans="1:10" x14ac:dyDescent="0.35">
      <c r="A60" s="295">
        <v>44805</v>
      </c>
      <c r="B60" s="297">
        <v>1058.1345133333332</v>
      </c>
      <c r="C60" s="297">
        <v>503.81473214285711</v>
      </c>
      <c r="D60" s="297">
        <v>513.81473214285711</v>
      </c>
      <c r="E60" s="296">
        <f t="shared" si="6"/>
        <v>544.31978119047608</v>
      </c>
      <c r="F60" s="296">
        <f t="shared" si="3"/>
        <v>10</v>
      </c>
      <c r="H60" s="296">
        <v>503.81473214285711</v>
      </c>
      <c r="I60" s="296">
        <v>513.81473214285711</v>
      </c>
      <c r="J60" s="296">
        <f t="shared" si="5"/>
        <v>10</v>
      </c>
    </row>
    <row r="61" spans="1:10" x14ac:dyDescent="0.35">
      <c r="A61" s="295">
        <v>44835</v>
      </c>
      <c r="B61" s="297">
        <v>1011.9848866666665</v>
      </c>
      <c r="C61" s="297">
        <v>468.97276785714286</v>
      </c>
      <c r="D61" s="297">
        <v>498.97276785714286</v>
      </c>
      <c r="E61" s="296">
        <f t="shared" si="6"/>
        <v>513.0121188095236</v>
      </c>
      <c r="F61" s="296">
        <f t="shared" si="3"/>
        <v>30</v>
      </c>
      <c r="H61" s="296">
        <v>468.97276785714286</v>
      </c>
      <c r="I61" s="296">
        <v>498.97276785714286</v>
      </c>
      <c r="J61" s="296">
        <f t="shared" si="5"/>
        <v>30</v>
      </c>
    </row>
    <row r="62" spans="1:10" x14ac:dyDescent="0.35">
      <c r="A62" s="295">
        <v>44866</v>
      </c>
      <c r="B62" s="297">
        <v>988.39566666666656</v>
      </c>
      <c r="C62" s="297">
        <v>458.97276785714286</v>
      </c>
      <c r="D62" s="297">
        <v>493.97276785714286</v>
      </c>
      <c r="E62" s="296">
        <f t="shared" si="6"/>
        <v>494.4228988095237</v>
      </c>
      <c r="F62" s="296">
        <f t="shared" si="3"/>
        <v>35</v>
      </c>
      <c r="H62" s="296">
        <v>458.97276785714286</v>
      </c>
      <c r="I62" s="296">
        <v>493.97276785714286</v>
      </c>
      <c r="J62" s="296">
        <f t="shared" si="5"/>
        <v>35</v>
      </c>
    </row>
    <row r="63" spans="1:10" x14ac:dyDescent="0.35">
      <c r="A63" s="295">
        <v>44896</v>
      </c>
      <c r="B63" s="297">
        <v>1035.50062</v>
      </c>
      <c r="C63" s="297">
        <v>468.89374999999995</v>
      </c>
      <c r="D63" s="297">
        <v>493.89374999999995</v>
      </c>
      <c r="E63" s="296">
        <f t="shared" si="6"/>
        <v>541.60687000000007</v>
      </c>
      <c r="F63" s="296">
        <f>D63-C63</f>
        <v>25</v>
      </c>
      <c r="H63" s="296">
        <v>468.89374999999995</v>
      </c>
      <c r="I63" s="296">
        <v>493.89374999999995</v>
      </c>
      <c r="J63" s="296">
        <f t="shared" si="5"/>
        <v>25</v>
      </c>
    </row>
    <row r="66" spans="3:3" x14ac:dyDescent="0.35">
      <c r="C66">
        <f>CORREL(C4:C45,D4:D45)</f>
        <v>0.90834186044188292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PW107"/>
  <sheetViews>
    <sheetView tabSelected="1" zoomScale="68" zoomScaleNormal="68" workbookViewId="0">
      <pane xSplit="1" ySplit="2" topLeftCell="EL36" activePane="bottomRight" state="frozen"/>
      <selection pane="topRight" activeCell="B1" sqref="B1"/>
      <selection pane="bottomLeft" activeCell="A3" sqref="A3"/>
      <selection pane="bottomRight" activeCell="ET38" sqref="ET38"/>
    </sheetView>
  </sheetViews>
  <sheetFormatPr defaultRowHeight="14.5" x14ac:dyDescent="0.35"/>
  <cols>
    <col min="1" max="1" width="9.7265625" style="108" customWidth="1"/>
    <col min="2" max="2" width="5.1796875" style="84" customWidth="1"/>
    <col min="3" max="3" width="6.453125" style="105" bestFit="1" customWidth="1"/>
    <col min="4" max="7" width="10.1796875" style="98" customWidth="1"/>
    <col min="8" max="8" width="8" style="98" bestFit="1" customWidth="1"/>
    <col min="9" max="9" width="7.453125" style="98" bestFit="1" customWidth="1"/>
    <col min="10" max="10" width="6.7265625" style="98" bestFit="1" customWidth="1"/>
    <col min="11" max="11" width="7.81640625" style="98" bestFit="1" customWidth="1"/>
    <col min="12" max="12" width="7.54296875" style="98" bestFit="1" customWidth="1"/>
    <col min="13" max="13" width="7.453125" style="98" bestFit="1" customWidth="1"/>
    <col min="14" max="14" width="8" style="98" bestFit="1" customWidth="1"/>
    <col min="15" max="15" width="7.81640625" style="99" bestFit="1" customWidth="1"/>
    <col min="16" max="16" width="7.54296875" style="98" customWidth="1"/>
    <col min="17" max="17" width="7.26953125" style="98" customWidth="1"/>
    <col min="18" max="28" width="8.453125" style="98" customWidth="1"/>
    <col min="29" max="29" width="8.81640625" style="98" customWidth="1"/>
    <col min="30" max="30" width="10.1796875" style="98" customWidth="1"/>
    <col min="31" max="31" width="12.453125" style="98" customWidth="1"/>
    <col min="32" max="32" width="5.1796875" style="84" customWidth="1"/>
    <col min="33" max="33" width="6.453125" style="95" bestFit="1" customWidth="1"/>
    <col min="34" max="44" width="7.54296875" style="98" customWidth="1"/>
    <col min="45" max="45" width="7.54296875" style="99" customWidth="1"/>
    <col min="46" max="46" width="8.54296875" style="98" bestFit="1" customWidth="1"/>
    <col min="47" max="47" width="8.54296875" style="98" customWidth="1"/>
    <col min="48" max="48" width="9.81640625" style="98" bestFit="1" customWidth="1"/>
    <col min="49" max="61" width="10.1796875" style="98" customWidth="1"/>
    <col min="62" max="62" width="5.1796875" style="84" customWidth="1"/>
    <col min="63" max="63" width="6.453125" style="105" bestFit="1" customWidth="1"/>
    <col min="64" max="64" width="7.453125" style="98" bestFit="1" customWidth="1"/>
    <col min="65" max="65" width="7.54296875" style="98" bestFit="1" customWidth="1"/>
    <col min="66" max="66" width="7.81640625" style="98" bestFit="1" customWidth="1"/>
    <col min="67" max="67" width="7.453125" style="98" bestFit="1" customWidth="1"/>
    <col min="68" max="68" width="8" style="98" bestFit="1" customWidth="1"/>
    <col min="69" max="69" width="7.453125" style="98" bestFit="1" customWidth="1"/>
    <col min="70" max="70" width="6.7265625" style="98" bestFit="1" customWidth="1"/>
    <col min="71" max="71" width="7.81640625" style="98" bestFit="1" customWidth="1"/>
    <col min="72" max="72" width="7.54296875" style="98" bestFit="1" customWidth="1"/>
    <col min="73" max="73" width="7.453125" style="98" bestFit="1" customWidth="1"/>
    <col min="74" max="74" width="8" style="98" bestFit="1" customWidth="1"/>
    <col min="75" max="75" width="7.81640625" style="99" bestFit="1" customWidth="1"/>
    <col min="76" max="76" width="7.453125" style="98" bestFit="1" customWidth="1"/>
    <col min="77" max="77" width="7.54296875" style="98" customWidth="1"/>
    <col min="78" max="78" width="7.81640625" style="98" bestFit="1" customWidth="1"/>
    <col min="79" max="91" width="7.81640625" style="98" customWidth="1"/>
    <col min="92" max="92" width="6.26953125" style="84" customWidth="1"/>
    <col min="93" max="93" width="6.453125" style="105" bestFit="1" customWidth="1"/>
    <col min="94" max="94" width="7.453125" style="98" bestFit="1" customWidth="1"/>
    <col min="95" max="95" width="7.54296875" style="98" bestFit="1" customWidth="1"/>
    <col min="96" max="96" width="7.81640625" style="98" bestFit="1" customWidth="1"/>
    <col min="97" max="97" width="7.453125" style="98" bestFit="1" customWidth="1"/>
    <col min="98" max="98" width="8" style="98" bestFit="1" customWidth="1"/>
    <col min="99" max="99" width="7.453125" style="98" bestFit="1" customWidth="1"/>
    <col min="100" max="100" width="6.7265625" style="98" bestFit="1" customWidth="1"/>
    <col min="101" max="101" width="7.81640625" style="98" bestFit="1" customWidth="1"/>
    <col min="102" max="102" width="7.54296875" style="98" bestFit="1" customWidth="1"/>
    <col min="103" max="103" width="7.453125" style="98" bestFit="1" customWidth="1"/>
    <col min="104" max="104" width="8" style="98" bestFit="1" customWidth="1"/>
    <col min="105" max="105" width="7.81640625" style="99" bestFit="1" customWidth="1"/>
    <col min="106" max="106" width="7.453125" style="98" bestFit="1" customWidth="1"/>
    <col min="107" max="107" width="7.54296875" style="98" bestFit="1" customWidth="1"/>
    <col min="108" max="108" width="7.81640625" style="98" bestFit="1" customWidth="1"/>
    <col min="109" max="121" width="7.81640625" style="98" customWidth="1"/>
    <col min="122" max="122" width="5.1796875" style="84" customWidth="1"/>
    <col min="123" max="123" width="6.453125" style="105" bestFit="1" customWidth="1"/>
    <col min="124" max="124" width="7.453125" style="98" bestFit="1" customWidth="1"/>
    <col min="125" max="125" width="7.54296875" style="98" bestFit="1" customWidth="1"/>
    <col min="126" max="126" width="7.81640625" style="98" bestFit="1" customWidth="1"/>
    <col min="127" max="127" width="6.81640625" style="98" customWidth="1"/>
    <col min="128" max="128" width="8" style="98" bestFit="1" customWidth="1"/>
    <col min="129" max="129" width="7.453125" style="98" bestFit="1" customWidth="1"/>
    <col min="130" max="130" width="6.7265625" style="98" bestFit="1" customWidth="1"/>
    <col min="131" max="131" width="7.81640625" style="98" bestFit="1" customWidth="1"/>
    <col min="132" max="132" width="7.54296875" style="98" bestFit="1" customWidth="1"/>
    <col min="133" max="133" width="7.453125" style="98" bestFit="1" customWidth="1"/>
    <col min="134" max="134" width="8" style="98" bestFit="1" customWidth="1"/>
    <col min="135" max="135" width="7.81640625" style="99" bestFit="1" customWidth="1"/>
    <col min="136" max="136" width="7.453125" style="98" bestFit="1" customWidth="1"/>
    <col min="137" max="137" width="7.54296875" style="98" bestFit="1" customWidth="1"/>
    <col min="138" max="138" width="7.81640625" style="98" bestFit="1" customWidth="1"/>
    <col min="139" max="144" width="7.81640625" style="98" customWidth="1"/>
    <col min="145" max="145" width="8.81640625" style="274" customWidth="1"/>
    <col min="146" max="146" width="9.453125" style="274" customWidth="1"/>
    <col min="147" max="151" width="8.1796875" style="274" customWidth="1"/>
    <col min="152" max="152" width="6.453125" style="105" bestFit="1" customWidth="1"/>
    <col min="153" max="153" width="5.1796875" style="98" bestFit="1" customWidth="1"/>
    <col min="154" max="163" width="5.1796875" style="98" customWidth="1"/>
    <col min="164" max="164" width="5.1796875" style="99" customWidth="1"/>
    <col min="165" max="165" width="5.1796875" style="274" customWidth="1"/>
    <col min="166" max="166" width="6.453125" style="95" bestFit="1" customWidth="1"/>
    <col min="167" max="167" width="5.1796875" style="98" bestFit="1" customWidth="1"/>
    <col min="168" max="177" width="5.1796875" style="98" customWidth="1"/>
    <col min="178" max="178" width="5.1796875" style="99" customWidth="1"/>
    <col min="179" max="179" width="5.1796875" style="274" customWidth="1"/>
    <col min="180" max="180" width="6.453125" style="105" bestFit="1" customWidth="1"/>
    <col min="181" max="181" width="5.1796875" style="98" bestFit="1" customWidth="1"/>
    <col min="182" max="191" width="5.1796875" style="98" customWidth="1"/>
    <col min="192" max="192" width="5.1796875" style="99" customWidth="1"/>
    <col min="193" max="193" width="5.1796875" style="274" customWidth="1"/>
    <col min="194" max="194" width="6.453125" style="105" bestFit="1" customWidth="1"/>
    <col min="195" max="195" width="5.1796875" style="98" bestFit="1" customWidth="1"/>
    <col min="196" max="205" width="5.1796875" style="98" customWidth="1"/>
    <col min="206" max="206" width="5.1796875" style="99" customWidth="1"/>
    <col min="207" max="207" width="5.1796875" style="281" customWidth="1"/>
    <col min="208" max="208" width="6.453125" style="105" bestFit="1" customWidth="1"/>
    <col min="209" max="209" width="5.1796875" style="98" bestFit="1" customWidth="1"/>
    <col min="210" max="219" width="5.1796875" style="98" customWidth="1"/>
    <col min="220" max="220" width="5.1796875" style="99" customWidth="1"/>
    <col min="221" max="221" width="5.1796875" style="281" customWidth="1"/>
    <col min="222" max="222" width="6.453125" style="105" bestFit="1" customWidth="1"/>
    <col min="223" max="223" width="5.1796875" style="98" bestFit="1" customWidth="1"/>
    <col min="224" max="233" width="5.1796875" style="98" customWidth="1"/>
    <col min="234" max="234" width="5.1796875" style="99" customWidth="1"/>
    <col min="235" max="438" width="8.7265625" style="70"/>
  </cols>
  <sheetData>
    <row r="1" spans="1:439" x14ac:dyDescent="0.35">
      <c r="A1" s="106" t="s">
        <v>458</v>
      </c>
      <c r="B1" s="266"/>
      <c r="C1" s="381" t="s">
        <v>475</v>
      </c>
      <c r="D1" s="382"/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3"/>
      <c r="P1" s="312"/>
      <c r="Q1" s="313"/>
      <c r="R1" s="330"/>
      <c r="S1" s="332"/>
      <c r="T1" s="335"/>
      <c r="U1" s="336"/>
      <c r="V1" s="338"/>
      <c r="W1" s="342"/>
      <c r="X1" s="346"/>
      <c r="Y1" s="348"/>
      <c r="Z1" s="350"/>
      <c r="AA1" s="354"/>
      <c r="AB1" s="358"/>
      <c r="AC1" s="359"/>
      <c r="AD1" s="361"/>
      <c r="AE1" s="368"/>
      <c r="AF1" s="266"/>
      <c r="AG1" s="381" t="s">
        <v>471</v>
      </c>
      <c r="AH1" s="382"/>
      <c r="AI1" s="382"/>
      <c r="AJ1" s="382"/>
      <c r="AK1" s="382"/>
      <c r="AL1" s="382"/>
      <c r="AM1" s="382"/>
      <c r="AN1" s="382"/>
      <c r="AO1" s="382"/>
      <c r="AP1" s="382"/>
      <c r="AQ1" s="382"/>
      <c r="AR1" s="382"/>
      <c r="AS1" s="383"/>
      <c r="AT1" s="312"/>
      <c r="AU1" s="315"/>
      <c r="AV1" s="330"/>
      <c r="AW1" s="332"/>
      <c r="AX1" s="335"/>
      <c r="AY1" s="336"/>
      <c r="AZ1" s="338"/>
      <c r="BA1" s="340"/>
      <c r="BB1" s="346"/>
      <c r="BC1" s="348"/>
      <c r="BD1" s="350"/>
      <c r="BE1" s="354"/>
      <c r="BF1" s="355"/>
      <c r="BG1" s="359"/>
      <c r="BH1" s="361"/>
      <c r="BI1" s="367"/>
      <c r="BJ1" s="266"/>
      <c r="BK1" s="381" t="s">
        <v>473</v>
      </c>
      <c r="BL1" s="382"/>
      <c r="BM1" s="382"/>
      <c r="BN1" s="382"/>
      <c r="BO1" s="382"/>
      <c r="BP1" s="382"/>
      <c r="BQ1" s="382"/>
      <c r="BR1" s="382"/>
      <c r="BS1" s="382"/>
      <c r="BT1" s="382"/>
      <c r="BU1" s="382"/>
      <c r="BV1" s="382"/>
      <c r="BW1" s="383"/>
      <c r="BX1" s="312"/>
      <c r="BY1" s="315"/>
      <c r="BZ1" s="330"/>
      <c r="CA1" s="332"/>
      <c r="CB1" s="335"/>
      <c r="CC1" s="336"/>
      <c r="CD1" s="338"/>
      <c r="CE1" s="341"/>
      <c r="CF1" s="346"/>
      <c r="CG1" s="348"/>
      <c r="CH1" s="350"/>
      <c r="CI1" s="354"/>
      <c r="CJ1" s="356"/>
      <c r="CK1" s="359"/>
      <c r="CL1" s="361"/>
      <c r="CM1" s="367"/>
      <c r="CN1" s="266"/>
      <c r="CO1" s="381" t="s">
        <v>474</v>
      </c>
      <c r="CP1" s="382"/>
      <c r="CQ1" s="382"/>
      <c r="CR1" s="382"/>
      <c r="CS1" s="382"/>
      <c r="CT1" s="382"/>
      <c r="CU1" s="382"/>
      <c r="CV1" s="382"/>
      <c r="CW1" s="382"/>
      <c r="CX1" s="382"/>
      <c r="CY1" s="382"/>
      <c r="CZ1" s="382"/>
      <c r="DA1" s="383"/>
      <c r="DB1" s="312"/>
      <c r="DC1" s="315"/>
      <c r="DD1" s="330"/>
      <c r="DE1" s="332"/>
      <c r="DF1" s="335"/>
      <c r="DG1" s="336"/>
      <c r="DH1" s="339"/>
      <c r="DI1" s="341"/>
      <c r="DJ1" s="347"/>
      <c r="DK1" s="347"/>
      <c r="DL1" s="347"/>
      <c r="DM1" s="347"/>
      <c r="DN1" s="347"/>
      <c r="DO1" s="347"/>
      <c r="DP1" s="347"/>
      <c r="DQ1" s="347"/>
      <c r="DS1" s="381" t="s">
        <v>472</v>
      </c>
      <c r="DT1" s="382"/>
      <c r="DU1" s="382"/>
      <c r="DV1" s="382"/>
      <c r="DW1" s="382"/>
      <c r="DX1" s="382"/>
      <c r="DY1" s="382"/>
      <c r="DZ1" s="382"/>
      <c r="EA1" s="382"/>
      <c r="EB1" s="382"/>
      <c r="EC1" s="382"/>
      <c r="ED1" s="382"/>
      <c r="EE1" s="383"/>
      <c r="EF1" s="312"/>
      <c r="EG1" s="314"/>
      <c r="EH1" s="330"/>
      <c r="EI1" s="332"/>
      <c r="EJ1" s="334"/>
      <c r="EK1" s="337"/>
      <c r="EL1" s="337"/>
      <c r="EM1" s="343"/>
      <c r="EN1" s="345"/>
      <c r="EO1" s="348"/>
      <c r="EP1" s="350"/>
      <c r="EQ1" s="354"/>
      <c r="ER1" s="357"/>
      <c r="ES1" s="360"/>
      <c r="ET1" s="369"/>
      <c r="EU1" s="359"/>
      <c r="EV1" s="95"/>
      <c r="EW1" s="381" t="s">
        <v>477</v>
      </c>
      <c r="EX1" s="382"/>
      <c r="EY1" s="382"/>
      <c r="EZ1" s="382"/>
      <c r="FA1" s="382"/>
      <c r="FB1" s="382"/>
      <c r="FC1" s="382"/>
      <c r="FD1" s="382"/>
      <c r="FE1" s="382"/>
      <c r="FF1" s="382"/>
      <c r="FG1" s="382"/>
      <c r="FH1" s="382"/>
      <c r="FI1" s="383"/>
      <c r="FJ1" s="270"/>
      <c r="FK1" s="381" t="s">
        <v>476</v>
      </c>
      <c r="FL1" s="382"/>
      <c r="FM1" s="382"/>
      <c r="FN1" s="382"/>
      <c r="FO1" s="382"/>
      <c r="FP1" s="382"/>
      <c r="FQ1" s="382"/>
      <c r="FR1" s="382"/>
      <c r="FS1" s="382"/>
      <c r="FT1" s="382"/>
      <c r="FU1" s="382"/>
      <c r="FV1" s="382"/>
      <c r="FW1" s="383"/>
      <c r="FX1" s="270"/>
      <c r="FY1" s="381" t="s">
        <v>480</v>
      </c>
      <c r="FZ1" s="382"/>
      <c r="GA1" s="382"/>
      <c r="GB1" s="382"/>
      <c r="GC1" s="382"/>
      <c r="GD1" s="382"/>
      <c r="GE1" s="382"/>
      <c r="GF1" s="382"/>
      <c r="GG1" s="382"/>
      <c r="GH1" s="382"/>
      <c r="GI1" s="382"/>
      <c r="GJ1" s="382"/>
      <c r="GK1" s="383"/>
      <c r="GL1" s="270"/>
      <c r="GM1" s="381" t="s">
        <v>481</v>
      </c>
      <c r="GN1" s="382"/>
      <c r="GO1" s="382"/>
      <c r="GP1" s="382"/>
      <c r="GQ1" s="382"/>
      <c r="GR1" s="382"/>
      <c r="GS1" s="382"/>
      <c r="GT1" s="382"/>
      <c r="GU1" s="382"/>
      <c r="GV1" s="382"/>
      <c r="GW1" s="382"/>
      <c r="GX1" s="382"/>
      <c r="GY1" s="383"/>
      <c r="GZ1" s="276"/>
      <c r="HA1" s="381" t="s">
        <v>478</v>
      </c>
      <c r="HB1" s="382"/>
      <c r="HC1" s="382"/>
      <c r="HD1" s="382"/>
      <c r="HE1" s="382"/>
      <c r="HF1" s="382"/>
      <c r="HG1" s="382"/>
      <c r="HH1" s="382"/>
      <c r="HI1" s="382"/>
      <c r="HJ1" s="382"/>
      <c r="HK1" s="382"/>
      <c r="HL1" s="382"/>
      <c r="HM1" s="383"/>
      <c r="HN1" s="276"/>
      <c r="HO1" s="381" t="s">
        <v>479</v>
      </c>
      <c r="HP1" s="382"/>
      <c r="HQ1" s="382"/>
      <c r="HR1" s="382"/>
      <c r="HS1" s="382"/>
      <c r="HT1" s="382"/>
      <c r="HU1" s="382"/>
      <c r="HV1" s="382"/>
      <c r="HW1" s="382"/>
      <c r="HX1" s="382"/>
      <c r="HY1" s="382"/>
      <c r="HZ1" s="382"/>
      <c r="IA1" s="383"/>
      <c r="PW1" s="70"/>
    </row>
    <row r="2" spans="1:439" s="2" customFormat="1" x14ac:dyDescent="0.35">
      <c r="A2" s="107" t="s">
        <v>6</v>
      </c>
      <c r="B2" s="15"/>
      <c r="C2" s="103" t="s">
        <v>457</v>
      </c>
      <c r="D2" s="101" t="s">
        <v>459</v>
      </c>
      <c r="E2" s="85" t="s">
        <v>460</v>
      </c>
      <c r="F2" s="85" t="s">
        <v>461</v>
      </c>
      <c r="G2" s="85" t="s">
        <v>462</v>
      </c>
      <c r="H2" s="85" t="s">
        <v>463</v>
      </c>
      <c r="I2" s="85" t="s">
        <v>464</v>
      </c>
      <c r="J2" s="85" t="s">
        <v>465</v>
      </c>
      <c r="K2" s="85" t="s">
        <v>466</v>
      </c>
      <c r="L2" s="85" t="s">
        <v>467</v>
      </c>
      <c r="M2" s="85" t="s">
        <v>468</v>
      </c>
      <c r="N2" s="85" t="s">
        <v>469</v>
      </c>
      <c r="O2" s="89" t="s">
        <v>470</v>
      </c>
      <c r="P2" s="85" t="s">
        <v>459</v>
      </c>
      <c r="Q2" s="85" t="s">
        <v>460</v>
      </c>
      <c r="R2" s="85" t="s">
        <v>461</v>
      </c>
      <c r="S2" s="85" t="s">
        <v>462</v>
      </c>
      <c r="T2" s="85" t="s">
        <v>463</v>
      </c>
      <c r="U2" s="85" t="s">
        <v>464</v>
      </c>
      <c r="V2" s="85" t="s">
        <v>465</v>
      </c>
      <c r="W2" s="85" t="s">
        <v>466</v>
      </c>
      <c r="X2" s="85" t="s">
        <v>467</v>
      </c>
      <c r="Y2" s="85" t="s">
        <v>468</v>
      </c>
      <c r="Z2" s="85" t="s">
        <v>469</v>
      </c>
      <c r="AA2" s="85" t="s">
        <v>470</v>
      </c>
      <c r="AB2" s="85" t="s">
        <v>459</v>
      </c>
      <c r="AC2" s="85" t="s">
        <v>460</v>
      </c>
      <c r="AD2" s="85" t="s">
        <v>461</v>
      </c>
      <c r="AE2" s="85" t="s">
        <v>462</v>
      </c>
      <c r="AF2" s="15"/>
      <c r="AG2" s="100" t="s">
        <v>457</v>
      </c>
      <c r="AH2" s="101" t="s">
        <v>459</v>
      </c>
      <c r="AI2" s="85" t="s">
        <v>460</v>
      </c>
      <c r="AJ2" s="85" t="s">
        <v>461</v>
      </c>
      <c r="AK2" s="85" t="s">
        <v>462</v>
      </c>
      <c r="AL2" s="85" t="s">
        <v>463</v>
      </c>
      <c r="AM2" s="85" t="s">
        <v>464</v>
      </c>
      <c r="AN2" s="85" t="s">
        <v>465</v>
      </c>
      <c r="AO2" s="85" t="s">
        <v>466</v>
      </c>
      <c r="AP2" s="85" t="s">
        <v>467</v>
      </c>
      <c r="AQ2" s="85" t="s">
        <v>468</v>
      </c>
      <c r="AR2" s="85" t="s">
        <v>469</v>
      </c>
      <c r="AS2" s="89" t="s">
        <v>470</v>
      </c>
      <c r="AT2" s="85" t="s">
        <v>459</v>
      </c>
      <c r="AU2" s="85" t="s">
        <v>460</v>
      </c>
      <c r="AV2" s="85" t="s">
        <v>461</v>
      </c>
      <c r="AW2" s="85" t="s">
        <v>462</v>
      </c>
      <c r="AX2" s="85" t="s">
        <v>463</v>
      </c>
      <c r="AY2" s="85" t="s">
        <v>464</v>
      </c>
      <c r="AZ2" s="85" t="s">
        <v>465</v>
      </c>
      <c r="BA2" s="85" t="s">
        <v>466</v>
      </c>
      <c r="BB2" s="85" t="s">
        <v>467</v>
      </c>
      <c r="BC2" s="85" t="s">
        <v>468</v>
      </c>
      <c r="BD2" s="85" t="s">
        <v>469</v>
      </c>
      <c r="BE2" s="85" t="s">
        <v>470</v>
      </c>
      <c r="BF2" s="85" t="s">
        <v>459</v>
      </c>
      <c r="BG2" s="85" t="s">
        <v>460</v>
      </c>
      <c r="BH2" s="85" t="s">
        <v>461</v>
      </c>
      <c r="BI2" s="85" t="s">
        <v>462</v>
      </c>
      <c r="BJ2" s="15"/>
      <c r="BK2" s="103" t="s">
        <v>457</v>
      </c>
      <c r="BL2" s="101" t="s">
        <v>459</v>
      </c>
      <c r="BM2" s="85" t="s">
        <v>460</v>
      </c>
      <c r="BN2" s="85" t="s">
        <v>461</v>
      </c>
      <c r="BO2" s="85" t="s">
        <v>462</v>
      </c>
      <c r="BP2" s="85" t="s">
        <v>463</v>
      </c>
      <c r="BQ2" s="85" t="s">
        <v>464</v>
      </c>
      <c r="BR2" s="85" t="s">
        <v>465</v>
      </c>
      <c r="BS2" s="85" t="s">
        <v>466</v>
      </c>
      <c r="BT2" s="85" t="s">
        <v>467</v>
      </c>
      <c r="BU2" s="85" t="s">
        <v>468</v>
      </c>
      <c r="BV2" s="85" t="s">
        <v>469</v>
      </c>
      <c r="BW2" s="89" t="s">
        <v>470</v>
      </c>
      <c r="BX2" s="85" t="s">
        <v>459</v>
      </c>
      <c r="BY2" s="85" t="s">
        <v>460</v>
      </c>
      <c r="BZ2" s="85" t="s">
        <v>461</v>
      </c>
      <c r="CA2" s="85" t="s">
        <v>462</v>
      </c>
      <c r="CB2" s="85" t="s">
        <v>463</v>
      </c>
      <c r="CC2" s="85" t="s">
        <v>464</v>
      </c>
      <c r="CD2" s="85" t="s">
        <v>465</v>
      </c>
      <c r="CE2" s="85" t="s">
        <v>466</v>
      </c>
      <c r="CF2" s="85" t="s">
        <v>467</v>
      </c>
      <c r="CG2" s="85" t="s">
        <v>468</v>
      </c>
      <c r="CH2" s="85" t="s">
        <v>469</v>
      </c>
      <c r="CI2" s="85" t="s">
        <v>470</v>
      </c>
      <c r="CJ2" s="85" t="s">
        <v>459</v>
      </c>
      <c r="CK2" s="85" t="s">
        <v>661</v>
      </c>
      <c r="CL2" s="85" t="s">
        <v>461</v>
      </c>
      <c r="CM2" s="85" t="s">
        <v>462</v>
      </c>
      <c r="CN2" s="15"/>
      <c r="CO2" s="103" t="s">
        <v>457</v>
      </c>
      <c r="CP2" s="101" t="s">
        <v>459</v>
      </c>
      <c r="CQ2" s="85" t="s">
        <v>460</v>
      </c>
      <c r="CR2" s="85" t="s">
        <v>461</v>
      </c>
      <c r="CS2" s="85" t="s">
        <v>462</v>
      </c>
      <c r="CT2" s="85" t="s">
        <v>463</v>
      </c>
      <c r="CU2" s="85" t="s">
        <v>464</v>
      </c>
      <c r="CV2" s="85" t="s">
        <v>465</v>
      </c>
      <c r="CW2" s="85" t="s">
        <v>466</v>
      </c>
      <c r="CX2" s="85" t="s">
        <v>467</v>
      </c>
      <c r="CY2" s="85" t="s">
        <v>468</v>
      </c>
      <c r="CZ2" s="85" t="s">
        <v>469</v>
      </c>
      <c r="DA2" s="89" t="s">
        <v>470</v>
      </c>
      <c r="DB2" s="85" t="s">
        <v>459</v>
      </c>
      <c r="DC2" s="85" t="s">
        <v>460</v>
      </c>
      <c r="DD2" s="85" t="s">
        <v>461</v>
      </c>
      <c r="DE2" s="85" t="s">
        <v>462</v>
      </c>
      <c r="DF2" s="85" t="s">
        <v>463</v>
      </c>
      <c r="DG2" s="85" t="s">
        <v>464</v>
      </c>
      <c r="DH2" s="85" t="s">
        <v>465</v>
      </c>
      <c r="DI2" s="85" t="s">
        <v>466</v>
      </c>
      <c r="DJ2" s="85" t="s">
        <v>467</v>
      </c>
      <c r="DK2" s="85" t="s">
        <v>468</v>
      </c>
      <c r="DL2" s="85" t="s">
        <v>469</v>
      </c>
      <c r="DM2" s="85" t="s">
        <v>470</v>
      </c>
      <c r="DN2" s="85" t="s">
        <v>459</v>
      </c>
      <c r="DO2" s="85" t="s">
        <v>460</v>
      </c>
      <c r="DP2" s="85" t="s">
        <v>461</v>
      </c>
      <c r="DQ2" s="85" t="s">
        <v>462</v>
      </c>
      <c r="DR2" s="84"/>
      <c r="DS2" s="103" t="s">
        <v>457</v>
      </c>
      <c r="DT2" s="101" t="s">
        <v>459</v>
      </c>
      <c r="DU2" s="85" t="s">
        <v>460</v>
      </c>
      <c r="DV2" s="85" t="s">
        <v>461</v>
      </c>
      <c r="DW2" s="85" t="s">
        <v>462</v>
      </c>
      <c r="DX2" s="85" t="s">
        <v>463</v>
      </c>
      <c r="DY2" s="85" t="s">
        <v>464</v>
      </c>
      <c r="DZ2" s="85" t="s">
        <v>465</v>
      </c>
      <c r="EA2" s="85" t="s">
        <v>466</v>
      </c>
      <c r="EB2" s="85" t="s">
        <v>467</v>
      </c>
      <c r="EC2" s="85" t="s">
        <v>468</v>
      </c>
      <c r="ED2" s="85" t="s">
        <v>469</v>
      </c>
      <c r="EE2" s="89" t="s">
        <v>470</v>
      </c>
      <c r="EF2" s="85" t="s">
        <v>459</v>
      </c>
      <c r="EG2" s="85" t="s">
        <v>460</v>
      </c>
      <c r="EH2" s="85" t="s">
        <v>461</v>
      </c>
      <c r="EI2" s="85" t="s">
        <v>462</v>
      </c>
      <c r="EJ2" s="85" t="s">
        <v>463</v>
      </c>
      <c r="EK2" s="85" t="s">
        <v>464</v>
      </c>
      <c r="EL2" s="85" t="s">
        <v>465</v>
      </c>
      <c r="EM2" s="85" t="s">
        <v>466</v>
      </c>
      <c r="EN2" s="85" t="s">
        <v>467</v>
      </c>
      <c r="EO2" s="85" t="s">
        <v>468</v>
      </c>
      <c r="EP2" s="85" t="s">
        <v>469</v>
      </c>
      <c r="EQ2" s="85" t="s">
        <v>470</v>
      </c>
      <c r="ER2" s="85" t="s">
        <v>459</v>
      </c>
      <c r="ES2" s="85" t="s">
        <v>460</v>
      </c>
      <c r="ET2" s="85" t="s">
        <v>461</v>
      </c>
      <c r="EU2" s="85" t="s">
        <v>462</v>
      </c>
      <c r="EV2" s="95"/>
      <c r="EW2" s="103" t="s">
        <v>457</v>
      </c>
      <c r="EX2" s="101" t="s">
        <v>459</v>
      </c>
      <c r="EY2" s="85" t="s">
        <v>460</v>
      </c>
      <c r="EZ2" s="85" t="s">
        <v>461</v>
      </c>
      <c r="FA2" s="85" t="s">
        <v>462</v>
      </c>
      <c r="FB2" s="85" t="s">
        <v>463</v>
      </c>
      <c r="FC2" s="85" t="s">
        <v>464</v>
      </c>
      <c r="FD2" s="85" t="s">
        <v>465</v>
      </c>
      <c r="FE2" s="85" t="s">
        <v>466</v>
      </c>
      <c r="FF2" s="85" t="s">
        <v>467</v>
      </c>
      <c r="FG2" s="85" t="s">
        <v>468</v>
      </c>
      <c r="FH2" s="85" t="s">
        <v>469</v>
      </c>
      <c r="FI2" s="89" t="s">
        <v>470</v>
      </c>
      <c r="FJ2" s="271"/>
      <c r="FK2" s="100" t="s">
        <v>457</v>
      </c>
      <c r="FL2" s="101" t="s">
        <v>459</v>
      </c>
      <c r="FM2" s="85" t="s">
        <v>460</v>
      </c>
      <c r="FN2" s="85" t="s">
        <v>461</v>
      </c>
      <c r="FO2" s="85" t="s">
        <v>462</v>
      </c>
      <c r="FP2" s="85" t="s">
        <v>463</v>
      </c>
      <c r="FQ2" s="85" t="s">
        <v>464</v>
      </c>
      <c r="FR2" s="85" t="s">
        <v>465</v>
      </c>
      <c r="FS2" s="85" t="s">
        <v>466</v>
      </c>
      <c r="FT2" s="85" t="s">
        <v>467</v>
      </c>
      <c r="FU2" s="85" t="s">
        <v>468</v>
      </c>
      <c r="FV2" s="85" t="s">
        <v>469</v>
      </c>
      <c r="FW2" s="89" t="s">
        <v>470</v>
      </c>
      <c r="FX2" s="271"/>
      <c r="FY2" s="103" t="s">
        <v>457</v>
      </c>
      <c r="FZ2" s="101" t="s">
        <v>459</v>
      </c>
      <c r="GA2" s="85" t="s">
        <v>460</v>
      </c>
      <c r="GB2" s="85" t="s">
        <v>461</v>
      </c>
      <c r="GC2" s="85" t="s">
        <v>462</v>
      </c>
      <c r="GD2" s="85" t="s">
        <v>463</v>
      </c>
      <c r="GE2" s="85" t="s">
        <v>464</v>
      </c>
      <c r="GF2" s="85" t="s">
        <v>465</v>
      </c>
      <c r="GG2" s="85" t="s">
        <v>466</v>
      </c>
      <c r="GH2" s="85" t="s">
        <v>467</v>
      </c>
      <c r="GI2" s="85" t="s">
        <v>468</v>
      </c>
      <c r="GJ2" s="85" t="s">
        <v>469</v>
      </c>
      <c r="GK2" s="89" t="s">
        <v>470</v>
      </c>
      <c r="GL2" s="271"/>
      <c r="GM2" s="103" t="s">
        <v>457</v>
      </c>
      <c r="GN2" s="101" t="s">
        <v>459</v>
      </c>
      <c r="GO2" s="85" t="s">
        <v>460</v>
      </c>
      <c r="GP2" s="85" t="s">
        <v>461</v>
      </c>
      <c r="GQ2" s="85" t="s">
        <v>462</v>
      </c>
      <c r="GR2" s="85" t="s">
        <v>463</v>
      </c>
      <c r="GS2" s="85" t="s">
        <v>464</v>
      </c>
      <c r="GT2" s="85" t="s">
        <v>465</v>
      </c>
      <c r="GU2" s="85" t="s">
        <v>466</v>
      </c>
      <c r="GV2" s="85" t="s">
        <v>467</v>
      </c>
      <c r="GW2" s="85" t="s">
        <v>468</v>
      </c>
      <c r="GX2" s="85" t="s">
        <v>469</v>
      </c>
      <c r="GY2" s="89" t="s">
        <v>470</v>
      </c>
      <c r="GZ2" s="277"/>
      <c r="HA2" s="103" t="s">
        <v>457</v>
      </c>
      <c r="HB2" s="101" t="s">
        <v>459</v>
      </c>
      <c r="HC2" s="85" t="s">
        <v>460</v>
      </c>
      <c r="HD2" s="85" t="s">
        <v>461</v>
      </c>
      <c r="HE2" s="85" t="s">
        <v>462</v>
      </c>
      <c r="HF2" s="85" t="s">
        <v>463</v>
      </c>
      <c r="HG2" s="85" t="s">
        <v>464</v>
      </c>
      <c r="HH2" s="85" t="s">
        <v>465</v>
      </c>
      <c r="HI2" s="85" t="s">
        <v>466</v>
      </c>
      <c r="HJ2" s="85" t="s">
        <v>467</v>
      </c>
      <c r="HK2" s="85" t="s">
        <v>468</v>
      </c>
      <c r="HL2" s="85" t="s">
        <v>469</v>
      </c>
      <c r="HM2" s="89" t="s">
        <v>470</v>
      </c>
      <c r="HN2" s="277"/>
      <c r="HO2" s="103" t="s">
        <v>457</v>
      </c>
      <c r="HP2" s="101" t="s">
        <v>459</v>
      </c>
      <c r="HQ2" s="85" t="s">
        <v>460</v>
      </c>
      <c r="HR2" s="85" t="s">
        <v>461</v>
      </c>
      <c r="HS2" s="85" t="s">
        <v>462</v>
      </c>
      <c r="HT2" s="85" t="s">
        <v>463</v>
      </c>
      <c r="HU2" s="85" t="s">
        <v>464</v>
      </c>
      <c r="HV2" s="85" t="s">
        <v>465</v>
      </c>
      <c r="HW2" s="85" t="s">
        <v>466</v>
      </c>
      <c r="HX2" s="85" t="s">
        <v>467</v>
      </c>
      <c r="HY2" s="85" t="s">
        <v>468</v>
      </c>
      <c r="HZ2" s="85" t="s">
        <v>469</v>
      </c>
      <c r="IA2" s="89" t="s">
        <v>470</v>
      </c>
      <c r="IB2" s="57"/>
      <c r="IC2" s="57"/>
      <c r="ID2" s="57"/>
      <c r="IE2" s="57"/>
      <c r="IF2" s="57"/>
      <c r="IG2" s="57"/>
      <c r="IH2" s="57"/>
      <c r="II2" s="57"/>
      <c r="IJ2" s="57"/>
      <c r="IK2" s="57"/>
      <c r="IL2" s="57"/>
      <c r="IM2" s="57"/>
      <c r="IN2" s="57"/>
      <c r="IO2" s="57"/>
      <c r="IP2" s="57"/>
      <c r="IQ2" s="57"/>
      <c r="IR2" s="57"/>
      <c r="IS2" s="57"/>
      <c r="IT2" s="57"/>
      <c r="IU2" s="57"/>
      <c r="IV2" s="57"/>
      <c r="IW2" s="57"/>
      <c r="IX2" s="57"/>
      <c r="IY2" s="57"/>
      <c r="IZ2" s="57"/>
      <c r="JA2" s="57"/>
      <c r="JB2" s="57"/>
      <c r="JC2" s="57"/>
      <c r="JD2" s="57"/>
      <c r="JE2" s="57"/>
      <c r="JF2" s="57"/>
      <c r="JG2" s="57"/>
      <c r="JH2" s="57"/>
      <c r="JI2" s="57"/>
      <c r="JJ2" s="57"/>
      <c r="JK2" s="57"/>
      <c r="JL2" s="57"/>
      <c r="JM2" s="57"/>
      <c r="JN2" s="57"/>
      <c r="JO2" s="57"/>
      <c r="JP2" s="57"/>
      <c r="JQ2" s="57"/>
      <c r="JR2" s="57"/>
      <c r="JS2" s="57"/>
      <c r="JT2" s="57"/>
      <c r="JU2" s="57"/>
      <c r="JV2" s="57"/>
      <c r="JW2" s="57"/>
      <c r="JX2" s="57"/>
      <c r="JY2" s="57"/>
      <c r="JZ2" s="57"/>
      <c r="KA2" s="57"/>
      <c r="KB2" s="57"/>
      <c r="KC2" s="57"/>
      <c r="KD2" s="57"/>
      <c r="KE2" s="57"/>
      <c r="KF2" s="57"/>
      <c r="KG2" s="57"/>
      <c r="KH2" s="57"/>
      <c r="KI2" s="57"/>
      <c r="KJ2" s="57"/>
      <c r="KK2" s="57"/>
      <c r="KL2" s="57"/>
      <c r="KM2" s="57"/>
      <c r="KN2" s="57"/>
      <c r="KO2" s="57"/>
      <c r="KP2" s="57"/>
      <c r="KQ2" s="57"/>
      <c r="KR2" s="57"/>
      <c r="KS2" s="57"/>
      <c r="KT2" s="57"/>
      <c r="KU2" s="57"/>
      <c r="KV2" s="57"/>
      <c r="KW2" s="57"/>
      <c r="KX2" s="57"/>
      <c r="KY2" s="57"/>
      <c r="KZ2" s="57"/>
      <c r="LA2" s="57"/>
      <c r="LB2" s="57"/>
      <c r="LC2" s="57"/>
      <c r="LD2" s="57"/>
      <c r="LE2" s="57"/>
      <c r="LF2" s="57"/>
      <c r="LG2" s="57"/>
      <c r="LH2" s="57"/>
      <c r="LI2" s="57"/>
      <c r="LJ2" s="57"/>
      <c r="LK2" s="57"/>
      <c r="LL2" s="57"/>
      <c r="LM2" s="57"/>
      <c r="LN2" s="57"/>
      <c r="LO2" s="57"/>
      <c r="LP2" s="57"/>
      <c r="LQ2" s="57"/>
      <c r="LR2" s="57"/>
      <c r="LS2" s="57"/>
      <c r="LT2" s="57"/>
      <c r="LU2" s="57"/>
      <c r="LV2" s="57"/>
      <c r="LW2" s="57"/>
      <c r="LX2" s="57"/>
      <c r="LY2" s="57"/>
      <c r="LZ2" s="57"/>
      <c r="MA2" s="57"/>
      <c r="MB2" s="57"/>
      <c r="MC2" s="57"/>
      <c r="MD2" s="57"/>
      <c r="ME2" s="57"/>
      <c r="MF2" s="57"/>
      <c r="MG2" s="57"/>
      <c r="MH2" s="57"/>
      <c r="MI2" s="57"/>
      <c r="MJ2" s="57"/>
      <c r="MK2" s="57"/>
      <c r="ML2" s="57"/>
      <c r="MM2" s="57"/>
      <c r="MN2" s="57"/>
      <c r="MO2" s="57"/>
      <c r="MP2" s="57"/>
      <c r="MQ2" s="57"/>
      <c r="MR2" s="57"/>
      <c r="MS2" s="57"/>
      <c r="MT2" s="57"/>
      <c r="MU2" s="57"/>
      <c r="MV2" s="57"/>
      <c r="MW2" s="57"/>
      <c r="MX2" s="57"/>
      <c r="MY2" s="57"/>
      <c r="MZ2" s="57"/>
      <c r="NA2" s="57"/>
      <c r="NB2" s="57"/>
      <c r="NC2" s="57"/>
      <c r="ND2" s="57"/>
      <c r="NE2" s="57"/>
      <c r="NF2" s="57"/>
      <c r="NG2" s="57"/>
      <c r="NH2" s="57"/>
      <c r="NI2" s="57"/>
      <c r="NJ2" s="57"/>
      <c r="NK2" s="57"/>
      <c r="NL2" s="57"/>
      <c r="NM2" s="57"/>
      <c r="NN2" s="57"/>
      <c r="NO2" s="57"/>
      <c r="NP2" s="57"/>
      <c r="NQ2" s="57"/>
      <c r="NR2" s="57"/>
      <c r="NS2" s="57"/>
      <c r="NT2" s="57"/>
      <c r="NU2" s="57"/>
      <c r="NV2" s="57"/>
      <c r="NW2" s="57"/>
      <c r="NX2" s="57"/>
      <c r="NY2" s="57"/>
      <c r="NZ2" s="57"/>
      <c r="OA2" s="57"/>
      <c r="OB2" s="57"/>
      <c r="OC2" s="57"/>
      <c r="OD2" s="57"/>
      <c r="OE2" s="57"/>
      <c r="OF2" s="57"/>
      <c r="OG2" s="57"/>
      <c r="OH2" s="57"/>
      <c r="OI2" s="57"/>
      <c r="OJ2" s="57"/>
      <c r="OK2" s="57"/>
      <c r="OL2" s="57"/>
      <c r="OM2" s="57"/>
      <c r="ON2" s="57"/>
      <c r="OO2" s="57"/>
      <c r="OP2" s="57"/>
      <c r="OQ2" s="57"/>
      <c r="OR2" s="57"/>
      <c r="OS2" s="57"/>
      <c r="OT2" s="57"/>
      <c r="OU2" s="57"/>
      <c r="OV2" s="57"/>
      <c r="OW2" s="57"/>
      <c r="OX2" s="57"/>
      <c r="OY2" s="57"/>
      <c r="OZ2" s="57"/>
      <c r="PA2" s="57"/>
      <c r="PB2" s="57"/>
      <c r="PC2" s="57"/>
      <c r="PD2" s="57"/>
      <c r="PE2" s="57"/>
      <c r="PF2" s="57"/>
      <c r="PG2" s="57"/>
      <c r="PH2" s="57"/>
      <c r="PI2" s="57"/>
      <c r="PJ2" s="57"/>
      <c r="PK2" s="57"/>
      <c r="PL2" s="57"/>
      <c r="PM2" s="57"/>
      <c r="PN2" s="57"/>
      <c r="PO2" s="57"/>
      <c r="PP2" s="57"/>
      <c r="PQ2" s="57"/>
      <c r="PR2" s="57"/>
      <c r="PS2" s="57"/>
      <c r="PT2" s="57"/>
      <c r="PU2" s="57"/>
      <c r="PV2" s="57"/>
      <c r="PW2" s="57"/>
    </row>
    <row r="3" spans="1:439" x14ac:dyDescent="0.35">
      <c r="A3" s="108">
        <v>43831</v>
      </c>
      <c r="B3" s="267"/>
      <c r="C3" s="104">
        <v>2745</v>
      </c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267"/>
      <c r="AG3" s="90">
        <v>284.49</v>
      </c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  <c r="BD3" s="91"/>
      <c r="BE3" s="91"/>
      <c r="BF3" s="91"/>
      <c r="BG3" s="91"/>
      <c r="BH3" s="91"/>
      <c r="BI3" s="91"/>
      <c r="BJ3" s="267"/>
      <c r="BK3" s="104">
        <v>250.97008928571427</v>
      </c>
      <c r="BL3" s="91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2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O3" s="104">
        <v>295.25892857142856</v>
      </c>
      <c r="CP3" s="91"/>
      <c r="CQ3" s="91"/>
      <c r="CR3" s="91"/>
      <c r="CS3" s="91"/>
      <c r="CT3" s="91"/>
      <c r="CU3" s="91"/>
      <c r="CV3" s="91"/>
      <c r="CW3" s="91"/>
      <c r="CX3" s="91"/>
      <c r="CY3" s="91"/>
      <c r="CZ3" s="91"/>
      <c r="DA3" s="92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M3" s="91"/>
      <c r="DN3" s="91"/>
      <c r="DO3" s="91"/>
      <c r="DP3" s="91"/>
      <c r="DQ3" s="91"/>
      <c r="DS3" s="104">
        <v>345</v>
      </c>
      <c r="DT3" s="91"/>
      <c r="DU3" s="91"/>
      <c r="DV3" s="91"/>
      <c r="DW3" s="91"/>
      <c r="DX3" s="91"/>
      <c r="DY3" s="91"/>
      <c r="DZ3" s="91"/>
      <c r="EA3" s="91"/>
      <c r="EB3" s="91"/>
      <c r="EC3" s="91"/>
      <c r="ED3" s="91"/>
      <c r="EE3" s="92"/>
      <c r="EF3" s="91"/>
      <c r="EG3" s="91"/>
      <c r="EH3" s="91"/>
      <c r="EI3" s="91"/>
      <c r="EJ3" s="91"/>
      <c r="EK3" s="91"/>
      <c r="EL3" s="91"/>
      <c r="EM3" s="91"/>
      <c r="EN3" s="91"/>
      <c r="EO3" s="91"/>
      <c r="EP3" s="91"/>
      <c r="EQ3" s="91"/>
      <c r="ER3" s="91"/>
      <c r="ES3" s="91"/>
      <c r="ET3" s="91"/>
      <c r="EU3" s="91"/>
      <c r="EV3" s="95"/>
      <c r="EW3" s="104">
        <v>118.81799019797641</v>
      </c>
      <c r="EX3" s="91"/>
      <c r="FF3" s="91"/>
      <c r="FG3" s="91"/>
      <c r="FH3" s="91"/>
      <c r="FI3" s="92"/>
      <c r="FJ3" s="272"/>
      <c r="FK3" s="90">
        <v>152.01</v>
      </c>
      <c r="FL3" s="91"/>
      <c r="FM3" s="91"/>
      <c r="FN3" s="91"/>
      <c r="FO3" s="91"/>
      <c r="FP3" s="91"/>
      <c r="FQ3" s="91"/>
      <c r="FR3" s="91"/>
      <c r="FS3" s="91"/>
      <c r="FT3" s="91"/>
      <c r="FU3" s="91"/>
      <c r="FV3" s="91"/>
      <c r="FW3" s="92"/>
      <c r="FX3" s="272"/>
      <c r="FY3" s="104">
        <v>426.94441071428571</v>
      </c>
      <c r="FZ3" s="91"/>
      <c r="GA3" s="91"/>
      <c r="GB3" s="91"/>
      <c r="GC3" s="91"/>
      <c r="GD3" s="91"/>
      <c r="GE3" s="91"/>
      <c r="GF3" s="91"/>
      <c r="GG3" s="91"/>
      <c r="GH3" s="91"/>
      <c r="GI3" s="91"/>
      <c r="GJ3" s="91"/>
      <c r="GK3" s="92"/>
      <c r="GL3" s="272"/>
      <c r="GM3" s="104">
        <v>368.39915809523814</v>
      </c>
      <c r="GN3" s="91"/>
      <c r="GO3" s="91"/>
      <c r="GP3" s="91"/>
      <c r="GQ3" s="91"/>
      <c r="GR3" s="91"/>
      <c r="GS3" s="91"/>
      <c r="GT3" s="91"/>
      <c r="GU3" s="91"/>
      <c r="GV3" s="91"/>
      <c r="GW3" s="91"/>
      <c r="GX3" s="91"/>
      <c r="GY3" s="92"/>
      <c r="GZ3" s="278"/>
      <c r="HA3" s="104">
        <v>44.288839285714289</v>
      </c>
      <c r="HB3" s="91"/>
      <c r="HC3" s="91"/>
      <c r="HD3" s="91"/>
      <c r="HE3" s="91"/>
      <c r="HF3" s="91"/>
      <c r="HG3" s="91"/>
      <c r="HH3" s="91"/>
      <c r="HI3" s="91"/>
      <c r="HJ3" s="91"/>
      <c r="HK3" s="91"/>
      <c r="HL3" s="91"/>
      <c r="HM3" s="92"/>
      <c r="HN3" s="278"/>
      <c r="HO3" s="104">
        <v>49.741071428571445</v>
      </c>
      <c r="HP3" s="91"/>
      <c r="HQ3" s="91"/>
      <c r="HR3" s="91"/>
      <c r="HS3" s="91"/>
      <c r="HT3" s="91"/>
      <c r="HU3" s="91"/>
      <c r="HV3" s="91"/>
      <c r="HW3" s="91"/>
      <c r="HX3" s="91"/>
      <c r="HY3" s="91"/>
      <c r="HZ3" s="91"/>
      <c r="IA3" s="92"/>
      <c r="PW3" s="70"/>
    </row>
    <row r="4" spans="1:439" x14ac:dyDescent="0.35">
      <c r="A4" s="108">
        <v>43862</v>
      </c>
      <c r="B4" s="267"/>
      <c r="C4" s="104">
        <v>2736.25</v>
      </c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267"/>
      <c r="AG4" s="90">
        <v>264.89</v>
      </c>
      <c r="AH4" s="91"/>
      <c r="AI4" s="91"/>
      <c r="AJ4" s="91"/>
      <c r="AK4" s="91"/>
      <c r="AL4" s="91"/>
      <c r="AM4" s="91"/>
      <c r="AN4" s="91"/>
      <c r="AO4" s="91"/>
      <c r="AP4" s="91"/>
      <c r="AQ4" s="91"/>
      <c r="AR4" s="91"/>
      <c r="AS4" s="91"/>
      <c r="AT4" s="91"/>
      <c r="AU4" s="91"/>
      <c r="AV4" s="91"/>
      <c r="AW4" s="91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267"/>
      <c r="BK4" s="104">
        <v>231.2861607142857</v>
      </c>
      <c r="BL4" s="91"/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2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O4" s="104">
        <v>285.4169642857143</v>
      </c>
      <c r="CP4" s="91"/>
      <c r="CQ4" s="91"/>
      <c r="CR4" s="91"/>
      <c r="CS4" s="91"/>
      <c r="CT4" s="91"/>
      <c r="CU4" s="91"/>
      <c r="CV4" s="91"/>
      <c r="CW4" s="91"/>
      <c r="CX4" s="91"/>
      <c r="CY4" s="91"/>
      <c r="CZ4" s="91"/>
      <c r="DA4" s="92"/>
      <c r="DB4" s="91"/>
      <c r="DC4" s="91"/>
      <c r="DD4" s="91"/>
      <c r="DE4" s="91"/>
      <c r="DF4" s="91"/>
      <c r="DG4" s="91"/>
      <c r="DH4" s="91"/>
      <c r="DI4" s="91"/>
      <c r="DJ4" s="91"/>
      <c r="DK4" s="91"/>
      <c r="DL4" s="91"/>
      <c r="DM4" s="91"/>
      <c r="DN4" s="91"/>
      <c r="DO4" s="91"/>
      <c r="DP4" s="91"/>
      <c r="DQ4" s="91"/>
      <c r="DS4" s="104">
        <v>340.88</v>
      </c>
      <c r="DT4" s="91"/>
      <c r="DU4" s="91"/>
      <c r="DV4" s="91"/>
      <c r="DW4" s="91"/>
      <c r="DX4" s="91"/>
      <c r="DY4" s="91"/>
      <c r="DZ4" s="91"/>
      <c r="EA4" s="91"/>
      <c r="EB4" s="91"/>
      <c r="EC4" s="91"/>
      <c r="ED4" s="91"/>
      <c r="EE4" s="92"/>
      <c r="EF4" s="91"/>
      <c r="EG4" s="91"/>
      <c r="EH4" s="91"/>
      <c r="EI4" s="91"/>
      <c r="EJ4" s="91"/>
      <c r="EK4" s="91"/>
      <c r="EL4" s="91"/>
      <c r="EM4" s="91"/>
      <c r="EN4" s="91"/>
      <c r="EO4" s="91"/>
      <c r="EP4" s="91"/>
      <c r="EQ4" s="91"/>
      <c r="ER4" s="91"/>
      <c r="ES4" s="91"/>
      <c r="ET4" s="91"/>
      <c r="EU4" s="91"/>
      <c r="EV4" s="95"/>
      <c r="EW4" s="104">
        <v>84.709561680113666</v>
      </c>
      <c r="EX4" s="91"/>
      <c r="FF4" s="91"/>
      <c r="FG4" s="91"/>
      <c r="FH4" s="91"/>
      <c r="FI4" s="92"/>
      <c r="FJ4" s="272"/>
      <c r="FK4" s="90">
        <v>159.49</v>
      </c>
      <c r="FL4" s="91"/>
      <c r="FM4" s="91"/>
      <c r="FN4" s="91"/>
      <c r="FO4" s="91"/>
      <c r="FP4" s="91"/>
      <c r="FQ4" s="91"/>
      <c r="FR4" s="91"/>
      <c r="FS4" s="91"/>
      <c r="FT4" s="91"/>
      <c r="FU4" s="91"/>
      <c r="FV4" s="91"/>
      <c r="FW4" s="92"/>
      <c r="FX4" s="272"/>
      <c r="FY4" s="104">
        <v>463.16283928571437</v>
      </c>
      <c r="FZ4" s="91"/>
      <c r="GA4" s="91"/>
      <c r="GB4" s="91"/>
      <c r="GC4" s="91"/>
      <c r="GD4" s="91"/>
      <c r="GE4" s="91"/>
      <c r="GF4" s="91"/>
      <c r="GG4" s="91"/>
      <c r="GH4" s="91"/>
      <c r="GI4" s="91"/>
      <c r="GJ4" s="91"/>
      <c r="GK4" s="92"/>
      <c r="GL4" s="272"/>
      <c r="GM4" s="104">
        <v>359.44013887218051</v>
      </c>
      <c r="GN4" s="91"/>
      <c r="GO4" s="91"/>
      <c r="GP4" s="91"/>
      <c r="GQ4" s="91"/>
      <c r="GR4" s="91"/>
      <c r="GS4" s="91"/>
      <c r="GT4" s="91"/>
      <c r="GU4" s="91"/>
      <c r="GV4" s="91"/>
      <c r="GW4" s="91"/>
      <c r="GX4" s="91"/>
      <c r="GY4" s="92"/>
      <c r="GZ4" s="278"/>
      <c r="HA4" s="104">
        <v>54.130803571428601</v>
      </c>
      <c r="HB4" s="91"/>
      <c r="HC4" s="91"/>
      <c r="HD4" s="91"/>
      <c r="HE4" s="91"/>
      <c r="HF4" s="91"/>
      <c r="HG4" s="91"/>
      <c r="HH4" s="91"/>
      <c r="HI4" s="91"/>
      <c r="HJ4" s="91"/>
      <c r="HK4" s="91"/>
      <c r="HL4" s="91"/>
      <c r="HM4" s="92"/>
      <c r="HN4" s="278"/>
      <c r="HO4" s="104">
        <v>55.463035714285695</v>
      </c>
      <c r="HP4" s="91"/>
      <c r="HQ4" s="91"/>
      <c r="HR4" s="91"/>
      <c r="HS4" s="91"/>
      <c r="HT4" s="91"/>
      <c r="HU4" s="91"/>
      <c r="HV4" s="91"/>
      <c r="HW4" s="91"/>
      <c r="HX4" s="91"/>
      <c r="HY4" s="91"/>
      <c r="HZ4" s="91"/>
      <c r="IA4" s="92"/>
      <c r="PW4" s="70"/>
    </row>
    <row r="5" spans="1:439" x14ac:dyDescent="0.35">
      <c r="A5" s="108">
        <v>43891</v>
      </c>
      <c r="B5" s="267"/>
      <c r="C5" s="104">
        <v>2662.5</v>
      </c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267"/>
      <c r="AG5" s="90">
        <v>250.35</v>
      </c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267"/>
      <c r="BK5" s="104">
        <v>231.2861607142857</v>
      </c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2"/>
      <c r="BX5" s="91"/>
      <c r="BY5" s="91"/>
      <c r="BZ5" s="91"/>
      <c r="CA5" s="91"/>
      <c r="CB5" s="91"/>
      <c r="CC5" s="91"/>
      <c r="CD5" s="91"/>
      <c r="CE5" s="91"/>
      <c r="CF5" s="91"/>
      <c r="CG5" s="91"/>
      <c r="CH5" s="91"/>
      <c r="CI5" s="91"/>
      <c r="CJ5" s="91"/>
      <c r="CK5" s="91"/>
      <c r="CL5" s="91"/>
      <c r="CM5" s="91"/>
      <c r="CO5" s="104">
        <v>295.25892857142856</v>
      </c>
      <c r="CP5" s="91"/>
      <c r="CQ5" s="91"/>
      <c r="CR5" s="91"/>
      <c r="CS5" s="91"/>
      <c r="CT5" s="91"/>
      <c r="CU5" s="91"/>
      <c r="CV5" s="91"/>
      <c r="CW5" s="91"/>
      <c r="CX5" s="91"/>
      <c r="CY5" s="91"/>
      <c r="CZ5" s="91"/>
      <c r="DA5" s="92"/>
      <c r="DB5" s="91"/>
      <c r="DC5" s="91"/>
      <c r="DD5" s="91"/>
      <c r="DE5" s="91"/>
      <c r="DF5" s="91"/>
      <c r="DG5" s="91"/>
      <c r="DH5" s="91"/>
      <c r="DI5" s="91"/>
      <c r="DJ5" s="91"/>
      <c r="DK5" s="91"/>
      <c r="DL5" s="91"/>
      <c r="DM5" s="91"/>
      <c r="DN5" s="91"/>
      <c r="DO5" s="91"/>
      <c r="DP5" s="91"/>
      <c r="DQ5" s="91"/>
      <c r="DS5" s="104">
        <v>341.63</v>
      </c>
      <c r="DT5" s="91"/>
      <c r="DU5" s="91"/>
      <c r="DV5" s="91"/>
      <c r="DW5" s="91"/>
      <c r="DX5" s="91"/>
      <c r="DY5" s="91"/>
      <c r="DZ5" s="91"/>
      <c r="EA5" s="91"/>
      <c r="EB5" s="91"/>
      <c r="EC5" s="91"/>
      <c r="ED5" s="91"/>
      <c r="EE5" s="92"/>
      <c r="EF5" s="91"/>
      <c r="EG5" s="91"/>
      <c r="EH5" s="91"/>
      <c r="EI5" s="91"/>
      <c r="EJ5" s="91"/>
      <c r="EK5" s="91"/>
      <c r="EL5" s="91"/>
      <c r="EM5" s="91"/>
      <c r="EN5" s="91"/>
      <c r="EO5" s="91"/>
      <c r="EP5" s="91"/>
      <c r="EQ5" s="91"/>
      <c r="ER5" s="91"/>
      <c r="ES5" s="91"/>
      <c r="ET5" s="91"/>
      <c r="EU5" s="91"/>
      <c r="EV5" s="95"/>
      <c r="EW5" s="104">
        <v>100.81649208027257</v>
      </c>
      <c r="EX5" s="91"/>
      <c r="FF5" s="91"/>
      <c r="FG5" s="91"/>
      <c r="FH5" s="91"/>
      <c r="FI5" s="92"/>
      <c r="FJ5" s="272"/>
      <c r="FK5" s="90">
        <v>165.28</v>
      </c>
      <c r="FL5" s="91"/>
      <c r="FM5" s="91"/>
      <c r="FN5" s="91"/>
      <c r="FO5" s="91"/>
      <c r="FP5" s="91"/>
      <c r="FQ5" s="91"/>
      <c r="FR5" s="91"/>
      <c r="FS5" s="91"/>
      <c r="FT5" s="91"/>
      <c r="FU5" s="91"/>
      <c r="FV5" s="91"/>
      <c r="FW5" s="92"/>
      <c r="FX5" s="272"/>
      <c r="FY5" s="104">
        <v>452.13983928571434</v>
      </c>
      <c r="FZ5" s="91"/>
      <c r="GA5" s="91"/>
      <c r="GB5" s="91"/>
      <c r="GC5" s="91"/>
      <c r="GD5" s="91"/>
      <c r="GE5" s="91"/>
      <c r="GF5" s="91"/>
      <c r="GG5" s="91"/>
      <c r="GH5" s="91"/>
      <c r="GI5" s="91"/>
      <c r="GJ5" s="91"/>
      <c r="GK5" s="92"/>
      <c r="GL5" s="272"/>
      <c r="GM5" s="104">
        <v>335.82786324675328</v>
      </c>
      <c r="GN5" s="91"/>
      <c r="GO5" s="91"/>
      <c r="GP5" s="91"/>
      <c r="GQ5" s="91"/>
      <c r="GR5" s="91"/>
      <c r="GS5" s="91"/>
      <c r="GT5" s="91"/>
      <c r="GU5" s="91"/>
      <c r="GV5" s="91"/>
      <c r="GW5" s="91"/>
      <c r="GX5" s="91"/>
      <c r="GY5" s="92"/>
      <c r="GZ5" s="278"/>
      <c r="HA5" s="104">
        <v>63.972767857142856</v>
      </c>
      <c r="HB5" s="91"/>
      <c r="HC5" s="91"/>
      <c r="HD5" s="91"/>
      <c r="HE5" s="91"/>
      <c r="HF5" s="91"/>
      <c r="HG5" s="91"/>
      <c r="HH5" s="91"/>
      <c r="HI5" s="91"/>
      <c r="HJ5" s="91"/>
      <c r="HK5" s="91"/>
      <c r="HL5" s="91"/>
      <c r="HM5" s="92"/>
      <c r="HN5" s="278"/>
      <c r="HO5" s="104">
        <v>46.37107142857144</v>
      </c>
      <c r="HP5" s="91"/>
      <c r="HQ5" s="91"/>
      <c r="HR5" s="91"/>
      <c r="HS5" s="91"/>
      <c r="HT5" s="91"/>
      <c r="HU5" s="91"/>
      <c r="HV5" s="91"/>
      <c r="HW5" s="91"/>
      <c r="HX5" s="91"/>
      <c r="HY5" s="91"/>
      <c r="HZ5" s="91"/>
      <c r="IA5" s="92"/>
      <c r="PW5" s="70"/>
    </row>
    <row r="6" spans="1:439" x14ac:dyDescent="0.35">
      <c r="A6" s="108">
        <v>43922</v>
      </c>
      <c r="B6" s="267"/>
      <c r="C6" s="104">
        <v>2376</v>
      </c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  <c r="AC6" s="91"/>
      <c r="AD6" s="91"/>
      <c r="AE6" s="91"/>
      <c r="AF6" s="267"/>
      <c r="AG6" s="90">
        <v>237.99</v>
      </c>
      <c r="AH6" s="91"/>
      <c r="AI6" s="91"/>
      <c r="AJ6" s="91"/>
      <c r="AK6" s="91"/>
      <c r="AL6" s="91"/>
      <c r="AM6" s="91"/>
      <c r="AN6" s="91"/>
      <c r="AO6" s="91"/>
      <c r="AP6" s="91"/>
      <c r="AQ6" s="91"/>
      <c r="AR6" s="91"/>
      <c r="AS6" s="91"/>
      <c r="AT6" s="91"/>
      <c r="AU6" s="91"/>
      <c r="AV6" s="91"/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267"/>
      <c r="BK6" s="104">
        <v>182.07633928571428</v>
      </c>
      <c r="BL6" s="91"/>
      <c r="BM6" s="91"/>
      <c r="BN6" s="91"/>
      <c r="BO6" s="91"/>
      <c r="BP6" s="91"/>
      <c r="BQ6" s="91"/>
      <c r="BR6" s="91"/>
      <c r="BS6" s="91"/>
      <c r="BT6" s="91"/>
      <c r="BU6" s="91"/>
      <c r="BV6" s="91"/>
      <c r="BW6" s="92"/>
      <c r="BX6" s="91"/>
      <c r="BY6" s="91"/>
      <c r="BZ6" s="91"/>
      <c r="CA6" s="91"/>
      <c r="CB6" s="91"/>
      <c r="CC6" s="91"/>
      <c r="CD6" s="91"/>
      <c r="CE6" s="91"/>
      <c r="CF6" s="91"/>
      <c r="CG6" s="91"/>
      <c r="CH6" s="91"/>
      <c r="CI6" s="91"/>
      <c r="CJ6" s="91"/>
      <c r="CK6" s="91"/>
      <c r="CL6" s="91"/>
      <c r="CM6" s="91"/>
      <c r="CO6" s="104">
        <v>265.73303571428573</v>
      </c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2"/>
      <c r="DB6" s="91"/>
      <c r="DC6" s="91"/>
      <c r="DD6" s="91"/>
      <c r="DE6" s="91"/>
      <c r="DF6" s="91"/>
      <c r="DG6" s="91"/>
      <c r="DH6" s="91"/>
      <c r="DI6" s="91"/>
      <c r="DJ6" s="91"/>
      <c r="DK6" s="91"/>
      <c r="DL6" s="91"/>
      <c r="DM6" s="91"/>
      <c r="DN6" s="91"/>
      <c r="DO6" s="91"/>
      <c r="DP6" s="91"/>
      <c r="DQ6" s="91"/>
      <c r="DS6" s="104">
        <v>290.63</v>
      </c>
      <c r="DT6" s="91"/>
      <c r="DU6" s="91"/>
      <c r="DV6" s="91"/>
      <c r="ED6" s="91"/>
      <c r="EE6" s="92"/>
      <c r="EF6" s="91"/>
      <c r="EG6" s="91"/>
      <c r="EH6" s="91"/>
      <c r="EI6" s="91"/>
      <c r="EJ6" s="91"/>
      <c r="EK6" s="91"/>
      <c r="EL6" s="91"/>
      <c r="EM6" s="91"/>
      <c r="EN6" s="91"/>
      <c r="EO6" s="91"/>
      <c r="EP6" s="91"/>
      <c r="EQ6" s="91"/>
      <c r="ER6" s="91"/>
      <c r="ES6" s="91"/>
      <c r="ET6" s="91"/>
      <c r="EU6" s="91"/>
      <c r="EV6" s="95"/>
      <c r="EW6" s="104">
        <v>132.18551881029072</v>
      </c>
      <c r="EX6" s="91"/>
      <c r="FF6" s="91"/>
      <c r="FG6" s="91"/>
      <c r="FH6" s="91"/>
      <c r="FI6" s="92"/>
      <c r="FJ6" s="272"/>
      <c r="FK6" s="90">
        <v>159.51</v>
      </c>
      <c r="FL6" s="91"/>
      <c r="FM6" s="91"/>
      <c r="FN6" s="91"/>
      <c r="FO6" s="91"/>
      <c r="FP6" s="91"/>
      <c r="FQ6" s="91"/>
      <c r="FR6" s="91"/>
      <c r="FS6" s="91"/>
      <c r="FT6" s="91"/>
      <c r="FU6" s="91"/>
      <c r="FV6" s="91"/>
      <c r="FW6" s="92"/>
      <c r="FX6" s="272"/>
      <c r="FY6" s="104">
        <v>476.54791071428576</v>
      </c>
      <c r="FZ6" s="91"/>
      <c r="GA6" s="91"/>
      <c r="GB6" s="91"/>
      <c r="GC6" s="91"/>
      <c r="GD6" s="91"/>
      <c r="GE6" s="91"/>
      <c r="GF6" s="91"/>
      <c r="GG6" s="91"/>
      <c r="GH6" s="91"/>
      <c r="GI6" s="91"/>
      <c r="GJ6" s="91"/>
      <c r="GK6" s="92"/>
      <c r="GL6" s="272"/>
      <c r="GM6" s="104">
        <v>269.94277190476191</v>
      </c>
      <c r="GN6" s="91"/>
      <c r="GO6" s="91"/>
      <c r="GP6" s="91"/>
      <c r="GQ6" s="91"/>
      <c r="GR6" s="91"/>
      <c r="GS6" s="91"/>
      <c r="GT6" s="91"/>
      <c r="GU6" s="91"/>
      <c r="GV6" s="91"/>
      <c r="GW6" s="91"/>
      <c r="GX6" s="91"/>
      <c r="GY6" s="92"/>
      <c r="GZ6" s="278"/>
      <c r="HA6" s="104">
        <v>83.65669642857145</v>
      </c>
      <c r="HB6" s="91"/>
      <c r="HC6" s="91"/>
      <c r="HD6" s="91"/>
      <c r="HE6" s="91"/>
      <c r="HF6" s="91"/>
      <c r="HG6" s="91"/>
      <c r="HH6" s="91"/>
      <c r="HI6" s="91"/>
      <c r="HJ6" s="91"/>
      <c r="HK6" s="91"/>
      <c r="HL6" s="91"/>
      <c r="HM6" s="92"/>
      <c r="HN6" s="278"/>
      <c r="HO6" s="104">
        <v>24.896964285714262</v>
      </c>
      <c r="HP6" s="91"/>
      <c r="HQ6" s="91"/>
      <c r="HR6" s="91"/>
      <c r="HS6" s="91"/>
      <c r="HT6" s="91"/>
      <c r="HU6" s="91"/>
      <c r="HV6" s="91"/>
      <c r="HW6" s="91"/>
      <c r="HX6" s="91"/>
      <c r="HY6" s="91"/>
      <c r="HZ6" s="91"/>
      <c r="IA6" s="92"/>
      <c r="PW6" s="70"/>
    </row>
    <row r="7" spans="1:439" x14ac:dyDescent="0.35">
      <c r="A7" s="108">
        <v>43952</v>
      </c>
      <c r="B7" s="267"/>
      <c r="C7" s="104">
        <v>2555</v>
      </c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267"/>
      <c r="AG7" s="90">
        <v>242.41</v>
      </c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267"/>
      <c r="BK7" s="104">
        <v>211.60223214285713</v>
      </c>
      <c r="BL7" s="91"/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2"/>
      <c r="BX7" s="91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1"/>
      <c r="CJ7" s="91"/>
      <c r="CK7" s="91"/>
      <c r="CL7" s="91"/>
      <c r="CM7" s="91"/>
      <c r="CO7" s="104">
        <v>305.10089285714287</v>
      </c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2"/>
      <c r="DB7" s="91"/>
      <c r="DC7" s="91"/>
      <c r="DD7" s="91"/>
      <c r="DE7" s="91"/>
      <c r="DF7" s="91"/>
      <c r="DG7" s="91"/>
      <c r="DH7" s="91"/>
      <c r="DI7" s="91"/>
      <c r="DJ7" s="91"/>
      <c r="DK7" s="91"/>
      <c r="DL7" s="91"/>
      <c r="DM7" s="91"/>
      <c r="DN7" s="91"/>
      <c r="DO7" s="91"/>
      <c r="DP7" s="91"/>
      <c r="DQ7" s="91"/>
      <c r="DS7" s="104">
        <v>305</v>
      </c>
      <c r="DT7" s="91"/>
      <c r="DU7" s="91"/>
      <c r="DV7" s="91"/>
      <c r="ED7" s="91"/>
      <c r="EE7" s="92"/>
      <c r="EF7" s="91"/>
      <c r="EG7" s="91"/>
      <c r="EH7" s="91"/>
      <c r="EI7" s="91"/>
      <c r="EJ7" s="91"/>
      <c r="EK7" s="91"/>
      <c r="EL7" s="91"/>
      <c r="EM7" s="91"/>
      <c r="EN7" s="91"/>
      <c r="EO7" s="91"/>
      <c r="EP7" s="91"/>
      <c r="EQ7" s="91"/>
      <c r="ER7" s="91"/>
      <c r="ES7" s="91"/>
      <c r="ET7" s="91"/>
      <c r="EU7" s="91"/>
      <c r="EV7" s="95"/>
      <c r="EW7" s="104">
        <v>120.27345210011926</v>
      </c>
      <c r="EX7" s="91"/>
      <c r="FF7" s="91"/>
      <c r="FG7" s="91"/>
      <c r="FH7" s="91"/>
      <c r="FI7" s="92"/>
      <c r="FJ7" s="272"/>
      <c r="FK7" s="90">
        <v>148.22</v>
      </c>
      <c r="FL7" s="91"/>
      <c r="FM7" s="91"/>
      <c r="FN7" s="91"/>
      <c r="FO7" s="91"/>
      <c r="FP7" s="91"/>
      <c r="FQ7" s="91"/>
      <c r="FR7" s="91"/>
      <c r="FS7" s="91"/>
      <c r="FT7" s="91"/>
      <c r="FU7" s="91"/>
      <c r="FV7" s="91"/>
      <c r="FW7" s="92"/>
      <c r="FX7" s="272"/>
      <c r="FY7" s="104">
        <v>430.48751785714296</v>
      </c>
      <c r="FZ7" s="91"/>
      <c r="GA7" s="91"/>
      <c r="GB7" s="91"/>
      <c r="GC7" s="91"/>
      <c r="GD7" s="91"/>
      <c r="GE7" s="91"/>
      <c r="GF7" s="91"/>
      <c r="GG7" s="91"/>
      <c r="GH7" s="91"/>
      <c r="GI7" s="91"/>
      <c r="GJ7" s="91"/>
      <c r="GK7" s="92"/>
      <c r="GL7" s="272"/>
      <c r="GM7" s="104">
        <v>238.02436314285717</v>
      </c>
      <c r="GN7" s="91"/>
      <c r="GO7" s="91"/>
      <c r="GP7" s="91"/>
      <c r="GQ7" s="91"/>
      <c r="GR7" s="91"/>
      <c r="GS7" s="91"/>
      <c r="GT7" s="91"/>
      <c r="GU7" s="91"/>
      <c r="GV7" s="91"/>
      <c r="GW7" s="91"/>
      <c r="GX7" s="91"/>
      <c r="GY7" s="92"/>
      <c r="GZ7" s="278"/>
      <c r="HA7" s="104">
        <v>93.498660714285734</v>
      </c>
      <c r="HB7" s="91"/>
      <c r="HC7" s="91"/>
      <c r="HD7" s="91"/>
      <c r="HE7" s="91"/>
      <c r="HF7" s="91"/>
      <c r="HG7" s="91"/>
      <c r="HH7" s="91"/>
      <c r="HI7" s="91"/>
      <c r="HJ7" s="91"/>
      <c r="HK7" s="91"/>
      <c r="HL7" s="91"/>
      <c r="HM7" s="92"/>
      <c r="HN7" s="278"/>
      <c r="HO7" s="104">
        <v>-0.10089285714286689</v>
      </c>
      <c r="HP7" s="91"/>
      <c r="HQ7" s="91"/>
      <c r="HR7" s="91"/>
      <c r="HS7" s="91"/>
      <c r="HT7" s="91"/>
      <c r="HU7" s="91"/>
      <c r="HV7" s="91"/>
      <c r="HW7" s="91"/>
      <c r="HX7" s="91"/>
      <c r="HY7" s="91"/>
      <c r="HZ7" s="91"/>
      <c r="IA7" s="92"/>
      <c r="PW7" s="70"/>
    </row>
    <row r="8" spans="1:439" x14ac:dyDescent="0.35">
      <c r="A8" s="108">
        <v>43983</v>
      </c>
      <c r="B8" s="267"/>
      <c r="C8" s="104">
        <v>2602.5</v>
      </c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  <c r="AA8" s="91"/>
      <c r="AB8" s="91"/>
      <c r="AC8" s="91"/>
      <c r="AD8" s="91"/>
      <c r="AE8" s="91"/>
      <c r="AF8" s="267"/>
      <c r="AG8" s="90">
        <v>254.36</v>
      </c>
      <c r="AH8" s="91"/>
      <c r="AI8" s="91"/>
      <c r="AJ8" s="91"/>
      <c r="AK8" s="91"/>
      <c r="AL8" s="91"/>
      <c r="AM8" s="91"/>
      <c r="AN8" s="91"/>
      <c r="AO8" s="91"/>
      <c r="AP8" s="91"/>
      <c r="AQ8" s="91"/>
      <c r="AR8" s="91"/>
      <c r="AS8" s="91"/>
      <c r="AT8" s="91"/>
      <c r="AU8" s="91"/>
      <c r="AV8" s="91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267"/>
      <c r="BK8" s="104">
        <v>211.60223214285713</v>
      </c>
      <c r="BL8" s="91"/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2"/>
      <c r="BX8" s="91"/>
      <c r="BY8" s="91"/>
      <c r="BZ8" s="91"/>
      <c r="CA8" s="91"/>
      <c r="CB8" s="91"/>
      <c r="CC8" s="91"/>
      <c r="CD8" s="91"/>
      <c r="CE8" s="91"/>
      <c r="CF8" s="91"/>
      <c r="CG8" s="91"/>
      <c r="CH8" s="91"/>
      <c r="CI8" s="91"/>
      <c r="CJ8" s="91"/>
      <c r="CK8" s="91"/>
      <c r="CL8" s="91"/>
      <c r="CM8" s="91"/>
      <c r="CO8" s="104">
        <v>314.94285714285712</v>
      </c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2"/>
      <c r="DB8" s="91"/>
      <c r="DC8" s="91"/>
      <c r="DD8" s="91"/>
      <c r="DE8" s="91"/>
      <c r="DF8" s="91"/>
      <c r="DG8" s="91"/>
      <c r="DH8" s="91"/>
      <c r="DI8" s="91"/>
      <c r="DJ8" s="91"/>
      <c r="DK8" s="91"/>
      <c r="DL8" s="91"/>
      <c r="DM8" s="91"/>
      <c r="DN8" s="91"/>
      <c r="DO8" s="91"/>
      <c r="DP8" s="91"/>
      <c r="DQ8" s="91"/>
      <c r="DS8" s="104">
        <v>323</v>
      </c>
      <c r="DT8" s="91"/>
      <c r="DU8" s="91"/>
      <c r="DV8" s="91"/>
      <c r="DW8" s="91"/>
      <c r="DX8" s="91"/>
      <c r="DY8" s="91"/>
      <c r="DZ8" s="91"/>
      <c r="EA8" s="91"/>
      <c r="EB8" s="91"/>
      <c r="EC8" s="91"/>
      <c r="ED8" s="91"/>
      <c r="EE8" s="92"/>
      <c r="EF8" s="91"/>
      <c r="EG8" s="91"/>
      <c r="EH8" s="91"/>
      <c r="EI8" s="91"/>
      <c r="EJ8" s="91"/>
      <c r="EK8" s="91"/>
      <c r="EL8" s="91"/>
      <c r="EM8" s="91"/>
      <c r="EN8" s="91"/>
      <c r="EO8" s="91"/>
      <c r="EP8" s="91"/>
      <c r="EQ8" s="91"/>
      <c r="ER8" s="91"/>
      <c r="ES8" s="91"/>
      <c r="ET8" s="91"/>
      <c r="EU8" s="91"/>
      <c r="EV8" s="95"/>
      <c r="EW8" s="104">
        <v>123.59675831759959</v>
      </c>
      <c r="EX8" s="91"/>
      <c r="FF8" s="91"/>
      <c r="FG8" s="91"/>
      <c r="FH8" s="91"/>
      <c r="FI8" s="92"/>
      <c r="FJ8" s="272"/>
      <c r="FK8" s="90">
        <v>158.76999999999998</v>
      </c>
      <c r="FL8" s="91"/>
      <c r="FM8" s="91"/>
      <c r="FN8" s="91"/>
      <c r="FO8" s="91"/>
      <c r="FP8" s="91"/>
      <c r="FQ8" s="91"/>
      <c r="FR8" s="91"/>
      <c r="FS8" s="91"/>
      <c r="FT8" s="91"/>
      <c r="FU8" s="91"/>
      <c r="FV8" s="91"/>
      <c r="FW8" s="92"/>
      <c r="FX8" s="272"/>
      <c r="FY8" s="104">
        <v>422.22026785714297</v>
      </c>
      <c r="FZ8" s="91"/>
      <c r="GA8" s="91"/>
      <c r="GB8" s="91"/>
      <c r="GC8" s="91"/>
      <c r="GD8" s="91"/>
      <c r="GE8" s="91"/>
      <c r="GF8" s="91"/>
      <c r="GG8" s="91"/>
      <c r="GH8" s="91"/>
      <c r="GI8" s="91"/>
      <c r="GJ8" s="91"/>
      <c r="GK8" s="92"/>
      <c r="GL8" s="272"/>
      <c r="GM8" s="104">
        <v>235.58584649350649</v>
      </c>
      <c r="GN8" s="91"/>
      <c r="GO8" s="91"/>
      <c r="GP8" s="91"/>
      <c r="GQ8" s="91"/>
      <c r="GR8" s="91"/>
      <c r="GS8" s="91"/>
      <c r="GT8" s="91"/>
      <c r="GU8" s="91"/>
      <c r="GV8" s="91"/>
      <c r="GW8" s="91"/>
      <c r="GX8" s="91"/>
      <c r="GY8" s="92"/>
      <c r="GZ8" s="278"/>
      <c r="HA8" s="104">
        <v>103.34062499999999</v>
      </c>
      <c r="HB8" s="91"/>
      <c r="HC8" s="91"/>
      <c r="HD8" s="91"/>
      <c r="HE8" s="91"/>
      <c r="HF8" s="91"/>
      <c r="HG8" s="91"/>
      <c r="HH8" s="91"/>
      <c r="HI8" s="91"/>
      <c r="HJ8" s="91"/>
      <c r="HK8" s="91"/>
      <c r="HL8" s="91"/>
      <c r="HM8" s="92"/>
      <c r="HN8" s="278"/>
      <c r="HO8" s="104">
        <v>8.0571428571428783</v>
      </c>
      <c r="HP8" s="91"/>
      <c r="HQ8" s="91"/>
      <c r="HR8" s="91"/>
      <c r="HS8" s="91"/>
      <c r="HT8" s="91"/>
      <c r="HU8" s="91"/>
      <c r="HV8" s="91"/>
      <c r="HW8" s="91"/>
      <c r="HX8" s="91"/>
      <c r="HY8" s="91"/>
      <c r="HZ8" s="91"/>
      <c r="IA8" s="92"/>
      <c r="PW8" s="70"/>
    </row>
    <row r="9" spans="1:439" x14ac:dyDescent="0.35">
      <c r="A9" s="108">
        <v>44013</v>
      </c>
      <c r="B9" s="267"/>
      <c r="C9" s="104">
        <v>2650</v>
      </c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300"/>
      <c r="Y9" s="300"/>
      <c r="Z9" s="300"/>
      <c r="AA9" s="300"/>
      <c r="AB9" s="300"/>
      <c r="AC9" s="300"/>
      <c r="AD9" s="300"/>
      <c r="AE9" s="300"/>
      <c r="AF9" s="267"/>
      <c r="AG9" s="90">
        <v>257.61</v>
      </c>
      <c r="AH9" s="91"/>
      <c r="AI9" s="91"/>
      <c r="AJ9" s="91"/>
      <c r="AK9" s="91"/>
      <c r="AL9" s="91"/>
      <c r="AM9" s="91"/>
      <c r="AN9" s="91"/>
      <c r="AO9" s="91"/>
      <c r="AP9" s="300"/>
      <c r="AQ9" s="91"/>
      <c r="AR9" s="91"/>
      <c r="AS9" s="91"/>
      <c r="AT9" s="91"/>
      <c r="AU9" s="91"/>
      <c r="AV9" s="91"/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267"/>
      <c r="BK9" s="104">
        <v>201.76026785714285</v>
      </c>
      <c r="BL9" s="91"/>
      <c r="BM9" s="91"/>
      <c r="BN9" s="91"/>
      <c r="BO9" s="91"/>
      <c r="BP9" s="91"/>
      <c r="BQ9" s="91"/>
      <c r="BR9" s="91"/>
      <c r="BS9" s="91"/>
      <c r="BT9" s="91"/>
      <c r="BU9" s="91"/>
      <c r="BV9" s="91"/>
      <c r="BW9" s="92"/>
      <c r="BX9" s="91"/>
      <c r="BY9" s="91"/>
      <c r="BZ9" s="91"/>
      <c r="CA9" s="91"/>
      <c r="CB9" s="91"/>
      <c r="CC9" s="91"/>
      <c r="CD9" s="91"/>
      <c r="CE9" s="91"/>
      <c r="CF9" s="91"/>
      <c r="CG9" s="91"/>
      <c r="CH9" s="91"/>
      <c r="CI9" s="91"/>
      <c r="CJ9" s="91"/>
      <c r="CK9" s="91"/>
      <c r="CL9" s="91"/>
      <c r="CM9" s="91"/>
      <c r="CO9" s="104">
        <v>275.57499999999999</v>
      </c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2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91"/>
      <c r="DM9" s="91"/>
      <c r="DN9" s="91"/>
      <c r="DO9" s="91"/>
      <c r="DP9" s="91"/>
      <c r="DQ9" s="91"/>
      <c r="DS9" s="104">
        <v>328.2</v>
      </c>
      <c r="DT9" s="91"/>
      <c r="DU9" s="91"/>
      <c r="DV9" s="91"/>
      <c r="DW9" s="91"/>
      <c r="DX9" s="91"/>
      <c r="DY9" s="91"/>
      <c r="DZ9" s="91"/>
      <c r="EA9" s="91"/>
      <c r="EB9" s="91"/>
      <c r="EC9" s="91"/>
      <c r="ED9" s="91"/>
      <c r="EE9" s="92"/>
      <c r="EF9" s="91"/>
      <c r="EG9" s="91"/>
      <c r="EH9" s="91"/>
      <c r="EI9" s="91"/>
      <c r="EJ9" s="91"/>
      <c r="EK9" s="91"/>
      <c r="EL9" s="91"/>
      <c r="EM9" s="91"/>
      <c r="EN9" s="91"/>
      <c r="EO9" s="91"/>
      <c r="EP9" s="91"/>
      <c r="EQ9" s="91"/>
      <c r="ER9" s="91"/>
      <c r="ES9" s="91"/>
      <c r="ET9" s="91"/>
      <c r="EU9" s="91"/>
      <c r="EV9" s="95"/>
      <c r="EW9" s="104">
        <v>117.55981006373538</v>
      </c>
      <c r="EX9" s="91"/>
      <c r="EY9" s="91"/>
      <c r="EZ9" s="91"/>
      <c r="FA9" s="91"/>
      <c r="FB9" s="91"/>
      <c r="FC9" s="91"/>
      <c r="FD9" s="91"/>
      <c r="FE9" s="91"/>
      <c r="FF9" s="91"/>
      <c r="FG9" s="91"/>
      <c r="FH9" s="91"/>
      <c r="FI9" s="92"/>
      <c r="FJ9" s="272"/>
      <c r="FK9" s="90">
        <v>158.08999999999997</v>
      </c>
      <c r="FL9" s="91"/>
      <c r="FM9" s="91"/>
      <c r="FN9" s="91"/>
      <c r="FO9" s="91"/>
      <c r="FP9" s="91"/>
      <c r="FQ9" s="91"/>
      <c r="FR9" s="91"/>
      <c r="FS9" s="91"/>
      <c r="FT9" s="91"/>
      <c r="FU9" s="91"/>
      <c r="FV9" s="91"/>
      <c r="FW9" s="92"/>
      <c r="FX9" s="272"/>
      <c r="FY9" s="104">
        <v>422.14153214285727</v>
      </c>
      <c r="FZ9" s="91"/>
      <c r="GA9" s="91"/>
      <c r="GB9" s="91"/>
      <c r="GC9" s="91"/>
      <c r="GD9" s="91"/>
      <c r="GE9" s="91"/>
      <c r="GF9" s="91"/>
      <c r="GG9" s="91"/>
      <c r="GH9" s="91"/>
      <c r="GI9" s="91"/>
      <c r="GJ9" s="91"/>
      <c r="GK9" s="92"/>
      <c r="GL9" s="272"/>
      <c r="GM9" s="104">
        <v>232.18446363636366</v>
      </c>
      <c r="GN9" s="91"/>
      <c r="GO9" s="91"/>
      <c r="GP9" s="91"/>
      <c r="GQ9" s="91"/>
      <c r="GR9" s="91"/>
      <c r="GS9" s="91"/>
      <c r="GT9" s="91"/>
      <c r="GU9" s="91"/>
      <c r="GV9" s="91"/>
      <c r="GW9" s="91"/>
      <c r="GX9" s="91"/>
      <c r="GY9" s="92"/>
      <c r="GZ9" s="278"/>
      <c r="HA9" s="104">
        <v>73.814732142857139</v>
      </c>
      <c r="HB9" s="91"/>
      <c r="HC9" s="91"/>
      <c r="HD9" s="91"/>
      <c r="HE9" s="91"/>
      <c r="HF9" s="91"/>
      <c r="HG9" s="91"/>
      <c r="HH9" s="91"/>
      <c r="HI9" s="91"/>
      <c r="HJ9" s="91"/>
      <c r="HK9" s="91"/>
      <c r="HL9" s="91"/>
      <c r="HM9" s="92"/>
      <c r="HN9" s="278"/>
      <c r="HO9" s="104">
        <v>52.625</v>
      </c>
      <c r="HP9" s="91"/>
      <c r="HQ9" s="91"/>
      <c r="HR9" s="91"/>
      <c r="HS9" s="91"/>
      <c r="HT9" s="91"/>
      <c r="HU9" s="91"/>
      <c r="HV9" s="91"/>
      <c r="HW9" s="91"/>
      <c r="HX9" s="91"/>
      <c r="HY9" s="91"/>
      <c r="HZ9" s="91"/>
      <c r="IA9" s="92"/>
      <c r="PW9" s="70"/>
    </row>
    <row r="10" spans="1:439" x14ac:dyDescent="0.35">
      <c r="A10" s="108">
        <v>44044</v>
      </c>
      <c r="B10" s="267"/>
      <c r="C10" s="104">
        <v>2703.75</v>
      </c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  <c r="AB10" s="91"/>
      <c r="AC10" s="91"/>
      <c r="AD10" s="91"/>
      <c r="AE10" s="91"/>
      <c r="AF10" s="267"/>
      <c r="AG10" s="90">
        <v>276.10000000000002</v>
      </c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91"/>
      <c r="AV10" s="91"/>
      <c r="AW10" s="91"/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267"/>
      <c r="BK10" s="104">
        <v>201.76026785714285</v>
      </c>
      <c r="BL10" s="91"/>
      <c r="BM10" s="91"/>
      <c r="BN10" s="91"/>
      <c r="BO10" s="91"/>
      <c r="BP10" s="91"/>
      <c r="BQ10" s="91"/>
      <c r="BR10" s="91"/>
      <c r="BS10" s="91"/>
      <c r="BT10" s="91"/>
      <c r="BU10" s="91"/>
      <c r="BV10" s="91"/>
      <c r="BW10" s="92"/>
      <c r="BX10" s="91"/>
      <c r="BY10" s="91"/>
      <c r="BZ10" s="91"/>
      <c r="CA10" s="91"/>
      <c r="CB10" s="91"/>
      <c r="CC10" s="91"/>
      <c r="CD10" s="91"/>
      <c r="CE10" s="91"/>
      <c r="CF10" s="91"/>
      <c r="CG10" s="91"/>
      <c r="CH10" s="91"/>
      <c r="CI10" s="91"/>
      <c r="CJ10" s="91"/>
      <c r="CK10" s="91"/>
      <c r="CL10" s="91"/>
      <c r="CM10" s="91"/>
      <c r="CO10" s="104">
        <v>255.89107142857142</v>
      </c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2"/>
      <c r="DB10" s="91"/>
      <c r="DC10" s="91"/>
      <c r="DD10" s="91"/>
      <c r="DE10" s="91"/>
      <c r="DF10" s="91"/>
      <c r="DG10" s="91"/>
      <c r="DH10" s="91"/>
      <c r="DI10" s="91"/>
      <c r="DJ10" s="91"/>
      <c r="DK10" s="91"/>
      <c r="DL10" s="91"/>
      <c r="DM10" s="91"/>
      <c r="DN10" s="91"/>
      <c r="DO10" s="91"/>
      <c r="DP10" s="91"/>
      <c r="DQ10" s="91"/>
      <c r="DS10" s="104">
        <v>346.25</v>
      </c>
      <c r="DT10" s="91"/>
      <c r="DU10" s="91"/>
      <c r="DV10" s="91"/>
      <c r="DW10" s="91"/>
      <c r="DX10" s="91"/>
      <c r="DY10" s="91"/>
      <c r="DZ10" s="91"/>
      <c r="EA10" s="91"/>
      <c r="EB10" s="91"/>
      <c r="EC10" s="91"/>
      <c r="ED10" s="91"/>
      <c r="EE10" s="91"/>
      <c r="EF10" s="327"/>
      <c r="EG10" s="91"/>
      <c r="EH10" s="91"/>
      <c r="EI10" s="91"/>
      <c r="EJ10" s="91"/>
      <c r="EK10" s="91"/>
      <c r="EL10" s="91"/>
      <c r="EM10" s="91"/>
      <c r="EN10" s="91"/>
      <c r="EO10" s="91"/>
      <c r="EP10" s="91"/>
      <c r="EQ10" s="91"/>
      <c r="ER10" s="91"/>
      <c r="ES10" s="91"/>
      <c r="ET10" s="91"/>
      <c r="EU10" s="91"/>
      <c r="EV10" s="95"/>
      <c r="EW10" s="104">
        <v>120.63930007594224</v>
      </c>
      <c r="EX10" s="91"/>
      <c r="EY10" s="91"/>
      <c r="EZ10" s="91"/>
      <c r="FA10" s="91"/>
      <c r="FB10" s="91"/>
      <c r="FC10" s="91"/>
      <c r="FD10" s="91"/>
      <c r="FE10" s="91"/>
      <c r="FF10" s="91"/>
      <c r="FG10" s="91"/>
      <c r="FH10" s="91"/>
      <c r="FI10" s="92"/>
      <c r="FJ10" s="272"/>
      <c r="FK10" s="90">
        <v>157.64999999999998</v>
      </c>
      <c r="FL10" s="91"/>
      <c r="FM10" s="91"/>
      <c r="FN10" s="91"/>
      <c r="FO10" s="91"/>
      <c r="FP10" s="91"/>
      <c r="FQ10" s="91"/>
      <c r="FR10" s="91"/>
      <c r="FS10" s="91"/>
      <c r="FT10" s="91"/>
      <c r="FU10" s="91"/>
      <c r="FV10" s="91"/>
      <c r="FW10" s="92"/>
      <c r="FX10" s="272"/>
      <c r="FY10" s="104">
        <v>415.52773214285719</v>
      </c>
      <c r="FZ10" s="91"/>
      <c r="GA10" s="91"/>
      <c r="GB10" s="91"/>
      <c r="GC10" s="91"/>
      <c r="GD10" s="91"/>
      <c r="GE10" s="91"/>
      <c r="GF10" s="91"/>
      <c r="GG10" s="91"/>
      <c r="GH10" s="91"/>
      <c r="GI10" s="91"/>
      <c r="GJ10" s="91"/>
      <c r="GK10" s="92"/>
      <c r="GL10" s="272"/>
      <c r="GM10" s="104">
        <v>265.6962923809524</v>
      </c>
      <c r="GN10" s="91"/>
      <c r="GO10" s="91"/>
      <c r="GP10" s="91"/>
      <c r="GQ10" s="91"/>
      <c r="GR10" s="91"/>
      <c r="GS10" s="91"/>
      <c r="GT10" s="91"/>
      <c r="GU10" s="91"/>
      <c r="GV10" s="91"/>
      <c r="GW10" s="91"/>
      <c r="GX10" s="91"/>
      <c r="GY10" s="92"/>
      <c r="GZ10" s="278"/>
      <c r="HA10" s="104">
        <v>54.130803571428572</v>
      </c>
      <c r="HB10" s="91"/>
      <c r="HC10" s="91"/>
      <c r="HD10" s="91"/>
      <c r="HE10" s="91"/>
      <c r="HF10" s="91"/>
      <c r="HG10" s="91"/>
      <c r="HH10" s="91"/>
      <c r="HI10" s="91"/>
      <c r="HJ10" s="91"/>
      <c r="HK10" s="91"/>
      <c r="HL10" s="91"/>
      <c r="HM10" s="92"/>
      <c r="HN10" s="278"/>
      <c r="HO10" s="104">
        <v>90.358928571428578</v>
      </c>
      <c r="HP10" s="91"/>
      <c r="HQ10" s="91"/>
      <c r="HR10" s="91"/>
      <c r="HS10" s="91"/>
      <c r="HT10" s="91"/>
      <c r="HU10" s="91"/>
      <c r="HV10" s="91"/>
      <c r="HW10" s="91"/>
      <c r="HX10" s="91"/>
      <c r="HY10" s="91"/>
      <c r="HZ10" s="91"/>
      <c r="IA10" s="92"/>
      <c r="PW10" s="70"/>
    </row>
    <row r="11" spans="1:439" x14ac:dyDescent="0.35">
      <c r="A11" s="108">
        <v>44075</v>
      </c>
      <c r="B11" s="267"/>
      <c r="C11" s="104">
        <v>2728</v>
      </c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267"/>
      <c r="AG11" s="90">
        <v>294.95</v>
      </c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267"/>
      <c r="BK11" s="104">
        <v>241.12812499999998</v>
      </c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2"/>
      <c r="BX11" s="91"/>
      <c r="BY11" s="91"/>
      <c r="BZ11" s="91"/>
      <c r="CA11" s="91"/>
      <c r="CB11" s="91"/>
      <c r="CC11" s="91"/>
      <c r="CD11" s="91"/>
      <c r="CE11" s="91"/>
      <c r="CF11" s="91"/>
      <c r="CG11" s="91"/>
      <c r="CH11" s="91"/>
      <c r="CI11" s="91"/>
      <c r="CJ11" s="91"/>
      <c r="CK11" s="91"/>
      <c r="CL11" s="91"/>
      <c r="CM11" s="91"/>
      <c r="CO11" s="104">
        <v>285.4169642857143</v>
      </c>
      <c r="CP11" s="91"/>
      <c r="CQ11" s="91"/>
      <c r="CR11" s="91"/>
      <c r="CS11" s="91"/>
      <c r="CT11" s="91"/>
      <c r="CU11" s="91"/>
      <c r="CV11" s="91"/>
      <c r="CW11" s="91"/>
      <c r="CX11" s="91"/>
      <c r="CY11" s="91"/>
      <c r="CZ11" s="91"/>
      <c r="DA11" s="92"/>
      <c r="DB11" s="91"/>
      <c r="DC11" s="91"/>
      <c r="DD11" s="91"/>
      <c r="DE11" s="91"/>
      <c r="DF11" s="91"/>
      <c r="DG11" s="91"/>
      <c r="DH11" s="91"/>
      <c r="DI11" s="91"/>
      <c r="DJ11" s="91"/>
      <c r="DK11" s="91"/>
      <c r="DL11" s="91"/>
      <c r="DM11" s="91"/>
      <c r="DN11" s="91"/>
      <c r="DO11" s="91"/>
      <c r="DP11" s="91"/>
      <c r="DQ11" s="91"/>
      <c r="DS11" s="104">
        <v>375.88</v>
      </c>
      <c r="DT11" s="91"/>
      <c r="DU11" s="91"/>
      <c r="DV11" s="91"/>
      <c r="DW11" s="91"/>
      <c r="DX11" s="91"/>
      <c r="DY11" s="91"/>
      <c r="DZ11" s="91"/>
      <c r="EA11" s="91"/>
      <c r="EB11" s="91"/>
      <c r="EC11" s="91"/>
      <c r="ED11" s="91"/>
      <c r="EE11" s="91"/>
      <c r="EF11" s="327"/>
      <c r="EG11" s="91"/>
      <c r="EH11" s="91"/>
      <c r="EI11" s="91"/>
      <c r="EJ11" s="91"/>
      <c r="EK11" s="91"/>
      <c r="EL11" s="91"/>
      <c r="EM11" s="91"/>
      <c r="EN11" s="91"/>
      <c r="EO11" s="91"/>
      <c r="EP11" s="91"/>
      <c r="EQ11" s="91"/>
      <c r="ER11" s="91"/>
      <c r="ES11" s="91"/>
      <c r="ET11" s="91"/>
      <c r="EU11" s="91"/>
      <c r="EV11" s="95"/>
      <c r="EW11" s="104">
        <v>122.77901898942652</v>
      </c>
      <c r="EX11" s="91"/>
      <c r="EY11" s="91"/>
      <c r="EZ11" s="91"/>
      <c r="FA11" s="91"/>
      <c r="FB11" s="91"/>
      <c r="FC11" s="91"/>
      <c r="FD11" s="91"/>
      <c r="FE11" s="91"/>
      <c r="FF11" s="91"/>
      <c r="FG11" s="91"/>
      <c r="FH11" s="91"/>
      <c r="FI11" s="92"/>
      <c r="FJ11" s="272"/>
      <c r="FK11" s="90">
        <v>160.68</v>
      </c>
      <c r="FL11" s="91"/>
      <c r="FM11" s="91"/>
      <c r="FN11" s="91"/>
      <c r="FO11" s="91"/>
      <c r="FP11" s="91"/>
      <c r="FQ11" s="91"/>
      <c r="FR11" s="91"/>
      <c r="FS11" s="91"/>
      <c r="FT11" s="91"/>
      <c r="FU11" s="91"/>
      <c r="FV11" s="91"/>
      <c r="FW11" s="92"/>
      <c r="FX11" s="272"/>
      <c r="FY11" s="104">
        <v>404.81967500000007</v>
      </c>
      <c r="FZ11" s="91"/>
      <c r="GA11" s="91"/>
      <c r="GB11" s="91"/>
      <c r="GC11" s="91"/>
      <c r="GD11" s="91"/>
      <c r="GE11" s="91"/>
      <c r="GF11" s="91"/>
      <c r="GG11" s="91"/>
      <c r="GH11" s="91"/>
      <c r="GI11" s="91"/>
      <c r="GJ11" s="91"/>
      <c r="GK11" s="92"/>
      <c r="GL11" s="272"/>
      <c r="GM11" s="104">
        <v>337.99142523809525</v>
      </c>
      <c r="GN11" s="91"/>
      <c r="GO11" s="91"/>
      <c r="GP11" s="91"/>
      <c r="GQ11" s="91"/>
      <c r="GR11" s="91"/>
      <c r="GS11" s="91"/>
      <c r="GT11" s="91"/>
      <c r="GU11" s="91"/>
      <c r="GV11" s="91"/>
      <c r="GW11" s="91"/>
      <c r="GX11" s="91"/>
      <c r="GY11" s="92"/>
      <c r="GZ11" s="278"/>
      <c r="HA11" s="104">
        <v>44.288839285714317</v>
      </c>
      <c r="HB11" s="91"/>
      <c r="HC11" s="91"/>
      <c r="HD11" s="91"/>
      <c r="HE11" s="91"/>
      <c r="HF11" s="91"/>
      <c r="HG11" s="91"/>
      <c r="HH11" s="91"/>
      <c r="HI11" s="91"/>
      <c r="HJ11" s="91"/>
      <c r="HK11" s="91"/>
      <c r="HL11" s="91"/>
      <c r="HM11" s="92"/>
      <c r="HN11" s="278"/>
      <c r="HO11" s="104">
        <v>90.463035714285695</v>
      </c>
      <c r="HP11" s="91"/>
      <c r="HQ11" s="91"/>
      <c r="HR11" s="91"/>
      <c r="HS11" s="91"/>
      <c r="HT11" s="91"/>
      <c r="HU11" s="91"/>
      <c r="HV11" s="91"/>
      <c r="HW11" s="91"/>
      <c r="HX11" s="91"/>
      <c r="HY11" s="91"/>
      <c r="HZ11" s="91"/>
      <c r="IA11" s="92"/>
      <c r="PW11" s="70"/>
    </row>
    <row r="12" spans="1:439" x14ac:dyDescent="0.35">
      <c r="A12" s="108">
        <v>44105</v>
      </c>
      <c r="B12" s="267"/>
      <c r="C12" s="104">
        <v>2717.5</v>
      </c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267"/>
      <c r="AG12" s="90">
        <v>281.11</v>
      </c>
      <c r="AH12" s="91"/>
      <c r="AI12" s="91"/>
      <c r="AJ12" s="91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267"/>
      <c r="BK12" s="104">
        <v>241.12812499999998</v>
      </c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2"/>
      <c r="BX12" s="91"/>
      <c r="BY12" s="91"/>
      <c r="BZ12" s="91"/>
      <c r="CA12" s="91"/>
      <c r="CB12" s="91"/>
      <c r="CC12" s="91"/>
      <c r="CD12" s="91"/>
      <c r="CE12" s="91"/>
      <c r="CF12" s="91"/>
      <c r="CG12" s="91"/>
      <c r="CH12" s="91"/>
      <c r="CI12" s="91"/>
      <c r="CJ12" s="91"/>
      <c r="CK12" s="91"/>
      <c r="CL12" s="91"/>
      <c r="CM12" s="91"/>
      <c r="CO12" s="104">
        <v>285.4169642857143</v>
      </c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2"/>
      <c r="DB12" s="91"/>
      <c r="DC12" s="91"/>
      <c r="DD12" s="91"/>
      <c r="DE12" s="91"/>
      <c r="DF12" s="91"/>
      <c r="DG12" s="91"/>
      <c r="DH12" s="91"/>
      <c r="DI12" s="91"/>
      <c r="DJ12" s="91"/>
      <c r="DK12" s="91"/>
      <c r="DL12" s="91"/>
      <c r="DM12" s="91"/>
      <c r="DN12" s="91"/>
      <c r="DO12" s="91"/>
      <c r="DP12" s="91"/>
      <c r="DQ12" s="91"/>
      <c r="DS12" s="104">
        <v>373.1</v>
      </c>
      <c r="DT12" s="91"/>
      <c r="DU12" s="91"/>
      <c r="DV12" s="91"/>
      <c r="DW12" s="91"/>
      <c r="DX12" s="91"/>
      <c r="DY12" s="91"/>
      <c r="DZ12" s="91"/>
      <c r="EA12" s="91"/>
      <c r="EB12" s="91"/>
      <c r="EC12" s="91"/>
      <c r="ED12" s="91"/>
      <c r="EE12" s="91"/>
      <c r="EF12" s="327"/>
      <c r="EG12" s="91"/>
      <c r="EH12" s="91"/>
      <c r="EI12" s="91"/>
      <c r="EJ12" s="91"/>
      <c r="EK12" s="91"/>
      <c r="EL12" s="91"/>
      <c r="EM12" s="91"/>
      <c r="EN12" s="91"/>
      <c r="EO12" s="91"/>
      <c r="EP12" s="91"/>
      <c r="EQ12" s="91"/>
      <c r="ER12" s="91"/>
      <c r="ES12" s="91"/>
      <c r="ET12" s="91"/>
      <c r="EU12" s="91"/>
      <c r="EV12" s="95"/>
      <c r="EW12" s="104">
        <v>132.13110524693062</v>
      </c>
      <c r="EX12" s="91"/>
      <c r="EY12" s="91"/>
      <c r="EZ12" s="91"/>
      <c r="FA12" s="91"/>
      <c r="FB12" s="91"/>
      <c r="FC12" s="91"/>
      <c r="FD12" s="91"/>
      <c r="FE12" s="91"/>
      <c r="FF12" s="91"/>
      <c r="FG12" s="91"/>
      <c r="FH12" s="91"/>
      <c r="FI12" s="92"/>
      <c r="FJ12" s="272"/>
      <c r="FK12" s="90">
        <v>168.39</v>
      </c>
      <c r="FL12" s="91"/>
      <c r="FM12" s="91"/>
      <c r="FN12" s="91"/>
      <c r="FO12" s="91"/>
      <c r="FP12" s="91"/>
      <c r="FQ12" s="91"/>
      <c r="FR12" s="91"/>
      <c r="FS12" s="91"/>
      <c r="FT12" s="91"/>
      <c r="FU12" s="91"/>
      <c r="FV12" s="91"/>
      <c r="FW12" s="92"/>
      <c r="FX12" s="272"/>
      <c r="FY12" s="104">
        <v>414.74037500000009</v>
      </c>
      <c r="FZ12" s="91"/>
      <c r="GA12" s="91"/>
      <c r="GB12" s="91"/>
      <c r="GC12" s="91"/>
      <c r="GD12" s="91"/>
      <c r="GE12" s="91"/>
      <c r="GF12" s="91"/>
      <c r="GG12" s="91"/>
      <c r="GH12" s="91"/>
      <c r="GI12" s="91"/>
      <c r="GJ12" s="91"/>
      <c r="GK12" s="92"/>
      <c r="GL12" s="272"/>
      <c r="GM12" s="104">
        <v>436.91020480519484</v>
      </c>
      <c r="GN12" s="91"/>
      <c r="GO12" s="91"/>
      <c r="GP12" s="91"/>
      <c r="GQ12" s="91"/>
      <c r="GR12" s="91"/>
      <c r="GS12" s="91"/>
      <c r="GT12" s="91"/>
      <c r="GU12" s="91"/>
      <c r="GV12" s="91"/>
      <c r="GW12" s="91"/>
      <c r="GX12" s="91"/>
      <c r="GY12" s="92"/>
      <c r="GZ12" s="278"/>
      <c r="HA12" s="104">
        <v>44.288839285714317</v>
      </c>
      <c r="HB12" s="91"/>
      <c r="HC12" s="91"/>
      <c r="HD12" s="91"/>
      <c r="HE12" s="91"/>
      <c r="HF12" s="91"/>
      <c r="HG12" s="91"/>
      <c r="HH12" s="91"/>
      <c r="HI12" s="91"/>
      <c r="HJ12" s="91"/>
      <c r="HK12" s="91"/>
      <c r="HL12" s="91"/>
      <c r="HM12" s="92"/>
      <c r="HN12" s="278"/>
      <c r="HO12" s="104">
        <v>87.683035714285722</v>
      </c>
      <c r="HP12" s="91"/>
      <c r="HQ12" s="91"/>
      <c r="HR12" s="91"/>
      <c r="HS12" s="91"/>
      <c r="HT12" s="91"/>
      <c r="HU12" s="91"/>
      <c r="HV12" s="91"/>
      <c r="HW12" s="91"/>
      <c r="HX12" s="91"/>
      <c r="HY12" s="91"/>
      <c r="HZ12" s="91"/>
      <c r="IA12" s="92"/>
      <c r="PW12" s="70"/>
    </row>
    <row r="13" spans="1:439" x14ac:dyDescent="0.35">
      <c r="A13" s="108">
        <v>44136</v>
      </c>
      <c r="B13" s="267"/>
      <c r="C13" s="104">
        <v>2885</v>
      </c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267"/>
      <c r="AG13" s="90">
        <v>312.25</v>
      </c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267"/>
      <c r="BK13" s="104">
        <v>250.97008928571427</v>
      </c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2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O13" s="104">
        <v>295.25892857142856</v>
      </c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2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91"/>
      <c r="DN13" s="91"/>
      <c r="DO13" s="91"/>
      <c r="DP13" s="91"/>
      <c r="DQ13" s="91"/>
      <c r="DS13" s="104">
        <v>404.25</v>
      </c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300"/>
      <c r="EE13" s="91"/>
      <c r="EF13" s="327"/>
      <c r="EG13" s="91"/>
      <c r="EH13" s="91"/>
      <c r="EI13" s="91"/>
      <c r="EJ13" s="91"/>
      <c r="EK13" s="91"/>
      <c r="EL13" s="91"/>
      <c r="EM13" s="91"/>
      <c r="EN13" s="91"/>
      <c r="EO13" s="91"/>
      <c r="EP13" s="91"/>
      <c r="EQ13" s="91"/>
      <c r="ER13" s="91"/>
      <c r="ES13" s="91"/>
      <c r="ET13" s="91"/>
      <c r="EU13" s="91"/>
      <c r="EV13" s="95"/>
      <c r="EW13" s="104">
        <v>156.35650157102447</v>
      </c>
      <c r="EX13" s="91"/>
      <c r="EY13" s="91"/>
      <c r="EZ13" s="91"/>
      <c r="FA13" s="91"/>
      <c r="FB13" s="91"/>
      <c r="FC13" s="91"/>
      <c r="FD13" s="91"/>
      <c r="FE13" s="91"/>
      <c r="FF13" s="91"/>
      <c r="FG13" s="91"/>
      <c r="FH13" s="91"/>
      <c r="FI13" s="92"/>
      <c r="FJ13" s="272"/>
      <c r="FK13" s="90">
        <v>170.88</v>
      </c>
      <c r="FL13" s="91"/>
      <c r="FM13" s="91"/>
      <c r="FN13" s="91"/>
      <c r="FO13" s="91"/>
      <c r="FP13" s="91"/>
      <c r="FQ13" s="91"/>
      <c r="FR13" s="91"/>
      <c r="FS13" s="91"/>
      <c r="FT13" s="91"/>
      <c r="FU13" s="91"/>
      <c r="FV13" s="91"/>
      <c r="FW13" s="92"/>
      <c r="FX13" s="272"/>
      <c r="FY13" s="104">
        <v>406.27628571428568</v>
      </c>
      <c r="FZ13" s="91"/>
      <c r="GA13" s="91"/>
      <c r="GB13" s="91"/>
      <c r="GC13" s="91"/>
      <c r="GD13" s="91"/>
      <c r="GE13" s="91"/>
      <c r="GF13" s="91"/>
      <c r="GG13" s="91"/>
      <c r="GH13" s="91"/>
      <c r="GI13" s="91"/>
      <c r="GJ13" s="91"/>
      <c r="GK13" s="92"/>
      <c r="GL13" s="272"/>
      <c r="GM13" s="104">
        <v>506.35683774436109</v>
      </c>
      <c r="GN13" s="91"/>
      <c r="GO13" s="91"/>
      <c r="GP13" s="91"/>
      <c r="GQ13" s="91"/>
      <c r="GR13" s="91"/>
      <c r="GS13" s="91"/>
      <c r="GT13" s="91"/>
      <c r="GU13" s="91"/>
      <c r="GV13" s="91"/>
      <c r="GW13" s="91"/>
      <c r="GX13" s="91"/>
      <c r="GY13" s="92"/>
      <c r="GZ13" s="278"/>
      <c r="HA13" s="104">
        <v>44.288839285714289</v>
      </c>
      <c r="HB13" s="91"/>
      <c r="HC13" s="91"/>
      <c r="HD13" s="91"/>
      <c r="HE13" s="91"/>
      <c r="HF13" s="91"/>
      <c r="HG13" s="91"/>
      <c r="HH13" s="91"/>
      <c r="HI13" s="91"/>
      <c r="HJ13" s="91"/>
      <c r="HK13" s="91"/>
      <c r="HL13" s="91"/>
      <c r="HM13" s="92"/>
      <c r="HN13" s="278"/>
      <c r="HO13" s="104">
        <v>108.99107142857144</v>
      </c>
      <c r="HP13" s="91"/>
      <c r="HQ13" s="91"/>
      <c r="HR13" s="91"/>
      <c r="HS13" s="91"/>
      <c r="HT13" s="91"/>
      <c r="HU13" s="91"/>
      <c r="HV13" s="91"/>
      <c r="HW13" s="91"/>
      <c r="HX13" s="91"/>
      <c r="HY13" s="91"/>
      <c r="HZ13" s="91"/>
      <c r="IA13" s="92"/>
      <c r="PW13" s="70"/>
    </row>
    <row r="14" spans="1:439" x14ac:dyDescent="0.35">
      <c r="A14" s="108">
        <v>44166</v>
      </c>
      <c r="B14" s="267"/>
      <c r="C14" s="104">
        <v>2958</v>
      </c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267"/>
      <c r="AG14" s="90">
        <v>413.13</v>
      </c>
      <c r="AH14" s="91"/>
      <c r="AI14" s="91"/>
      <c r="AJ14" s="91"/>
      <c r="AK14" s="91"/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1"/>
      <c r="BI14" s="91"/>
      <c r="BJ14" s="307"/>
      <c r="BK14" s="104">
        <v>329.70580357142853</v>
      </c>
      <c r="BL14" s="91"/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2"/>
      <c r="BX14" s="91"/>
      <c r="BY14" s="91"/>
      <c r="BZ14" s="91"/>
      <c r="CA14" s="91"/>
      <c r="CB14" s="91"/>
      <c r="CC14" s="91"/>
      <c r="CD14" s="91"/>
      <c r="CE14" s="91"/>
      <c r="CF14" s="91"/>
      <c r="CG14" s="91"/>
      <c r="CH14" s="91"/>
      <c r="CI14" s="91"/>
      <c r="CJ14" s="91"/>
      <c r="CK14" s="91"/>
      <c r="CL14" s="91"/>
      <c r="CM14" s="91"/>
      <c r="CO14" s="104">
        <v>373.99464285714288</v>
      </c>
      <c r="CP14" s="91"/>
      <c r="CQ14" s="91"/>
      <c r="CR14" s="291"/>
      <c r="CS14" s="91"/>
      <c r="CT14" s="91"/>
      <c r="CU14" s="91"/>
      <c r="CV14" s="91"/>
      <c r="CW14" s="91"/>
      <c r="CX14" s="91"/>
      <c r="CY14" s="91"/>
      <c r="CZ14" s="91"/>
      <c r="DA14" s="92"/>
      <c r="DB14" s="91"/>
      <c r="DC14" s="91"/>
      <c r="DD14" s="91"/>
      <c r="DE14" s="91"/>
      <c r="DF14" s="91"/>
      <c r="DG14" s="91"/>
      <c r="DH14" s="91"/>
      <c r="DI14" s="91"/>
      <c r="DJ14" s="91"/>
      <c r="DK14" s="91"/>
      <c r="DL14" s="91"/>
      <c r="DM14" s="91"/>
      <c r="DN14" s="91"/>
      <c r="DO14" s="91"/>
      <c r="DP14" s="91"/>
      <c r="DQ14" s="91"/>
      <c r="DS14" s="104">
        <v>510.5</v>
      </c>
      <c r="DT14" s="91"/>
      <c r="DU14" s="91"/>
      <c r="DV14" s="91"/>
      <c r="DW14" s="91"/>
      <c r="DX14" s="91"/>
      <c r="DY14" s="91"/>
      <c r="DZ14" s="91"/>
      <c r="EA14" s="91"/>
      <c r="EB14" s="91"/>
      <c r="EC14" s="91"/>
      <c r="ED14" s="91"/>
      <c r="EE14" s="91"/>
      <c r="EF14" s="327"/>
      <c r="EG14" s="91"/>
      <c r="EH14" s="91"/>
      <c r="EI14" s="91"/>
      <c r="EJ14" s="91"/>
      <c r="EK14" s="91"/>
      <c r="EL14" s="91"/>
      <c r="EM14" s="91"/>
      <c r="EN14" s="91"/>
      <c r="EO14" s="91"/>
      <c r="EP14" s="91"/>
      <c r="EQ14" s="91"/>
      <c r="ER14" s="91"/>
      <c r="ES14" s="91"/>
      <c r="ET14" s="91"/>
      <c r="EU14" s="91"/>
      <c r="EV14" s="95"/>
      <c r="EW14" s="104">
        <v>175.73982730107838</v>
      </c>
      <c r="EX14" s="91"/>
      <c r="EY14" s="91"/>
      <c r="EZ14" s="91"/>
      <c r="FA14" s="91"/>
      <c r="FB14" s="91"/>
      <c r="FC14" s="91"/>
      <c r="FD14" s="91"/>
      <c r="FE14" s="91"/>
      <c r="FF14" s="91"/>
      <c r="FG14" s="91"/>
      <c r="FH14" s="91"/>
      <c r="FI14" s="92"/>
      <c r="FJ14" s="272"/>
      <c r="FK14" s="90">
        <v>186.37</v>
      </c>
      <c r="FL14" s="91"/>
      <c r="FM14" s="91"/>
      <c r="FN14" s="91"/>
      <c r="FO14" s="91"/>
      <c r="FP14" s="91"/>
      <c r="FQ14" s="91"/>
      <c r="FR14" s="91"/>
      <c r="FS14" s="91"/>
      <c r="FT14" s="91"/>
      <c r="FU14" s="91"/>
      <c r="FV14" s="91"/>
      <c r="FW14" s="92"/>
      <c r="FX14" s="272"/>
      <c r="FY14" s="104">
        <v>429.77889642857167</v>
      </c>
      <c r="FZ14" s="91"/>
      <c r="GA14" s="91"/>
      <c r="GB14" s="91"/>
      <c r="GC14" s="91"/>
      <c r="GD14" s="91"/>
      <c r="GE14" s="91"/>
      <c r="GF14" s="91"/>
      <c r="GG14" s="91"/>
      <c r="GH14" s="91"/>
      <c r="GI14" s="91"/>
      <c r="GJ14" s="91"/>
      <c r="GK14" s="92"/>
      <c r="GL14" s="272"/>
      <c r="GM14" s="104">
        <v>661.22539168831167</v>
      </c>
      <c r="GN14" s="91"/>
      <c r="GO14" s="91"/>
      <c r="GP14" s="91"/>
      <c r="GQ14" s="91"/>
      <c r="GR14" s="91"/>
      <c r="GS14" s="91"/>
      <c r="GT14" s="91"/>
      <c r="GU14" s="91"/>
      <c r="GV14" s="91"/>
      <c r="GW14" s="91"/>
      <c r="GX14" s="91"/>
      <c r="GY14" s="92"/>
      <c r="GZ14" s="278"/>
      <c r="HA14" s="104">
        <v>44.288839285714346</v>
      </c>
      <c r="HB14" s="91"/>
      <c r="HC14" s="91"/>
      <c r="HD14" s="91"/>
      <c r="HE14" s="91"/>
      <c r="HF14" s="91"/>
      <c r="HG14" s="91"/>
      <c r="HH14" s="91"/>
      <c r="HI14" s="91"/>
      <c r="HJ14" s="91"/>
      <c r="HK14" s="91"/>
      <c r="HL14" s="91"/>
      <c r="HM14" s="92"/>
      <c r="HN14" s="278"/>
      <c r="HO14" s="104">
        <v>136.50535714285712</v>
      </c>
      <c r="HP14" s="91"/>
      <c r="HQ14" s="91"/>
      <c r="HR14" s="91"/>
      <c r="HS14" s="91"/>
      <c r="HT14" s="91"/>
      <c r="HU14" s="91"/>
      <c r="HV14" s="91"/>
      <c r="HW14" s="91"/>
      <c r="HX14" s="91"/>
      <c r="HY14" s="91"/>
      <c r="HZ14" s="91"/>
      <c r="IA14" s="92"/>
      <c r="PW14" s="70"/>
    </row>
    <row r="15" spans="1:439" x14ac:dyDescent="0.35">
      <c r="A15" s="109">
        <v>44197</v>
      </c>
      <c r="B15" s="268"/>
      <c r="C15" s="86">
        <v>3180</v>
      </c>
      <c r="D15" s="154">
        <v>3051.04347826087</v>
      </c>
      <c r="E15" s="290">
        <v>3180</v>
      </c>
      <c r="F15" s="290">
        <v>3180</v>
      </c>
      <c r="G15" s="263">
        <v>3180</v>
      </c>
      <c r="H15" s="263">
        <v>3180</v>
      </c>
      <c r="I15" s="263">
        <v>3180</v>
      </c>
      <c r="J15" s="263">
        <v>3180</v>
      </c>
      <c r="K15" s="263">
        <v>3180</v>
      </c>
      <c r="L15" s="263">
        <v>3180</v>
      </c>
      <c r="M15" s="263">
        <v>3180</v>
      </c>
      <c r="N15" s="263">
        <v>3180</v>
      </c>
      <c r="O15" s="263">
        <v>3180</v>
      </c>
      <c r="P15" s="263">
        <v>3180</v>
      </c>
      <c r="Q15" s="263">
        <v>3180</v>
      </c>
      <c r="R15" s="263">
        <v>3180</v>
      </c>
      <c r="S15" s="263">
        <v>3180</v>
      </c>
      <c r="T15" s="263">
        <v>3180</v>
      </c>
      <c r="U15" s="263">
        <v>3180</v>
      </c>
      <c r="V15" s="263">
        <v>3180</v>
      </c>
      <c r="W15" s="263">
        <v>3180</v>
      </c>
      <c r="X15" s="263">
        <v>3180</v>
      </c>
      <c r="Y15" s="351">
        <v>3180</v>
      </c>
      <c r="Z15" s="351">
        <v>3180</v>
      </c>
      <c r="AA15" s="351">
        <v>3180</v>
      </c>
      <c r="AB15" s="351">
        <v>3180</v>
      </c>
      <c r="AC15" s="351">
        <v>3180</v>
      </c>
      <c r="AD15" s="351">
        <v>3180</v>
      </c>
      <c r="AE15" s="351">
        <v>3180</v>
      </c>
      <c r="AF15" s="309"/>
      <c r="AG15" s="93">
        <v>449.96</v>
      </c>
      <c r="AH15" s="154">
        <v>493.5268362193334</v>
      </c>
      <c r="AI15" s="263">
        <v>449.96</v>
      </c>
      <c r="AJ15" s="263">
        <v>449.96</v>
      </c>
      <c r="AK15" s="263">
        <v>449.96</v>
      </c>
      <c r="AL15" s="263">
        <v>449.96</v>
      </c>
      <c r="AM15" s="263">
        <v>449.96</v>
      </c>
      <c r="AN15" s="263">
        <v>449.96</v>
      </c>
      <c r="AO15" s="263">
        <v>449.96</v>
      </c>
      <c r="AP15" s="263">
        <v>449.96</v>
      </c>
      <c r="AQ15" s="263">
        <v>449.96</v>
      </c>
      <c r="AR15" s="263">
        <v>449.96</v>
      </c>
      <c r="AS15" s="263">
        <v>449.96</v>
      </c>
      <c r="AT15" s="263">
        <v>449.96</v>
      </c>
      <c r="AU15" s="263">
        <v>449.96</v>
      </c>
      <c r="AV15" s="263">
        <v>449.96</v>
      </c>
      <c r="AW15" s="263">
        <v>449.96</v>
      </c>
      <c r="AX15" s="263">
        <v>449.96</v>
      </c>
      <c r="AY15" s="263">
        <v>449.96</v>
      </c>
      <c r="AZ15" s="263">
        <v>449.96</v>
      </c>
      <c r="BA15" s="263">
        <v>449.96</v>
      </c>
      <c r="BB15" s="263">
        <v>449.96</v>
      </c>
      <c r="BC15" s="263">
        <v>449.96</v>
      </c>
      <c r="BD15" s="263">
        <v>449.96</v>
      </c>
      <c r="BE15" s="263">
        <v>449.96</v>
      </c>
      <c r="BF15" s="263">
        <v>449.96</v>
      </c>
      <c r="BG15" s="263">
        <v>449.96</v>
      </c>
      <c r="BH15" s="263">
        <v>449.96</v>
      </c>
      <c r="BI15" s="263">
        <v>449.96</v>
      </c>
      <c r="BJ15" s="308"/>
      <c r="BK15" s="196">
        <v>418.28348214285711</v>
      </c>
      <c r="BL15" s="154">
        <v>418.28348214285711</v>
      </c>
      <c r="BM15" s="263">
        <v>418.28769999999997</v>
      </c>
      <c r="BN15" s="263">
        <v>418.28769999999997</v>
      </c>
      <c r="BO15" s="263">
        <v>418.28769999999997</v>
      </c>
      <c r="BP15" s="263">
        <v>418.28769999999997</v>
      </c>
      <c r="BQ15" s="263">
        <v>418.28769999999997</v>
      </c>
      <c r="BR15" s="263">
        <v>418.28769999999997</v>
      </c>
      <c r="BS15" s="263">
        <v>418.28769999999997</v>
      </c>
      <c r="BT15" s="263">
        <v>418.28769999999997</v>
      </c>
      <c r="BU15" s="263">
        <v>418.28769999999997</v>
      </c>
      <c r="BV15" s="263">
        <v>418.28769999999997</v>
      </c>
      <c r="BW15" s="263">
        <v>418.28769999999997</v>
      </c>
      <c r="BX15" s="322">
        <v>418.28769999999997</v>
      </c>
      <c r="BY15" s="263">
        <v>418.28769999999997</v>
      </c>
      <c r="BZ15" s="263">
        <v>418.28769999999997</v>
      </c>
      <c r="CA15" s="263">
        <v>418.28769999999997</v>
      </c>
      <c r="CB15" s="263">
        <v>418.28769999999997</v>
      </c>
      <c r="CC15" s="263">
        <v>418.28769999999997</v>
      </c>
      <c r="CD15" s="263">
        <v>418.28769999999997</v>
      </c>
      <c r="CE15" s="263">
        <v>418.28769999999997</v>
      </c>
      <c r="CF15" s="263">
        <v>418.28769999999997</v>
      </c>
      <c r="CG15" s="263">
        <v>418.28769999999997</v>
      </c>
      <c r="CH15" s="263">
        <v>418.28769999999997</v>
      </c>
      <c r="CI15" s="263">
        <v>418.28769999999997</v>
      </c>
      <c r="CJ15" s="263">
        <v>418.28769999999997</v>
      </c>
      <c r="CK15" s="263">
        <v>418.28769999999997</v>
      </c>
      <c r="CL15" s="263">
        <v>418.28769999999997</v>
      </c>
      <c r="CM15" s="262">
        <v>418.28769999999997</v>
      </c>
      <c r="CO15" s="196">
        <v>472.41428571428565</v>
      </c>
      <c r="CP15" s="154">
        <v>472.41428571428565</v>
      </c>
      <c r="CQ15" s="290">
        <v>472</v>
      </c>
      <c r="CR15" s="290">
        <v>472</v>
      </c>
      <c r="CS15" s="290">
        <v>472</v>
      </c>
      <c r="CT15" s="290">
        <v>472</v>
      </c>
      <c r="CU15" s="290">
        <v>472</v>
      </c>
      <c r="CV15" s="290">
        <v>472</v>
      </c>
      <c r="CW15" s="290">
        <v>472</v>
      </c>
      <c r="CX15" s="290">
        <v>472</v>
      </c>
      <c r="CY15" s="290">
        <v>472</v>
      </c>
      <c r="CZ15" s="290">
        <v>472</v>
      </c>
      <c r="DA15" s="290">
        <v>472</v>
      </c>
      <c r="DB15" s="316">
        <v>472</v>
      </c>
      <c r="DC15" s="290">
        <v>472</v>
      </c>
      <c r="DD15" s="290">
        <v>472</v>
      </c>
      <c r="DE15" s="290">
        <v>472</v>
      </c>
      <c r="DF15" s="290">
        <v>472</v>
      </c>
      <c r="DG15" s="290">
        <v>472</v>
      </c>
      <c r="DH15" s="290">
        <v>472</v>
      </c>
      <c r="DI15" s="290">
        <v>472</v>
      </c>
      <c r="DJ15" s="290">
        <v>472</v>
      </c>
      <c r="DK15" s="290">
        <v>472</v>
      </c>
      <c r="DL15" s="290">
        <v>472</v>
      </c>
      <c r="DM15" s="290">
        <v>472</v>
      </c>
      <c r="DN15" s="290">
        <v>472</v>
      </c>
      <c r="DO15" s="290">
        <v>472</v>
      </c>
      <c r="DP15" s="290">
        <v>472</v>
      </c>
      <c r="DQ15" s="290">
        <v>472</v>
      </c>
      <c r="DR15" s="267">
        <f>DP15-CL15</f>
        <v>53.712300000000027</v>
      </c>
      <c r="DS15" s="196">
        <v>555.63</v>
      </c>
      <c r="DT15" s="154">
        <v>563.91964285714278</v>
      </c>
      <c r="DU15" s="290">
        <v>555.63</v>
      </c>
      <c r="DV15" s="290">
        <v>555.63</v>
      </c>
      <c r="DW15" s="290">
        <v>555.63</v>
      </c>
      <c r="DX15" s="290">
        <v>555.63</v>
      </c>
      <c r="DY15" s="290">
        <v>555.63</v>
      </c>
      <c r="DZ15" s="290">
        <v>555.63</v>
      </c>
      <c r="EA15" s="290">
        <v>555.63</v>
      </c>
      <c r="EB15" s="290">
        <v>555.63</v>
      </c>
      <c r="EC15" s="290">
        <v>555.63</v>
      </c>
      <c r="ED15" s="290">
        <v>555.63</v>
      </c>
      <c r="EE15" s="290">
        <v>555.63</v>
      </c>
      <c r="EF15" s="316">
        <v>555.63</v>
      </c>
      <c r="EG15" s="290">
        <v>555.63</v>
      </c>
      <c r="EH15" s="290">
        <v>555.63</v>
      </c>
      <c r="EI15" s="290">
        <v>555.63</v>
      </c>
      <c r="EJ15" s="290">
        <v>555.63</v>
      </c>
      <c r="EK15" s="290">
        <v>555.63</v>
      </c>
      <c r="EL15" s="290">
        <v>555.63</v>
      </c>
      <c r="EM15" s="290">
        <v>555.63</v>
      </c>
      <c r="EN15" s="290">
        <v>555.63</v>
      </c>
      <c r="EO15" s="290">
        <v>555.63</v>
      </c>
      <c r="EP15" s="290">
        <v>555.63</v>
      </c>
      <c r="EQ15" s="290">
        <v>555.63</v>
      </c>
      <c r="ER15" s="290">
        <v>555.63</v>
      </c>
      <c r="ES15" s="290">
        <v>555.63</v>
      </c>
      <c r="ET15" s="290">
        <v>555.63</v>
      </c>
      <c r="EU15" s="290">
        <v>555.63</v>
      </c>
      <c r="EV15" s="95"/>
      <c r="EW15" s="95"/>
      <c r="EX15" s="91"/>
      <c r="EY15" s="91"/>
      <c r="EZ15" s="91"/>
      <c r="FA15" s="91"/>
      <c r="FB15" s="91"/>
      <c r="FC15" s="91"/>
      <c r="FD15" s="91"/>
      <c r="FE15" s="91"/>
      <c r="FF15" s="87"/>
      <c r="FG15" s="87"/>
      <c r="FH15" s="87"/>
      <c r="FI15" s="94"/>
      <c r="FJ15" s="273"/>
      <c r="FK15" s="264"/>
      <c r="FL15" s="87">
        <v>176.37</v>
      </c>
      <c r="FM15" s="87"/>
      <c r="FN15" s="87"/>
      <c r="FO15" s="87"/>
      <c r="FP15" s="87"/>
      <c r="FQ15" s="87"/>
      <c r="FR15" s="87"/>
      <c r="FS15" s="87"/>
      <c r="FT15" s="87"/>
      <c r="FU15" s="87"/>
      <c r="FV15" s="87"/>
      <c r="FW15" s="94"/>
      <c r="FX15" s="273"/>
      <c r="FY15" s="264"/>
      <c r="FZ15" s="87">
        <v>449.05718185136323</v>
      </c>
      <c r="GA15" s="87"/>
      <c r="GB15" s="87"/>
      <c r="GC15" s="87"/>
      <c r="GD15" s="87"/>
      <c r="GE15" s="87"/>
      <c r="GF15" s="87"/>
      <c r="GG15" s="87"/>
      <c r="GH15" s="87"/>
      <c r="GI15" s="87"/>
      <c r="GJ15" s="87"/>
      <c r="GK15" s="94"/>
      <c r="GL15" s="273"/>
      <c r="GM15" s="264"/>
      <c r="GN15" s="87">
        <v>712.55821428571448</v>
      </c>
      <c r="GO15" s="87"/>
      <c r="GP15" s="87"/>
      <c r="GQ15" s="87"/>
      <c r="GR15" s="87"/>
      <c r="GS15" s="87"/>
      <c r="GT15" s="87"/>
      <c r="GU15" s="87"/>
      <c r="GV15" s="87"/>
      <c r="GW15" s="87"/>
      <c r="GX15" s="87"/>
      <c r="GY15" s="94"/>
      <c r="GZ15" s="279"/>
      <c r="HA15" s="196">
        <v>54.130803571428544</v>
      </c>
      <c r="HB15" s="87">
        <v>54.130803571428544</v>
      </c>
      <c r="HC15" s="87">
        <v>53.712300000000027</v>
      </c>
      <c r="HD15" s="87">
        <v>53.712300000000027</v>
      </c>
      <c r="HE15" s="87">
        <v>53.712300000000027</v>
      </c>
      <c r="HF15" s="87">
        <v>53.712300000000027</v>
      </c>
      <c r="HG15" s="87"/>
      <c r="HH15" s="87"/>
      <c r="HI15" s="87"/>
      <c r="HJ15" s="87"/>
      <c r="HK15" s="87"/>
      <c r="HL15" s="87"/>
      <c r="HM15" s="94"/>
      <c r="HN15" s="279"/>
      <c r="HO15" s="196">
        <v>83.215714285714341</v>
      </c>
      <c r="HP15" s="87">
        <v>91.505357142857122</v>
      </c>
      <c r="HQ15" s="87">
        <v>83.63</v>
      </c>
      <c r="HR15" s="87">
        <v>83.63</v>
      </c>
      <c r="HS15" s="87">
        <v>83.63</v>
      </c>
      <c r="HT15" s="87">
        <v>83.63</v>
      </c>
      <c r="HU15" s="87"/>
      <c r="HV15" s="87"/>
      <c r="HW15" s="87"/>
      <c r="HX15" s="87"/>
      <c r="HY15" s="87"/>
      <c r="HZ15" s="87"/>
      <c r="IA15" s="94"/>
      <c r="PW15" s="70"/>
    </row>
    <row r="16" spans="1:439" x14ac:dyDescent="0.35">
      <c r="A16" s="108">
        <v>44228</v>
      </c>
      <c r="B16" s="209"/>
      <c r="C16" s="105">
        <v>3210</v>
      </c>
      <c r="D16" s="155">
        <v>2951.04347826087</v>
      </c>
      <c r="E16" s="155">
        <v>3018.0025742675207</v>
      </c>
      <c r="F16" s="289">
        <v>3210</v>
      </c>
      <c r="G16" s="262">
        <v>3210</v>
      </c>
      <c r="H16" s="262">
        <v>3210</v>
      </c>
      <c r="I16" s="262">
        <v>3210</v>
      </c>
      <c r="J16" s="262">
        <v>3210</v>
      </c>
      <c r="K16" s="262">
        <v>3210</v>
      </c>
      <c r="L16" s="262">
        <v>3210</v>
      </c>
      <c r="M16" s="262">
        <v>3210</v>
      </c>
      <c r="N16" s="262">
        <v>3210</v>
      </c>
      <c r="O16" s="262">
        <v>3210</v>
      </c>
      <c r="P16" s="262">
        <v>3210</v>
      </c>
      <c r="Q16" s="262">
        <v>3210</v>
      </c>
      <c r="R16" s="262">
        <v>3210</v>
      </c>
      <c r="S16" s="262">
        <v>3210</v>
      </c>
      <c r="T16" s="262">
        <v>3210</v>
      </c>
      <c r="U16" s="262">
        <v>3210</v>
      </c>
      <c r="V16" s="262">
        <v>3210</v>
      </c>
      <c r="W16" s="262">
        <v>3210</v>
      </c>
      <c r="X16" s="262">
        <v>3210</v>
      </c>
      <c r="Y16" s="352">
        <v>3210</v>
      </c>
      <c r="Z16" s="352">
        <v>3210</v>
      </c>
      <c r="AA16" s="352">
        <v>3210</v>
      </c>
      <c r="AB16" s="352">
        <v>3210</v>
      </c>
      <c r="AC16" s="352">
        <v>3210</v>
      </c>
      <c r="AD16" s="352">
        <v>3210</v>
      </c>
      <c r="AE16" s="352">
        <v>3210</v>
      </c>
      <c r="AF16" s="310"/>
      <c r="AG16" s="90">
        <v>409.81</v>
      </c>
      <c r="AH16" s="155">
        <v>468.36875144299995</v>
      </c>
      <c r="AI16" s="155">
        <v>403.69033333333329</v>
      </c>
      <c r="AJ16" s="262">
        <v>409.81</v>
      </c>
      <c r="AK16" s="262">
        <v>409.81</v>
      </c>
      <c r="AL16" s="262">
        <v>409.81</v>
      </c>
      <c r="AM16" s="262">
        <v>409.81</v>
      </c>
      <c r="AN16" s="262">
        <v>409.81</v>
      </c>
      <c r="AO16" s="262">
        <v>409.81</v>
      </c>
      <c r="AP16" s="262">
        <v>409.81</v>
      </c>
      <c r="AQ16" s="262">
        <v>409.81</v>
      </c>
      <c r="AR16" s="262">
        <v>409.81</v>
      </c>
      <c r="AS16" s="262">
        <v>409.81</v>
      </c>
      <c r="AT16" s="262">
        <v>409.81</v>
      </c>
      <c r="AU16" s="262">
        <v>409.81</v>
      </c>
      <c r="AV16" s="262">
        <v>409.81</v>
      </c>
      <c r="AW16" s="262">
        <v>409.81</v>
      </c>
      <c r="AX16" s="262">
        <v>409.81</v>
      </c>
      <c r="AY16" s="262">
        <v>409.81</v>
      </c>
      <c r="AZ16" s="262">
        <v>409.81</v>
      </c>
      <c r="BA16" s="262">
        <v>409.81</v>
      </c>
      <c r="BB16" s="262">
        <v>409.81</v>
      </c>
      <c r="BC16" s="262">
        <v>409.81</v>
      </c>
      <c r="BD16" s="262">
        <v>409.81</v>
      </c>
      <c r="BE16" s="262">
        <v>409.81</v>
      </c>
      <c r="BF16" s="262">
        <v>409.81</v>
      </c>
      <c r="BG16" s="262">
        <v>409.81</v>
      </c>
      <c r="BH16" s="262">
        <v>409.81</v>
      </c>
      <c r="BI16" s="262">
        <v>409.81</v>
      </c>
      <c r="BJ16" s="237"/>
      <c r="BK16" s="104">
        <v>369.07366071428567</v>
      </c>
      <c r="BL16" s="155">
        <v>418.28348214285711</v>
      </c>
      <c r="BM16" s="155">
        <v>369.07366071428567</v>
      </c>
      <c r="BN16" s="262">
        <v>369.077</v>
      </c>
      <c r="BO16" s="262">
        <v>369.077</v>
      </c>
      <c r="BP16" s="262">
        <v>369.077</v>
      </c>
      <c r="BQ16" s="262">
        <v>369.077</v>
      </c>
      <c r="BR16" s="262">
        <v>369.077</v>
      </c>
      <c r="BS16" s="262">
        <v>369.077</v>
      </c>
      <c r="BT16" s="262">
        <v>369.077</v>
      </c>
      <c r="BU16" s="262">
        <v>369.077</v>
      </c>
      <c r="BV16" s="262">
        <v>369.077</v>
      </c>
      <c r="BW16" s="262">
        <v>369.077</v>
      </c>
      <c r="BX16" s="318">
        <v>369.077</v>
      </c>
      <c r="BY16" s="262">
        <v>369.077</v>
      </c>
      <c r="BZ16" s="262">
        <v>369.077</v>
      </c>
      <c r="CA16" s="262">
        <v>369.077</v>
      </c>
      <c r="CB16" s="262">
        <v>369.077</v>
      </c>
      <c r="CC16" s="262">
        <v>369.077</v>
      </c>
      <c r="CD16" s="262">
        <v>369.077</v>
      </c>
      <c r="CE16" s="262">
        <v>369.077</v>
      </c>
      <c r="CF16" s="262">
        <v>369.077</v>
      </c>
      <c r="CG16" s="262">
        <v>369.077</v>
      </c>
      <c r="CH16" s="262">
        <v>369.077</v>
      </c>
      <c r="CI16" s="262">
        <v>369.077</v>
      </c>
      <c r="CJ16" s="262">
        <v>369.077</v>
      </c>
      <c r="CK16" s="262">
        <v>369.077</v>
      </c>
      <c r="CL16" s="262">
        <v>369.077</v>
      </c>
      <c r="CM16" s="262">
        <v>369.077</v>
      </c>
      <c r="CO16" s="104">
        <v>472.41428571428565</v>
      </c>
      <c r="CP16" s="155">
        <v>487.17723214285712</v>
      </c>
      <c r="CQ16" s="155">
        <v>472.41428571428565</v>
      </c>
      <c r="CR16" s="289">
        <v>472.41428571428565</v>
      </c>
      <c r="CS16" s="289">
        <v>472.41428571428565</v>
      </c>
      <c r="CT16" s="289">
        <v>472.41428571428565</v>
      </c>
      <c r="CU16" s="289">
        <v>472.41428571428565</v>
      </c>
      <c r="CV16" s="289">
        <v>472.41428571428565</v>
      </c>
      <c r="CW16" s="289">
        <v>472.41428571428565</v>
      </c>
      <c r="CX16" s="289">
        <v>472.41428571428565</v>
      </c>
      <c r="CY16" s="289">
        <v>472.41428571428565</v>
      </c>
      <c r="CZ16" s="289">
        <v>472.41428571428565</v>
      </c>
      <c r="DA16" s="289">
        <v>472.41428571428565</v>
      </c>
      <c r="DB16" s="317">
        <v>472.41428571428565</v>
      </c>
      <c r="DC16" s="289">
        <v>472.41428571428565</v>
      </c>
      <c r="DD16" s="289">
        <v>472.41428571428565</v>
      </c>
      <c r="DE16" s="289">
        <v>472.41428571428565</v>
      </c>
      <c r="DF16" s="289">
        <v>472.41428571428565</v>
      </c>
      <c r="DG16" s="289">
        <v>472.41428571428565</v>
      </c>
      <c r="DH16" s="289">
        <v>472.41428571428565</v>
      </c>
      <c r="DI16" s="289">
        <v>472.41428571428565</v>
      </c>
      <c r="DJ16" s="289">
        <v>472.41428571428565</v>
      </c>
      <c r="DK16" s="289">
        <v>472.41428571428565</v>
      </c>
      <c r="DL16" s="289">
        <v>472.41428571428565</v>
      </c>
      <c r="DM16" s="289">
        <v>472.41428571428565</v>
      </c>
      <c r="DN16" s="289">
        <v>472.41428571428565</v>
      </c>
      <c r="DO16" s="289">
        <v>472.41428571428565</v>
      </c>
      <c r="DP16" s="289">
        <v>472.41428571428565</v>
      </c>
      <c r="DQ16" s="289">
        <v>472.41428571428565</v>
      </c>
      <c r="DR16" s="267">
        <f t="shared" ref="DR16:DR41" si="0">DP16-CL16</f>
        <v>103.33728571428566</v>
      </c>
      <c r="DS16" s="104">
        <v>521.25</v>
      </c>
      <c r="DT16" s="155">
        <v>583.68258928571424</v>
      </c>
      <c r="DU16" s="155">
        <v>568.91964285714278</v>
      </c>
      <c r="DV16" s="289">
        <v>521.25</v>
      </c>
      <c r="DW16" s="289">
        <v>521.25</v>
      </c>
      <c r="DX16" s="289">
        <v>521.25</v>
      </c>
      <c r="DY16" s="289">
        <v>521.25</v>
      </c>
      <c r="DZ16" s="289">
        <v>521.25</v>
      </c>
      <c r="EA16" s="289">
        <v>521.25</v>
      </c>
      <c r="EB16" s="289">
        <v>521.25</v>
      </c>
      <c r="EC16" s="289">
        <v>521.25</v>
      </c>
      <c r="ED16" s="289">
        <v>521.25</v>
      </c>
      <c r="EE16" s="289">
        <v>521.25</v>
      </c>
      <c r="EF16" s="317">
        <v>521.25</v>
      </c>
      <c r="EG16" s="289">
        <v>521.25</v>
      </c>
      <c r="EH16" s="289">
        <v>521.25</v>
      </c>
      <c r="EI16" s="289">
        <v>521.25</v>
      </c>
      <c r="EJ16" s="289">
        <v>521.25</v>
      </c>
      <c r="EK16" s="289">
        <v>521.25</v>
      </c>
      <c r="EL16" s="289">
        <v>521.25</v>
      </c>
      <c r="EM16" s="289">
        <v>521.25</v>
      </c>
      <c r="EN16" s="289">
        <v>521.25</v>
      </c>
      <c r="EO16" s="289">
        <v>521.25</v>
      </c>
      <c r="EP16" s="289">
        <v>521.25</v>
      </c>
      <c r="EQ16" s="289">
        <v>521.25</v>
      </c>
      <c r="ER16" s="289">
        <v>521.25</v>
      </c>
      <c r="ES16" s="289">
        <v>521.25</v>
      </c>
      <c r="ET16" s="289">
        <v>521.25</v>
      </c>
      <c r="EU16" s="289">
        <v>521.25</v>
      </c>
      <c r="EV16" s="95"/>
      <c r="EW16" s="95"/>
      <c r="EX16" s="91"/>
      <c r="EY16" s="91"/>
      <c r="EZ16" s="91"/>
      <c r="FA16" s="91"/>
      <c r="FB16" s="91"/>
      <c r="FC16" s="91"/>
      <c r="FD16" s="91"/>
      <c r="FE16" s="91"/>
      <c r="FF16" s="96"/>
      <c r="FG16" s="96"/>
      <c r="FH16" s="96"/>
      <c r="FI16" s="97"/>
      <c r="FJ16" s="239"/>
      <c r="FK16" s="265"/>
      <c r="FL16" s="96">
        <v>181.37</v>
      </c>
      <c r="FM16" s="262"/>
      <c r="FN16" s="96"/>
      <c r="FO16" s="96"/>
      <c r="FP16" s="96"/>
      <c r="FQ16" s="96"/>
      <c r="FR16" s="96"/>
      <c r="FS16" s="96"/>
      <c r="FT16" s="96"/>
      <c r="FU16" s="96"/>
      <c r="FV16" s="96"/>
      <c r="FW16" s="97"/>
      <c r="FX16" s="239"/>
      <c r="FY16" s="265"/>
      <c r="FZ16" s="96">
        <v>432.45704878806851</v>
      </c>
      <c r="GA16" s="262"/>
      <c r="GB16" s="96"/>
      <c r="GC16" s="96"/>
      <c r="GD16" s="96"/>
      <c r="GE16" s="96"/>
      <c r="GF16" s="96"/>
      <c r="GG16" s="96"/>
      <c r="GH16" s="96"/>
      <c r="GI16" s="96"/>
      <c r="GJ16" s="96"/>
      <c r="GK16" s="97"/>
      <c r="GL16" s="239"/>
      <c r="GM16" s="265"/>
      <c r="GN16" s="96">
        <v>725.35276785714291</v>
      </c>
      <c r="GO16" s="262"/>
      <c r="GP16" s="96"/>
      <c r="GQ16" s="96"/>
      <c r="GR16" s="96"/>
      <c r="GS16" s="96"/>
      <c r="GT16" s="96"/>
      <c r="GU16" s="96"/>
      <c r="GV16" s="96"/>
      <c r="GW16" s="96"/>
      <c r="GX16" s="96"/>
      <c r="GY16" s="97"/>
      <c r="GZ16" s="280"/>
      <c r="HA16" s="104">
        <v>103.34062499999999</v>
      </c>
      <c r="HB16" s="96">
        <v>68.893750000000011</v>
      </c>
      <c r="HC16" s="96">
        <v>103.34062499999999</v>
      </c>
      <c r="HD16" s="96">
        <v>103.33728571428566</v>
      </c>
      <c r="HE16" s="96">
        <v>103.33728571428566</v>
      </c>
      <c r="HF16" s="96">
        <v>103.33728571428566</v>
      </c>
      <c r="HG16" s="96"/>
      <c r="HH16" s="96"/>
      <c r="HI16" s="96"/>
      <c r="HJ16" s="96"/>
      <c r="HK16" s="96"/>
      <c r="HL16" s="96"/>
      <c r="HM16" s="97"/>
      <c r="HN16" s="280"/>
      <c r="HO16" s="104">
        <v>48.835714285714346</v>
      </c>
      <c r="HP16" s="96">
        <v>96.505357142857122</v>
      </c>
      <c r="HQ16" s="96">
        <v>96.505357142857122</v>
      </c>
      <c r="HR16" s="96">
        <v>48.835714285714346</v>
      </c>
      <c r="HS16" s="96">
        <v>48.835714285714346</v>
      </c>
      <c r="HT16" s="96">
        <v>48.835714285714346</v>
      </c>
      <c r="HU16" s="96"/>
      <c r="HV16" s="96"/>
      <c r="HW16" s="96"/>
      <c r="HX16" s="96"/>
      <c r="HY16" s="96"/>
      <c r="HZ16" s="96"/>
      <c r="IA16" s="97"/>
      <c r="PW16" s="70"/>
    </row>
    <row r="17" spans="1:439" x14ac:dyDescent="0.35">
      <c r="A17" s="108">
        <v>44256</v>
      </c>
      <c r="B17" s="209"/>
      <c r="D17" s="155">
        <v>2901.04347826087</v>
      </c>
      <c r="E17" s="155">
        <v>2947.4974257324793</v>
      </c>
      <c r="F17" s="155">
        <v>3250.3266666666677</v>
      </c>
      <c r="G17" s="262">
        <v>3360</v>
      </c>
      <c r="H17" s="262">
        <v>3360</v>
      </c>
      <c r="I17" s="262">
        <v>3360</v>
      </c>
      <c r="J17" s="262">
        <v>3360</v>
      </c>
      <c r="K17" s="262">
        <v>3360</v>
      </c>
      <c r="L17" s="262">
        <v>3360</v>
      </c>
      <c r="M17" s="262">
        <v>3360</v>
      </c>
      <c r="N17" s="262">
        <v>3360</v>
      </c>
      <c r="O17" s="262">
        <v>3360</v>
      </c>
      <c r="P17" s="262">
        <v>3360</v>
      </c>
      <c r="Q17" s="262">
        <v>3360</v>
      </c>
      <c r="R17" s="262">
        <v>3360</v>
      </c>
      <c r="S17" s="262">
        <v>3360</v>
      </c>
      <c r="T17" s="262">
        <v>3360</v>
      </c>
      <c r="U17" s="262">
        <v>3360</v>
      </c>
      <c r="V17" s="262">
        <v>3360</v>
      </c>
      <c r="W17" s="262">
        <v>3360</v>
      </c>
      <c r="X17" s="262">
        <v>3360</v>
      </c>
      <c r="Y17" s="352">
        <v>3360</v>
      </c>
      <c r="Z17" s="352">
        <v>3360</v>
      </c>
      <c r="AA17" s="352">
        <v>3360</v>
      </c>
      <c r="AB17" s="352">
        <v>3360</v>
      </c>
      <c r="AC17" s="352">
        <v>3360</v>
      </c>
      <c r="AD17" s="352">
        <v>3360</v>
      </c>
      <c r="AE17" s="352">
        <v>3360</v>
      </c>
      <c r="AF17" s="310"/>
      <c r="AG17" s="95">
        <v>434</v>
      </c>
      <c r="AH17" s="155">
        <v>478.99441233766663</v>
      </c>
      <c r="AI17" s="155">
        <v>428.47966666666656</v>
      </c>
      <c r="AJ17" s="155">
        <v>463.56</v>
      </c>
      <c r="AK17" s="262">
        <v>434</v>
      </c>
      <c r="AL17" s="262">
        <v>434</v>
      </c>
      <c r="AM17" s="262">
        <v>434</v>
      </c>
      <c r="AN17" s="262">
        <v>434</v>
      </c>
      <c r="AO17" s="262">
        <v>434</v>
      </c>
      <c r="AP17" s="262">
        <v>434</v>
      </c>
      <c r="AQ17" s="262">
        <v>434</v>
      </c>
      <c r="AR17" s="262">
        <v>434</v>
      </c>
      <c r="AS17" s="262">
        <v>434</v>
      </c>
      <c r="AT17" s="262">
        <v>434</v>
      </c>
      <c r="AU17" s="262">
        <v>434</v>
      </c>
      <c r="AV17" s="262">
        <v>434</v>
      </c>
      <c r="AW17" s="262">
        <v>434</v>
      </c>
      <c r="AX17" s="262">
        <v>434</v>
      </c>
      <c r="AY17" s="262">
        <v>434</v>
      </c>
      <c r="AZ17" s="262">
        <v>434</v>
      </c>
      <c r="BA17" s="262">
        <v>434</v>
      </c>
      <c r="BB17" s="262">
        <v>434</v>
      </c>
      <c r="BC17" s="262">
        <v>434</v>
      </c>
      <c r="BD17" s="262">
        <v>434</v>
      </c>
      <c r="BE17" s="262">
        <v>434</v>
      </c>
      <c r="BF17" s="262">
        <v>434</v>
      </c>
      <c r="BG17" s="262">
        <v>434</v>
      </c>
      <c r="BH17" s="262">
        <v>434</v>
      </c>
      <c r="BI17" s="262">
        <v>434</v>
      </c>
      <c r="BJ17" s="237"/>
      <c r="BL17" s="155">
        <v>433.04642857142852</v>
      </c>
      <c r="BM17" s="155">
        <v>403.5205357142857</v>
      </c>
      <c r="BN17" s="155">
        <v>418.28348214285711</v>
      </c>
      <c r="BO17" s="262">
        <v>418.28699999999998</v>
      </c>
      <c r="BP17" s="262">
        <v>418.28699999999998</v>
      </c>
      <c r="BQ17" s="262">
        <v>418.28699999999998</v>
      </c>
      <c r="BR17" s="262">
        <v>418.28699999999998</v>
      </c>
      <c r="BS17" s="262">
        <v>418.28699999999998</v>
      </c>
      <c r="BT17" s="262">
        <v>418.28699999999998</v>
      </c>
      <c r="BU17" s="262">
        <v>418.28699999999998</v>
      </c>
      <c r="BV17" s="262">
        <v>418.28699999999998</v>
      </c>
      <c r="BW17" s="262">
        <v>418.28699999999998</v>
      </c>
      <c r="BX17" s="318">
        <v>418.28699999999998</v>
      </c>
      <c r="BY17" s="262">
        <v>418.28699999999998</v>
      </c>
      <c r="BZ17" s="262">
        <v>418.28699999999998</v>
      </c>
      <c r="CA17" s="262">
        <v>418.28699999999998</v>
      </c>
      <c r="CB17" s="262">
        <v>418.28699999999998</v>
      </c>
      <c r="CC17" s="262">
        <v>418.28699999999998</v>
      </c>
      <c r="CD17" s="262">
        <v>418.28699999999998</v>
      </c>
      <c r="CE17" s="262">
        <v>418.28699999999998</v>
      </c>
      <c r="CF17" s="262">
        <v>418.28699999999998</v>
      </c>
      <c r="CG17" s="262">
        <v>418.28699999999998</v>
      </c>
      <c r="CH17" s="262">
        <v>418.28699999999998</v>
      </c>
      <c r="CI17" s="262">
        <v>418.28699999999998</v>
      </c>
      <c r="CJ17" s="262">
        <v>418.28699999999998</v>
      </c>
      <c r="CK17" s="262">
        <v>418.28699999999998</v>
      </c>
      <c r="CL17" s="262">
        <v>418.28699999999998</v>
      </c>
      <c r="CM17" s="262">
        <v>418.28699999999998</v>
      </c>
      <c r="CP17" s="155">
        <v>516.703125</v>
      </c>
      <c r="CQ17" s="155">
        <v>497.01919642857143</v>
      </c>
      <c r="CR17" s="155">
        <v>541.30803571428567</v>
      </c>
      <c r="CS17" s="262">
        <v>541.30999999999995</v>
      </c>
      <c r="CT17" s="262">
        <v>541.30999999999995</v>
      </c>
      <c r="CU17" s="262">
        <v>541.30999999999995</v>
      </c>
      <c r="CV17" s="262">
        <v>541.30999999999995</v>
      </c>
      <c r="CW17" s="262">
        <v>541.30999999999995</v>
      </c>
      <c r="CX17" s="262">
        <v>541.30999999999995</v>
      </c>
      <c r="CY17" s="262">
        <v>541.30999999999995</v>
      </c>
      <c r="CZ17" s="262">
        <v>541.30999999999995</v>
      </c>
      <c r="DA17" s="262">
        <v>541.30999999999995</v>
      </c>
      <c r="DB17" s="318">
        <v>541.30999999999995</v>
      </c>
      <c r="DC17" s="262">
        <v>541.30999999999995</v>
      </c>
      <c r="DD17" s="262">
        <v>541.30999999999995</v>
      </c>
      <c r="DE17" s="262">
        <v>541.30999999999995</v>
      </c>
      <c r="DF17" s="262">
        <v>541.30999999999995</v>
      </c>
      <c r="DG17" s="262">
        <v>541.30999999999995</v>
      </c>
      <c r="DH17" s="262">
        <v>541.30999999999995</v>
      </c>
      <c r="DI17" s="262">
        <v>541.30999999999995</v>
      </c>
      <c r="DJ17" s="262">
        <v>541.30999999999995</v>
      </c>
      <c r="DK17" s="262">
        <v>541.30999999999995</v>
      </c>
      <c r="DL17" s="262">
        <v>541.30999999999995</v>
      </c>
      <c r="DM17" s="262">
        <v>541.30999999999995</v>
      </c>
      <c r="DN17" s="262">
        <v>541.30999999999995</v>
      </c>
      <c r="DO17" s="262">
        <v>541.30999999999995</v>
      </c>
      <c r="DP17" s="262">
        <v>541.30999999999995</v>
      </c>
      <c r="DQ17" s="262">
        <v>541.30999999999995</v>
      </c>
      <c r="DR17" s="267">
        <f t="shared" si="0"/>
        <v>123.02299999999997</v>
      </c>
      <c r="DT17" s="155">
        <v>588.20848214285706</v>
      </c>
      <c r="DU17" s="155">
        <v>568.52455357142856</v>
      </c>
      <c r="DV17" s="155">
        <v>556.30803571428567</v>
      </c>
      <c r="DW17" s="262">
        <v>567.5</v>
      </c>
      <c r="DX17" s="262">
        <v>567.5</v>
      </c>
      <c r="DY17" s="262">
        <v>567.5</v>
      </c>
      <c r="DZ17" s="262">
        <v>567.5</v>
      </c>
      <c r="EA17" s="262">
        <v>567.5</v>
      </c>
      <c r="EB17" s="262">
        <v>567.5</v>
      </c>
      <c r="EC17" s="262">
        <v>567.5</v>
      </c>
      <c r="ED17" s="262">
        <v>567.5</v>
      </c>
      <c r="EE17" s="262">
        <v>567.5</v>
      </c>
      <c r="EF17" s="318">
        <v>567.5</v>
      </c>
      <c r="EG17" s="262">
        <v>567.5</v>
      </c>
      <c r="EH17" s="262">
        <v>567.5</v>
      </c>
      <c r="EI17" s="262">
        <v>567.5</v>
      </c>
      <c r="EJ17" s="262">
        <v>567.5</v>
      </c>
      <c r="EK17" s="262">
        <v>567.5</v>
      </c>
      <c r="EL17" s="262">
        <v>567.5</v>
      </c>
      <c r="EM17" s="262">
        <v>567.5</v>
      </c>
      <c r="EN17" s="262">
        <v>567.5</v>
      </c>
      <c r="EO17" s="262">
        <v>567.5</v>
      </c>
      <c r="EP17" s="262">
        <v>567.5</v>
      </c>
      <c r="EQ17" s="262">
        <v>567.5</v>
      </c>
      <c r="ER17" s="262">
        <v>567.5</v>
      </c>
      <c r="ES17" s="262">
        <v>567.5</v>
      </c>
      <c r="ET17" s="262">
        <v>567.5</v>
      </c>
      <c r="EU17" s="262">
        <v>567.5</v>
      </c>
      <c r="EV17" s="95"/>
      <c r="EW17" s="95"/>
      <c r="EX17" s="91"/>
      <c r="EY17" s="91"/>
      <c r="EZ17" s="91"/>
      <c r="FA17" s="91"/>
      <c r="FB17" s="91"/>
      <c r="FC17" s="91"/>
      <c r="FD17" s="91"/>
      <c r="FE17" s="91"/>
      <c r="FF17" s="96"/>
      <c r="FG17" s="96"/>
      <c r="FH17" s="96"/>
      <c r="FI17" s="97"/>
      <c r="FJ17" s="239"/>
      <c r="FK17" s="95"/>
      <c r="FL17" s="96">
        <v>176.37</v>
      </c>
      <c r="FM17" s="262"/>
      <c r="FN17" s="262"/>
      <c r="FO17" s="96"/>
      <c r="FP17" s="96"/>
      <c r="FQ17" s="96"/>
      <c r="FR17" s="96"/>
      <c r="FS17" s="96"/>
      <c r="FT17" s="96"/>
      <c r="FU17" s="96"/>
      <c r="FV17" s="96"/>
      <c r="FW17" s="97"/>
      <c r="FX17" s="239"/>
      <c r="FY17" s="95"/>
      <c r="FZ17" s="96">
        <v>446.0083467139288</v>
      </c>
      <c r="GA17" s="262"/>
      <c r="GB17" s="262"/>
      <c r="GC17" s="96"/>
      <c r="GD17" s="96"/>
      <c r="GE17" s="96"/>
      <c r="GF17" s="96"/>
      <c r="GG17" s="96"/>
      <c r="GH17" s="96"/>
      <c r="GI17" s="96"/>
      <c r="GJ17" s="96"/>
      <c r="GK17" s="97"/>
      <c r="GL17" s="239"/>
      <c r="GM17" s="95"/>
      <c r="GN17" s="96">
        <v>613.15437500000007</v>
      </c>
      <c r="GO17" s="262"/>
      <c r="GP17" s="262"/>
      <c r="GQ17" s="96"/>
      <c r="GR17" s="96"/>
      <c r="GS17" s="96"/>
      <c r="GT17" s="96"/>
      <c r="GU17" s="96"/>
      <c r="GV17" s="96"/>
      <c r="GW17" s="96"/>
      <c r="GX17" s="96"/>
      <c r="GY17" s="97"/>
      <c r="GZ17" s="280"/>
      <c r="HA17" s="105"/>
      <c r="HB17" s="96">
        <v>83.656696428571479</v>
      </c>
      <c r="HC17" s="96">
        <v>93.498660714285734</v>
      </c>
      <c r="HD17" s="96">
        <v>123.02455357142856</v>
      </c>
      <c r="HE17" s="96">
        <v>123.02299999999997</v>
      </c>
      <c r="HF17" s="96">
        <v>123.02299999999997</v>
      </c>
      <c r="HG17" s="96"/>
      <c r="HH17" s="96"/>
      <c r="HI17" s="96"/>
      <c r="HJ17" s="96"/>
      <c r="HK17" s="96"/>
      <c r="HL17" s="96"/>
      <c r="HM17" s="97"/>
      <c r="HN17" s="280"/>
      <c r="HO17" s="105"/>
      <c r="HP17" s="96">
        <v>71.505357142857065</v>
      </c>
      <c r="HQ17" s="96">
        <v>71.505357142857122</v>
      </c>
      <c r="HR17" s="96">
        <v>15</v>
      </c>
      <c r="HS17" s="96">
        <v>26.190000000000055</v>
      </c>
      <c r="HT17" s="96">
        <v>26.190000000000055</v>
      </c>
      <c r="HU17" s="96"/>
      <c r="HV17" s="96"/>
      <c r="HW17" s="96"/>
      <c r="HX17" s="96"/>
      <c r="HY17" s="96"/>
      <c r="HZ17" s="96"/>
      <c r="IA17" s="97"/>
      <c r="PW17" s="70"/>
    </row>
    <row r="18" spans="1:439" x14ac:dyDescent="0.35">
      <c r="A18" s="108">
        <v>44287</v>
      </c>
      <c r="B18" s="209"/>
      <c r="D18" s="155">
        <v>2921.04347826087</v>
      </c>
      <c r="E18" s="155">
        <v>3018.1390787403016</v>
      </c>
      <c r="F18" s="155">
        <v>3300.5086992073957</v>
      </c>
      <c r="G18" s="98">
        <v>3560</v>
      </c>
      <c r="H18" s="262">
        <v>3388</v>
      </c>
      <c r="I18" s="262">
        <v>3388</v>
      </c>
      <c r="J18" s="262">
        <v>3388</v>
      </c>
      <c r="K18" s="262">
        <v>3388</v>
      </c>
      <c r="L18" s="262">
        <v>3388</v>
      </c>
      <c r="M18" s="262">
        <v>3388</v>
      </c>
      <c r="N18" s="262">
        <v>3388</v>
      </c>
      <c r="O18" s="262">
        <v>3388</v>
      </c>
      <c r="P18" s="262">
        <v>3388</v>
      </c>
      <c r="Q18" s="262">
        <v>3388</v>
      </c>
      <c r="R18" s="262">
        <v>3388</v>
      </c>
      <c r="S18" s="262">
        <v>3388</v>
      </c>
      <c r="T18" s="262">
        <v>3388</v>
      </c>
      <c r="U18" s="262">
        <v>3388</v>
      </c>
      <c r="V18" s="262">
        <v>3388</v>
      </c>
      <c r="W18" s="262">
        <v>3388</v>
      </c>
      <c r="X18" s="262">
        <v>3388</v>
      </c>
      <c r="Y18" s="352">
        <v>3388</v>
      </c>
      <c r="Z18" s="352">
        <v>3388</v>
      </c>
      <c r="AA18" s="352">
        <v>3388</v>
      </c>
      <c r="AB18" s="352">
        <v>3388</v>
      </c>
      <c r="AC18" s="352">
        <v>3388</v>
      </c>
      <c r="AD18" s="352">
        <v>3388</v>
      </c>
      <c r="AE18" s="352">
        <v>3388</v>
      </c>
      <c r="AF18" s="310"/>
      <c r="AG18" s="95">
        <v>425</v>
      </c>
      <c r="AH18" s="155">
        <v>448.77352140765379</v>
      </c>
      <c r="AI18" s="155">
        <v>428.68504238816644</v>
      </c>
      <c r="AJ18" s="155">
        <v>458.56</v>
      </c>
      <c r="AK18" s="96">
        <v>431.59</v>
      </c>
      <c r="AL18" s="262">
        <v>425</v>
      </c>
      <c r="AM18" s="262">
        <v>425</v>
      </c>
      <c r="AN18" s="262">
        <v>425</v>
      </c>
      <c r="AO18" s="262">
        <v>425</v>
      </c>
      <c r="AP18" s="262">
        <v>425</v>
      </c>
      <c r="AQ18" s="262">
        <v>425</v>
      </c>
      <c r="AR18" s="262">
        <v>425</v>
      </c>
      <c r="AS18" s="262">
        <v>425</v>
      </c>
      <c r="AT18" s="262">
        <v>425</v>
      </c>
      <c r="AU18" s="262">
        <v>425</v>
      </c>
      <c r="AV18" s="262">
        <v>425</v>
      </c>
      <c r="AW18" s="262">
        <v>425</v>
      </c>
      <c r="AX18" s="262">
        <v>425</v>
      </c>
      <c r="AY18" s="262">
        <v>425</v>
      </c>
      <c r="AZ18" s="262">
        <v>425</v>
      </c>
      <c r="BA18" s="262">
        <v>425</v>
      </c>
      <c r="BB18" s="262">
        <v>425</v>
      </c>
      <c r="BC18" s="262">
        <v>425</v>
      </c>
      <c r="BD18" s="262">
        <v>425</v>
      </c>
      <c r="BE18" s="262">
        <v>425</v>
      </c>
      <c r="BF18" s="262">
        <v>425</v>
      </c>
      <c r="BG18" s="262">
        <v>425</v>
      </c>
      <c r="BH18" s="262">
        <v>425</v>
      </c>
      <c r="BI18" s="262">
        <v>425</v>
      </c>
      <c r="BJ18" s="237"/>
      <c r="BL18" s="155">
        <v>442.88839285714283</v>
      </c>
      <c r="BM18" s="155">
        <v>418.28348214285711</v>
      </c>
      <c r="BN18" s="155">
        <v>433.04642857142852</v>
      </c>
      <c r="BO18" s="155">
        <v>398.59955357142854</v>
      </c>
      <c r="BP18" s="262">
        <v>398.6</v>
      </c>
      <c r="BQ18" s="262">
        <v>398.6</v>
      </c>
      <c r="BR18" s="262">
        <v>398.6</v>
      </c>
      <c r="BS18" s="262">
        <v>398.6</v>
      </c>
      <c r="BT18" s="262">
        <v>398.6</v>
      </c>
      <c r="BU18" s="262">
        <v>398.6</v>
      </c>
      <c r="BV18" s="262">
        <v>398.6</v>
      </c>
      <c r="BW18" s="262">
        <v>398.6</v>
      </c>
      <c r="BX18" s="318">
        <v>398.6</v>
      </c>
      <c r="BY18" s="262">
        <v>398.6</v>
      </c>
      <c r="BZ18" s="262">
        <v>398.6</v>
      </c>
      <c r="CA18" s="262">
        <v>398.6</v>
      </c>
      <c r="CB18" s="262">
        <v>398.6</v>
      </c>
      <c r="CC18" s="262">
        <v>398.6</v>
      </c>
      <c r="CD18" s="262">
        <v>398.6</v>
      </c>
      <c r="CE18" s="262">
        <v>398.6</v>
      </c>
      <c r="CF18" s="262">
        <v>398.6</v>
      </c>
      <c r="CG18" s="262">
        <v>398.6</v>
      </c>
      <c r="CH18" s="262">
        <v>398.6</v>
      </c>
      <c r="CI18" s="262">
        <v>398.6</v>
      </c>
      <c r="CJ18" s="262">
        <v>398.6</v>
      </c>
      <c r="CK18" s="262">
        <v>398.6</v>
      </c>
      <c r="CL18" s="262">
        <v>398.6</v>
      </c>
      <c r="CM18" s="262">
        <v>398.6</v>
      </c>
      <c r="CP18" s="155">
        <v>531.46607142857147</v>
      </c>
      <c r="CQ18" s="155">
        <v>516.703125</v>
      </c>
      <c r="CR18" s="155">
        <v>556.07098214285713</v>
      </c>
      <c r="CS18" s="96">
        <v>541.30803571428567</v>
      </c>
      <c r="CT18" s="262">
        <v>541</v>
      </c>
      <c r="CU18" s="262">
        <v>541</v>
      </c>
      <c r="CV18" s="262">
        <v>541</v>
      </c>
      <c r="CW18" s="262">
        <v>541</v>
      </c>
      <c r="CX18" s="262">
        <v>541</v>
      </c>
      <c r="CY18" s="262">
        <v>541</v>
      </c>
      <c r="CZ18" s="262">
        <v>541</v>
      </c>
      <c r="DA18" s="262">
        <v>541</v>
      </c>
      <c r="DB18" s="318">
        <v>541</v>
      </c>
      <c r="DC18" s="262">
        <v>541</v>
      </c>
      <c r="DD18" s="262">
        <v>541</v>
      </c>
      <c r="DE18" s="262">
        <v>541</v>
      </c>
      <c r="DF18" s="262">
        <v>541</v>
      </c>
      <c r="DG18" s="262">
        <v>541</v>
      </c>
      <c r="DH18" s="262">
        <v>541</v>
      </c>
      <c r="DI18" s="262">
        <v>541</v>
      </c>
      <c r="DJ18" s="262">
        <v>541</v>
      </c>
      <c r="DK18" s="262">
        <v>541</v>
      </c>
      <c r="DL18" s="262">
        <v>541</v>
      </c>
      <c r="DM18" s="262">
        <v>541</v>
      </c>
      <c r="DN18" s="262">
        <v>541</v>
      </c>
      <c r="DO18" s="262">
        <v>541</v>
      </c>
      <c r="DP18" s="262">
        <v>541</v>
      </c>
      <c r="DQ18" s="262">
        <v>541</v>
      </c>
      <c r="DR18" s="267">
        <f t="shared" si="0"/>
        <v>142.39999999999998</v>
      </c>
      <c r="DT18" s="155">
        <v>602.97142857142853</v>
      </c>
      <c r="DU18" s="155">
        <v>588.20848214285706</v>
      </c>
      <c r="DV18" s="155">
        <v>591.07098214285713</v>
      </c>
      <c r="DW18" s="96">
        <v>576.30803571428567</v>
      </c>
      <c r="DX18" s="262">
        <v>574</v>
      </c>
      <c r="DY18" s="262">
        <v>574</v>
      </c>
      <c r="DZ18" s="262">
        <v>574</v>
      </c>
      <c r="EA18" s="262">
        <v>574</v>
      </c>
      <c r="EB18" s="262">
        <v>574</v>
      </c>
      <c r="EC18" s="262">
        <v>574</v>
      </c>
      <c r="ED18" s="262">
        <v>574</v>
      </c>
      <c r="EE18" s="262">
        <v>574</v>
      </c>
      <c r="EF18" s="318">
        <v>574</v>
      </c>
      <c r="EG18" s="262">
        <v>574</v>
      </c>
      <c r="EH18" s="262">
        <v>574</v>
      </c>
      <c r="EI18" s="262">
        <v>574</v>
      </c>
      <c r="EJ18" s="262">
        <v>574</v>
      </c>
      <c r="EK18" s="262">
        <v>574</v>
      </c>
      <c r="EL18" s="262">
        <v>574</v>
      </c>
      <c r="EM18" s="262">
        <v>574</v>
      </c>
      <c r="EN18" s="262">
        <v>574</v>
      </c>
      <c r="EO18" s="262">
        <v>574</v>
      </c>
      <c r="EP18" s="262">
        <v>574</v>
      </c>
      <c r="EQ18" s="262">
        <v>574</v>
      </c>
      <c r="ER18" s="262">
        <v>574</v>
      </c>
      <c r="ES18" s="262">
        <v>574</v>
      </c>
      <c r="ET18" s="262">
        <v>574</v>
      </c>
      <c r="EU18" s="262">
        <v>574</v>
      </c>
      <c r="EV18" s="95"/>
      <c r="EW18" s="95"/>
      <c r="EX18" s="91"/>
      <c r="EY18" s="91"/>
      <c r="EZ18" s="91"/>
      <c r="FA18" s="91"/>
      <c r="FB18" s="91"/>
      <c r="FC18" s="91"/>
      <c r="FD18" s="91"/>
      <c r="FE18" s="91"/>
      <c r="FF18" s="96"/>
      <c r="FG18" s="96"/>
      <c r="FH18" s="96"/>
      <c r="FI18" s="97"/>
      <c r="FJ18" s="239"/>
      <c r="FK18" s="95"/>
      <c r="FL18" s="96">
        <v>181.37</v>
      </c>
      <c r="FM18" s="262"/>
      <c r="FN18" s="262"/>
      <c r="FO18" s="96"/>
      <c r="FP18" s="96"/>
      <c r="FQ18" s="96"/>
      <c r="FR18" s="96"/>
      <c r="FS18" s="96"/>
      <c r="FT18" s="96"/>
      <c r="FU18" s="96"/>
      <c r="FV18" s="96"/>
      <c r="FW18" s="97"/>
      <c r="FX18" s="239"/>
      <c r="FY18" s="95"/>
      <c r="FZ18" s="96">
        <v>446.84382678264609</v>
      </c>
      <c r="GA18" s="262"/>
      <c r="GB18" s="262"/>
      <c r="GC18" s="96"/>
      <c r="GD18" s="96"/>
      <c r="GE18" s="96"/>
      <c r="GF18" s="96"/>
      <c r="GG18" s="96"/>
      <c r="GH18" s="96"/>
      <c r="GI18" s="96"/>
      <c r="GJ18" s="96"/>
      <c r="GK18" s="97"/>
      <c r="GL18" s="239"/>
      <c r="GM18" s="95"/>
      <c r="GN18" s="96">
        <v>515.71892857142848</v>
      </c>
      <c r="GO18" s="262"/>
      <c r="GP18" s="262"/>
      <c r="GQ18" s="96"/>
      <c r="GR18" s="96"/>
      <c r="GS18" s="96"/>
      <c r="GT18" s="96"/>
      <c r="GU18" s="96"/>
      <c r="GV18" s="96"/>
      <c r="GW18" s="96"/>
      <c r="GX18" s="96"/>
      <c r="GY18" s="97"/>
      <c r="GZ18" s="280"/>
      <c r="HA18" s="105"/>
      <c r="HB18" s="96">
        <v>88.577678571428635</v>
      </c>
      <c r="HC18" s="96">
        <v>98.41964285714289</v>
      </c>
      <c r="HD18" s="96">
        <v>123.02455357142861</v>
      </c>
      <c r="HE18" s="96">
        <v>142.70848214285712</v>
      </c>
      <c r="HF18" s="96">
        <v>142.39999999999998</v>
      </c>
      <c r="HG18" s="96"/>
      <c r="HH18" s="96"/>
      <c r="HI18" s="96"/>
      <c r="HJ18" s="96"/>
      <c r="HK18" s="96"/>
      <c r="HL18" s="96"/>
      <c r="HM18" s="97"/>
      <c r="HN18" s="280"/>
      <c r="HO18" s="105"/>
      <c r="HP18" s="96">
        <v>71.505357142857065</v>
      </c>
      <c r="HQ18" s="96">
        <v>71.505357142857065</v>
      </c>
      <c r="HR18" s="96">
        <v>35</v>
      </c>
      <c r="HS18" s="96">
        <v>35</v>
      </c>
      <c r="HT18" s="96">
        <v>33</v>
      </c>
      <c r="HU18" s="96"/>
      <c r="HV18" s="96"/>
      <c r="HW18" s="96"/>
      <c r="HX18" s="96"/>
      <c r="HY18" s="96"/>
      <c r="HZ18" s="96"/>
      <c r="IA18" s="97"/>
      <c r="PW18" s="70"/>
    </row>
    <row r="19" spans="1:439" x14ac:dyDescent="0.35">
      <c r="A19" s="108">
        <v>44317</v>
      </c>
      <c r="B19" s="209"/>
      <c r="D19" s="155">
        <v>2701.04347826087</v>
      </c>
      <c r="E19" s="155">
        <v>2768.0250713159576</v>
      </c>
      <c r="F19" s="155">
        <v>3070.1648815495046</v>
      </c>
      <c r="G19" s="96">
        <v>3409.8853490087758</v>
      </c>
      <c r="H19" s="96">
        <v>3460.3596341259381</v>
      </c>
      <c r="I19" s="262">
        <v>3752.5</v>
      </c>
      <c r="J19" s="262">
        <v>3752.5</v>
      </c>
      <c r="K19" s="262">
        <v>3752.5</v>
      </c>
      <c r="L19" s="262">
        <v>3752.5</v>
      </c>
      <c r="M19" s="262">
        <v>3752.5</v>
      </c>
      <c r="N19" s="262">
        <v>3752.5</v>
      </c>
      <c r="O19" s="262">
        <v>3752.5</v>
      </c>
      <c r="P19" s="262">
        <v>3752.5</v>
      </c>
      <c r="Q19" s="262">
        <v>3752.5</v>
      </c>
      <c r="R19" s="262">
        <v>3752.5</v>
      </c>
      <c r="S19" s="262">
        <v>3752.5</v>
      </c>
      <c r="T19" s="262">
        <v>3752.5</v>
      </c>
      <c r="U19" s="262">
        <v>3752.5</v>
      </c>
      <c r="V19" s="262">
        <v>3752.5</v>
      </c>
      <c r="W19" s="262">
        <v>3752.5</v>
      </c>
      <c r="X19" s="262">
        <v>3752.5</v>
      </c>
      <c r="Y19" s="352">
        <v>3752.5</v>
      </c>
      <c r="Z19" s="352">
        <v>3752.5</v>
      </c>
      <c r="AA19" s="352">
        <v>3752.5</v>
      </c>
      <c r="AB19" s="352">
        <v>3752.5</v>
      </c>
      <c r="AC19" s="352">
        <v>3752.5</v>
      </c>
      <c r="AD19" s="352">
        <v>3752.5</v>
      </c>
      <c r="AE19" s="352">
        <v>3752.5</v>
      </c>
      <c r="AF19" s="310"/>
      <c r="AG19" s="95">
        <v>496</v>
      </c>
      <c r="AH19" s="155">
        <v>433.23481727828164</v>
      </c>
      <c r="AI19" s="155">
        <v>428.84763477031646</v>
      </c>
      <c r="AJ19" s="155">
        <v>438.56</v>
      </c>
      <c r="AK19" s="96">
        <v>436.59</v>
      </c>
      <c r="AL19" s="96">
        <v>445</v>
      </c>
      <c r="AM19" s="262">
        <v>496</v>
      </c>
      <c r="AN19" s="262">
        <v>496</v>
      </c>
      <c r="AO19" s="262">
        <v>496</v>
      </c>
      <c r="AP19" s="262">
        <v>496</v>
      </c>
      <c r="AQ19" s="262">
        <v>496</v>
      </c>
      <c r="AR19" s="262">
        <v>496</v>
      </c>
      <c r="AS19" s="262">
        <v>496</v>
      </c>
      <c r="AT19" s="262">
        <v>496</v>
      </c>
      <c r="AU19" s="262">
        <v>496</v>
      </c>
      <c r="AV19" s="262">
        <v>496</v>
      </c>
      <c r="AW19" s="262">
        <v>496</v>
      </c>
      <c r="AX19" s="262">
        <v>496</v>
      </c>
      <c r="AY19" s="262">
        <v>496</v>
      </c>
      <c r="AZ19" s="262">
        <v>496</v>
      </c>
      <c r="BA19" s="262">
        <v>496</v>
      </c>
      <c r="BB19" s="262">
        <v>496</v>
      </c>
      <c r="BC19" s="262">
        <v>496</v>
      </c>
      <c r="BD19" s="262">
        <v>496</v>
      </c>
      <c r="BE19" s="262">
        <v>496</v>
      </c>
      <c r="BF19" s="262">
        <v>496</v>
      </c>
      <c r="BG19" s="262">
        <v>496</v>
      </c>
      <c r="BH19" s="262">
        <v>496</v>
      </c>
      <c r="BI19" s="262">
        <v>496</v>
      </c>
      <c r="BJ19" s="237"/>
      <c r="BL19" s="155">
        <v>423.20446428571427</v>
      </c>
      <c r="BM19" s="155">
        <v>408.44151785714286</v>
      </c>
      <c r="BN19" s="155">
        <v>413.36249999999995</v>
      </c>
      <c r="BO19" s="155">
        <v>428.12544642857142</v>
      </c>
      <c r="BP19" s="155">
        <v>405</v>
      </c>
      <c r="BQ19" s="262">
        <v>418</v>
      </c>
      <c r="BR19" s="262">
        <v>418</v>
      </c>
      <c r="BS19" s="262">
        <v>418</v>
      </c>
      <c r="BT19" s="262">
        <v>418</v>
      </c>
      <c r="BU19" s="262">
        <v>418</v>
      </c>
      <c r="BV19" s="262">
        <v>418</v>
      </c>
      <c r="BW19" s="262">
        <v>418</v>
      </c>
      <c r="BX19" s="318">
        <v>418</v>
      </c>
      <c r="BY19" s="262">
        <v>418</v>
      </c>
      <c r="BZ19" s="262">
        <v>418</v>
      </c>
      <c r="CA19" s="262">
        <v>418</v>
      </c>
      <c r="CB19" s="262">
        <v>418</v>
      </c>
      <c r="CC19" s="262">
        <v>418</v>
      </c>
      <c r="CD19" s="262">
        <v>418</v>
      </c>
      <c r="CE19" s="262">
        <v>418</v>
      </c>
      <c r="CF19" s="262">
        <v>418</v>
      </c>
      <c r="CG19" s="262">
        <v>418</v>
      </c>
      <c r="CH19" s="262">
        <v>418</v>
      </c>
      <c r="CI19" s="262">
        <v>418</v>
      </c>
      <c r="CJ19" s="262">
        <v>418</v>
      </c>
      <c r="CK19" s="262">
        <v>418</v>
      </c>
      <c r="CL19" s="262">
        <v>418</v>
      </c>
      <c r="CM19" s="262">
        <v>418</v>
      </c>
      <c r="CP19" s="155">
        <v>516.703125</v>
      </c>
      <c r="CQ19" s="155">
        <v>511.78214285714284</v>
      </c>
      <c r="CR19" s="155">
        <v>516.703125</v>
      </c>
      <c r="CS19" s="96">
        <v>580.6758928571428</v>
      </c>
      <c r="CT19" s="96">
        <v>571</v>
      </c>
      <c r="CU19" s="262">
        <v>541</v>
      </c>
      <c r="CV19" s="262">
        <v>541</v>
      </c>
      <c r="CW19" s="262">
        <v>541</v>
      </c>
      <c r="CX19" s="262">
        <v>541</v>
      </c>
      <c r="CY19" s="262">
        <v>541</v>
      </c>
      <c r="CZ19" s="262">
        <v>541</v>
      </c>
      <c r="DA19" s="262">
        <v>541</v>
      </c>
      <c r="DB19" s="318">
        <v>541</v>
      </c>
      <c r="DC19" s="262">
        <v>541</v>
      </c>
      <c r="DD19" s="262">
        <v>541</v>
      </c>
      <c r="DE19" s="262">
        <v>541</v>
      </c>
      <c r="DF19" s="262">
        <v>541</v>
      </c>
      <c r="DG19" s="262">
        <v>541</v>
      </c>
      <c r="DH19" s="262">
        <v>541</v>
      </c>
      <c r="DI19" s="262">
        <v>541</v>
      </c>
      <c r="DJ19" s="262">
        <v>541</v>
      </c>
      <c r="DK19" s="262">
        <v>541</v>
      </c>
      <c r="DL19" s="262">
        <v>541</v>
      </c>
      <c r="DM19" s="262">
        <v>541</v>
      </c>
      <c r="DN19" s="262">
        <v>541</v>
      </c>
      <c r="DO19" s="262">
        <v>541</v>
      </c>
      <c r="DP19" s="262">
        <v>541</v>
      </c>
      <c r="DQ19" s="262">
        <v>541</v>
      </c>
      <c r="DR19" s="267">
        <f t="shared" si="0"/>
        <v>123</v>
      </c>
      <c r="DT19" s="155">
        <v>578.20848214285706</v>
      </c>
      <c r="DU19" s="155">
        <v>573.28749999999991</v>
      </c>
      <c r="DV19" s="155">
        <v>556.703125</v>
      </c>
      <c r="DW19" s="96">
        <v>620.6758928571428</v>
      </c>
      <c r="DX19" s="293">
        <v>605</v>
      </c>
      <c r="DY19" s="262">
        <v>649.38</v>
      </c>
      <c r="DZ19" s="262">
        <v>649</v>
      </c>
      <c r="EA19" s="262">
        <v>649</v>
      </c>
      <c r="EB19" s="262">
        <v>649</v>
      </c>
      <c r="EC19" s="262">
        <v>649</v>
      </c>
      <c r="ED19" s="262">
        <v>649</v>
      </c>
      <c r="EE19" s="262">
        <v>649</v>
      </c>
      <c r="EF19" s="318">
        <v>649</v>
      </c>
      <c r="EG19" s="262">
        <v>649</v>
      </c>
      <c r="EH19" s="262">
        <v>649</v>
      </c>
      <c r="EI19" s="262">
        <v>649</v>
      </c>
      <c r="EJ19" s="262">
        <v>649</v>
      </c>
      <c r="EK19" s="262">
        <v>649</v>
      </c>
      <c r="EL19" s="262">
        <v>649</v>
      </c>
      <c r="EM19" s="262">
        <v>649</v>
      </c>
      <c r="EN19" s="262">
        <v>649</v>
      </c>
      <c r="EO19" s="262">
        <v>649</v>
      </c>
      <c r="EP19" s="262">
        <v>649</v>
      </c>
      <c r="EQ19" s="262">
        <v>649</v>
      </c>
      <c r="ER19" s="262">
        <v>649</v>
      </c>
      <c r="ES19" s="262">
        <v>649</v>
      </c>
      <c r="ET19" s="262">
        <v>649</v>
      </c>
      <c r="EU19" s="262">
        <v>649</v>
      </c>
      <c r="EV19" s="95"/>
      <c r="EW19" s="95"/>
      <c r="EX19" s="91"/>
      <c r="EY19" s="91"/>
      <c r="EZ19" s="91"/>
      <c r="FA19" s="91"/>
      <c r="FB19" s="91"/>
      <c r="FC19" s="91"/>
      <c r="FD19" s="91"/>
      <c r="FE19" s="91"/>
      <c r="FF19" s="96"/>
      <c r="FG19" s="96"/>
      <c r="FH19" s="96"/>
      <c r="FI19" s="97"/>
      <c r="FJ19" s="239"/>
      <c r="FK19" s="95"/>
      <c r="FL19" s="96">
        <v>176.37</v>
      </c>
      <c r="FM19" s="262"/>
      <c r="FN19" s="262"/>
      <c r="FO19" s="96"/>
      <c r="FP19" s="96"/>
      <c r="FQ19" s="96"/>
      <c r="FR19" s="96"/>
      <c r="FS19" s="96"/>
      <c r="FT19" s="96"/>
      <c r="FU19" s="96"/>
      <c r="FV19" s="96"/>
      <c r="FW19" s="97"/>
      <c r="FX19" s="239"/>
      <c r="FY19" s="95"/>
      <c r="FZ19" s="96">
        <v>455.85031099964306</v>
      </c>
      <c r="GA19" s="262"/>
      <c r="GB19" s="262"/>
      <c r="GC19" s="96"/>
      <c r="GD19" s="96"/>
      <c r="GE19" s="96"/>
      <c r="GF19" s="96"/>
      <c r="GG19" s="96"/>
      <c r="GH19" s="96"/>
      <c r="GI19" s="96"/>
      <c r="GJ19" s="96"/>
      <c r="GK19" s="97"/>
      <c r="GL19" s="239"/>
      <c r="GM19" s="95"/>
      <c r="GN19" s="96">
        <v>447.80937500000005</v>
      </c>
      <c r="GO19" s="262"/>
      <c r="GP19" s="262"/>
      <c r="GQ19" s="96"/>
      <c r="GR19" s="96"/>
      <c r="GS19" s="96"/>
      <c r="GT19" s="96"/>
      <c r="GU19" s="96"/>
      <c r="GV19" s="96"/>
      <c r="GW19" s="96"/>
      <c r="GX19" s="96"/>
      <c r="GY19" s="97"/>
      <c r="GZ19" s="280"/>
      <c r="HA19" s="105"/>
      <c r="HB19" s="96">
        <v>93.498660714285734</v>
      </c>
      <c r="HC19" s="96">
        <v>103.34062499999999</v>
      </c>
      <c r="HD19" s="96">
        <v>103.34062500000005</v>
      </c>
      <c r="HE19" s="96">
        <v>152.55044642857138</v>
      </c>
      <c r="HF19" s="96">
        <v>166</v>
      </c>
      <c r="HG19" s="96"/>
      <c r="HH19" s="96"/>
      <c r="HI19" s="96"/>
      <c r="HJ19" s="96"/>
      <c r="HK19" s="96"/>
      <c r="HL19" s="96"/>
      <c r="HM19" s="97"/>
      <c r="HN19" s="280"/>
      <c r="HO19" s="105"/>
      <c r="HP19" s="96">
        <v>61.505357142857065</v>
      </c>
      <c r="HQ19" s="96">
        <v>61.505357142857065</v>
      </c>
      <c r="HR19" s="96">
        <v>40</v>
      </c>
      <c r="HS19" s="96">
        <v>40</v>
      </c>
      <c r="HT19" s="96">
        <v>79</v>
      </c>
      <c r="HU19" s="96"/>
      <c r="HV19" s="96"/>
      <c r="HW19" s="96"/>
      <c r="HX19" s="96"/>
      <c r="HY19" s="96"/>
      <c r="HZ19" s="96"/>
      <c r="IA19" s="97"/>
      <c r="PW19" s="70"/>
    </row>
    <row r="20" spans="1:439" s="68" customFormat="1" x14ac:dyDescent="0.35">
      <c r="A20" s="108">
        <v>44348</v>
      </c>
      <c r="B20" s="209"/>
      <c r="C20" s="105"/>
      <c r="D20" s="155">
        <v>2541.04347826087</v>
      </c>
      <c r="E20" s="155">
        <v>2599.3358499437418</v>
      </c>
      <c r="F20" s="155">
        <v>2860.5564192430993</v>
      </c>
      <c r="G20" s="96">
        <v>3271.1935533690394</v>
      </c>
      <c r="H20" s="96">
        <v>3271.1935533690394</v>
      </c>
      <c r="I20" s="96">
        <v>3352.5</v>
      </c>
      <c r="J20" s="262">
        <v>3705</v>
      </c>
      <c r="K20" s="262">
        <v>3705</v>
      </c>
      <c r="L20" s="262">
        <v>3705</v>
      </c>
      <c r="M20" s="262">
        <v>3705</v>
      </c>
      <c r="N20" s="262">
        <v>3705</v>
      </c>
      <c r="O20" s="262">
        <v>3705</v>
      </c>
      <c r="P20" s="262">
        <v>3705</v>
      </c>
      <c r="Q20" s="262">
        <v>3705</v>
      </c>
      <c r="R20" s="262">
        <v>3705</v>
      </c>
      <c r="S20" s="262">
        <v>3705</v>
      </c>
      <c r="T20" s="262">
        <v>3705</v>
      </c>
      <c r="U20" s="262">
        <v>3705</v>
      </c>
      <c r="V20" s="262">
        <v>3705</v>
      </c>
      <c r="W20" s="262">
        <v>3705</v>
      </c>
      <c r="X20" s="262">
        <v>3705</v>
      </c>
      <c r="Y20" s="352">
        <v>3705</v>
      </c>
      <c r="Z20" s="352">
        <v>3705</v>
      </c>
      <c r="AA20" s="352">
        <v>3705</v>
      </c>
      <c r="AB20" s="352">
        <v>3705</v>
      </c>
      <c r="AC20" s="352">
        <v>3705</v>
      </c>
      <c r="AD20" s="352">
        <v>3705</v>
      </c>
      <c r="AE20" s="352">
        <v>3705</v>
      </c>
      <c r="AF20" s="310"/>
      <c r="AG20" s="95">
        <v>500</v>
      </c>
      <c r="AH20" s="155">
        <v>428.88166131406456</v>
      </c>
      <c r="AI20" s="155">
        <v>428.59732284151704</v>
      </c>
      <c r="AJ20" s="155">
        <v>433.44732284151706</v>
      </c>
      <c r="AK20" s="96">
        <v>431.47732284151704</v>
      </c>
      <c r="AL20" s="96">
        <v>440</v>
      </c>
      <c r="AM20" s="96">
        <v>480</v>
      </c>
      <c r="AN20" s="262">
        <v>500</v>
      </c>
      <c r="AO20" s="262">
        <v>500</v>
      </c>
      <c r="AP20" s="262">
        <v>500</v>
      </c>
      <c r="AQ20" s="262">
        <v>500</v>
      </c>
      <c r="AR20" s="262">
        <v>500</v>
      </c>
      <c r="AS20" s="262">
        <v>500</v>
      </c>
      <c r="AT20" s="262">
        <v>500</v>
      </c>
      <c r="AU20" s="262">
        <v>500</v>
      </c>
      <c r="AV20" s="262">
        <v>500</v>
      </c>
      <c r="AW20" s="262">
        <v>500</v>
      </c>
      <c r="AX20" s="262">
        <v>500</v>
      </c>
      <c r="AY20" s="262">
        <v>500</v>
      </c>
      <c r="AZ20" s="262">
        <v>500</v>
      </c>
      <c r="BA20" s="262">
        <v>500</v>
      </c>
      <c r="BB20" s="262">
        <v>500</v>
      </c>
      <c r="BC20" s="262">
        <v>500</v>
      </c>
      <c r="BD20" s="262">
        <v>500</v>
      </c>
      <c r="BE20" s="262">
        <v>500</v>
      </c>
      <c r="BF20" s="262">
        <v>500</v>
      </c>
      <c r="BG20" s="262">
        <v>500</v>
      </c>
      <c r="BH20" s="262">
        <v>500</v>
      </c>
      <c r="BI20" s="262">
        <v>500</v>
      </c>
      <c r="BJ20" s="237"/>
      <c r="BK20" s="105"/>
      <c r="BL20" s="155">
        <v>413.36249999999995</v>
      </c>
      <c r="BM20" s="155">
        <v>408.44151785714286</v>
      </c>
      <c r="BN20" s="155">
        <v>413.36249999999995</v>
      </c>
      <c r="BO20" s="155">
        <v>413.36249999999995</v>
      </c>
      <c r="BP20" s="155">
        <v>400</v>
      </c>
      <c r="BQ20" s="96">
        <v>465</v>
      </c>
      <c r="BR20" s="262">
        <v>467.49799999999999</v>
      </c>
      <c r="BS20" s="262">
        <v>467.49799999999999</v>
      </c>
      <c r="BT20" s="262">
        <v>467.49799999999999</v>
      </c>
      <c r="BU20" s="262">
        <v>467.49799999999999</v>
      </c>
      <c r="BV20" s="262">
        <v>467.49799999999999</v>
      </c>
      <c r="BW20" s="262">
        <v>467.49799999999999</v>
      </c>
      <c r="BX20" s="318">
        <v>467.49799999999999</v>
      </c>
      <c r="BY20" s="262">
        <v>467.49799999999999</v>
      </c>
      <c r="BZ20" s="262">
        <v>467.49799999999999</v>
      </c>
      <c r="CA20" s="262">
        <v>467.49799999999999</v>
      </c>
      <c r="CB20" s="262">
        <v>467.49799999999999</v>
      </c>
      <c r="CC20" s="262">
        <v>467.49799999999999</v>
      </c>
      <c r="CD20" s="262">
        <v>467.49799999999999</v>
      </c>
      <c r="CE20" s="262">
        <v>467.49799999999999</v>
      </c>
      <c r="CF20" s="262">
        <v>467.49799999999999</v>
      </c>
      <c r="CG20" s="262">
        <v>467.49799999999999</v>
      </c>
      <c r="CH20" s="262">
        <v>467.49799999999999</v>
      </c>
      <c r="CI20" s="262">
        <v>467.49799999999999</v>
      </c>
      <c r="CJ20" s="262">
        <v>467.49799999999999</v>
      </c>
      <c r="CK20" s="262">
        <v>467.49799999999999</v>
      </c>
      <c r="CL20" s="262">
        <v>467.49799999999999</v>
      </c>
      <c r="CM20" s="262">
        <v>467.49799999999999</v>
      </c>
      <c r="CN20" s="84"/>
      <c r="CO20" s="105"/>
      <c r="CP20" s="155">
        <v>516.703125</v>
      </c>
      <c r="CQ20" s="155">
        <v>526.54508928571431</v>
      </c>
      <c r="CR20" s="155">
        <v>531.46607142857147</v>
      </c>
      <c r="CS20" s="96">
        <v>556.07098214285713</v>
      </c>
      <c r="CT20" s="96">
        <v>556.07098214285713</v>
      </c>
      <c r="CU20" s="96">
        <v>600</v>
      </c>
      <c r="CV20" s="262">
        <v>600</v>
      </c>
      <c r="CW20" s="262">
        <v>600</v>
      </c>
      <c r="CX20" s="262">
        <v>600</v>
      </c>
      <c r="CY20" s="262">
        <v>600</v>
      </c>
      <c r="CZ20" s="262">
        <v>600</v>
      </c>
      <c r="DA20" s="262">
        <v>600</v>
      </c>
      <c r="DB20" s="318">
        <v>600</v>
      </c>
      <c r="DC20" s="262">
        <v>600</v>
      </c>
      <c r="DD20" s="262">
        <v>600</v>
      </c>
      <c r="DE20" s="262">
        <v>600</v>
      </c>
      <c r="DF20" s="262">
        <v>600</v>
      </c>
      <c r="DG20" s="262">
        <v>600</v>
      </c>
      <c r="DH20" s="262">
        <v>600</v>
      </c>
      <c r="DI20" s="262">
        <v>600</v>
      </c>
      <c r="DJ20" s="262">
        <v>600</v>
      </c>
      <c r="DK20" s="262">
        <v>600</v>
      </c>
      <c r="DL20" s="262">
        <v>600</v>
      </c>
      <c r="DM20" s="262">
        <v>600</v>
      </c>
      <c r="DN20" s="262">
        <v>600</v>
      </c>
      <c r="DO20" s="262">
        <v>600</v>
      </c>
      <c r="DP20" s="262">
        <v>600</v>
      </c>
      <c r="DQ20" s="262">
        <v>600</v>
      </c>
      <c r="DR20" s="267">
        <f t="shared" si="0"/>
        <v>132.50200000000001</v>
      </c>
      <c r="DS20" s="105"/>
      <c r="DT20" s="155">
        <v>558.20848214285706</v>
      </c>
      <c r="DU20" s="155">
        <v>568.05044642857138</v>
      </c>
      <c r="DV20" s="155">
        <v>572.97142857142853</v>
      </c>
      <c r="DW20" s="96">
        <v>597.57633928571431</v>
      </c>
      <c r="DX20" s="293">
        <v>580</v>
      </c>
      <c r="DY20" s="294">
        <v>655</v>
      </c>
      <c r="DZ20" s="262">
        <v>661</v>
      </c>
      <c r="EA20" s="262">
        <v>661</v>
      </c>
      <c r="EB20" s="262">
        <v>661</v>
      </c>
      <c r="EC20" s="262">
        <v>661</v>
      </c>
      <c r="ED20" s="262">
        <v>661</v>
      </c>
      <c r="EE20" s="262">
        <v>661</v>
      </c>
      <c r="EF20" s="318">
        <v>661</v>
      </c>
      <c r="EG20" s="262">
        <v>661</v>
      </c>
      <c r="EH20" s="262">
        <v>661</v>
      </c>
      <c r="EI20" s="262">
        <v>661</v>
      </c>
      <c r="EJ20" s="262">
        <v>661</v>
      </c>
      <c r="EK20" s="262">
        <v>661</v>
      </c>
      <c r="EL20" s="262">
        <v>661</v>
      </c>
      <c r="EM20" s="262">
        <v>661</v>
      </c>
      <c r="EN20" s="262">
        <v>661</v>
      </c>
      <c r="EO20" s="262">
        <v>661</v>
      </c>
      <c r="EP20" s="262">
        <v>661</v>
      </c>
      <c r="EQ20" s="262">
        <v>661</v>
      </c>
      <c r="ER20" s="262">
        <v>661</v>
      </c>
      <c r="ES20" s="262">
        <v>661</v>
      </c>
      <c r="ET20" s="262">
        <v>661</v>
      </c>
      <c r="EU20" s="262">
        <v>661</v>
      </c>
      <c r="EV20" s="95"/>
      <c r="EW20" s="91"/>
      <c r="EX20" s="91"/>
      <c r="EY20" s="91"/>
      <c r="EZ20" s="91"/>
      <c r="FA20" s="91"/>
      <c r="FB20" s="91"/>
      <c r="FC20" s="91"/>
      <c r="FD20" s="91"/>
      <c r="FE20" s="96"/>
      <c r="FF20" s="96"/>
      <c r="FG20" s="96"/>
      <c r="FH20" s="97"/>
      <c r="FI20" s="239"/>
      <c r="FJ20" s="95"/>
      <c r="FK20" s="96">
        <v>171.37</v>
      </c>
      <c r="FL20" s="262"/>
      <c r="FM20" s="262"/>
      <c r="FN20" s="96"/>
      <c r="FO20" s="96"/>
      <c r="FP20" s="96"/>
      <c r="FQ20" s="96"/>
      <c r="FR20" s="96"/>
      <c r="FS20" s="96"/>
      <c r="FT20" s="96"/>
      <c r="FU20" s="96"/>
      <c r="FV20" s="97"/>
      <c r="FW20" s="239"/>
      <c r="FX20" s="95"/>
      <c r="FY20" s="96">
        <v>432.03930875370986</v>
      </c>
      <c r="FZ20" s="262"/>
      <c r="GA20" s="262"/>
      <c r="GB20" s="96"/>
      <c r="GC20" s="96"/>
      <c r="GD20" s="96"/>
      <c r="GE20" s="96"/>
      <c r="GF20" s="96"/>
      <c r="GG20" s="96"/>
      <c r="GH20" s="96"/>
      <c r="GI20" s="96"/>
      <c r="GJ20" s="97"/>
      <c r="GK20" s="239"/>
      <c r="GL20" s="95"/>
      <c r="GM20" s="96">
        <v>365.13687500000003</v>
      </c>
      <c r="GN20" s="262"/>
      <c r="GO20" s="262"/>
      <c r="GP20" s="96"/>
      <c r="GQ20" s="96"/>
      <c r="GR20" s="96"/>
      <c r="GS20" s="96"/>
      <c r="GT20" s="96"/>
      <c r="GU20" s="96"/>
      <c r="GV20" s="96"/>
      <c r="GW20" s="96"/>
      <c r="GX20" s="97"/>
      <c r="GY20" s="280"/>
      <c r="GZ20" s="105"/>
      <c r="HA20" s="96">
        <v>103.34062500000005</v>
      </c>
      <c r="HB20" s="96">
        <v>118.10357142857146</v>
      </c>
      <c r="HC20" s="96">
        <v>118.10357142857151</v>
      </c>
      <c r="HD20" s="96">
        <v>142.70848214285718</v>
      </c>
      <c r="HE20" s="96">
        <v>156.07098214285713</v>
      </c>
      <c r="HF20" s="96"/>
      <c r="HG20" s="96"/>
      <c r="HH20" s="96"/>
      <c r="HI20" s="96"/>
      <c r="HJ20" s="96"/>
      <c r="HK20" s="96"/>
      <c r="HL20" s="97"/>
      <c r="HM20" s="280"/>
      <c r="HN20" s="105"/>
      <c r="HO20" s="96">
        <v>41.505357142857065</v>
      </c>
      <c r="HP20" s="96">
        <v>41.505357142857065</v>
      </c>
      <c r="HQ20" s="96">
        <v>41.505357142857065</v>
      </c>
      <c r="HR20" s="96">
        <v>41.505357142857179</v>
      </c>
      <c r="HS20" s="96">
        <v>67.858035714285734</v>
      </c>
      <c r="HT20" s="96"/>
      <c r="HU20" s="96"/>
      <c r="HV20" s="96"/>
      <c r="HW20" s="96"/>
      <c r="HX20" s="96"/>
      <c r="HY20" s="96"/>
      <c r="HZ20" s="97"/>
      <c r="IA20" s="70"/>
      <c r="IB20" s="70"/>
      <c r="IC20" s="70"/>
      <c r="ID20" s="70"/>
      <c r="IE20" s="70"/>
      <c r="IF20" s="70"/>
      <c r="IG20" s="70"/>
      <c r="IH20" s="70"/>
      <c r="II20" s="70"/>
      <c r="IJ20" s="70"/>
      <c r="IK20" s="70"/>
      <c r="IL20" s="70"/>
      <c r="IM20" s="70"/>
      <c r="IN20" s="70"/>
      <c r="IO20" s="70"/>
      <c r="IP20" s="70"/>
      <c r="IQ20" s="70"/>
      <c r="IR20" s="70"/>
      <c r="IS20" s="70"/>
      <c r="IT20" s="70"/>
      <c r="IU20" s="70"/>
      <c r="IV20" s="70"/>
      <c r="IW20" s="70"/>
      <c r="IX20" s="70"/>
      <c r="IY20" s="70"/>
      <c r="IZ20" s="70"/>
      <c r="JA20" s="70"/>
      <c r="JB20" s="70"/>
      <c r="JC20" s="70"/>
      <c r="JD20" s="70"/>
      <c r="JE20" s="70"/>
      <c r="JF20" s="70"/>
      <c r="JG20" s="70"/>
      <c r="JH20" s="70"/>
      <c r="JI20" s="70"/>
      <c r="JJ20" s="70"/>
      <c r="JK20" s="70"/>
      <c r="JL20" s="70"/>
      <c r="JM20" s="70"/>
      <c r="JN20" s="70"/>
      <c r="JO20" s="70"/>
      <c r="JP20" s="70"/>
      <c r="JQ20" s="70"/>
      <c r="JR20" s="70"/>
      <c r="JS20" s="70"/>
      <c r="JT20" s="70"/>
      <c r="JU20" s="70"/>
      <c r="JV20" s="70"/>
      <c r="JW20" s="70"/>
      <c r="JX20" s="70"/>
      <c r="JY20" s="70"/>
      <c r="JZ20" s="70"/>
      <c r="KA20" s="70"/>
      <c r="KB20" s="70"/>
      <c r="KC20" s="70"/>
      <c r="KD20" s="70"/>
      <c r="KE20" s="70"/>
      <c r="KF20" s="70"/>
      <c r="KG20" s="70"/>
      <c r="KH20" s="70"/>
      <c r="KI20" s="70"/>
      <c r="KJ20" s="70"/>
      <c r="KK20" s="70"/>
      <c r="KL20" s="70"/>
      <c r="KM20" s="70"/>
      <c r="KN20" s="70"/>
      <c r="KO20" s="70"/>
      <c r="KP20" s="70"/>
      <c r="KQ20" s="70"/>
      <c r="KR20" s="70"/>
      <c r="KS20" s="70"/>
      <c r="KT20" s="70"/>
      <c r="KU20" s="70"/>
      <c r="KV20" s="70"/>
      <c r="KW20" s="70"/>
      <c r="KX20" s="70"/>
      <c r="KY20" s="70"/>
      <c r="KZ20" s="70"/>
      <c r="LA20" s="70"/>
      <c r="LB20" s="70"/>
      <c r="LC20" s="70"/>
      <c r="LD20" s="70"/>
      <c r="LE20" s="70"/>
      <c r="LF20" s="70"/>
      <c r="LG20" s="70"/>
      <c r="LH20" s="70"/>
      <c r="LI20" s="70"/>
      <c r="LJ20" s="70"/>
      <c r="LK20" s="70"/>
      <c r="LL20" s="70"/>
      <c r="LM20" s="70"/>
      <c r="LN20" s="70"/>
      <c r="LO20" s="70"/>
      <c r="LP20" s="70"/>
      <c r="LQ20" s="70"/>
      <c r="LR20" s="70"/>
      <c r="LS20" s="70"/>
      <c r="LT20" s="70"/>
      <c r="LU20" s="70"/>
      <c r="LV20" s="70"/>
      <c r="LW20" s="70"/>
      <c r="LX20" s="70"/>
      <c r="LY20" s="70"/>
      <c r="LZ20" s="70"/>
      <c r="MA20" s="70"/>
      <c r="MB20" s="70"/>
      <c r="MC20" s="70"/>
      <c r="MD20" s="70"/>
      <c r="ME20" s="70"/>
      <c r="MF20" s="70"/>
      <c r="MG20" s="70"/>
      <c r="MH20" s="70"/>
      <c r="MI20" s="70"/>
      <c r="MJ20" s="70"/>
      <c r="MK20" s="70"/>
      <c r="ML20" s="70"/>
      <c r="MM20" s="70"/>
      <c r="MN20" s="70"/>
      <c r="MO20" s="70"/>
      <c r="MP20" s="70"/>
      <c r="MQ20" s="70"/>
      <c r="MR20" s="70"/>
      <c r="MS20" s="70"/>
      <c r="MT20" s="70"/>
      <c r="MU20" s="70"/>
      <c r="MV20" s="70"/>
      <c r="MW20" s="70"/>
      <c r="MX20" s="70"/>
      <c r="MY20" s="70"/>
      <c r="MZ20" s="70"/>
      <c r="NA20" s="70"/>
      <c r="NB20" s="70"/>
      <c r="NC20" s="70"/>
      <c r="ND20" s="70"/>
      <c r="NE20" s="70"/>
      <c r="NF20" s="70"/>
      <c r="NG20" s="70"/>
      <c r="NH20" s="70"/>
      <c r="NI20" s="70"/>
      <c r="NJ20" s="70"/>
      <c r="NK20" s="70"/>
      <c r="NL20" s="70"/>
      <c r="NM20" s="70"/>
      <c r="NN20" s="70"/>
      <c r="NO20" s="70"/>
      <c r="NP20" s="70"/>
      <c r="NQ20" s="70"/>
      <c r="NR20" s="70"/>
      <c r="NS20" s="70"/>
      <c r="NT20" s="70"/>
      <c r="NU20" s="70"/>
      <c r="NV20" s="70"/>
      <c r="NW20" s="70"/>
      <c r="NX20" s="70"/>
      <c r="NY20" s="70"/>
      <c r="NZ20" s="70"/>
      <c r="OA20" s="70"/>
      <c r="OB20" s="70"/>
      <c r="OC20" s="70"/>
      <c r="OD20" s="70"/>
      <c r="OE20" s="70"/>
      <c r="OF20" s="70"/>
      <c r="OG20" s="70"/>
      <c r="OH20" s="70"/>
      <c r="OI20" s="70"/>
      <c r="OJ20" s="70"/>
      <c r="OK20" s="70"/>
      <c r="OL20" s="70"/>
      <c r="OM20" s="70"/>
      <c r="ON20" s="70"/>
      <c r="OO20" s="70"/>
      <c r="OP20" s="70"/>
      <c r="OQ20" s="70"/>
      <c r="OR20" s="70"/>
      <c r="OS20" s="70"/>
      <c r="OT20" s="70"/>
      <c r="OU20" s="70"/>
      <c r="OV20" s="70"/>
      <c r="OW20" s="70"/>
      <c r="OX20" s="70"/>
      <c r="OY20" s="70"/>
      <c r="OZ20" s="70"/>
      <c r="PA20" s="70"/>
      <c r="PB20" s="70"/>
      <c r="PC20" s="70"/>
      <c r="PD20" s="70"/>
      <c r="PE20" s="70"/>
      <c r="PF20" s="70"/>
      <c r="PG20" s="70"/>
      <c r="PH20" s="70"/>
      <c r="PI20" s="70"/>
      <c r="PJ20" s="70"/>
      <c r="PK20" s="70"/>
      <c r="PL20" s="70"/>
      <c r="PM20" s="70"/>
      <c r="PN20" s="70"/>
      <c r="PO20" s="70"/>
      <c r="PP20" s="70"/>
      <c r="PQ20" s="70"/>
      <c r="PR20" s="70"/>
      <c r="PS20" s="70"/>
      <c r="PT20" s="70"/>
      <c r="PU20" s="70"/>
      <c r="PV20" s="70"/>
    </row>
    <row r="21" spans="1:439" x14ac:dyDescent="0.35">
      <c r="A21" s="108">
        <v>44378</v>
      </c>
      <c r="B21" s="209"/>
      <c r="D21" s="155">
        <v>2561.04347826087</v>
      </c>
      <c r="E21" s="155">
        <v>2618.8822593915829</v>
      </c>
      <c r="F21" s="155">
        <v>2870.4475440412625</v>
      </c>
      <c r="G21" s="96">
        <v>3210.7409281672008</v>
      </c>
      <c r="H21" s="96">
        <v>3210.7409281672008</v>
      </c>
      <c r="I21" s="96">
        <v>3210.7409281672008</v>
      </c>
      <c r="J21" s="96">
        <v>3600</v>
      </c>
      <c r="K21" s="262">
        <v>3780</v>
      </c>
      <c r="L21" s="262">
        <v>3780</v>
      </c>
      <c r="M21" s="262">
        <v>3780</v>
      </c>
      <c r="N21" s="262">
        <v>3780</v>
      </c>
      <c r="O21" s="262">
        <v>3780</v>
      </c>
      <c r="P21" s="262">
        <v>3780</v>
      </c>
      <c r="Q21" s="262">
        <v>3780</v>
      </c>
      <c r="R21" s="262">
        <v>3780</v>
      </c>
      <c r="S21" s="262">
        <v>3780</v>
      </c>
      <c r="T21" s="262">
        <v>3780</v>
      </c>
      <c r="U21" s="262">
        <v>3780</v>
      </c>
      <c r="V21" s="262">
        <v>3780</v>
      </c>
      <c r="W21" s="262">
        <v>3780</v>
      </c>
      <c r="X21" s="262">
        <v>3780</v>
      </c>
      <c r="Y21" s="352">
        <v>3780</v>
      </c>
      <c r="Z21" s="352">
        <v>3780</v>
      </c>
      <c r="AA21" s="352">
        <v>3780</v>
      </c>
      <c r="AB21" s="352">
        <v>3780</v>
      </c>
      <c r="AC21" s="352">
        <v>3780</v>
      </c>
      <c r="AD21" s="352">
        <v>3780</v>
      </c>
      <c r="AE21" s="352">
        <v>3780</v>
      </c>
      <c r="AF21" s="310"/>
      <c r="AH21" s="155">
        <v>418.80190096499678</v>
      </c>
      <c r="AI21" s="155">
        <v>419.0259086633161</v>
      </c>
      <c r="AJ21" s="155">
        <v>423.87590866331612</v>
      </c>
      <c r="AK21" s="96">
        <v>421.9059086633161</v>
      </c>
      <c r="AL21" s="96">
        <v>436.59</v>
      </c>
      <c r="AM21" s="96">
        <v>475</v>
      </c>
      <c r="AN21" s="96">
        <v>490</v>
      </c>
      <c r="AO21" s="262">
        <v>482.38</v>
      </c>
      <c r="AP21" s="262">
        <v>482.38</v>
      </c>
      <c r="AQ21" s="262">
        <v>482.38</v>
      </c>
      <c r="AR21" s="262">
        <v>482.38</v>
      </c>
      <c r="AS21" s="262">
        <v>482.38</v>
      </c>
      <c r="AT21" s="262">
        <v>482.38</v>
      </c>
      <c r="AU21" s="262">
        <v>482.38</v>
      </c>
      <c r="AV21" s="262">
        <v>482.38</v>
      </c>
      <c r="AW21" s="262">
        <v>482.38</v>
      </c>
      <c r="AX21" s="262">
        <v>482.38</v>
      </c>
      <c r="AY21" s="262">
        <v>482.38</v>
      </c>
      <c r="AZ21" s="262">
        <v>482.38</v>
      </c>
      <c r="BA21" s="262">
        <v>482.38</v>
      </c>
      <c r="BB21" s="262">
        <v>482.38</v>
      </c>
      <c r="BC21" s="262">
        <v>482.38</v>
      </c>
      <c r="BD21" s="262">
        <v>482.38</v>
      </c>
      <c r="BE21" s="262">
        <v>482.38</v>
      </c>
      <c r="BF21" s="262">
        <v>482.38</v>
      </c>
      <c r="BG21" s="262">
        <v>482.38</v>
      </c>
      <c r="BH21" s="262">
        <v>482.38</v>
      </c>
      <c r="BI21" s="262">
        <v>482.38</v>
      </c>
      <c r="BJ21" s="237"/>
      <c r="BL21" s="155">
        <v>393.67857142857144</v>
      </c>
      <c r="BM21" s="155">
        <v>388.75758928571429</v>
      </c>
      <c r="BN21" s="155">
        <v>393.67857142857144</v>
      </c>
      <c r="BO21" s="155">
        <v>393.67857142857144</v>
      </c>
      <c r="BP21" s="155">
        <v>395</v>
      </c>
      <c r="BQ21" s="96">
        <v>450</v>
      </c>
      <c r="BR21" s="96">
        <v>475</v>
      </c>
      <c r="BS21" s="262">
        <v>467</v>
      </c>
      <c r="BT21" s="262">
        <v>467</v>
      </c>
      <c r="BU21" s="262">
        <v>467</v>
      </c>
      <c r="BV21" s="262">
        <v>467</v>
      </c>
      <c r="BW21" s="262">
        <v>467</v>
      </c>
      <c r="BX21" s="318">
        <v>467</v>
      </c>
      <c r="BY21" s="262">
        <v>467</v>
      </c>
      <c r="BZ21" s="262">
        <v>467</v>
      </c>
      <c r="CA21" s="262">
        <v>467</v>
      </c>
      <c r="CB21" s="262">
        <v>467</v>
      </c>
      <c r="CC21" s="262">
        <v>467</v>
      </c>
      <c r="CD21" s="262">
        <v>467</v>
      </c>
      <c r="CE21" s="262">
        <v>467</v>
      </c>
      <c r="CF21" s="262">
        <v>467</v>
      </c>
      <c r="CG21" s="262">
        <v>467</v>
      </c>
      <c r="CH21" s="262">
        <v>467</v>
      </c>
      <c r="CI21" s="262">
        <v>467</v>
      </c>
      <c r="CJ21" s="262">
        <v>467</v>
      </c>
      <c r="CK21" s="262">
        <v>467</v>
      </c>
      <c r="CL21" s="262">
        <v>467</v>
      </c>
      <c r="CM21" s="262">
        <v>467</v>
      </c>
      <c r="CP21" s="155">
        <v>482.25624999999997</v>
      </c>
      <c r="CQ21" s="155">
        <v>511.78214285714284</v>
      </c>
      <c r="CR21" s="155">
        <v>516.703125</v>
      </c>
      <c r="CS21" s="96">
        <v>526.54508928571431</v>
      </c>
      <c r="CT21" s="96">
        <v>526.54508928571431</v>
      </c>
      <c r="CU21" s="96">
        <v>590</v>
      </c>
      <c r="CV21" s="96">
        <v>620</v>
      </c>
      <c r="CW21" s="262">
        <v>620</v>
      </c>
      <c r="CX21" s="262">
        <v>620</v>
      </c>
      <c r="CY21" s="262">
        <v>620</v>
      </c>
      <c r="CZ21" s="262">
        <v>620</v>
      </c>
      <c r="DA21" s="262">
        <v>620</v>
      </c>
      <c r="DB21" s="318">
        <v>620</v>
      </c>
      <c r="DC21" s="262">
        <v>620</v>
      </c>
      <c r="DD21" s="262">
        <v>620</v>
      </c>
      <c r="DE21" s="262">
        <v>620</v>
      </c>
      <c r="DF21" s="262">
        <v>620</v>
      </c>
      <c r="DG21" s="262">
        <v>620</v>
      </c>
      <c r="DH21" s="262">
        <v>620</v>
      </c>
      <c r="DI21" s="262">
        <v>620</v>
      </c>
      <c r="DJ21" s="262">
        <v>620</v>
      </c>
      <c r="DK21" s="262">
        <v>620</v>
      </c>
      <c r="DL21" s="262">
        <v>620</v>
      </c>
      <c r="DM21" s="262">
        <v>620</v>
      </c>
      <c r="DN21" s="262">
        <v>620</v>
      </c>
      <c r="DO21" s="262">
        <v>620</v>
      </c>
      <c r="DP21" s="262">
        <v>620</v>
      </c>
      <c r="DQ21" s="262">
        <v>620</v>
      </c>
      <c r="DR21" s="267">
        <f t="shared" si="0"/>
        <v>153</v>
      </c>
      <c r="DT21" s="155">
        <v>518.76160714285709</v>
      </c>
      <c r="DU21" s="155">
        <v>548.28749999999991</v>
      </c>
      <c r="DV21" s="155">
        <v>553.20848214285706</v>
      </c>
      <c r="DW21" s="96">
        <v>563.05044642857138</v>
      </c>
      <c r="DX21" s="98">
        <v>563</v>
      </c>
      <c r="DY21" s="96">
        <v>626.45491071428569</v>
      </c>
      <c r="DZ21" s="96">
        <v>630</v>
      </c>
      <c r="EA21" s="302">
        <v>640</v>
      </c>
      <c r="EB21" s="302">
        <v>640</v>
      </c>
      <c r="EC21" s="302">
        <v>640</v>
      </c>
      <c r="ED21" s="302">
        <v>640</v>
      </c>
      <c r="EE21" s="302">
        <v>640</v>
      </c>
      <c r="EF21" s="323">
        <v>640</v>
      </c>
      <c r="EG21" s="302">
        <v>640</v>
      </c>
      <c r="EH21" s="302">
        <v>640</v>
      </c>
      <c r="EI21" s="302">
        <v>640</v>
      </c>
      <c r="EJ21" s="302">
        <v>640</v>
      </c>
      <c r="EK21" s="302">
        <v>640</v>
      </c>
      <c r="EL21" s="302">
        <v>640</v>
      </c>
      <c r="EM21" s="302">
        <v>640</v>
      </c>
      <c r="EN21" s="302">
        <v>640</v>
      </c>
      <c r="EO21" s="302">
        <v>640</v>
      </c>
      <c r="EP21" s="302">
        <v>640</v>
      </c>
      <c r="EQ21" s="302">
        <v>640</v>
      </c>
      <c r="ER21" s="302">
        <v>640</v>
      </c>
      <c r="ES21" s="302">
        <v>640</v>
      </c>
      <c r="ET21" s="302">
        <v>640</v>
      </c>
      <c r="EU21" s="302">
        <v>640</v>
      </c>
      <c r="EV21" s="95"/>
      <c r="EW21" s="91"/>
      <c r="EX21" s="91"/>
      <c r="EY21" s="91"/>
      <c r="EZ21" s="91"/>
      <c r="FA21" s="91"/>
      <c r="FB21" s="91"/>
      <c r="FC21" s="91"/>
      <c r="FD21" s="91"/>
      <c r="FE21" s="96"/>
      <c r="FF21" s="96"/>
      <c r="FG21" s="96"/>
      <c r="FH21" s="97"/>
      <c r="FI21" s="239"/>
      <c r="FK21" s="96">
        <v>171.52952069813557</v>
      </c>
      <c r="FL21" s="262"/>
      <c r="FM21" s="262"/>
      <c r="FN21" s="96"/>
      <c r="FO21" s="96"/>
      <c r="FP21" s="96"/>
      <c r="FQ21" s="96"/>
      <c r="FR21" s="96"/>
      <c r="FS21" s="96"/>
      <c r="FT21" s="96"/>
      <c r="FU21" s="96"/>
      <c r="FV21" s="97"/>
      <c r="FW21" s="239"/>
      <c r="FX21" s="95"/>
      <c r="FY21" s="96">
        <v>424.33851514792252</v>
      </c>
      <c r="FZ21" s="262"/>
      <c r="GA21" s="262"/>
      <c r="GB21" s="96"/>
      <c r="GC21" s="96"/>
      <c r="GD21" s="96"/>
      <c r="GE21" s="96"/>
      <c r="GF21" s="96"/>
      <c r="GG21" s="96"/>
      <c r="GH21" s="96"/>
      <c r="GI21" s="96"/>
      <c r="GJ21" s="97"/>
      <c r="GK21" s="239"/>
      <c r="GL21" s="95"/>
      <c r="GM21" s="96">
        <v>305.88825000000003</v>
      </c>
      <c r="GN21" s="262"/>
      <c r="GO21" s="262"/>
      <c r="GP21" s="96"/>
      <c r="GQ21" s="96"/>
      <c r="GR21" s="96"/>
      <c r="GS21" s="96"/>
      <c r="GT21" s="96"/>
      <c r="GU21" s="96"/>
      <c r="GV21" s="96"/>
      <c r="GW21" s="96"/>
      <c r="GX21" s="97"/>
      <c r="GY21" s="280"/>
      <c r="HA21" s="96">
        <v>88.577678571428521</v>
      </c>
      <c r="HB21" s="96">
        <v>123.02455357142856</v>
      </c>
      <c r="HC21" s="96">
        <v>123.02455357142856</v>
      </c>
      <c r="HD21" s="96">
        <v>132.86651785714287</v>
      </c>
      <c r="HE21" s="96">
        <v>131.54508928571431</v>
      </c>
      <c r="HF21" s="96"/>
      <c r="HG21" s="96"/>
      <c r="HH21" s="96"/>
      <c r="HI21" s="96"/>
      <c r="HJ21" s="96"/>
      <c r="HK21" s="96"/>
      <c r="HL21" s="97"/>
      <c r="HM21" s="280"/>
      <c r="HO21" s="96">
        <v>36.505357142857122</v>
      </c>
      <c r="HP21" s="96">
        <v>36.505357142857065</v>
      </c>
      <c r="HQ21" s="96">
        <v>36.505357142857065</v>
      </c>
      <c r="HR21" s="96">
        <v>36.505357142857065</v>
      </c>
      <c r="HS21" s="96">
        <v>78.454910714285688</v>
      </c>
      <c r="HT21" s="96"/>
      <c r="HU21" s="96"/>
      <c r="HV21" s="96"/>
      <c r="HW21" s="96"/>
      <c r="HX21" s="96"/>
      <c r="HY21" s="96"/>
      <c r="HZ21" s="97"/>
    </row>
    <row r="22" spans="1:439" x14ac:dyDescent="0.35">
      <c r="A22" s="108">
        <v>44409</v>
      </c>
      <c r="B22" s="209"/>
      <c r="D22" s="155">
        <v>2631.04347826087</v>
      </c>
      <c r="E22" s="155">
        <v>2698.8620551979529</v>
      </c>
      <c r="F22" s="155">
        <v>2920.5996975227918</v>
      </c>
      <c r="G22" s="96">
        <v>3110.72120664873</v>
      </c>
      <c r="H22" s="96">
        <v>3110.72120664873</v>
      </c>
      <c r="I22" s="96">
        <v>3110.72120664873</v>
      </c>
      <c r="J22" s="96">
        <v>3400</v>
      </c>
      <c r="K22" s="96">
        <v>3600</v>
      </c>
      <c r="L22" s="262">
        <v>3727.5</v>
      </c>
      <c r="M22" s="262">
        <v>3727.5</v>
      </c>
      <c r="N22" s="262">
        <v>3727.5</v>
      </c>
      <c r="O22" s="262">
        <v>3727.5</v>
      </c>
      <c r="P22" s="262">
        <v>3727.5</v>
      </c>
      <c r="Q22" s="262">
        <v>3727.5</v>
      </c>
      <c r="R22" s="262">
        <v>3727.5</v>
      </c>
      <c r="S22" s="262">
        <v>3727.5</v>
      </c>
      <c r="T22" s="262">
        <v>3727.5</v>
      </c>
      <c r="U22" s="262">
        <v>3727.5</v>
      </c>
      <c r="V22" s="262">
        <v>3727.5</v>
      </c>
      <c r="W22" s="262">
        <v>3727.5</v>
      </c>
      <c r="X22" s="262">
        <v>3727.5</v>
      </c>
      <c r="Y22" s="352">
        <v>3727.5</v>
      </c>
      <c r="Z22" s="352">
        <v>3727.5</v>
      </c>
      <c r="AA22" s="352">
        <v>3727.5</v>
      </c>
      <c r="AB22" s="352">
        <v>3727.5</v>
      </c>
      <c r="AC22" s="352">
        <v>3727.5</v>
      </c>
      <c r="AD22" s="352">
        <v>3727.5</v>
      </c>
      <c r="AE22" s="352">
        <v>3727.5</v>
      </c>
      <c r="AF22" s="310"/>
      <c r="AH22" s="155">
        <v>397.99565723589978</v>
      </c>
      <c r="AI22" s="155">
        <v>398.96953895695691</v>
      </c>
      <c r="AJ22" s="155">
        <v>403.81953895695693</v>
      </c>
      <c r="AK22" s="96">
        <v>401.84953895695691</v>
      </c>
      <c r="AL22" s="96">
        <v>410</v>
      </c>
      <c r="AM22" s="96">
        <v>465</v>
      </c>
      <c r="AN22" s="96">
        <v>480</v>
      </c>
      <c r="AO22" s="96">
        <v>460</v>
      </c>
      <c r="AP22" s="262">
        <v>449.81</v>
      </c>
      <c r="AQ22" s="262">
        <v>449.81</v>
      </c>
      <c r="AR22" s="262">
        <v>449.81</v>
      </c>
      <c r="AS22" s="262">
        <v>449.81</v>
      </c>
      <c r="AT22" s="262">
        <v>449.81</v>
      </c>
      <c r="AU22" s="262">
        <v>449.81</v>
      </c>
      <c r="AV22" s="262">
        <v>449.81</v>
      </c>
      <c r="AW22" s="262">
        <v>449.81</v>
      </c>
      <c r="AX22" s="262">
        <v>449.81</v>
      </c>
      <c r="AY22" s="262">
        <v>449.81</v>
      </c>
      <c r="AZ22" s="262">
        <v>449.81</v>
      </c>
      <c r="BA22" s="262">
        <v>449.81</v>
      </c>
      <c r="BB22" s="262">
        <v>449.81</v>
      </c>
      <c r="BC22" s="262">
        <v>449.81</v>
      </c>
      <c r="BD22" s="262">
        <v>449.81</v>
      </c>
      <c r="BE22" s="262">
        <v>449.81</v>
      </c>
      <c r="BF22" s="262">
        <v>449.81</v>
      </c>
      <c r="BG22" s="262">
        <v>449.81</v>
      </c>
      <c r="BH22" s="262">
        <v>449.81</v>
      </c>
      <c r="BI22" s="262">
        <v>449.81</v>
      </c>
      <c r="BJ22" s="237"/>
      <c r="BL22" s="155">
        <v>369.07366071428567</v>
      </c>
      <c r="BM22" s="155">
        <v>364.15267857142857</v>
      </c>
      <c r="BN22" s="155">
        <v>369.07366071428567</v>
      </c>
      <c r="BO22" s="155">
        <v>369.07366071428567</v>
      </c>
      <c r="BP22" s="155">
        <v>369.07366071428567</v>
      </c>
      <c r="BQ22" s="96">
        <v>435</v>
      </c>
      <c r="BR22" s="96">
        <v>460</v>
      </c>
      <c r="BS22" s="96">
        <v>450</v>
      </c>
      <c r="BT22" s="288">
        <v>448</v>
      </c>
      <c r="BU22" s="288">
        <v>448</v>
      </c>
      <c r="BV22" s="288">
        <v>448</v>
      </c>
      <c r="BW22" s="288">
        <v>448</v>
      </c>
      <c r="BX22" s="265">
        <v>448</v>
      </c>
      <c r="BY22" s="288">
        <v>448</v>
      </c>
      <c r="BZ22" s="288">
        <v>448</v>
      </c>
      <c r="CA22" s="288">
        <v>448</v>
      </c>
      <c r="CB22" s="288">
        <v>448</v>
      </c>
      <c r="CC22" s="288">
        <v>448</v>
      </c>
      <c r="CD22" s="288">
        <v>448</v>
      </c>
      <c r="CE22" s="288">
        <v>448</v>
      </c>
      <c r="CF22" s="288">
        <v>448</v>
      </c>
      <c r="CG22" s="288">
        <v>448</v>
      </c>
      <c r="CH22" s="288">
        <v>448</v>
      </c>
      <c r="CI22" s="288">
        <v>448</v>
      </c>
      <c r="CJ22" s="288">
        <v>448</v>
      </c>
      <c r="CK22" s="288">
        <v>448</v>
      </c>
      <c r="CL22" s="288">
        <v>448</v>
      </c>
      <c r="CM22" s="288">
        <v>448</v>
      </c>
      <c r="CP22" s="155">
        <v>462.5723214285714</v>
      </c>
      <c r="CQ22" s="155">
        <v>477.33526785714287</v>
      </c>
      <c r="CR22" s="155">
        <v>482.25624999999997</v>
      </c>
      <c r="CS22" s="96">
        <v>472.41428571428565</v>
      </c>
      <c r="CT22" s="96">
        <v>472.41428571428565</v>
      </c>
      <c r="CU22" s="96">
        <v>538.34062500000005</v>
      </c>
      <c r="CV22" s="96">
        <v>580</v>
      </c>
      <c r="CW22" s="96">
        <v>610</v>
      </c>
      <c r="CX22" s="262">
        <v>620</v>
      </c>
      <c r="CY22" s="262">
        <v>620</v>
      </c>
      <c r="CZ22" s="262">
        <v>620</v>
      </c>
      <c r="DA22" s="262">
        <v>620</v>
      </c>
      <c r="DB22" s="318">
        <v>620</v>
      </c>
      <c r="DC22" s="262">
        <v>620</v>
      </c>
      <c r="DD22" s="262">
        <v>620</v>
      </c>
      <c r="DE22" s="262">
        <v>620</v>
      </c>
      <c r="DF22" s="262">
        <v>620</v>
      </c>
      <c r="DG22" s="262">
        <v>620</v>
      </c>
      <c r="DH22" s="262">
        <v>620</v>
      </c>
      <c r="DI22" s="262">
        <v>620</v>
      </c>
      <c r="DJ22" s="262">
        <v>620</v>
      </c>
      <c r="DK22" s="262">
        <v>620</v>
      </c>
      <c r="DL22" s="262">
        <v>620</v>
      </c>
      <c r="DM22" s="262">
        <v>620</v>
      </c>
      <c r="DN22" s="262">
        <v>620</v>
      </c>
      <c r="DO22" s="262">
        <v>620</v>
      </c>
      <c r="DP22" s="262">
        <v>620</v>
      </c>
      <c r="DQ22" s="262">
        <v>620</v>
      </c>
      <c r="DR22" s="267">
        <f t="shared" si="0"/>
        <v>172</v>
      </c>
      <c r="DT22" s="155">
        <v>494.07767857142852</v>
      </c>
      <c r="DU22" s="155">
        <v>508.84062499999999</v>
      </c>
      <c r="DV22" s="155">
        <v>513.76160714285709</v>
      </c>
      <c r="DW22" s="96">
        <v>503.91964285714278</v>
      </c>
      <c r="DX22" s="98">
        <v>504</v>
      </c>
      <c r="DY22" s="96">
        <v>569.92633928571445</v>
      </c>
      <c r="DZ22" s="96">
        <v>640</v>
      </c>
      <c r="EA22" s="96">
        <v>630</v>
      </c>
      <c r="EB22" s="302">
        <v>575</v>
      </c>
      <c r="EC22" s="302">
        <v>575</v>
      </c>
      <c r="ED22" s="302">
        <v>575</v>
      </c>
      <c r="EE22" s="302">
        <v>575</v>
      </c>
      <c r="EF22" s="323">
        <v>575</v>
      </c>
      <c r="EG22" s="302">
        <v>575</v>
      </c>
      <c r="EH22" s="302">
        <v>575</v>
      </c>
      <c r="EI22" s="302">
        <v>575</v>
      </c>
      <c r="EJ22" s="302">
        <v>575</v>
      </c>
      <c r="EK22" s="302">
        <v>575</v>
      </c>
      <c r="EL22" s="302">
        <v>575</v>
      </c>
      <c r="EM22" s="302">
        <v>575</v>
      </c>
      <c r="EN22" s="302">
        <v>575</v>
      </c>
      <c r="EO22" s="302">
        <v>575</v>
      </c>
      <c r="EP22" s="302">
        <v>575</v>
      </c>
      <c r="EQ22" s="302">
        <v>575</v>
      </c>
      <c r="ER22" s="302">
        <v>575</v>
      </c>
      <c r="ES22" s="302">
        <v>575</v>
      </c>
      <c r="ET22" s="302">
        <v>575</v>
      </c>
      <c r="EU22" s="302">
        <v>575</v>
      </c>
      <c r="EV22" s="95"/>
      <c r="EW22" s="91"/>
      <c r="EX22" s="91"/>
      <c r="EY22" s="91"/>
      <c r="EZ22" s="91"/>
      <c r="FA22" s="91"/>
      <c r="FB22" s="91"/>
      <c r="FC22" s="91"/>
      <c r="FD22" s="91"/>
      <c r="FE22" s="96"/>
      <c r="FF22" s="96"/>
      <c r="FG22" s="96"/>
      <c r="FH22" s="97"/>
      <c r="FI22" s="239"/>
      <c r="FK22" s="96">
        <v>171.52952069813557</v>
      </c>
      <c r="FL22" s="262"/>
      <c r="FM22" s="262"/>
      <c r="FN22" s="96"/>
      <c r="FO22" s="96"/>
      <c r="FP22" s="96"/>
      <c r="FQ22" s="96"/>
      <c r="FR22" s="96"/>
      <c r="FS22" s="96"/>
      <c r="FT22" s="96"/>
      <c r="FU22" s="96"/>
      <c r="FV22" s="97"/>
      <c r="FW22" s="239"/>
      <c r="FX22" s="95"/>
      <c r="FY22" s="96">
        <v>432.23614803942405</v>
      </c>
      <c r="FZ22" s="262"/>
      <c r="GA22" s="262"/>
      <c r="GB22" s="96"/>
      <c r="GC22" s="96"/>
      <c r="GD22" s="96"/>
      <c r="GE22" s="96"/>
      <c r="GF22" s="96"/>
      <c r="GG22" s="96"/>
      <c r="GH22" s="96"/>
      <c r="GI22" s="96"/>
      <c r="GJ22" s="97"/>
      <c r="GK22" s="239"/>
      <c r="GL22" s="95"/>
      <c r="GM22" s="96">
        <v>347.61817857142864</v>
      </c>
      <c r="GN22" s="262"/>
      <c r="GO22" s="262"/>
      <c r="GP22" s="96"/>
      <c r="GQ22" s="96"/>
      <c r="GR22" s="96"/>
      <c r="GS22" s="96"/>
      <c r="GT22" s="96"/>
      <c r="GU22" s="96"/>
      <c r="GV22" s="96"/>
      <c r="GW22" s="96"/>
      <c r="GX22" s="97"/>
      <c r="GY22" s="280"/>
      <c r="HA22" s="96">
        <v>93.498660714285734</v>
      </c>
      <c r="HB22" s="96">
        <v>113.1825892857143</v>
      </c>
      <c r="HC22" s="96">
        <v>113.1825892857143</v>
      </c>
      <c r="HD22" s="96">
        <v>103.34062499999999</v>
      </c>
      <c r="HE22" s="96">
        <v>103.34062499999999</v>
      </c>
      <c r="HF22" s="96"/>
      <c r="HG22" s="96"/>
      <c r="HH22" s="96"/>
      <c r="HI22" s="96"/>
      <c r="HJ22" s="96"/>
      <c r="HK22" s="96"/>
      <c r="HL22" s="97"/>
      <c r="HM22" s="280"/>
      <c r="HO22" s="96">
        <v>31.505357142857122</v>
      </c>
      <c r="HP22" s="96">
        <v>31.505357142857122</v>
      </c>
      <c r="HQ22" s="96">
        <v>31.505357142857122</v>
      </c>
      <c r="HR22" s="96">
        <v>31.505357142857122</v>
      </c>
      <c r="HS22" s="96">
        <v>119.09107142857141</v>
      </c>
      <c r="HT22" s="96"/>
      <c r="HU22" s="96"/>
      <c r="HV22" s="96"/>
      <c r="HW22" s="96"/>
      <c r="HX22" s="96"/>
      <c r="HY22" s="96"/>
      <c r="HZ22" s="97"/>
    </row>
    <row r="23" spans="1:439" x14ac:dyDescent="0.35">
      <c r="A23" s="108">
        <v>44440</v>
      </c>
      <c r="B23" s="209"/>
      <c r="D23" s="155">
        <v>2611.04347826087</v>
      </c>
      <c r="E23" s="155">
        <v>2687.7556854104641</v>
      </c>
      <c r="F23" s="155">
        <v>2880.1827584359453</v>
      </c>
      <c r="G23" s="96">
        <v>2889.6167675618835</v>
      </c>
      <c r="H23" s="96">
        <v>2889.6167675618835</v>
      </c>
      <c r="I23" s="96">
        <v>2889.6167675618835</v>
      </c>
      <c r="J23" s="96">
        <v>3226.2600399608077</v>
      </c>
      <c r="K23" s="96">
        <v>3400</v>
      </c>
      <c r="L23" s="96">
        <v>3600</v>
      </c>
      <c r="M23" s="262">
        <v>3720</v>
      </c>
      <c r="N23" s="262">
        <v>3720</v>
      </c>
      <c r="O23" s="262">
        <v>3720</v>
      </c>
      <c r="P23" s="262">
        <v>3720</v>
      </c>
      <c r="Q23" s="262">
        <v>3720</v>
      </c>
      <c r="R23" s="262">
        <v>3720</v>
      </c>
      <c r="S23" s="262">
        <v>3720</v>
      </c>
      <c r="T23" s="262">
        <v>3720</v>
      </c>
      <c r="U23" s="262">
        <v>3720</v>
      </c>
      <c r="V23" s="262">
        <v>3720</v>
      </c>
      <c r="W23" s="262">
        <v>3720</v>
      </c>
      <c r="X23" s="262">
        <v>3720</v>
      </c>
      <c r="Y23" s="352">
        <v>3720</v>
      </c>
      <c r="Z23" s="352">
        <v>3720</v>
      </c>
      <c r="AA23" s="352">
        <v>3720</v>
      </c>
      <c r="AB23" s="352">
        <v>3720</v>
      </c>
      <c r="AC23" s="352">
        <v>3720</v>
      </c>
      <c r="AD23" s="352">
        <v>3720</v>
      </c>
      <c r="AE23" s="352">
        <v>3720</v>
      </c>
      <c r="AF23" s="310"/>
      <c r="AH23" s="155">
        <v>408.61387970469673</v>
      </c>
      <c r="AI23" s="155">
        <v>409.13455237972693</v>
      </c>
      <c r="AJ23" s="155">
        <v>413.98455237972695</v>
      </c>
      <c r="AK23" s="96">
        <v>412.01455237972692</v>
      </c>
      <c r="AL23" s="96">
        <v>412.01455237972692</v>
      </c>
      <c r="AM23" s="96">
        <v>470</v>
      </c>
      <c r="AN23" s="96">
        <v>470</v>
      </c>
      <c r="AO23" s="96">
        <v>465</v>
      </c>
      <c r="AP23" s="96">
        <v>430</v>
      </c>
      <c r="AQ23" s="288">
        <v>435.45</v>
      </c>
      <c r="AR23" s="288">
        <v>435.45</v>
      </c>
      <c r="AS23" s="288">
        <v>435.45</v>
      </c>
      <c r="AT23" s="302">
        <v>435.45</v>
      </c>
      <c r="AU23" s="302">
        <v>435.45</v>
      </c>
      <c r="AV23" s="302">
        <v>435.45</v>
      </c>
      <c r="AW23" s="302">
        <v>435.45</v>
      </c>
      <c r="AX23" s="302">
        <v>435.45</v>
      </c>
      <c r="AY23" s="302">
        <v>435.45</v>
      </c>
      <c r="AZ23" s="302">
        <v>435.45</v>
      </c>
      <c r="BA23" s="302">
        <v>435.45</v>
      </c>
      <c r="BB23" s="302">
        <v>435.45</v>
      </c>
      <c r="BC23" s="302">
        <v>435.45</v>
      </c>
      <c r="BD23" s="302">
        <v>435.45</v>
      </c>
      <c r="BE23" s="302">
        <v>435.45</v>
      </c>
      <c r="BF23" s="302">
        <v>435.45</v>
      </c>
      <c r="BG23" s="302">
        <v>435.45</v>
      </c>
      <c r="BH23" s="302">
        <v>435.45</v>
      </c>
      <c r="BI23" s="302">
        <v>435.45</v>
      </c>
      <c r="BJ23" s="237"/>
      <c r="BL23" s="155">
        <v>398.59955357142854</v>
      </c>
      <c r="BM23" s="155">
        <v>393.67857142857144</v>
      </c>
      <c r="BN23" s="155">
        <v>398.59955357142854</v>
      </c>
      <c r="BO23" s="155">
        <v>398.59955357142854</v>
      </c>
      <c r="BP23" s="155">
        <v>398.59955357142854</v>
      </c>
      <c r="BQ23" s="96">
        <v>450</v>
      </c>
      <c r="BR23" s="96">
        <v>465</v>
      </c>
      <c r="BS23" s="96">
        <v>455</v>
      </c>
      <c r="BT23" s="96">
        <v>430</v>
      </c>
      <c r="BU23" s="302">
        <v>423</v>
      </c>
      <c r="BV23" s="302">
        <v>423</v>
      </c>
      <c r="BW23" s="302">
        <v>423</v>
      </c>
      <c r="BX23" s="323">
        <v>423</v>
      </c>
      <c r="BY23" s="302">
        <v>423</v>
      </c>
      <c r="BZ23" s="302">
        <v>423</v>
      </c>
      <c r="CA23" s="302">
        <v>423</v>
      </c>
      <c r="CB23" s="302">
        <v>423</v>
      </c>
      <c r="CC23" s="302">
        <v>423</v>
      </c>
      <c r="CD23" s="302">
        <v>423</v>
      </c>
      <c r="CE23" s="302">
        <v>423</v>
      </c>
      <c r="CF23" s="302">
        <v>423</v>
      </c>
      <c r="CG23" s="302">
        <v>423</v>
      </c>
      <c r="CH23" s="302">
        <v>423</v>
      </c>
      <c r="CI23" s="302">
        <v>423</v>
      </c>
      <c r="CJ23" s="302">
        <v>423</v>
      </c>
      <c r="CK23" s="302">
        <v>423</v>
      </c>
      <c r="CL23" s="302">
        <v>423</v>
      </c>
      <c r="CM23" s="302">
        <v>423</v>
      </c>
      <c r="CP23" s="155">
        <v>487.17723214285712</v>
      </c>
      <c r="CQ23" s="155">
        <v>482.25624999999997</v>
      </c>
      <c r="CR23" s="155">
        <v>487.17723214285712</v>
      </c>
      <c r="CS23" s="96">
        <v>501.94017857142853</v>
      </c>
      <c r="CT23" s="96">
        <v>501.94017857142853</v>
      </c>
      <c r="CU23" s="96">
        <v>553.34062500000005</v>
      </c>
      <c r="CV23" s="96">
        <v>553.34062500000005</v>
      </c>
      <c r="CW23" s="96">
        <v>570</v>
      </c>
      <c r="CX23" s="96">
        <v>580</v>
      </c>
      <c r="CY23" s="262">
        <v>571</v>
      </c>
      <c r="CZ23" s="262">
        <v>571</v>
      </c>
      <c r="DA23" s="262">
        <v>571</v>
      </c>
      <c r="DB23" s="318">
        <v>571</v>
      </c>
      <c r="DC23" s="262">
        <v>571</v>
      </c>
      <c r="DD23" s="262">
        <v>571</v>
      </c>
      <c r="DE23" s="262">
        <v>571</v>
      </c>
      <c r="DF23" s="262">
        <v>571</v>
      </c>
      <c r="DG23" s="262">
        <v>571</v>
      </c>
      <c r="DH23" s="262">
        <v>571</v>
      </c>
      <c r="DI23" s="262">
        <v>571</v>
      </c>
      <c r="DJ23" s="262">
        <v>571</v>
      </c>
      <c r="DK23" s="262">
        <v>571</v>
      </c>
      <c r="DL23" s="262">
        <v>571</v>
      </c>
      <c r="DM23" s="262">
        <v>571</v>
      </c>
      <c r="DN23" s="262">
        <v>571</v>
      </c>
      <c r="DO23" s="262">
        <v>571</v>
      </c>
      <c r="DP23" s="262">
        <v>571</v>
      </c>
      <c r="DQ23" s="262">
        <v>571</v>
      </c>
      <c r="DR23" s="267">
        <f t="shared" si="0"/>
        <v>148</v>
      </c>
      <c r="DT23" s="155">
        <v>523.68258928571424</v>
      </c>
      <c r="DU23" s="155">
        <v>518.76160714285709</v>
      </c>
      <c r="DV23" s="155">
        <v>523.68258928571424</v>
      </c>
      <c r="DW23" s="96">
        <v>538.4455357142856</v>
      </c>
      <c r="DX23" s="98">
        <v>538</v>
      </c>
      <c r="DY23" s="96">
        <v>589.40044642857151</v>
      </c>
      <c r="DZ23" s="96">
        <v>640</v>
      </c>
      <c r="EA23" s="96">
        <v>630</v>
      </c>
      <c r="EB23" s="91">
        <v>540</v>
      </c>
      <c r="EC23" s="302">
        <v>534</v>
      </c>
      <c r="ED23" s="302">
        <v>534</v>
      </c>
      <c r="EE23" s="302">
        <v>534</v>
      </c>
      <c r="EF23" s="323">
        <v>534</v>
      </c>
      <c r="EG23" s="302">
        <v>534</v>
      </c>
      <c r="EH23" s="302">
        <v>534</v>
      </c>
      <c r="EI23" s="302">
        <v>534</v>
      </c>
      <c r="EJ23" s="302">
        <v>534</v>
      </c>
      <c r="EK23" s="302">
        <v>534</v>
      </c>
      <c r="EL23" s="302">
        <v>534</v>
      </c>
      <c r="EM23" s="302">
        <v>534</v>
      </c>
      <c r="EN23" s="302">
        <v>534</v>
      </c>
      <c r="EO23" s="302">
        <v>534</v>
      </c>
      <c r="EP23" s="302">
        <v>534</v>
      </c>
      <c r="EQ23" s="302">
        <v>534</v>
      </c>
      <c r="ER23" s="302">
        <v>534</v>
      </c>
      <c r="ES23" s="302">
        <v>534</v>
      </c>
      <c r="ET23" s="302">
        <v>534</v>
      </c>
      <c r="EU23" s="302">
        <v>534</v>
      </c>
      <c r="EV23" s="95"/>
      <c r="EW23" s="91"/>
      <c r="EX23" s="91"/>
      <c r="EY23" s="91"/>
      <c r="EZ23" s="91"/>
      <c r="FA23" s="91"/>
      <c r="FB23" s="91"/>
      <c r="FC23" s="91"/>
      <c r="FD23" s="91"/>
      <c r="FE23" s="96"/>
      <c r="FF23" s="96"/>
      <c r="FG23" s="96"/>
      <c r="FH23" s="97"/>
      <c r="FI23" s="239"/>
      <c r="FK23" s="96">
        <v>176.52952069813557</v>
      </c>
      <c r="FL23" s="262"/>
      <c r="FM23" s="262"/>
      <c r="FN23" s="96"/>
      <c r="FO23" s="96"/>
      <c r="FP23" s="96"/>
      <c r="FQ23" s="96"/>
      <c r="FR23" s="96"/>
      <c r="FS23" s="96"/>
      <c r="FT23" s="96"/>
      <c r="FU23" s="96"/>
      <c r="FV23" s="97"/>
      <c r="FW23" s="239"/>
      <c r="FX23" s="95"/>
      <c r="FY23" s="96">
        <v>392.03281082784957</v>
      </c>
      <c r="FZ23" s="262"/>
      <c r="GA23" s="262"/>
      <c r="GB23" s="96"/>
      <c r="GC23" s="96"/>
      <c r="GD23" s="96"/>
      <c r="GE23" s="96"/>
      <c r="GF23" s="96"/>
      <c r="GG23" s="96"/>
      <c r="GH23" s="96"/>
      <c r="GI23" s="96"/>
      <c r="GJ23" s="97"/>
      <c r="GK23" s="239"/>
      <c r="GL23" s="95"/>
      <c r="GM23" s="96">
        <v>345.05926785714297</v>
      </c>
      <c r="GN23" s="262"/>
      <c r="GO23" s="262"/>
      <c r="GP23" s="96"/>
      <c r="GQ23" s="96"/>
      <c r="GR23" s="96"/>
      <c r="GS23" s="96"/>
      <c r="GT23" s="96"/>
      <c r="GU23" s="96"/>
      <c r="GV23" s="96"/>
      <c r="GW23" s="96"/>
      <c r="GX23" s="97"/>
      <c r="GY23" s="280"/>
      <c r="HA23" s="96">
        <v>88.577678571428578</v>
      </c>
      <c r="HB23" s="96">
        <v>88.577678571428521</v>
      </c>
      <c r="HC23" s="96">
        <v>88.577678571428578</v>
      </c>
      <c r="HD23" s="96">
        <v>103.34062499999999</v>
      </c>
      <c r="HE23" s="96">
        <v>103.34062499999999</v>
      </c>
      <c r="HF23" s="96"/>
      <c r="HG23" s="96"/>
      <c r="HH23" s="96"/>
      <c r="HI23" s="96"/>
      <c r="HJ23" s="96"/>
      <c r="HK23" s="96"/>
      <c r="HL23" s="97"/>
      <c r="HM23" s="280"/>
      <c r="HO23" s="96">
        <v>36.505357142857122</v>
      </c>
      <c r="HP23" s="96">
        <v>36.505357142857122</v>
      </c>
      <c r="HQ23" s="96">
        <v>36.505357142857122</v>
      </c>
      <c r="HR23" s="96">
        <v>36.505357142857065</v>
      </c>
      <c r="HS23" s="96">
        <v>99.565178571428532</v>
      </c>
      <c r="HT23" s="96"/>
      <c r="HU23" s="96"/>
      <c r="HV23" s="96"/>
      <c r="HW23" s="96"/>
      <c r="HX23" s="96"/>
      <c r="HY23" s="96"/>
      <c r="HZ23" s="97"/>
    </row>
    <row r="24" spans="1:439" x14ac:dyDescent="0.35">
      <c r="A24" s="108">
        <v>44470</v>
      </c>
      <c r="B24" s="209"/>
      <c r="D24" s="155">
        <v>2581.04347826087</v>
      </c>
      <c r="E24" s="155">
        <v>2618.4414715979519</v>
      </c>
      <c r="F24" s="155">
        <v>2830.6100081106924</v>
      </c>
      <c r="G24" s="96">
        <v>2910.3018297366307</v>
      </c>
      <c r="H24" s="96">
        <v>2910.3018297366307</v>
      </c>
      <c r="I24" s="96">
        <v>2910.3018297366307</v>
      </c>
      <c r="J24" s="96">
        <v>3084.9199395208288</v>
      </c>
      <c r="K24" s="96">
        <v>3150</v>
      </c>
      <c r="L24" s="96">
        <v>3400</v>
      </c>
      <c r="M24" s="96">
        <v>3520</v>
      </c>
      <c r="N24" s="262">
        <v>3743.75</v>
      </c>
      <c r="O24" s="262">
        <v>3743.75</v>
      </c>
      <c r="P24" s="262">
        <v>3743.75</v>
      </c>
      <c r="Q24" s="262">
        <v>3743.75</v>
      </c>
      <c r="R24" s="262">
        <v>3743.75</v>
      </c>
      <c r="S24" s="262">
        <v>3743.75</v>
      </c>
      <c r="T24" s="262">
        <v>3743.75</v>
      </c>
      <c r="U24" s="262">
        <v>3743.75</v>
      </c>
      <c r="V24" s="262">
        <v>3743.75</v>
      </c>
      <c r="W24" s="262">
        <v>3743.75</v>
      </c>
      <c r="X24" s="262">
        <v>3743.75</v>
      </c>
      <c r="Y24" s="352">
        <v>3743.75</v>
      </c>
      <c r="Z24" s="352">
        <v>3743.75</v>
      </c>
      <c r="AA24" s="352">
        <v>3743.75</v>
      </c>
      <c r="AB24" s="352">
        <v>3743.75</v>
      </c>
      <c r="AC24" s="352">
        <v>3743.75</v>
      </c>
      <c r="AD24" s="352">
        <v>3743.75</v>
      </c>
      <c r="AE24" s="352">
        <v>3743.75</v>
      </c>
      <c r="AF24" s="310"/>
      <c r="AH24" s="155">
        <v>388.82570528340386</v>
      </c>
      <c r="AI24" s="155">
        <v>389.14358306868002</v>
      </c>
      <c r="AJ24" s="155">
        <v>393.99358306868004</v>
      </c>
      <c r="AK24" s="96">
        <v>392.02358306868001</v>
      </c>
      <c r="AL24" s="96">
        <v>392.02358306868001</v>
      </c>
      <c r="AM24" s="96">
        <v>455</v>
      </c>
      <c r="AN24" s="96">
        <v>460</v>
      </c>
      <c r="AO24" s="96">
        <v>460</v>
      </c>
      <c r="AP24" s="96">
        <v>425</v>
      </c>
      <c r="AQ24" s="96">
        <v>425</v>
      </c>
      <c r="AR24" s="262">
        <v>474</v>
      </c>
      <c r="AS24" s="262">
        <v>474</v>
      </c>
      <c r="AT24" s="262">
        <v>474</v>
      </c>
      <c r="AU24" s="262">
        <v>474</v>
      </c>
      <c r="AV24" s="262">
        <v>474</v>
      </c>
      <c r="AW24" s="262">
        <v>474</v>
      </c>
      <c r="AX24" s="262">
        <v>474</v>
      </c>
      <c r="AY24" s="262">
        <v>474</v>
      </c>
      <c r="AZ24" s="262">
        <v>474</v>
      </c>
      <c r="BA24" s="262">
        <v>474</v>
      </c>
      <c r="BB24" s="262">
        <v>474</v>
      </c>
      <c r="BC24" s="262">
        <v>474</v>
      </c>
      <c r="BD24" s="262">
        <v>474</v>
      </c>
      <c r="BE24" s="262">
        <v>474</v>
      </c>
      <c r="BF24" s="262">
        <v>474</v>
      </c>
      <c r="BG24" s="262">
        <v>474</v>
      </c>
      <c r="BH24" s="262">
        <v>474</v>
      </c>
      <c r="BI24" s="262">
        <v>474</v>
      </c>
      <c r="BJ24" s="237"/>
      <c r="BL24" s="155">
        <v>369.07366071428567</v>
      </c>
      <c r="BM24" s="155">
        <v>364.15267857142857</v>
      </c>
      <c r="BN24" s="155">
        <v>369.07366071428567</v>
      </c>
      <c r="BO24" s="155">
        <v>369.07366071428567</v>
      </c>
      <c r="BP24" s="155">
        <v>369.07366071428567</v>
      </c>
      <c r="BQ24" s="96">
        <v>435</v>
      </c>
      <c r="BR24" s="96">
        <v>435</v>
      </c>
      <c r="BS24" s="96">
        <v>435</v>
      </c>
      <c r="BT24" s="96">
        <v>415</v>
      </c>
      <c r="BU24" s="303">
        <v>420</v>
      </c>
      <c r="BV24" s="304">
        <v>423</v>
      </c>
      <c r="BW24" s="304">
        <v>423</v>
      </c>
      <c r="BX24" s="324">
        <v>423</v>
      </c>
      <c r="BY24" s="304">
        <v>423</v>
      </c>
      <c r="BZ24" s="304">
        <v>423</v>
      </c>
      <c r="CA24" s="304">
        <v>423</v>
      </c>
      <c r="CB24" s="304">
        <v>423</v>
      </c>
      <c r="CC24" s="304">
        <v>423</v>
      </c>
      <c r="CD24" s="304">
        <v>423</v>
      </c>
      <c r="CE24" s="304">
        <v>423</v>
      </c>
      <c r="CF24" s="304">
        <v>423</v>
      </c>
      <c r="CG24" s="304">
        <v>423</v>
      </c>
      <c r="CH24" s="304">
        <v>423</v>
      </c>
      <c r="CI24" s="304">
        <v>423</v>
      </c>
      <c r="CJ24" s="304">
        <v>423</v>
      </c>
      <c r="CK24" s="304">
        <v>423</v>
      </c>
      <c r="CL24" s="304">
        <v>423</v>
      </c>
      <c r="CM24" s="304">
        <v>423</v>
      </c>
      <c r="CP24" s="155">
        <v>447.80937499999999</v>
      </c>
      <c r="CQ24" s="155">
        <v>442.88839285714283</v>
      </c>
      <c r="CR24" s="155">
        <v>447.80937499999999</v>
      </c>
      <c r="CS24" s="96">
        <v>462.5723214285714</v>
      </c>
      <c r="CT24" s="96">
        <v>462.5723214285714</v>
      </c>
      <c r="CU24" s="96">
        <v>528.49866071428573</v>
      </c>
      <c r="CV24" s="96">
        <v>528.49866071428573</v>
      </c>
      <c r="CW24" s="96">
        <v>545</v>
      </c>
      <c r="CX24" s="96">
        <v>545</v>
      </c>
      <c r="CY24" s="96">
        <v>545</v>
      </c>
      <c r="CZ24" s="262">
        <v>545</v>
      </c>
      <c r="DA24" s="262">
        <v>545</v>
      </c>
      <c r="DB24" s="318">
        <v>545</v>
      </c>
      <c r="DC24" s="262">
        <v>545</v>
      </c>
      <c r="DD24" s="262">
        <v>545</v>
      </c>
      <c r="DE24" s="262">
        <v>545</v>
      </c>
      <c r="DF24" s="262">
        <v>545</v>
      </c>
      <c r="DG24" s="262">
        <v>545</v>
      </c>
      <c r="DH24" s="262">
        <v>545</v>
      </c>
      <c r="DI24" s="262">
        <v>545</v>
      </c>
      <c r="DJ24" s="262">
        <v>545</v>
      </c>
      <c r="DK24" s="262">
        <v>545</v>
      </c>
      <c r="DL24" s="262">
        <v>545</v>
      </c>
      <c r="DM24" s="262">
        <v>545</v>
      </c>
      <c r="DN24" s="262">
        <v>545</v>
      </c>
      <c r="DO24" s="262">
        <v>545</v>
      </c>
      <c r="DP24" s="262">
        <v>545</v>
      </c>
      <c r="DQ24" s="262">
        <v>545</v>
      </c>
      <c r="DR24" s="267">
        <f t="shared" si="0"/>
        <v>122</v>
      </c>
      <c r="DT24" s="155">
        <v>489.31473214285711</v>
      </c>
      <c r="DU24" s="155">
        <v>484.39374999999995</v>
      </c>
      <c r="DV24" s="155">
        <v>489.31473214285711</v>
      </c>
      <c r="DW24" s="96">
        <v>504.07767857142852</v>
      </c>
      <c r="DX24" s="98">
        <v>504</v>
      </c>
      <c r="DY24" s="96">
        <v>569.92633928571433</v>
      </c>
      <c r="DZ24" s="96">
        <v>620</v>
      </c>
      <c r="EA24" s="96">
        <v>620</v>
      </c>
      <c r="EB24" s="91">
        <v>550</v>
      </c>
      <c r="EC24" s="305">
        <v>530</v>
      </c>
      <c r="ED24" s="302">
        <v>544</v>
      </c>
      <c r="EE24" s="302">
        <v>544</v>
      </c>
      <c r="EF24" s="323">
        <v>544</v>
      </c>
      <c r="EG24" s="302">
        <v>544</v>
      </c>
      <c r="EH24" s="302">
        <v>544</v>
      </c>
      <c r="EI24" s="302">
        <v>544</v>
      </c>
      <c r="EJ24" s="302">
        <v>544</v>
      </c>
      <c r="EK24" s="302">
        <v>544</v>
      </c>
      <c r="EL24" s="302">
        <v>544</v>
      </c>
      <c r="EM24" s="302">
        <v>544</v>
      </c>
      <c r="EN24" s="302">
        <v>544</v>
      </c>
      <c r="EO24" s="302">
        <v>544</v>
      </c>
      <c r="EP24" s="302">
        <v>544</v>
      </c>
      <c r="EQ24" s="302">
        <v>544</v>
      </c>
      <c r="ER24" s="302">
        <v>544</v>
      </c>
      <c r="ES24" s="302">
        <v>544</v>
      </c>
      <c r="ET24" s="302">
        <v>544</v>
      </c>
      <c r="EU24" s="302">
        <v>544</v>
      </c>
      <c r="EV24" s="95"/>
      <c r="EW24" s="91"/>
      <c r="EX24" s="91"/>
      <c r="EY24" s="91"/>
      <c r="EZ24" s="91"/>
      <c r="FA24" s="91"/>
      <c r="FB24" s="91"/>
      <c r="FC24" s="91"/>
      <c r="FD24" s="91"/>
      <c r="FE24" s="96"/>
      <c r="FF24" s="96"/>
      <c r="FG24" s="96"/>
      <c r="FH24" s="97"/>
      <c r="FI24" s="239"/>
      <c r="FK24" s="96">
        <v>181.52952069813557</v>
      </c>
      <c r="FL24" s="262"/>
      <c r="FM24" s="262"/>
      <c r="FN24" s="96"/>
      <c r="FO24" s="96"/>
      <c r="FP24" s="96"/>
      <c r="FQ24" s="96"/>
      <c r="FR24" s="96"/>
      <c r="FS24" s="96"/>
      <c r="FT24" s="96"/>
      <c r="FU24" s="96"/>
      <c r="FV24" s="97"/>
      <c r="FW24" s="239"/>
      <c r="FX24" s="95"/>
      <c r="FY24" s="96">
        <v>393.76279279891344</v>
      </c>
      <c r="FZ24" s="262"/>
      <c r="GA24" s="262"/>
      <c r="GB24" s="96"/>
      <c r="GC24" s="96"/>
      <c r="GD24" s="96"/>
      <c r="GE24" s="96"/>
      <c r="GF24" s="96"/>
      <c r="GG24" s="96"/>
      <c r="GH24" s="96"/>
      <c r="GI24" s="96"/>
      <c r="GJ24" s="97"/>
      <c r="GK24" s="239"/>
      <c r="GL24" s="95"/>
      <c r="GM24" s="96">
        <v>384.4271250000001</v>
      </c>
      <c r="GN24" s="262"/>
      <c r="GO24" s="262"/>
      <c r="GP24" s="96"/>
      <c r="GQ24" s="96"/>
      <c r="GR24" s="96"/>
      <c r="GS24" s="96"/>
      <c r="GT24" s="96"/>
      <c r="GU24" s="96"/>
      <c r="GV24" s="96"/>
      <c r="GW24" s="96"/>
      <c r="GX24" s="97"/>
      <c r="GY24" s="280"/>
      <c r="HA24" s="96">
        <v>78.735714285714323</v>
      </c>
      <c r="HB24" s="96">
        <v>78.735714285714266</v>
      </c>
      <c r="HC24" s="96">
        <v>78.735714285714323</v>
      </c>
      <c r="HD24" s="96">
        <v>93.498660714285734</v>
      </c>
      <c r="HE24" s="96">
        <v>93.498660714285734</v>
      </c>
      <c r="HF24" s="96"/>
      <c r="HG24" s="96"/>
      <c r="HH24" s="96"/>
      <c r="HI24" s="96"/>
      <c r="HJ24" s="96"/>
      <c r="HK24" s="96"/>
      <c r="HL24" s="97"/>
      <c r="HM24" s="280"/>
      <c r="HO24" s="96">
        <v>41.505357142857122</v>
      </c>
      <c r="HP24" s="96">
        <v>41.505357142857122</v>
      </c>
      <c r="HQ24" s="96">
        <v>41.505357142857122</v>
      </c>
      <c r="HR24" s="96">
        <v>41.505357142857122</v>
      </c>
      <c r="HS24" s="96">
        <v>118.93303571428567</v>
      </c>
      <c r="HT24" s="96"/>
      <c r="HU24" s="96"/>
      <c r="HV24" s="96"/>
      <c r="HW24" s="96"/>
      <c r="HX24" s="96"/>
      <c r="HY24" s="96"/>
      <c r="HZ24" s="97"/>
    </row>
    <row r="25" spans="1:439" x14ac:dyDescent="0.35">
      <c r="A25" s="108">
        <v>44501</v>
      </c>
      <c r="B25" s="209"/>
      <c r="D25" s="155">
        <v>2601.04347826087</v>
      </c>
      <c r="E25" s="155">
        <v>2648.2870864169563</v>
      </c>
      <c r="F25" s="155">
        <v>2850.6368558509203</v>
      </c>
      <c r="G25" s="96">
        <v>3010.4575837268585</v>
      </c>
      <c r="H25" s="96">
        <v>3010.4575837268585</v>
      </c>
      <c r="I25" s="96">
        <v>3010.4575837268585</v>
      </c>
      <c r="J25" s="96">
        <v>3191.0850387504702</v>
      </c>
      <c r="K25" s="96">
        <v>3191.0850387504702</v>
      </c>
      <c r="L25" s="96">
        <v>3191.0850387504702</v>
      </c>
      <c r="M25" s="96">
        <f>M24-209</f>
        <v>3311</v>
      </c>
      <c r="N25" s="96">
        <v>3311</v>
      </c>
      <c r="O25" s="262">
        <v>3378.75</v>
      </c>
      <c r="P25" s="262">
        <v>3378.75</v>
      </c>
      <c r="Q25" s="262">
        <v>3378.75</v>
      </c>
      <c r="R25" s="262">
        <v>3378.75</v>
      </c>
      <c r="S25" s="262">
        <v>3378.75</v>
      </c>
      <c r="T25" s="262">
        <v>3378.75</v>
      </c>
      <c r="U25" s="262">
        <v>3378.75</v>
      </c>
      <c r="V25" s="262">
        <v>3378.75</v>
      </c>
      <c r="W25" s="262">
        <v>3378.75</v>
      </c>
      <c r="X25" s="262">
        <v>3378.75</v>
      </c>
      <c r="Y25" s="352">
        <v>3378.75</v>
      </c>
      <c r="Z25" s="352">
        <v>3378.75</v>
      </c>
      <c r="AA25" s="352">
        <v>3378.75</v>
      </c>
      <c r="AB25" s="352">
        <v>3378.75</v>
      </c>
      <c r="AC25" s="352">
        <v>3378.75</v>
      </c>
      <c r="AD25" s="352">
        <v>3378.75</v>
      </c>
      <c r="AE25" s="352">
        <v>3378.75</v>
      </c>
      <c r="AF25" s="310"/>
      <c r="AH25" s="155">
        <v>393.22860403167726</v>
      </c>
      <c r="AI25" s="155">
        <v>393.60283311828533</v>
      </c>
      <c r="AJ25" s="155">
        <v>398.45283311828535</v>
      </c>
      <c r="AK25" s="96">
        <v>396.48283311828533</v>
      </c>
      <c r="AL25" s="96">
        <v>396.48283311828533</v>
      </c>
      <c r="AM25" s="96">
        <v>445</v>
      </c>
      <c r="AN25" s="96">
        <v>450</v>
      </c>
      <c r="AO25" s="96">
        <v>450</v>
      </c>
      <c r="AP25" s="96">
        <v>420</v>
      </c>
      <c r="AQ25" s="96">
        <v>420</v>
      </c>
      <c r="AR25" s="294">
        <v>460</v>
      </c>
      <c r="AS25" s="262">
        <v>491</v>
      </c>
      <c r="AT25" s="262">
        <v>491</v>
      </c>
      <c r="AU25" s="262">
        <v>491</v>
      </c>
      <c r="AV25" s="262">
        <v>491</v>
      </c>
      <c r="AW25" s="262">
        <v>491</v>
      </c>
      <c r="AX25" s="262">
        <v>491</v>
      </c>
      <c r="AY25" s="262">
        <v>491</v>
      </c>
      <c r="AZ25" s="262">
        <v>491</v>
      </c>
      <c r="BA25" s="262">
        <v>491</v>
      </c>
      <c r="BB25" s="262">
        <v>491</v>
      </c>
      <c r="BC25" s="262">
        <v>491</v>
      </c>
      <c r="BD25" s="262">
        <v>491</v>
      </c>
      <c r="BE25" s="262">
        <v>491</v>
      </c>
      <c r="BF25" s="262">
        <v>491</v>
      </c>
      <c r="BG25" s="262">
        <v>491</v>
      </c>
      <c r="BH25" s="262">
        <v>491</v>
      </c>
      <c r="BI25" s="262">
        <v>491</v>
      </c>
      <c r="BJ25" s="237"/>
      <c r="BL25" s="155">
        <v>373.99464285714288</v>
      </c>
      <c r="BM25" s="155">
        <v>369.07366071428567</v>
      </c>
      <c r="BN25" s="155">
        <v>373.99464285714288</v>
      </c>
      <c r="BO25" s="155">
        <v>373.99464285714288</v>
      </c>
      <c r="BP25" s="155">
        <v>373.99464285714288</v>
      </c>
      <c r="BQ25" s="96">
        <v>410</v>
      </c>
      <c r="BR25" s="96">
        <v>410</v>
      </c>
      <c r="BS25" s="96">
        <v>410</v>
      </c>
      <c r="BT25" s="96">
        <v>400</v>
      </c>
      <c r="BU25" s="91">
        <v>410</v>
      </c>
      <c r="BV25" s="91">
        <v>450</v>
      </c>
      <c r="BW25" s="302">
        <v>472</v>
      </c>
      <c r="BX25" s="323">
        <v>472</v>
      </c>
      <c r="BY25" s="302">
        <v>472</v>
      </c>
      <c r="BZ25" s="302">
        <v>472</v>
      </c>
      <c r="CA25" s="302">
        <v>472</v>
      </c>
      <c r="CB25" s="302">
        <v>472</v>
      </c>
      <c r="CC25" s="302">
        <v>472</v>
      </c>
      <c r="CD25" s="302">
        <v>472</v>
      </c>
      <c r="CE25" s="302">
        <v>472</v>
      </c>
      <c r="CF25" s="302">
        <v>472</v>
      </c>
      <c r="CG25" s="302">
        <v>472</v>
      </c>
      <c r="CH25" s="302">
        <v>472</v>
      </c>
      <c r="CI25" s="302">
        <v>472</v>
      </c>
      <c r="CJ25" s="302">
        <v>472</v>
      </c>
      <c r="CK25" s="302">
        <v>472</v>
      </c>
      <c r="CL25" s="302">
        <v>472</v>
      </c>
      <c r="CM25" s="302">
        <v>472</v>
      </c>
      <c r="CP25" s="155">
        <v>452.73035714285709</v>
      </c>
      <c r="CQ25" s="155">
        <v>447.80937499999999</v>
      </c>
      <c r="CR25" s="155">
        <v>452.73035714285709</v>
      </c>
      <c r="CS25" s="96">
        <v>462.5723214285714</v>
      </c>
      <c r="CT25" s="96">
        <v>462.5723214285714</v>
      </c>
      <c r="CU25" s="96">
        <v>498.57767857142852</v>
      </c>
      <c r="CV25" s="96">
        <v>498.57767857142852</v>
      </c>
      <c r="CW25" s="96">
        <v>500</v>
      </c>
      <c r="CX25" s="96">
        <v>500</v>
      </c>
      <c r="CY25" s="96">
        <v>500</v>
      </c>
      <c r="CZ25" s="96">
        <v>560</v>
      </c>
      <c r="DA25" s="262">
        <v>571</v>
      </c>
      <c r="DB25" s="318">
        <v>571</v>
      </c>
      <c r="DC25" s="262">
        <v>571</v>
      </c>
      <c r="DD25" s="262">
        <v>571</v>
      </c>
      <c r="DE25" s="262">
        <v>571</v>
      </c>
      <c r="DF25" s="262">
        <v>571</v>
      </c>
      <c r="DG25" s="262">
        <v>571</v>
      </c>
      <c r="DH25" s="262">
        <v>571</v>
      </c>
      <c r="DI25" s="262">
        <v>571</v>
      </c>
      <c r="DJ25" s="262">
        <v>571</v>
      </c>
      <c r="DK25" s="262">
        <v>571</v>
      </c>
      <c r="DL25" s="262">
        <v>571</v>
      </c>
      <c r="DM25" s="262">
        <v>571</v>
      </c>
      <c r="DN25" s="262">
        <v>571</v>
      </c>
      <c r="DO25" s="262">
        <v>571</v>
      </c>
      <c r="DP25" s="262">
        <v>571</v>
      </c>
      <c r="DQ25" s="262">
        <v>571</v>
      </c>
      <c r="DR25" s="267">
        <f t="shared" si="0"/>
        <v>99</v>
      </c>
      <c r="DT25" s="155">
        <v>499.23571428571421</v>
      </c>
      <c r="DU25" s="155">
        <v>494.31473214285711</v>
      </c>
      <c r="DV25" s="155">
        <v>499.23571428571421</v>
      </c>
      <c r="DW25" s="96">
        <v>509.07767857142852</v>
      </c>
      <c r="DX25" s="96">
        <v>509.07767857142852</v>
      </c>
      <c r="DY25" s="96">
        <v>545.08303571428564</v>
      </c>
      <c r="DZ25" s="96">
        <v>590</v>
      </c>
      <c r="EA25" s="96">
        <v>590</v>
      </c>
      <c r="EB25" s="91">
        <v>540</v>
      </c>
      <c r="EC25" s="305">
        <v>520</v>
      </c>
      <c r="ED25" s="91">
        <v>540</v>
      </c>
      <c r="EE25" s="302">
        <v>570</v>
      </c>
      <c r="EF25" s="323">
        <v>570</v>
      </c>
      <c r="EG25" s="302">
        <v>570</v>
      </c>
      <c r="EH25" s="302">
        <v>570</v>
      </c>
      <c r="EI25" s="302">
        <v>570</v>
      </c>
      <c r="EJ25" s="302">
        <v>570</v>
      </c>
      <c r="EK25" s="302">
        <v>570</v>
      </c>
      <c r="EL25" s="302">
        <v>570</v>
      </c>
      <c r="EM25" s="302">
        <v>570</v>
      </c>
      <c r="EN25" s="302">
        <v>570</v>
      </c>
      <c r="EO25" s="302">
        <v>570</v>
      </c>
      <c r="EP25" s="302">
        <v>570</v>
      </c>
      <c r="EQ25" s="302">
        <v>570</v>
      </c>
      <c r="ER25" s="302">
        <v>570</v>
      </c>
      <c r="ES25" s="302">
        <v>570</v>
      </c>
      <c r="ET25" s="302">
        <v>570</v>
      </c>
      <c r="EU25" s="302">
        <v>570</v>
      </c>
      <c r="EV25" s="95"/>
      <c r="EW25" s="91"/>
      <c r="EX25" s="91"/>
      <c r="EY25" s="91"/>
      <c r="EZ25" s="91"/>
      <c r="FA25" s="91"/>
      <c r="FB25" s="91"/>
      <c r="FC25" s="91"/>
      <c r="FD25" s="91"/>
      <c r="FE25" s="96"/>
      <c r="FF25" s="96"/>
      <c r="FG25" s="96"/>
      <c r="FH25" s="97"/>
      <c r="FI25" s="239"/>
      <c r="FK25" s="96">
        <v>166.52952069813557</v>
      </c>
      <c r="FL25" s="262"/>
      <c r="FM25" s="262"/>
      <c r="FN25" s="96"/>
      <c r="FO25" s="96"/>
      <c r="FP25" s="96"/>
      <c r="FQ25" s="96"/>
      <c r="FR25" s="96"/>
      <c r="FS25" s="96"/>
      <c r="FT25" s="96"/>
      <c r="FU25" s="96"/>
      <c r="FV25" s="97"/>
      <c r="FW25" s="239"/>
      <c r="FX25" s="95"/>
      <c r="FY25" s="96">
        <v>378.16436630162451</v>
      </c>
      <c r="FZ25" s="262"/>
      <c r="GA25" s="262"/>
      <c r="GB25" s="96"/>
      <c r="GC25" s="96"/>
      <c r="GD25" s="96"/>
      <c r="GE25" s="96"/>
      <c r="GF25" s="96"/>
      <c r="GG25" s="96"/>
      <c r="GH25" s="96"/>
      <c r="GI25" s="96"/>
      <c r="GJ25" s="97"/>
      <c r="GK25" s="239"/>
      <c r="GL25" s="95"/>
      <c r="GM25" s="96">
        <v>362.67769619047613</v>
      </c>
      <c r="GN25" s="262"/>
      <c r="GO25" s="262"/>
      <c r="GP25" s="96"/>
      <c r="GQ25" s="96"/>
      <c r="GR25" s="96"/>
      <c r="GS25" s="96"/>
      <c r="GT25" s="96"/>
      <c r="GU25" s="96"/>
      <c r="GV25" s="96"/>
      <c r="GW25" s="96"/>
      <c r="GX25" s="97"/>
      <c r="GY25" s="280"/>
      <c r="HA25" s="96">
        <v>78.735714285714209</v>
      </c>
      <c r="HB25" s="96">
        <v>78.735714285714323</v>
      </c>
      <c r="HC25" s="96">
        <v>78.735714285714209</v>
      </c>
      <c r="HD25" s="96">
        <v>88.577678571428521</v>
      </c>
      <c r="HE25" s="96">
        <v>88.577678571428521</v>
      </c>
      <c r="HF25" s="96"/>
      <c r="HG25" s="96"/>
      <c r="HH25" s="96"/>
      <c r="HI25" s="96"/>
      <c r="HJ25" s="96"/>
      <c r="HK25" s="96"/>
      <c r="HL25" s="97"/>
      <c r="HM25" s="280"/>
      <c r="HO25" s="96">
        <v>46.505357142857122</v>
      </c>
      <c r="HP25" s="96">
        <v>46.505357142857122</v>
      </c>
      <c r="HQ25" s="96">
        <v>46.505357142857122</v>
      </c>
      <c r="HR25" s="96">
        <v>46.505357142857122</v>
      </c>
      <c r="HS25" s="96">
        <v>113.93303571428567</v>
      </c>
      <c r="HT25" s="96"/>
      <c r="HU25" s="96"/>
      <c r="HV25" s="96"/>
      <c r="HW25" s="96"/>
      <c r="HX25" s="96"/>
      <c r="HY25" s="96"/>
      <c r="HZ25" s="97"/>
    </row>
    <row r="26" spans="1:439" x14ac:dyDescent="0.35">
      <c r="A26" s="108">
        <v>44531</v>
      </c>
      <c r="B26" s="209"/>
      <c r="D26" s="155">
        <v>2611.04347826087</v>
      </c>
      <c r="E26" s="155">
        <v>2638.7714419850927</v>
      </c>
      <c r="F26" s="155">
        <v>2829.9831360383869</v>
      </c>
      <c r="G26" s="96">
        <v>3010.3194889143251</v>
      </c>
      <c r="H26" s="96">
        <v>3010.3194889143251</v>
      </c>
      <c r="I26" s="96">
        <v>3010.3194889143251</v>
      </c>
      <c r="J26" s="96">
        <v>3171</v>
      </c>
      <c r="K26" s="96">
        <v>3190.9386582491848</v>
      </c>
      <c r="L26" s="96">
        <v>3190.9386582491848</v>
      </c>
      <c r="M26" s="96">
        <v>3191</v>
      </c>
      <c r="N26" s="96">
        <v>3191</v>
      </c>
      <c r="O26" s="96">
        <v>3191</v>
      </c>
      <c r="P26" s="262">
        <v>3423</v>
      </c>
      <c r="Q26" s="262">
        <v>3423</v>
      </c>
      <c r="R26" s="262">
        <v>3423</v>
      </c>
      <c r="S26" s="262">
        <v>3423</v>
      </c>
      <c r="T26" s="262">
        <v>3423</v>
      </c>
      <c r="U26" s="262">
        <v>3423</v>
      </c>
      <c r="V26" s="262">
        <v>3423</v>
      </c>
      <c r="W26" s="262">
        <v>3423</v>
      </c>
      <c r="X26" s="262">
        <v>3423</v>
      </c>
      <c r="Y26" s="352">
        <v>3423</v>
      </c>
      <c r="Z26" s="352">
        <v>3423</v>
      </c>
      <c r="AA26" s="352">
        <v>3423</v>
      </c>
      <c r="AB26" s="352">
        <v>3423</v>
      </c>
      <c r="AC26" s="352">
        <v>3423</v>
      </c>
      <c r="AD26" s="352">
        <v>3423</v>
      </c>
      <c r="AE26" s="352">
        <v>3423</v>
      </c>
      <c r="AF26" s="310"/>
      <c r="AH26" s="155">
        <v>383.35712859051216</v>
      </c>
      <c r="AI26" s="155">
        <v>383.38358381303459</v>
      </c>
      <c r="AJ26" s="155">
        <v>388.23358381303461</v>
      </c>
      <c r="AK26" s="96">
        <v>386.26358381303459</v>
      </c>
      <c r="AL26" s="96">
        <v>386.26358381303459</v>
      </c>
      <c r="AM26" s="96">
        <v>435</v>
      </c>
      <c r="AN26" s="96">
        <v>445</v>
      </c>
      <c r="AO26" s="96">
        <v>445</v>
      </c>
      <c r="AP26" s="96">
        <v>415</v>
      </c>
      <c r="AQ26" s="96">
        <v>415</v>
      </c>
      <c r="AR26" s="294">
        <v>440</v>
      </c>
      <c r="AS26" s="96">
        <v>450</v>
      </c>
      <c r="AT26" s="262">
        <v>464.6</v>
      </c>
      <c r="AU26" s="262">
        <v>464.6</v>
      </c>
      <c r="AV26" s="262">
        <v>464.6</v>
      </c>
      <c r="AW26" s="262">
        <v>464.6</v>
      </c>
      <c r="AX26" s="262">
        <v>464.6</v>
      </c>
      <c r="AY26" s="262">
        <v>464.6</v>
      </c>
      <c r="AZ26" s="262">
        <v>464.6</v>
      </c>
      <c r="BA26" s="262">
        <v>464.6</v>
      </c>
      <c r="BB26" s="262">
        <v>464.6</v>
      </c>
      <c r="BC26" s="262">
        <v>464.6</v>
      </c>
      <c r="BD26" s="262">
        <v>464.6</v>
      </c>
      <c r="BE26" s="262">
        <v>464.6</v>
      </c>
      <c r="BF26" s="262">
        <v>464.6</v>
      </c>
      <c r="BG26" s="262">
        <v>464.6</v>
      </c>
      <c r="BH26" s="262">
        <v>464.6</v>
      </c>
      <c r="BI26" s="262">
        <v>464.6</v>
      </c>
      <c r="BJ26" s="237"/>
      <c r="BL26" s="155">
        <v>388.75758928571429</v>
      </c>
      <c r="BM26" s="155">
        <v>393.67857142857144</v>
      </c>
      <c r="BN26" s="155">
        <v>398.59955357142854</v>
      </c>
      <c r="BO26" s="155">
        <v>398.59955357142854</v>
      </c>
      <c r="BP26" s="155">
        <v>398.59955357142854</v>
      </c>
      <c r="BQ26" s="96">
        <v>415</v>
      </c>
      <c r="BR26" s="96">
        <v>415</v>
      </c>
      <c r="BS26" s="96">
        <v>415</v>
      </c>
      <c r="BT26" s="96">
        <v>405</v>
      </c>
      <c r="BU26" s="91">
        <v>410</v>
      </c>
      <c r="BV26" s="91">
        <v>410</v>
      </c>
      <c r="BW26" s="91">
        <v>472</v>
      </c>
      <c r="BX26" s="323">
        <v>472</v>
      </c>
      <c r="BY26" s="302">
        <v>472</v>
      </c>
      <c r="BZ26" s="302">
        <v>472</v>
      </c>
      <c r="CA26" s="302">
        <v>472</v>
      </c>
      <c r="CB26" s="302">
        <v>472</v>
      </c>
      <c r="CC26" s="302">
        <v>472</v>
      </c>
      <c r="CD26" s="302">
        <v>472</v>
      </c>
      <c r="CE26" s="302">
        <v>472</v>
      </c>
      <c r="CF26" s="302">
        <v>472</v>
      </c>
      <c r="CG26" s="302">
        <v>472</v>
      </c>
      <c r="CH26" s="302">
        <v>472</v>
      </c>
      <c r="CI26" s="302">
        <v>472</v>
      </c>
      <c r="CJ26" s="302">
        <v>472</v>
      </c>
      <c r="CK26" s="302">
        <v>472</v>
      </c>
      <c r="CL26" s="302">
        <v>472</v>
      </c>
      <c r="CM26" s="302">
        <v>472</v>
      </c>
      <c r="CP26" s="155">
        <v>472.41428571428565</v>
      </c>
      <c r="CQ26" s="155">
        <v>477.33526785714287</v>
      </c>
      <c r="CR26" s="155">
        <v>482.25624999999997</v>
      </c>
      <c r="CS26" s="96">
        <v>477.33526785714287</v>
      </c>
      <c r="CT26" s="96">
        <v>477.33526785714287</v>
      </c>
      <c r="CU26" s="96">
        <v>493.73571428571432</v>
      </c>
      <c r="CV26" s="96">
        <v>493.73571428571432</v>
      </c>
      <c r="CW26" s="96">
        <v>495</v>
      </c>
      <c r="CX26" s="96">
        <v>495</v>
      </c>
      <c r="CY26" s="96">
        <v>495</v>
      </c>
      <c r="CZ26" s="96">
        <v>520</v>
      </c>
      <c r="DA26" s="96">
        <v>571</v>
      </c>
      <c r="DB26" s="318">
        <v>571</v>
      </c>
      <c r="DC26" s="262">
        <v>571</v>
      </c>
      <c r="DD26" s="262">
        <v>571</v>
      </c>
      <c r="DE26" s="262">
        <v>571</v>
      </c>
      <c r="DF26" s="262">
        <v>571</v>
      </c>
      <c r="DG26" s="262">
        <v>571</v>
      </c>
      <c r="DH26" s="262">
        <v>571</v>
      </c>
      <c r="DI26" s="262">
        <v>571</v>
      </c>
      <c r="DJ26" s="262">
        <v>571</v>
      </c>
      <c r="DK26" s="262">
        <v>571</v>
      </c>
      <c r="DL26" s="262">
        <v>571</v>
      </c>
      <c r="DM26" s="262">
        <v>571</v>
      </c>
      <c r="DN26" s="262">
        <v>571</v>
      </c>
      <c r="DO26" s="262">
        <v>571</v>
      </c>
      <c r="DP26" s="262">
        <v>571</v>
      </c>
      <c r="DQ26" s="262">
        <v>571</v>
      </c>
      <c r="DR26" s="267">
        <f t="shared" si="0"/>
        <v>99</v>
      </c>
      <c r="DT26" s="155">
        <v>503.91964285714278</v>
      </c>
      <c r="DU26" s="155">
        <v>508.84062499999999</v>
      </c>
      <c r="DV26" s="155">
        <v>513.76160714285709</v>
      </c>
      <c r="DW26" s="96">
        <v>508.84062499999999</v>
      </c>
      <c r="DX26" s="96">
        <v>508.84062499999999</v>
      </c>
      <c r="DY26" s="301">
        <v>525.24107142857144</v>
      </c>
      <c r="DZ26" s="301">
        <v>575</v>
      </c>
      <c r="EA26" s="301">
        <v>575</v>
      </c>
      <c r="EB26" s="91">
        <v>525.24107142857144</v>
      </c>
      <c r="EC26" s="305">
        <v>515</v>
      </c>
      <c r="ED26" s="305">
        <v>515</v>
      </c>
      <c r="EE26" s="91">
        <v>550</v>
      </c>
      <c r="EF26" s="323">
        <v>554.5</v>
      </c>
      <c r="EG26" s="302">
        <v>554.5</v>
      </c>
      <c r="EH26" s="302">
        <v>554.5</v>
      </c>
      <c r="EI26" s="302">
        <v>554.5</v>
      </c>
      <c r="EJ26" s="302">
        <v>554.5</v>
      </c>
      <c r="EK26" s="302">
        <v>554.5</v>
      </c>
      <c r="EL26" s="302">
        <v>554.5</v>
      </c>
      <c r="EM26" s="302">
        <v>554.5</v>
      </c>
      <c r="EN26" s="302">
        <v>554.5</v>
      </c>
      <c r="EO26" s="302">
        <v>554.5</v>
      </c>
      <c r="EP26" s="302">
        <v>554.5</v>
      </c>
      <c r="EQ26" s="302">
        <v>554.5</v>
      </c>
      <c r="ER26" s="302">
        <v>554.5</v>
      </c>
      <c r="ES26" s="302">
        <v>554.5</v>
      </c>
      <c r="ET26" s="302">
        <v>554.5</v>
      </c>
      <c r="EU26" s="302">
        <v>554.5</v>
      </c>
      <c r="EV26" s="95"/>
      <c r="EW26" s="91"/>
      <c r="EX26" s="91"/>
      <c r="EY26" s="91"/>
      <c r="EZ26" s="91"/>
      <c r="FA26" s="91"/>
      <c r="FB26" s="91"/>
      <c r="FC26" s="91"/>
      <c r="FD26" s="91"/>
      <c r="FE26" s="96"/>
      <c r="FF26" s="96"/>
      <c r="FG26" s="96"/>
      <c r="FH26" s="97"/>
      <c r="FI26" s="239"/>
      <c r="FK26" s="96">
        <v>171.52952069813557</v>
      </c>
      <c r="FL26" s="262"/>
      <c r="FM26" s="262"/>
      <c r="FN26" s="96"/>
      <c r="FO26" s="96"/>
      <c r="FP26" s="96"/>
      <c r="FQ26" s="96"/>
      <c r="FR26" s="96"/>
      <c r="FS26" s="96"/>
      <c r="FT26" s="96"/>
      <c r="FU26" s="96"/>
      <c r="FV26" s="97"/>
      <c r="FW26" s="239"/>
      <c r="FX26" s="95"/>
      <c r="FY26" s="96">
        <v>384.7563085819163</v>
      </c>
      <c r="FZ26" s="262"/>
      <c r="GA26" s="262"/>
      <c r="GB26" s="96"/>
      <c r="GC26" s="96"/>
      <c r="GD26" s="96"/>
      <c r="GE26" s="96"/>
      <c r="GF26" s="96"/>
      <c r="GG26" s="96"/>
      <c r="GH26" s="96"/>
      <c r="GI26" s="96"/>
      <c r="GJ26" s="97"/>
      <c r="GK26" s="239"/>
      <c r="GL26" s="95"/>
      <c r="GM26" s="96">
        <v>370.55126761904756</v>
      </c>
      <c r="GN26" s="262"/>
      <c r="GO26" s="262"/>
      <c r="GP26" s="96"/>
      <c r="GQ26" s="96"/>
      <c r="GR26" s="96"/>
      <c r="GS26" s="96"/>
      <c r="GT26" s="96"/>
      <c r="GU26" s="96"/>
      <c r="GV26" s="96"/>
      <c r="GW26" s="96"/>
      <c r="GX26" s="97"/>
      <c r="GY26" s="280"/>
      <c r="HA26" s="96">
        <v>83.656696428571365</v>
      </c>
      <c r="HB26" s="96">
        <v>83.656696428571422</v>
      </c>
      <c r="HC26" s="96">
        <v>83.656696428571422</v>
      </c>
      <c r="HD26" s="96">
        <v>78.735714285714323</v>
      </c>
      <c r="HE26" s="96">
        <v>78.735714285714323</v>
      </c>
      <c r="HF26" s="96"/>
      <c r="HG26" s="96"/>
      <c r="HH26" s="96"/>
      <c r="HI26" s="96"/>
      <c r="HJ26" s="96"/>
      <c r="HK26" s="96"/>
      <c r="HL26" s="97"/>
      <c r="HM26" s="280"/>
      <c r="HO26" s="96">
        <v>31.505357142857122</v>
      </c>
      <c r="HP26" s="96">
        <v>31.505357142857122</v>
      </c>
      <c r="HQ26" s="96">
        <v>31.505357142857122</v>
      </c>
      <c r="HR26" s="96">
        <v>31.505357142857122</v>
      </c>
      <c r="HS26" s="96">
        <v>74.170089285714198</v>
      </c>
      <c r="HT26" s="96"/>
      <c r="HU26" s="96"/>
      <c r="HV26" s="96"/>
      <c r="HW26" s="96"/>
      <c r="HX26" s="96"/>
      <c r="HY26" s="96"/>
      <c r="HZ26" s="97"/>
    </row>
    <row r="27" spans="1:439" x14ac:dyDescent="0.35">
      <c r="A27" s="109">
        <v>44562</v>
      </c>
      <c r="B27" s="268"/>
      <c r="C27" s="86"/>
      <c r="D27" s="154">
        <v>2701.04347826087</v>
      </c>
      <c r="E27" s="154">
        <v>2768.7219674503967</v>
      </c>
      <c r="F27" s="154">
        <v>2950.2962743213457</v>
      </c>
      <c r="G27" s="87">
        <v>3120.4392678222839</v>
      </c>
      <c r="H27" s="87">
        <v>3120.4392678222839</v>
      </c>
      <c r="I27" s="87">
        <v>3120.4392678222839</v>
      </c>
      <c r="J27" s="87">
        <v>3120.4392678222839</v>
      </c>
      <c r="K27" s="87">
        <v>3120.4392678222839</v>
      </c>
      <c r="L27" s="87">
        <v>3120.4392678222839</v>
      </c>
      <c r="M27" s="87">
        <v>3120.4392678222839</v>
      </c>
      <c r="N27" s="87">
        <v>3120.4392678222839</v>
      </c>
      <c r="O27" s="87">
        <v>3120.4392678222839</v>
      </c>
      <c r="P27" s="87">
        <v>3400</v>
      </c>
      <c r="Q27" s="263">
        <v>3645</v>
      </c>
      <c r="R27" s="263">
        <v>3645</v>
      </c>
      <c r="S27" s="263">
        <v>3645</v>
      </c>
      <c r="T27" s="263">
        <v>3645</v>
      </c>
      <c r="U27" s="263">
        <v>3645</v>
      </c>
      <c r="V27" s="263">
        <v>3645</v>
      </c>
      <c r="W27" s="263">
        <v>3645</v>
      </c>
      <c r="X27" s="263">
        <v>3645</v>
      </c>
      <c r="Y27" s="351">
        <v>3645</v>
      </c>
      <c r="Z27" s="351">
        <v>3645</v>
      </c>
      <c r="AA27" s="351">
        <v>3645</v>
      </c>
      <c r="AB27" s="351">
        <v>3645</v>
      </c>
      <c r="AC27" s="351">
        <v>3645</v>
      </c>
      <c r="AD27" s="351">
        <v>3645</v>
      </c>
      <c r="AE27" s="351">
        <v>3645</v>
      </c>
      <c r="AF27" s="309"/>
      <c r="AG27" s="93"/>
      <c r="AH27" s="154">
        <v>378.72180944347576</v>
      </c>
      <c r="AI27" s="154">
        <v>378.4786847112004</v>
      </c>
      <c r="AJ27" s="154">
        <v>383.32868471120042</v>
      </c>
      <c r="AK27" s="87">
        <v>381.3586847112004</v>
      </c>
      <c r="AL27" s="87">
        <v>381.3586847112004</v>
      </c>
      <c r="AM27" s="87">
        <v>450</v>
      </c>
      <c r="AN27" s="292">
        <v>450</v>
      </c>
      <c r="AO27" s="292">
        <v>450</v>
      </c>
      <c r="AP27" s="292">
        <v>430</v>
      </c>
      <c r="AQ27" s="292">
        <v>430</v>
      </c>
      <c r="AR27" s="292">
        <v>430</v>
      </c>
      <c r="AS27" s="292">
        <v>430</v>
      </c>
      <c r="AT27" s="88">
        <v>460</v>
      </c>
      <c r="AU27" s="333">
        <v>458.77</v>
      </c>
      <c r="AV27" s="333">
        <v>458.77</v>
      </c>
      <c r="AW27" s="333">
        <v>458.77</v>
      </c>
      <c r="AX27" s="333">
        <v>458.77</v>
      </c>
      <c r="AY27" s="333">
        <v>458.77</v>
      </c>
      <c r="AZ27" s="333">
        <v>458.77</v>
      </c>
      <c r="BA27" s="333">
        <v>458.77</v>
      </c>
      <c r="BB27" s="333">
        <v>458.77</v>
      </c>
      <c r="BC27" s="333">
        <v>458.77</v>
      </c>
      <c r="BD27" s="333">
        <v>458.77</v>
      </c>
      <c r="BE27" s="333">
        <v>458.77</v>
      </c>
      <c r="BF27" s="333">
        <v>458.77</v>
      </c>
      <c r="BG27" s="333">
        <v>458.77</v>
      </c>
      <c r="BH27" s="333">
        <v>458.77</v>
      </c>
      <c r="BI27" s="333">
        <v>458.77</v>
      </c>
      <c r="BJ27" s="308"/>
      <c r="BK27" s="86"/>
      <c r="BL27" s="154">
        <v>413.36249999999995</v>
      </c>
      <c r="BM27" s="154">
        <v>418.28348214285711</v>
      </c>
      <c r="BN27" s="154">
        <v>423.20446428571427</v>
      </c>
      <c r="BO27" s="154">
        <v>423.20446428571427</v>
      </c>
      <c r="BP27" s="154">
        <v>423.20446428571427</v>
      </c>
      <c r="BQ27" s="154">
        <v>430</v>
      </c>
      <c r="BR27" s="154">
        <v>430</v>
      </c>
      <c r="BS27" s="154">
        <v>430</v>
      </c>
      <c r="BT27" s="154">
        <v>420</v>
      </c>
      <c r="BU27" s="154">
        <v>420</v>
      </c>
      <c r="BV27" s="154">
        <v>420</v>
      </c>
      <c r="BW27" s="154">
        <v>440</v>
      </c>
      <c r="BX27" s="325">
        <v>404</v>
      </c>
      <c r="BY27" s="290">
        <v>404</v>
      </c>
      <c r="BZ27" s="290">
        <v>404</v>
      </c>
      <c r="CA27" s="290">
        <v>404</v>
      </c>
      <c r="CB27" s="290">
        <v>404</v>
      </c>
      <c r="CC27" s="290">
        <v>404</v>
      </c>
      <c r="CD27" s="290">
        <v>404</v>
      </c>
      <c r="CE27" s="290">
        <v>404</v>
      </c>
      <c r="CF27" s="290">
        <v>404</v>
      </c>
      <c r="CG27" s="290">
        <v>404</v>
      </c>
      <c r="CH27" s="290">
        <v>404</v>
      </c>
      <c r="CI27" s="290">
        <v>404</v>
      </c>
      <c r="CJ27" s="290">
        <v>404</v>
      </c>
      <c r="CK27" s="290">
        <v>404</v>
      </c>
      <c r="CL27" s="290">
        <v>404</v>
      </c>
      <c r="CM27" s="289">
        <v>404</v>
      </c>
      <c r="CP27" s="154">
        <v>497.01919642857143</v>
      </c>
      <c r="CQ27" s="154">
        <v>501.94017857142853</v>
      </c>
      <c r="CR27" s="154">
        <v>506.86116071428569</v>
      </c>
      <c r="CS27" s="87">
        <v>506.86116071428569</v>
      </c>
      <c r="CT27" s="87">
        <v>506.86116071428569</v>
      </c>
      <c r="CU27" s="87">
        <v>513.65669642857142</v>
      </c>
      <c r="CV27" s="87">
        <v>513.65669642857142</v>
      </c>
      <c r="CW27" s="87">
        <v>513.65669642857142</v>
      </c>
      <c r="CX27" s="87">
        <v>513.65669642857142</v>
      </c>
      <c r="CY27" s="87">
        <v>513.65669642857142</v>
      </c>
      <c r="CZ27" s="87">
        <v>513.65669642857142</v>
      </c>
      <c r="DA27" s="87">
        <v>530</v>
      </c>
      <c r="DB27" s="319">
        <v>511</v>
      </c>
      <c r="DC27" s="263">
        <v>511</v>
      </c>
      <c r="DD27" s="263">
        <v>511</v>
      </c>
      <c r="DE27" s="263">
        <v>511</v>
      </c>
      <c r="DF27" s="263">
        <v>511</v>
      </c>
      <c r="DG27" s="263">
        <v>511</v>
      </c>
      <c r="DH27" s="263">
        <v>511</v>
      </c>
      <c r="DI27" s="263">
        <v>511</v>
      </c>
      <c r="DJ27" s="263">
        <v>511</v>
      </c>
      <c r="DK27" s="263">
        <v>511</v>
      </c>
      <c r="DL27" s="263">
        <v>511</v>
      </c>
      <c r="DM27" s="263">
        <v>511</v>
      </c>
      <c r="DN27" s="263">
        <v>511</v>
      </c>
      <c r="DO27" s="263">
        <v>511</v>
      </c>
      <c r="DP27" s="263">
        <v>511</v>
      </c>
      <c r="DQ27" s="263">
        <v>511</v>
      </c>
      <c r="DR27" s="267">
        <f t="shared" si="0"/>
        <v>107</v>
      </c>
      <c r="DS27" s="86"/>
      <c r="DT27" s="154">
        <v>508.52455357142856</v>
      </c>
      <c r="DU27" s="154">
        <v>513.4455357142856</v>
      </c>
      <c r="DV27" s="154">
        <v>518.36651785714275</v>
      </c>
      <c r="DW27" s="87">
        <v>518.36651785714275</v>
      </c>
      <c r="DX27" s="87">
        <v>518.36651785714275</v>
      </c>
      <c r="DY27" s="96">
        <v>525.16205357142849</v>
      </c>
      <c r="DZ27" s="96">
        <v>535</v>
      </c>
      <c r="EA27" s="96">
        <v>535</v>
      </c>
      <c r="EB27" s="87">
        <v>535</v>
      </c>
      <c r="EC27" s="306">
        <v>535</v>
      </c>
      <c r="ED27" s="306">
        <v>535</v>
      </c>
      <c r="EE27" s="306">
        <v>535</v>
      </c>
      <c r="EF27" s="328">
        <v>535</v>
      </c>
      <c r="EG27" s="263">
        <v>539.38</v>
      </c>
      <c r="EH27" s="263">
        <v>539.38</v>
      </c>
      <c r="EI27" s="263">
        <v>539.38</v>
      </c>
      <c r="EJ27" s="263">
        <v>539.38</v>
      </c>
      <c r="EK27" s="263">
        <v>539.38</v>
      </c>
      <c r="EL27" s="263">
        <v>539.38</v>
      </c>
      <c r="EM27" s="263">
        <v>539.38</v>
      </c>
      <c r="EN27" s="263">
        <v>539.38</v>
      </c>
      <c r="EO27" s="263">
        <v>539.38</v>
      </c>
      <c r="EP27" s="263">
        <v>539.38</v>
      </c>
      <c r="EQ27" s="263">
        <v>539.38</v>
      </c>
      <c r="ER27" s="263">
        <v>539.38</v>
      </c>
      <c r="ES27" s="263">
        <v>539.38</v>
      </c>
      <c r="ET27" s="263">
        <v>539.38</v>
      </c>
      <c r="EU27" s="263">
        <v>539.38</v>
      </c>
      <c r="EV27" s="93"/>
      <c r="EW27" s="91"/>
      <c r="EX27" s="91"/>
      <c r="EY27" s="91"/>
      <c r="EZ27" s="91"/>
      <c r="FA27" s="91"/>
      <c r="FB27" s="91"/>
      <c r="FC27" s="91"/>
      <c r="FD27" s="91"/>
      <c r="FE27" s="87"/>
      <c r="FF27" s="87"/>
      <c r="FG27" s="87"/>
      <c r="FH27" s="94"/>
      <c r="FI27" s="273"/>
      <c r="FJ27" s="93"/>
      <c r="FK27" s="87">
        <v>166.52952069813557</v>
      </c>
      <c r="FL27" s="263"/>
      <c r="FM27" s="263"/>
      <c r="FN27" s="87"/>
      <c r="FO27" s="87"/>
      <c r="FP27" s="87"/>
      <c r="FQ27" s="87"/>
      <c r="FR27" s="87"/>
      <c r="FS27" s="87"/>
      <c r="FT27" s="87"/>
      <c r="FU27" s="87"/>
      <c r="FV27" s="94"/>
      <c r="FW27" s="273"/>
      <c r="FX27" s="93"/>
      <c r="FY27" s="87">
        <v>376.99685253237078</v>
      </c>
      <c r="FZ27" s="263"/>
      <c r="GA27" s="263"/>
      <c r="GB27" s="87"/>
      <c r="GC27" s="87"/>
      <c r="GD27" s="87"/>
      <c r="GE27" s="87"/>
      <c r="GF27" s="87"/>
      <c r="GG27" s="87"/>
      <c r="GH27" s="87"/>
      <c r="GI27" s="87"/>
      <c r="GJ27" s="94"/>
      <c r="GK27" s="273"/>
      <c r="GL27" s="93"/>
      <c r="GM27" s="87">
        <v>389.81789690476188</v>
      </c>
      <c r="GN27" s="263"/>
      <c r="GO27" s="263"/>
      <c r="GP27" s="87"/>
      <c r="GQ27" s="87"/>
      <c r="GR27" s="87"/>
      <c r="GS27" s="87"/>
      <c r="GT27" s="87"/>
      <c r="GU27" s="87"/>
      <c r="GV27" s="87"/>
      <c r="GW27" s="87"/>
      <c r="GX27" s="94"/>
      <c r="GY27" s="279"/>
      <c r="GZ27" s="86"/>
      <c r="HA27" s="87">
        <v>83.656696428571479</v>
      </c>
      <c r="HB27" s="87">
        <v>83.656696428571422</v>
      </c>
      <c r="HC27" s="87">
        <v>83.656696428571422</v>
      </c>
      <c r="HD27" s="87">
        <v>83.656696428571422</v>
      </c>
      <c r="HE27" s="87">
        <v>83.656696428571422</v>
      </c>
      <c r="HF27" s="87"/>
      <c r="HG27" s="87"/>
      <c r="HH27" s="87"/>
      <c r="HI27" s="87"/>
      <c r="HJ27" s="87"/>
      <c r="HK27" s="87"/>
      <c r="HL27" s="94"/>
      <c r="HM27" s="279"/>
      <c r="HN27" s="86"/>
      <c r="HO27" s="87">
        <v>11.505357142857122</v>
      </c>
      <c r="HP27" s="87">
        <v>11.505357142857065</v>
      </c>
      <c r="HQ27" s="87">
        <v>11.505357142857065</v>
      </c>
      <c r="HR27" s="87">
        <v>11.505357142857065</v>
      </c>
      <c r="HS27" s="87">
        <v>29.644196428571377</v>
      </c>
      <c r="HT27" s="87"/>
      <c r="HU27" s="87"/>
      <c r="HV27" s="87"/>
      <c r="HW27" s="87"/>
      <c r="HX27" s="87"/>
      <c r="HY27" s="87"/>
      <c r="HZ27" s="94"/>
    </row>
    <row r="28" spans="1:439" x14ac:dyDescent="0.35">
      <c r="A28" s="108">
        <v>44593</v>
      </c>
      <c r="B28" s="209"/>
      <c r="D28" s="155">
        <v>2701.04347826087</v>
      </c>
      <c r="E28" s="155">
        <v>2768.4623722219676</v>
      </c>
      <c r="F28" s="155">
        <v>2950.704525657442</v>
      </c>
      <c r="G28" s="96">
        <v>3110.598061693101</v>
      </c>
      <c r="H28" s="96">
        <v>3110.598061693101</v>
      </c>
      <c r="I28" s="96">
        <v>3110.598061693101</v>
      </c>
      <c r="J28" s="96">
        <v>3110.598061693101</v>
      </c>
      <c r="K28" s="96">
        <v>3110.598061693101</v>
      </c>
      <c r="L28" s="96">
        <v>3110.598061693101</v>
      </c>
      <c r="M28" s="96">
        <v>3110.598061693101</v>
      </c>
      <c r="N28" s="96">
        <v>3110.598061693101</v>
      </c>
      <c r="O28" s="96">
        <v>3110.598061693101</v>
      </c>
      <c r="P28" s="96">
        <v>3200</v>
      </c>
      <c r="Q28" s="96">
        <v>3400</v>
      </c>
      <c r="R28" s="262">
        <v>3645</v>
      </c>
      <c r="S28" s="262">
        <v>3645</v>
      </c>
      <c r="T28" s="262">
        <v>3645</v>
      </c>
      <c r="U28" s="262">
        <v>3645</v>
      </c>
      <c r="V28" s="262">
        <v>3645</v>
      </c>
      <c r="W28" s="262">
        <v>3645</v>
      </c>
      <c r="X28" s="262">
        <v>3645</v>
      </c>
      <c r="Y28" s="352">
        <v>3645</v>
      </c>
      <c r="Z28" s="352">
        <v>3645</v>
      </c>
      <c r="AA28" s="352">
        <v>3645</v>
      </c>
      <c r="AB28" s="352">
        <v>3645</v>
      </c>
      <c r="AC28" s="352">
        <v>3645</v>
      </c>
      <c r="AD28" s="352">
        <v>3645</v>
      </c>
      <c r="AE28" s="352">
        <v>3645</v>
      </c>
      <c r="AF28" s="310"/>
      <c r="AH28" s="155">
        <v>368.31286666740095</v>
      </c>
      <c r="AI28" s="155">
        <v>368.88180918813413</v>
      </c>
      <c r="AJ28" s="155">
        <v>373.73180918813415</v>
      </c>
      <c r="AK28" s="96">
        <v>371.76180918813412</v>
      </c>
      <c r="AL28" s="96">
        <v>371.76180918813412</v>
      </c>
      <c r="AM28" s="96">
        <v>440</v>
      </c>
      <c r="AN28" s="98">
        <v>440</v>
      </c>
      <c r="AO28" s="96">
        <v>445</v>
      </c>
      <c r="AP28" s="96">
        <v>440</v>
      </c>
      <c r="AQ28" s="96">
        <v>440</v>
      </c>
      <c r="AR28" s="96">
        <v>440</v>
      </c>
      <c r="AS28" s="96">
        <v>440</v>
      </c>
      <c r="AT28" s="96">
        <v>430</v>
      </c>
      <c r="AU28" s="96">
        <v>480</v>
      </c>
      <c r="AV28" s="262">
        <v>495</v>
      </c>
      <c r="AW28" s="262">
        <v>495</v>
      </c>
      <c r="AX28" s="262">
        <v>495</v>
      </c>
      <c r="AY28" s="262">
        <v>495</v>
      </c>
      <c r="AZ28" s="262">
        <v>495</v>
      </c>
      <c r="BA28" s="262">
        <v>495</v>
      </c>
      <c r="BB28" s="262">
        <v>495</v>
      </c>
      <c r="BC28" s="262">
        <v>495</v>
      </c>
      <c r="BD28" s="262">
        <v>495</v>
      </c>
      <c r="BE28" s="262">
        <v>495</v>
      </c>
      <c r="BF28" s="262">
        <v>495</v>
      </c>
      <c r="BG28" s="262">
        <v>495</v>
      </c>
      <c r="BH28" s="262">
        <v>495</v>
      </c>
      <c r="BI28" s="262">
        <v>495</v>
      </c>
      <c r="BJ28" s="237"/>
      <c r="BL28" s="155">
        <v>413.36249999999995</v>
      </c>
      <c r="BM28" s="155">
        <v>418.28348214285711</v>
      </c>
      <c r="BN28" s="155">
        <v>423.20446428571427</v>
      </c>
      <c r="BO28" s="155">
        <v>423.20446428571427</v>
      </c>
      <c r="BP28" s="155">
        <v>423.20446428571427</v>
      </c>
      <c r="BQ28" s="155">
        <v>420</v>
      </c>
      <c r="BR28" s="155">
        <v>420</v>
      </c>
      <c r="BS28" s="155">
        <v>420</v>
      </c>
      <c r="BT28" s="155">
        <v>415</v>
      </c>
      <c r="BU28" s="155">
        <v>415</v>
      </c>
      <c r="BV28" s="155">
        <v>415</v>
      </c>
      <c r="BW28" s="155">
        <v>415</v>
      </c>
      <c r="BX28" s="326">
        <v>415</v>
      </c>
      <c r="BY28" s="155">
        <v>404</v>
      </c>
      <c r="BZ28" s="289">
        <v>404</v>
      </c>
      <c r="CA28" s="289">
        <v>404</v>
      </c>
      <c r="CB28" s="289">
        <v>404</v>
      </c>
      <c r="CC28" s="289">
        <v>404</v>
      </c>
      <c r="CD28" s="289">
        <v>404</v>
      </c>
      <c r="CE28" s="289">
        <v>404</v>
      </c>
      <c r="CF28" s="289">
        <v>404</v>
      </c>
      <c r="CG28" s="289">
        <v>404</v>
      </c>
      <c r="CH28" s="289">
        <v>404</v>
      </c>
      <c r="CI28" s="289">
        <v>404</v>
      </c>
      <c r="CJ28" s="289">
        <v>404</v>
      </c>
      <c r="CK28" s="289">
        <v>404</v>
      </c>
      <c r="CL28" s="289">
        <v>404</v>
      </c>
      <c r="CM28" s="289">
        <v>404</v>
      </c>
      <c r="CP28" s="155">
        <v>497.01919642857143</v>
      </c>
      <c r="CQ28" s="155">
        <v>501.94017857142853</v>
      </c>
      <c r="CR28" s="155">
        <v>506.86116071428569</v>
      </c>
      <c r="CS28" s="96">
        <v>506.86116071428569</v>
      </c>
      <c r="CT28" s="96">
        <v>506.86116071428569</v>
      </c>
      <c r="CU28" s="96">
        <v>503.65669642857142</v>
      </c>
      <c r="CV28" s="96">
        <v>503.65669642857142</v>
      </c>
      <c r="CW28" s="96">
        <v>503.65669642857142</v>
      </c>
      <c r="CX28" s="96">
        <v>503.65669642857142</v>
      </c>
      <c r="CY28" s="96">
        <v>503.65669642857142</v>
      </c>
      <c r="CZ28" s="96">
        <v>503.65669642857142</v>
      </c>
      <c r="DA28" s="96">
        <v>504</v>
      </c>
      <c r="DB28" s="320">
        <v>504</v>
      </c>
      <c r="DC28" s="96">
        <v>487</v>
      </c>
      <c r="DD28" s="262">
        <v>487</v>
      </c>
      <c r="DE28" s="262">
        <v>487</v>
      </c>
      <c r="DF28" s="262">
        <v>487</v>
      </c>
      <c r="DG28" s="262">
        <v>487</v>
      </c>
      <c r="DH28" s="262">
        <v>487</v>
      </c>
      <c r="DI28" s="262">
        <v>487</v>
      </c>
      <c r="DJ28" s="262">
        <v>487</v>
      </c>
      <c r="DK28" s="262">
        <v>487</v>
      </c>
      <c r="DL28" s="262">
        <v>487</v>
      </c>
      <c r="DM28" s="262">
        <v>487</v>
      </c>
      <c r="DN28" s="262">
        <v>487</v>
      </c>
      <c r="DO28" s="262">
        <v>487</v>
      </c>
      <c r="DP28" s="262">
        <v>487</v>
      </c>
      <c r="DQ28" s="262">
        <v>487</v>
      </c>
      <c r="DR28" s="267">
        <f t="shared" si="0"/>
        <v>83</v>
      </c>
      <c r="DT28" s="155">
        <v>518.52455357142856</v>
      </c>
      <c r="DU28" s="155">
        <v>523.4455357142856</v>
      </c>
      <c r="DV28" s="155">
        <v>528.36651785714275</v>
      </c>
      <c r="DW28" s="96">
        <v>528.36651785714275</v>
      </c>
      <c r="DX28" s="96">
        <v>528.36651785714275</v>
      </c>
      <c r="DY28" s="96">
        <v>525.16205357142849</v>
      </c>
      <c r="DZ28" s="96">
        <v>535</v>
      </c>
      <c r="EA28" s="96">
        <v>535</v>
      </c>
      <c r="EB28" s="96">
        <v>535</v>
      </c>
      <c r="EC28" s="294">
        <v>535</v>
      </c>
      <c r="ED28" s="294">
        <v>535</v>
      </c>
      <c r="EE28" s="294">
        <v>535</v>
      </c>
      <c r="EF28" s="329">
        <v>535</v>
      </c>
      <c r="EG28" s="294">
        <v>535</v>
      </c>
      <c r="EH28" s="262">
        <v>591</v>
      </c>
      <c r="EI28" s="262">
        <v>591</v>
      </c>
      <c r="EJ28" s="262">
        <v>591</v>
      </c>
      <c r="EK28" s="262">
        <v>591</v>
      </c>
      <c r="EL28" s="262">
        <v>591</v>
      </c>
      <c r="EM28" s="262">
        <v>591</v>
      </c>
      <c r="EN28" s="262">
        <v>591</v>
      </c>
      <c r="EO28" s="262">
        <v>591</v>
      </c>
      <c r="EP28" s="262">
        <v>591</v>
      </c>
      <c r="EQ28" s="262">
        <v>591</v>
      </c>
      <c r="ER28" s="262">
        <v>591</v>
      </c>
      <c r="ES28" s="262">
        <v>591</v>
      </c>
      <c r="ET28" s="262">
        <v>591</v>
      </c>
      <c r="EU28" s="262">
        <v>591</v>
      </c>
      <c r="EV28" s="95"/>
      <c r="EW28" s="91"/>
      <c r="EX28" s="91"/>
      <c r="EY28" s="91"/>
      <c r="EZ28" s="91"/>
      <c r="FA28" s="91"/>
      <c r="FB28" s="91"/>
      <c r="FC28" s="91"/>
      <c r="FD28" s="91"/>
      <c r="FE28" s="96"/>
      <c r="FF28" s="96"/>
      <c r="FG28" s="96"/>
      <c r="FH28" s="97"/>
      <c r="FI28" s="239"/>
      <c r="FK28" s="96">
        <v>171.52952069813557</v>
      </c>
      <c r="FL28" s="262"/>
      <c r="FM28" s="262"/>
      <c r="FN28" s="96"/>
      <c r="FO28" s="96"/>
      <c r="FP28" s="96"/>
      <c r="FQ28" s="96"/>
      <c r="FR28" s="96"/>
      <c r="FS28" s="96"/>
      <c r="FT28" s="96"/>
      <c r="FU28" s="96"/>
      <c r="FV28" s="97"/>
      <c r="FW28" s="239"/>
      <c r="FX28" s="95"/>
      <c r="FY28" s="96">
        <v>382.55996151127249</v>
      </c>
      <c r="FZ28" s="262"/>
      <c r="GA28" s="262"/>
      <c r="GB28" s="96"/>
      <c r="GC28" s="96"/>
      <c r="GD28" s="96"/>
      <c r="GE28" s="96"/>
      <c r="GF28" s="96"/>
      <c r="GG28" s="96"/>
      <c r="GH28" s="96"/>
      <c r="GI28" s="96"/>
      <c r="GJ28" s="97"/>
      <c r="GK28" s="239"/>
      <c r="GL28" s="95"/>
      <c r="GM28" s="96">
        <v>395.40288357142862</v>
      </c>
      <c r="GN28" s="262"/>
      <c r="GO28" s="262"/>
      <c r="GP28" s="96"/>
      <c r="GQ28" s="96"/>
      <c r="GR28" s="96"/>
      <c r="GS28" s="96"/>
      <c r="GT28" s="96"/>
      <c r="GU28" s="96"/>
      <c r="GV28" s="96"/>
      <c r="GW28" s="96"/>
      <c r="GX28" s="97"/>
      <c r="GY28" s="280"/>
      <c r="HA28" s="96">
        <v>83.656696428571479</v>
      </c>
      <c r="HB28" s="96">
        <v>83.656696428571422</v>
      </c>
      <c r="HC28" s="96">
        <v>83.656696428571422</v>
      </c>
      <c r="HD28" s="96">
        <v>83.656696428571422</v>
      </c>
      <c r="HE28" s="96">
        <v>83.656696428571422</v>
      </c>
      <c r="HF28" s="96"/>
      <c r="HG28" s="96"/>
      <c r="HH28" s="96"/>
      <c r="HI28" s="96"/>
      <c r="HJ28" s="96"/>
      <c r="HK28" s="96"/>
      <c r="HL28" s="97"/>
      <c r="HM28" s="280"/>
      <c r="HO28" s="96">
        <v>21.505357142857122</v>
      </c>
      <c r="HP28" s="96">
        <v>21.505357142857065</v>
      </c>
      <c r="HQ28" s="96">
        <v>21.505357142857065</v>
      </c>
      <c r="HR28" s="96">
        <v>21.505357142857065</v>
      </c>
      <c r="HS28" s="96">
        <v>14.644196428571377</v>
      </c>
      <c r="HT28" s="96"/>
      <c r="HU28" s="96"/>
      <c r="HV28" s="96"/>
      <c r="HW28" s="96"/>
      <c r="HX28" s="96"/>
      <c r="HY28" s="96"/>
      <c r="HZ28" s="97"/>
    </row>
    <row r="29" spans="1:439" x14ac:dyDescent="0.35">
      <c r="A29" s="108">
        <v>44621</v>
      </c>
      <c r="B29" s="209"/>
      <c r="D29" s="155">
        <v>2651.04347826087</v>
      </c>
      <c r="E29" s="155">
        <v>2718.3156603276366</v>
      </c>
      <c r="F29" s="155">
        <v>2900.229200021211</v>
      </c>
      <c r="G29" s="96">
        <v>3050.0415728624303</v>
      </c>
      <c r="H29" s="96">
        <v>3050.0415728624303</v>
      </c>
      <c r="I29" s="96">
        <v>3050.0415728624303</v>
      </c>
      <c r="J29" s="96">
        <v>3050.0415728624303</v>
      </c>
      <c r="K29" s="96">
        <v>3050.0415728624303</v>
      </c>
      <c r="L29" s="96">
        <v>3050.0415728624303</v>
      </c>
      <c r="M29" s="96">
        <v>3050.0415728624303</v>
      </c>
      <c r="N29" s="96">
        <v>3050.0415728624303</v>
      </c>
      <c r="O29" s="96">
        <v>3050.0415728624303</v>
      </c>
      <c r="P29" s="96">
        <v>3050.0415728624303</v>
      </c>
      <c r="Q29" s="96">
        <v>3050.0415728624303</v>
      </c>
      <c r="R29" s="96">
        <v>3750</v>
      </c>
      <c r="S29" s="262">
        <v>3761.25</v>
      </c>
      <c r="T29" s="262">
        <v>3761.25</v>
      </c>
      <c r="U29" s="262">
        <v>3761.25</v>
      </c>
      <c r="V29" s="262">
        <v>3761.25</v>
      </c>
      <c r="W29" s="262">
        <v>3761.25</v>
      </c>
      <c r="X29" s="262">
        <v>3761.25</v>
      </c>
      <c r="Y29" s="352">
        <v>3761.25</v>
      </c>
      <c r="Z29" s="352">
        <v>3761.25</v>
      </c>
      <c r="AA29" s="352">
        <v>3761.25</v>
      </c>
      <c r="AB29" s="352">
        <v>3761.25</v>
      </c>
      <c r="AC29" s="352">
        <v>3761.25</v>
      </c>
      <c r="AD29" s="352">
        <v>3761.25</v>
      </c>
      <c r="AE29" s="352">
        <v>3761.25</v>
      </c>
      <c r="AF29" s="310"/>
      <c r="AH29" s="155">
        <v>378.37676179471657</v>
      </c>
      <c r="AI29" s="155">
        <v>378.76950610066541</v>
      </c>
      <c r="AJ29" s="155">
        <v>383.61950610066543</v>
      </c>
      <c r="AK29" s="96">
        <v>381.64950610066541</v>
      </c>
      <c r="AL29" s="96">
        <v>381.64950610066541</v>
      </c>
      <c r="AM29" s="96">
        <v>450</v>
      </c>
      <c r="AN29" s="98">
        <v>450</v>
      </c>
      <c r="AO29" s="96">
        <v>455</v>
      </c>
      <c r="AP29" s="96">
        <v>450</v>
      </c>
      <c r="AQ29" s="96">
        <v>450</v>
      </c>
      <c r="AR29" s="96">
        <v>450</v>
      </c>
      <c r="AS29" s="96">
        <v>450</v>
      </c>
      <c r="AT29" s="96">
        <v>450</v>
      </c>
      <c r="AU29" s="96">
        <v>455</v>
      </c>
      <c r="AV29" s="96">
        <v>630</v>
      </c>
      <c r="AW29" s="262">
        <v>635</v>
      </c>
      <c r="AX29" s="262">
        <v>635</v>
      </c>
      <c r="AY29" s="262">
        <v>635</v>
      </c>
      <c r="AZ29" s="262">
        <v>635</v>
      </c>
      <c r="BA29" s="262">
        <v>635</v>
      </c>
      <c r="BB29" s="262">
        <v>635</v>
      </c>
      <c r="BC29" s="262">
        <v>635</v>
      </c>
      <c r="BD29" s="262">
        <v>635</v>
      </c>
      <c r="BE29" s="262">
        <v>635</v>
      </c>
      <c r="BF29" s="262">
        <v>635</v>
      </c>
      <c r="BG29" s="262">
        <v>635</v>
      </c>
      <c r="BH29" s="262">
        <v>635</v>
      </c>
      <c r="BI29" s="262">
        <v>635</v>
      </c>
      <c r="BJ29" s="237"/>
      <c r="BL29" s="155">
        <v>433.04642857142852</v>
      </c>
      <c r="BM29" s="155">
        <v>437.96741071428568</v>
      </c>
      <c r="BN29" s="155">
        <v>442.88839285714283</v>
      </c>
      <c r="BO29" s="155">
        <v>442.88839285714283</v>
      </c>
      <c r="BP29" s="155">
        <v>442.88839285714283</v>
      </c>
      <c r="BQ29" s="155">
        <v>430</v>
      </c>
      <c r="BR29" s="155">
        <v>430</v>
      </c>
      <c r="BS29" s="155">
        <v>430</v>
      </c>
      <c r="BT29" s="155">
        <v>430</v>
      </c>
      <c r="BU29" s="155">
        <v>430</v>
      </c>
      <c r="BV29" s="155">
        <v>430</v>
      </c>
      <c r="BW29" s="155">
        <v>430</v>
      </c>
      <c r="BX29" s="326">
        <v>430</v>
      </c>
      <c r="BY29" s="155">
        <v>430</v>
      </c>
      <c r="BZ29" s="331">
        <v>527</v>
      </c>
      <c r="CA29" s="289">
        <v>527</v>
      </c>
      <c r="CB29" s="289">
        <v>527</v>
      </c>
      <c r="CC29" s="289">
        <v>527</v>
      </c>
      <c r="CD29" s="289">
        <v>527</v>
      </c>
      <c r="CE29" s="289">
        <v>527</v>
      </c>
      <c r="CF29" s="289">
        <v>527</v>
      </c>
      <c r="CG29" s="289">
        <v>527</v>
      </c>
      <c r="CH29" s="289">
        <v>527</v>
      </c>
      <c r="CI29" s="289">
        <v>527</v>
      </c>
      <c r="CJ29" s="289">
        <v>527</v>
      </c>
      <c r="CK29" s="289">
        <v>527</v>
      </c>
      <c r="CL29" s="289">
        <v>527</v>
      </c>
      <c r="CM29" s="289">
        <v>527</v>
      </c>
      <c r="CP29" s="155">
        <v>506.86116071428569</v>
      </c>
      <c r="CQ29" s="155">
        <v>511.78214285714284</v>
      </c>
      <c r="CR29" s="155">
        <v>516.703125</v>
      </c>
      <c r="CS29" s="96">
        <v>516.703125</v>
      </c>
      <c r="CT29" s="96">
        <v>516.703125</v>
      </c>
      <c r="CU29" s="96">
        <v>503.81473214285717</v>
      </c>
      <c r="CV29" s="96">
        <v>503.81473214285717</v>
      </c>
      <c r="CW29" s="96">
        <v>503.81473214285717</v>
      </c>
      <c r="CX29" s="96">
        <v>503.81473214285717</v>
      </c>
      <c r="CY29" s="96">
        <v>503.81473214285717</v>
      </c>
      <c r="CZ29" s="96">
        <v>503.81473214285717</v>
      </c>
      <c r="DA29" s="96">
        <v>503.81473214285717</v>
      </c>
      <c r="DB29" s="320">
        <v>503.81473214285717</v>
      </c>
      <c r="DC29" s="96">
        <v>503.81473214285717</v>
      </c>
      <c r="DD29" s="96">
        <v>674</v>
      </c>
      <c r="DE29" s="262">
        <v>674</v>
      </c>
      <c r="DF29" s="262">
        <v>674</v>
      </c>
      <c r="DG29" s="262">
        <v>674</v>
      </c>
      <c r="DH29" s="262">
        <v>674</v>
      </c>
      <c r="DI29" s="262">
        <v>674</v>
      </c>
      <c r="DJ29" s="262">
        <v>674</v>
      </c>
      <c r="DK29" s="262">
        <v>674</v>
      </c>
      <c r="DL29" s="262">
        <v>674</v>
      </c>
      <c r="DM29" s="262">
        <v>674</v>
      </c>
      <c r="DN29" s="262">
        <v>674</v>
      </c>
      <c r="DO29" s="262">
        <v>674</v>
      </c>
      <c r="DP29" s="262">
        <v>674</v>
      </c>
      <c r="DQ29" s="262">
        <v>674</v>
      </c>
      <c r="DR29" s="267">
        <f t="shared" si="0"/>
        <v>147</v>
      </c>
      <c r="DT29" s="155">
        <v>523.36651785714275</v>
      </c>
      <c r="DU29" s="155">
        <v>528.28749999999991</v>
      </c>
      <c r="DV29" s="155">
        <v>533.20848214285706</v>
      </c>
      <c r="DW29" s="96">
        <v>533.20848214285706</v>
      </c>
      <c r="DX29" s="96">
        <v>533.20848214285706</v>
      </c>
      <c r="DY29" s="96">
        <v>520.32008928571418</v>
      </c>
      <c r="DZ29" s="96">
        <v>545</v>
      </c>
      <c r="EA29" s="96">
        <v>545</v>
      </c>
      <c r="EB29" s="96">
        <v>545</v>
      </c>
      <c r="EC29" s="294">
        <v>545</v>
      </c>
      <c r="ED29" s="294">
        <v>545</v>
      </c>
      <c r="EE29" s="294">
        <v>545</v>
      </c>
      <c r="EF29" s="329">
        <v>545</v>
      </c>
      <c r="EG29" s="294">
        <v>545</v>
      </c>
      <c r="EH29" s="305">
        <v>715.18526785714289</v>
      </c>
      <c r="EI29" s="302">
        <v>887.5</v>
      </c>
      <c r="EJ29" s="302">
        <v>887.5</v>
      </c>
      <c r="EK29" s="302">
        <v>887.5</v>
      </c>
      <c r="EL29" s="302">
        <v>887.5</v>
      </c>
      <c r="EM29" s="302">
        <v>887.5</v>
      </c>
      <c r="EN29" s="302">
        <v>887.5</v>
      </c>
      <c r="EO29" s="302">
        <v>887.5</v>
      </c>
      <c r="EP29" s="302">
        <v>887.5</v>
      </c>
      <c r="EQ29" s="302">
        <v>887.5</v>
      </c>
      <c r="ER29" s="302">
        <v>887.5</v>
      </c>
      <c r="ES29" s="302">
        <v>887.5</v>
      </c>
      <c r="ET29" s="302">
        <v>887.5</v>
      </c>
      <c r="EU29" s="302">
        <v>887.5</v>
      </c>
      <c r="EV29" s="95"/>
      <c r="EW29" s="91"/>
      <c r="EX29" s="91"/>
      <c r="EY29" s="91"/>
      <c r="EZ29" s="91"/>
      <c r="FA29" s="91"/>
      <c r="FB29" s="91"/>
      <c r="FC29" s="91"/>
      <c r="FD29" s="91"/>
      <c r="FE29" s="96"/>
      <c r="FF29" s="96"/>
      <c r="FG29" s="96"/>
      <c r="FH29" s="97"/>
      <c r="FI29" s="239"/>
      <c r="FK29" s="96">
        <v>171.52952069813557</v>
      </c>
      <c r="FL29" s="262"/>
      <c r="FM29" s="262"/>
      <c r="FN29" s="96"/>
      <c r="FO29" s="96"/>
      <c r="FP29" s="96"/>
      <c r="FQ29" s="96"/>
      <c r="FR29" s="96"/>
      <c r="FS29" s="96"/>
      <c r="FT29" s="96"/>
      <c r="FU29" s="96"/>
      <c r="FV29" s="97"/>
      <c r="FW29" s="239"/>
      <c r="FX29" s="95"/>
      <c r="FY29" s="96">
        <v>379.88324105798796</v>
      </c>
      <c r="FZ29" s="262"/>
      <c r="GA29" s="262"/>
      <c r="GB29" s="96"/>
      <c r="GC29" s="96"/>
      <c r="GD29" s="96"/>
      <c r="GE29" s="96"/>
      <c r="GF29" s="96"/>
      <c r="GG29" s="96"/>
      <c r="GH29" s="96"/>
      <c r="GI29" s="96"/>
      <c r="GJ29" s="97"/>
      <c r="GK29" s="239"/>
      <c r="GL29" s="95"/>
      <c r="GM29" s="96">
        <v>363.80886595238098</v>
      </c>
      <c r="GN29" s="262"/>
      <c r="GO29" s="262"/>
      <c r="GP29" s="96"/>
      <c r="GQ29" s="96"/>
      <c r="GR29" s="96"/>
      <c r="GS29" s="96"/>
      <c r="GT29" s="96"/>
      <c r="GU29" s="96"/>
      <c r="GV29" s="96"/>
      <c r="GW29" s="96"/>
      <c r="GX29" s="97"/>
      <c r="GY29" s="280"/>
      <c r="HA29" s="96">
        <v>73.814732142857167</v>
      </c>
      <c r="HB29" s="96">
        <v>73.814732142857167</v>
      </c>
      <c r="HC29" s="96">
        <v>73.814732142857167</v>
      </c>
      <c r="HD29" s="96">
        <v>73.814732142857167</v>
      </c>
      <c r="HE29" s="96">
        <v>73.814732142857167</v>
      </c>
      <c r="HF29" s="96"/>
      <c r="HG29" s="96"/>
      <c r="HH29" s="96"/>
      <c r="HI29" s="96"/>
      <c r="HJ29" s="96"/>
      <c r="HK29" s="96"/>
      <c r="HL29" s="97"/>
      <c r="HM29" s="280"/>
      <c r="HO29" s="96">
        <v>16.505357142857065</v>
      </c>
      <c r="HP29" s="96">
        <v>16.505357142857065</v>
      </c>
      <c r="HQ29" s="96">
        <v>16.505357142857065</v>
      </c>
      <c r="HR29" s="96">
        <v>16.505357142857065</v>
      </c>
      <c r="HS29" s="96">
        <v>9.8022321428570649</v>
      </c>
      <c r="HT29" s="96"/>
      <c r="HU29" s="96"/>
      <c r="HV29" s="96"/>
      <c r="HW29" s="96"/>
      <c r="HX29" s="96"/>
      <c r="HY29" s="96"/>
      <c r="HZ29" s="97"/>
    </row>
    <row r="30" spans="1:439" x14ac:dyDescent="0.35">
      <c r="A30" s="108">
        <v>44652</v>
      </c>
      <c r="B30" s="209"/>
      <c r="D30" s="155">
        <v>2581.04347826087</v>
      </c>
      <c r="E30" s="155">
        <v>2648.3145282941568</v>
      </c>
      <c r="F30" s="155">
        <v>2820.187996435352</v>
      </c>
      <c r="G30" s="96">
        <v>3090.107194363376</v>
      </c>
      <c r="H30" s="96">
        <v>3090.107194363376</v>
      </c>
      <c r="I30" s="96">
        <v>3090.107194363376</v>
      </c>
      <c r="J30" s="96">
        <v>3090.107194363376</v>
      </c>
      <c r="K30" s="96">
        <v>3090.107194363376</v>
      </c>
      <c r="L30" s="96">
        <v>3090.107194363376</v>
      </c>
      <c r="M30" s="96">
        <v>3090.107194363376</v>
      </c>
      <c r="N30" s="96">
        <v>3090.107194363376</v>
      </c>
      <c r="O30" s="96">
        <v>3090.107194363376</v>
      </c>
      <c r="P30" s="96">
        <v>3090.107194363376</v>
      </c>
      <c r="Q30" s="96">
        <v>3090.107194363376</v>
      </c>
      <c r="R30" s="96">
        <v>3700</v>
      </c>
      <c r="S30" s="96">
        <v>4000</v>
      </c>
      <c r="T30" s="262">
        <v>3983</v>
      </c>
      <c r="U30" s="262">
        <v>3983</v>
      </c>
      <c r="V30" s="262">
        <v>3983</v>
      </c>
      <c r="W30" s="262">
        <v>3983</v>
      </c>
      <c r="X30" s="262">
        <v>3983</v>
      </c>
      <c r="Y30" s="352">
        <v>3983</v>
      </c>
      <c r="Z30" s="352">
        <v>3983</v>
      </c>
      <c r="AA30" s="352">
        <v>3983</v>
      </c>
      <c r="AB30" s="352">
        <v>3983</v>
      </c>
      <c r="AC30" s="352">
        <v>3983</v>
      </c>
      <c r="AD30" s="352">
        <v>3983</v>
      </c>
      <c r="AE30" s="352">
        <v>3983</v>
      </c>
      <c r="AF30" s="310"/>
      <c r="AH30" s="155">
        <v>383.11218649453633</v>
      </c>
      <c r="AI30" s="155">
        <v>383.55348583400149</v>
      </c>
      <c r="AJ30" s="155">
        <v>388.40348583400151</v>
      </c>
      <c r="AK30" s="96">
        <v>386.43348583400149</v>
      </c>
      <c r="AL30" s="96">
        <v>386.43348583400149</v>
      </c>
      <c r="AM30" s="96">
        <v>455</v>
      </c>
      <c r="AN30" s="98">
        <v>455</v>
      </c>
      <c r="AO30" s="96">
        <v>465</v>
      </c>
      <c r="AP30" s="96">
        <v>460</v>
      </c>
      <c r="AQ30" s="96">
        <v>460</v>
      </c>
      <c r="AR30" s="96">
        <v>460</v>
      </c>
      <c r="AS30" s="96">
        <v>460</v>
      </c>
      <c r="AT30" s="96">
        <v>460</v>
      </c>
      <c r="AU30" s="96">
        <v>460</v>
      </c>
      <c r="AV30" s="96">
        <v>635</v>
      </c>
      <c r="AW30" s="96">
        <v>635</v>
      </c>
      <c r="AX30" s="262">
        <v>616</v>
      </c>
      <c r="AY30" s="262">
        <v>616</v>
      </c>
      <c r="AZ30" s="262">
        <v>616</v>
      </c>
      <c r="BA30" s="262">
        <v>616</v>
      </c>
      <c r="BB30" s="262">
        <v>616</v>
      </c>
      <c r="BC30" s="262">
        <v>616</v>
      </c>
      <c r="BD30" s="262">
        <v>616</v>
      </c>
      <c r="BE30" s="262">
        <v>616</v>
      </c>
      <c r="BF30" s="262">
        <v>616</v>
      </c>
      <c r="BG30" s="262">
        <v>616</v>
      </c>
      <c r="BH30" s="262">
        <v>616</v>
      </c>
      <c r="BI30" s="262">
        <v>616</v>
      </c>
      <c r="BJ30" s="237"/>
      <c r="BL30" s="155">
        <v>428.12544642857142</v>
      </c>
      <c r="BM30" s="155">
        <v>433.04642857142852</v>
      </c>
      <c r="BN30" s="155">
        <v>437.96741071428568</v>
      </c>
      <c r="BO30" s="155">
        <v>437.96741071428568</v>
      </c>
      <c r="BP30" s="155">
        <v>437.96741071428568</v>
      </c>
      <c r="BQ30" s="155">
        <v>435</v>
      </c>
      <c r="BR30" s="155">
        <v>435</v>
      </c>
      <c r="BS30" s="155">
        <v>435</v>
      </c>
      <c r="BT30" s="155">
        <v>435</v>
      </c>
      <c r="BU30" s="155">
        <v>435</v>
      </c>
      <c r="BV30" s="155">
        <v>435</v>
      </c>
      <c r="BW30" s="155">
        <v>435</v>
      </c>
      <c r="BX30" s="326">
        <v>435</v>
      </c>
      <c r="BY30" s="155">
        <v>435</v>
      </c>
      <c r="BZ30" s="155">
        <v>530</v>
      </c>
      <c r="CA30" s="155">
        <v>507</v>
      </c>
      <c r="CB30" s="289">
        <v>507</v>
      </c>
      <c r="CC30" s="289">
        <v>507</v>
      </c>
      <c r="CD30" s="289">
        <v>507</v>
      </c>
      <c r="CE30" s="289">
        <v>507</v>
      </c>
      <c r="CF30" s="289">
        <v>507</v>
      </c>
      <c r="CG30" s="289">
        <v>507</v>
      </c>
      <c r="CH30" s="289">
        <v>507</v>
      </c>
      <c r="CI30" s="289">
        <v>507</v>
      </c>
      <c r="CJ30" s="289">
        <v>507</v>
      </c>
      <c r="CK30" s="289">
        <v>507</v>
      </c>
      <c r="CL30" s="289">
        <v>507</v>
      </c>
      <c r="CM30" s="289">
        <v>507</v>
      </c>
      <c r="CP30" s="155">
        <v>501.94017857142853</v>
      </c>
      <c r="CQ30" s="155">
        <v>506.86116071428569</v>
      </c>
      <c r="CR30" s="155">
        <v>511.78214285714284</v>
      </c>
      <c r="CS30" s="96">
        <v>511.78214285714284</v>
      </c>
      <c r="CT30" s="96">
        <v>511.78214285714284</v>
      </c>
      <c r="CU30" s="96">
        <v>508.81473214285717</v>
      </c>
      <c r="CV30" s="96">
        <v>508.81473214285717</v>
      </c>
      <c r="CW30" s="96">
        <v>508.81473214285717</v>
      </c>
      <c r="CX30" s="96">
        <v>508.81473214285717</v>
      </c>
      <c r="CY30" s="96">
        <v>508.81473214285717</v>
      </c>
      <c r="CZ30" s="96">
        <v>508.81473214285717</v>
      </c>
      <c r="DA30" s="96">
        <v>508.81473214285717</v>
      </c>
      <c r="DB30" s="320">
        <v>508.81473214285717</v>
      </c>
      <c r="DC30" s="96">
        <v>508.81473214285717</v>
      </c>
      <c r="DD30" s="96">
        <v>680</v>
      </c>
      <c r="DE30" s="294">
        <v>748</v>
      </c>
      <c r="DF30" s="262">
        <v>748</v>
      </c>
      <c r="DG30" s="262">
        <v>748</v>
      </c>
      <c r="DH30" s="262">
        <v>748</v>
      </c>
      <c r="DI30" s="262">
        <v>748</v>
      </c>
      <c r="DJ30" s="262">
        <v>748</v>
      </c>
      <c r="DK30" s="262">
        <v>748</v>
      </c>
      <c r="DL30" s="262">
        <v>748</v>
      </c>
      <c r="DM30" s="262">
        <v>748</v>
      </c>
      <c r="DN30" s="262">
        <v>748</v>
      </c>
      <c r="DO30" s="262">
        <v>748</v>
      </c>
      <c r="DP30" s="262">
        <v>748</v>
      </c>
      <c r="DQ30" s="262">
        <v>748</v>
      </c>
      <c r="DR30" s="267">
        <f t="shared" si="0"/>
        <v>241</v>
      </c>
      <c r="DT30" s="155">
        <v>523.4455357142856</v>
      </c>
      <c r="DU30" s="155">
        <v>528.36651785714275</v>
      </c>
      <c r="DV30" s="155">
        <v>533.28749999999991</v>
      </c>
      <c r="DW30" s="96">
        <v>533.28749999999991</v>
      </c>
      <c r="DX30" s="96">
        <v>533.28749999999991</v>
      </c>
      <c r="DY30" s="96">
        <v>530.32008928571418</v>
      </c>
      <c r="DZ30" s="96">
        <v>545</v>
      </c>
      <c r="EA30" s="96">
        <v>545</v>
      </c>
      <c r="EB30" s="96">
        <v>545</v>
      </c>
      <c r="EC30" s="294">
        <v>545</v>
      </c>
      <c r="ED30" s="294">
        <v>545</v>
      </c>
      <c r="EE30" s="294">
        <v>545</v>
      </c>
      <c r="EF30" s="329">
        <v>545</v>
      </c>
      <c r="EG30" s="294">
        <v>545</v>
      </c>
      <c r="EH30" s="91">
        <v>720</v>
      </c>
      <c r="EI30" s="91">
        <v>975</v>
      </c>
      <c r="EJ30" s="302">
        <v>984</v>
      </c>
      <c r="EK30" s="302">
        <v>984</v>
      </c>
      <c r="EL30" s="302">
        <v>984</v>
      </c>
      <c r="EM30" s="302">
        <v>984</v>
      </c>
      <c r="EN30" s="302">
        <v>984</v>
      </c>
      <c r="EO30" s="302">
        <v>984</v>
      </c>
      <c r="EP30" s="302">
        <v>984</v>
      </c>
      <c r="EQ30" s="302">
        <v>984</v>
      </c>
      <c r="ER30" s="302">
        <v>984</v>
      </c>
      <c r="ES30" s="302">
        <v>984</v>
      </c>
      <c r="ET30" s="302">
        <v>984</v>
      </c>
      <c r="EU30" s="302">
        <v>984</v>
      </c>
      <c r="EV30" s="95"/>
      <c r="EW30" s="91"/>
      <c r="EX30" s="91"/>
      <c r="EY30" s="91"/>
      <c r="EZ30" s="91"/>
      <c r="FA30" s="91"/>
      <c r="FB30" s="91"/>
      <c r="FC30" s="91"/>
      <c r="FD30" s="91"/>
      <c r="FE30" s="96"/>
      <c r="FF30" s="96"/>
      <c r="FG30" s="96"/>
      <c r="FH30" s="97"/>
      <c r="FI30" s="239"/>
      <c r="FK30" s="96">
        <v>176.52952069813557</v>
      </c>
      <c r="FL30" s="262"/>
      <c r="FM30" s="262"/>
      <c r="FN30" s="96"/>
      <c r="FO30" s="96"/>
      <c r="FP30" s="96"/>
      <c r="FQ30" s="96"/>
      <c r="FR30" s="96"/>
      <c r="FS30" s="96"/>
      <c r="FT30" s="96"/>
      <c r="FU30" s="96"/>
      <c r="FV30" s="97"/>
      <c r="FW30" s="239"/>
      <c r="FX30" s="95"/>
      <c r="FY30" s="96">
        <v>389.61264465232216</v>
      </c>
      <c r="FZ30" s="262"/>
      <c r="GA30" s="262"/>
      <c r="GB30" s="96"/>
      <c r="GC30" s="96"/>
      <c r="GD30" s="96"/>
      <c r="GE30" s="96"/>
      <c r="GF30" s="96"/>
      <c r="GG30" s="96"/>
      <c r="GH30" s="96"/>
      <c r="GI30" s="96"/>
      <c r="GJ30" s="97"/>
      <c r="GK30" s="239"/>
      <c r="GL30" s="95"/>
      <c r="GM30" s="96">
        <v>313.39438809523813</v>
      </c>
      <c r="GN30" s="262"/>
      <c r="GO30" s="262"/>
      <c r="GP30" s="96"/>
      <c r="GQ30" s="96"/>
      <c r="GR30" s="96"/>
      <c r="GS30" s="96"/>
      <c r="GT30" s="96"/>
      <c r="GU30" s="96"/>
      <c r="GV30" s="96"/>
      <c r="GW30" s="96"/>
      <c r="GX30" s="97"/>
      <c r="GY30" s="280"/>
      <c r="HA30" s="96">
        <v>73.81473214285711</v>
      </c>
      <c r="HB30" s="96">
        <v>73.814732142857167</v>
      </c>
      <c r="HC30" s="96">
        <v>73.814732142857167</v>
      </c>
      <c r="HD30" s="96">
        <v>73.814732142857167</v>
      </c>
      <c r="HE30" s="96">
        <v>73.814732142857167</v>
      </c>
      <c r="HF30" s="96"/>
      <c r="HG30" s="96"/>
      <c r="HH30" s="96"/>
      <c r="HI30" s="96"/>
      <c r="HJ30" s="96"/>
      <c r="HK30" s="96"/>
      <c r="HL30" s="97"/>
      <c r="HM30" s="280"/>
      <c r="HO30" s="96">
        <v>21.505357142857065</v>
      </c>
      <c r="HP30" s="96">
        <v>21.505357142857065</v>
      </c>
      <c r="HQ30" s="96">
        <v>21.505357142857065</v>
      </c>
      <c r="HR30" s="96">
        <v>21.505357142857065</v>
      </c>
      <c r="HS30" s="96">
        <v>28.217857142857156</v>
      </c>
      <c r="HT30" s="96"/>
      <c r="HU30" s="96"/>
      <c r="HV30" s="96"/>
      <c r="HW30" s="96"/>
      <c r="HX30" s="96"/>
      <c r="HY30" s="96"/>
      <c r="HZ30" s="97"/>
    </row>
    <row r="31" spans="1:439" x14ac:dyDescent="0.35">
      <c r="A31" s="108">
        <v>44682</v>
      </c>
      <c r="B31" s="209"/>
      <c r="D31" s="155">
        <v>2451.04347826087</v>
      </c>
      <c r="E31" s="155">
        <v>2518.0823382841209</v>
      </c>
      <c r="F31" s="155">
        <v>2700.8208655323542</v>
      </c>
      <c r="G31" s="96">
        <v>2959.9080593371136</v>
      </c>
      <c r="H31" s="96">
        <v>2959.9080593371136</v>
      </c>
      <c r="I31" s="96">
        <v>2959.9080593371136</v>
      </c>
      <c r="J31" s="96">
        <v>2959.9080593371136</v>
      </c>
      <c r="K31" s="96">
        <v>3000</v>
      </c>
      <c r="L31" s="96">
        <v>3000</v>
      </c>
      <c r="M31" s="96">
        <v>3000</v>
      </c>
      <c r="N31" s="96">
        <v>3000</v>
      </c>
      <c r="O31" s="96">
        <v>3000</v>
      </c>
      <c r="P31" s="96">
        <v>3000</v>
      </c>
      <c r="Q31" s="96">
        <v>3000</v>
      </c>
      <c r="R31" s="96">
        <v>3500</v>
      </c>
      <c r="S31" s="96">
        <v>3700</v>
      </c>
      <c r="T31" s="96">
        <v>3700</v>
      </c>
      <c r="U31" s="262">
        <v>3902</v>
      </c>
      <c r="V31" s="262">
        <v>3902</v>
      </c>
      <c r="W31" s="262">
        <v>3902</v>
      </c>
      <c r="X31" s="262">
        <v>3902</v>
      </c>
      <c r="Y31" s="352">
        <v>3902</v>
      </c>
      <c r="Z31" s="352">
        <v>3902</v>
      </c>
      <c r="AA31" s="352">
        <v>3902</v>
      </c>
      <c r="AB31" s="352">
        <v>3902</v>
      </c>
      <c r="AC31" s="352">
        <v>3902</v>
      </c>
      <c r="AD31" s="352">
        <v>3902</v>
      </c>
      <c r="AE31" s="352">
        <v>3902</v>
      </c>
      <c r="AF31" s="310"/>
      <c r="AH31" s="155">
        <v>373.88176762212413</v>
      </c>
      <c r="AI31" s="155">
        <v>373.70564456269818</v>
      </c>
      <c r="AJ31" s="155">
        <v>378.55564456269821</v>
      </c>
      <c r="AK31" s="96">
        <v>376.58564456269818</v>
      </c>
      <c r="AL31" s="96">
        <v>376.58564456269818</v>
      </c>
      <c r="AM31" s="96">
        <v>450</v>
      </c>
      <c r="AN31" s="98">
        <v>450</v>
      </c>
      <c r="AO31" s="96">
        <v>450</v>
      </c>
      <c r="AP31" s="96">
        <v>445</v>
      </c>
      <c r="AQ31" s="96">
        <v>445</v>
      </c>
      <c r="AR31" s="96">
        <v>445</v>
      </c>
      <c r="AS31" s="96">
        <v>445</v>
      </c>
      <c r="AT31" s="96">
        <v>435</v>
      </c>
      <c r="AU31" s="96">
        <v>435</v>
      </c>
      <c r="AV31" s="96">
        <v>610</v>
      </c>
      <c r="AW31" s="96">
        <v>610</v>
      </c>
      <c r="AX31" s="96">
        <v>550</v>
      </c>
      <c r="AY31" s="262">
        <v>478</v>
      </c>
      <c r="AZ31" s="262">
        <v>478</v>
      </c>
      <c r="BA31" s="262">
        <v>478</v>
      </c>
      <c r="BB31" s="262">
        <v>478</v>
      </c>
      <c r="BC31" s="262">
        <v>478</v>
      </c>
      <c r="BD31" s="262">
        <v>478</v>
      </c>
      <c r="BE31" s="262">
        <v>478</v>
      </c>
      <c r="BF31" s="262">
        <v>478</v>
      </c>
      <c r="BG31" s="262">
        <v>478</v>
      </c>
      <c r="BH31" s="262">
        <v>478</v>
      </c>
      <c r="BI31" s="262">
        <v>478</v>
      </c>
      <c r="BJ31" s="237"/>
      <c r="BL31" s="155">
        <v>413.36249999999995</v>
      </c>
      <c r="BM31" s="155">
        <v>418.28348214285711</v>
      </c>
      <c r="BN31" s="155">
        <v>423.20446428571427</v>
      </c>
      <c r="BO31" s="155">
        <v>423.20446428571427</v>
      </c>
      <c r="BP31" s="155">
        <v>423.20446428571427</v>
      </c>
      <c r="BQ31" s="155">
        <v>430</v>
      </c>
      <c r="BR31" s="155">
        <v>430</v>
      </c>
      <c r="BS31" s="155">
        <v>430</v>
      </c>
      <c r="BT31" s="155">
        <v>430</v>
      </c>
      <c r="BU31" s="155">
        <v>430</v>
      </c>
      <c r="BV31" s="155">
        <v>430</v>
      </c>
      <c r="BW31" s="155">
        <v>430</v>
      </c>
      <c r="BX31" s="326">
        <v>430</v>
      </c>
      <c r="BY31" s="155">
        <v>430</v>
      </c>
      <c r="BZ31" s="155">
        <v>525</v>
      </c>
      <c r="CA31" s="155">
        <v>525</v>
      </c>
      <c r="CB31" s="155">
        <v>490</v>
      </c>
      <c r="CC31" s="289">
        <v>433</v>
      </c>
      <c r="CD31" s="289">
        <v>433</v>
      </c>
      <c r="CE31" s="289">
        <v>433</v>
      </c>
      <c r="CF31" s="289">
        <v>433</v>
      </c>
      <c r="CG31" s="289">
        <v>433</v>
      </c>
      <c r="CH31" s="289">
        <v>433</v>
      </c>
      <c r="CI31" s="289">
        <v>433</v>
      </c>
      <c r="CJ31" s="289">
        <v>433</v>
      </c>
      <c r="CK31" s="289">
        <v>433</v>
      </c>
      <c r="CL31" s="289">
        <v>433</v>
      </c>
      <c r="CM31" s="289">
        <v>433</v>
      </c>
      <c r="CP31" s="155">
        <v>492.09821428571428</v>
      </c>
      <c r="CQ31" s="155">
        <v>497.01919642857143</v>
      </c>
      <c r="CR31" s="155">
        <v>501.94017857142853</v>
      </c>
      <c r="CS31" s="96">
        <v>501.94017857142853</v>
      </c>
      <c r="CT31" s="96">
        <v>501.94017857142853</v>
      </c>
      <c r="CU31" s="96">
        <v>508.73571428571427</v>
      </c>
      <c r="CV31" s="96">
        <v>508.73571428571427</v>
      </c>
      <c r="CW31" s="96">
        <v>508.73571428571427</v>
      </c>
      <c r="CX31" s="96">
        <v>508.73571428571427</v>
      </c>
      <c r="CY31" s="96">
        <v>508.73571428571427</v>
      </c>
      <c r="CZ31" s="96">
        <v>508.73571428571427</v>
      </c>
      <c r="DA31" s="96">
        <v>508.73571428571427</v>
      </c>
      <c r="DB31" s="320">
        <v>508.73571428571427</v>
      </c>
      <c r="DC31" s="96">
        <v>508.73571428571427</v>
      </c>
      <c r="DD31" s="96">
        <v>679.92098214285716</v>
      </c>
      <c r="DE31" s="96">
        <v>700</v>
      </c>
      <c r="DF31" s="96">
        <v>700</v>
      </c>
      <c r="DG31" s="262">
        <v>674.18</v>
      </c>
      <c r="DH31" s="262">
        <v>674.18</v>
      </c>
      <c r="DI31" s="262">
        <v>674.18</v>
      </c>
      <c r="DJ31" s="262">
        <v>674.18</v>
      </c>
      <c r="DK31" s="262">
        <v>674.18</v>
      </c>
      <c r="DL31" s="262">
        <v>674.18</v>
      </c>
      <c r="DM31" s="262">
        <v>674.18</v>
      </c>
      <c r="DN31" s="262">
        <v>674.18</v>
      </c>
      <c r="DO31" s="262">
        <v>674.18</v>
      </c>
      <c r="DP31" s="262">
        <v>674.18</v>
      </c>
      <c r="DQ31" s="262">
        <v>674.18</v>
      </c>
      <c r="DR31" s="267">
        <f t="shared" si="0"/>
        <v>241.17999999999995</v>
      </c>
      <c r="DT31" s="155">
        <v>513.6035714285714</v>
      </c>
      <c r="DU31" s="155">
        <v>518.52455357142856</v>
      </c>
      <c r="DV31" s="155">
        <v>523.4455357142856</v>
      </c>
      <c r="DW31" s="96">
        <v>523.4455357142856</v>
      </c>
      <c r="DX31" s="96">
        <v>523.4455357142856</v>
      </c>
      <c r="DY31" s="96">
        <v>530.24107142857133</v>
      </c>
      <c r="DZ31" s="96">
        <v>540</v>
      </c>
      <c r="EA31" s="96">
        <v>540</v>
      </c>
      <c r="EB31" s="96">
        <v>540</v>
      </c>
      <c r="EC31" s="294">
        <v>540</v>
      </c>
      <c r="ED31" s="294">
        <v>540</v>
      </c>
      <c r="EE31" s="294">
        <v>540</v>
      </c>
      <c r="EF31" s="329">
        <v>540</v>
      </c>
      <c r="EG31" s="294">
        <v>540</v>
      </c>
      <c r="EH31" s="91">
        <v>710</v>
      </c>
      <c r="EI31" s="91">
        <v>900</v>
      </c>
      <c r="EJ31" s="91">
        <v>900</v>
      </c>
      <c r="EK31" s="302">
        <v>873.75</v>
      </c>
      <c r="EL31" s="302">
        <v>873.75</v>
      </c>
      <c r="EM31" s="302">
        <v>873.75</v>
      </c>
      <c r="EN31" s="302">
        <v>873.75</v>
      </c>
      <c r="EO31" s="302">
        <v>873.75</v>
      </c>
      <c r="EP31" s="302">
        <v>873.75</v>
      </c>
      <c r="EQ31" s="302">
        <v>873.75</v>
      </c>
      <c r="ER31" s="302">
        <v>873.75</v>
      </c>
      <c r="ES31" s="302">
        <v>873.75</v>
      </c>
      <c r="ET31" s="302">
        <v>873.75</v>
      </c>
      <c r="EU31" s="302">
        <v>873.75</v>
      </c>
      <c r="EV31" s="95"/>
      <c r="EW31" s="91"/>
      <c r="EX31" s="91"/>
      <c r="EY31" s="91"/>
      <c r="EZ31" s="91"/>
      <c r="FA31" s="91"/>
      <c r="FB31" s="91"/>
      <c r="FC31" s="91"/>
      <c r="FD31" s="91"/>
      <c r="FE31" s="96"/>
      <c r="FF31" s="96"/>
      <c r="FG31" s="96"/>
      <c r="FH31" s="97"/>
      <c r="FI31" s="239"/>
      <c r="FK31" s="96">
        <v>171.52952069813557</v>
      </c>
      <c r="FL31" s="262"/>
      <c r="FM31" s="262"/>
      <c r="FN31" s="96"/>
      <c r="FO31" s="96"/>
      <c r="FP31" s="96"/>
      <c r="FQ31" s="96"/>
      <c r="FR31" s="96"/>
      <c r="FS31" s="96"/>
      <c r="FT31" s="96"/>
      <c r="FU31" s="96"/>
      <c r="FV31" s="97"/>
      <c r="FW31" s="239"/>
      <c r="FX31" s="95"/>
      <c r="FY31" s="96">
        <v>387.51535629608304</v>
      </c>
      <c r="FZ31" s="262"/>
      <c r="GA31" s="262"/>
      <c r="GB31" s="96"/>
      <c r="GC31" s="96"/>
      <c r="GD31" s="96"/>
      <c r="GE31" s="96"/>
      <c r="GF31" s="96"/>
      <c r="GG31" s="96"/>
      <c r="GH31" s="96"/>
      <c r="GI31" s="96"/>
      <c r="GJ31" s="97"/>
      <c r="GK31" s="239"/>
      <c r="GL31" s="95"/>
      <c r="GM31" s="96">
        <v>290.82873238095232</v>
      </c>
      <c r="GN31" s="262"/>
      <c r="GO31" s="262"/>
      <c r="GP31" s="96"/>
      <c r="GQ31" s="96"/>
      <c r="GR31" s="96"/>
      <c r="GS31" s="96"/>
      <c r="GT31" s="96"/>
      <c r="GU31" s="96"/>
      <c r="GV31" s="96"/>
      <c r="GW31" s="96"/>
      <c r="GX31" s="97"/>
      <c r="GY31" s="280"/>
      <c r="HA31" s="96">
        <v>78.735714285714323</v>
      </c>
      <c r="HB31" s="96">
        <v>78.735714285714323</v>
      </c>
      <c r="HC31" s="96">
        <v>78.735714285714266</v>
      </c>
      <c r="HD31" s="96">
        <v>78.735714285714266</v>
      </c>
      <c r="HE31" s="96">
        <v>78.735714285714266</v>
      </c>
      <c r="HF31" s="96"/>
      <c r="HG31" s="96"/>
      <c r="HH31" s="96"/>
      <c r="HI31" s="96"/>
      <c r="HJ31" s="96"/>
      <c r="HK31" s="96"/>
      <c r="HL31" s="97"/>
      <c r="HM31" s="280"/>
      <c r="HO31" s="96">
        <v>21.505357142857122</v>
      </c>
      <c r="HP31" s="96">
        <v>21.505357142857122</v>
      </c>
      <c r="HQ31" s="96">
        <v>21.505357142857065</v>
      </c>
      <c r="HR31" s="96">
        <v>21.505357142857065</v>
      </c>
      <c r="HS31" s="96">
        <v>46.602366071428492</v>
      </c>
      <c r="HT31" s="96"/>
      <c r="HU31" s="96"/>
      <c r="HV31" s="96"/>
      <c r="HW31" s="96"/>
      <c r="HX31" s="96"/>
      <c r="HY31" s="96"/>
      <c r="HZ31" s="97"/>
    </row>
    <row r="32" spans="1:439" s="68" customFormat="1" x14ac:dyDescent="0.35">
      <c r="A32" s="108">
        <v>44713</v>
      </c>
      <c r="B32" s="209"/>
      <c r="C32" s="105"/>
      <c r="D32" s="155">
        <v>2291.04347826087</v>
      </c>
      <c r="E32" s="155">
        <v>2359.1031334217223</v>
      </c>
      <c r="F32" s="155">
        <v>2550.2211380322933</v>
      </c>
      <c r="G32" s="96">
        <v>2831.0636486773237</v>
      </c>
      <c r="H32" s="96">
        <v>2831.0636486773237</v>
      </c>
      <c r="I32" s="96">
        <v>2831.0636486773237</v>
      </c>
      <c r="J32" s="96">
        <v>2831.0636486773237</v>
      </c>
      <c r="K32" s="96">
        <v>2950</v>
      </c>
      <c r="L32" s="96">
        <v>2950</v>
      </c>
      <c r="M32" s="96">
        <v>2950</v>
      </c>
      <c r="N32" s="96">
        <v>2950</v>
      </c>
      <c r="O32" s="96">
        <v>2950</v>
      </c>
      <c r="P32" s="96">
        <v>2950</v>
      </c>
      <c r="Q32" s="96">
        <v>2950</v>
      </c>
      <c r="R32" s="96">
        <v>3450</v>
      </c>
      <c r="S32" s="96">
        <v>3600</v>
      </c>
      <c r="T32" s="96">
        <v>3600</v>
      </c>
      <c r="U32" s="96">
        <v>3600</v>
      </c>
      <c r="V32" s="262">
        <v>3635</v>
      </c>
      <c r="W32" s="262">
        <v>3635</v>
      </c>
      <c r="X32" s="262">
        <v>3635</v>
      </c>
      <c r="Y32" s="352">
        <v>3635</v>
      </c>
      <c r="Z32" s="352">
        <v>3635</v>
      </c>
      <c r="AA32" s="352">
        <v>3635</v>
      </c>
      <c r="AB32" s="352">
        <v>3635</v>
      </c>
      <c r="AC32" s="352">
        <v>3635</v>
      </c>
      <c r="AD32" s="352">
        <v>3635</v>
      </c>
      <c r="AE32" s="352">
        <v>3635</v>
      </c>
      <c r="AF32" s="310"/>
      <c r="AG32" s="95"/>
      <c r="AH32" s="155">
        <v>358.41748378893283</v>
      </c>
      <c r="AI32" s="155">
        <v>358.87086960330038</v>
      </c>
      <c r="AJ32" s="155">
        <v>363.7208696033004</v>
      </c>
      <c r="AK32" s="96">
        <v>361.75086960330037</v>
      </c>
      <c r="AL32" s="96">
        <v>361.75086960330037</v>
      </c>
      <c r="AM32" s="96">
        <v>434.68500004379541</v>
      </c>
      <c r="AN32" s="98">
        <v>434.68500004379541</v>
      </c>
      <c r="AO32" s="96">
        <v>434.68500004379541</v>
      </c>
      <c r="AP32" s="96">
        <v>429.68500004379541</v>
      </c>
      <c r="AQ32" s="96">
        <v>429.68500004379541</v>
      </c>
      <c r="AR32" s="96">
        <v>429.68500004379541</v>
      </c>
      <c r="AS32" s="96">
        <v>429.68500004379541</v>
      </c>
      <c r="AT32" s="96">
        <v>420</v>
      </c>
      <c r="AU32" s="96">
        <v>420</v>
      </c>
      <c r="AV32" s="96">
        <v>595</v>
      </c>
      <c r="AW32" s="96">
        <v>595</v>
      </c>
      <c r="AX32" s="96">
        <v>535</v>
      </c>
      <c r="AY32" s="96">
        <v>445</v>
      </c>
      <c r="AZ32" s="262">
        <v>365</v>
      </c>
      <c r="BA32" s="262">
        <v>365</v>
      </c>
      <c r="BB32" s="262">
        <v>365</v>
      </c>
      <c r="BC32" s="262">
        <v>365</v>
      </c>
      <c r="BD32" s="262">
        <v>365</v>
      </c>
      <c r="BE32" s="262">
        <v>365</v>
      </c>
      <c r="BF32" s="262">
        <v>365</v>
      </c>
      <c r="BG32" s="262">
        <v>365</v>
      </c>
      <c r="BH32" s="262">
        <v>365</v>
      </c>
      <c r="BI32" s="262">
        <v>365</v>
      </c>
      <c r="BJ32" s="237"/>
      <c r="BK32" s="105"/>
      <c r="BL32" s="155">
        <v>393.67857142857144</v>
      </c>
      <c r="BM32" s="155">
        <v>398.59955357142854</v>
      </c>
      <c r="BN32" s="155">
        <v>403.5205357142857</v>
      </c>
      <c r="BO32" s="155">
        <v>403.5205357142857</v>
      </c>
      <c r="BP32" s="155">
        <v>403.5205357142857</v>
      </c>
      <c r="BQ32" s="155">
        <v>414.68500004379541</v>
      </c>
      <c r="BR32" s="155">
        <v>414.68500004379541</v>
      </c>
      <c r="BS32" s="155">
        <v>414.68500004379541</v>
      </c>
      <c r="BT32" s="155">
        <v>414.68500004379541</v>
      </c>
      <c r="BU32" s="155">
        <v>414.68500004379541</v>
      </c>
      <c r="BV32" s="155">
        <v>414.68500004379541</v>
      </c>
      <c r="BW32" s="155">
        <v>414.68500004379541</v>
      </c>
      <c r="BX32" s="326">
        <v>414.68500004379541</v>
      </c>
      <c r="BY32" s="155">
        <v>414.68500004379541</v>
      </c>
      <c r="BZ32" s="155">
        <v>509.68500004379541</v>
      </c>
      <c r="CA32" s="155">
        <v>509.68500004379541</v>
      </c>
      <c r="CB32" s="155">
        <v>500</v>
      </c>
      <c r="CC32" s="155">
        <v>400</v>
      </c>
      <c r="CD32" s="289">
        <v>384</v>
      </c>
      <c r="CE32" s="289">
        <v>384</v>
      </c>
      <c r="CF32" s="289">
        <v>384</v>
      </c>
      <c r="CG32" s="289">
        <v>384</v>
      </c>
      <c r="CH32" s="289">
        <v>384</v>
      </c>
      <c r="CI32" s="289">
        <v>384</v>
      </c>
      <c r="CJ32" s="289">
        <v>384</v>
      </c>
      <c r="CK32" s="289">
        <v>384</v>
      </c>
      <c r="CL32" s="289">
        <v>384</v>
      </c>
      <c r="CM32" s="289">
        <v>384</v>
      </c>
      <c r="CN32" s="84"/>
      <c r="CO32" s="105"/>
      <c r="CP32" s="155">
        <v>477.33526785714287</v>
      </c>
      <c r="CQ32" s="155">
        <v>482.25624999999997</v>
      </c>
      <c r="CR32" s="155">
        <v>487.17723214285712</v>
      </c>
      <c r="CS32" s="96">
        <v>487.17723214285712</v>
      </c>
      <c r="CT32" s="96">
        <v>487.17723214285712</v>
      </c>
      <c r="CU32" s="96">
        <v>498.34169647236683</v>
      </c>
      <c r="CV32" s="96">
        <v>498.34169647236683</v>
      </c>
      <c r="CW32" s="96">
        <v>498.34169647236683</v>
      </c>
      <c r="CX32" s="96">
        <v>498.34169647236683</v>
      </c>
      <c r="CY32" s="96">
        <v>498.34169647236683</v>
      </c>
      <c r="CZ32" s="96">
        <v>498.34169647236683</v>
      </c>
      <c r="DA32" s="96">
        <v>498.34169647236683</v>
      </c>
      <c r="DB32" s="320">
        <v>498.34169647236683</v>
      </c>
      <c r="DC32" s="96">
        <v>498.34169647236683</v>
      </c>
      <c r="DD32" s="96">
        <v>669.52696432950972</v>
      </c>
      <c r="DE32" s="96">
        <v>680</v>
      </c>
      <c r="DF32" s="96">
        <v>680</v>
      </c>
      <c r="DG32" s="96">
        <v>620</v>
      </c>
      <c r="DH32" s="262">
        <v>600</v>
      </c>
      <c r="DI32" s="262">
        <v>600</v>
      </c>
      <c r="DJ32" s="262">
        <v>600</v>
      </c>
      <c r="DK32" s="262">
        <v>600</v>
      </c>
      <c r="DL32" s="262">
        <v>600</v>
      </c>
      <c r="DM32" s="262">
        <v>600</v>
      </c>
      <c r="DN32" s="262">
        <v>600</v>
      </c>
      <c r="DO32" s="262">
        <v>600</v>
      </c>
      <c r="DP32" s="262">
        <v>600</v>
      </c>
      <c r="DQ32" s="262">
        <v>600</v>
      </c>
      <c r="DR32" s="267">
        <f t="shared" si="0"/>
        <v>216</v>
      </c>
      <c r="DS32" s="105"/>
      <c r="DT32" s="155">
        <v>493.84062499999999</v>
      </c>
      <c r="DU32" s="155">
        <v>498.76160714285709</v>
      </c>
      <c r="DV32" s="155">
        <v>503.68258928571424</v>
      </c>
      <c r="DW32" s="96">
        <v>503.68258928571424</v>
      </c>
      <c r="DX32" s="96">
        <v>503.68258928571424</v>
      </c>
      <c r="DY32" s="96">
        <v>514.84705361522401</v>
      </c>
      <c r="DZ32" s="96">
        <v>530</v>
      </c>
      <c r="EA32" s="96">
        <v>530</v>
      </c>
      <c r="EB32" s="96">
        <v>530</v>
      </c>
      <c r="EC32" s="294">
        <v>530</v>
      </c>
      <c r="ED32" s="294">
        <v>530</v>
      </c>
      <c r="EE32" s="294">
        <v>530</v>
      </c>
      <c r="EF32" s="329">
        <v>530</v>
      </c>
      <c r="EG32" s="294">
        <v>530</v>
      </c>
      <c r="EH32" s="91">
        <v>700</v>
      </c>
      <c r="EI32" s="91">
        <v>825</v>
      </c>
      <c r="EJ32" s="91">
        <v>825</v>
      </c>
      <c r="EK32" s="91">
        <v>825</v>
      </c>
      <c r="EL32" s="302">
        <v>721.88</v>
      </c>
      <c r="EM32" s="302">
        <v>721.88</v>
      </c>
      <c r="EN32" s="302">
        <v>721.88</v>
      </c>
      <c r="EO32" s="302">
        <v>721.88</v>
      </c>
      <c r="EP32" s="302">
        <v>721.88</v>
      </c>
      <c r="EQ32" s="302">
        <v>721.88</v>
      </c>
      <c r="ER32" s="302">
        <v>721.88</v>
      </c>
      <c r="ES32" s="302">
        <v>721.88</v>
      </c>
      <c r="ET32" s="302">
        <v>721.88</v>
      </c>
      <c r="EU32" s="302">
        <v>721.88</v>
      </c>
      <c r="EV32" s="95"/>
      <c r="EW32" s="91"/>
      <c r="EX32" s="91"/>
      <c r="EY32" s="91"/>
      <c r="EZ32" s="91"/>
      <c r="FA32" s="91"/>
      <c r="FB32" s="91"/>
      <c r="FC32" s="91"/>
      <c r="FD32" s="91"/>
      <c r="FE32" s="96"/>
      <c r="FF32" s="96"/>
      <c r="FG32" s="96"/>
      <c r="FH32" s="97"/>
      <c r="FI32" s="239"/>
      <c r="FJ32" s="95"/>
      <c r="FK32" s="96">
        <v>171.52952069813557</v>
      </c>
      <c r="FL32" s="262"/>
      <c r="FM32" s="262"/>
      <c r="FN32" s="96"/>
      <c r="FO32" s="96"/>
      <c r="FP32" s="96"/>
      <c r="FQ32" s="96"/>
      <c r="FR32" s="96"/>
      <c r="FS32" s="96"/>
      <c r="FT32" s="96"/>
      <c r="FU32" s="96"/>
      <c r="FV32" s="97"/>
      <c r="FW32" s="239"/>
      <c r="FX32" s="95"/>
      <c r="FY32" s="96">
        <v>369.37945602362913</v>
      </c>
      <c r="FZ32" s="262"/>
      <c r="GA32" s="262"/>
      <c r="GB32" s="96"/>
      <c r="GC32" s="96"/>
      <c r="GD32" s="96"/>
      <c r="GE32" s="96"/>
      <c r="GF32" s="96"/>
      <c r="GG32" s="96"/>
      <c r="GH32" s="96"/>
      <c r="GI32" s="96"/>
      <c r="GJ32" s="97"/>
      <c r="GK32" s="239"/>
      <c r="GL32" s="95"/>
      <c r="GM32" s="96">
        <v>266.64374547619047</v>
      </c>
      <c r="GN32" s="262"/>
      <c r="GO32" s="262"/>
      <c r="GP32" s="96"/>
      <c r="GQ32" s="96"/>
      <c r="GR32" s="96"/>
      <c r="GS32" s="96"/>
      <c r="GT32" s="96"/>
      <c r="GU32" s="96"/>
      <c r="GV32" s="96"/>
      <c r="GW32" s="96"/>
      <c r="GX32" s="97"/>
      <c r="GY32" s="280"/>
      <c r="GZ32" s="105"/>
      <c r="HA32" s="96">
        <v>83.656696428571422</v>
      </c>
      <c r="HB32" s="96">
        <v>83.656696428571422</v>
      </c>
      <c r="HC32" s="96">
        <v>83.656696428571422</v>
      </c>
      <c r="HD32" s="96">
        <v>83.656696428571422</v>
      </c>
      <c r="HE32" s="96">
        <v>83.656696428571422</v>
      </c>
      <c r="HF32" s="96"/>
      <c r="HG32" s="96"/>
      <c r="HH32" s="96"/>
      <c r="HI32" s="96"/>
      <c r="HJ32" s="96"/>
      <c r="HK32" s="96"/>
      <c r="HL32" s="97"/>
      <c r="HM32" s="280"/>
      <c r="HN32" s="105"/>
      <c r="HO32" s="96">
        <v>16.505357142857122</v>
      </c>
      <c r="HP32" s="96">
        <v>16.505357142857122</v>
      </c>
      <c r="HQ32" s="96">
        <v>16.505357142857122</v>
      </c>
      <c r="HR32" s="96">
        <v>16.505357142857122</v>
      </c>
      <c r="HS32" s="96">
        <v>29.7287568794506</v>
      </c>
      <c r="HT32" s="96"/>
      <c r="HU32" s="96"/>
      <c r="HV32" s="96"/>
      <c r="HW32" s="96"/>
      <c r="HX32" s="96"/>
      <c r="HY32" s="96"/>
      <c r="HZ32" s="97"/>
      <c r="IA32" s="70"/>
      <c r="IB32" s="70"/>
      <c r="IC32" s="70"/>
      <c r="ID32" s="70"/>
      <c r="IE32" s="70"/>
      <c r="IF32" s="70"/>
      <c r="IG32" s="70"/>
      <c r="IH32" s="70"/>
      <c r="II32" s="70"/>
      <c r="IJ32" s="70"/>
      <c r="IK32" s="70"/>
      <c r="IL32" s="70"/>
      <c r="IM32" s="70"/>
      <c r="IN32" s="70"/>
      <c r="IO32" s="70"/>
      <c r="IP32" s="70"/>
      <c r="IQ32" s="70"/>
      <c r="IR32" s="70"/>
      <c r="IS32" s="70"/>
      <c r="IT32" s="70"/>
      <c r="IU32" s="70"/>
      <c r="IV32" s="70"/>
      <c r="IW32" s="70"/>
      <c r="IX32" s="70"/>
      <c r="IY32" s="70"/>
      <c r="IZ32" s="70"/>
      <c r="JA32" s="70"/>
      <c r="JB32" s="70"/>
      <c r="JC32" s="70"/>
      <c r="JD32" s="70"/>
      <c r="JE32" s="70"/>
      <c r="JF32" s="70"/>
      <c r="JG32" s="70"/>
      <c r="JH32" s="70"/>
      <c r="JI32" s="70"/>
      <c r="JJ32" s="70"/>
      <c r="JK32" s="70"/>
      <c r="JL32" s="70"/>
      <c r="JM32" s="70"/>
      <c r="JN32" s="70"/>
      <c r="JO32" s="70"/>
      <c r="JP32" s="70"/>
      <c r="JQ32" s="70"/>
      <c r="JR32" s="70"/>
      <c r="JS32" s="70"/>
      <c r="JT32" s="70"/>
      <c r="JU32" s="70"/>
      <c r="JV32" s="70"/>
      <c r="JW32" s="70"/>
      <c r="JX32" s="70"/>
      <c r="JY32" s="70"/>
      <c r="JZ32" s="70"/>
      <c r="KA32" s="70"/>
      <c r="KB32" s="70"/>
      <c r="KC32" s="70"/>
      <c r="KD32" s="70"/>
      <c r="KE32" s="70"/>
      <c r="KF32" s="70"/>
      <c r="KG32" s="70"/>
      <c r="KH32" s="70"/>
      <c r="KI32" s="70"/>
      <c r="KJ32" s="70"/>
      <c r="KK32" s="70"/>
      <c r="KL32" s="70"/>
      <c r="KM32" s="70"/>
      <c r="KN32" s="70"/>
      <c r="KO32" s="70"/>
      <c r="KP32" s="70"/>
      <c r="KQ32" s="70"/>
      <c r="KR32" s="70"/>
      <c r="KS32" s="70"/>
      <c r="KT32" s="70"/>
      <c r="KU32" s="70"/>
      <c r="KV32" s="70"/>
      <c r="KW32" s="70"/>
      <c r="KX32" s="70"/>
      <c r="KY32" s="70"/>
      <c r="KZ32" s="70"/>
      <c r="LA32" s="70"/>
      <c r="LB32" s="70"/>
      <c r="LC32" s="70"/>
      <c r="LD32" s="70"/>
      <c r="LE32" s="70"/>
      <c r="LF32" s="70"/>
      <c r="LG32" s="70"/>
      <c r="LH32" s="70"/>
      <c r="LI32" s="70"/>
      <c r="LJ32" s="70"/>
      <c r="LK32" s="70"/>
      <c r="LL32" s="70"/>
      <c r="LM32" s="70"/>
      <c r="LN32" s="70"/>
      <c r="LO32" s="70"/>
      <c r="LP32" s="70"/>
      <c r="LQ32" s="70"/>
      <c r="LR32" s="70"/>
      <c r="LS32" s="70"/>
      <c r="LT32" s="70"/>
      <c r="LU32" s="70"/>
      <c r="LV32" s="70"/>
      <c r="LW32" s="70"/>
      <c r="LX32" s="70"/>
      <c r="LY32" s="70"/>
      <c r="LZ32" s="70"/>
      <c r="MA32" s="70"/>
      <c r="MB32" s="70"/>
      <c r="MC32" s="70"/>
      <c r="MD32" s="70"/>
      <c r="ME32" s="70"/>
      <c r="MF32" s="70"/>
      <c r="MG32" s="70"/>
      <c r="MH32" s="70"/>
      <c r="MI32" s="70"/>
      <c r="MJ32" s="70"/>
      <c r="MK32" s="70"/>
      <c r="ML32" s="70"/>
      <c r="MM32" s="70"/>
      <c r="MN32" s="70"/>
      <c r="MO32" s="70"/>
      <c r="MP32" s="70"/>
      <c r="MQ32" s="70"/>
      <c r="MR32" s="70"/>
      <c r="MS32" s="70"/>
      <c r="MT32" s="70"/>
      <c r="MU32" s="70"/>
      <c r="MV32" s="70"/>
      <c r="MW32" s="70"/>
      <c r="MX32" s="70"/>
      <c r="MY32" s="70"/>
      <c r="MZ32" s="70"/>
      <c r="NA32" s="70"/>
      <c r="NB32" s="70"/>
      <c r="NC32" s="70"/>
      <c r="ND32" s="70"/>
      <c r="NE32" s="70"/>
      <c r="NF32" s="70"/>
      <c r="NG32" s="70"/>
      <c r="NH32" s="70"/>
      <c r="NI32" s="70"/>
      <c r="NJ32" s="70"/>
      <c r="NK32" s="70"/>
      <c r="NL32" s="70"/>
      <c r="NM32" s="70"/>
      <c r="NN32" s="70"/>
      <c r="NO32" s="70"/>
      <c r="NP32" s="70"/>
      <c r="NQ32" s="70"/>
      <c r="NR32" s="70"/>
      <c r="NS32" s="70"/>
      <c r="NT32" s="70"/>
      <c r="NU32" s="70"/>
      <c r="NV32" s="70"/>
      <c r="NW32" s="70"/>
      <c r="NX32" s="70"/>
      <c r="NY32" s="70"/>
      <c r="NZ32" s="70"/>
      <c r="OA32" s="70"/>
      <c r="OB32" s="70"/>
      <c r="OC32" s="70"/>
      <c r="OD32" s="70"/>
      <c r="OE32" s="70"/>
      <c r="OF32" s="70"/>
      <c r="OG32" s="70"/>
      <c r="OH32" s="70"/>
      <c r="OI32" s="70"/>
      <c r="OJ32" s="70"/>
      <c r="OK32" s="70"/>
      <c r="OL32" s="70"/>
      <c r="OM32" s="70"/>
      <c r="ON32" s="70"/>
      <c r="OO32" s="70"/>
      <c r="OP32" s="70"/>
      <c r="OQ32" s="70"/>
      <c r="OR32" s="70"/>
      <c r="OS32" s="70"/>
      <c r="OT32" s="70"/>
      <c r="OU32" s="70"/>
      <c r="OV32" s="70"/>
      <c r="OW32" s="70"/>
      <c r="OX32" s="70"/>
      <c r="OY32" s="70"/>
      <c r="OZ32" s="70"/>
      <c r="PA32" s="70"/>
      <c r="PB32" s="70"/>
      <c r="PC32" s="70"/>
      <c r="PD32" s="70"/>
      <c r="PE32" s="70"/>
      <c r="PF32" s="70"/>
      <c r="PG32" s="70"/>
      <c r="PH32" s="70"/>
      <c r="PI32" s="70"/>
      <c r="PJ32" s="70"/>
      <c r="PK32" s="70"/>
      <c r="PL32" s="70"/>
      <c r="PM32" s="70"/>
      <c r="PN32" s="70"/>
      <c r="PO32" s="70"/>
      <c r="PP32" s="70"/>
      <c r="PQ32" s="70"/>
      <c r="PR32" s="70"/>
      <c r="PS32" s="70"/>
      <c r="PT32" s="70"/>
      <c r="PU32" s="70"/>
      <c r="PV32" s="70"/>
    </row>
    <row r="33" spans="1:234" x14ac:dyDescent="0.35">
      <c r="A33" s="108">
        <v>44743</v>
      </c>
      <c r="B33" s="209"/>
      <c r="D33" s="155">
        <v>2331.1168108241118</v>
      </c>
      <c r="E33" s="155">
        <v>2368.6984383870858</v>
      </c>
      <c r="F33" s="155">
        <v>2540.5745003048978</v>
      </c>
      <c r="G33" s="96">
        <v>2760.6085935237152</v>
      </c>
      <c r="H33" s="96">
        <v>2760.6085935237152</v>
      </c>
      <c r="I33" s="96">
        <v>2760.6085935237152</v>
      </c>
      <c r="J33" s="96">
        <v>2760.6085935237152</v>
      </c>
      <c r="K33" s="96">
        <v>2950</v>
      </c>
      <c r="L33" s="96">
        <v>2950</v>
      </c>
      <c r="M33" s="96">
        <v>2950</v>
      </c>
      <c r="N33" s="96">
        <v>2950</v>
      </c>
      <c r="O33" s="96">
        <v>2950</v>
      </c>
      <c r="P33" s="96">
        <v>3000</v>
      </c>
      <c r="Q33" s="96">
        <v>3000</v>
      </c>
      <c r="R33" s="96">
        <v>3500</v>
      </c>
      <c r="S33" s="96">
        <v>3500</v>
      </c>
      <c r="T33" s="96">
        <v>3500</v>
      </c>
      <c r="U33" s="96">
        <v>3500</v>
      </c>
      <c r="V33" s="96">
        <v>3300</v>
      </c>
      <c r="W33" s="262">
        <v>2910</v>
      </c>
      <c r="X33" s="262">
        <v>2910</v>
      </c>
      <c r="Y33" s="352">
        <v>2910</v>
      </c>
      <c r="Z33" s="352">
        <v>2910</v>
      </c>
      <c r="AA33" s="352">
        <v>2910</v>
      </c>
      <c r="AB33" s="352">
        <v>2910</v>
      </c>
      <c r="AC33" s="352">
        <v>2910</v>
      </c>
      <c r="AD33" s="352">
        <v>2910</v>
      </c>
      <c r="AE33" s="352">
        <v>2910</v>
      </c>
      <c r="AF33" s="310"/>
      <c r="AH33" s="155">
        <v>383.41462410472491</v>
      </c>
      <c r="AI33" s="155">
        <v>383.37358444630325</v>
      </c>
      <c r="AJ33" s="155">
        <v>388.22358444630328</v>
      </c>
      <c r="AK33" s="96">
        <v>386.25358444630325</v>
      </c>
      <c r="AL33" s="96">
        <v>386.25358444630325</v>
      </c>
      <c r="AM33" s="96">
        <v>455</v>
      </c>
      <c r="AN33" s="98">
        <v>455</v>
      </c>
      <c r="AO33" s="96">
        <v>455</v>
      </c>
      <c r="AP33" s="96">
        <v>450</v>
      </c>
      <c r="AQ33" s="96">
        <v>450</v>
      </c>
      <c r="AR33" s="96">
        <v>450</v>
      </c>
      <c r="AS33" s="96">
        <v>450</v>
      </c>
      <c r="AT33" s="96">
        <v>445.31499995620459</v>
      </c>
      <c r="AU33" s="96">
        <v>445.31499995620459</v>
      </c>
      <c r="AV33" s="96">
        <v>620.31499995620459</v>
      </c>
      <c r="AW33" s="96">
        <v>620.31499995620459</v>
      </c>
      <c r="AX33" s="96">
        <v>560.31499995620459</v>
      </c>
      <c r="AY33" s="96">
        <f t="shared" ref="AY33:AY37" si="1">AY32*(AX33/AX32)</f>
        <v>466.0564018327309</v>
      </c>
      <c r="AZ33" s="96">
        <v>400</v>
      </c>
      <c r="BA33" s="262">
        <v>379</v>
      </c>
      <c r="BB33" s="262">
        <v>379</v>
      </c>
      <c r="BC33" s="262">
        <v>379</v>
      </c>
      <c r="BD33" s="262">
        <v>379</v>
      </c>
      <c r="BE33" s="262">
        <v>379</v>
      </c>
      <c r="BF33" s="262">
        <v>379</v>
      </c>
      <c r="BG33" s="262">
        <v>379</v>
      </c>
      <c r="BH33" s="262">
        <v>379</v>
      </c>
      <c r="BI33" s="262">
        <v>379</v>
      </c>
      <c r="BJ33" s="237"/>
      <c r="BL33" s="155">
        <v>393.67857142857144</v>
      </c>
      <c r="BM33" s="155">
        <v>398.59955357142854</v>
      </c>
      <c r="BN33" s="155">
        <v>403.5205357142857</v>
      </c>
      <c r="BO33" s="155">
        <v>403.5205357142857</v>
      </c>
      <c r="BP33" s="155">
        <v>403.5205357142857</v>
      </c>
      <c r="BQ33" s="155">
        <v>415</v>
      </c>
      <c r="BR33" s="155">
        <v>415</v>
      </c>
      <c r="BS33" s="155">
        <v>415</v>
      </c>
      <c r="BT33" s="155">
        <v>410</v>
      </c>
      <c r="BU33" s="155">
        <v>410</v>
      </c>
      <c r="BV33" s="155">
        <v>410</v>
      </c>
      <c r="BW33" s="155">
        <v>410</v>
      </c>
      <c r="BX33" s="326">
        <v>410</v>
      </c>
      <c r="BY33" s="155">
        <v>410</v>
      </c>
      <c r="BZ33" s="155">
        <v>505</v>
      </c>
      <c r="CA33" s="155">
        <v>505</v>
      </c>
      <c r="CB33" s="155">
        <v>505</v>
      </c>
      <c r="CC33" s="155">
        <f t="shared" ref="CC33:CC37" si="2">CC32*(CB33/CB32)</f>
        <v>404</v>
      </c>
      <c r="CD33" s="155">
        <v>350</v>
      </c>
      <c r="CE33" s="289">
        <v>354</v>
      </c>
      <c r="CF33" s="289">
        <v>354</v>
      </c>
      <c r="CG33" s="289">
        <v>354</v>
      </c>
      <c r="CH33" s="289">
        <v>354</v>
      </c>
      <c r="CI33" s="289">
        <v>354</v>
      </c>
      <c r="CJ33" s="289">
        <v>354</v>
      </c>
      <c r="CK33" s="289">
        <v>354</v>
      </c>
      <c r="CL33" s="289">
        <v>354</v>
      </c>
      <c r="CM33" s="289">
        <v>354</v>
      </c>
      <c r="CP33" s="155">
        <v>472.41428571428565</v>
      </c>
      <c r="CQ33" s="155">
        <v>477.33526785714287</v>
      </c>
      <c r="CR33" s="155">
        <v>482.25624999999997</v>
      </c>
      <c r="CS33" s="96">
        <v>482.25624999999997</v>
      </c>
      <c r="CT33" s="96">
        <v>482.25624999999997</v>
      </c>
      <c r="CU33" s="96">
        <v>493.73571428571427</v>
      </c>
      <c r="CV33" s="96">
        <v>493.73571428571427</v>
      </c>
      <c r="CW33" s="96">
        <v>493.73571428571427</v>
      </c>
      <c r="CX33" s="96">
        <v>493.73571428571427</v>
      </c>
      <c r="CY33" s="96">
        <v>493.73571428571427</v>
      </c>
      <c r="CZ33" s="96">
        <v>493.73571428571427</v>
      </c>
      <c r="DA33" s="96">
        <v>493.73571428571427</v>
      </c>
      <c r="DB33" s="320">
        <v>493.73571428571427</v>
      </c>
      <c r="DC33" s="96">
        <v>493.73571428571427</v>
      </c>
      <c r="DD33" s="96">
        <v>664.92098214285716</v>
      </c>
      <c r="DE33" s="96">
        <v>664.92098214285716</v>
      </c>
      <c r="DF33" s="96">
        <v>664.92098214285716</v>
      </c>
      <c r="DG33" s="96">
        <f t="shared" ref="DG33:DG36" si="3">DG32*(DF33/DF32)</f>
        <v>606.25148371848741</v>
      </c>
      <c r="DH33" s="96">
        <v>510</v>
      </c>
      <c r="DI33" s="262">
        <v>467</v>
      </c>
      <c r="DJ33" s="262">
        <v>467</v>
      </c>
      <c r="DK33" s="262">
        <v>467</v>
      </c>
      <c r="DL33" s="262">
        <v>467</v>
      </c>
      <c r="DM33" s="262">
        <v>467</v>
      </c>
      <c r="DN33" s="262">
        <v>467</v>
      </c>
      <c r="DO33" s="262">
        <v>467</v>
      </c>
      <c r="DP33" s="262">
        <v>467</v>
      </c>
      <c r="DQ33" s="262">
        <v>467</v>
      </c>
      <c r="DR33" s="267">
        <f t="shared" si="0"/>
        <v>113</v>
      </c>
      <c r="DT33" s="155">
        <v>483.91964285714278</v>
      </c>
      <c r="DU33" s="155">
        <v>488.84062499999999</v>
      </c>
      <c r="DV33" s="155">
        <v>493.76160714285709</v>
      </c>
      <c r="DW33" s="96">
        <v>493.76160714285709</v>
      </c>
      <c r="DX33" s="96">
        <v>493.76160714285709</v>
      </c>
      <c r="DY33" s="96">
        <v>505.24107142857139</v>
      </c>
      <c r="DZ33" s="96">
        <v>520</v>
      </c>
      <c r="EA33" s="96">
        <v>520</v>
      </c>
      <c r="EB33" s="96">
        <v>520</v>
      </c>
      <c r="EC33" s="294">
        <v>520</v>
      </c>
      <c r="ED33" s="294">
        <v>520</v>
      </c>
      <c r="EE33" s="294">
        <v>520</v>
      </c>
      <c r="EF33" s="329">
        <v>520</v>
      </c>
      <c r="EG33" s="294">
        <v>520</v>
      </c>
      <c r="EH33" s="91">
        <v>690</v>
      </c>
      <c r="EI33" s="91">
        <v>750</v>
      </c>
      <c r="EJ33" s="91">
        <v>750</v>
      </c>
      <c r="EK33" s="91">
        <v>750</v>
      </c>
      <c r="EL33" s="91">
        <v>600</v>
      </c>
      <c r="EM33" s="302">
        <v>567.5</v>
      </c>
      <c r="EN33" s="302">
        <v>567.5</v>
      </c>
      <c r="EO33" s="302">
        <v>567.5</v>
      </c>
      <c r="EP33" s="302">
        <v>567.5</v>
      </c>
      <c r="EQ33" s="302">
        <v>567.5</v>
      </c>
      <c r="ER33" s="302">
        <v>567.5</v>
      </c>
      <c r="ES33" s="302">
        <v>567.5</v>
      </c>
      <c r="ET33" s="302">
        <v>567.5</v>
      </c>
      <c r="EU33" s="302">
        <v>567.5</v>
      </c>
      <c r="EV33" s="95"/>
      <c r="EW33" s="91"/>
      <c r="EX33" s="91"/>
      <c r="EY33" s="91"/>
      <c r="EZ33" s="91"/>
      <c r="FA33" s="91"/>
      <c r="FB33" s="91"/>
      <c r="FC33" s="91"/>
      <c r="FD33" s="91"/>
      <c r="FE33" s="96"/>
      <c r="FF33" s="96"/>
      <c r="FG33" s="96"/>
      <c r="FH33" s="97"/>
      <c r="FI33" s="239"/>
      <c r="FK33" s="96">
        <v>166.52952069813557</v>
      </c>
      <c r="FL33" s="262"/>
      <c r="FM33" s="262"/>
      <c r="FN33" s="96"/>
      <c r="FO33" s="96"/>
      <c r="FP33" s="96"/>
      <c r="FQ33" s="96"/>
      <c r="FR33" s="96"/>
      <c r="FS33" s="96"/>
      <c r="FT33" s="96"/>
      <c r="FU33" s="96"/>
      <c r="FV33" s="97"/>
      <c r="FW33" s="239"/>
      <c r="FX33" s="95"/>
      <c r="FY33" s="96">
        <v>347.09710196455705</v>
      </c>
      <c r="FZ33" s="262"/>
      <c r="GA33" s="262"/>
      <c r="GB33" s="96"/>
      <c r="GC33" s="96"/>
      <c r="GD33" s="96"/>
      <c r="GE33" s="96"/>
      <c r="GF33" s="96"/>
      <c r="GG33" s="96"/>
      <c r="GH33" s="96"/>
      <c r="GI33" s="96"/>
      <c r="GJ33" s="97"/>
      <c r="GK33" s="239"/>
      <c r="GL33" s="95"/>
      <c r="GM33" s="96">
        <v>232.98422761904766</v>
      </c>
      <c r="GN33" s="262"/>
      <c r="GO33" s="262"/>
      <c r="GP33" s="96"/>
      <c r="GQ33" s="96"/>
      <c r="GR33" s="96"/>
      <c r="GS33" s="96"/>
      <c r="GT33" s="96"/>
      <c r="GU33" s="96"/>
      <c r="GV33" s="96"/>
      <c r="GW33" s="96"/>
      <c r="GX33" s="97"/>
      <c r="GY33" s="280"/>
      <c r="HA33" s="96">
        <v>78.735714285714209</v>
      </c>
      <c r="HB33" s="96">
        <v>78.735714285714323</v>
      </c>
      <c r="HC33" s="96">
        <v>78.735714285714266</v>
      </c>
      <c r="HD33" s="96">
        <v>78.735714285714266</v>
      </c>
      <c r="HE33" s="96">
        <v>78.735714285714266</v>
      </c>
      <c r="HF33" s="96"/>
      <c r="HG33" s="96"/>
      <c r="HH33" s="96"/>
      <c r="HI33" s="96"/>
      <c r="HJ33" s="96"/>
      <c r="HK33" s="96"/>
      <c r="HL33" s="97"/>
      <c r="HM33" s="280"/>
      <c r="HO33" s="96">
        <v>11.505357142857122</v>
      </c>
      <c r="HP33" s="96">
        <v>11.505357142857122</v>
      </c>
      <c r="HQ33" s="96">
        <v>11.505357142857122</v>
      </c>
      <c r="HR33" s="96">
        <v>11.505357142857122</v>
      </c>
      <c r="HS33" s="96">
        <v>49.743750000000034</v>
      </c>
      <c r="HT33" s="96"/>
      <c r="HU33" s="96"/>
      <c r="HV33" s="96"/>
      <c r="HW33" s="96"/>
      <c r="HX33" s="96"/>
      <c r="HY33" s="96"/>
      <c r="HZ33" s="97"/>
    </row>
    <row r="34" spans="1:234" x14ac:dyDescent="0.35">
      <c r="A34" s="108">
        <v>44774</v>
      </c>
      <c r="B34" s="209"/>
      <c r="D34" s="155">
        <v>2610.8154354283633</v>
      </c>
      <c r="E34" s="155">
        <v>2618.5111556208776</v>
      </c>
      <c r="F34" s="155">
        <v>2800.5190916965566</v>
      </c>
      <c r="G34" s="96">
        <v>2960.7297053689344</v>
      </c>
      <c r="H34" s="96">
        <v>2960.7297053689344</v>
      </c>
      <c r="I34" s="96">
        <v>2960.7297053689344</v>
      </c>
      <c r="J34" s="96">
        <v>2960.7297053689344</v>
      </c>
      <c r="K34" s="96">
        <v>3000</v>
      </c>
      <c r="L34" s="96">
        <v>3000</v>
      </c>
      <c r="M34" s="96">
        <v>3000</v>
      </c>
      <c r="N34" s="96">
        <v>3000</v>
      </c>
      <c r="O34" s="96">
        <v>3000</v>
      </c>
      <c r="P34" s="96">
        <v>3100</v>
      </c>
      <c r="Q34" s="96">
        <v>3100</v>
      </c>
      <c r="R34" s="96">
        <v>3600</v>
      </c>
      <c r="S34" s="96">
        <v>3600</v>
      </c>
      <c r="T34" s="96">
        <v>3600</v>
      </c>
      <c r="U34" s="96">
        <v>3600</v>
      </c>
      <c r="V34" s="96">
        <v>3400</v>
      </c>
      <c r="W34" s="96">
        <v>2800</v>
      </c>
      <c r="X34" s="262">
        <v>3063.75</v>
      </c>
      <c r="Y34" s="352">
        <v>3063.75</v>
      </c>
      <c r="Z34" s="352">
        <v>3063.75</v>
      </c>
      <c r="AA34" s="352">
        <v>3063.75</v>
      </c>
      <c r="AB34" s="352">
        <v>3063.75</v>
      </c>
      <c r="AC34" s="352">
        <v>3063.75</v>
      </c>
      <c r="AD34" s="352">
        <v>3063.75</v>
      </c>
      <c r="AE34" s="352">
        <v>3063.75</v>
      </c>
      <c r="AF34" s="310"/>
      <c r="AH34" s="155">
        <v>388.96783442151548</v>
      </c>
      <c r="AI34" s="155">
        <v>389.00185374941799</v>
      </c>
      <c r="AJ34" s="155">
        <v>393.85185374941801</v>
      </c>
      <c r="AK34" s="96">
        <v>391.88185374941799</v>
      </c>
      <c r="AL34" s="96">
        <v>391.88185374941799</v>
      </c>
      <c r="AM34" s="96">
        <v>460</v>
      </c>
      <c r="AN34" s="98">
        <v>460</v>
      </c>
      <c r="AO34" s="96">
        <v>460</v>
      </c>
      <c r="AP34" s="96">
        <v>455</v>
      </c>
      <c r="AQ34" s="96">
        <v>455</v>
      </c>
      <c r="AR34" s="96">
        <v>455</v>
      </c>
      <c r="AS34" s="96">
        <v>455</v>
      </c>
      <c r="AT34" s="96">
        <v>450.31499995620459</v>
      </c>
      <c r="AU34" s="96">
        <v>450.31499995620459</v>
      </c>
      <c r="AV34" s="96">
        <v>625.31499995620459</v>
      </c>
      <c r="AW34" s="96">
        <v>625.31499995620459</v>
      </c>
      <c r="AX34" s="96">
        <v>565.31499995620459</v>
      </c>
      <c r="AY34" s="96">
        <f t="shared" si="1"/>
        <v>470.21528033740384</v>
      </c>
      <c r="AZ34" s="96">
        <v>410</v>
      </c>
      <c r="BA34" s="294">
        <v>330</v>
      </c>
      <c r="BB34" s="262">
        <v>383</v>
      </c>
      <c r="BC34" s="262">
        <v>383</v>
      </c>
      <c r="BD34" s="262">
        <v>383</v>
      </c>
      <c r="BE34" s="262">
        <v>383</v>
      </c>
      <c r="BF34" s="262">
        <v>382.5</v>
      </c>
      <c r="BG34" s="262">
        <v>382.5</v>
      </c>
      <c r="BH34" s="262">
        <v>382.5</v>
      </c>
      <c r="BI34" s="262">
        <v>382.5</v>
      </c>
      <c r="BJ34" s="237"/>
      <c r="BL34" s="155">
        <v>378.91562499999998</v>
      </c>
      <c r="BM34" s="155">
        <v>383.83660714285713</v>
      </c>
      <c r="BN34" s="155">
        <v>388.75758928571429</v>
      </c>
      <c r="BO34" s="155">
        <v>388.75758928571429</v>
      </c>
      <c r="BP34" s="155">
        <v>388.75758928571429</v>
      </c>
      <c r="BQ34" s="155">
        <v>430</v>
      </c>
      <c r="BR34" s="155">
        <v>430</v>
      </c>
      <c r="BS34" s="155">
        <v>430</v>
      </c>
      <c r="BT34" s="155">
        <v>425</v>
      </c>
      <c r="BU34" s="155">
        <v>425</v>
      </c>
      <c r="BV34" s="155">
        <v>425</v>
      </c>
      <c r="BW34" s="155">
        <v>425</v>
      </c>
      <c r="BX34" s="326">
        <v>425</v>
      </c>
      <c r="BY34" s="155">
        <v>425</v>
      </c>
      <c r="BZ34" s="155">
        <v>520</v>
      </c>
      <c r="CA34" s="155">
        <v>520</v>
      </c>
      <c r="CB34" s="155">
        <v>520</v>
      </c>
      <c r="CC34" s="155">
        <f t="shared" si="2"/>
        <v>416</v>
      </c>
      <c r="CD34" s="155">
        <v>380</v>
      </c>
      <c r="CE34" s="155">
        <v>320</v>
      </c>
      <c r="CF34" s="289">
        <v>324.77999999999997</v>
      </c>
      <c r="CG34" s="289">
        <v>324.77999999999997</v>
      </c>
      <c r="CH34" s="289">
        <v>324.77999999999997</v>
      </c>
      <c r="CI34" s="289">
        <v>324.77999999999997</v>
      </c>
      <c r="CJ34" s="289">
        <v>324.77999999999997</v>
      </c>
      <c r="CK34" s="289">
        <v>324.77999999999997</v>
      </c>
      <c r="CL34" s="289">
        <v>324.77999999999997</v>
      </c>
      <c r="CM34" s="289">
        <v>324.77999999999997</v>
      </c>
      <c r="CP34" s="155">
        <v>457.6513392857143</v>
      </c>
      <c r="CQ34" s="155">
        <v>462.5723214285714</v>
      </c>
      <c r="CR34" s="155">
        <v>467.49330357142856</v>
      </c>
      <c r="CS34" s="96">
        <v>467.49330357142856</v>
      </c>
      <c r="CT34" s="96">
        <v>467.49330357142856</v>
      </c>
      <c r="CU34" s="96">
        <v>508.73571428571427</v>
      </c>
      <c r="CV34" s="96">
        <v>508.73571428571427</v>
      </c>
      <c r="CW34" s="96">
        <v>508.73571428571427</v>
      </c>
      <c r="CX34" s="96">
        <v>508.73571428571427</v>
      </c>
      <c r="CY34" s="96">
        <v>508.73571428571427</v>
      </c>
      <c r="CZ34" s="96">
        <v>508.73571428571427</v>
      </c>
      <c r="DA34" s="96">
        <v>508.73571428571427</v>
      </c>
      <c r="DB34" s="320">
        <v>480</v>
      </c>
      <c r="DC34" s="96">
        <v>480</v>
      </c>
      <c r="DD34" s="96">
        <v>650</v>
      </c>
      <c r="DE34" s="96">
        <v>650</v>
      </c>
      <c r="DF34" s="96">
        <v>650</v>
      </c>
      <c r="DG34" s="96">
        <f t="shared" si="3"/>
        <v>592.64705882352939</v>
      </c>
      <c r="DH34" s="96">
        <f>DH33+DG34-DG33</f>
        <v>496.39557510504187</v>
      </c>
      <c r="DI34" s="96">
        <f>DI33-40</f>
        <v>427</v>
      </c>
      <c r="DJ34" s="262">
        <v>398.6</v>
      </c>
      <c r="DK34" s="262">
        <v>398.6</v>
      </c>
      <c r="DL34" s="262">
        <v>398.6</v>
      </c>
      <c r="DM34" s="262">
        <v>398.6</v>
      </c>
      <c r="DN34" s="262">
        <v>398.6</v>
      </c>
      <c r="DO34" s="262">
        <v>398.6</v>
      </c>
      <c r="DP34" s="262">
        <v>398.6</v>
      </c>
      <c r="DQ34" s="262">
        <v>398.6</v>
      </c>
      <c r="DR34" s="267">
        <f t="shared" si="0"/>
        <v>73.82000000000005</v>
      </c>
      <c r="DT34" s="155">
        <v>457.6513392857143</v>
      </c>
      <c r="DU34" s="155">
        <v>462.5723214285714</v>
      </c>
      <c r="DV34" s="155">
        <v>467.49330357142856</v>
      </c>
      <c r="DW34" s="96">
        <v>467.49330357142856</v>
      </c>
      <c r="DX34" s="96">
        <v>467.49330357142856</v>
      </c>
      <c r="DY34" s="96">
        <v>508.73571428571427</v>
      </c>
      <c r="DZ34" s="96">
        <v>510</v>
      </c>
      <c r="EA34" s="96">
        <v>510</v>
      </c>
      <c r="EB34" s="96">
        <v>510</v>
      </c>
      <c r="EC34" s="294">
        <v>520</v>
      </c>
      <c r="ED34" s="294">
        <v>520</v>
      </c>
      <c r="EE34" s="294">
        <v>520</v>
      </c>
      <c r="EF34" s="329">
        <v>515</v>
      </c>
      <c r="EG34" s="294">
        <v>515</v>
      </c>
      <c r="EH34" s="91">
        <v>685</v>
      </c>
      <c r="EI34" s="91">
        <v>700</v>
      </c>
      <c r="EJ34" s="91">
        <v>700</v>
      </c>
      <c r="EK34" s="91">
        <v>700</v>
      </c>
      <c r="EL34" s="91">
        <v>585</v>
      </c>
      <c r="EM34" s="91">
        <v>485</v>
      </c>
      <c r="EN34" s="302">
        <v>508.25</v>
      </c>
      <c r="EO34" s="302">
        <v>508.25</v>
      </c>
      <c r="EP34" s="302">
        <v>508.25</v>
      </c>
      <c r="EQ34" s="302">
        <v>508.25</v>
      </c>
      <c r="ER34" s="302">
        <v>508.25</v>
      </c>
      <c r="ES34" s="302">
        <v>508.25</v>
      </c>
      <c r="ET34" s="302">
        <v>508.25</v>
      </c>
      <c r="EU34" s="302">
        <v>508.25</v>
      </c>
      <c r="EV34" s="95"/>
      <c r="EW34" s="91"/>
      <c r="EX34" s="91"/>
      <c r="EY34" s="91"/>
      <c r="EZ34" s="91"/>
      <c r="FA34" s="91"/>
      <c r="FB34" s="91"/>
      <c r="FC34" s="91"/>
      <c r="FD34" s="91"/>
      <c r="FE34" s="96"/>
      <c r="FF34" s="96"/>
      <c r="FG34" s="96"/>
      <c r="FH34" s="97"/>
      <c r="FI34" s="239"/>
      <c r="FK34" s="96">
        <v>166.52952069813557</v>
      </c>
      <c r="FL34" s="262"/>
      <c r="FM34" s="262"/>
      <c r="FN34" s="96"/>
      <c r="FO34" s="96"/>
      <c r="FP34" s="96"/>
      <c r="FQ34" s="96"/>
      <c r="FR34" s="96"/>
      <c r="FS34" s="96"/>
      <c r="FT34" s="96"/>
      <c r="FU34" s="96"/>
      <c r="FV34" s="97"/>
      <c r="FW34" s="239"/>
      <c r="FX34" s="95"/>
      <c r="FY34" s="96">
        <v>350.41202245220052</v>
      </c>
      <c r="FZ34" s="262"/>
      <c r="GA34" s="262"/>
      <c r="GB34" s="96"/>
      <c r="GC34" s="96"/>
      <c r="GD34" s="96"/>
      <c r="GE34" s="96"/>
      <c r="GF34" s="96"/>
      <c r="GG34" s="96"/>
      <c r="GH34" s="96"/>
      <c r="GI34" s="96"/>
      <c r="GJ34" s="97"/>
      <c r="GK34" s="239"/>
      <c r="GL34" s="95"/>
      <c r="GM34" s="96">
        <v>270.30758071428573</v>
      </c>
      <c r="GN34" s="262"/>
      <c r="GO34" s="262"/>
      <c r="GP34" s="96"/>
      <c r="GQ34" s="96"/>
      <c r="GR34" s="96"/>
      <c r="GS34" s="96"/>
      <c r="GT34" s="96"/>
      <c r="GU34" s="96"/>
      <c r="GV34" s="96"/>
      <c r="GW34" s="96"/>
      <c r="GX34" s="97"/>
      <c r="GY34" s="280"/>
      <c r="HA34" s="96">
        <v>78.735714285714323</v>
      </c>
      <c r="HB34" s="96">
        <v>78.735714285714266</v>
      </c>
      <c r="HC34" s="96">
        <v>78.735714285714266</v>
      </c>
      <c r="HD34" s="96">
        <v>78.735714285714266</v>
      </c>
      <c r="HE34" s="96">
        <v>78.735714285714266</v>
      </c>
      <c r="HF34" s="96"/>
      <c r="HG34" s="96"/>
      <c r="HH34" s="96"/>
      <c r="HI34" s="96"/>
      <c r="HJ34" s="96"/>
      <c r="HK34" s="96"/>
      <c r="HL34" s="97"/>
      <c r="HM34" s="280"/>
      <c r="HO34" s="96">
        <v>0</v>
      </c>
      <c r="HP34" s="96">
        <v>0</v>
      </c>
      <c r="HQ34" s="96">
        <v>0</v>
      </c>
      <c r="HR34" s="96">
        <v>0</v>
      </c>
      <c r="HS34" s="96">
        <v>32.506696428571445</v>
      </c>
      <c r="HT34" s="96"/>
      <c r="HU34" s="96"/>
      <c r="HV34" s="96"/>
      <c r="HW34" s="96"/>
      <c r="HX34" s="96"/>
      <c r="HY34" s="96"/>
      <c r="HZ34" s="97"/>
    </row>
    <row r="35" spans="1:234" x14ac:dyDescent="0.35">
      <c r="A35" s="108">
        <v>44805</v>
      </c>
      <c r="B35" s="209"/>
      <c r="D35" s="155">
        <v>2611.1981885301348</v>
      </c>
      <c r="E35" s="155">
        <v>2618.2904059920365</v>
      </c>
      <c r="F35" s="155">
        <v>2810.1364079985451</v>
      </c>
      <c r="G35" s="96">
        <v>2999.7406034851647</v>
      </c>
      <c r="H35" s="96">
        <v>2999.7406034851647</v>
      </c>
      <c r="I35" s="96">
        <v>2999.7406034851647</v>
      </c>
      <c r="J35" s="96">
        <v>2999.7406034851647</v>
      </c>
      <c r="K35" s="96">
        <v>3050</v>
      </c>
      <c r="L35" s="96">
        <v>3050</v>
      </c>
      <c r="M35" s="96">
        <v>3050</v>
      </c>
      <c r="N35" s="96">
        <v>3050</v>
      </c>
      <c r="O35" s="96">
        <v>3050</v>
      </c>
      <c r="P35" s="96">
        <v>3050</v>
      </c>
      <c r="Q35" s="96">
        <v>3050</v>
      </c>
      <c r="R35" s="96">
        <v>3450</v>
      </c>
      <c r="S35" s="96">
        <v>3450</v>
      </c>
      <c r="T35" s="96">
        <v>3450</v>
      </c>
      <c r="U35" s="96">
        <v>3450</v>
      </c>
      <c r="V35" s="96">
        <v>3250</v>
      </c>
      <c r="W35" s="344">
        <v>3149.8788881547807</v>
      </c>
      <c r="X35" s="344">
        <v>3149.8788881547807</v>
      </c>
      <c r="Y35" s="353">
        <v>3108</v>
      </c>
      <c r="Z35" s="353">
        <v>3109</v>
      </c>
      <c r="AA35" s="353">
        <v>3109</v>
      </c>
      <c r="AB35" s="353">
        <v>3109</v>
      </c>
      <c r="AC35" s="353">
        <v>3109</v>
      </c>
      <c r="AD35" s="353">
        <v>3109</v>
      </c>
      <c r="AE35" s="353">
        <v>3109</v>
      </c>
      <c r="AF35" s="310"/>
      <c r="AH35" s="155">
        <v>373.0289793793529</v>
      </c>
      <c r="AI35" s="155">
        <v>373.75456180427881</v>
      </c>
      <c r="AJ35" s="155">
        <v>378.60456180427883</v>
      </c>
      <c r="AK35" s="96">
        <v>376.6345618042788</v>
      </c>
      <c r="AL35" s="96">
        <v>376.6345618042788</v>
      </c>
      <c r="AM35" s="96">
        <v>450</v>
      </c>
      <c r="AN35" s="98">
        <v>450</v>
      </c>
      <c r="AO35" s="96">
        <v>450</v>
      </c>
      <c r="AP35" s="96">
        <v>445</v>
      </c>
      <c r="AQ35" s="96">
        <v>445</v>
      </c>
      <c r="AR35" s="96">
        <v>445</v>
      </c>
      <c r="AS35" s="96">
        <v>445</v>
      </c>
      <c r="AT35" s="96">
        <v>440.31499995620459</v>
      </c>
      <c r="AU35" s="96">
        <v>440.31499995620459</v>
      </c>
      <c r="AV35" s="96">
        <v>605.31499995620459</v>
      </c>
      <c r="AW35" s="96">
        <v>605.31499995620459</v>
      </c>
      <c r="AX35" s="96">
        <v>545.31499995620459</v>
      </c>
      <c r="AY35" s="96">
        <f t="shared" si="1"/>
        <v>453.57976631871225</v>
      </c>
      <c r="AZ35" s="96">
        <v>395</v>
      </c>
      <c r="BA35" s="294">
        <v>313.36448598130841</v>
      </c>
      <c r="BB35" s="294">
        <v>330</v>
      </c>
      <c r="BC35" s="262">
        <v>358</v>
      </c>
      <c r="BD35" s="262">
        <v>358</v>
      </c>
      <c r="BE35" s="262">
        <v>358</v>
      </c>
      <c r="BF35" s="262">
        <v>358</v>
      </c>
      <c r="BG35" s="262">
        <v>358</v>
      </c>
      <c r="BH35" s="262">
        <v>358</v>
      </c>
      <c r="BI35" s="262">
        <v>358</v>
      </c>
      <c r="BJ35" s="237"/>
      <c r="BL35" s="155">
        <v>378.91562499999998</v>
      </c>
      <c r="BM35" s="155">
        <v>383.83660714285713</v>
      </c>
      <c r="BN35" s="155">
        <v>388.75758928571429</v>
      </c>
      <c r="BO35" s="155">
        <v>388.75758928571429</v>
      </c>
      <c r="BP35" s="155">
        <v>388.75758928571429</v>
      </c>
      <c r="BQ35" s="155">
        <v>430</v>
      </c>
      <c r="BR35" s="155">
        <v>430</v>
      </c>
      <c r="BS35" s="155">
        <v>430</v>
      </c>
      <c r="BT35" s="155">
        <v>425</v>
      </c>
      <c r="BU35" s="155">
        <v>425</v>
      </c>
      <c r="BV35" s="155">
        <v>425</v>
      </c>
      <c r="BW35" s="155">
        <v>425</v>
      </c>
      <c r="BX35" s="326">
        <v>425</v>
      </c>
      <c r="BY35" s="155">
        <v>425</v>
      </c>
      <c r="BZ35" s="155">
        <v>520</v>
      </c>
      <c r="CA35" s="155">
        <v>520</v>
      </c>
      <c r="CB35" s="155">
        <v>520</v>
      </c>
      <c r="CC35" s="155">
        <f>CC34*(CB35/CB34)</f>
        <v>416</v>
      </c>
      <c r="CD35" s="155">
        <v>380</v>
      </c>
      <c r="CE35" s="155">
        <v>300</v>
      </c>
      <c r="CF35" s="155">
        <v>300</v>
      </c>
      <c r="CG35" s="289">
        <v>300</v>
      </c>
      <c r="CH35" s="289">
        <v>300</v>
      </c>
      <c r="CI35" s="289">
        <v>300</v>
      </c>
      <c r="CJ35" s="289">
        <v>300</v>
      </c>
      <c r="CK35" s="289">
        <v>300</v>
      </c>
      <c r="CL35" s="289">
        <v>300</v>
      </c>
      <c r="CM35" s="289">
        <v>300</v>
      </c>
      <c r="CP35" s="155">
        <v>452.73035714285709</v>
      </c>
      <c r="CQ35" s="155">
        <v>457.6513392857143</v>
      </c>
      <c r="CR35" s="155">
        <v>462.5723214285714</v>
      </c>
      <c r="CS35" s="96">
        <v>462.5723214285714</v>
      </c>
      <c r="CT35" s="96">
        <v>462.5723214285714</v>
      </c>
      <c r="CU35" s="96">
        <v>503.81473214285711</v>
      </c>
      <c r="CV35" s="96">
        <v>503.81473214285711</v>
      </c>
      <c r="CW35" s="96">
        <v>503.81473214285711</v>
      </c>
      <c r="CX35" s="96">
        <v>503.81473214285711</v>
      </c>
      <c r="CY35" s="96">
        <v>503.81473214285711</v>
      </c>
      <c r="CZ35" s="96">
        <v>503.81473214285711</v>
      </c>
      <c r="DA35" s="96">
        <v>503.81473214285711</v>
      </c>
      <c r="DB35" s="320">
        <v>503.81473214285711</v>
      </c>
      <c r="DC35" s="96">
        <v>503.81473214285711</v>
      </c>
      <c r="DD35" s="96">
        <v>670</v>
      </c>
      <c r="DE35" s="96">
        <v>670</v>
      </c>
      <c r="DF35" s="96">
        <v>670</v>
      </c>
      <c r="DG35" s="96">
        <f t="shared" si="3"/>
        <v>610.88235294117635</v>
      </c>
      <c r="DH35" s="96">
        <f t="shared" ref="DH35:DH38" si="4">DH34+DG35-DG34</f>
        <v>514.63086922268883</v>
      </c>
      <c r="DI35" s="96">
        <v>400</v>
      </c>
      <c r="DJ35" s="96">
        <v>400</v>
      </c>
      <c r="DK35" s="262">
        <v>379</v>
      </c>
      <c r="DL35" s="262">
        <v>379</v>
      </c>
      <c r="DM35" s="262">
        <v>379</v>
      </c>
      <c r="DN35" s="262">
        <v>379</v>
      </c>
      <c r="DO35" s="262">
        <v>379</v>
      </c>
      <c r="DP35" s="262">
        <v>379</v>
      </c>
      <c r="DQ35" s="262">
        <v>379</v>
      </c>
      <c r="DR35" s="267">
        <f t="shared" si="0"/>
        <v>79</v>
      </c>
      <c r="DT35" s="155">
        <v>462.73035714285709</v>
      </c>
      <c r="DU35" s="155">
        <v>467.6513392857143</v>
      </c>
      <c r="DV35" s="155">
        <v>472.5723214285714</v>
      </c>
      <c r="DW35" s="96">
        <v>472.5723214285714</v>
      </c>
      <c r="DX35" s="96">
        <v>472.5723214285714</v>
      </c>
      <c r="DY35" s="96">
        <v>513.81473214285711</v>
      </c>
      <c r="DZ35" s="96">
        <v>515</v>
      </c>
      <c r="EA35" s="96">
        <v>515</v>
      </c>
      <c r="EB35" s="96">
        <v>515</v>
      </c>
      <c r="EC35" s="294">
        <v>515</v>
      </c>
      <c r="ED35" s="294">
        <v>515</v>
      </c>
      <c r="EE35" s="294">
        <v>515</v>
      </c>
      <c r="EF35" s="329">
        <v>525</v>
      </c>
      <c r="EG35" s="294">
        <v>525</v>
      </c>
      <c r="EH35" s="91">
        <v>690</v>
      </c>
      <c r="EI35" s="91">
        <v>710</v>
      </c>
      <c r="EJ35" s="91">
        <v>710</v>
      </c>
      <c r="EK35" s="91">
        <v>710</v>
      </c>
      <c r="EL35" s="91">
        <v>595</v>
      </c>
      <c r="EM35" s="91">
        <v>493.29059829059827</v>
      </c>
      <c r="EN35" s="91">
        <v>493</v>
      </c>
      <c r="EO35" s="302">
        <v>508</v>
      </c>
      <c r="EP35" s="302">
        <v>508</v>
      </c>
      <c r="EQ35" s="302">
        <v>508</v>
      </c>
      <c r="ER35" s="302">
        <v>508</v>
      </c>
      <c r="ES35" s="302">
        <v>508</v>
      </c>
      <c r="ET35" s="302">
        <v>508</v>
      </c>
      <c r="EU35" s="302">
        <v>508</v>
      </c>
      <c r="EV35" s="95"/>
      <c r="EW35" s="91"/>
      <c r="EX35" s="91"/>
      <c r="EY35" s="91"/>
      <c r="EZ35" s="91"/>
      <c r="FA35" s="91"/>
      <c r="FB35" s="91"/>
      <c r="FC35" s="91"/>
      <c r="FD35" s="91"/>
      <c r="FE35" s="96"/>
      <c r="FF35" s="96"/>
      <c r="FG35" s="96"/>
      <c r="FH35" s="97"/>
      <c r="FI35" s="239"/>
      <c r="FK35" s="96">
        <v>171.52952069813557</v>
      </c>
      <c r="FL35" s="262"/>
      <c r="FM35" s="262"/>
      <c r="FN35" s="96"/>
      <c r="FO35" s="96"/>
      <c r="FP35" s="96"/>
      <c r="FQ35" s="96"/>
      <c r="FR35" s="96"/>
      <c r="FS35" s="96"/>
      <c r="FT35" s="96"/>
      <c r="FU35" s="96"/>
      <c r="FV35" s="97"/>
      <c r="FW35" s="239"/>
      <c r="FX35" s="95"/>
      <c r="FY35" s="96">
        <v>350.52720766738992</v>
      </c>
      <c r="FZ35" s="262"/>
      <c r="GA35" s="262"/>
      <c r="GB35" s="96"/>
      <c r="GC35" s="96"/>
      <c r="GD35" s="96"/>
      <c r="GE35" s="96"/>
      <c r="GF35" s="96"/>
      <c r="GG35" s="96"/>
      <c r="GH35" s="96"/>
      <c r="GI35" s="96"/>
      <c r="GJ35" s="97"/>
      <c r="GK35" s="239"/>
      <c r="GL35" s="95"/>
      <c r="GM35" s="96">
        <v>302.34514285714283</v>
      </c>
      <c r="GN35" s="262"/>
      <c r="GO35" s="262"/>
      <c r="GP35" s="96"/>
      <c r="GQ35" s="96"/>
      <c r="GR35" s="96"/>
      <c r="GS35" s="96"/>
      <c r="GT35" s="96"/>
      <c r="GU35" s="96"/>
      <c r="GV35" s="96"/>
      <c r="GW35" s="96"/>
      <c r="GX35" s="97"/>
      <c r="GY35" s="280"/>
      <c r="HA35" s="96">
        <v>73.81473214285711</v>
      </c>
      <c r="HB35" s="96">
        <v>73.814732142857167</v>
      </c>
      <c r="HC35" s="96">
        <v>73.81473214285711</v>
      </c>
      <c r="HD35" s="96">
        <v>73.81473214285711</v>
      </c>
      <c r="HE35" s="96">
        <v>73.81473214285711</v>
      </c>
      <c r="HF35" s="96"/>
      <c r="HG35" s="96"/>
      <c r="HH35" s="96"/>
      <c r="HI35" s="96"/>
      <c r="HJ35" s="96"/>
      <c r="HK35" s="96"/>
      <c r="HL35" s="97"/>
      <c r="HM35" s="280"/>
      <c r="HO35" s="96">
        <v>10</v>
      </c>
      <c r="HP35" s="96">
        <v>10</v>
      </c>
      <c r="HQ35" s="96">
        <v>10</v>
      </c>
      <c r="HR35" s="96">
        <v>10</v>
      </c>
      <c r="HS35" s="96">
        <v>27.427678571428601</v>
      </c>
      <c r="HT35" s="96"/>
      <c r="HU35" s="96"/>
      <c r="HV35" s="96"/>
      <c r="HW35" s="96"/>
      <c r="HX35" s="96"/>
      <c r="HY35" s="96"/>
      <c r="HZ35" s="97"/>
    </row>
    <row r="36" spans="1:234" x14ac:dyDescent="0.35">
      <c r="A36" s="108">
        <v>44835</v>
      </c>
      <c r="B36" s="209"/>
      <c r="D36" s="155">
        <v>2751.0510392371725</v>
      </c>
      <c r="E36" s="155">
        <v>2768.1648588965109</v>
      </c>
      <c r="F36" s="155">
        <v>2920.0730653866358</v>
      </c>
      <c r="G36" s="96">
        <v>3099.8714645679138</v>
      </c>
      <c r="H36" s="96">
        <v>3099.8714645679138</v>
      </c>
      <c r="I36" s="96">
        <v>3099.8714645679138</v>
      </c>
      <c r="J36" s="96">
        <v>3099.8714645679138</v>
      </c>
      <c r="K36" s="96">
        <v>3099.8714645679138</v>
      </c>
      <c r="L36" s="96">
        <v>3099.8714645679138</v>
      </c>
      <c r="M36" s="96">
        <v>3099.8714645679138</v>
      </c>
      <c r="N36" s="96">
        <v>3099.8714645679138</v>
      </c>
      <c r="O36" s="96">
        <v>3099.8714645679138</v>
      </c>
      <c r="P36" s="96">
        <v>3099.8714645679138</v>
      </c>
      <c r="Q36" s="96">
        <v>3099.8714645679138</v>
      </c>
      <c r="R36" s="96">
        <v>3450</v>
      </c>
      <c r="S36" s="96">
        <v>3450</v>
      </c>
      <c r="T36" s="96">
        <v>3450</v>
      </c>
      <c r="U36" s="96">
        <v>3450</v>
      </c>
      <c r="V36" s="96">
        <v>3250</v>
      </c>
      <c r="W36" s="344">
        <v>3149.8788881547807</v>
      </c>
      <c r="X36" s="344">
        <v>3149.8788881547807</v>
      </c>
      <c r="Y36" s="344">
        <v>3149.8788881547807</v>
      </c>
      <c r="Z36" s="349">
        <v>2818</v>
      </c>
      <c r="AA36" s="349">
        <v>2818</v>
      </c>
      <c r="AB36" s="349">
        <v>2818</v>
      </c>
      <c r="AC36" s="349">
        <v>2818</v>
      </c>
      <c r="AD36" s="349">
        <v>2818</v>
      </c>
      <c r="AE36" s="349">
        <v>2818</v>
      </c>
      <c r="AF36" s="310"/>
      <c r="AH36" s="155">
        <v>368.83528226416331</v>
      </c>
      <c r="AI36" s="155">
        <v>368.65335985074427</v>
      </c>
      <c r="AJ36" s="155">
        <v>373.50335985074429</v>
      </c>
      <c r="AK36" s="96">
        <v>371.53335985074426</v>
      </c>
      <c r="AL36" s="96">
        <v>371.53335985074426</v>
      </c>
      <c r="AM36" s="96">
        <v>445</v>
      </c>
      <c r="AN36" s="98">
        <v>445</v>
      </c>
      <c r="AO36" s="96">
        <v>445</v>
      </c>
      <c r="AP36" s="96">
        <v>440</v>
      </c>
      <c r="AQ36" s="96">
        <v>440</v>
      </c>
      <c r="AR36" s="96">
        <v>440</v>
      </c>
      <c r="AS36" s="96">
        <v>440</v>
      </c>
      <c r="AT36" s="96">
        <v>435.31499995620459</v>
      </c>
      <c r="AU36" s="96">
        <v>435.31499995620459</v>
      </c>
      <c r="AV36" s="96">
        <v>590.31499995620459</v>
      </c>
      <c r="AW36" s="96">
        <v>590.31499995620459</v>
      </c>
      <c r="AX36" s="96">
        <v>530.31499995620459</v>
      </c>
      <c r="AY36" s="96">
        <f>AY35*(AX36/AX35)</f>
        <v>441.10313080469354</v>
      </c>
      <c r="AZ36" s="96">
        <v>382.52336448598129</v>
      </c>
      <c r="BA36" s="294">
        <v>321.77336448598157</v>
      </c>
      <c r="BB36" s="294">
        <v>321.77336448598157</v>
      </c>
      <c r="BC36" s="294">
        <v>330</v>
      </c>
      <c r="BD36" s="262">
        <v>360</v>
      </c>
      <c r="BE36" s="262">
        <v>360</v>
      </c>
      <c r="BF36" s="262">
        <v>360</v>
      </c>
      <c r="BG36" s="262">
        <v>360</v>
      </c>
      <c r="BH36" s="262">
        <v>360</v>
      </c>
      <c r="BI36" s="262">
        <v>360</v>
      </c>
      <c r="BJ36" s="237"/>
      <c r="BL36" s="155">
        <v>354.31071428571431</v>
      </c>
      <c r="BM36" s="155">
        <v>359.23169642857141</v>
      </c>
      <c r="BN36" s="155">
        <v>364.15267857142857</v>
      </c>
      <c r="BO36" s="155">
        <v>364.15267857142857</v>
      </c>
      <c r="BP36" s="155">
        <v>364.15267857142857</v>
      </c>
      <c r="BQ36" s="155">
        <v>405</v>
      </c>
      <c r="BR36" s="155">
        <v>405</v>
      </c>
      <c r="BS36" s="155">
        <v>405</v>
      </c>
      <c r="BT36" s="155">
        <v>400</v>
      </c>
      <c r="BU36" s="155">
        <v>400</v>
      </c>
      <c r="BV36" s="155">
        <v>400</v>
      </c>
      <c r="BW36" s="155">
        <v>400</v>
      </c>
      <c r="BX36" s="326">
        <v>400</v>
      </c>
      <c r="BY36" s="155">
        <v>400</v>
      </c>
      <c r="BZ36" s="155">
        <v>495</v>
      </c>
      <c r="CA36" s="155">
        <v>495</v>
      </c>
      <c r="CB36" s="155">
        <v>495</v>
      </c>
      <c r="CC36" s="155">
        <f t="shared" si="2"/>
        <v>396</v>
      </c>
      <c r="CD36" s="155">
        <f>CD35+(CC36-CC35)</f>
        <v>360</v>
      </c>
      <c r="CE36" s="155">
        <v>310</v>
      </c>
      <c r="CF36" s="155">
        <v>310</v>
      </c>
      <c r="CG36" s="155">
        <v>310</v>
      </c>
      <c r="CH36" s="289">
        <v>290</v>
      </c>
      <c r="CI36" s="289">
        <v>290</v>
      </c>
      <c r="CJ36" s="289">
        <v>290</v>
      </c>
      <c r="CK36" s="289">
        <v>290</v>
      </c>
      <c r="CL36" s="289">
        <v>290</v>
      </c>
      <c r="CM36" s="289">
        <v>290</v>
      </c>
      <c r="CP36" s="155">
        <v>418.28348214285711</v>
      </c>
      <c r="CQ36" s="155">
        <v>423.20446428571427</v>
      </c>
      <c r="CR36" s="155">
        <v>428.12544642857142</v>
      </c>
      <c r="CS36" s="96">
        <v>428.12544642857142</v>
      </c>
      <c r="CT36" s="96">
        <v>428.12544642857142</v>
      </c>
      <c r="CU36" s="96">
        <v>468.97276785714286</v>
      </c>
      <c r="CV36" s="96">
        <v>468.97276785714286</v>
      </c>
      <c r="CW36" s="96">
        <v>468.97276785714286</v>
      </c>
      <c r="CX36" s="96">
        <v>468.97276785714286</v>
      </c>
      <c r="CY36" s="96">
        <v>468.97276785714286</v>
      </c>
      <c r="CZ36" s="96">
        <v>468.97276785714286</v>
      </c>
      <c r="DA36" s="96">
        <v>468.97276785714286</v>
      </c>
      <c r="DB36" s="320">
        <v>468.97276785714286</v>
      </c>
      <c r="DC36" s="96">
        <v>468.97276785714286</v>
      </c>
      <c r="DD36" s="96">
        <v>620</v>
      </c>
      <c r="DE36" s="96">
        <v>620</v>
      </c>
      <c r="DF36" s="96">
        <v>620</v>
      </c>
      <c r="DG36" s="96">
        <f t="shared" si="3"/>
        <v>565.29411764705867</v>
      </c>
      <c r="DH36" s="96">
        <f t="shared" si="4"/>
        <v>469.04263392857115</v>
      </c>
      <c r="DI36" s="96">
        <f>DI35+(DH36-DH35)</f>
        <v>354.41176470588232</v>
      </c>
      <c r="DJ36" s="96">
        <v>384.41176470588232</v>
      </c>
      <c r="DK36" s="96">
        <v>384.41176470588232</v>
      </c>
      <c r="DL36" s="262">
        <v>349</v>
      </c>
      <c r="DM36" s="262">
        <v>349</v>
      </c>
      <c r="DN36" s="262">
        <v>349</v>
      </c>
      <c r="DO36" s="262">
        <v>349</v>
      </c>
      <c r="DP36" s="262">
        <v>349</v>
      </c>
      <c r="DQ36" s="262">
        <v>349</v>
      </c>
      <c r="DR36" s="267">
        <f t="shared" si="0"/>
        <v>59</v>
      </c>
      <c r="DT36" s="155">
        <v>448.28348214285711</v>
      </c>
      <c r="DU36" s="155">
        <v>453.20446428571427</v>
      </c>
      <c r="DV36" s="155">
        <v>458.12544642857142</v>
      </c>
      <c r="DW36" s="96">
        <v>458.12544642857142</v>
      </c>
      <c r="DX36" s="96">
        <v>458.12544642857142</v>
      </c>
      <c r="DY36" s="96">
        <v>498.97276785714286</v>
      </c>
      <c r="DZ36" s="96">
        <v>500</v>
      </c>
      <c r="EA36" s="96">
        <v>500</v>
      </c>
      <c r="EB36" s="96">
        <v>500</v>
      </c>
      <c r="EC36" s="294">
        <v>500</v>
      </c>
      <c r="ED36" s="294">
        <v>500</v>
      </c>
      <c r="EE36" s="294">
        <v>500</v>
      </c>
      <c r="EF36" s="329">
        <v>500</v>
      </c>
      <c r="EG36" s="294">
        <v>500</v>
      </c>
      <c r="EH36" s="91">
        <v>650</v>
      </c>
      <c r="EI36" s="91">
        <v>650</v>
      </c>
      <c r="EJ36" s="91">
        <v>650</v>
      </c>
      <c r="EK36" s="91">
        <v>650</v>
      </c>
      <c r="EL36" s="91">
        <v>615</v>
      </c>
      <c r="EM36" s="91">
        <v>509.87179487179492</v>
      </c>
      <c r="EN36" s="91">
        <v>473</v>
      </c>
      <c r="EO36" s="91">
        <v>525</v>
      </c>
      <c r="EP36" s="302">
        <v>550</v>
      </c>
      <c r="EQ36" s="302">
        <v>550</v>
      </c>
      <c r="ER36" s="302">
        <v>550</v>
      </c>
      <c r="ES36" s="302">
        <v>550</v>
      </c>
      <c r="ET36" s="302">
        <v>550</v>
      </c>
      <c r="EU36" s="302">
        <v>550</v>
      </c>
      <c r="EV36" s="90"/>
      <c r="EW36" s="91"/>
      <c r="EX36" s="91"/>
      <c r="EY36" s="91"/>
      <c r="EZ36" s="91"/>
      <c r="FA36" s="91"/>
      <c r="FB36" s="91"/>
      <c r="FC36" s="91"/>
      <c r="FD36" s="91"/>
      <c r="FE36" s="96"/>
      <c r="FF36" s="96"/>
      <c r="FG36" s="96"/>
      <c r="FH36" s="97"/>
      <c r="FI36" s="239"/>
      <c r="FK36" s="96">
        <v>171.52952069813557</v>
      </c>
      <c r="FL36" s="262"/>
      <c r="FM36" s="262"/>
      <c r="FN36" s="96"/>
      <c r="FO36" s="96"/>
      <c r="FP36" s="96"/>
      <c r="FQ36" s="96"/>
      <c r="FR36" s="96"/>
      <c r="FS36" s="96"/>
      <c r="FT36" s="96"/>
      <c r="FU36" s="96"/>
      <c r="FV36" s="97"/>
      <c r="FW36" s="239"/>
      <c r="FX36" s="95"/>
      <c r="FY36" s="96">
        <v>359.03255475298283</v>
      </c>
      <c r="FZ36" s="262"/>
      <c r="GA36" s="262"/>
      <c r="GB36" s="96"/>
      <c r="GC36" s="96"/>
      <c r="GD36" s="96"/>
      <c r="GE36" s="96"/>
      <c r="GF36" s="96"/>
      <c r="GG36" s="96"/>
      <c r="GH36" s="96"/>
      <c r="GI36" s="96"/>
      <c r="GJ36" s="97"/>
      <c r="GK36" s="239"/>
      <c r="GL36" s="95"/>
      <c r="GM36" s="96">
        <v>347.96199119047628</v>
      </c>
      <c r="GN36" s="262"/>
      <c r="GO36" s="262"/>
      <c r="GP36" s="96"/>
      <c r="GQ36" s="96"/>
      <c r="GR36" s="96"/>
      <c r="GS36" s="96"/>
      <c r="GT36" s="96"/>
      <c r="GU36" s="96"/>
      <c r="GV36" s="96"/>
      <c r="GW36" s="96"/>
      <c r="GX36" s="97"/>
      <c r="GY36" s="280"/>
      <c r="HA36" s="96">
        <v>63.972767857142799</v>
      </c>
      <c r="HB36" s="96">
        <v>63.972767857142856</v>
      </c>
      <c r="HC36" s="96">
        <v>63.972767857142856</v>
      </c>
      <c r="HD36" s="96">
        <v>63.972767857142856</v>
      </c>
      <c r="HE36" s="96">
        <v>63.972767857142856</v>
      </c>
      <c r="HF36" s="96"/>
      <c r="HG36" s="96"/>
      <c r="HH36" s="96"/>
      <c r="HI36" s="96"/>
      <c r="HJ36" s="96"/>
      <c r="HK36" s="96"/>
      <c r="HL36" s="97"/>
      <c r="HM36" s="280"/>
      <c r="HO36" s="96">
        <v>30</v>
      </c>
      <c r="HP36" s="96">
        <v>30</v>
      </c>
      <c r="HQ36" s="96">
        <v>30</v>
      </c>
      <c r="HR36" s="96">
        <v>30</v>
      </c>
      <c r="HS36" s="96">
        <v>66.874553571428578</v>
      </c>
      <c r="HT36" s="96"/>
      <c r="HU36" s="96"/>
      <c r="HV36" s="96"/>
      <c r="HW36" s="96"/>
      <c r="HX36" s="96"/>
      <c r="HY36" s="96"/>
      <c r="HZ36" s="97"/>
    </row>
    <row r="37" spans="1:234" x14ac:dyDescent="0.35">
      <c r="A37" s="108">
        <v>44866</v>
      </c>
      <c r="B37" s="209"/>
      <c r="D37" s="155">
        <v>2851.4968613631099</v>
      </c>
      <c r="E37" s="155">
        <v>2918.2692007493024</v>
      </c>
      <c r="F37" s="155">
        <v>3050.7359596677106</v>
      </c>
      <c r="G37" s="96">
        <v>3180.6959138213197</v>
      </c>
      <c r="H37" s="96">
        <v>3180.6959138213197</v>
      </c>
      <c r="I37" s="96">
        <v>3180.6959138213197</v>
      </c>
      <c r="J37" s="96">
        <v>3180.6959138213197</v>
      </c>
      <c r="K37" s="96">
        <v>3180.6959138213197</v>
      </c>
      <c r="L37" s="96">
        <v>3180.6959138213197</v>
      </c>
      <c r="M37" s="96">
        <v>3180.6959138213197</v>
      </c>
      <c r="N37" s="96">
        <v>3180.6959138213197</v>
      </c>
      <c r="O37" s="96">
        <v>3180.6959138213197</v>
      </c>
      <c r="P37" s="96">
        <v>3000</v>
      </c>
      <c r="Q37" s="96">
        <v>3000</v>
      </c>
      <c r="R37" s="96">
        <v>3250</v>
      </c>
      <c r="S37" s="96">
        <v>3250</v>
      </c>
      <c r="T37" s="96">
        <v>3250</v>
      </c>
      <c r="U37" s="96">
        <v>3250</v>
      </c>
      <c r="V37" s="96">
        <v>3050</v>
      </c>
      <c r="W37" s="344">
        <v>2949.8788881547807</v>
      </c>
      <c r="X37" s="344">
        <v>2949.8788881547807</v>
      </c>
      <c r="Y37" s="344">
        <v>2949.8788881547807</v>
      </c>
      <c r="Z37" s="344">
        <v>2650</v>
      </c>
      <c r="AA37" s="349">
        <v>2821.25</v>
      </c>
      <c r="AB37" s="349">
        <v>2821.25</v>
      </c>
      <c r="AC37" s="349">
        <v>2821.25</v>
      </c>
      <c r="AD37" s="349">
        <v>2821.25</v>
      </c>
      <c r="AE37" s="349">
        <v>2821.25</v>
      </c>
      <c r="AF37" s="310"/>
      <c r="AH37" s="155">
        <v>378.3115128138918</v>
      </c>
      <c r="AI37" s="155">
        <v>378.34083120997428</v>
      </c>
      <c r="AJ37" s="155">
        <v>383.19083120997431</v>
      </c>
      <c r="AK37" s="96">
        <v>381.22083120997428</v>
      </c>
      <c r="AL37" s="96">
        <v>381.22083120997428</v>
      </c>
      <c r="AM37" s="96">
        <v>435</v>
      </c>
      <c r="AN37" s="98">
        <v>435</v>
      </c>
      <c r="AO37" s="96">
        <v>435</v>
      </c>
      <c r="AP37" s="96">
        <v>430</v>
      </c>
      <c r="AQ37" s="96">
        <v>430</v>
      </c>
      <c r="AR37" s="96">
        <v>430</v>
      </c>
      <c r="AS37" s="96">
        <v>430</v>
      </c>
      <c r="AT37" s="96">
        <v>430.31499995620459</v>
      </c>
      <c r="AU37" s="96">
        <v>430.31499995620459</v>
      </c>
      <c r="AV37" s="96">
        <v>585.31499995620459</v>
      </c>
      <c r="AW37" s="96">
        <v>585.31499995620459</v>
      </c>
      <c r="AX37" s="96">
        <v>525.31499995620459</v>
      </c>
      <c r="AY37" s="96">
        <f t="shared" si="1"/>
        <v>436.94425230002065</v>
      </c>
      <c r="AZ37" s="96">
        <v>400</v>
      </c>
      <c r="BA37" s="294">
        <v>340</v>
      </c>
      <c r="BB37" s="294">
        <v>340</v>
      </c>
      <c r="BC37" s="294">
        <v>340</v>
      </c>
      <c r="BD37" s="294">
        <v>340</v>
      </c>
      <c r="BE37" s="262">
        <v>342.25</v>
      </c>
      <c r="BF37" s="262">
        <v>342</v>
      </c>
      <c r="BG37" s="262">
        <v>342</v>
      </c>
      <c r="BH37" s="262">
        <v>342</v>
      </c>
      <c r="BI37" s="262">
        <v>342</v>
      </c>
      <c r="BJ37" s="237"/>
      <c r="BL37" s="155">
        <v>359.23169642857141</v>
      </c>
      <c r="BM37" s="155">
        <v>364.15267857142857</v>
      </c>
      <c r="BN37" s="155">
        <v>369.07366071428567</v>
      </c>
      <c r="BO37" s="155">
        <v>369.07366071428567</v>
      </c>
      <c r="BP37" s="155">
        <v>369.07366071428567</v>
      </c>
      <c r="BQ37" s="155">
        <v>395</v>
      </c>
      <c r="BR37" s="155">
        <v>395</v>
      </c>
      <c r="BS37" s="155">
        <v>395</v>
      </c>
      <c r="BT37" s="155">
        <v>390</v>
      </c>
      <c r="BU37" s="155">
        <v>390</v>
      </c>
      <c r="BV37" s="155">
        <v>390</v>
      </c>
      <c r="BW37" s="155">
        <v>390</v>
      </c>
      <c r="BX37" s="326">
        <v>390</v>
      </c>
      <c r="BY37" s="155">
        <v>390</v>
      </c>
      <c r="BZ37" s="155">
        <v>470</v>
      </c>
      <c r="CA37" s="155">
        <v>470</v>
      </c>
      <c r="CB37" s="155">
        <v>470</v>
      </c>
      <c r="CC37" s="155">
        <f t="shared" si="2"/>
        <v>376</v>
      </c>
      <c r="CD37" s="155">
        <f t="shared" ref="CD37:CD50" si="5">CD36+(CC37-CC36)</f>
        <v>340</v>
      </c>
      <c r="CE37" s="155">
        <v>315</v>
      </c>
      <c r="CF37" s="155">
        <v>315</v>
      </c>
      <c r="CG37" s="155">
        <v>315</v>
      </c>
      <c r="CH37" s="155">
        <v>270</v>
      </c>
      <c r="CI37" s="289">
        <v>271</v>
      </c>
      <c r="CJ37" s="289">
        <v>271</v>
      </c>
      <c r="CK37" s="289">
        <v>271</v>
      </c>
      <c r="CL37" s="289">
        <v>271</v>
      </c>
      <c r="CM37" s="289">
        <v>271</v>
      </c>
      <c r="CP37" s="155">
        <v>423.20446428571427</v>
      </c>
      <c r="CQ37" s="155">
        <v>428.12544642857142</v>
      </c>
      <c r="CR37" s="155">
        <v>433.04642857142852</v>
      </c>
      <c r="CS37" s="96">
        <v>433.04642857142852</v>
      </c>
      <c r="CT37" s="96">
        <v>433.04642857142852</v>
      </c>
      <c r="CU37" s="96">
        <v>458.97276785714286</v>
      </c>
      <c r="CV37" s="96">
        <v>458.97276785714286</v>
      </c>
      <c r="CW37" s="96">
        <v>458.97276785714286</v>
      </c>
      <c r="CX37" s="96">
        <v>458.97276785714286</v>
      </c>
      <c r="CY37" s="96">
        <v>458.97276785714286</v>
      </c>
      <c r="CZ37" s="96">
        <v>458.97276785714286</v>
      </c>
      <c r="DA37" s="96">
        <v>458.97276785714286</v>
      </c>
      <c r="DB37" s="320">
        <v>458.97276785714286</v>
      </c>
      <c r="DC37" s="96">
        <v>458.97276785714286</v>
      </c>
      <c r="DD37" s="96">
        <v>610</v>
      </c>
      <c r="DE37" s="96">
        <v>610</v>
      </c>
      <c r="DF37" s="96">
        <v>610</v>
      </c>
      <c r="DG37" s="96">
        <v>610</v>
      </c>
      <c r="DH37" s="96">
        <f t="shared" si="4"/>
        <v>513.74851628151248</v>
      </c>
      <c r="DI37" s="96">
        <v>360</v>
      </c>
      <c r="DJ37" s="96">
        <v>390</v>
      </c>
      <c r="DK37" s="96">
        <v>390</v>
      </c>
      <c r="DL37" s="96">
        <v>330</v>
      </c>
      <c r="DM37" s="262">
        <v>319</v>
      </c>
      <c r="DN37" s="262">
        <v>319</v>
      </c>
      <c r="DO37" s="262">
        <v>319</v>
      </c>
      <c r="DP37" s="262">
        <v>319</v>
      </c>
      <c r="DQ37" s="262">
        <v>319</v>
      </c>
      <c r="DR37" s="267">
        <f t="shared" si="0"/>
        <v>48</v>
      </c>
      <c r="DT37" s="155">
        <v>458.20446428571427</v>
      </c>
      <c r="DU37" s="155">
        <v>463.12544642857142</v>
      </c>
      <c r="DV37" s="155">
        <v>468.04642857142852</v>
      </c>
      <c r="DW37" s="96">
        <v>468.04642857142852</v>
      </c>
      <c r="DX37" s="96">
        <v>468.04642857142852</v>
      </c>
      <c r="DY37" s="96">
        <v>493.97276785714286</v>
      </c>
      <c r="DZ37" s="96">
        <v>495</v>
      </c>
      <c r="EA37" s="96">
        <v>495</v>
      </c>
      <c r="EB37" s="96">
        <v>495</v>
      </c>
      <c r="EC37" s="294">
        <v>495</v>
      </c>
      <c r="ED37" s="294">
        <v>495</v>
      </c>
      <c r="EE37" s="294">
        <v>495</v>
      </c>
      <c r="EF37" s="329">
        <v>495</v>
      </c>
      <c r="EG37" s="294">
        <v>495</v>
      </c>
      <c r="EH37" s="91">
        <v>645</v>
      </c>
      <c r="EI37" s="91">
        <v>645</v>
      </c>
      <c r="EJ37" s="91">
        <v>645</v>
      </c>
      <c r="EK37" s="91">
        <v>645</v>
      </c>
      <c r="EL37" s="91">
        <v>640</v>
      </c>
      <c r="EM37" s="91">
        <v>530.59829059829076</v>
      </c>
      <c r="EN37" s="91">
        <v>492</v>
      </c>
      <c r="EO37" s="91">
        <v>497.4888438133874</v>
      </c>
      <c r="EP37" s="91">
        <f>EO37+25</f>
        <v>522.48884381338735</v>
      </c>
      <c r="EQ37" s="302">
        <v>511</v>
      </c>
      <c r="ER37" s="302">
        <v>511</v>
      </c>
      <c r="ES37" s="302">
        <v>511</v>
      </c>
      <c r="ET37" s="302">
        <v>511</v>
      </c>
      <c r="EU37" s="302">
        <v>511</v>
      </c>
      <c r="EV37" s="95"/>
      <c r="EW37" s="91"/>
      <c r="EX37" s="91"/>
      <c r="EY37" s="91"/>
      <c r="EZ37" s="91"/>
      <c r="FA37" s="91"/>
      <c r="FB37" s="91"/>
      <c r="FC37" s="91"/>
      <c r="FD37" s="91"/>
      <c r="FE37" s="96"/>
      <c r="FF37" s="96"/>
      <c r="FG37" s="96"/>
      <c r="FH37" s="97"/>
      <c r="FI37" s="239"/>
      <c r="FK37" s="96">
        <v>171.52952069813557</v>
      </c>
      <c r="FL37" s="262"/>
      <c r="FM37" s="262"/>
      <c r="FN37" s="96"/>
      <c r="FO37" s="96"/>
      <c r="FP37" s="96"/>
      <c r="FQ37" s="96"/>
      <c r="FR37" s="96"/>
      <c r="FS37" s="96"/>
      <c r="FT37" s="96"/>
      <c r="FU37" s="96"/>
      <c r="FV37" s="97"/>
      <c r="FW37" s="239"/>
      <c r="FX37" s="95"/>
      <c r="FY37" s="96">
        <v>304.40279782531496</v>
      </c>
      <c r="FZ37" s="262"/>
      <c r="GA37" s="262"/>
      <c r="GB37" s="96"/>
      <c r="GC37" s="96"/>
      <c r="GD37" s="96"/>
      <c r="GE37" s="96"/>
      <c r="GF37" s="96"/>
      <c r="GG37" s="96"/>
      <c r="GH37" s="96"/>
      <c r="GI37" s="96"/>
      <c r="GJ37" s="97"/>
      <c r="GK37" s="239"/>
      <c r="GL37" s="95"/>
      <c r="GM37" s="96">
        <v>332.2139734920637</v>
      </c>
      <c r="GN37" s="262"/>
      <c r="GO37" s="262"/>
      <c r="GP37" s="96"/>
      <c r="GQ37" s="96"/>
      <c r="GR37" s="96"/>
      <c r="GS37" s="96"/>
      <c r="GT37" s="96"/>
      <c r="GU37" s="96"/>
      <c r="GV37" s="96"/>
      <c r="GW37" s="96"/>
      <c r="GX37" s="97"/>
      <c r="GY37" s="280"/>
      <c r="HA37" s="96">
        <v>63.972767857142856</v>
      </c>
      <c r="HB37" s="96">
        <v>63.972767857142856</v>
      </c>
      <c r="HC37" s="96">
        <v>63.972767857142856</v>
      </c>
      <c r="HD37" s="96">
        <v>63.972767857142856</v>
      </c>
      <c r="HE37" s="96">
        <v>63.972767857142856</v>
      </c>
      <c r="HF37" s="96"/>
      <c r="HG37" s="96"/>
      <c r="HH37" s="96"/>
      <c r="HI37" s="96"/>
      <c r="HJ37" s="96"/>
      <c r="HK37" s="96"/>
      <c r="HL37" s="97"/>
      <c r="HM37" s="280"/>
      <c r="HO37" s="96">
        <v>35</v>
      </c>
      <c r="HP37" s="96">
        <v>35</v>
      </c>
      <c r="HQ37" s="96">
        <v>35</v>
      </c>
      <c r="HR37" s="96">
        <v>35</v>
      </c>
      <c r="HS37" s="96">
        <v>56.65232142857144</v>
      </c>
      <c r="HT37" s="96"/>
      <c r="HU37" s="96"/>
      <c r="HV37" s="96"/>
      <c r="HW37" s="96"/>
      <c r="HX37" s="96"/>
      <c r="HY37" s="96"/>
      <c r="HZ37" s="97"/>
    </row>
    <row r="38" spans="1:234" x14ac:dyDescent="0.35">
      <c r="A38" s="108">
        <v>44896</v>
      </c>
      <c r="B38" s="209"/>
      <c r="D38" s="155">
        <v>3000.5825341823274</v>
      </c>
      <c r="E38" s="155">
        <v>3119.0659403541868</v>
      </c>
      <c r="F38" s="155">
        <v>3230.4209749456531</v>
      </c>
      <c r="G38" s="96">
        <v>3370.5115239885799</v>
      </c>
      <c r="H38" s="96">
        <v>3370.5115239885799</v>
      </c>
      <c r="I38" s="96">
        <v>3370.5115239885799</v>
      </c>
      <c r="J38" s="96">
        <v>3370.5115239885799</v>
      </c>
      <c r="K38" s="96">
        <v>3370.5115239885799</v>
      </c>
      <c r="L38" s="96">
        <v>3370.5115239885799</v>
      </c>
      <c r="M38" s="96">
        <v>3370.5115239885799</v>
      </c>
      <c r="N38" s="96">
        <v>3370.5115239885799</v>
      </c>
      <c r="O38" s="96">
        <v>3370.5115239885799</v>
      </c>
      <c r="P38" s="96">
        <v>3020</v>
      </c>
      <c r="Q38" s="96">
        <v>3020</v>
      </c>
      <c r="R38" s="96">
        <v>3250</v>
      </c>
      <c r="S38" s="96">
        <v>3250</v>
      </c>
      <c r="T38" s="96">
        <v>3250</v>
      </c>
      <c r="U38" s="96">
        <v>3250</v>
      </c>
      <c r="V38" s="96">
        <v>3050</v>
      </c>
      <c r="W38" s="344">
        <v>2949.8788881547807</v>
      </c>
      <c r="X38" s="344">
        <v>2949.8788881547807</v>
      </c>
      <c r="Y38" s="344">
        <v>2949.8788881547807</v>
      </c>
      <c r="Z38" s="344">
        <f>Z37+(Y38-Y37)</f>
        <v>2650</v>
      </c>
      <c r="AA38" s="344">
        <v>3100</v>
      </c>
      <c r="AB38" s="349">
        <v>3047</v>
      </c>
      <c r="AC38" s="349">
        <v>3047</v>
      </c>
      <c r="AD38" s="349">
        <v>3047</v>
      </c>
      <c r="AE38" s="349">
        <v>3047</v>
      </c>
      <c r="AF38" s="310"/>
      <c r="AH38" s="155">
        <v>373.26464282753807</v>
      </c>
      <c r="AI38" s="155">
        <v>374.13580893928139</v>
      </c>
      <c r="AJ38" s="155">
        <v>378.98580893928141</v>
      </c>
      <c r="AK38" s="96">
        <v>377.01580893928138</v>
      </c>
      <c r="AL38" s="96">
        <v>377.01580893928138</v>
      </c>
      <c r="AM38" s="96">
        <v>425</v>
      </c>
      <c r="AN38" s="98">
        <v>425</v>
      </c>
      <c r="AO38" s="96">
        <v>425</v>
      </c>
      <c r="AP38" s="96">
        <v>420</v>
      </c>
      <c r="AQ38" s="96">
        <v>420</v>
      </c>
      <c r="AR38" s="96">
        <v>420</v>
      </c>
      <c r="AS38" s="96">
        <v>420</v>
      </c>
      <c r="AT38" s="96">
        <v>420.31499995620459</v>
      </c>
      <c r="AU38" s="96">
        <v>420.31499995620459</v>
      </c>
      <c r="AV38" s="96">
        <v>500.25000000000011</v>
      </c>
      <c r="AW38" s="96">
        <v>500.25000000000011</v>
      </c>
      <c r="AX38" s="96">
        <v>440.25000000000011</v>
      </c>
      <c r="AY38" s="96">
        <v>440</v>
      </c>
      <c r="AZ38" s="96">
        <v>405</v>
      </c>
      <c r="BA38" s="294">
        <v>344.25</v>
      </c>
      <c r="BB38" s="294">
        <v>344.25</v>
      </c>
      <c r="BC38" s="294">
        <v>344.25</v>
      </c>
      <c r="BD38" s="294">
        <v>344.25</v>
      </c>
      <c r="BE38" s="294">
        <v>344.25</v>
      </c>
      <c r="BF38" s="262">
        <v>380</v>
      </c>
      <c r="BG38" s="262">
        <v>380</v>
      </c>
      <c r="BH38" s="262">
        <v>380</v>
      </c>
      <c r="BI38" s="262">
        <v>380</v>
      </c>
      <c r="BJ38" s="237"/>
      <c r="BL38" s="155">
        <v>364.15267857142857</v>
      </c>
      <c r="BM38" s="155">
        <v>369.07366071428567</v>
      </c>
      <c r="BN38" s="155">
        <v>373.99464285714288</v>
      </c>
      <c r="BO38" s="155">
        <v>373.99464285714288</v>
      </c>
      <c r="BP38" s="155">
        <v>373.99464285714288</v>
      </c>
      <c r="BQ38" s="155">
        <v>400</v>
      </c>
      <c r="BR38" s="155">
        <v>400</v>
      </c>
      <c r="BS38" s="155">
        <v>400</v>
      </c>
      <c r="BT38" s="155">
        <v>395</v>
      </c>
      <c r="BU38" s="155">
        <v>395</v>
      </c>
      <c r="BV38" s="155">
        <v>395</v>
      </c>
      <c r="BW38" s="155">
        <v>395</v>
      </c>
      <c r="BX38" s="326">
        <v>395</v>
      </c>
      <c r="BY38" s="155">
        <v>395</v>
      </c>
      <c r="BZ38" s="155">
        <v>430</v>
      </c>
      <c r="CA38" s="155">
        <v>430</v>
      </c>
      <c r="CB38" s="155">
        <v>430</v>
      </c>
      <c r="CC38" s="155">
        <v>430</v>
      </c>
      <c r="CD38" s="155">
        <v>355</v>
      </c>
      <c r="CE38" s="155">
        <v>319.5</v>
      </c>
      <c r="CF38" s="155">
        <v>319.5</v>
      </c>
      <c r="CG38" s="155">
        <v>319.5</v>
      </c>
      <c r="CH38" s="155">
        <f>CH37+(CG38-CG37)-5</f>
        <v>269.5</v>
      </c>
      <c r="CI38" s="155">
        <v>271</v>
      </c>
      <c r="CJ38" s="289">
        <v>290</v>
      </c>
      <c r="CK38" s="289">
        <v>290</v>
      </c>
      <c r="CL38" s="289">
        <v>290</v>
      </c>
      <c r="CM38" s="289">
        <v>290</v>
      </c>
      <c r="CP38" s="155">
        <v>433.04642857142852</v>
      </c>
      <c r="CQ38" s="155">
        <v>437.96741071428568</v>
      </c>
      <c r="CR38" s="155">
        <v>442.88839285714283</v>
      </c>
      <c r="CS38" s="96">
        <v>442.88839285714283</v>
      </c>
      <c r="CT38" s="96">
        <v>442.88839285714283</v>
      </c>
      <c r="CU38" s="96">
        <v>468.89374999999995</v>
      </c>
      <c r="CV38" s="96">
        <v>468.89374999999995</v>
      </c>
      <c r="CW38" s="96">
        <v>468.89374999999995</v>
      </c>
      <c r="CX38" s="96">
        <v>468.89374999999995</v>
      </c>
      <c r="CY38" s="96">
        <v>468.89374999999995</v>
      </c>
      <c r="CZ38" s="96">
        <v>468.89374999999995</v>
      </c>
      <c r="DA38" s="96">
        <v>468.89374999999995</v>
      </c>
      <c r="DB38" s="320">
        <v>468.89374999999995</v>
      </c>
      <c r="DC38" s="96">
        <v>468.89374999999995</v>
      </c>
      <c r="DD38" s="96">
        <v>580</v>
      </c>
      <c r="DE38" s="96">
        <v>580</v>
      </c>
      <c r="DF38" s="96">
        <v>580</v>
      </c>
      <c r="DG38" s="96">
        <v>580</v>
      </c>
      <c r="DH38" s="96">
        <f t="shared" si="4"/>
        <v>483.74851628151237</v>
      </c>
      <c r="DI38" s="96">
        <v>345</v>
      </c>
      <c r="DJ38" s="96">
        <v>375</v>
      </c>
      <c r="DK38" s="96">
        <v>375</v>
      </c>
      <c r="DL38" s="96">
        <v>320</v>
      </c>
      <c r="DM38" s="96">
        <v>320</v>
      </c>
      <c r="DN38" s="262">
        <v>349</v>
      </c>
      <c r="DO38" s="262">
        <v>349</v>
      </c>
      <c r="DP38" s="262">
        <v>349</v>
      </c>
      <c r="DQ38" s="262">
        <v>349</v>
      </c>
      <c r="DR38" s="267">
        <f t="shared" si="0"/>
        <v>59</v>
      </c>
      <c r="DT38" s="155">
        <v>458.04642857142852</v>
      </c>
      <c r="DU38" s="155">
        <v>462.96741071428568</v>
      </c>
      <c r="DV38" s="155">
        <v>467.88839285714283</v>
      </c>
      <c r="DW38" s="96">
        <v>467.88839285714283</v>
      </c>
      <c r="DX38" s="96">
        <v>467.88839285714283</v>
      </c>
      <c r="DY38" s="96">
        <v>493.89374999999995</v>
      </c>
      <c r="DZ38" s="96">
        <v>495</v>
      </c>
      <c r="EA38" s="96">
        <v>495</v>
      </c>
      <c r="EB38" s="96">
        <v>495</v>
      </c>
      <c r="EC38" s="294">
        <v>495</v>
      </c>
      <c r="ED38" s="294">
        <v>495</v>
      </c>
      <c r="EE38" s="294">
        <v>495</v>
      </c>
      <c r="EF38" s="365">
        <v>495</v>
      </c>
      <c r="EG38" s="366">
        <v>495</v>
      </c>
      <c r="EH38" s="362">
        <v>605</v>
      </c>
      <c r="EI38" s="362">
        <v>605</v>
      </c>
      <c r="EJ38" s="362">
        <v>605</v>
      </c>
      <c r="EK38" s="362">
        <v>605</v>
      </c>
      <c r="EL38" s="362">
        <v>605</v>
      </c>
      <c r="EM38" s="362">
        <v>501.58119658119671</v>
      </c>
      <c r="EN38" s="362">
        <v>466</v>
      </c>
      <c r="EO38" s="362">
        <v>471.19878296146044</v>
      </c>
      <c r="EP38" s="362">
        <f>EO38+25</f>
        <v>496.19878296146044</v>
      </c>
      <c r="EQ38" s="362">
        <v>496.19878296146044</v>
      </c>
      <c r="ER38" s="363">
        <v>483</v>
      </c>
      <c r="ES38" s="363">
        <v>483</v>
      </c>
      <c r="ET38" s="363">
        <v>483</v>
      </c>
      <c r="EU38" s="364">
        <v>483</v>
      </c>
      <c r="EV38" s="95"/>
      <c r="EW38" s="91"/>
      <c r="EX38" s="91"/>
      <c r="EY38" s="91"/>
      <c r="EZ38" s="91"/>
      <c r="FA38" s="91"/>
      <c r="FB38" s="91"/>
      <c r="FC38" s="91"/>
      <c r="FD38" s="91"/>
      <c r="FE38" s="96"/>
      <c r="FF38" s="96"/>
      <c r="FG38" s="96"/>
      <c r="FH38" s="97"/>
      <c r="FI38" s="239"/>
      <c r="FK38" s="96">
        <v>166.52952069813557</v>
      </c>
      <c r="FL38" s="262"/>
      <c r="FM38" s="262"/>
      <c r="FN38" s="96"/>
      <c r="FO38" s="96"/>
      <c r="FP38" s="96"/>
      <c r="FQ38" s="96"/>
      <c r="FR38" s="96"/>
      <c r="FS38" s="96"/>
      <c r="FT38" s="96"/>
      <c r="FU38" s="96"/>
      <c r="FV38" s="97"/>
      <c r="FW38" s="239"/>
      <c r="FX38" s="95"/>
      <c r="FY38" s="96">
        <v>304.90991858541241</v>
      </c>
      <c r="FZ38" s="262"/>
      <c r="GA38" s="262"/>
      <c r="GB38" s="96"/>
      <c r="GC38" s="96"/>
      <c r="GD38" s="96"/>
      <c r="GE38" s="96"/>
      <c r="GF38" s="96"/>
      <c r="GG38" s="96"/>
      <c r="GH38" s="96"/>
      <c r="GI38" s="96"/>
      <c r="GJ38" s="97"/>
      <c r="GK38" s="239"/>
      <c r="GL38" s="95"/>
      <c r="GM38" s="96">
        <v>360.29112920634913</v>
      </c>
      <c r="GN38" s="262"/>
      <c r="GO38" s="262"/>
      <c r="GP38" s="96"/>
      <c r="GQ38" s="96"/>
      <c r="GR38" s="96"/>
      <c r="GS38" s="96"/>
      <c r="GT38" s="96"/>
      <c r="GU38" s="96"/>
      <c r="GV38" s="96"/>
      <c r="GW38" s="96"/>
      <c r="GX38" s="97"/>
      <c r="GY38" s="280"/>
      <c r="HA38" s="96">
        <v>68.893749999999955</v>
      </c>
      <c r="HB38" s="96">
        <v>68.893750000000011</v>
      </c>
      <c r="HC38" s="96">
        <v>68.893749999999955</v>
      </c>
      <c r="HD38" s="96">
        <v>68.893749999999955</v>
      </c>
      <c r="HE38" s="96">
        <v>68.893749999999955</v>
      </c>
      <c r="HF38" s="96"/>
      <c r="HG38" s="96"/>
      <c r="HH38" s="96"/>
      <c r="HI38" s="96"/>
      <c r="HJ38" s="96"/>
      <c r="HK38" s="96"/>
      <c r="HL38" s="97"/>
      <c r="HM38" s="280"/>
      <c r="HO38" s="96">
        <v>25</v>
      </c>
      <c r="HP38" s="96">
        <v>25</v>
      </c>
      <c r="HQ38" s="96">
        <v>25</v>
      </c>
      <c r="HR38" s="96">
        <v>25</v>
      </c>
      <c r="HS38" s="96">
        <v>47.144419642857144</v>
      </c>
      <c r="HT38" s="96"/>
      <c r="HU38" s="96"/>
      <c r="HV38" s="96"/>
      <c r="HW38" s="96"/>
      <c r="HX38" s="96"/>
      <c r="HY38" s="96"/>
      <c r="HZ38" s="97"/>
    </row>
    <row r="39" spans="1:234" x14ac:dyDescent="0.35">
      <c r="A39" s="108">
        <v>44927</v>
      </c>
      <c r="O39" s="98"/>
      <c r="P39" s="98">
        <v>3000</v>
      </c>
      <c r="Q39" s="98">
        <v>3000</v>
      </c>
      <c r="R39" s="98">
        <v>3000</v>
      </c>
      <c r="S39" s="98">
        <v>3000</v>
      </c>
      <c r="T39" s="98">
        <v>3000</v>
      </c>
      <c r="U39" s="98">
        <v>3000</v>
      </c>
      <c r="V39" s="98">
        <v>3000</v>
      </c>
      <c r="W39" s="344">
        <v>2899.8788881547807</v>
      </c>
      <c r="X39" s="344">
        <v>2899.8788881547807</v>
      </c>
      <c r="Y39" s="344">
        <v>2899.8788881547807</v>
      </c>
      <c r="Z39" s="344">
        <f t="shared" ref="Z39:Z41" si="6">Z38+(Y39-Y38)</f>
        <v>2600</v>
      </c>
      <c r="AA39" s="344">
        <v>3130</v>
      </c>
      <c r="AB39" s="344">
        <v>3100</v>
      </c>
      <c r="AC39" s="349">
        <v>3198</v>
      </c>
      <c r="AD39" s="349">
        <v>3198</v>
      </c>
      <c r="AE39" s="349">
        <v>3198</v>
      </c>
      <c r="AF39" s="311"/>
      <c r="AS39" s="98"/>
      <c r="AT39" s="98">
        <v>430</v>
      </c>
      <c r="AU39" s="98">
        <v>430</v>
      </c>
      <c r="AV39" s="91">
        <v>450.56499995620459</v>
      </c>
      <c r="AW39" s="91">
        <v>450.56499995620459</v>
      </c>
      <c r="AX39" s="91">
        <v>450.56499995620459</v>
      </c>
      <c r="AY39" s="91">
        <v>450.56499995620459</v>
      </c>
      <c r="AZ39" s="91">
        <v>420.56499995620459</v>
      </c>
      <c r="BA39" s="305">
        <v>357.48024996277388</v>
      </c>
      <c r="BB39" s="305">
        <v>357.48024996277388</v>
      </c>
      <c r="BC39" s="305">
        <v>357.48024996277388</v>
      </c>
      <c r="BD39" s="305">
        <v>335</v>
      </c>
      <c r="BE39" s="305">
        <v>335</v>
      </c>
      <c r="BF39" s="305">
        <v>423</v>
      </c>
      <c r="BG39" s="302">
        <v>406.59</v>
      </c>
      <c r="BH39" s="302">
        <v>406.59</v>
      </c>
      <c r="BI39" s="302">
        <v>406.59</v>
      </c>
      <c r="BJ39" s="237"/>
      <c r="BR39" s="96"/>
      <c r="BV39" s="91"/>
      <c r="BW39" s="98"/>
      <c r="BX39" s="321">
        <v>415</v>
      </c>
      <c r="BY39" s="98">
        <v>415</v>
      </c>
      <c r="BZ39" s="155">
        <v>420</v>
      </c>
      <c r="CA39" s="155">
        <v>420</v>
      </c>
      <c r="CB39" s="155">
        <v>420</v>
      </c>
      <c r="CC39" s="155">
        <v>420</v>
      </c>
      <c r="CD39" s="155">
        <f t="shared" si="5"/>
        <v>345</v>
      </c>
      <c r="CE39" s="155">
        <v>310.5</v>
      </c>
      <c r="CF39" s="155">
        <v>310.5</v>
      </c>
      <c r="CG39" s="155">
        <v>310.5</v>
      </c>
      <c r="CH39" s="155">
        <f t="shared" ref="CH39" si="7">CH38+(CG39-CG38)</f>
        <v>260.5</v>
      </c>
      <c r="CI39" s="155">
        <v>260.5</v>
      </c>
      <c r="CJ39" s="155">
        <v>340</v>
      </c>
      <c r="CK39" s="289">
        <v>329.7</v>
      </c>
      <c r="CL39" s="289">
        <v>329.7</v>
      </c>
      <c r="CM39" s="289">
        <v>329.7</v>
      </c>
      <c r="CV39" s="96"/>
      <c r="CW39" s="96"/>
      <c r="DA39" s="98"/>
      <c r="DB39" s="321">
        <v>480</v>
      </c>
      <c r="DC39" s="98">
        <v>480</v>
      </c>
      <c r="DD39" s="96">
        <v>560</v>
      </c>
      <c r="DE39" s="96">
        <v>560</v>
      </c>
      <c r="DF39" s="96">
        <v>560</v>
      </c>
      <c r="DG39" s="96">
        <v>560</v>
      </c>
      <c r="DH39" s="96">
        <v>510</v>
      </c>
      <c r="DI39" s="96">
        <f t="shared" ref="DI39:DI44" si="8">DI38+(DH39-DH38)</f>
        <v>371.25148371848763</v>
      </c>
      <c r="DJ39" s="96">
        <v>371.25148371848763</v>
      </c>
      <c r="DK39" s="96">
        <v>370</v>
      </c>
      <c r="DL39" s="96">
        <f>DL38+(DK39-DK38)</f>
        <v>315</v>
      </c>
      <c r="DM39" s="96">
        <v>315</v>
      </c>
      <c r="DN39" s="96">
        <v>394.50043646585004</v>
      </c>
      <c r="DO39" s="262">
        <v>408</v>
      </c>
      <c r="DP39" s="262">
        <v>408</v>
      </c>
      <c r="DQ39" s="262">
        <v>408</v>
      </c>
      <c r="DR39" s="267">
        <f t="shared" si="0"/>
        <v>78.300000000000011</v>
      </c>
      <c r="EA39" s="91"/>
      <c r="EE39" s="98"/>
      <c r="EF39" s="321">
        <v>515</v>
      </c>
      <c r="EG39" s="98">
        <v>515</v>
      </c>
      <c r="EH39" s="91">
        <v>595</v>
      </c>
      <c r="EI39" s="91">
        <v>595</v>
      </c>
      <c r="EJ39" s="91">
        <v>595</v>
      </c>
      <c r="EK39" s="91">
        <v>595</v>
      </c>
      <c r="EL39" s="91">
        <v>595</v>
      </c>
      <c r="EM39" s="91">
        <v>493.29059829059844</v>
      </c>
      <c r="EN39" s="91">
        <v>480</v>
      </c>
      <c r="EO39" s="91">
        <v>480</v>
      </c>
      <c r="EP39" s="91">
        <v>480</v>
      </c>
      <c r="EQ39" s="91">
        <v>480</v>
      </c>
      <c r="ER39" s="91">
        <v>480</v>
      </c>
      <c r="ES39" s="302">
        <v>506.25</v>
      </c>
      <c r="ET39" s="302">
        <v>506.25</v>
      </c>
      <c r="EU39" s="302">
        <v>506.25</v>
      </c>
      <c r="EV39" s="95"/>
      <c r="EW39" s="91"/>
      <c r="EX39" s="91"/>
      <c r="EY39" s="91"/>
      <c r="EZ39" s="91"/>
      <c r="FA39" s="91"/>
      <c r="FB39" s="91"/>
      <c r="FC39" s="91"/>
      <c r="FD39" s="91"/>
      <c r="FY39" s="96"/>
      <c r="GM39" s="96"/>
      <c r="HA39" s="96"/>
      <c r="HO39" s="96"/>
    </row>
    <row r="40" spans="1:234" x14ac:dyDescent="0.35">
      <c r="A40" s="108">
        <v>44958</v>
      </c>
      <c r="P40" s="98">
        <v>2960</v>
      </c>
      <c r="Q40" s="98">
        <v>2960</v>
      </c>
      <c r="R40" s="98">
        <v>2960</v>
      </c>
      <c r="S40" s="98">
        <v>2960</v>
      </c>
      <c r="T40" s="98">
        <v>2960</v>
      </c>
      <c r="U40" s="98">
        <v>2960</v>
      </c>
      <c r="V40" s="98">
        <v>2960</v>
      </c>
      <c r="W40" s="344">
        <v>2859.8788881547807</v>
      </c>
      <c r="X40" s="344">
        <v>2859.8788881547807</v>
      </c>
      <c r="Y40" s="344">
        <v>2859.8788881547807</v>
      </c>
      <c r="Z40" s="344">
        <f t="shared" si="6"/>
        <v>2560</v>
      </c>
      <c r="AA40" s="344">
        <v>3039.8481101373573</v>
      </c>
      <c r="AB40" s="344">
        <v>3130</v>
      </c>
      <c r="AC40" s="344">
        <v>3130</v>
      </c>
      <c r="AD40" s="349">
        <v>3200</v>
      </c>
      <c r="AE40" s="349">
        <v>3200</v>
      </c>
      <c r="AT40" s="98">
        <v>420</v>
      </c>
      <c r="AU40" s="98">
        <v>420</v>
      </c>
      <c r="AV40" s="98">
        <v>420</v>
      </c>
      <c r="AW40" s="98">
        <v>420</v>
      </c>
      <c r="AX40" s="98">
        <v>420</v>
      </c>
      <c r="AY40" s="98">
        <v>420</v>
      </c>
      <c r="AZ40" s="91">
        <v>405</v>
      </c>
      <c r="BA40" s="305">
        <v>344.25</v>
      </c>
      <c r="BB40" s="305">
        <v>344.25</v>
      </c>
      <c r="BC40" s="305">
        <v>360</v>
      </c>
      <c r="BD40" s="305">
        <v>360</v>
      </c>
      <c r="BE40" s="305">
        <v>360</v>
      </c>
      <c r="BF40" s="305">
        <v>400</v>
      </c>
      <c r="BG40" s="305">
        <v>400</v>
      </c>
      <c r="BH40" s="302">
        <v>423</v>
      </c>
      <c r="BI40" s="302">
        <v>423</v>
      </c>
      <c r="BJ40" s="237"/>
      <c r="BW40" s="98"/>
      <c r="BX40" s="321">
        <v>400</v>
      </c>
      <c r="BY40" s="98">
        <v>400</v>
      </c>
      <c r="BZ40" s="98">
        <v>400</v>
      </c>
      <c r="CA40" s="98">
        <v>400</v>
      </c>
      <c r="CB40" s="98">
        <v>400</v>
      </c>
      <c r="CC40" s="98">
        <v>400</v>
      </c>
      <c r="CD40" s="155">
        <f>CC40-15</f>
        <v>385</v>
      </c>
      <c r="CE40" s="155">
        <v>346.5</v>
      </c>
      <c r="CF40" s="155">
        <v>346.5</v>
      </c>
      <c r="CG40" s="155">
        <v>346.5</v>
      </c>
      <c r="CH40" s="155">
        <f>CH39+(CG40-CG39)-10</f>
        <v>286.5</v>
      </c>
      <c r="CI40" s="155">
        <v>286.5</v>
      </c>
      <c r="CJ40" s="155">
        <v>325</v>
      </c>
      <c r="CK40" s="155">
        <v>350</v>
      </c>
      <c r="CL40" s="289">
        <v>349</v>
      </c>
      <c r="CM40" s="289">
        <v>349</v>
      </c>
      <c r="DB40" s="98">
        <v>440</v>
      </c>
      <c r="DC40" s="98">
        <v>440</v>
      </c>
      <c r="DD40" s="96">
        <v>520</v>
      </c>
      <c r="DE40" s="96">
        <v>520</v>
      </c>
      <c r="DF40" s="96">
        <v>520</v>
      </c>
      <c r="DG40" s="96">
        <v>520</v>
      </c>
      <c r="DH40" s="96">
        <v>520</v>
      </c>
      <c r="DI40" s="96">
        <f t="shared" si="8"/>
        <v>381.25148371848763</v>
      </c>
      <c r="DJ40" s="96">
        <v>381.25148371848763</v>
      </c>
      <c r="DK40" s="96">
        <v>380</v>
      </c>
      <c r="DL40" s="96">
        <f t="shared" ref="DL40:DL41" si="9">DL39+(DK40-DK39)</f>
        <v>325</v>
      </c>
      <c r="DM40" s="96">
        <v>325</v>
      </c>
      <c r="DN40" s="96">
        <v>379.50043646585004</v>
      </c>
      <c r="DO40" s="96">
        <v>435</v>
      </c>
      <c r="DP40" s="262">
        <v>438</v>
      </c>
      <c r="DQ40" s="262">
        <v>438</v>
      </c>
      <c r="DR40" s="267">
        <f t="shared" si="0"/>
        <v>89</v>
      </c>
      <c r="EE40" s="98"/>
      <c r="EF40" s="321">
        <v>490</v>
      </c>
      <c r="EG40" s="98">
        <v>490</v>
      </c>
      <c r="EH40" s="91">
        <v>570</v>
      </c>
      <c r="EI40" s="91">
        <v>570</v>
      </c>
      <c r="EJ40" s="91">
        <v>570</v>
      </c>
      <c r="EK40" s="91">
        <v>570</v>
      </c>
      <c r="EL40" s="91">
        <v>570</v>
      </c>
      <c r="EM40" s="91">
        <v>472.56410256410271</v>
      </c>
      <c r="EN40" s="91">
        <v>472.56410256410271</v>
      </c>
      <c r="EO40" s="91">
        <v>472.56410256410271</v>
      </c>
      <c r="EP40" s="91">
        <v>472.56410256410271</v>
      </c>
      <c r="EQ40" s="91">
        <v>472.56410256410271</v>
      </c>
      <c r="ER40" s="91">
        <v>472.56410256410271</v>
      </c>
      <c r="ES40" s="91">
        <v>505</v>
      </c>
      <c r="ET40" s="302">
        <v>525</v>
      </c>
      <c r="EU40" s="302">
        <v>525</v>
      </c>
      <c r="EV40" s="95"/>
      <c r="EW40" s="91"/>
      <c r="EX40" s="91"/>
      <c r="EY40" s="91"/>
      <c r="EZ40" s="91"/>
      <c r="FA40" s="91"/>
      <c r="FB40" s="91"/>
      <c r="FC40" s="91"/>
      <c r="FD40" s="91"/>
    </row>
    <row r="41" spans="1:234" x14ac:dyDescent="0.35">
      <c r="A41" s="108">
        <v>44986</v>
      </c>
      <c r="D41" s="102"/>
      <c r="P41" s="98">
        <v>3050</v>
      </c>
      <c r="Q41" s="98">
        <v>3050</v>
      </c>
      <c r="R41" s="98">
        <v>3050</v>
      </c>
      <c r="S41" s="98">
        <v>3050</v>
      </c>
      <c r="T41" s="98">
        <v>3050</v>
      </c>
      <c r="U41" s="98">
        <v>3050</v>
      </c>
      <c r="V41" s="98">
        <v>3050</v>
      </c>
      <c r="W41" s="344">
        <v>2949.8788881547807</v>
      </c>
      <c r="X41" s="344">
        <v>2949.8788881547807</v>
      </c>
      <c r="Y41" s="344">
        <v>2949.8788881547807</v>
      </c>
      <c r="Z41" s="344">
        <f t="shared" si="6"/>
        <v>2650</v>
      </c>
      <c r="AA41" s="344">
        <v>2939.8481101373573</v>
      </c>
      <c r="AB41" s="344">
        <v>3039.8481101373573</v>
      </c>
      <c r="AC41" s="344">
        <v>3039.8481101373573</v>
      </c>
      <c r="AD41" s="344">
        <v>3300</v>
      </c>
      <c r="AE41" s="349">
        <v>3200</v>
      </c>
      <c r="AT41" s="98">
        <v>430</v>
      </c>
      <c r="AU41" s="98">
        <v>430</v>
      </c>
      <c r="AV41" s="98">
        <v>430</v>
      </c>
      <c r="AW41" s="98">
        <v>430</v>
      </c>
      <c r="AX41" s="98">
        <v>430</v>
      </c>
      <c r="AY41" s="98">
        <v>430</v>
      </c>
      <c r="AZ41" s="91">
        <v>415</v>
      </c>
      <c r="BA41" s="305">
        <v>373.5</v>
      </c>
      <c r="BB41" s="305">
        <v>373.5</v>
      </c>
      <c r="BC41" s="305">
        <v>373.5</v>
      </c>
      <c r="BD41" s="305">
        <v>373.5</v>
      </c>
      <c r="BE41" s="305">
        <v>373.5</v>
      </c>
      <c r="BF41" s="305">
        <v>405</v>
      </c>
      <c r="BG41" s="305">
        <f>BG40+(BF41-BF40)</f>
        <v>405</v>
      </c>
      <c r="BH41" s="305">
        <v>440</v>
      </c>
      <c r="BI41" s="302">
        <v>451</v>
      </c>
      <c r="BJ41" s="237"/>
      <c r="BX41" s="98">
        <v>410</v>
      </c>
      <c r="BY41" s="98">
        <v>410</v>
      </c>
      <c r="BZ41" s="98">
        <v>410</v>
      </c>
      <c r="CA41" s="98">
        <v>410</v>
      </c>
      <c r="CB41" s="98">
        <v>410</v>
      </c>
      <c r="CC41" s="98">
        <v>410</v>
      </c>
      <c r="CD41" s="155">
        <f t="shared" si="5"/>
        <v>395</v>
      </c>
      <c r="CE41" s="155">
        <v>355.5</v>
      </c>
      <c r="CF41" s="155">
        <v>355.5</v>
      </c>
      <c r="CG41" s="155">
        <v>355.5</v>
      </c>
      <c r="CH41" s="155">
        <f>CH40+(CG41-CG40)</f>
        <v>295.5</v>
      </c>
      <c r="CI41" s="155">
        <v>295.5</v>
      </c>
      <c r="CJ41" s="155">
        <v>340</v>
      </c>
      <c r="CK41" s="155">
        <v>340</v>
      </c>
      <c r="CL41" s="155">
        <v>400</v>
      </c>
      <c r="CM41" s="289">
        <v>390</v>
      </c>
      <c r="CN41" s="267">
        <f>CL41-BH41</f>
        <v>-40</v>
      </c>
      <c r="CP41" s="102"/>
      <c r="DB41" s="98">
        <v>460</v>
      </c>
      <c r="DC41" s="98">
        <v>460</v>
      </c>
      <c r="DD41" s="98">
        <v>460</v>
      </c>
      <c r="DE41" s="98">
        <v>460</v>
      </c>
      <c r="DF41" s="98">
        <v>460</v>
      </c>
      <c r="DG41" s="98">
        <v>460</v>
      </c>
      <c r="DH41" s="98">
        <v>460</v>
      </c>
      <c r="DI41" s="96">
        <v>420</v>
      </c>
      <c r="DJ41" s="96">
        <v>380</v>
      </c>
      <c r="DK41" s="96">
        <v>380</v>
      </c>
      <c r="DL41" s="96">
        <f t="shared" si="9"/>
        <v>325</v>
      </c>
      <c r="DM41" s="96">
        <v>325</v>
      </c>
      <c r="DN41" s="96">
        <v>394.50043646585004</v>
      </c>
      <c r="DO41" s="96">
        <v>445</v>
      </c>
      <c r="DP41" s="96">
        <v>480</v>
      </c>
      <c r="DQ41" s="262">
        <v>536</v>
      </c>
      <c r="DR41" s="267">
        <f t="shared" si="0"/>
        <v>80</v>
      </c>
      <c r="DT41" s="102"/>
      <c r="EE41" s="98"/>
      <c r="EF41" s="321">
        <v>500</v>
      </c>
      <c r="EG41" s="98">
        <v>500</v>
      </c>
      <c r="EH41" s="91">
        <v>500</v>
      </c>
      <c r="EI41" s="91">
        <v>500</v>
      </c>
      <c r="EJ41" s="91">
        <v>500</v>
      </c>
      <c r="EK41" s="91">
        <v>500</v>
      </c>
      <c r="EL41" s="91">
        <v>500</v>
      </c>
      <c r="EM41" s="91">
        <v>414.52991452991466</v>
      </c>
      <c r="EN41" s="91">
        <v>435</v>
      </c>
      <c r="EO41" s="91">
        <v>435</v>
      </c>
      <c r="EP41" s="91">
        <v>435</v>
      </c>
      <c r="EQ41" s="91">
        <v>445</v>
      </c>
      <c r="ER41" s="91">
        <v>445</v>
      </c>
      <c r="ES41" s="91">
        <v>515</v>
      </c>
      <c r="ET41" s="91">
        <v>560</v>
      </c>
      <c r="EU41" s="393">
        <v>570</v>
      </c>
      <c r="EW41" s="91"/>
      <c r="EX41" s="91"/>
      <c r="EY41" s="91"/>
      <c r="EZ41" s="91"/>
      <c r="FA41" s="91"/>
      <c r="FB41" s="91"/>
      <c r="FC41" s="91"/>
      <c r="FD41" s="91"/>
    </row>
    <row r="42" spans="1:234" x14ac:dyDescent="0.35">
      <c r="A42" s="108">
        <v>45017</v>
      </c>
      <c r="D42" s="102"/>
      <c r="P42" s="98">
        <v>2950</v>
      </c>
      <c r="Q42" s="98">
        <v>2950</v>
      </c>
      <c r="R42" s="98">
        <v>2950</v>
      </c>
      <c r="S42" s="98">
        <v>2950</v>
      </c>
      <c r="T42" s="98">
        <v>2950</v>
      </c>
      <c r="U42" s="98">
        <v>2950</v>
      </c>
      <c r="V42" s="98">
        <v>2950</v>
      </c>
      <c r="W42" s="344">
        <v>2849.8788881547807</v>
      </c>
      <c r="X42" s="344">
        <v>2849.8788881547807</v>
      </c>
      <c r="Y42" s="344">
        <v>2849.8788881547807</v>
      </c>
      <c r="Z42" s="344">
        <v>2849.8788881547807</v>
      </c>
      <c r="AA42" s="344">
        <v>3250</v>
      </c>
      <c r="AB42" s="344">
        <v>2939.8481101373573</v>
      </c>
      <c r="AC42" s="344">
        <v>2939.8481101373573</v>
      </c>
      <c r="AD42" s="344">
        <f>AD41+(AC42-AC41)</f>
        <v>3200</v>
      </c>
      <c r="AE42" s="344">
        <v>3100</v>
      </c>
      <c r="AT42" s="98">
        <v>415</v>
      </c>
      <c r="AU42" s="98">
        <v>415</v>
      </c>
      <c r="AV42" s="98">
        <v>415</v>
      </c>
      <c r="AW42" s="98">
        <v>415</v>
      </c>
      <c r="AX42" s="98">
        <v>415</v>
      </c>
      <c r="AY42" s="98">
        <v>415</v>
      </c>
      <c r="AZ42" s="91">
        <v>400</v>
      </c>
      <c r="BA42" s="305">
        <v>360</v>
      </c>
      <c r="BB42" s="305">
        <v>360</v>
      </c>
      <c r="BC42" s="305">
        <v>360</v>
      </c>
      <c r="BD42" s="305">
        <v>360</v>
      </c>
      <c r="BE42" s="305">
        <v>360</v>
      </c>
      <c r="BF42" s="305">
        <v>390</v>
      </c>
      <c r="BG42" s="305">
        <f t="shared" ref="BG42:BG43" si="10">BG41+(BF42-BF41)</f>
        <v>390</v>
      </c>
      <c r="BH42" s="305">
        <v>430</v>
      </c>
      <c r="BI42" s="305">
        <v>430</v>
      </c>
      <c r="BJ42" s="237"/>
      <c r="BX42" s="98">
        <v>390</v>
      </c>
      <c r="BY42" s="98">
        <v>390</v>
      </c>
      <c r="BZ42" s="98">
        <v>390</v>
      </c>
      <c r="CA42" s="98">
        <v>390</v>
      </c>
      <c r="CB42" s="98">
        <v>390</v>
      </c>
      <c r="CC42" s="98">
        <v>390</v>
      </c>
      <c r="CD42" s="155">
        <f t="shared" si="5"/>
        <v>375</v>
      </c>
      <c r="CE42" s="155">
        <v>337.5</v>
      </c>
      <c r="CF42" s="155">
        <v>337.5</v>
      </c>
      <c r="CG42" s="155">
        <v>337.5</v>
      </c>
      <c r="CH42" s="155">
        <v>338</v>
      </c>
      <c r="CI42" s="155">
        <v>305</v>
      </c>
      <c r="CJ42" s="155">
        <v>330</v>
      </c>
      <c r="CK42" s="155">
        <v>330</v>
      </c>
      <c r="CL42" s="155">
        <v>390</v>
      </c>
      <c r="CM42" s="155">
        <v>370</v>
      </c>
      <c r="CN42" s="267">
        <f t="shared" ref="CN42:CN53" si="11">CL42-BH42</f>
        <v>-40</v>
      </c>
      <c r="CP42" s="102"/>
      <c r="DB42" s="98">
        <v>470</v>
      </c>
      <c r="DC42" s="98">
        <v>470</v>
      </c>
      <c r="DD42" s="98">
        <v>470</v>
      </c>
      <c r="DE42" s="98">
        <v>470</v>
      </c>
      <c r="DF42" s="98">
        <v>470</v>
      </c>
      <c r="DG42" s="98">
        <v>470</v>
      </c>
      <c r="DH42" s="98">
        <v>470</v>
      </c>
      <c r="DI42" s="96">
        <f t="shared" si="8"/>
        <v>430</v>
      </c>
      <c r="DJ42" s="96">
        <v>400</v>
      </c>
      <c r="DK42" s="96">
        <v>400</v>
      </c>
      <c r="DL42" s="96">
        <f t="shared" ref="DL42:DL43" si="12">DL41+(DK42-DK41)</f>
        <v>345</v>
      </c>
      <c r="DM42" s="96">
        <v>345</v>
      </c>
      <c r="DN42" s="96">
        <v>384.50043646585004</v>
      </c>
      <c r="DO42" s="96">
        <v>425</v>
      </c>
      <c r="DP42" s="96">
        <v>460</v>
      </c>
      <c r="DQ42" s="96">
        <v>545</v>
      </c>
      <c r="DR42" s="267">
        <f>DQ42-CM42</f>
        <v>175</v>
      </c>
      <c r="DT42" s="102"/>
      <c r="EF42" s="98">
        <v>510</v>
      </c>
      <c r="EG42" s="98">
        <v>510</v>
      </c>
      <c r="EH42" s="91">
        <v>510</v>
      </c>
      <c r="EI42" s="91">
        <v>510</v>
      </c>
      <c r="EJ42" s="91">
        <v>510</v>
      </c>
      <c r="EK42" s="91">
        <v>510</v>
      </c>
      <c r="EL42" s="91">
        <v>510</v>
      </c>
      <c r="EM42" s="91">
        <v>422.82051282051299</v>
      </c>
      <c r="EN42" s="91">
        <v>443</v>
      </c>
      <c r="EO42" s="91">
        <v>443</v>
      </c>
      <c r="EP42" s="91">
        <v>443</v>
      </c>
      <c r="EQ42" s="91">
        <v>453</v>
      </c>
      <c r="ER42" s="91">
        <v>453</v>
      </c>
      <c r="ES42" s="91">
        <v>484</v>
      </c>
      <c r="ET42" s="91">
        <v>545</v>
      </c>
      <c r="EU42" s="92">
        <v>575</v>
      </c>
      <c r="EW42" s="102"/>
      <c r="EX42" s="91"/>
      <c r="EY42" s="91"/>
      <c r="EZ42" s="91"/>
      <c r="FA42" s="91"/>
    </row>
    <row r="43" spans="1:234" x14ac:dyDescent="0.35">
      <c r="A43" s="108">
        <v>45047</v>
      </c>
      <c r="D43" s="102"/>
      <c r="P43" s="98">
        <v>2850</v>
      </c>
      <c r="Q43" s="98">
        <v>2850</v>
      </c>
      <c r="R43" s="98">
        <v>2850</v>
      </c>
      <c r="S43" s="98">
        <v>2850</v>
      </c>
      <c r="T43" s="98">
        <v>2850</v>
      </c>
      <c r="U43" s="98">
        <v>2850</v>
      </c>
      <c r="V43" s="98">
        <v>2850</v>
      </c>
      <c r="W43" s="344">
        <v>2749.8788881547807</v>
      </c>
      <c r="X43" s="344">
        <v>2749.8788881547807</v>
      </c>
      <c r="Y43" s="344">
        <v>2749.8788881547807</v>
      </c>
      <c r="Z43" s="344">
        <v>2749.8788881547807</v>
      </c>
      <c r="AA43" s="344">
        <v>3050</v>
      </c>
      <c r="AB43" s="344">
        <v>3250</v>
      </c>
      <c r="AC43" s="344">
        <v>3250</v>
      </c>
      <c r="AD43" s="344">
        <v>3300</v>
      </c>
      <c r="AE43" s="344">
        <v>3200</v>
      </c>
      <c r="AT43" s="98">
        <v>405</v>
      </c>
      <c r="AU43" s="98">
        <v>405</v>
      </c>
      <c r="AV43" s="98">
        <v>405</v>
      </c>
      <c r="AW43" s="98">
        <v>405</v>
      </c>
      <c r="AX43" s="98">
        <v>405</v>
      </c>
      <c r="AY43" s="98">
        <v>405</v>
      </c>
      <c r="AZ43" s="91">
        <v>390</v>
      </c>
      <c r="BA43" s="305">
        <v>351</v>
      </c>
      <c r="BB43" s="305">
        <v>351</v>
      </c>
      <c r="BC43" s="305">
        <v>351</v>
      </c>
      <c r="BD43" s="305">
        <v>351</v>
      </c>
      <c r="BE43" s="305">
        <v>351</v>
      </c>
      <c r="BF43" s="305">
        <v>380</v>
      </c>
      <c r="BG43" s="305">
        <f t="shared" si="10"/>
        <v>380</v>
      </c>
      <c r="BH43" s="305">
        <v>420</v>
      </c>
      <c r="BI43" s="305">
        <v>420</v>
      </c>
      <c r="BJ43" s="237"/>
      <c r="BX43" s="98">
        <v>395</v>
      </c>
      <c r="BY43" s="98">
        <v>395</v>
      </c>
      <c r="BZ43" s="98">
        <v>395</v>
      </c>
      <c r="CA43" s="98">
        <v>395</v>
      </c>
      <c r="CB43" s="98">
        <v>395</v>
      </c>
      <c r="CC43" s="98">
        <v>395</v>
      </c>
      <c r="CD43" s="155">
        <f t="shared" si="5"/>
        <v>380</v>
      </c>
      <c r="CE43" s="155">
        <v>342</v>
      </c>
      <c r="CF43" s="155">
        <v>342</v>
      </c>
      <c r="CG43" s="155">
        <v>342</v>
      </c>
      <c r="CH43" s="155">
        <v>330</v>
      </c>
      <c r="CI43" s="155">
        <v>330</v>
      </c>
      <c r="CJ43" s="155">
        <v>360</v>
      </c>
      <c r="CK43" s="155">
        <v>360</v>
      </c>
      <c r="CL43" s="155">
        <v>400</v>
      </c>
      <c r="CM43" s="155">
        <v>360</v>
      </c>
      <c r="CN43" s="267">
        <f t="shared" si="11"/>
        <v>-20</v>
      </c>
      <c r="CP43" s="102"/>
      <c r="DB43" s="98">
        <v>465</v>
      </c>
      <c r="DC43" s="98">
        <v>465</v>
      </c>
      <c r="DD43" s="98">
        <v>465</v>
      </c>
      <c r="DE43" s="98">
        <v>465</v>
      </c>
      <c r="DF43" s="98">
        <v>465</v>
      </c>
      <c r="DG43" s="98">
        <v>465</v>
      </c>
      <c r="DH43" s="98">
        <v>465</v>
      </c>
      <c r="DI43" s="96">
        <f t="shared" si="8"/>
        <v>425</v>
      </c>
      <c r="DJ43" s="96">
        <v>425</v>
      </c>
      <c r="DK43" s="96">
        <v>425</v>
      </c>
      <c r="DL43" s="96">
        <f t="shared" si="12"/>
        <v>370</v>
      </c>
      <c r="DM43" s="96">
        <v>370</v>
      </c>
      <c r="DN43" s="96">
        <v>414.50043646585004</v>
      </c>
      <c r="DO43" s="96">
        <v>414.50043646585004</v>
      </c>
      <c r="DP43" s="96">
        <v>450</v>
      </c>
      <c r="DQ43" s="96">
        <v>500</v>
      </c>
      <c r="DR43" s="267">
        <f t="shared" ref="DR43:DR62" si="13">DQ43-CM43</f>
        <v>140</v>
      </c>
      <c r="DT43" s="102"/>
      <c r="EF43" s="98">
        <v>495</v>
      </c>
      <c r="EG43" s="98">
        <v>495</v>
      </c>
      <c r="EH43" s="91">
        <v>495</v>
      </c>
      <c r="EI43" s="91">
        <v>495</v>
      </c>
      <c r="EJ43" s="91">
        <v>495</v>
      </c>
      <c r="EK43" s="91">
        <v>495</v>
      </c>
      <c r="EL43" s="91">
        <v>495</v>
      </c>
      <c r="EM43" s="91">
        <v>475</v>
      </c>
      <c r="EN43" s="91">
        <v>475</v>
      </c>
      <c r="EO43" s="91">
        <v>475</v>
      </c>
      <c r="EP43" s="91">
        <v>475</v>
      </c>
      <c r="EQ43" s="91">
        <v>475</v>
      </c>
      <c r="ER43" s="91">
        <v>475</v>
      </c>
      <c r="ES43" s="91">
        <v>495</v>
      </c>
      <c r="ET43" s="91">
        <v>525</v>
      </c>
      <c r="EU43" s="92">
        <v>550</v>
      </c>
      <c r="EW43" s="102"/>
      <c r="EX43" s="91"/>
      <c r="EY43" s="91"/>
      <c r="EZ43" s="91"/>
      <c r="FA43" s="91"/>
    </row>
    <row r="44" spans="1:234" x14ac:dyDescent="0.35">
      <c r="A44" s="108">
        <v>45078</v>
      </c>
      <c r="D44" s="102"/>
      <c r="P44" s="98">
        <v>2780</v>
      </c>
      <c r="Q44" s="98">
        <v>2780</v>
      </c>
      <c r="R44" s="98">
        <v>2780</v>
      </c>
      <c r="S44" s="98">
        <v>2780</v>
      </c>
      <c r="T44" s="98">
        <v>2780</v>
      </c>
      <c r="U44" s="98">
        <v>2780</v>
      </c>
      <c r="V44" s="98">
        <v>2780</v>
      </c>
      <c r="W44" s="344">
        <v>2679.8788881547807</v>
      </c>
      <c r="X44" s="344">
        <v>2679.8788881547807</v>
      </c>
      <c r="Y44" s="344">
        <v>2679.8788881547807</v>
      </c>
      <c r="Z44" s="344">
        <v>2679.8788881547807</v>
      </c>
      <c r="AA44" s="344">
        <v>3250</v>
      </c>
      <c r="AB44" s="344">
        <v>3050</v>
      </c>
      <c r="AC44" s="344">
        <v>3050</v>
      </c>
      <c r="AD44" s="344">
        <f t="shared" ref="AD44" si="14">AD43+(AC44-AC43)</f>
        <v>3100</v>
      </c>
      <c r="AE44" s="344">
        <v>3000</v>
      </c>
      <c r="AT44" s="98">
        <v>395</v>
      </c>
      <c r="AU44" s="98">
        <v>395</v>
      </c>
      <c r="AV44" s="98">
        <v>395</v>
      </c>
      <c r="AW44" s="98">
        <v>395</v>
      </c>
      <c r="AX44" s="98">
        <v>395</v>
      </c>
      <c r="AY44" s="98">
        <v>395</v>
      </c>
      <c r="AZ44" s="91">
        <v>380</v>
      </c>
      <c r="BA44" s="305">
        <v>380</v>
      </c>
      <c r="BB44" s="305">
        <v>380</v>
      </c>
      <c r="BC44" s="305">
        <v>380</v>
      </c>
      <c r="BD44" s="305">
        <v>380</v>
      </c>
      <c r="BE44" s="305">
        <v>380</v>
      </c>
      <c r="BF44" s="305">
        <v>370</v>
      </c>
      <c r="BG44" s="305">
        <v>370</v>
      </c>
      <c r="BH44" s="305">
        <v>400</v>
      </c>
      <c r="BI44" s="305">
        <v>400</v>
      </c>
      <c r="BJ44" s="237"/>
      <c r="BX44" s="98">
        <v>375</v>
      </c>
      <c r="BY44" s="98">
        <v>375</v>
      </c>
      <c r="BZ44" s="98">
        <v>375</v>
      </c>
      <c r="CA44" s="98">
        <v>375</v>
      </c>
      <c r="CB44" s="98">
        <v>375</v>
      </c>
      <c r="CC44" s="98">
        <v>375</v>
      </c>
      <c r="CD44" s="155">
        <f t="shared" si="5"/>
        <v>360</v>
      </c>
      <c r="CE44" s="155">
        <v>360</v>
      </c>
      <c r="CF44" s="155">
        <v>360</v>
      </c>
      <c r="CG44" s="155">
        <v>360</v>
      </c>
      <c r="CH44" s="155">
        <v>360</v>
      </c>
      <c r="CI44" s="155">
        <v>360</v>
      </c>
      <c r="CJ44" s="155">
        <v>350</v>
      </c>
      <c r="CK44" s="155">
        <v>350</v>
      </c>
      <c r="CL44" s="155">
        <v>350</v>
      </c>
      <c r="CM44" s="155">
        <v>350</v>
      </c>
      <c r="CN44" s="267">
        <f t="shared" si="11"/>
        <v>-50</v>
      </c>
      <c r="CP44" s="102"/>
      <c r="DB44" s="98">
        <v>470</v>
      </c>
      <c r="DC44" s="98">
        <v>470</v>
      </c>
      <c r="DD44" s="98">
        <v>470</v>
      </c>
      <c r="DE44" s="98">
        <v>470</v>
      </c>
      <c r="DF44" s="98">
        <v>470</v>
      </c>
      <c r="DG44" s="98">
        <v>470</v>
      </c>
      <c r="DH44" s="98">
        <v>470</v>
      </c>
      <c r="DI44" s="96">
        <f t="shared" si="8"/>
        <v>430</v>
      </c>
      <c r="DJ44" s="96">
        <v>430</v>
      </c>
      <c r="DK44" s="96">
        <v>430</v>
      </c>
      <c r="DL44" s="96">
        <v>430</v>
      </c>
      <c r="DM44" s="96">
        <v>430</v>
      </c>
      <c r="DN44" s="96">
        <v>430</v>
      </c>
      <c r="DO44" s="96">
        <v>430</v>
      </c>
      <c r="DP44" s="96">
        <f>DP43+(DO44-DO43)</f>
        <v>465.49956353414996</v>
      </c>
      <c r="DQ44" s="96">
        <v>465.49956353414996</v>
      </c>
      <c r="DR44" s="267">
        <f t="shared" si="13"/>
        <v>115.49956353414996</v>
      </c>
      <c r="DT44" s="102"/>
      <c r="EF44" s="98">
        <v>510</v>
      </c>
      <c r="EG44" s="98">
        <v>510</v>
      </c>
      <c r="EH44" s="91">
        <v>510</v>
      </c>
      <c r="EI44" s="91">
        <v>510</v>
      </c>
      <c r="EJ44" s="91">
        <v>510</v>
      </c>
      <c r="EK44" s="91">
        <v>510</v>
      </c>
      <c r="EL44" s="91">
        <v>510</v>
      </c>
      <c r="EM44" s="91">
        <v>510</v>
      </c>
      <c r="EN44" s="91">
        <v>510</v>
      </c>
      <c r="EO44" s="91">
        <v>510</v>
      </c>
      <c r="EP44" s="91">
        <v>510</v>
      </c>
      <c r="EQ44" s="91">
        <v>510</v>
      </c>
      <c r="ER44" s="91">
        <v>510</v>
      </c>
      <c r="ES44" s="91">
        <v>510</v>
      </c>
      <c r="ET44" s="91">
        <v>510</v>
      </c>
      <c r="EU44" s="92">
        <v>510</v>
      </c>
      <c r="EW44" s="102"/>
      <c r="EX44" s="91"/>
      <c r="EY44" s="91"/>
      <c r="EZ44" s="91"/>
      <c r="FA44" s="91"/>
    </row>
    <row r="45" spans="1:234" x14ac:dyDescent="0.35">
      <c r="A45" s="108">
        <v>45108</v>
      </c>
      <c r="P45" s="98">
        <v>2900</v>
      </c>
      <c r="Q45" s="98">
        <v>2900</v>
      </c>
      <c r="R45" s="98">
        <v>2900</v>
      </c>
      <c r="S45" s="98">
        <v>2900</v>
      </c>
      <c r="T45" s="98">
        <v>2900</v>
      </c>
      <c r="U45" s="98">
        <v>2900</v>
      </c>
      <c r="V45" s="98">
        <v>2900</v>
      </c>
      <c r="W45" s="344">
        <v>2799.8788881547807</v>
      </c>
      <c r="X45" s="344">
        <v>2799.8788881547807</v>
      </c>
      <c r="Y45" s="344">
        <v>2799.8788881547807</v>
      </c>
      <c r="Z45" s="344">
        <v>2799.8788881547807</v>
      </c>
      <c r="AA45" s="344">
        <v>3300</v>
      </c>
      <c r="AB45" s="344">
        <v>3250</v>
      </c>
      <c r="AC45" s="344">
        <v>3250</v>
      </c>
      <c r="AD45" s="344">
        <v>3250</v>
      </c>
      <c r="AE45" s="344">
        <v>3150</v>
      </c>
      <c r="AT45" s="98">
        <v>410</v>
      </c>
      <c r="AU45" s="98">
        <v>410</v>
      </c>
      <c r="AV45" s="98">
        <v>410</v>
      </c>
      <c r="AW45" s="98">
        <v>410</v>
      </c>
      <c r="AX45" s="98">
        <v>410</v>
      </c>
      <c r="AY45" s="98">
        <v>410</v>
      </c>
      <c r="AZ45" s="91">
        <v>395</v>
      </c>
      <c r="BA45" s="305">
        <v>395</v>
      </c>
      <c r="BB45" s="305">
        <v>395</v>
      </c>
      <c r="BC45" s="305">
        <v>395</v>
      </c>
      <c r="BD45" s="305">
        <v>395</v>
      </c>
      <c r="BE45" s="305">
        <v>395</v>
      </c>
      <c r="BF45" s="305">
        <v>350</v>
      </c>
      <c r="BG45" s="305">
        <v>350</v>
      </c>
      <c r="BH45" s="305">
        <v>370</v>
      </c>
      <c r="BI45" s="305">
        <v>370</v>
      </c>
      <c r="BJ45" s="237"/>
      <c r="BX45" s="98">
        <v>375</v>
      </c>
      <c r="BY45" s="98">
        <v>375</v>
      </c>
      <c r="BZ45" s="98">
        <v>375</v>
      </c>
      <c r="CA45" s="98">
        <v>375</v>
      </c>
      <c r="CB45" s="98">
        <v>375</v>
      </c>
      <c r="CC45" s="98">
        <v>375</v>
      </c>
      <c r="CD45" s="155">
        <f t="shared" si="5"/>
        <v>360</v>
      </c>
      <c r="CE45" s="155">
        <v>360</v>
      </c>
      <c r="CF45" s="155">
        <v>360</v>
      </c>
      <c r="CG45" s="155">
        <v>360</v>
      </c>
      <c r="CH45" s="155">
        <v>360</v>
      </c>
      <c r="CI45" s="155">
        <v>360</v>
      </c>
      <c r="CJ45" s="155">
        <v>340</v>
      </c>
      <c r="CK45" s="155">
        <v>340</v>
      </c>
      <c r="CL45" s="155">
        <v>340</v>
      </c>
      <c r="CM45" s="155">
        <v>340</v>
      </c>
      <c r="CN45" s="267">
        <f t="shared" si="11"/>
        <v>-30</v>
      </c>
      <c r="DB45" s="98">
        <v>470</v>
      </c>
      <c r="DC45" s="98">
        <v>470</v>
      </c>
      <c r="DD45" s="98">
        <v>470</v>
      </c>
      <c r="DE45" s="98">
        <v>470</v>
      </c>
      <c r="DF45" s="98">
        <v>470</v>
      </c>
      <c r="DG45" s="98">
        <v>470</v>
      </c>
      <c r="DH45" s="98">
        <v>470</v>
      </c>
      <c r="DI45" s="98">
        <v>470</v>
      </c>
      <c r="DJ45" s="98">
        <v>470</v>
      </c>
      <c r="DK45" s="98">
        <v>470</v>
      </c>
      <c r="DL45" s="98">
        <v>470</v>
      </c>
      <c r="DM45" s="98">
        <v>470</v>
      </c>
      <c r="DN45" s="98">
        <v>440</v>
      </c>
      <c r="DO45" s="98">
        <v>440</v>
      </c>
      <c r="DP45" s="98">
        <v>440</v>
      </c>
      <c r="DQ45" s="96">
        <v>440</v>
      </c>
      <c r="DR45" s="267">
        <f t="shared" si="13"/>
        <v>100</v>
      </c>
      <c r="EF45" s="98">
        <v>510</v>
      </c>
      <c r="EG45" s="98">
        <v>510</v>
      </c>
      <c r="EH45" s="91">
        <v>510</v>
      </c>
      <c r="EI45" s="91">
        <v>510</v>
      </c>
      <c r="EJ45" s="91">
        <v>510</v>
      </c>
      <c r="EK45" s="91">
        <v>510</v>
      </c>
      <c r="EL45" s="91">
        <v>510</v>
      </c>
      <c r="EM45" s="91">
        <v>510</v>
      </c>
      <c r="EN45" s="91">
        <v>510</v>
      </c>
      <c r="EO45" s="91">
        <v>510</v>
      </c>
      <c r="EP45" s="91">
        <v>510</v>
      </c>
      <c r="EQ45" s="91">
        <v>510</v>
      </c>
      <c r="ER45" s="91">
        <v>510</v>
      </c>
      <c r="ES45" s="91">
        <v>510</v>
      </c>
      <c r="ET45" s="91">
        <v>510</v>
      </c>
      <c r="EU45" s="92">
        <v>510</v>
      </c>
      <c r="EX45" s="91"/>
      <c r="EY45" s="91"/>
      <c r="EZ45" s="91"/>
      <c r="FA45" s="91"/>
    </row>
    <row r="46" spans="1:234" x14ac:dyDescent="0.35">
      <c r="A46" s="108">
        <v>45139</v>
      </c>
      <c r="P46" s="98">
        <v>2950</v>
      </c>
      <c r="Q46" s="98">
        <v>2950</v>
      </c>
      <c r="R46" s="98">
        <v>2950</v>
      </c>
      <c r="S46" s="98">
        <v>2950</v>
      </c>
      <c r="T46" s="98">
        <v>2950</v>
      </c>
      <c r="U46" s="98">
        <v>2950</v>
      </c>
      <c r="V46" s="98">
        <v>2950</v>
      </c>
      <c r="W46" s="344">
        <v>2849.8788881547807</v>
      </c>
      <c r="X46" s="344">
        <v>2849.8788881547807</v>
      </c>
      <c r="Y46" s="344">
        <v>2849.8788881547807</v>
      </c>
      <c r="Z46" s="344">
        <v>2849.8788881547807</v>
      </c>
      <c r="AA46" s="344">
        <v>3200</v>
      </c>
      <c r="AB46" s="344">
        <v>3300</v>
      </c>
      <c r="AC46" s="344">
        <v>3300</v>
      </c>
      <c r="AD46" s="344">
        <v>3300</v>
      </c>
      <c r="AE46" s="344">
        <v>3200</v>
      </c>
      <c r="AT46" s="98">
        <v>415</v>
      </c>
      <c r="AU46" s="98">
        <v>415</v>
      </c>
      <c r="AV46" s="98">
        <v>415</v>
      </c>
      <c r="AW46" s="98">
        <v>415</v>
      </c>
      <c r="AX46" s="98">
        <v>415</v>
      </c>
      <c r="AY46" s="98">
        <v>415</v>
      </c>
      <c r="AZ46" s="91">
        <v>400</v>
      </c>
      <c r="BA46" s="305">
        <v>400</v>
      </c>
      <c r="BB46" s="305">
        <v>400</v>
      </c>
      <c r="BC46" s="305">
        <v>400</v>
      </c>
      <c r="BD46" s="305">
        <v>400</v>
      </c>
      <c r="BE46" s="305">
        <v>400</v>
      </c>
      <c r="BF46" s="305">
        <v>380</v>
      </c>
      <c r="BG46" s="305">
        <v>380</v>
      </c>
      <c r="BH46" s="305">
        <v>380</v>
      </c>
      <c r="BI46" s="305">
        <v>380</v>
      </c>
      <c r="BJ46" s="237"/>
      <c r="BX46" s="98">
        <v>390</v>
      </c>
      <c r="BY46" s="98">
        <v>390</v>
      </c>
      <c r="BZ46" s="98">
        <v>390</v>
      </c>
      <c r="CA46" s="98">
        <v>390</v>
      </c>
      <c r="CB46" s="98">
        <v>390</v>
      </c>
      <c r="CC46" s="98">
        <v>390</v>
      </c>
      <c r="CD46" s="155">
        <f t="shared" si="5"/>
        <v>375</v>
      </c>
      <c r="CE46" s="155">
        <v>375</v>
      </c>
      <c r="CF46" s="155">
        <v>375</v>
      </c>
      <c r="CG46" s="155">
        <v>375</v>
      </c>
      <c r="CH46" s="155">
        <v>375</v>
      </c>
      <c r="CI46" s="155">
        <v>375</v>
      </c>
      <c r="CJ46" s="155">
        <v>335</v>
      </c>
      <c r="CK46" s="155">
        <v>335</v>
      </c>
      <c r="CL46" s="155">
        <v>335</v>
      </c>
      <c r="CM46" s="155">
        <v>335</v>
      </c>
      <c r="CN46" s="267">
        <f t="shared" si="11"/>
        <v>-45</v>
      </c>
      <c r="DB46" s="98">
        <v>450</v>
      </c>
      <c r="DC46" s="98">
        <v>450</v>
      </c>
      <c r="DD46" s="98">
        <v>450</v>
      </c>
      <c r="DE46" s="98">
        <v>450</v>
      </c>
      <c r="DF46" s="98">
        <v>450</v>
      </c>
      <c r="DG46" s="98">
        <v>450</v>
      </c>
      <c r="DH46" s="98">
        <v>450</v>
      </c>
      <c r="DI46" s="98">
        <v>450</v>
      </c>
      <c r="DJ46" s="98">
        <v>450</v>
      </c>
      <c r="DK46" s="98">
        <v>450</v>
      </c>
      <c r="DL46" s="98">
        <v>450</v>
      </c>
      <c r="DM46" s="98">
        <v>450</v>
      </c>
      <c r="DN46" s="98">
        <v>450</v>
      </c>
      <c r="DO46" s="98">
        <v>450</v>
      </c>
      <c r="DP46" s="98">
        <v>450</v>
      </c>
      <c r="DQ46" s="96">
        <v>450</v>
      </c>
      <c r="DR46" s="267">
        <f t="shared" si="13"/>
        <v>115</v>
      </c>
      <c r="DV46" s="91">
        <f>AVERAGE(DN39:DN41)</f>
        <v>389.50043646585004</v>
      </c>
      <c r="DX46" s="91">
        <f>AVERAGE(DQ39:DQ41)</f>
        <v>460.66666666666669</v>
      </c>
      <c r="EF46" s="98">
        <v>480</v>
      </c>
      <c r="EG46" s="98">
        <v>480</v>
      </c>
      <c r="EH46" s="91">
        <v>480</v>
      </c>
      <c r="EI46" s="91">
        <v>480</v>
      </c>
      <c r="EJ46" s="91">
        <v>480</v>
      </c>
      <c r="EK46" s="91">
        <v>480</v>
      </c>
      <c r="EL46" s="91">
        <v>480</v>
      </c>
      <c r="EM46" s="91">
        <v>480</v>
      </c>
      <c r="EN46" s="91">
        <v>480</v>
      </c>
      <c r="EO46" s="91">
        <v>480</v>
      </c>
      <c r="EP46" s="91">
        <v>480</v>
      </c>
      <c r="EQ46" s="91">
        <v>480</v>
      </c>
      <c r="ER46" s="91">
        <v>480</v>
      </c>
      <c r="ES46" s="91">
        <v>480</v>
      </c>
      <c r="ET46" s="91">
        <v>480</v>
      </c>
      <c r="EU46" s="92">
        <v>480</v>
      </c>
      <c r="EX46" s="91"/>
      <c r="EY46" s="91"/>
      <c r="EZ46" s="91"/>
      <c r="FA46" s="91"/>
    </row>
    <row r="47" spans="1:234" x14ac:dyDescent="0.35">
      <c r="A47" s="108">
        <v>45170</v>
      </c>
      <c r="P47" s="98">
        <v>2800</v>
      </c>
      <c r="Q47" s="98">
        <v>2800</v>
      </c>
      <c r="R47" s="98">
        <v>2800</v>
      </c>
      <c r="S47" s="98">
        <v>2800</v>
      </c>
      <c r="T47" s="98">
        <v>2800</v>
      </c>
      <c r="U47" s="98">
        <v>2800</v>
      </c>
      <c r="V47" s="98">
        <v>2800</v>
      </c>
      <c r="W47" s="344">
        <v>2699.8788881547807</v>
      </c>
      <c r="X47" s="344">
        <v>2699.8788881547807</v>
      </c>
      <c r="Y47" s="344">
        <v>2699.8788881547807</v>
      </c>
      <c r="Z47" s="344">
        <v>2699.8788881547807</v>
      </c>
      <c r="AA47" s="344">
        <v>3050</v>
      </c>
      <c r="AB47" s="344">
        <v>3200</v>
      </c>
      <c r="AC47" s="344">
        <v>3200</v>
      </c>
      <c r="AD47" s="344">
        <v>3200</v>
      </c>
      <c r="AE47" s="344">
        <v>3100</v>
      </c>
      <c r="AT47" s="98">
        <v>395</v>
      </c>
      <c r="AU47" s="98">
        <v>395</v>
      </c>
      <c r="AV47" s="98">
        <v>395</v>
      </c>
      <c r="AW47" s="98">
        <v>395</v>
      </c>
      <c r="AX47" s="98">
        <v>395</v>
      </c>
      <c r="AY47" s="98">
        <v>395</v>
      </c>
      <c r="AZ47" s="91">
        <v>380</v>
      </c>
      <c r="BA47" s="305">
        <v>380</v>
      </c>
      <c r="BB47" s="305">
        <v>380</v>
      </c>
      <c r="BC47" s="305">
        <v>380</v>
      </c>
      <c r="BD47" s="305">
        <v>380</v>
      </c>
      <c r="BE47" s="305">
        <v>380</v>
      </c>
      <c r="BF47" s="305">
        <v>360</v>
      </c>
      <c r="BG47" s="305">
        <v>360</v>
      </c>
      <c r="BH47" s="305">
        <v>360</v>
      </c>
      <c r="BI47" s="305">
        <v>360</v>
      </c>
      <c r="BJ47" s="237"/>
      <c r="BX47" s="98">
        <v>380</v>
      </c>
      <c r="BY47" s="98">
        <v>380</v>
      </c>
      <c r="BZ47" s="98">
        <v>380</v>
      </c>
      <c r="CA47" s="98">
        <v>380</v>
      </c>
      <c r="CB47" s="98">
        <v>380</v>
      </c>
      <c r="CC47" s="98">
        <v>380</v>
      </c>
      <c r="CD47" s="155">
        <f t="shared" si="5"/>
        <v>365</v>
      </c>
      <c r="CE47" s="155">
        <v>365</v>
      </c>
      <c r="CF47" s="155">
        <v>365</v>
      </c>
      <c r="CG47" s="155">
        <v>365</v>
      </c>
      <c r="CH47" s="155">
        <v>365</v>
      </c>
      <c r="CI47" s="155">
        <v>365</v>
      </c>
      <c r="CJ47" s="155">
        <v>345</v>
      </c>
      <c r="CK47" s="155">
        <v>345</v>
      </c>
      <c r="CL47" s="155">
        <v>345</v>
      </c>
      <c r="CM47" s="155">
        <v>345</v>
      </c>
      <c r="CN47" s="267">
        <f t="shared" si="11"/>
        <v>-15</v>
      </c>
      <c r="DB47" s="98">
        <v>430</v>
      </c>
      <c r="DC47" s="98">
        <v>430</v>
      </c>
      <c r="DD47" s="98">
        <v>430</v>
      </c>
      <c r="DE47" s="98">
        <v>430</v>
      </c>
      <c r="DF47" s="98">
        <v>430</v>
      </c>
      <c r="DG47" s="98">
        <v>430</v>
      </c>
      <c r="DH47" s="98">
        <v>430</v>
      </c>
      <c r="DI47" s="98">
        <v>430</v>
      </c>
      <c r="DJ47" s="98">
        <v>430</v>
      </c>
      <c r="DK47" s="98">
        <v>430</v>
      </c>
      <c r="DL47" s="98">
        <v>430</v>
      </c>
      <c r="DM47" s="98">
        <v>430</v>
      </c>
      <c r="DN47" s="98">
        <v>430</v>
      </c>
      <c r="DO47" s="98">
        <v>430</v>
      </c>
      <c r="DP47" s="98">
        <v>430</v>
      </c>
      <c r="DQ47" s="96">
        <v>430</v>
      </c>
      <c r="DR47" s="267">
        <f t="shared" si="13"/>
        <v>85</v>
      </c>
      <c r="EF47" s="98">
        <v>470</v>
      </c>
      <c r="EG47" s="98">
        <v>470</v>
      </c>
      <c r="EH47" s="91">
        <v>470</v>
      </c>
      <c r="EI47" s="91">
        <v>470</v>
      </c>
      <c r="EJ47" s="91">
        <v>470</v>
      </c>
      <c r="EK47" s="91">
        <v>470</v>
      </c>
      <c r="EL47" s="91">
        <v>470</v>
      </c>
      <c r="EM47" s="91">
        <v>470</v>
      </c>
      <c r="EN47" s="91">
        <v>470</v>
      </c>
      <c r="EO47" s="91">
        <v>470</v>
      </c>
      <c r="EP47" s="91">
        <v>470</v>
      </c>
      <c r="EQ47" s="91">
        <v>470</v>
      </c>
      <c r="ER47" s="91">
        <v>470</v>
      </c>
      <c r="ES47" s="91">
        <v>470</v>
      </c>
      <c r="ET47" s="91">
        <v>470</v>
      </c>
      <c r="EU47" s="92">
        <v>470</v>
      </c>
      <c r="EX47" s="91"/>
      <c r="EY47" s="91"/>
      <c r="EZ47" s="91"/>
      <c r="FA47" s="91"/>
    </row>
    <row r="48" spans="1:234" x14ac:dyDescent="0.35">
      <c r="A48" s="108">
        <v>45200</v>
      </c>
      <c r="P48" s="98">
        <v>2600</v>
      </c>
      <c r="Q48" s="98">
        <v>2600</v>
      </c>
      <c r="R48" s="98">
        <v>2600</v>
      </c>
      <c r="S48" s="98">
        <v>2600</v>
      </c>
      <c r="T48" s="98">
        <v>2600</v>
      </c>
      <c r="U48" s="98">
        <v>2600</v>
      </c>
      <c r="V48" s="98">
        <v>2600</v>
      </c>
      <c r="W48" s="344">
        <v>2499.8788881547807</v>
      </c>
      <c r="X48" s="344">
        <v>2499.8788881547807</v>
      </c>
      <c r="Y48" s="344">
        <v>2499.8788881547807</v>
      </c>
      <c r="Z48" s="344">
        <v>2499.8788881547807</v>
      </c>
      <c r="AA48" s="344">
        <v>3100</v>
      </c>
      <c r="AB48" s="344">
        <v>3050</v>
      </c>
      <c r="AC48" s="344">
        <v>3050</v>
      </c>
      <c r="AD48" s="344">
        <v>3050</v>
      </c>
      <c r="AE48" s="344">
        <v>2950</v>
      </c>
      <c r="AT48" s="98">
        <v>405</v>
      </c>
      <c r="AU48" s="98">
        <v>405</v>
      </c>
      <c r="AV48" s="98">
        <v>405</v>
      </c>
      <c r="AW48" s="98">
        <v>405</v>
      </c>
      <c r="AX48" s="98">
        <v>405</v>
      </c>
      <c r="AY48" s="98">
        <v>405</v>
      </c>
      <c r="AZ48" s="91">
        <v>390</v>
      </c>
      <c r="BA48" s="305">
        <v>390</v>
      </c>
      <c r="BB48" s="305">
        <v>390</v>
      </c>
      <c r="BC48" s="305">
        <v>390</v>
      </c>
      <c r="BD48" s="305">
        <v>390</v>
      </c>
      <c r="BE48" s="305">
        <v>390</v>
      </c>
      <c r="BF48" s="305">
        <v>370</v>
      </c>
      <c r="BG48" s="305">
        <v>370</v>
      </c>
      <c r="BH48" s="305">
        <v>370</v>
      </c>
      <c r="BI48" s="305">
        <v>370</v>
      </c>
      <c r="BJ48" s="237"/>
      <c r="BX48" s="98">
        <v>375</v>
      </c>
      <c r="BY48" s="98">
        <v>375</v>
      </c>
      <c r="BZ48" s="98">
        <v>375</v>
      </c>
      <c r="CA48" s="98">
        <v>375</v>
      </c>
      <c r="CB48" s="98">
        <v>375</v>
      </c>
      <c r="CC48" s="98">
        <v>375</v>
      </c>
      <c r="CD48" s="155">
        <f t="shared" si="5"/>
        <v>360</v>
      </c>
      <c r="CE48" s="155">
        <v>360</v>
      </c>
      <c r="CF48" s="155">
        <v>360</v>
      </c>
      <c r="CG48" s="155">
        <v>360</v>
      </c>
      <c r="CH48" s="155">
        <v>360</v>
      </c>
      <c r="CI48" s="155">
        <v>360</v>
      </c>
      <c r="CJ48" s="155">
        <v>350</v>
      </c>
      <c r="CK48" s="155">
        <v>350</v>
      </c>
      <c r="CL48" s="155">
        <v>350</v>
      </c>
      <c r="CM48" s="155">
        <v>350</v>
      </c>
      <c r="CN48" s="267">
        <f t="shared" si="11"/>
        <v>-20</v>
      </c>
      <c r="DB48" s="98">
        <v>420</v>
      </c>
      <c r="DC48" s="98">
        <v>420</v>
      </c>
      <c r="DD48" s="98">
        <v>420</v>
      </c>
      <c r="DE48" s="98">
        <v>420</v>
      </c>
      <c r="DF48" s="98">
        <v>420</v>
      </c>
      <c r="DG48" s="98">
        <v>420</v>
      </c>
      <c r="DH48" s="98">
        <v>420</v>
      </c>
      <c r="DI48" s="98">
        <v>420</v>
      </c>
      <c r="DJ48" s="98">
        <v>420</v>
      </c>
      <c r="DK48" s="98">
        <v>420</v>
      </c>
      <c r="DL48" s="98">
        <v>420</v>
      </c>
      <c r="DM48" s="98">
        <v>420</v>
      </c>
      <c r="DN48" s="98">
        <v>420</v>
      </c>
      <c r="DO48" s="98">
        <v>420</v>
      </c>
      <c r="DP48" s="98">
        <v>420</v>
      </c>
      <c r="DQ48" s="96">
        <v>420</v>
      </c>
      <c r="DR48" s="267">
        <f t="shared" si="13"/>
        <v>70</v>
      </c>
      <c r="DV48" s="300">
        <f>1-ABS(DV46-DX46)/DX46</f>
        <v>0.84551469565669324</v>
      </c>
      <c r="EF48" s="98">
        <v>460</v>
      </c>
      <c r="EG48" s="98">
        <v>460</v>
      </c>
      <c r="EH48" s="91">
        <v>460</v>
      </c>
      <c r="EI48" s="91">
        <v>460</v>
      </c>
      <c r="EJ48" s="91">
        <v>460</v>
      </c>
      <c r="EK48" s="91">
        <v>460</v>
      </c>
      <c r="EL48" s="91">
        <v>460</v>
      </c>
      <c r="EM48" s="91">
        <v>460</v>
      </c>
      <c r="EN48" s="91">
        <v>460</v>
      </c>
      <c r="EO48" s="91">
        <v>460</v>
      </c>
      <c r="EP48" s="91">
        <v>460</v>
      </c>
      <c r="EQ48" s="91">
        <v>460</v>
      </c>
      <c r="ER48" s="91">
        <v>460</v>
      </c>
      <c r="ES48" s="91">
        <v>460</v>
      </c>
      <c r="ET48" s="91">
        <v>460</v>
      </c>
      <c r="EU48" s="92">
        <v>460</v>
      </c>
      <c r="EX48" s="91"/>
      <c r="EY48" s="91"/>
      <c r="EZ48" s="91"/>
      <c r="FA48" s="91"/>
    </row>
    <row r="49" spans="1:157" x14ac:dyDescent="0.35">
      <c r="A49" s="108">
        <v>45231</v>
      </c>
      <c r="P49" s="98">
        <v>2850</v>
      </c>
      <c r="Q49" s="98">
        <v>2850</v>
      </c>
      <c r="R49" s="98">
        <v>2850</v>
      </c>
      <c r="S49" s="98">
        <v>2850</v>
      </c>
      <c r="T49" s="98">
        <v>2850</v>
      </c>
      <c r="U49" s="98">
        <v>2850</v>
      </c>
      <c r="V49" s="98">
        <v>2850</v>
      </c>
      <c r="W49" s="344">
        <v>2749.8788881547807</v>
      </c>
      <c r="X49" s="344">
        <v>2749.8788881547807</v>
      </c>
      <c r="Y49" s="344">
        <v>2749.8788881547807</v>
      </c>
      <c r="Z49" s="344">
        <v>2749.8788881547807</v>
      </c>
      <c r="AA49" s="344">
        <v>3250</v>
      </c>
      <c r="AB49" s="344">
        <v>3100</v>
      </c>
      <c r="AC49" s="344">
        <v>3100</v>
      </c>
      <c r="AD49" s="344">
        <v>3100</v>
      </c>
      <c r="AE49" s="344">
        <v>3000</v>
      </c>
      <c r="AT49" s="98">
        <v>425</v>
      </c>
      <c r="AU49" s="98">
        <v>425</v>
      </c>
      <c r="AV49" s="98">
        <v>425</v>
      </c>
      <c r="AW49" s="98">
        <v>425</v>
      </c>
      <c r="AX49" s="98">
        <v>425</v>
      </c>
      <c r="AY49" s="98">
        <v>425</v>
      </c>
      <c r="AZ49" s="91">
        <v>410</v>
      </c>
      <c r="BA49" s="305">
        <v>410</v>
      </c>
      <c r="BB49" s="305">
        <v>410</v>
      </c>
      <c r="BC49" s="305">
        <v>410</v>
      </c>
      <c r="BD49" s="305">
        <v>410</v>
      </c>
      <c r="BE49" s="305">
        <v>410</v>
      </c>
      <c r="BF49" s="305">
        <v>390</v>
      </c>
      <c r="BG49" s="305">
        <v>390</v>
      </c>
      <c r="BH49" s="305">
        <v>390</v>
      </c>
      <c r="BI49" s="305">
        <v>390</v>
      </c>
      <c r="BJ49" s="237"/>
      <c r="BX49" s="98">
        <v>390</v>
      </c>
      <c r="BY49" s="98">
        <v>390</v>
      </c>
      <c r="BZ49" s="98">
        <v>390</v>
      </c>
      <c r="CA49" s="98">
        <v>390</v>
      </c>
      <c r="CB49" s="98">
        <v>390</v>
      </c>
      <c r="CC49" s="98">
        <v>390</v>
      </c>
      <c r="CD49" s="155">
        <f t="shared" si="5"/>
        <v>375</v>
      </c>
      <c r="CE49" s="155">
        <v>375</v>
      </c>
      <c r="CF49" s="155">
        <v>375</v>
      </c>
      <c r="CG49" s="155">
        <v>375</v>
      </c>
      <c r="CH49" s="155">
        <v>375</v>
      </c>
      <c r="CI49" s="155">
        <v>375</v>
      </c>
      <c r="CJ49" s="155">
        <v>365</v>
      </c>
      <c r="CK49" s="155">
        <v>365</v>
      </c>
      <c r="CL49" s="155">
        <v>365</v>
      </c>
      <c r="CM49" s="155">
        <v>365</v>
      </c>
      <c r="CN49" s="267">
        <f t="shared" si="11"/>
        <v>-25</v>
      </c>
      <c r="DB49" s="98">
        <v>450</v>
      </c>
      <c r="DC49" s="98">
        <v>450</v>
      </c>
      <c r="DD49" s="98">
        <v>450</v>
      </c>
      <c r="DE49" s="98">
        <v>450</v>
      </c>
      <c r="DF49" s="98">
        <v>450</v>
      </c>
      <c r="DG49" s="98">
        <v>450</v>
      </c>
      <c r="DH49" s="98">
        <v>450</v>
      </c>
      <c r="DI49" s="98">
        <v>450</v>
      </c>
      <c r="DJ49" s="98">
        <v>450</v>
      </c>
      <c r="DK49" s="98">
        <v>450</v>
      </c>
      <c r="DL49" s="98">
        <v>450</v>
      </c>
      <c r="DM49" s="98">
        <v>450</v>
      </c>
      <c r="DN49" s="98">
        <v>440</v>
      </c>
      <c r="DO49" s="98">
        <v>440</v>
      </c>
      <c r="DP49" s="98">
        <v>440</v>
      </c>
      <c r="DQ49" s="96">
        <v>440</v>
      </c>
      <c r="DR49" s="267">
        <f t="shared" si="13"/>
        <v>75</v>
      </c>
      <c r="EF49" s="98">
        <v>470</v>
      </c>
      <c r="EG49" s="98">
        <v>470</v>
      </c>
      <c r="EH49" s="91">
        <v>470</v>
      </c>
      <c r="EI49" s="91">
        <v>470</v>
      </c>
      <c r="EJ49" s="91">
        <v>470</v>
      </c>
      <c r="EK49" s="91">
        <v>470</v>
      </c>
      <c r="EL49" s="91">
        <v>470</v>
      </c>
      <c r="EM49" s="91">
        <v>470</v>
      </c>
      <c r="EN49" s="91">
        <v>470</v>
      </c>
      <c r="EO49" s="91">
        <v>470</v>
      </c>
      <c r="EP49" s="91">
        <v>470</v>
      </c>
      <c r="EQ49" s="91">
        <v>490</v>
      </c>
      <c r="ER49" s="91">
        <v>490</v>
      </c>
      <c r="ES49" s="91">
        <v>490</v>
      </c>
      <c r="ET49" s="91">
        <v>490</v>
      </c>
      <c r="EU49" s="92">
        <v>490</v>
      </c>
      <c r="EX49" s="91"/>
      <c r="EY49" s="91"/>
      <c r="EZ49" s="91"/>
      <c r="FA49" s="91"/>
    </row>
    <row r="50" spans="1:157" x14ac:dyDescent="0.35">
      <c r="A50" s="108">
        <v>45261</v>
      </c>
      <c r="P50" s="98">
        <v>3000</v>
      </c>
      <c r="Q50" s="98">
        <v>3000</v>
      </c>
      <c r="R50" s="98">
        <v>3000</v>
      </c>
      <c r="S50" s="98">
        <v>3000</v>
      </c>
      <c r="T50" s="98">
        <v>3000</v>
      </c>
      <c r="U50" s="98">
        <v>3000</v>
      </c>
      <c r="V50" s="98">
        <v>3000</v>
      </c>
      <c r="W50" s="344">
        <v>2899.8788881547807</v>
      </c>
      <c r="X50" s="344">
        <v>2899.8788881547807</v>
      </c>
      <c r="Y50" s="344">
        <v>2899.8788881547807</v>
      </c>
      <c r="Z50" s="344">
        <v>2899.8788881547807</v>
      </c>
      <c r="AA50" s="344">
        <v>3169.1396622222201</v>
      </c>
      <c r="AB50" s="344">
        <v>3250</v>
      </c>
      <c r="AC50" s="344">
        <v>3250</v>
      </c>
      <c r="AD50" s="344">
        <v>3250</v>
      </c>
      <c r="AE50" s="344">
        <v>3150</v>
      </c>
      <c r="AT50" s="98">
        <v>405</v>
      </c>
      <c r="AU50" s="98">
        <v>405</v>
      </c>
      <c r="AV50" s="98">
        <v>405</v>
      </c>
      <c r="AW50" s="98">
        <v>405</v>
      </c>
      <c r="AX50" s="98">
        <v>405</v>
      </c>
      <c r="AY50" s="98">
        <v>405</v>
      </c>
      <c r="AZ50" s="91">
        <v>390</v>
      </c>
      <c r="BA50" s="305">
        <v>390</v>
      </c>
      <c r="BB50" s="305">
        <v>390</v>
      </c>
      <c r="BC50" s="305">
        <v>390</v>
      </c>
      <c r="BD50" s="305">
        <v>390</v>
      </c>
      <c r="BE50" s="305">
        <v>390</v>
      </c>
      <c r="BF50" s="305">
        <v>385</v>
      </c>
      <c r="BG50" s="305">
        <v>385</v>
      </c>
      <c r="BH50" s="305">
        <v>385</v>
      </c>
      <c r="BI50" s="305">
        <v>385</v>
      </c>
      <c r="BJ50" s="237"/>
      <c r="BX50" s="98">
        <v>400</v>
      </c>
      <c r="BY50" s="98">
        <v>400</v>
      </c>
      <c r="BZ50" s="98">
        <v>400</v>
      </c>
      <c r="CA50" s="98">
        <v>400</v>
      </c>
      <c r="CB50" s="98">
        <v>400</v>
      </c>
      <c r="CC50" s="98">
        <v>400</v>
      </c>
      <c r="CD50" s="155">
        <f t="shared" si="5"/>
        <v>385</v>
      </c>
      <c r="CE50" s="155">
        <v>385</v>
      </c>
      <c r="CF50" s="155">
        <v>385</v>
      </c>
      <c r="CG50" s="155">
        <v>385</v>
      </c>
      <c r="CH50" s="155">
        <v>370</v>
      </c>
      <c r="CI50" s="155">
        <v>370</v>
      </c>
      <c r="CJ50" s="155">
        <v>380</v>
      </c>
      <c r="CK50" s="155">
        <v>380</v>
      </c>
      <c r="CL50" s="155">
        <v>380</v>
      </c>
      <c r="CM50" s="155">
        <v>380</v>
      </c>
      <c r="CN50" s="267">
        <f t="shared" si="11"/>
        <v>-5</v>
      </c>
      <c r="DB50" s="98">
        <v>470</v>
      </c>
      <c r="DC50" s="98">
        <v>470</v>
      </c>
      <c r="DD50" s="98">
        <v>470</v>
      </c>
      <c r="DE50" s="98">
        <v>470</v>
      </c>
      <c r="DF50" s="98">
        <v>470</v>
      </c>
      <c r="DG50" s="98">
        <v>470</v>
      </c>
      <c r="DH50" s="98">
        <v>470</v>
      </c>
      <c r="DI50" s="98">
        <v>470</v>
      </c>
      <c r="DJ50" s="98">
        <v>470</v>
      </c>
      <c r="DK50" s="98">
        <v>470</v>
      </c>
      <c r="DL50" s="98">
        <v>470</v>
      </c>
      <c r="DM50" s="98">
        <v>470</v>
      </c>
      <c r="DN50" s="98">
        <v>460</v>
      </c>
      <c r="DO50" s="98">
        <v>460</v>
      </c>
      <c r="DP50" s="98">
        <v>460</v>
      </c>
      <c r="DQ50" s="96">
        <v>460</v>
      </c>
      <c r="DR50" s="267">
        <f t="shared" si="13"/>
        <v>80</v>
      </c>
      <c r="EF50" s="98">
        <v>470</v>
      </c>
      <c r="EG50" s="98">
        <v>470</v>
      </c>
      <c r="EH50" s="91">
        <v>490</v>
      </c>
      <c r="EI50" s="91">
        <v>490</v>
      </c>
      <c r="EJ50" s="91">
        <v>490</v>
      </c>
      <c r="EK50" s="91">
        <v>490</v>
      </c>
      <c r="EL50" s="91">
        <v>490</v>
      </c>
      <c r="EM50" s="91">
        <v>490</v>
      </c>
      <c r="EN50" s="91">
        <v>490</v>
      </c>
      <c r="EO50" s="91">
        <v>490</v>
      </c>
      <c r="EP50" s="91">
        <v>490</v>
      </c>
      <c r="EQ50" s="91">
        <v>525</v>
      </c>
      <c r="ER50" s="91">
        <v>525</v>
      </c>
      <c r="ES50" s="91">
        <v>525</v>
      </c>
      <c r="ET50" s="91">
        <v>525</v>
      </c>
      <c r="EU50" s="92">
        <v>525</v>
      </c>
      <c r="EX50" s="91"/>
      <c r="EY50" s="91"/>
      <c r="EZ50" s="91"/>
      <c r="FA50" s="91"/>
    </row>
    <row r="51" spans="1:157" x14ac:dyDescent="0.35">
      <c r="A51" s="108">
        <v>45292</v>
      </c>
      <c r="AA51" s="344">
        <v>3242.4498464210201</v>
      </c>
      <c r="AB51" s="344">
        <v>3169.1396622222201</v>
      </c>
      <c r="AC51" s="344">
        <v>3169.1396622222201</v>
      </c>
      <c r="AD51" s="344">
        <v>3169.1396622222201</v>
      </c>
      <c r="AE51" s="344">
        <v>3169.1396622222201</v>
      </c>
      <c r="BF51" s="91">
        <v>388.18666666666672</v>
      </c>
      <c r="BG51" s="91">
        <v>388.18666666666672</v>
      </c>
      <c r="BH51" s="91">
        <v>388.18666666666672</v>
      </c>
      <c r="BI51" s="91">
        <v>388.18666666666672</v>
      </c>
      <c r="CE51" s="155"/>
      <c r="CF51" s="155"/>
      <c r="CG51" s="155"/>
      <c r="CH51" s="155"/>
      <c r="CI51" s="155"/>
      <c r="CJ51" s="155">
        <v>400</v>
      </c>
      <c r="CK51" s="155">
        <v>400</v>
      </c>
      <c r="CL51" s="155">
        <v>380</v>
      </c>
      <c r="CM51" s="155">
        <v>380</v>
      </c>
      <c r="CN51" s="267">
        <f t="shared" si="11"/>
        <v>-8.1866666666667243</v>
      </c>
      <c r="DN51" s="91">
        <v>465</v>
      </c>
      <c r="DO51" s="91">
        <v>465</v>
      </c>
      <c r="DP51" s="91">
        <v>465</v>
      </c>
      <c r="DQ51" s="91">
        <v>465</v>
      </c>
      <c r="DR51" s="267">
        <f t="shared" si="13"/>
        <v>85</v>
      </c>
      <c r="EO51" s="98"/>
      <c r="EP51" s="91"/>
      <c r="EQ51" s="91"/>
      <c r="ER51" s="91">
        <v>534.12537718999181</v>
      </c>
      <c r="ES51" s="91">
        <v>534.12537718999181</v>
      </c>
      <c r="ET51" s="91">
        <v>534.12537718999181</v>
      </c>
      <c r="EU51" s="92">
        <v>534.12537718999181</v>
      </c>
      <c r="EX51" s="91"/>
      <c r="EY51" s="91"/>
      <c r="EZ51" s="91"/>
      <c r="FA51" s="91"/>
    </row>
    <row r="52" spans="1:157" x14ac:dyDescent="0.35">
      <c r="A52" s="108">
        <v>45323</v>
      </c>
      <c r="AA52" s="344">
        <v>3404.747118790001</v>
      </c>
      <c r="AB52" s="344">
        <v>3242.4498464210201</v>
      </c>
      <c r="AC52" s="344">
        <v>3242.4498464210201</v>
      </c>
      <c r="AD52" s="344">
        <v>3242.4498464210201</v>
      </c>
      <c r="AE52" s="344">
        <v>3242.4498464210201</v>
      </c>
      <c r="BF52" s="91">
        <v>370.49833333333345</v>
      </c>
      <c r="BG52" s="91">
        <v>370.49833333333345</v>
      </c>
      <c r="BH52" s="91">
        <v>370.49833333333345</v>
      </c>
      <c r="BI52" s="91">
        <v>370.49833333333345</v>
      </c>
      <c r="CJ52" s="98">
        <v>355</v>
      </c>
      <c r="CK52" s="98">
        <v>355</v>
      </c>
      <c r="CL52" s="98">
        <v>355</v>
      </c>
      <c r="CM52" s="98">
        <v>355</v>
      </c>
      <c r="CN52" s="267">
        <f t="shared" si="11"/>
        <v>-15.498333333333449</v>
      </c>
      <c r="DN52" s="91">
        <v>430</v>
      </c>
      <c r="DO52" s="91">
        <v>430</v>
      </c>
      <c r="DP52" s="91">
        <v>430</v>
      </c>
      <c r="DQ52" s="91">
        <v>430</v>
      </c>
      <c r="DR52" s="267">
        <f t="shared" si="13"/>
        <v>75</v>
      </c>
      <c r="EO52" s="98"/>
      <c r="EP52" s="91"/>
      <c r="EQ52" s="91"/>
      <c r="ER52" s="91">
        <v>518.2156943937872</v>
      </c>
      <c r="ES52" s="91">
        <v>518.2156943937872</v>
      </c>
      <c r="ET52" s="91">
        <v>518.2156943937872</v>
      </c>
      <c r="EU52" s="92">
        <v>518.2156943937872</v>
      </c>
      <c r="EX52" s="91"/>
      <c r="EY52" s="91"/>
      <c r="EZ52" s="91"/>
      <c r="FA52" s="91"/>
    </row>
    <row r="53" spans="1:157" x14ac:dyDescent="0.35">
      <c r="A53" s="108">
        <v>45352</v>
      </c>
      <c r="AA53" s="344">
        <v>3399.5253635943845</v>
      </c>
      <c r="AB53" s="344">
        <v>3404.747118790001</v>
      </c>
      <c r="AC53" s="344">
        <v>3404.747118790001</v>
      </c>
      <c r="AD53" s="344">
        <v>3404.747118790001</v>
      </c>
      <c r="AE53" s="344">
        <v>3404.747118790001</v>
      </c>
      <c r="BF53" s="91">
        <v>393.74000000000012</v>
      </c>
      <c r="BG53" s="91">
        <v>393.74000000000012</v>
      </c>
      <c r="BH53" s="91">
        <v>393.74000000000012</v>
      </c>
      <c r="BI53" s="91">
        <v>393.74000000000012</v>
      </c>
      <c r="CJ53" s="98">
        <v>365</v>
      </c>
      <c r="CK53" s="98">
        <v>365</v>
      </c>
      <c r="CL53" s="98">
        <v>365</v>
      </c>
      <c r="CM53" s="98">
        <v>365</v>
      </c>
      <c r="CN53" s="267">
        <f t="shared" si="11"/>
        <v>-28.740000000000123</v>
      </c>
      <c r="DN53" s="91">
        <v>440</v>
      </c>
      <c r="DO53" s="91">
        <v>440</v>
      </c>
      <c r="DP53" s="91">
        <v>440</v>
      </c>
      <c r="DQ53" s="91">
        <v>440</v>
      </c>
      <c r="DR53" s="267">
        <f t="shared" si="13"/>
        <v>75</v>
      </c>
      <c r="EO53" s="98"/>
      <c r="EP53" s="91"/>
      <c r="EQ53" s="91"/>
      <c r="ER53" s="91">
        <v>553.03998629612829</v>
      </c>
      <c r="ES53" s="91">
        <v>553.03998629612829</v>
      </c>
      <c r="ET53" s="91">
        <v>553.03998629612829</v>
      </c>
      <c r="EU53" s="92">
        <v>553.03998629612829</v>
      </c>
      <c r="EX53" s="91"/>
      <c r="EY53" s="91"/>
      <c r="EZ53" s="91"/>
      <c r="FA53" s="91"/>
    </row>
    <row r="54" spans="1:157" x14ac:dyDescent="0.35">
      <c r="A54" s="108">
        <v>45383</v>
      </c>
      <c r="AA54" s="344">
        <v>3389.4697993543841</v>
      </c>
      <c r="AB54" s="344">
        <v>3399.5253635943845</v>
      </c>
      <c r="AC54" s="344">
        <v>3399.5253635943845</v>
      </c>
      <c r="AD54" s="344">
        <v>3399.5253635943845</v>
      </c>
      <c r="AE54" s="344">
        <v>3399.5253635943845</v>
      </c>
      <c r="BF54" s="91">
        <v>380</v>
      </c>
      <c r="BG54" s="91">
        <v>380</v>
      </c>
      <c r="BH54" s="91">
        <v>380</v>
      </c>
      <c r="BI54" s="91">
        <v>380</v>
      </c>
      <c r="CJ54" s="98">
        <v>345</v>
      </c>
      <c r="CK54" s="98">
        <v>345</v>
      </c>
      <c r="CL54" s="98">
        <v>345</v>
      </c>
      <c r="CM54" s="98">
        <v>345</v>
      </c>
      <c r="DN54" s="91">
        <v>415</v>
      </c>
      <c r="DO54" s="91">
        <v>415</v>
      </c>
      <c r="DP54" s="91">
        <v>415</v>
      </c>
      <c r="DQ54" s="91">
        <v>415</v>
      </c>
      <c r="DR54" s="267">
        <f t="shared" si="13"/>
        <v>70</v>
      </c>
      <c r="EO54" s="98"/>
      <c r="EP54" s="91"/>
      <c r="EQ54" s="91"/>
      <c r="ER54" s="91">
        <v>532.96499416708923</v>
      </c>
      <c r="ES54" s="91">
        <v>532.96499416708923</v>
      </c>
      <c r="ET54" s="91">
        <v>532.96499416708923</v>
      </c>
      <c r="EU54" s="92">
        <v>532.96499416708923</v>
      </c>
    </row>
    <row r="55" spans="1:157" x14ac:dyDescent="0.35">
      <c r="A55" s="108">
        <v>45413</v>
      </c>
      <c r="AA55" s="344">
        <v>3168.8496724741753</v>
      </c>
      <c r="AB55" s="344">
        <v>3389.4697993543841</v>
      </c>
      <c r="AC55" s="344">
        <v>3389.4697993543841</v>
      </c>
      <c r="AD55" s="344">
        <v>3389.4697993543841</v>
      </c>
      <c r="AE55" s="344">
        <v>3389.4697993543841</v>
      </c>
      <c r="BF55" s="91">
        <v>390</v>
      </c>
      <c r="BG55" s="91">
        <v>390</v>
      </c>
      <c r="BH55" s="91">
        <v>390</v>
      </c>
      <c r="BI55" s="91">
        <v>390</v>
      </c>
      <c r="CJ55" s="98">
        <v>355</v>
      </c>
      <c r="CK55" s="98">
        <v>355</v>
      </c>
      <c r="CL55" s="98">
        <v>355</v>
      </c>
      <c r="CM55" s="98">
        <v>355</v>
      </c>
      <c r="DN55" s="91">
        <v>440</v>
      </c>
      <c r="DO55" s="91">
        <v>440</v>
      </c>
      <c r="DP55" s="91">
        <v>440</v>
      </c>
      <c r="DQ55" s="91">
        <v>440</v>
      </c>
      <c r="DR55" s="267">
        <f t="shared" si="13"/>
        <v>85</v>
      </c>
      <c r="EO55" s="98"/>
      <c r="EP55" s="91"/>
      <c r="EQ55" s="91"/>
      <c r="ER55" s="91">
        <v>528.81929530055049</v>
      </c>
      <c r="ES55" s="91">
        <v>528.81929530055049</v>
      </c>
      <c r="ET55" s="91">
        <v>528.81929530055049</v>
      </c>
      <c r="EU55" s="92">
        <v>528.81929530055049</v>
      </c>
    </row>
    <row r="56" spans="1:157" x14ac:dyDescent="0.35">
      <c r="A56" s="108">
        <v>45444</v>
      </c>
      <c r="AA56" s="344">
        <v>3094.4629377057026</v>
      </c>
      <c r="AB56" s="344">
        <v>3168.8496724741753</v>
      </c>
      <c r="AC56" s="344">
        <v>3168.8496724741753</v>
      </c>
      <c r="AD56" s="344">
        <v>3168.8496724741753</v>
      </c>
      <c r="AE56" s="344">
        <v>3168.8496724741753</v>
      </c>
      <c r="BF56" s="91">
        <v>359.95847222222233</v>
      </c>
      <c r="BG56" s="91">
        <v>359.95847222222233</v>
      </c>
      <c r="BH56" s="91">
        <v>359.95847222222233</v>
      </c>
      <c r="BI56" s="91">
        <v>359.95847222222233</v>
      </c>
      <c r="CJ56" s="98">
        <v>335</v>
      </c>
      <c r="CK56" s="98">
        <v>335</v>
      </c>
      <c r="CL56" s="98">
        <v>335</v>
      </c>
      <c r="CM56" s="98">
        <v>335</v>
      </c>
      <c r="DN56" s="91">
        <v>420</v>
      </c>
      <c r="DO56" s="91">
        <v>420</v>
      </c>
      <c r="DP56" s="91">
        <v>420</v>
      </c>
      <c r="DQ56" s="91">
        <v>420</v>
      </c>
      <c r="DR56" s="267">
        <f t="shared" si="13"/>
        <v>85</v>
      </c>
      <c r="EO56" s="98"/>
      <c r="EP56" s="91"/>
      <c r="EQ56" s="91"/>
      <c r="ER56" s="91">
        <v>510.1497305363186</v>
      </c>
      <c r="ES56" s="91">
        <v>510.1497305363186</v>
      </c>
      <c r="ET56" s="91">
        <v>510.1497305363186</v>
      </c>
      <c r="EU56" s="92">
        <v>510.1497305363186</v>
      </c>
    </row>
    <row r="57" spans="1:157" x14ac:dyDescent="0.35">
      <c r="A57" s="108">
        <v>45474</v>
      </c>
      <c r="AA57" s="344">
        <v>3066.0109669741596</v>
      </c>
      <c r="AB57" s="344">
        <v>3094.4629377057026</v>
      </c>
      <c r="AC57" s="344">
        <v>3094.4629377057026</v>
      </c>
      <c r="AD57" s="344">
        <v>3094.4629377057026</v>
      </c>
      <c r="AE57" s="344">
        <v>3094.4629377057026</v>
      </c>
      <c r="BF57" s="91">
        <v>349.30597222222229</v>
      </c>
      <c r="BG57" s="91">
        <v>349.30597222222229</v>
      </c>
      <c r="BH57" s="91">
        <v>349.30597222222229</v>
      </c>
      <c r="BI57" s="91">
        <v>349.30597222222229</v>
      </c>
      <c r="CJ57" s="98">
        <v>325</v>
      </c>
      <c r="CK57" s="98">
        <v>325</v>
      </c>
      <c r="CL57" s="98">
        <v>325</v>
      </c>
      <c r="CM57" s="98">
        <v>325</v>
      </c>
      <c r="DN57" s="91">
        <v>415.42397472325001</v>
      </c>
      <c r="DO57" s="91">
        <v>415.42397472325001</v>
      </c>
      <c r="DP57" s="91">
        <v>415.42397472325001</v>
      </c>
      <c r="DQ57" s="91">
        <v>415.42397472325001</v>
      </c>
      <c r="DR57" s="267">
        <f t="shared" si="13"/>
        <v>90.423974723250012</v>
      </c>
      <c r="EO57" s="98"/>
      <c r="EP57" s="91"/>
      <c r="EQ57" s="91"/>
      <c r="ER57" s="91">
        <v>485.43410275358724</v>
      </c>
      <c r="ES57" s="91">
        <v>485.43410275358724</v>
      </c>
      <c r="ET57" s="91">
        <v>485.43410275358724</v>
      </c>
      <c r="EU57" s="92">
        <v>485.43410275358724</v>
      </c>
    </row>
    <row r="58" spans="1:157" x14ac:dyDescent="0.35">
      <c r="A58" s="108">
        <v>45505</v>
      </c>
      <c r="AA58" s="344">
        <v>3023.6317294132959</v>
      </c>
      <c r="AB58" s="344">
        <v>3066.0109669741596</v>
      </c>
      <c r="AC58" s="344">
        <v>3066.0109669741596</v>
      </c>
      <c r="AD58" s="344">
        <v>3066.0109669741596</v>
      </c>
      <c r="AE58" s="344">
        <v>3066.0109669741596</v>
      </c>
      <c r="BF58" s="91">
        <v>345.23152777777784</v>
      </c>
      <c r="BG58" s="91">
        <v>345.23152777777784</v>
      </c>
      <c r="BH58" s="91">
        <v>345.23152777777784</v>
      </c>
      <c r="BI58" s="91">
        <v>345.23152777777784</v>
      </c>
      <c r="CJ58" s="98">
        <v>320</v>
      </c>
      <c r="CK58" s="98">
        <v>320</v>
      </c>
      <c r="CL58" s="98">
        <v>320</v>
      </c>
      <c r="CM58" s="98">
        <v>320</v>
      </c>
      <c r="DN58" s="91">
        <v>400</v>
      </c>
      <c r="DO58" s="91">
        <v>400</v>
      </c>
      <c r="DP58" s="91">
        <v>400</v>
      </c>
      <c r="DQ58" s="91">
        <v>400</v>
      </c>
      <c r="DR58" s="267">
        <f t="shared" si="13"/>
        <v>80</v>
      </c>
      <c r="EO58" s="98"/>
      <c r="EP58" s="91"/>
      <c r="EQ58" s="91"/>
      <c r="ER58" s="91">
        <v>471.37019760605045</v>
      </c>
      <c r="ES58" s="91">
        <v>471.37019760605045</v>
      </c>
      <c r="ET58" s="91">
        <v>471.37019760605045</v>
      </c>
      <c r="EU58" s="92">
        <v>471.37019760605045</v>
      </c>
    </row>
    <row r="59" spans="1:157" x14ac:dyDescent="0.35">
      <c r="A59" s="108">
        <v>45536</v>
      </c>
      <c r="AA59" s="344">
        <v>3033.7338471914445</v>
      </c>
      <c r="AB59" s="344">
        <v>3023.6317294132959</v>
      </c>
      <c r="AC59" s="344">
        <v>3023.6317294132959</v>
      </c>
      <c r="AD59" s="344">
        <v>3023.6317294132959</v>
      </c>
      <c r="AE59" s="344">
        <v>3023.6317294132959</v>
      </c>
      <c r="BF59" s="91">
        <v>330</v>
      </c>
      <c r="BG59" s="91">
        <v>330</v>
      </c>
      <c r="BH59" s="91">
        <v>330</v>
      </c>
      <c r="BI59" s="91">
        <v>330</v>
      </c>
      <c r="CJ59" s="98">
        <v>300</v>
      </c>
      <c r="CK59" s="98">
        <v>300</v>
      </c>
      <c r="CL59" s="98">
        <v>300</v>
      </c>
      <c r="CM59" s="98">
        <v>300</v>
      </c>
      <c r="DN59" s="91">
        <v>390</v>
      </c>
      <c r="DO59" s="91">
        <v>390</v>
      </c>
      <c r="DP59" s="91">
        <v>390</v>
      </c>
      <c r="DQ59" s="91">
        <v>390</v>
      </c>
      <c r="DR59" s="267">
        <f t="shared" si="13"/>
        <v>90</v>
      </c>
      <c r="EO59" s="98"/>
      <c r="EP59" s="91"/>
      <c r="EQ59" s="91"/>
      <c r="ER59" s="91">
        <v>476.49945534650243</v>
      </c>
      <c r="ES59" s="91">
        <v>476.49945534650243</v>
      </c>
      <c r="ET59" s="91">
        <v>476.49945534650243</v>
      </c>
      <c r="EU59" s="92">
        <v>476.49945534650243</v>
      </c>
    </row>
    <row r="60" spans="1:157" x14ac:dyDescent="0.35">
      <c r="A60" s="108">
        <v>45566</v>
      </c>
      <c r="AA60" s="344">
        <v>3167.0199521623172</v>
      </c>
      <c r="AB60" s="344">
        <v>3033.7338471914445</v>
      </c>
      <c r="AC60" s="344">
        <v>3033.7338471914445</v>
      </c>
      <c r="AD60" s="344">
        <v>3033.7338471914445</v>
      </c>
      <c r="AE60" s="344">
        <v>3033.7338471914445</v>
      </c>
      <c r="BF60" s="91">
        <v>340</v>
      </c>
      <c r="BG60" s="91">
        <v>340</v>
      </c>
      <c r="BH60" s="91">
        <v>340</v>
      </c>
      <c r="BI60" s="91">
        <v>340</v>
      </c>
      <c r="CJ60" s="98">
        <v>310</v>
      </c>
      <c r="CK60" s="98">
        <v>310</v>
      </c>
      <c r="CL60" s="98">
        <v>310</v>
      </c>
      <c r="CM60" s="98">
        <v>310</v>
      </c>
      <c r="DN60" s="91">
        <v>370</v>
      </c>
      <c r="DO60" s="91">
        <v>370</v>
      </c>
      <c r="DP60" s="91">
        <v>370</v>
      </c>
      <c r="DQ60" s="91">
        <v>370</v>
      </c>
      <c r="DR60" s="267">
        <f t="shared" si="13"/>
        <v>60</v>
      </c>
      <c r="EO60" s="98"/>
      <c r="EP60" s="91"/>
      <c r="EQ60" s="91"/>
      <c r="ER60" s="91">
        <v>497.05965081993202</v>
      </c>
      <c r="ES60" s="91">
        <v>497.05965081993202</v>
      </c>
      <c r="ET60" s="91">
        <v>497.05965081993202</v>
      </c>
      <c r="EU60" s="92">
        <v>497.05965081993202</v>
      </c>
    </row>
    <row r="61" spans="1:157" x14ac:dyDescent="0.35">
      <c r="A61" s="108">
        <v>45597</v>
      </c>
      <c r="AA61" s="344">
        <v>3186.7644715294009</v>
      </c>
      <c r="AB61" s="344">
        <v>3167.0199521623172</v>
      </c>
      <c r="AC61" s="344">
        <v>3167.0199521623172</v>
      </c>
      <c r="AD61" s="344">
        <v>3167.0199521623172</v>
      </c>
      <c r="AE61" s="344">
        <v>3167.0199521623172</v>
      </c>
      <c r="BF61" s="91">
        <v>359.6964484126986</v>
      </c>
      <c r="BG61" s="91">
        <v>359.6964484126986</v>
      </c>
      <c r="BH61" s="91">
        <v>359.6964484126986</v>
      </c>
      <c r="BI61" s="91">
        <v>359.6964484126986</v>
      </c>
      <c r="CJ61" s="98">
        <v>320</v>
      </c>
      <c r="CK61" s="98">
        <v>320</v>
      </c>
      <c r="CL61" s="98">
        <v>320</v>
      </c>
      <c r="CM61" s="98">
        <v>320</v>
      </c>
      <c r="DN61" s="91">
        <v>385</v>
      </c>
      <c r="DO61" s="91">
        <v>385</v>
      </c>
      <c r="DP61" s="91">
        <v>385</v>
      </c>
      <c r="DQ61" s="91">
        <v>385</v>
      </c>
      <c r="DR61" s="267">
        <f t="shared" si="13"/>
        <v>65</v>
      </c>
      <c r="EO61" s="98"/>
      <c r="EP61" s="91"/>
      <c r="EQ61" s="91"/>
      <c r="ER61" s="91">
        <v>501.79446974875304</v>
      </c>
      <c r="ES61" s="91">
        <v>501.79446974875304</v>
      </c>
      <c r="ET61" s="91">
        <v>501.79446974875304</v>
      </c>
      <c r="EU61" s="92">
        <v>501.79446974875304</v>
      </c>
    </row>
    <row r="62" spans="1:157" x14ac:dyDescent="0.35">
      <c r="A62" s="108">
        <v>45627</v>
      </c>
      <c r="AB62" s="91">
        <v>3186.7644715294009</v>
      </c>
      <c r="AC62" s="91">
        <v>3186.7644715294009</v>
      </c>
      <c r="AD62" s="91">
        <v>3186.7644715294009</v>
      </c>
      <c r="AE62" s="344">
        <v>3186.7644715294009</v>
      </c>
      <c r="BF62" s="91">
        <v>365</v>
      </c>
      <c r="BG62" s="91">
        <v>365</v>
      </c>
      <c r="BH62" s="91">
        <v>365</v>
      </c>
      <c r="BI62" s="91">
        <v>365</v>
      </c>
      <c r="CJ62" s="98">
        <v>340</v>
      </c>
      <c r="CK62" s="98">
        <v>340</v>
      </c>
      <c r="CL62" s="98">
        <v>340</v>
      </c>
      <c r="CM62" s="98">
        <v>340</v>
      </c>
      <c r="DN62" s="91">
        <v>400</v>
      </c>
      <c r="DO62" s="91">
        <v>400</v>
      </c>
      <c r="DP62" s="91">
        <v>400</v>
      </c>
      <c r="DQ62" s="91">
        <v>400</v>
      </c>
      <c r="DR62" s="267">
        <f t="shared" si="13"/>
        <v>60</v>
      </c>
      <c r="EO62" s="98"/>
      <c r="EP62" s="91"/>
      <c r="EQ62" s="91"/>
      <c r="ER62" s="91">
        <v>531.67549137914943</v>
      </c>
      <c r="ES62" s="91">
        <v>531.67549137914943</v>
      </c>
      <c r="ET62" s="91">
        <v>531.67549137914943</v>
      </c>
      <c r="EU62" s="92">
        <v>531.67549137914943</v>
      </c>
    </row>
    <row r="63" spans="1:157" x14ac:dyDescent="0.35">
      <c r="EO63" s="98"/>
      <c r="EP63" s="91"/>
      <c r="EQ63" s="91"/>
      <c r="ER63" s="91"/>
      <c r="ES63" s="91"/>
      <c r="ET63" s="91"/>
      <c r="EU63" s="91"/>
    </row>
    <row r="64" spans="1:157" x14ac:dyDescent="0.35">
      <c r="EO64" s="98"/>
      <c r="EP64" s="91"/>
      <c r="EQ64" s="91"/>
      <c r="ER64" s="91"/>
      <c r="ES64" s="91"/>
      <c r="ET64" s="91"/>
      <c r="EU64" s="91"/>
    </row>
    <row r="65" spans="1:234" x14ac:dyDescent="0.35">
      <c r="EO65" s="98"/>
      <c r="EP65" s="91"/>
      <c r="EQ65" s="91"/>
      <c r="ER65" s="91"/>
      <c r="ES65" s="91"/>
      <c r="ET65" s="91"/>
      <c r="EU65" s="91"/>
    </row>
    <row r="66" spans="1:234" s="68" customFormat="1" x14ac:dyDescent="0.35">
      <c r="A66" s="109" t="s">
        <v>451</v>
      </c>
      <c r="B66" s="269"/>
      <c r="C66" s="111">
        <v>2714.5833333333335</v>
      </c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113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269"/>
      <c r="AG66" s="95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113"/>
      <c r="AT66" s="88"/>
      <c r="AU66" s="88"/>
      <c r="AV66" s="88"/>
      <c r="AW66" s="88"/>
      <c r="AX66" s="88"/>
      <c r="AY66" s="88"/>
      <c r="AZ66" s="88"/>
      <c r="BA66" s="88"/>
      <c r="BB66" s="88"/>
      <c r="BC66" s="88"/>
      <c r="BD66" s="88"/>
      <c r="BE66" s="88"/>
      <c r="BF66" s="88"/>
      <c r="BG66" s="88"/>
      <c r="BH66" s="88"/>
      <c r="BI66" s="88"/>
      <c r="BJ66" s="269"/>
      <c r="BK66" s="111">
        <v>237.84747023809521</v>
      </c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113"/>
      <c r="BX66" s="88"/>
      <c r="BY66" s="88"/>
      <c r="BZ66" s="88"/>
      <c r="CA66" s="88"/>
      <c r="CB66" s="88"/>
      <c r="CC66" s="88"/>
      <c r="CD66" s="88"/>
      <c r="CE66" s="88"/>
      <c r="CF66" s="88"/>
      <c r="CG66" s="88"/>
      <c r="CH66" s="88"/>
      <c r="CI66" s="88"/>
      <c r="CJ66" s="88"/>
      <c r="CK66" s="88"/>
      <c r="CL66" s="88"/>
      <c r="CM66" s="88"/>
      <c r="CN66" s="269"/>
      <c r="CO66" s="111">
        <v>291.97827380952378</v>
      </c>
      <c r="CP66" s="88"/>
      <c r="CQ66" s="88"/>
      <c r="CR66" s="88"/>
      <c r="CS66" s="88"/>
      <c r="CT66" s="88"/>
      <c r="CU66" s="88"/>
      <c r="CV66" s="88"/>
      <c r="CW66" s="88"/>
      <c r="CX66" s="88"/>
      <c r="CY66" s="88"/>
      <c r="CZ66" s="88"/>
      <c r="DA66" s="113"/>
      <c r="DB66" s="88"/>
      <c r="DC66" s="88"/>
      <c r="DD66" s="88"/>
      <c r="DE66" s="88"/>
      <c r="DF66" s="88"/>
      <c r="DG66" s="88"/>
      <c r="DH66" s="88"/>
      <c r="DI66" s="88"/>
      <c r="DJ66" s="88"/>
      <c r="DK66" s="88"/>
      <c r="DL66" s="88"/>
      <c r="DM66" s="88"/>
      <c r="DN66" s="88"/>
      <c r="DO66" s="88"/>
      <c r="DP66" s="88"/>
      <c r="DQ66" s="88"/>
      <c r="DR66" s="269"/>
      <c r="DS66" s="111">
        <v>342.50333333333333</v>
      </c>
      <c r="DT66" s="88"/>
      <c r="DU66" s="88"/>
      <c r="DV66" s="88"/>
      <c r="DW66" s="88"/>
      <c r="DX66" s="88"/>
      <c r="DY66" s="88"/>
      <c r="DZ66" s="88"/>
      <c r="EA66" s="88"/>
      <c r="EB66" s="88"/>
      <c r="EC66" s="88"/>
      <c r="ED66" s="88"/>
      <c r="EE66" s="113"/>
      <c r="EF66" s="88"/>
      <c r="EG66" s="88"/>
      <c r="EH66" s="88"/>
      <c r="EI66" s="88"/>
      <c r="EJ66" s="88"/>
      <c r="EK66" s="88"/>
      <c r="EL66" s="88"/>
      <c r="EM66" s="88"/>
      <c r="EN66" s="88"/>
      <c r="EO66" s="88"/>
      <c r="EP66" s="91"/>
      <c r="EQ66" s="91"/>
      <c r="ER66" s="91"/>
      <c r="ES66" s="91"/>
      <c r="ET66" s="91"/>
      <c r="EU66" s="91"/>
      <c r="EV66" s="111">
        <v>101.44801465278755</v>
      </c>
      <c r="EW66" s="88"/>
      <c r="EX66" s="88"/>
      <c r="EY66" s="88"/>
      <c r="EZ66" s="88"/>
      <c r="FA66" s="88"/>
      <c r="FB66" s="88"/>
      <c r="FC66" s="88"/>
      <c r="FD66" s="88"/>
      <c r="FE66" s="88"/>
      <c r="FF66" s="88"/>
      <c r="FG66" s="88"/>
      <c r="FH66" s="113"/>
      <c r="FI66" s="275"/>
      <c r="FJ66" s="111">
        <v>158.92666666666665</v>
      </c>
      <c r="FK66" s="88"/>
      <c r="FL66" s="88"/>
      <c r="FM66" s="88"/>
      <c r="FN66" s="88"/>
      <c r="FO66" s="88"/>
      <c r="FP66" s="88"/>
      <c r="FQ66" s="88"/>
      <c r="FR66" s="88"/>
      <c r="FS66" s="88"/>
      <c r="FT66" s="88"/>
      <c r="FU66" s="88"/>
      <c r="FV66" s="113"/>
      <c r="FW66" s="275"/>
      <c r="FX66" s="111">
        <v>447.41569642857144</v>
      </c>
      <c r="FY66" s="88"/>
      <c r="FZ66" s="88"/>
      <c r="GA66" s="88"/>
      <c r="GB66" s="88"/>
      <c r="GC66" s="88"/>
      <c r="GD66" s="88"/>
      <c r="GE66" s="88"/>
      <c r="GF66" s="88"/>
      <c r="GG66" s="88"/>
      <c r="GH66" s="88"/>
      <c r="GI66" s="88"/>
      <c r="GJ66" s="113"/>
      <c r="GK66" s="275"/>
      <c r="GL66" s="111">
        <v>354.55572007139062</v>
      </c>
      <c r="GM66" s="88"/>
      <c r="GN66" s="88"/>
      <c r="GO66" s="88"/>
      <c r="GP66" s="88"/>
      <c r="GQ66" s="88"/>
      <c r="GR66" s="88"/>
      <c r="GS66" s="88"/>
      <c r="GT66" s="88"/>
      <c r="GU66" s="88"/>
      <c r="GV66" s="88"/>
      <c r="GW66" s="88"/>
      <c r="GX66" s="113"/>
      <c r="GY66" s="282"/>
      <c r="GZ66" s="111">
        <v>54.130803571428579</v>
      </c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113"/>
      <c r="HM66" s="282"/>
      <c r="HN66" s="111">
        <v>50.525059523809524</v>
      </c>
      <c r="HO66" s="88"/>
      <c r="HP66" s="88"/>
      <c r="HQ66" s="88"/>
      <c r="HR66" s="88"/>
      <c r="HS66" s="88"/>
      <c r="HT66" s="88"/>
      <c r="HU66" s="88"/>
      <c r="HV66" s="88"/>
      <c r="HW66" s="88"/>
      <c r="HX66" s="88"/>
      <c r="HY66" s="88"/>
      <c r="HZ66" s="113"/>
    </row>
    <row r="67" spans="1:234" x14ac:dyDescent="0.35">
      <c r="A67" s="108" t="s">
        <v>452</v>
      </c>
      <c r="B67" s="267"/>
      <c r="C67" s="90">
        <v>2511.1666666666665</v>
      </c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2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267"/>
      <c r="AN67" s="91"/>
      <c r="AO67" s="91"/>
      <c r="AP67" s="91"/>
      <c r="AQ67" s="91"/>
      <c r="AR67" s="91"/>
      <c r="AS67" s="92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267"/>
      <c r="BK67" s="90">
        <v>201.76026785714285</v>
      </c>
      <c r="BL67" s="91"/>
      <c r="BM67" s="91"/>
      <c r="BN67" s="91"/>
      <c r="BO67" s="91"/>
      <c r="BP67" s="91"/>
      <c r="BQ67" s="91"/>
      <c r="BR67" s="91"/>
      <c r="BS67" s="91"/>
      <c r="BT67" s="91"/>
      <c r="BU67" s="91"/>
      <c r="BV67" s="91"/>
      <c r="BW67" s="92"/>
      <c r="BX67" s="91"/>
      <c r="BY67" s="91"/>
      <c r="BZ67" s="91"/>
      <c r="CA67" s="91"/>
      <c r="CB67" s="91"/>
      <c r="CC67" s="91"/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267"/>
      <c r="CO67" s="90">
        <v>295.25892857142861</v>
      </c>
      <c r="CP67" s="91"/>
      <c r="CQ67" s="91"/>
      <c r="CR67" s="91"/>
      <c r="CS67" s="91"/>
      <c r="CT67" s="91"/>
      <c r="CU67" s="91"/>
      <c r="CV67" s="91"/>
      <c r="CW67" s="91"/>
      <c r="CX67" s="91"/>
      <c r="CY67" s="91"/>
      <c r="CZ67" s="91"/>
      <c r="DA67" s="92"/>
      <c r="DB67" s="91"/>
      <c r="DC67" s="91"/>
      <c r="DD67" s="91"/>
      <c r="DE67" s="91"/>
      <c r="DF67" s="91"/>
      <c r="DG67" s="91"/>
      <c r="DH67" s="91"/>
      <c r="DI67" s="91"/>
      <c r="DJ67" s="91"/>
      <c r="DK67" s="91"/>
      <c r="DL67" s="91"/>
      <c r="DM67" s="91"/>
      <c r="DN67" s="91"/>
      <c r="DO67" s="91"/>
      <c r="DP67" s="91"/>
      <c r="DQ67" s="91"/>
      <c r="DR67" s="267"/>
      <c r="DS67" s="90">
        <v>306.20999999999998</v>
      </c>
      <c r="DT67" s="91"/>
      <c r="DU67" s="91"/>
      <c r="DV67" s="91"/>
      <c r="DW67" s="91"/>
      <c r="DX67" s="91"/>
      <c r="DY67" s="91"/>
      <c r="DZ67" s="91"/>
      <c r="EA67" s="91"/>
      <c r="EB67" s="91"/>
      <c r="EC67" s="91"/>
      <c r="ED67" s="91"/>
      <c r="EE67" s="92"/>
      <c r="EF67" s="91"/>
      <c r="EG67" s="91"/>
      <c r="EH67" s="91"/>
      <c r="EI67" s="91"/>
      <c r="EJ67" s="91"/>
      <c r="EK67" s="91"/>
      <c r="EL67" s="91"/>
      <c r="EM67" s="91"/>
      <c r="EN67" s="91"/>
      <c r="EO67" s="91"/>
      <c r="EP67" s="91"/>
      <c r="EQ67" s="91"/>
      <c r="ER67" s="91"/>
      <c r="ES67" s="91"/>
      <c r="ET67" s="91"/>
      <c r="EU67" s="91"/>
      <c r="EV67" s="90">
        <v>125.35190974266986</v>
      </c>
      <c r="EW67" s="91"/>
      <c r="EX67" s="91"/>
      <c r="EY67" s="91"/>
      <c r="EZ67" s="91"/>
      <c r="FA67" s="91"/>
      <c r="FB67" s="91"/>
      <c r="FC67" s="91"/>
      <c r="FD67" s="91"/>
      <c r="FE67" s="91"/>
      <c r="FF67" s="91"/>
      <c r="FG67" s="91"/>
      <c r="FH67" s="92"/>
      <c r="FI67" s="272"/>
      <c r="FJ67" s="90">
        <v>155.5</v>
      </c>
      <c r="FK67" s="91"/>
      <c r="FL67" s="91"/>
      <c r="FM67" s="91"/>
      <c r="FN67" s="91"/>
      <c r="FO67" s="91"/>
      <c r="FP67" s="91"/>
      <c r="FQ67" s="91"/>
      <c r="FR67" s="91"/>
      <c r="FS67" s="91"/>
      <c r="FT67" s="91"/>
      <c r="FU67" s="91"/>
      <c r="FV67" s="92"/>
      <c r="FW67" s="272"/>
      <c r="FX67" s="90">
        <v>443.08523214285725</v>
      </c>
      <c r="FY67" s="91"/>
      <c r="FZ67" s="91"/>
      <c r="GA67" s="91"/>
      <c r="GB67" s="91"/>
      <c r="GC67" s="91"/>
      <c r="GD67" s="91"/>
      <c r="GE67" s="91"/>
      <c r="GF67" s="91"/>
      <c r="GG67" s="91"/>
      <c r="GH67" s="91"/>
      <c r="GI67" s="91"/>
      <c r="GJ67" s="92"/>
      <c r="GK67" s="272"/>
      <c r="GL67" s="90">
        <v>247.85099384704185</v>
      </c>
      <c r="GM67" s="91"/>
      <c r="GN67" s="91"/>
      <c r="GO67" s="91"/>
      <c r="GP67" s="91"/>
      <c r="GQ67" s="91"/>
      <c r="GR67" s="91"/>
      <c r="GS67" s="91"/>
      <c r="GT67" s="91"/>
      <c r="GU67" s="91"/>
      <c r="GV67" s="91"/>
      <c r="GW67" s="91"/>
      <c r="GX67" s="92"/>
      <c r="GY67" s="278"/>
      <c r="GZ67" s="90">
        <v>93.498660714285734</v>
      </c>
      <c r="HA67" s="91"/>
      <c r="HB67" s="91"/>
      <c r="HC67" s="91"/>
      <c r="HD67" s="91"/>
      <c r="HE67" s="91"/>
      <c r="HF67" s="91"/>
      <c r="HG67" s="91"/>
      <c r="HH67" s="91"/>
      <c r="HI67" s="91"/>
      <c r="HJ67" s="91"/>
      <c r="HK67" s="91"/>
      <c r="HL67" s="92"/>
      <c r="HM67" s="278"/>
      <c r="HN67" s="90">
        <v>10.951071428571424</v>
      </c>
      <c r="HO67" s="91"/>
      <c r="HP67" s="91"/>
      <c r="HQ67" s="91"/>
      <c r="HR67" s="91"/>
      <c r="HS67" s="91"/>
      <c r="HT67" s="91"/>
      <c r="HU67" s="91"/>
      <c r="HV67" s="91"/>
      <c r="HW67" s="91"/>
      <c r="HX67" s="91"/>
      <c r="HY67" s="91"/>
      <c r="HZ67" s="92"/>
    </row>
    <row r="68" spans="1:234" x14ac:dyDescent="0.35">
      <c r="A68" s="108" t="s">
        <v>453</v>
      </c>
      <c r="B68" s="267"/>
      <c r="C68" s="90">
        <v>2693.9166666666665</v>
      </c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2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267"/>
      <c r="AN68" s="91"/>
      <c r="AO68" s="91"/>
      <c r="AP68" s="91"/>
      <c r="AQ68" s="91"/>
      <c r="AR68" s="91"/>
      <c r="AS68" s="92"/>
      <c r="AT68" s="91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267"/>
      <c r="BK68" s="90">
        <v>214.8828869047619</v>
      </c>
      <c r="BL68" s="91"/>
      <c r="BM68" s="91"/>
      <c r="BN68" s="91"/>
      <c r="BO68" s="91"/>
      <c r="BP68" s="91"/>
      <c r="BQ68" s="91"/>
      <c r="BR68" s="91"/>
      <c r="BS68" s="91"/>
      <c r="BT68" s="91"/>
      <c r="BU68" s="91"/>
      <c r="BV68" s="91"/>
      <c r="BW68" s="92"/>
      <c r="BX68" s="91"/>
      <c r="BY68" s="91"/>
      <c r="BZ68" s="91"/>
      <c r="CA68" s="91"/>
      <c r="CB68" s="91"/>
      <c r="CC68" s="91"/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267"/>
      <c r="CO68" s="90">
        <v>272.29434523809527</v>
      </c>
      <c r="CP68" s="91"/>
      <c r="CQ68" s="91"/>
      <c r="CR68" s="91"/>
      <c r="CS68" s="91"/>
      <c r="CT68" s="91"/>
      <c r="CU68" s="91"/>
      <c r="CV68" s="91"/>
      <c r="CW68" s="91"/>
      <c r="CX68" s="91"/>
      <c r="CY68" s="91"/>
      <c r="CZ68" s="91"/>
      <c r="DA68" s="92"/>
      <c r="DB68" s="91"/>
      <c r="DC68" s="91"/>
      <c r="DD68" s="91"/>
      <c r="DE68" s="91"/>
      <c r="DF68" s="91"/>
      <c r="DG68" s="91"/>
      <c r="DH68" s="91"/>
      <c r="DI68" s="91"/>
      <c r="DJ68" s="91"/>
      <c r="DK68" s="91"/>
      <c r="DL68" s="91"/>
      <c r="DM68" s="91"/>
      <c r="DN68" s="91"/>
      <c r="DO68" s="91"/>
      <c r="DP68" s="91"/>
      <c r="DQ68" s="91"/>
      <c r="DR68" s="267"/>
      <c r="DS68" s="90">
        <v>350.10999999999996</v>
      </c>
      <c r="DT68" s="91"/>
      <c r="DU68" s="91"/>
      <c r="DV68" s="91"/>
      <c r="DW68" s="91"/>
      <c r="DX68" s="91"/>
      <c r="DY68" s="91"/>
      <c r="DZ68" s="91"/>
      <c r="EA68" s="91"/>
      <c r="EB68" s="91"/>
      <c r="EC68" s="91"/>
      <c r="ED68" s="91"/>
      <c r="EE68" s="92"/>
      <c r="EF68" s="91"/>
      <c r="EG68" s="91"/>
      <c r="EH68" s="91"/>
      <c r="EI68" s="91"/>
      <c r="EJ68" s="91"/>
      <c r="EK68" s="91"/>
      <c r="EL68" s="91"/>
      <c r="EM68" s="91"/>
      <c r="EN68" s="91"/>
      <c r="EO68" s="91"/>
      <c r="EP68" s="91"/>
      <c r="EQ68" s="91"/>
      <c r="ER68" s="91"/>
      <c r="ES68" s="91"/>
      <c r="ET68" s="91"/>
      <c r="EU68" s="91"/>
      <c r="EV68" s="90">
        <v>120.32604304303472</v>
      </c>
      <c r="EW68" s="91"/>
      <c r="EX68" s="91"/>
      <c r="EY68" s="91"/>
      <c r="EZ68" s="91"/>
      <c r="FA68" s="91"/>
      <c r="FB68" s="91"/>
      <c r="FC68" s="91"/>
      <c r="FD68" s="91"/>
      <c r="FE68" s="91"/>
      <c r="FF68" s="91"/>
      <c r="FG68" s="91"/>
      <c r="FH68" s="92"/>
      <c r="FI68" s="272"/>
      <c r="FJ68" s="90">
        <v>158.80666666666664</v>
      </c>
      <c r="FK68" s="91"/>
      <c r="FL68" s="91"/>
      <c r="FM68" s="91"/>
      <c r="FN68" s="91"/>
      <c r="FO68" s="91"/>
      <c r="FP68" s="91"/>
      <c r="FQ68" s="91"/>
      <c r="FR68" s="91"/>
      <c r="FS68" s="91"/>
      <c r="FT68" s="91"/>
      <c r="FU68" s="91"/>
      <c r="FV68" s="92"/>
      <c r="FW68" s="272"/>
      <c r="FX68" s="90">
        <v>414.16297976190481</v>
      </c>
      <c r="FY68" s="91"/>
      <c r="FZ68" s="91"/>
      <c r="GA68" s="91"/>
      <c r="GB68" s="91"/>
      <c r="GC68" s="91"/>
      <c r="GD68" s="91"/>
      <c r="GE68" s="91"/>
      <c r="GF68" s="91"/>
      <c r="GG68" s="91"/>
      <c r="GH68" s="91"/>
      <c r="GI68" s="91"/>
      <c r="GJ68" s="92"/>
      <c r="GK68" s="272"/>
      <c r="GL68" s="90">
        <v>278.62406041847044</v>
      </c>
      <c r="GM68" s="91"/>
      <c r="GN68" s="91"/>
      <c r="GO68" s="91"/>
      <c r="GP68" s="91"/>
      <c r="GQ68" s="91"/>
      <c r="GR68" s="91"/>
      <c r="GS68" s="91"/>
      <c r="GT68" s="91"/>
      <c r="GU68" s="91"/>
      <c r="GV68" s="91"/>
      <c r="GW68" s="91"/>
      <c r="GX68" s="92"/>
      <c r="GY68" s="278"/>
      <c r="GZ68" s="90">
        <v>57.411458333333343</v>
      </c>
      <c r="HA68" s="91"/>
      <c r="HB68" s="91"/>
      <c r="HC68" s="91"/>
      <c r="HD68" s="91"/>
      <c r="HE68" s="91"/>
      <c r="HF68" s="91"/>
      <c r="HG68" s="91"/>
      <c r="HH68" s="91"/>
      <c r="HI68" s="91"/>
      <c r="HJ68" s="91"/>
      <c r="HK68" s="91"/>
      <c r="HL68" s="92"/>
      <c r="HM68" s="278"/>
      <c r="HN68" s="90">
        <v>77.815654761904753</v>
      </c>
      <c r="HO68" s="91"/>
      <c r="HP68" s="91"/>
      <c r="HQ68" s="91"/>
      <c r="HR68" s="91"/>
      <c r="HS68" s="91"/>
      <c r="HT68" s="91"/>
      <c r="HU68" s="91"/>
      <c r="HV68" s="91"/>
      <c r="HW68" s="91"/>
      <c r="HX68" s="91"/>
      <c r="HY68" s="91"/>
      <c r="HZ68" s="92"/>
    </row>
    <row r="69" spans="1:234" x14ac:dyDescent="0.35">
      <c r="A69" s="108" t="s">
        <v>454</v>
      </c>
      <c r="B69" s="267"/>
      <c r="C69" s="90">
        <v>2853.5</v>
      </c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2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267"/>
      <c r="AN69" s="91"/>
      <c r="AO69" s="91"/>
      <c r="AP69" s="91"/>
      <c r="AQ69" s="91"/>
      <c r="AR69" s="91"/>
      <c r="AS69" s="92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267"/>
      <c r="BK69" s="90">
        <v>273.9346726190476</v>
      </c>
      <c r="BL69" s="91"/>
      <c r="BM69" s="91"/>
      <c r="BN69" s="91"/>
      <c r="BO69" s="91"/>
      <c r="BP69" s="91"/>
      <c r="BQ69" s="91"/>
      <c r="BR69" s="91"/>
      <c r="BS69" s="91"/>
      <c r="BT69" s="91"/>
      <c r="BU69" s="91"/>
      <c r="BV69" s="91"/>
      <c r="BW69" s="92"/>
      <c r="BX69" s="91"/>
      <c r="BY69" s="91"/>
      <c r="BZ69" s="91"/>
      <c r="CA69" s="91"/>
      <c r="CB69" s="91"/>
      <c r="CC69" s="91"/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267"/>
      <c r="CO69" s="90">
        <v>318.22351190476189</v>
      </c>
      <c r="CP69" s="91"/>
      <c r="CQ69" s="91"/>
      <c r="CR69" s="91"/>
      <c r="CS69" s="91"/>
      <c r="CT69" s="91"/>
      <c r="CU69" s="91"/>
      <c r="CV69" s="91"/>
      <c r="CW69" s="91"/>
      <c r="CX69" s="91"/>
      <c r="CY69" s="91"/>
      <c r="CZ69" s="91"/>
      <c r="DA69" s="92"/>
      <c r="DB69" s="91"/>
      <c r="DC69" s="91"/>
      <c r="DD69" s="91"/>
      <c r="DE69" s="91"/>
      <c r="DF69" s="91"/>
      <c r="DG69" s="91"/>
      <c r="DH69" s="91"/>
      <c r="DI69" s="91"/>
      <c r="DJ69" s="91"/>
      <c r="DK69" s="91"/>
      <c r="DL69" s="91"/>
      <c r="DM69" s="91"/>
      <c r="DN69" s="91"/>
      <c r="DO69" s="91"/>
      <c r="DP69" s="91"/>
      <c r="DQ69" s="91"/>
      <c r="DR69" s="267"/>
      <c r="DS69" s="90">
        <v>429.2833333333333</v>
      </c>
      <c r="DT69" s="91"/>
      <c r="DU69" s="91"/>
      <c r="DV69" s="91"/>
      <c r="DW69" s="91"/>
      <c r="DX69" s="91"/>
      <c r="DY69" s="91"/>
      <c r="DZ69" s="91"/>
      <c r="EA69" s="91"/>
      <c r="EB69" s="91"/>
      <c r="EC69" s="91"/>
      <c r="ED69" s="91"/>
      <c r="EE69" s="92"/>
      <c r="EF69" s="91"/>
      <c r="EG69" s="91"/>
      <c r="EH69" s="91"/>
      <c r="EI69" s="91"/>
      <c r="EJ69" s="91"/>
      <c r="EK69" s="91"/>
      <c r="EL69" s="91"/>
      <c r="EM69" s="91"/>
      <c r="EN69" s="91"/>
      <c r="EO69" s="91"/>
      <c r="EP69" s="91"/>
      <c r="EQ69" s="91"/>
      <c r="ER69" s="91"/>
      <c r="ES69" s="91"/>
      <c r="ET69" s="91"/>
      <c r="EU69" s="91"/>
      <c r="EV69" s="90">
        <v>154.74247803967782</v>
      </c>
      <c r="EW69" s="91"/>
      <c r="EX69" s="91"/>
      <c r="EY69" s="91"/>
      <c r="EZ69" s="91"/>
      <c r="FA69" s="91"/>
      <c r="FB69" s="91"/>
      <c r="FC69" s="91"/>
      <c r="FD69" s="91"/>
      <c r="FE69" s="91"/>
      <c r="FF69" s="91"/>
      <c r="FG69" s="91"/>
      <c r="FH69" s="92"/>
      <c r="FI69" s="272"/>
      <c r="FJ69" s="90">
        <v>175.21333333333334</v>
      </c>
      <c r="FK69" s="91"/>
      <c r="FL69" s="91"/>
      <c r="FM69" s="91"/>
      <c r="FN69" s="91"/>
      <c r="FO69" s="91"/>
      <c r="FP69" s="91"/>
      <c r="FQ69" s="91"/>
      <c r="FR69" s="91"/>
      <c r="FS69" s="91"/>
      <c r="FT69" s="91"/>
      <c r="FU69" s="91"/>
      <c r="FV69" s="92"/>
      <c r="FW69" s="272"/>
      <c r="FX69" s="90">
        <v>416.93185238095248</v>
      </c>
      <c r="FY69" s="91"/>
      <c r="FZ69" s="91"/>
      <c r="GA69" s="91"/>
      <c r="GB69" s="91"/>
      <c r="GC69" s="91"/>
      <c r="GD69" s="91"/>
      <c r="GE69" s="91"/>
      <c r="GF69" s="91"/>
      <c r="GG69" s="91"/>
      <c r="GH69" s="91"/>
      <c r="GI69" s="91"/>
      <c r="GJ69" s="92"/>
      <c r="GK69" s="272"/>
      <c r="GL69" s="90">
        <v>534.83081141262255</v>
      </c>
      <c r="GM69" s="91"/>
      <c r="GN69" s="91"/>
      <c r="GO69" s="91"/>
      <c r="GP69" s="91"/>
      <c r="GQ69" s="91"/>
      <c r="GR69" s="91"/>
      <c r="GS69" s="91"/>
      <c r="GT69" s="91"/>
      <c r="GU69" s="91"/>
      <c r="GV69" s="91"/>
      <c r="GW69" s="91"/>
      <c r="GX69" s="92"/>
      <c r="GY69" s="278"/>
      <c r="GZ69" s="90">
        <v>44.288839285714317</v>
      </c>
      <c r="HA69" s="91"/>
      <c r="HB69" s="91"/>
      <c r="HC69" s="91"/>
      <c r="HD69" s="91"/>
      <c r="HE69" s="91"/>
      <c r="HF69" s="91"/>
      <c r="HG69" s="91"/>
      <c r="HH69" s="91"/>
      <c r="HI69" s="91"/>
      <c r="HJ69" s="91"/>
      <c r="HK69" s="91"/>
      <c r="HL69" s="92"/>
      <c r="HM69" s="278"/>
      <c r="HN69" s="90">
        <v>111.05982142857142</v>
      </c>
      <c r="HO69" s="91"/>
      <c r="HP69" s="91"/>
      <c r="HQ69" s="91"/>
      <c r="HR69" s="91"/>
      <c r="HS69" s="91"/>
      <c r="HT69" s="91"/>
      <c r="HU69" s="91"/>
      <c r="HV69" s="91"/>
      <c r="HW69" s="91"/>
      <c r="HX69" s="91"/>
      <c r="HY69" s="91"/>
      <c r="HZ69" s="92"/>
    </row>
    <row r="70" spans="1:234" x14ac:dyDescent="0.35">
      <c r="A70" s="108" t="s">
        <v>443</v>
      </c>
      <c r="B70" s="267"/>
      <c r="C70" s="90"/>
      <c r="D70" s="91">
        <v>2967.7101449275365</v>
      </c>
      <c r="E70" s="91">
        <v>3048.5</v>
      </c>
      <c r="F70" s="91">
        <v>3213.4422222222224</v>
      </c>
      <c r="G70" s="91">
        <v>3250</v>
      </c>
      <c r="H70" s="91">
        <v>3250</v>
      </c>
      <c r="I70" s="91"/>
      <c r="J70" s="91"/>
      <c r="K70" s="91"/>
      <c r="L70" s="91"/>
      <c r="M70" s="91"/>
      <c r="N70" s="91"/>
      <c r="O70" s="92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267"/>
      <c r="AN70" s="91"/>
      <c r="AO70" s="91"/>
      <c r="AP70" s="91"/>
      <c r="AQ70" s="91"/>
      <c r="AR70" s="91"/>
      <c r="AS70" s="92"/>
      <c r="AT70" s="91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91"/>
      <c r="BJ70" s="267"/>
      <c r="BK70" s="90"/>
      <c r="BL70" s="91">
        <v>423.20446428571427</v>
      </c>
      <c r="BM70" s="91">
        <v>396.96063214285709</v>
      </c>
      <c r="BN70" s="91">
        <v>401.8827273809523</v>
      </c>
      <c r="BO70" s="91">
        <v>401.88389999999998</v>
      </c>
      <c r="BP70" s="91">
        <v>401.88389999999998</v>
      </c>
      <c r="BQ70" s="91"/>
      <c r="BR70" s="91"/>
      <c r="BS70" s="91"/>
      <c r="BT70" s="91"/>
      <c r="BU70" s="91"/>
      <c r="BV70" s="91"/>
      <c r="BW70" s="92"/>
      <c r="BX70" s="91"/>
      <c r="BY70" s="91"/>
      <c r="BZ70" s="91"/>
      <c r="CA70" s="91"/>
      <c r="CB70" s="91"/>
      <c r="CC70" s="91"/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267"/>
      <c r="CO70" s="90"/>
      <c r="CP70" s="91">
        <v>492.09821428571422</v>
      </c>
      <c r="CQ70" s="91">
        <v>480.47782738095231</v>
      </c>
      <c r="CR70" s="91">
        <v>495.24077380952377</v>
      </c>
      <c r="CS70" s="91">
        <v>495.24142857142851</v>
      </c>
      <c r="CT70" s="91">
        <v>495.24142857142851</v>
      </c>
      <c r="CU70" s="91"/>
      <c r="CV70" s="91"/>
      <c r="CW70" s="91"/>
      <c r="CX70" s="91"/>
      <c r="CY70" s="91"/>
      <c r="CZ70" s="91"/>
      <c r="DA70" s="92"/>
      <c r="DB70" s="91"/>
      <c r="DC70" s="91"/>
      <c r="DD70" s="91"/>
      <c r="DE70" s="91"/>
      <c r="DF70" s="91"/>
      <c r="DG70" s="91"/>
      <c r="DH70" s="91"/>
      <c r="DI70" s="91"/>
      <c r="DJ70" s="91"/>
      <c r="DK70" s="91"/>
      <c r="DL70" s="91"/>
      <c r="DM70" s="91"/>
      <c r="DN70" s="91"/>
      <c r="DO70" s="91"/>
      <c r="DP70" s="91"/>
      <c r="DQ70" s="91"/>
      <c r="DR70" s="267"/>
      <c r="DS70" s="90"/>
      <c r="DT70" s="91">
        <v>578.6035714285714</v>
      </c>
      <c r="DU70" s="91">
        <v>564.3580654761904</v>
      </c>
      <c r="DV70" s="91">
        <v>544.39601190476196</v>
      </c>
      <c r="DW70" s="91"/>
      <c r="DX70" s="91"/>
      <c r="DY70" s="91"/>
      <c r="DZ70" s="91"/>
      <c r="EA70" s="91"/>
      <c r="EB70" s="91"/>
      <c r="EC70" s="91"/>
      <c r="ED70" s="91"/>
      <c r="EE70" s="92"/>
      <c r="EF70" s="91"/>
      <c r="EG70" s="91"/>
      <c r="EH70" s="91"/>
      <c r="EI70" s="91"/>
      <c r="EJ70" s="91"/>
      <c r="EK70" s="91"/>
      <c r="EL70" s="91"/>
      <c r="EM70" s="91"/>
      <c r="EN70" s="91"/>
      <c r="EO70" s="91"/>
      <c r="EP70" s="91"/>
      <c r="EQ70" s="91"/>
      <c r="ER70" s="91"/>
      <c r="ES70" s="91"/>
      <c r="ET70" s="91"/>
      <c r="EU70" s="91"/>
      <c r="EV70" s="90"/>
      <c r="EW70" s="91">
        <v>193.77890449983238</v>
      </c>
      <c r="EX70" s="91"/>
      <c r="EY70" s="91"/>
      <c r="EZ70" s="91"/>
      <c r="FA70" s="91"/>
      <c r="FB70" s="91"/>
      <c r="FC70" s="91"/>
      <c r="FD70" s="91"/>
      <c r="FE70" s="91"/>
      <c r="FF70" s="91"/>
      <c r="FG70" s="91"/>
      <c r="FH70" s="92"/>
      <c r="FI70" s="272"/>
      <c r="FJ70" s="90"/>
      <c r="FK70" s="91">
        <v>178.03666666666666</v>
      </c>
      <c r="FL70" s="91"/>
      <c r="FM70" s="91"/>
      <c r="FN70" s="91"/>
      <c r="FO70" s="91"/>
      <c r="FP70" s="91"/>
      <c r="FQ70" s="91"/>
      <c r="FR70" s="91"/>
      <c r="FS70" s="91"/>
      <c r="FT70" s="91"/>
      <c r="FU70" s="91"/>
      <c r="FV70" s="92"/>
      <c r="FW70" s="272"/>
      <c r="FX70" s="90"/>
      <c r="FY70" s="91">
        <v>442.50752578445349</v>
      </c>
      <c r="FZ70" s="91"/>
      <c r="GA70" s="91"/>
      <c r="GB70" s="91"/>
      <c r="GC70" s="91"/>
      <c r="GD70" s="91"/>
      <c r="GE70" s="91"/>
      <c r="GF70" s="91"/>
      <c r="GG70" s="91"/>
      <c r="GH70" s="91"/>
      <c r="GI70" s="91"/>
      <c r="GJ70" s="92"/>
      <c r="GK70" s="272"/>
      <c r="GL70" s="90"/>
      <c r="GM70" s="91">
        <v>683.68845238095253</v>
      </c>
      <c r="GN70" s="91"/>
      <c r="GO70" s="91"/>
      <c r="GP70" s="91"/>
      <c r="GQ70" s="91"/>
      <c r="GR70" s="91"/>
      <c r="GS70" s="91"/>
      <c r="GT70" s="91"/>
      <c r="GU70" s="91"/>
      <c r="GV70" s="91"/>
      <c r="GW70" s="91"/>
      <c r="GX70" s="92"/>
      <c r="GY70" s="278"/>
      <c r="GZ70" s="90"/>
      <c r="HA70" s="91">
        <v>68.893750000000011</v>
      </c>
      <c r="HB70" s="91"/>
      <c r="HC70" s="91"/>
      <c r="HD70" s="91"/>
      <c r="HE70" s="91"/>
      <c r="HF70" s="91"/>
      <c r="HG70" s="91"/>
      <c r="HH70" s="91"/>
      <c r="HI70" s="91"/>
      <c r="HJ70" s="91"/>
      <c r="HK70" s="91"/>
      <c r="HL70" s="92"/>
      <c r="HM70" s="278"/>
      <c r="HN70" s="90"/>
      <c r="HO70" s="91">
        <v>86.505357142857108</v>
      </c>
      <c r="HP70" s="91"/>
      <c r="HQ70" s="91"/>
      <c r="HR70" s="91"/>
      <c r="HS70" s="91"/>
      <c r="HT70" s="91"/>
      <c r="HU70" s="91"/>
      <c r="HV70" s="91"/>
      <c r="HW70" s="91"/>
      <c r="HX70" s="91"/>
      <c r="HY70" s="91"/>
      <c r="HZ70" s="92"/>
    </row>
    <row r="71" spans="1:234" x14ac:dyDescent="0.35">
      <c r="A71" s="108" t="s">
        <v>444</v>
      </c>
      <c r="B71" s="267"/>
      <c r="C71" s="90"/>
      <c r="D71" s="91">
        <v>2721.04347826087</v>
      </c>
      <c r="E71" s="91">
        <v>2795.1666666666665</v>
      </c>
      <c r="F71" s="91">
        <v>3077.0766666666664</v>
      </c>
      <c r="G71" s="91">
        <v>3413.692967459272</v>
      </c>
      <c r="H71" s="91">
        <v>3373.184395831659</v>
      </c>
      <c r="I71" s="91"/>
      <c r="J71" s="91"/>
      <c r="K71" s="91"/>
      <c r="L71" s="91"/>
      <c r="M71" s="91"/>
      <c r="N71" s="91"/>
      <c r="O71" s="92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267"/>
      <c r="AN71" s="91"/>
      <c r="AO71" s="91"/>
      <c r="AP71" s="91"/>
      <c r="AQ71" s="91"/>
      <c r="AR71" s="91"/>
      <c r="AS71" s="92"/>
      <c r="AT71" s="91"/>
      <c r="AU71" s="91"/>
      <c r="AV71" s="91"/>
      <c r="AW71" s="91"/>
      <c r="AX71" s="91"/>
      <c r="AY71" s="91"/>
      <c r="AZ71" s="91"/>
      <c r="BA71" s="91"/>
      <c r="BB71" s="91"/>
      <c r="BC71" s="91"/>
      <c r="BD71" s="91"/>
      <c r="BE71" s="91"/>
      <c r="BF71" s="91"/>
      <c r="BG71" s="91"/>
      <c r="BH71" s="91"/>
      <c r="BI71" s="91"/>
      <c r="BJ71" s="267"/>
      <c r="BK71" s="90"/>
      <c r="BL71" s="91">
        <v>426.48511904761904</v>
      </c>
      <c r="BM71" s="91">
        <v>411.72217261904757</v>
      </c>
      <c r="BN71" s="91">
        <v>419.9238095238095</v>
      </c>
      <c r="BO71" s="91">
        <v>413.36249999999995</v>
      </c>
      <c r="BP71" s="91">
        <v>401.2</v>
      </c>
      <c r="BQ71" s="91"/>
      <c r="BR71" s="91"/>
      <c r="BS71" s="91"/>
      <c r="BT71" s="91"/>
      <c r="BU71" s="91"/>
      <c r="BV71" s="91"/>
      <c r="BW71" s="92"/>
      <c r="BX71" s="91"/>
      <c r="BY71" s="91"/>
      <c r="BZ71" s="91"/>
      <c r="CA71" s="91"/>
      <c r="CB71" s="91"/>
      <c r="CC71" s="91"/>
      <c r="CD71" s="91"/>
      <c r="CE71" s="91"/>
      <c r="CF71" s="91"/>
      <c r="CG71" s="91"/>
      <c r="CH71" s="91"/>
      <c r="CI71" s="91">
        <f>AVERAGE(CJ39:CJ41)</f>
        <v>335</v>
      </c>
      <c r="CJ71" s="91"/>
      <c r="CK71" s="91">
        <f>AVERAGE(CL39:CL41)</f>
        <v>359.56666666666666</v>
      </c>
      <c r="CL71" s="91"/>
      <c r="CM71" s="91"/>
      <c r="CN71" s="267"/>
      <c r="CO71" s="90"/>
      <c r="CP71" s="91">
        <v>521.62410714285716</v>
      </c>
      <c r="CQ71" s="91">
        <v>518.34345238095239</v>
      </c>
      <c r="CR71" s="91">
        <v>534.74672619047624</v>
      </c>
      <c r="CS71" s="91">
        <v>559.3516369047619</v>
      </c>
      <c r="CT71" s="91">
        <v>556.02366071428571</v>
      </c>
      <c r="CU71" s="91"/>
      <c r="CV71" s="91"/>
      <c r="CW71" s="91"/>
      <c r="CX71" s="91"/>
      <c r="CY71" s="91"/>
      <c r="CZ71" s="91"/>
      <c r="DA71" s="92"/>
      <c r="DB71" s="91"/>
      <c r="DC71" s="91"/>
      <c r="DD71" s="91"/>
      <c r="DE71" s="91"/>
      <c r="DF71" s="91"/>
      <c r="DG71" s="91"/>
      <c r="DH71" s="91"/>
      <c r="DI71" s="91"/>
      <c r="DJ71" s="91"/>
      <c r="DK71" s="91"/>
      <c r="DL71" s="91"/>
      <c r="DM71" s="91"/>
      <c r="DN71" s="91"/>
      <c r="DO71" s="91"/>
      <c r="DP71" s="91"/>
      <c r="DQ71" s="91"/>
      <c r="DR71" s="267"/>
      <c r="DS71" s="90"/>
      <c r="DT71" s="91">
        <v>579.79613095238085</v>
      </c>
      <c r="DU71" s="91">
        <v>576.51547619047608</v>
      </c>
      <c r="DV71" s="91">
        <v>573.5818452380953</v>
      </c>
      <c r="DW71" s="91"/>
      <c r="DX71" s="91"/>
      <c r="DY71" s="91"/>
      <c r="DZ71" s="91"/>
      <c r="EA71" s="91"/>
      <c r="EB71" s="91"/>
      <c r="EC71" s="91"/>
      <c r="ED71" s="91"/>
      <c r="EE71" s="92"/>
      <c r="EF71" s="91"/>
      <c r="EG71" s="91"/>
      <c r="EH71" s="91"/>
      <c r="EI71" s="91"/>
      <c r="EJ71" s="91"/>
      <c r="EK71" s="91"/>
      <c r="EL71" s="91"/>
      <c r="EM71" s="91"/>
      <c r="EN71" s="91"/>
      <c r="EO71" s="91"/>
      <c r="EP71" s="91"/>
      <c r="EQ71" s="91"/>
      <c r="ER71" s="91"/>
      <c r="ES71" s="91"/>
      <c r="ET71" s="91"/>
      <c r="EU71" s="91"/>
      <c r="EV71" s="90"/>
      <c r="EW71" s="91">
        <v>229.85705889734035</v>
      </c>
      <c r="EX71" s="91"/>
      <c r="EY71" s="91"/>
      <c r="EZ71" s="91"/>
      <c r="FA71" s="91"/>
      <c r="FB71" s="91"/>
      <c r="FC71" s="91"/>
      <c r="FD71" s="91"/>
      <c r="FE71" s="91"/>
      <c r="FF71" s="91"/>
      <c r="FG71" s="91"/>
      <c r="FH71" s="92"/>
      <c r="FI71" s="272"/>
      <c r="FJ71" s="90"/>
      <c r="FK71" s="91">
        <v>176.37</v>
      </c>
      <c r="FL71" s="91"/>
      <c r="FM71" s="91"/>
      <c r="FN71" s="91"/>
      <c r="FO71" s="91"/>
      <c r="FP71" s="91"/>
      <c r="FQ71" s="91"/>
      <c r="FR71" s="91"/>
      <c r="FS71" s="91"/>
      <c r="FT71" s="91"/>
      <c r="FU71" s="91"/>
      <c r="FV71" s="92"/>
      <c r="FW71" s="272"/>
      <c r="FX71" s="90"/>
      <c r="FY71" s="91">
        <v>444.911148845333</v>
      </c>
      <c r="FZ71" s="91"/>
      <c r="GA71" s="91"/>
      <c r="GB71" s="91"/>
      <c r="GC71" s="91"/>
      <c r="GD71" s="91"/>
      <c r="GE71" s="91"/>
      <c r="GF71" s="91"/>
      <c r="GG71" s="91"/>
      <c r="GH71" s="91"/>
      <c r="GI71" s="91"/>
      <c r="GJ71" s="92"/>
      <c r="GK71" s="272"/>
      <c r="GL71" s="90"/>
      <c r="GM71" s="91">
        <v>442.88839285714283</v>
      </c>
      <c r="GN71" s="91"/>
      <c r="GO71" s="91"/>
      <c r="GP71" s="91"/>
      <c r="GQ71" s="91"/>
      <c r="GR71" s="91"/>
      <c r="GS71" s="91"/>
      <c r="GT71" s="91"/>
      <c r="GU71" s="91"/>
      <c r="GV71" s="91"/>
      <c r="GW71" s="91"/>
      <c r="GX71" s="92"/>
      <c r="GY71" s="278"/>
      <c r="GZ71" s="90"/>
      <c r="HA71" s="91">
        <v>95.138988095238133</v>
      </c>
      <c r="HB71" s="91"/>
      <c r="HC71" s="91"/>
      <c r="HD71" s="91"/>
      <c r="HE71" s="91"/>
      <c r="HF71" s="91"/>
      <c r="HG71" s="91"/>
      <c r="HH71" s="91"/>
      <c r="HI71" s="91"/>
      <c r="HJ71" s="91"/>
      <c r="HK71" s="91"/>
      <c r="HL71" s="92"/>
      <c r="HM71" s="278"/>
      <c r="HN71" s="90"/>
      <c r="HO71" s="91">
        <v>58.172023809523729</v>
      </c>
      <c r="HP71" s="91"/>
      <c r="HQ71" s="91"/>
      <c r="HR71" s="91"/>
      <c r="HS71" s="91"/>
      <c r="HT71" s="91"/>
      <c r="HU71" s="91"/>
      <c r="HV71" s="91"/>
      <c r="HW71" s="91"/>
      <c r="HX71" s="91"/>
      <c r="HY71" s="91"/>
      <c r="HZ71" s="92"/>
    </row>
    <row r="72" spans="1:234" x14ac:dyDescent="0.35">
      <c r="A72" s="108" t="s">
        <v>445</v>
      </c>
      <c r="B72" s="267"/>
      <c r="C72" s="90"/>
      <c r="D72" s="91">
        <v>2601.04347826087</v>
      </c>
      <c r="E72" s="91">
        <v>2668.5</v>
      </c>
      <c r="F72" s="91">
        <v>2890.41</v>
      </c>
      <c r="G72" s="91">
        <v>3070.3596341259381</v>
      </c>
      <c r="H72" s="91">
        <v>3070.3596341259381</v>
      </c>
      <c r="I72" s="91"/>
      <c r="J72" s="91"/>
      <c r="K72" s="91"/>
      <c r="L72" s="91"/>
      <c r="M72" s="91"/>
      <c r="N72" s="91"/>
      <c r="O72" s="92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267"/>
      <c r="AN72" s="91"/>
      <c r="AO72" s="91"/>
      <c r="AP72" s="91"/>
      <c r="AQ72" s="91"/>
      <c r="AR72" s="91"/>
      <c r="AS72" s="92"/>
      <c r="AT72" s="91"/>
      <c r="AU72" s="91"/>
      <c r="AV72" s="91"/>
      <c r="AW72" s="91"/>
      <c r="AX72" s="91"/>
      <c r="AY72" s="91"/>
      <c r="AZ72" s="91"/>
      <c r="BA72" s="91"/>
      <c r="BB72" s="91"/>
      <c r="BC72" s="91"/>
      <c r="BD72" s="91"/>
      <c r="BE72" s="91"/>
      <c r="BF72" s="91"/>
      <c r="BG72" s="91"/>
      <c r="BH72" s="91"/>
      <c r="BI72" s="91"/>
      <c r="BJ72" s="267"/>
      <c r="BK72" s="90"/>
      <c r="BL72" s="91">
        <v>387.11726190476185</v>
      </c>
      <c r="BM72" s="91">
        <v>382.19627976190469</v>
      </c>
      <c r="BN72" s="91">
        <v>387.11726190476185</v>
      </c>
      <c r="BO72" s="91">
        <v>387.11726190476185</v>
      </c>
      <c r="BP72" s="91">
        <v>387.55773809523811</v>
      </c>
      <c r="BQ72" s="91"/>
      <c r="BR72" s="91"/>
      <c r="BS72" s="91"/>
      <c r="BT72" s="91"/>
      <c r="BU72" s="91"/>
      <c r="BV72" s="91"/>
      <c r="BW72" s="92"/>
      <c r="BX72" s="91"/>
      <c r="BY72" s="91"/>
      <c r="BZ72" s="91"/>
      <c r="CA72" s="91"/>
      <c r="CB72" s="91"/>
      <c r="CC72" s="91"/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267"/>
      <c r="CO72" s="90"/>
      <c r="CP72" s="91">
        <v>477.33526785714281</v>
      </c>
      <c r="CQ72" s="91">
        <v>490.45788690476189</v>
      </c>
      <c r="CR72" s="91">
        <v>495.37886904761899</v>
      </c>
      <c r="CS72" s="91">
        <v>500.29985119047615</v>
      </c>
      <c r="CT72" s="91">
        <v>500.29985119047615</v>
      </c>
      <c r="CU72" s="91"/>
      <c r="CV72" s="91"/>
      <c r="CW72" s="91"/>
      <c r="CX72" s="91"/>
      <c r="CY72" s="91"/>
      <c r="CZ72" s="91"/>
      <c r="DA72" s="92"/>
      <c r="DB72" s="91"/>
      <c r="DC72" s="91"/>
      <c r="DD72" s="91"/>
      <c r="DE72" s="91"/>
      <c r="DF72" s="91"/>
      <c r="DG72" s="91"/>
      <c r="DH72" s="91"/>
      <c r="DI72" s="91"/>
      <c r="DJ72" s="91"/>
      <c r="DK72" s="91"/>
      <c r="DL72" s="91"/>
      <c r="DM72" s="91"/>
      <c r="DN72" s="91"/>
      <c r="DO72" s="91"/>
      <c r="DP72" s="91"/>
      <c r="DQ72" s="91"/>
      <c r="DR72" s="267"/>
      <c r="DS72" s="90"/>
      <c r="DT72" s="91">
        <v>512.1739583333333</v>
      </c>
      <c r="DU72" s="91">
        <v>525.29657738095239</v>
      </c>
      <c r="DV72" s="91">
        <v>530.21755952380943</v>
      </c>
      <c r="DW72" s="91"/>
      <c r="DX72" s="91"/>
      <c r="DY72" s="91"/>
      <c r="DZ72" s="91"/>
      <c r="EA72" s="91"/>
      <c r="EB72" s="91"/>
      <c r="EC72" s="91"/>
      <c r="ED72" s="91"/>
      <c r="EE72" s="92"/>
      <c r="EF72" s="91"/>
      <c r="EG72" s="91"/>
      <c r="EH72" s="91"/>
      <c r="EI72" s="91"/>
      <c r="EJ72" s="91"/>
      <c r="EK72" s="91"/>
      <c r="EL72" s="91"/>
      <c r="EM72" s="91"/>
      <c r="EN72" s="91"/>
      <c r="EO72" s="91"/>
      <c r="EP72" s="91"/>
      <c r="EQ72" s="91"/>
      <c r="ER72" s="91"/>
      <c r="ES72" s="91"/>
      <c r="ET72" s="91"/>
      <c r="EU72" s="91"/>
      <c r="EV72" s="90"/>
      <c r="EW72" s="91">
        <v>236.62171284687312</v>
      </c>
      <c r="EX72" s="91"/>
      <c r="EY72" s="91"/>
      <c r="EZ72" s="91"/>
      <c r="FA72" s="91"/>
      <c r="FB72" s="91"/>
      <c r="FC72" s="91"/>
      <c r="FD72" s="91"/>
      <c r="FE72" s="91"/>
      <c r="FF72" s="91"/>
      <c r="FG72" s="91"/>
      <c r="FH72" s="92"/>
      <c r="FI72" s="272"/>
      <c r="FJ72" s="90"/>
      <c r="FK72" s="91">
        <v>173.19618736480223</v>
      </c>
      <c r="FL72" s="91"/>
      <c r="FM72" s="91"/>
      <c r="FN72" s="91"/>
      <c r="FO72" s="91"/>
      <c r="FP72" s="91"/>
      <c r="FQ72" s="91"/>
      <c r="FR72" s="91"/>
      <c r="FS72" s="91"/>
      <c r="FT72" s="91"/>
      <c r="FU72" s="91"/>
      <c r="FV72" s="92"/>
      <c r="FW72" s="272"/>
      <c r="FX72" s="90"/>
      <c r="FY72" s="91">
        <v>416.20249133839872</v>
      </c>
      <c r="FZ72" s="91"/>
      <c r="GA72" s="91"/>
      <c r="GB72" s="91"/>
      <c r="GC72" s="91"/>
      <c r="GD72" s="91"/>
      <c r="GE72" s="91"/>
      <c r="GF72" s="91"/>
      <c r="GG72" s="91"/>
      <c r="GH72" s="91"/>
      <c r="GI72" s="91"/>
      <c r="GJ72" s="92"/>
      <c r="GK72" s="272"/>
      <c r="GL72" s="90"/>
      <c r="GM72" s="91">
        <v>332.85523214285718</v>
      </c>
      <c r="GN72" s="91"/>
      <c r="GO72" s="91"/>
      <c r="GP72" s="91"/>
      <c r="GQ72" s="91"/>
      <c r="GR72" s="91"/>
      <c r="GS72" s="91"/>
      <c r="GT72" s="91"/>
      <c r="GU72" s="91"/>
      <c r="GV72" s="91"/>
      <c r="GW72" s="91"/>
      <c r="GX72" s="92"/>
      <c r="GY72" s="278"/>
      <c r="GZ72" s="90"/>
      <c r="HA72" s="91">
        <v>90.218005952380949</v>
      </c>
      <c r="HB72" s="91"/>
      <c r="HC72" s="91"/>
      <c r="HD72" s="91"/>
      <c r="HE72" s="91"/>
      <c r="HF72" s="91"/>
      <c r="HG72" s="91"/>
      <c r="HH72" s="91"/>
      <c r="HI72" s="91"/>
      <c r="HJ72" s="91"/>
      <c r="HK72" s="91"/>
      <c r="HL72" s="92"/>
      <c r="HM72" s="278"/>
      <c r="HN72" s="90"/>
      <c r="HO72" s="91">
        <v>34.838690476190457</v>
      </c>
      <c r="HP72" s="91"/>
      <c r="HQ72" s="91"/>
      <c r="HR72" s="91"/>
      <c r="HS72" s="91"/>
      <c r="HT72" s="91"/>
      <c r="HU72" s="91"/>
      <c r="HV72" s="91"/>
      <c r="HW72" s="91"/>
      <c r="HX72" s="91"/>
      <c r="HY72" s="91"/>
      <c r="HZ72" s="92"/>
    </row>
    <row r="73" spans="1:234" x14ac:dyDescent="0.35">
      <c r="A73" s="108" t="s">
        <v>446</v>
      </c>
      <c r="B73" s="267"/>
      <c r="C73" s="90"/>
      <c r="D73" s="91">
        <v>2597.7101449275365</v>
      </c>
      <c r="E73" s="91">
        <v>2635.166666666667</v>
      </c>
      <c r="F73" s="91">
        <v>2837.0766666666664</v>
      </c>
      <c r="G73" s="91">
        <v>2977.0263007926046</v>
      </c>
      <c r="H73" s="91">
        <v>2977.0263007926046</v>
      </c>
      <c r="I73" s="91"/>
      <c r="J73" s="91"/>
      <c r="K73" s="91"/>
      <c r="L73" s="91"/>
      <c r="M73" s="91"/>
      <c r="N73" s="91"/>
      <c r="O73" s="92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267"/>
      <c r="AN73" s="91"/>
      <c r="AO73" s="91"/>
      <c r="AP73" s="91"/>
      <c r="AQ73" s="91"/>
      <c r="AR73" s="91"/>
      <c r="AS73" s="92"/>
      <c r="AT73" s="91"/>
      <c r="AU73" s="91"/>
      <c r="AV73" s="91"/>
      <c r="AW73" s="91"/>
      <c r="AX73" s="91"/>
      <c r="AY73" s="91"/>
      <c r="AZ73" s="91"/>
      <c r="BA73" s="91"/>
      <c r="BB73" s="91"/>
      <c r="BC73" s="91"/>
      <c r="BD73" s="91"/>
      <c r="BE73" s="91"/>
      <c r="BF73" s="91"/>
      <c r="BG73" s="91"/>
      <c r="BH73" s="91"/>
      <c r="BI73" s="91"/>
      <c r="BJ73" s="267"/>
      <c r="BK73" s="90"/>
      <c r="BL73" s="91">
        <v>377.27529761904754</v>
      </c>
      <c r="BM73" s="91">
        <v>375.63497023809515</v>
      </c>
      <c r="BN73" s="91">
        <v>380.55595238095231</v>
      </c>
      <c r="BO73" s="91">
        <v>380.55595238095231</v>
      </c>
      <c r="BP73" s="91">
        <v>380.55595238095231</v>
      </c>
      <c r="BQ73" s="91"/>
      <c r="BR73" s="91"/>
      <c r="BS73" s="91"/>
      <c r="BT73" s="91"/>
      <c r="BU73" s="91"/>
      <c r="BV73" s="91"/>
      <c r="BW73" s="92"/>
      <c r="BX73" s="91"/>
      <c r="BY73" s="91"/>
      <c r="BZ73" s="91"/>
      <c r="CA73" s="91"/>
      <c r="CB73" s="91"/>
      <c r="CC73" s="91"/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267"/>
      <c r="CO73" s="90"/>
      <c r="CP73" s="91">
        <v>457.65133928571419</v>
      </c>
      <c r="CQ73" s="91">
        <v>456.01101190476192</v>
      </c>
      <c r="CR73" s="91">
        <v>460.93199404761896</v>
      </c>
      <c r="CS73" s="91">
        <v>467.49330357142861</v>
      </c>
      <c r="CT73" s="91">
        <v>467.49330357142861</v>
      </c>
      <c r="CU73" s="91"/>
      <c r="CV73" s="91"/>
      <c r="CW73" s="91"/>
      <c r="CX73" s="91"/>
      <c r="CY73" s="91"/>
      <c r="CZ73" s="91"/>
      <c r="DA73" s="92"/>
      <c r="DB73" s="91"/>
      <c r="DC73" s="91"/>
      <c r="DD73" s="91"/>
      <c r="DE73" s="91"/>
      <c r="DF73" s="91"/>
      <c r="DG73" s="91"/>
      <c r="DH73" s="91"/>
      <c r="DI73" s="91"/>
      <c r="DJ73" s="91"/>
      <c r="DK73" s="91"/>
      <c r="DL73" s="91"/>
      <c r="DM73" s="91"/>
      <c r="DN73" s="91"/>
      <c r="DO73" s="91"/>
      <c r="DP73" s="91"/>
      <c r="DQ73" s="91"/>
      <c r="DR73" s="267"/>
      <c r="DS73" s="90"/>
      <c r="DT73" s="91">
        <v>497.49002976190468</v>
      </c>
      <c r="DU73" s="91">
        <v>495.84970238095235</v>
      </c>
      <c r="DV73" s="91">
        <v>500.77068452380945</v>
      </c>
      <c r="DW73" s="91"/>
      <c r="DX73" s="91"/>
      <c r="DY73" s="91"/>
      <c r="DZ73" s="91"/>
      <c r="EA73" s="91"/>
      <c r="EB73" s="91"/>
      <c r="EC73" s="91"/>
      <c r="ED73" s="91"/>
      <c r="EE73" s="92"/>
      <c r="EF73" s="91"/>
      <c r="EG73" s="91"/>
      <c r="EH73" s="91"/>
      <c r="EI73" s="91"/>
      <c r="EJ73" s="91"/>
      <c r="EK73" s="91"/>
      <c r="EL73" s="91"/>
      <c r="EM73" s="91"/>
      <c r="EN73" s="91"/>
      <c r="EO73" s="91"/>
      <c r="EP73" s="91"/>
      <c r="EQ73" s="91"/>
      <c r="ER73" s="91"/>
      <c r="ES73" s="91"/>
      <c r="ET73" s="91"/>
      <c r="EU73" s="91"/>
      <c r="EV73" s="90"/>
      <c r="EW73" s="91">
        <v>220.83752029796335</v>
      </c>
      <c r="EX73" s="91"/>
      <c r="EY73" s="91"/>
      <c r="EZ73" s="91"/>
      <c r="FA73" s="91"/>
      <c r="FB73" s="91"/>
      <c r="FC73" s="91"/>
      <c r="FD73" s="91"/>
      <c r="FE73" s="91"/>
      <c r="FF73" s="91"/>
      <c r="FG73" s="91"/>
      <c r="FH73" s="92"/>
      <c r="FI73" s="272"/>
      <c r="FJ73" s="90"/>
      <c r="FK73" s="91">
        <v>173.19618736480223</v>
      </c>
      <c r="FL73" s="91"/>
      <c r="FM73" s="91"/>
      <c r="FN73" s="91"/>
      <c r="FO73" s="91"/>
      <c r="FP73" s="91"/>
      <c r="FQ73" s="91"/>
      <c r="FR73" s="91"/>
      <c r="FS73" s="91"/>
      <c r="FT73" s="91"/>
      <c r="FU73" s="91"/>
      <c r="FV73" s="92"/>
      <c r="FW73" s="272"/>
      <c r="FX73" s="90"/>
      <c r="FY73" s="91">
        <v>385.5611558941514</v>
      </c>
      <c r="FZ73" s="91"/>
      <c r="GA73" s="91"/>
      <c r="GB73" s="91"/>
      <c r="GC73" s="91"/>
      <c r="GD73" s="91"/>
      <c r="GE73" s="91"/>
      <c r="GF73" s="91"/>
      <c r="GG73" s="91"/>
      <c r="GH73" s="91"/>
      <c r="GI73" s="91"/>
      <c r="GJ73" s="92"/>
      <c r="GK73" s="272"/>
      <c r="GL73" s="90"/>
      <c r="GM73" s="91">
        <v>372.55202960317462</v>
      </c>
      <c r="GN73" s="91"/>
      <c r="GO73" s="91"/>
      <c r="GP73" s="91"/>
      <c r="GQ73" s="91"/>
      <c r="GR73" s="91"/>
      <c r="GS73" s="91"/>
      <c r="GT73" s="91"/>
      <c r="GU73" s="91"/>
      <c r="GV73" s="91"/>
      <c r="GW73" s="91"/>
      <c r="GX73" s="92"/>
      <c r="GY73" s="278"/>
      <c r="GZ73" s="90"/>
      <c r="HA73" s="91">
        <v>80.376041666666637</v>
      </c>
      <c r="HB73" s="91"/>
      <c r="HC73" s="91"/>
      <c r="HD73" s="91"/>
      <c r="HE73" s="91"/>
      <c r="HF73" s="91"/>
      <c r="HG73" s="91"/>
      <c r="HH73" s="91"/>
      <c r="HI73" s="91"/>
      <c r="HJ73" s="91"/>
      <c r="HK73" s="91"/>
      <c r="HL73" s="92"/>
      <c r="HM73" s="278"/>
      <c r="HN73" s="90"/>
      <c r="HO73" s="91">
        <v>39.838690476190457</v>
      </c>
      <c r="HP73" s="91"/>
      <c r="HQ73" s="91"/>
      <c r="HR73" s="91"/>
      <c r="HS73" s="91"/>
      <c r="HT73" s="91"/>
      <c r="HU73" s="91"/>
      <c r="HV73" s="91"/>
      <c r="HW73" s="91"/>
      <c r="HX73" s="91"/>
      <c r="HY73" s="91"/>
      <c r="HZ73" s="92"/>
    </row>
    <row r="74" spans="1:234" x14ac:dyDescent="0.35">
      <c r="A74" s="108" t="s">
        <v>447</v>
      </c>
      <c r="B74" s="267"/>
      <c r="C74" s="90"/>
      <c r="D74" s="91">
        <v>2684.3768115942034</v>
      </c>
      <c r="E74" s="91">
        <v>2751.8333333333335</v>
      </c>
      <c r="F74" s="91">
        <v>2933.7433333333333</v>
      </c>
      <c r="G74" s="91">
        <v>3093.692967459272</v>
      </c>
      <c r="H74" s="91">
        <v>3093.692967459272</v>
      </c>
      <c r="I74" s="91"/>
      <c r="J74" s="91"/>
      <c r="K74" s="91"/>
      <c r="L74" s="91"/>
      <c r="M74" s="91"/>
      <c r="N74" s="91"/>
      <c r="O74" s="92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267"/>
      <c r="AN74" s="91"/>
      <c r="AO74" s="91"/>
      <c r="AP74" s="91"/>
      <c r="AQ74" s="91"/>
      <c r="AR74" s="91"/>
      <c r="AS74" s="92"/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267"/>
      <c r="BK74" s="90"/>
      <c r="BL74" s="91">
        <v>419.9238095238095</v>
      </c>
      <c r="BM74" s="91">
        <v>424.84479166666665</v>
      </c>
      <c r="BN74" s="91">
        <v>429.76577380952381</v>
      </c>
      <c r="BO74" s="91">
        <v>429.76577380952381</v>
      </c>
      <c r="BP74" s="91">
        <v>429.76577380952381</v>
      </c>
      <c r="BQ74" s="91"/>
      <c r="BR74" s="91"/>
      <c r="BS74" s="91"/>
      <c r="BT74" s="91"/>
      <c r="BU74" s="91"/>
      <c r="BV74" s="91"/>
      <c r="BW74" s="92"/>
      <c r="BX74" s="91"/>
      <c r="BY74" s="91"/>
      <c r="BZ74" s="91"/>
      <c r="CA74" s="91"/>
      <c r="CB74" s="91"/>
      <c r="CC74" s="91"/>
      <c r="CD74" s="91"/>
      <c r="CE74" s="91"/>
      <c r="CF74" s="91"/>
      <c r="CG74" s="91"/>
      <c r="CH74" s="91"/>
      <c r="CI74" s="300">
        <f>1-ABS(CI71-CK71)/CK71</f>
        <v>0.93167701863354035</v>
      </c>
      <c r="CJ74" s="91"/>
      <c r="CK74" s="91"/>
      <c r="CL74" s="91"/>
      <c r="CM74" s="91"/>
      <c r="CN74" s="267"/>
      <c r="CO74" s="90"/>
      <c r="CP74" s="91">
        <v>500.29985119047615</v>
      </c>
      <c r="CQ74" s="91">
        <v>505.2208333333333</v>
      </c>
      <c r="CR74" s="91">
        <v>510.14181547619046</v>
      </c>
      <c r="CS74" s="91">
        <v>510.14181547619046</v>
      </c>
      <c r="CT74" s="91">
        <v>510.14181547619046</v>
      </c>
      <c r="CU74" s="91"/>
      <c r="CV74" s="91"/>
      <c r="CW74" s="91"/>
      <c r="CX74" s="91"/>
      <c r="CY74" s="91"/>
      <c r="CZ74" s="91"/>
      <c r="DA74" s="92"/>
      <c r="DB74" s="91"/>
      <c r="DC74" s="91"/>
      <c r="DD74" s="91"/>
      <c r="DE74" s="91"/>
      <c r="DF74" s="91"/>
      <c r="DG74" s="91"/>
      <c r="DH74" s="91"/>
      <c r="DI74" s="91"/>
      <c r="DJ74" s="91"/>
      <c r="DK74" s="91"/>
      <c r="DL74" s="91"/>
      <c r="DM74" s="91"/>
      <c r="DN74" s="91"/>
      <c r="DO74" s="91"/>
      <c r="DP74" s="91"/>
      <c r="DQ74" s="91"/>
      <c r="DR74" s="267"/>
      <c r="DS74" s="90"/>
      <c r="DT74" s="91">
        <v>516.80520833333333</v>
      </c>
      <c r="DU74" s="91">
        <v>521.72619047619037</v>
      </c>
      <c r="DV74" s="91">
        <v>526.64717261904752</v>
      </c>
      <c r="DW74" s="91"/>
      <c r="DX74" s="91"/>
      <c r="DY74" s="91"/>
      <c r="DZ74" s="91"/>
      <c r="EA74" s="91"/>
      <c r="EB74" s="91"/>
      <c r="EC74" s="91"/>
      <c r="ED74" s="91"/>
      <c r="EE74" s="92"/>
      <c r="EF74" s="91"/>
      <c r="EG74" s="91"/>
      <c r="EH74" s="91"/>
      <c r="EI74" s="91"/>
      <c r="EJ74" s="91"/>
      <c r="EK74" s="91"/>
      <c r="EL74" s="91"/>
      <c r="EM74" s="91"/>
      <c r="EN74" s="91"/>
      <c r="EO74" s="91"/>
      <c r="EP74" s="91"/>
      <c r="EQ74" s="91"/>
      <c r="ER74" s="91"/>
      <c r="ES74" s="91"/>
      <c r="ET74" s="91"/>
      <c r="EU74" s="91"/>
      <c r="EV74" s="90"/>
      <c r="EW74" s="91">
        <v>218.58263564811907</v>
      </c>
      <c r="EX74" s="91"/>
      <c r="EY74" s="91"/>
      <c r="EZ74" s="91"/>
      <c r="FA74" s="91"/>
      <c r="FB74" s="91"/>
      <c r="FC74" s="91"/>
      <c r="FD74" s="91"/>
      <c r="FE74" s="91"/>
      <c r="FF74" s="91"/>
      <c r="FG74" s="91"/>
      <c r="FH74" s="92"/>
      <c r="FI74" s="272"/>
      <c r="FJ74" s="90"/>
      <c r="FK74" s="91">
        <v>169.86285403146891</v>
      </c>
      <c r="FL74" s="91"/>
      <c r="FM74" s="91"/>
      <c r="FN74" s="91"/>
      <c r="FO74" s="91"/>
      <c r="FP74" s="91"/>
      <c r="FQ74" s="91"/>
      <c r="FR74" s="91"/>
      <c r="FS74" s="91"/>
      <c r="FT74" s="91"/>
      <c r="FU74" s="91"/>
      <c r="FV74" s="92"/>
      <c r="FW74" s="272"/>
      <c r="FX74" s="90"/>
      <c r="FY74" s="91">
        <v>379.81335170054376</v>
      </c>
      <c r="FZ74" s="91"/>
      <c r="GA74" s="91"/>
      <c r="GB74" s="91"/>
      <c r="GC74" s="91"/>
      <c r="GD74" s="91"/>
      <c r="GE74" s="91"/>
      <c r="GF74" s="91"/>
      <c r="GG74" s="91"/>
      <c r="GH74" s="91"/>
      <c r="GI74" s="91"/>
      <c r="GJ74" s="92"/>
      <c r="GK74" s="272"/>
      <c r="GL74" s="90"/>
      <c r="GM74" s="91">
        <v>383.00988214285718</v>
      </c>
      <c r="GN74" s="91"/>
      <c r="GO74" s="91"/>
      <c r="GP74" s="91"/>
      <c r="GQ74" s="91"/>
      <c r="GR74" s="91"/>
      <c r="GS74" s="91"/>
      <c r="GT74" s="91"/>
      <c r="GU74" s="91"/>
      <c r="GV74" s="91"/>
      <c r="GW74" s="91"/>
      <c r="GX74" s="92"/>
      <c r="GY74" s="278"/>
      <c r="GZ74" s="90"/>
      <c r="HA74" s="91">
        <v>80.376041666666708</v>
      </c>
      <c r="HB74" s="91"/>
      <c r="HC74" s="91"/>
      <c r="HD74" s="91"/>
      <c r="HE74" s="91"/>
      <c r="HF74" s="91"/>
      <c r="HG74" s="91"/>
      <c r="HH74" s="91"/>
      <c r="HI74" s="91"/>
      <c r="HJ74" s="91"/>
      <c r="HK74" s="91"/>
      <c r="HL74" s="92"/>
      <c r="HM74" s="278"/>
      <c r="HN74" s="90"/>
      <c r="HO74" s="91">
        <v>16.505357142857104</v>
      </c>
      <c r="HP74" s="91"/>
      <c r="HQ74" s="91"/>
      <c r="HR74" s="91"/>
      <c r="HS74" s="91"/>
      <c r="HT74" s="91"/>
      <c r="HU74" s="91"/>
      <c r="HV74" s="91"/>
      <c r="HW74" s="91"/>
      <c r="HX74" s="91"/>
      <c r="HY74" s="91"/>
      <c r="HZ74" s="92"/>
    </row>
    <row r="75" spans="1:234" x14ac:dyDescent="0.35">
      <c r="A75" s="108" t="s">
        <v>448</v>
      </c>
      <c r="B75" s="267"/>
      <c r="C75" s="90"/>
      <c r="D75" s="91">
        <v>2441.04347826087</v>
      </c>
      <c r="E75" s="91">
        <v>2508.5</v>
      </c>
      <c r="F75" s="91">
        <v>2690.41</v>
      </c>
      <c r="G75" s="91">
        <v>2960.3596341259376</v>
      </c>
      <c r="H75" s="91">
        <v>2960.3596341259376</v>
      </c>
      <c r="I75" s="91"/>
      <c r="J75" s="91"/>
      <c r="K75" s="91"/>
      <c r="L75" s="91"/>
      <c r="M75" s="91"/>
      <c r="N75" s="91"/>
      <c r="O75" s="92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267"/>
      <c r="AN75" s="91"/>
      <c r="AO75" s="91"/>
      <c r="AP75" s="91"/>
      <c r="AQ75" s="91"/>
      <c r="AR75" s="91"/>
      <c r="AS75" s="92"/>
      <c r="AT75" s="91"/>
      <c r="AU75" s="91"/>
      <c r="AV75" s="91"/>
      <c r="AW75" s="91"/>
      <c r="AX75" s="91"/>
      <c r="AY75" s="91"/>
      <c r="AZ75" s="91"/>
      <c r="BA75" s="91"/>
      <c r="BB75" s="91"/>
      <c r="BC75" s="91"/>
      <c r="BD75" s="91"/>
      <c r="BE75" s="91"/>
      <c r="BF75" s="91"/>
      <c r="BG75" s="91"/>
      <c r="BH75" s="91"/>
      <c r="BI75" s="91"/>
      <c r="BJ75" s="267"/>
      <c r="BK75" s="90"/>
      <c r="BL75" s="91">
        <v>411.72217261904763</v>
      </c>
      <c r="BM75" s="91">
        <v>416.64315476190473</v>
      </c>
      <c r="BN75" s="91">
        <v>421.56413690476188</v>
      </c>
      <c r="BO75" s="91">
        <v>421.56413690476188</v>
      </c>
      <c r="BP75" s="91">
        <v>421.56413690476188</v>
      </c>
      <c r="BQ75" s="91"/>
      <c r="BR75" s="91"/>
      <c r="BS75" s="91"/>
      <c r="BT75" s="91"/>
      <c r="BU75" s="91"/>
      <c r="BV75" s="91"/>
      <c r="BW75" s="92"/>
      <c r="BX75" s="91"/>
      <c r="BY75" s="91"/>
      <c r="BZ75" s="91"/>
      <c r="CA75" s="91"/>
      <c r="CB75" s="91"/>
      <c r="CC75" s="91"/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267"/>
      <c r="CO75" s="90"/>
      <c r="CP75" s="91">
        <v>490.45788690476184</v>
      </c>
      <c r="CQ75" s="91">
        <v>495.37886904761899</v>
      </c>
      <c r="CR75" s="91">
        <v>500.29985119047615</v>
      </c>
      <c r="CS75" s="91">
        <v>500.29985119047615</v>
      </c>
      <c r="CT75" s="91">
        <v>500.29985119047615</v>
      </c>
      <c r="CU75" s="91"/>
      <c r="CV75" s="91"/>
      <c r="CW75" s="91"/>
      <c r="CX75" s="91"/>
      <c r="CY75" s="91"/>
      <c r="CZ75" s="91"/>
      <c r="DA75" s="92"/>
      <c r="DB75" s="91"/>
      <c r="DC75" s="91"/>
      <c r="DD75" s="91"/>
      <c r="DE75" s="91"/>
      <c r="DF75" s="91"/>
      <c r="DG75" s="91"/>
      <c r="DH75" s="91"/>
      <c r="DI75" s="91"/>
      <c r="DJ75" s="91"/>
      <c r="DK75" s="91"/>
      <c r="DL75" s="91"/>
      <c r="DM75" s="91"/>
      <c r="DN75" s="91"/>
      <c r="DO75" s="91"/>
      <c r="DP75" s="91"/>
      <c r="DQ75" s="91"/>
      <c r="DR75" s="267"/>
      <c r="DS75" s="90"/>
      <c r="DT75" s="91">
        <v>510.29657738095233</v>
      </c>
      <c r="DU75" s="91">
        <v>515.21755952380943</v>
      </c>
      <c r="DV75" s="91">
        <v>520.13854166666658</v>
      </c>
      <c r="DW75" s="91"/>
      <c r="DX75" s="91"/>
      <c r="DY75" s="91"/>
      <c r="DZ75" s="91"/>
      <c r="EA75" s="91"/>
      <c r="EB75" s="91"/>
      <c r="EC75" s="91"/>
      <c r="ED75" s="91"/>
      <c r="EE75" s="92"/>
      <c r="EF75" s="91"/>
      <c r="EG75" s="91"/>
      <c r="EH75" s="91"/>
      <c r="EI75" s="91"/>
      <c r="EJ75" s="91"/>
      <c r="EK75" s="91"/>
      <c r="EL75" s="91"/>
      <c r="EM75" s="91"/>
      <c r="EN75" s="91"/>
      <c r="EO75" s="91"/>
      <c r="EP75" s="91"/>
      <c r="EQ75" s="91"/>
      <c r="ER75" s="91"/>
      <c r="ES75" s="91"/>
      <c r="ET75" s="91"/>
      <c r="EU75" s="91"/>
      <c r="EV75" s="90"/>
      <c r="EW75" s="91">
        <v>236.62171284687307</v>
      </c>
      <c r="EX75" s="91"/>
      <c r="EY75" s="91"/>
      <c r="EZ75" s="91"/>
      <c r="FA75" s="91"/>
      <c r="FB75" s="91"/>
      <c r="FC75" s="91"/>
      <c r="FD75" s="91"/>
      <c r="FE75" s="91"/>
      <c r="FF75" s="91"/>
      <c r="FG75" s="91"/>
      <c r="FH75" s="92"/>
      <c r="FI75" s="272"/>
      <c r="FJ75" s="90"/>
      <c r="FK75" s="91">
        <v>173.19618736480223</v>
      </c>
      <c r="FL75" s="91"/>
      <c r="FM75" s="91"/>
      <c r="FN75" s="91"/>
      <c r="FO75" s="91"/>
      <c r="FP75" s="91"/>
      <c r="FQ75" s="91"/>
      <c r="FR75" s="91"/>
      <c r="FS75" s="91"/>
      <c r="FT75" s="91"/>
      <c r="FU75" s="91"/>
      <c r="FV75" s="92"/>
      <c r="FW75" s="272"/>
      <c r="FX75" s="90"/>
      <c r="FY75" s="91">
        <v>382.16915232401146</v>
      </c>
      <c r="FZ75" s="91"/>
      <c r="GA75" s="91"/>
      <c r="GB75" s="91"/>
      <c r="GC75" s="91"/>
      <c r="GD75" s="91"/>
      <c r="GE75" s="91"/>
      <c r="GF75" s="91"/>
      <c r="GG75" s="91"/>
      <c r="GH75" s="91"/>
      <c r="GI75" s="91"/>
      <c r="GJ75" s="92"/>
      <c r="GK75" s="272"/>
      <c r="GL75" s="90"/>
      <c r="GM75" s="91">
        <v>290.28895531746031</v>
      </c>
      <c r="GN75" s="91"/>
      <c r="GO75" s="91"/>
      <c r="GP75" s="91"/>
      <c r="GQ75" s="91"/>
      <c r="GR75" s="91"/>
      <c r="GS75" s="91"/>
      <c r="GT75" s="91"/>
      <c r="GU75" s="91"/>
      <c r="GV75" s="91"/>
      <c r="GW75" s="91"/>
      <c r="GX75" s="92"/>
      <c r="GY75" s="278"/>
      <c r="GZ75" s="90"/>
      <c r="HA75" s="91">
        <v>78.73571428571428</v>
      </c>
      <c r="HB75" s="91"/>
      <c r="HC75" s="91"/>
      <c r="HD75" s="91"/>
      <c r="HE75" s="91"/>
      <c r="HF75" s="91"/>
      <c r="HG75" s="91"/>
      <c r="HH75" s="91"/>
      <c r="HI75" s="91"/>
      <c r="HJ75" s="91"/>
      <c r="HK75" s="91"/>
      <c r="HL75" s="92"/>
      <c r="HM75" s="278"/>
      <c r="HN75" s="90"/>
      <c r="HO75" s="91">
        <v>19.838690476190436</v>
      </c>
      <c r="HP75" s="91"/>
      <c r="HQ75" s="91"/>
      <c r="HR75" s="91"/>
      <c r="HS75" s="91"/>
      <c r="HT75" s="91"/>
      <c r="HU75" s="91"/>
      <c r="HV75" s="91"/>
      <c r="HW75" s="91"/>
      <c r="HX75" s="91"/>
      <c r="HY75" s="91"/>
      <c r="HZ75" s="92"/>
    </row>
    <row r="76" spans="1:234" x14ac:dyDescent="0.35">
      <c r="A76" s="108" t="s">
        <v>449</v>
      </c>
      <c r="B76" s="267"/>
      <c r="C76" s="90"/>
      <c r="D76" s="91">
        <v>2517.7101449275365</v>
      </c>
      <c r="E76" s="91">
        <v>2535.1666666666665</v>
      </c>
      <c r="F76" s="91">
        <v>2717.0766666666664</v>
      </c>
      <c r="G76" s="91">
        <v>2907.0263007926046</v>
      </c>
      <c r="H76" s="91">
        <v>2907.0263007926046</v>
      </c>
      <c r="I76" s="91"/>
      <c r="J76" s="91"/>
      <c r="K76" s="91"/>
      <c r="L76" s="91"/>
      <c r="M76" s="91"/>
      <c r="N76" s="91"/>
      <c r="O76" s="92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267"/>
      <c r="AN76" s="91"/>
      <c r="AO76" s="91"/>
      <c r="AP76" s="91"/>
      <c r="AQ76" s="91"/>
      <c r="AR76" s="91"/>
      <c r="AS76" s="92"/>
      <c r="AT76" s="91"/>
      <c r="AU76" s="91"/>
      <c r="AV76" s="91"/>
      <c r="AW76" s="91"/>
      <c r="AX76" s="91"/>
      <c r="AY76" s="91"/>
      <c r="AZ76" s="91"/>
      <c r="BA76" s="91"/>
      <c r="BB76" s="91"/>
      <c r="BC76" s="91"/>
      <c r="BD76" s="91"/>
      <c r="BE76" s="91"/>
      <c r="BF76" s="91"/>
      <c r="BG76" s="91"/>
      <c r="BH76" s="91"/>
      <c r="BI76" s="91"/>
      <c r="BJ76" s="267"/>
      <c r="BK76" s="90"/>
      <c r="BL76" s="91">
        <v>383.83660714285708</v>
      </c>
      <c r="BM76" s="91">
        <v>388.75758928571423</v>
      </c>
      <c r="BN76" s="91">
        <v>393.67857142857139</v>
      </c>
      <c r="BO76" s="91">
        <v>393.67857142857139</v>
      </c>
      <c r="BP76" s="91">
        <v>393.67857142857139</v>
      </c>
      <c r="BQ76" s="91"/>
      <c r="BR76" s="91"/>
      <c r="BS76" s="91"/>
      <c r="BT76" s="91"/>
      <c r="BU76" s="91"/>
      <c r="BV76" s="91"/>
      <c r="BW76" s="92"/>
      <c r="BX76" s="91"/>
      <c r="BY76" s="91"/>
      <c r="BZ76" s="91"/>
      <c r="CA76" s="91"/>
      <c r="CB76" s="91"/>
      <c r="CC76" s="91"/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267"/>
      <c r="CO76" s="90"/>
      <c r="CP76" s="91">
        <v>460.93199404761907</v>
      </c>
      <c r="CQ76" s="91">
        <v>465.85297619047623</v>
      </c>
      <c r="CR76" s="91">
        <v>470.77395833333338</v>
      </c>
      <c r="CS76" s="91">
        <v>470.77395833333338</v>
      </c>
      <c r="CT76" s="91">
        <v>470.77395833333338</v>
      </c>
      <c r="CU76" s="91"/>
      <c r="CV76" s="91"/>
      <c r="CW76" s="91"/>
      <c r="CX76" s="91"/>
      <c r="CY76" s="91"/>
      <c r="CZ76" s="91"/>
      <c r="DA76" s="92"/>
      <c r="DB76" s="91"/>
      <c r="DC76" s="91"/>
      <c r="DD76" s="91"/>
      <c r="DE76" s="91"/>
      <c r="DF76" s="91"/>
      <c r="DG76" s="91"/>
      <c r="DH76" s="91"/>
      <c r="DI76" s="91"/>
      <c r="DJ76" s="91"/>
      <c r="DK76" s="91"/>
      <c r="DL76" s="91"/>
      <c r="DM76" s="91"/>
      <c r="DN76" s="91"/>
      <c r="DO76" s="91"/>
      <c r="DP76" s="91"/>
      <c r="DQ76" s="91"/>
      <c r="DR76" s="267"/>
      <c r="DS76" s="90"/>
      <c r="DT76" s="91">
        <v>468.10044642857139</v>
      </c>
      <c r="DU76" s="91">
        <v>473.02142857142854</v>
      </c>
      <c r="DV76" s="91">
        <v>477.9424107142857</v>
      </c>
      <c r="DW76" s="91"/>
      <c r="DX76" s="91"/>
      <c r="DY76" s="91"/>
      <c r="DZ76" s="91"/>
      <c r="EA76" s="91"/>
      <c r="EB76" s="91"/>
      <c r="EC76" s="91"/>
      <c r="ED76" s="91"/>
      <c r="EE76" s="92"/>
      <c r="EF76" s="91"/>
      <c r="EG76" s="91"/>
      <c r="EH76" s="91"/>
      <c r="EI76" s="91"/>
      <c r="EJ76" s="91"/>
      <c r="EK76" s="91"/>
      <c r="EL76" s="91"/>
      <c r="EM76" s="91"/>
      <c r="EN76" s="91"/>
      <c r="EO76" s="91"/>
      <c r="EP76" s="91"/>
      <c r="EQ76" s="91"/>
      <c r="ER76" s="91"/>
      <c r="ES76" s="91"/>
      <c r="ET76" s="91"/>
      <c r="EU76" s="91"/>
      <c r="EV76" s="90"/>
      <c r="EW76" s="91">
        <v>214.07286634843061</v>
      </c>
      <c r="EX76" s="91"/>
      <c r="EY76" s="91"/>
      <c r="EZ76" s="91"/>
      <c r="FA76" s="91"/>
      <c r="FB76" s="91"/>
      <c r="FC76" s="91"/>
      <c r="FD76" s="91"/>
      <c r="FE76" s="91"/>
      <c r="FF76" s="91"/>
      <c r="FG76" s="91"/>
      <c r="FH76" s="92"/>
      <c r="FI76" s="272"/>
      <c r="FJ76" s="90"/>
      <c r="FK76" s="91">
        <v>168.19618736480223</v>
      </c>
      <c r="FL76" s="91"/>
      <c r="FM76" s="91"/>
      <c r="FN76" s="91"/>
      <c r="FO76" s="91"/>
      <c r="FP76" s="91"/>
      <c r="FQ76" s="91"/>
      <c r="FR76" s="91"/>
      <c r="FS76" s="91"/>
      <c r="FT76" s="91"/>
      <c r="FU76" s="91"/>
      <c r="FV76" s="92"/>
      <c r="FW76" s="272"/>
      <c r="FX76" s="90"/>
      <c r="FY76" s="91">
        <v>349.34544402804914</v>
      </c>
      <c r="FZ76" s="91"/>
      <c r="GA76" s="91"/>
      <c r="GB76" s="91"/>
      <c r="GC76" s="91"/>
      <c r="GD76" s="91"/>
      <c r="GE76" s="91"/>
      <c r="GF76" s="91"/>
      <c r="GG76" s="91"/>
      <c r="GH76" s="91"/>
      <c r="GI76" s="91"/>
      <c r="GJ76" s="92"/>
      <c r="GK76" s="272"/>
      <c r="GL76" s="90"/>
      <c r="GM76" s="91">
        <v>268.54565039682541</v>
      </c>
      <c r="GN76" s="91"/>
      <c r="GO76" s="91"/>
      <c r="GP76" s="91"/>
      <c r="GQ76" s="91"/>
      <c r="GR76" s="91"/>
      <c r="GS76" s="91"/>
      <c r="GT76" s="91"/>
      <c r="GU76" s="91"/>
      <c r="GV76" s="91"/>
      <c r="GW76" s="91"/>
      <c r="GX76" s="92"/>
      <c r="GY76" s="278"/>
      <c r="GZ76" s="90"/>
      <c r="HA76" s="91">
        <v>77.095386904761881</v>
      </c>
      <c r="HB76" s="91"/>
      <c r="HC76" s="91"/>
      <c r="HD76" s="91"/>
      <c r="HE76" s="91"/>
      <c r="HF76" s="91"/>
      <c r="HG76" s="91"/>
      <c r="HH76" s="91"/>
      <c r="HI76" s="91"/>
      <c r="HJ76" s="91"/>
      <c r="HK76" s="91"/>
      <c r="HL76" s="92"/>
      <c r="HM76" s="278"/>
      <c r="HN76" s="90"/>
      <c r="HO76" s="91">
        <v>7.1684523809523739</v>
      </c>
      <c r="HP76" s="91"/>
      <c r="HQ76" s="91"/>
      <c r="HR76" s="91"/>
      <c r="HS76" s="91"/>
      <c r="HT76" s="91"/>
      <c r="HU76" s="91"/>
      <c r="HV76" s="91"/>
      <c r="HW76" s="91"/>
      <c r="HX76" s="91"/>
      <c r="HY76" s="91"/>
      <c r="HZ76" s="92"/>
    </row>
    <row r="77" spans="1:234" x14ac:dyDescent="0.35">
      <c r="A77" s="108" t="s">
        <v>450</v>
      </c>
      <c r="B77" s="267"/>
      <c r="C77" s="90"/>
      <c r="D77" s="91">
        <v>2867.7101449275365</v>
      </c>
      <c r="E77" s="91">
        <v>2935.1666666666665</v>
      </c>
      <c r="F77" s="91">
        <v>3067.0766666666664</v>
      </c>
      <c r="G77" s="91">
        <v>3217.0263007926042</v>
      </c>
      <c r="H77" s="91">
        <v>3217.0263007926042</v>
      </c>
      <c r="I77" s="91"/>
      <c r="J77" s="91"/>
      <c r="K77" s="91"/>
      <c r="L77" s="91"/>
      <c r="M77" s="91"/>
      <c r="N77" s="91"/>
      <c r="O77" s="92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267"/>
      <c r="AN77" s="91"/>
      <c r="AO77" s="91"/>
      <c r="AP77" s="91"/>
      <c r="AQ77" s="91"/>
      <c r="AR77" s="91"/>
      <c r="AS77" s="92"/>
      <c r="AT77" s="91"/>
      <c r="AU77" s="91"/>
      <c r="AV77" s="91"/>
      <c r="AW77" s="91"/>
      <c r="AX77" s="91"/>
      <c r="AY77" s="91"/>
      <c r="AZ77" s="91"/>
      <c r="BA77" s="91"/>
      <c r="BB77" s="91"/>
      <c r="BC77" s="91"/>
      <c r="BD77" s="91"/>
      <c r="BE77" s="91"/>
      <c r="BF77" s="91"/>
      <c r="BG77" s="91"/>
      <c r="BH77" s="91"/>
      <c r="BI77" s="91"/>
      <c r="BJ77" s="267"/>
      <c r="BK77" s="90"/>
      <c r="BL77" s="91">
        <v>359.23169642857147</v>
      </c>
      <c r="BM77" s="91">
        <v>364.15267857142857</v>
      </c>
      <c r="BN77" s="91">
        <v>369.07366071428572</v>
      </c>
      <c r="BO77" s="91">
        <v>369.07366071428572</v>
      </c>
      <c r="BP77" s="91">
        <v>369.07366071428572</v>
      </c>
      <c r="BQ77" s="91"/>
      <c r="BR77" s="91"/>
      <c r="BS77" s="91"/>
      <c r="BT77" s="91"/>
      <c r="BU77" s="91"/>
      <c r="BV77" s="91"/>
      <c r="BW77" s="92"/>
      <c r="BX77" s="91"/>
      <c r="BY77" s="91"/>
      <c r="BZ77" s="91"/>
      <c r="CA77" s="91"/>
      <c r="CB77" s="91"/>
      <c r="CC77" s="91"/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267"/>
      <c r="CO77" s="90"/>
      <c r="CP77" s="91">
        <v>424.84479166666665</v>
      </c>
      <c r="CQ77" s="91">
        <v>429.76577380952381</v>
      </c>
      <c r="CR77" s="91">
        <v>434.68675595238096</v>
      </c>
      <c r="CS77" s="91">
        <v>434.68675595238096</v>
      </c>
      <c r="CT77" s="91">
        <v>434.68675595238096</v>
      </c>
      <c r="CU77" s="91"/>
      <c r="CV77" s="91"/>
      <c r="CW77" s="91"/>
      <c r="CX77" s="91"/>
      <c r="CY77" s="91"/>
      <c r="CZ77" s="91"/>
      <c r="DA77" s="92"/>
      <c r="DB77" s="91"/>
      <c r="DC77" s="91"/>
      <c r="DD77" s="91"/>
      <c r="DE77" s="91"/>
      <c r="DF77" s="91"/>
      <c r="DG77" s="91"/>
      <c r="DH77" s="91"/>
      <c r="DI77" s="91"/>
      <c r="DJ77" s="91"/>
      <c r="DK77" s="91"/>
      <c r="DL77" s="91"/>
      <c r="DM77" s="91"/>
      <c r="DN77" s="91"/>
      <c r="DO77" s="91"/>
      <c r="DP77" s="91"/>
      <c r="DQ77" s="91"/>
      <c r="DR77" s="267"/>
      <c r="DS77" s="90"/>
      <c r="DT77" s="91">
        <v>454.84479166666665</v>
      </c>
      <c r="DU77" s="91">
        <v>459.76577380952381</v>
      </c>
      <c r="DV77" s="91">
        <v>464.68675595238096</v>
      </c>
      <c r="DW77" s="91"/>
      <c r="DX77" s="91"/>
      <c r="DY77" s="91"/>
      <c r="DZ77" s="91"/>
      <c r="EA77" s="91"/>
      <c r="EB77" s="91"/>
      <c r="EC77" s="91"/>
      <c r="ED77" s="91"/>
      <c r="EE77" s="92"/>
      <c r="EF77" s="91"/>
      <c r="EG77" s="91"/>
      <c r="EH77" s="91"/>
      <c r="EI77" s="91"/>
      <c r="EJ77" s="91"/>
      <c r="EK77" s="91"/>
      <c r="EL77" s="91"/>
      <c r="EM77" s="91"/>
      <c r="EN77" s="91"/>
      <c r="EO77" s="91"/>
      <c r="EP77" s="91"/>
      <c r="EQ77" s="91"/>
      <c r="ER77" s="91"/>
      <c r="ES77" s="91"/>
      <c r="ET77" s="91"/>
      <c r="EU77" s="91"/>
      <c r="EV77" s="90"/>
      <c r="EW77" s="91">
        <v>187.01425055029961</v>
      </c>
      <c r="EX77" s="91"/>
      <c r="EY77" s="91"/>
      <c r="EZ77" s="91"/>
      <c r="FA77" s="91"/>
      <c r="FB77" s="91"/>
      <c r="FC77" s="91"/>
      <c r="FD77" s="91"/>
      <c r="FE77" s="91"/>
      <c r="FF77" s="91"/>
      <c r="FG77" s="91"/>
      <c r="FH77" s="92"/>
      <c r="FI77" s="272"/>
      <c r="FJ77" s="90"/>
      <c r="FK77" s="91">
        <v>169.86285403146891</v>
      </c>
      <c r="FL77" s="91"/>
      <c r="FM77" s="91"/>
      <c r="FN77" s="91"/>
      <c r="FO77" s="91"/>
      <c r="FP77" s="91"/>
      <c r="FQ77" s="91"/>
      <c r="FR77" s="91"/>
      <c r="FS77" s="91"/>
      <c r="FT77" s="91"/>
      <c r="FU77" s="91"/>
      <c r="FV77" s="92"/>
      <c r="FW77" s="272"/>
      <c r="FX77" s="90"/>
      <c r="FY77" s="91">
        <v>322.78175705457011</v>
      </c>
      <c r="FZ77" s="91"/>
      <c r="GA77" s="91"/>
      <c r="GB77" s="91"/>
      <c r="GC77" s="91"/>
      <c r="GD77" s="91"/>
      <c r="GE77" s="91"/>
      <c r="GF77" s="91"/>
      <c r="GG77" s="91"/>
      <c r="GH77" s="91"/>
      <c r="GI77" s="91"/>
      <c r="GJ77" s="92"/>
      <c r="GK77" s="272"/>
      <c r="GL77" s="90"/>
      <c r="GM77" s="91">
        <v>346.8223646296297</v>
      </c>
      <c r="GN77" s="91"/>
      <c r="GO77" s="91"/>
      <c r="GP77" s="91"/>
      <c r="GQ77" s="91"/>
      <c r="GR77" s="91"/>
      <c r="GS77" s="91"/>
      <c r="GT77" s="91"/>
      <c r="GU77" s="91"/>
      <c r="GV77" s="91"/>
      <c r="GW77" s="91"/>
      <c r="GX77" s="92"/>
      <c r="GY77" s="278"/>
      <c r="GZ77" s="90"/>
      <c r="HA77" s="91">
        <v>65.613095238095198</v>
      </c>
      <c r="HB77" s="91"/>
      <c r="HC77" s="91"/>
      <c r="HD77" s="91"/>
      <c r="HE77" s="91"/>
      <c r="HF77" s="91"/>
      <c r="HG77" s="91"/>
      <c r="HH77" s="91"/>
      <c r="HI77" s="91"/>
      <c r="HJ77" s="91"/>
      <c r="HK77" s="91"/>
      <c r="HL77" s="92"/>
      <c r="HM77" s="278"/>
      <c r="HN77" s="90"/>
      <c r="HO77" s="91">
        <v>30</v>
      </c>
      <c r="HP77" s="91"/>
      <c r="HQ77" s="91"/>
      <c r="HR77" s="91"/>
      <c r="HS77" s="91"/>
      <c r="HT77" s="91"/>
      <c r="HU77" s="91"/>
      <c r="HV77" s="91"/>
      <c r="HW77" s="91"/>
      <c r="HX77" s="91"/>
      <c r="HY77" s="91"/>
      <c r="HZ77" s="92"/>
    </row>
    <row r="78" spans="1:234" x14ac:dyDescent="0.35">
      <c r="B78" s="267"/>
      <c r="C78" s="90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2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267"/>
      <c r="AN78" s="91"/>
      <c r="AO78" s="91"/>
      <c r="AP78" s="91"/>
      <c r="AQ78" s="91"/>
      <c r="AR78" s="91"/>
      <c r="AS78" s="92"/>
      <c r="AT78" s="91"/>
      <c r="AU78" s="91"/>
      <c r="AV78" s="91"/>
      <c r="AW78" s="91"/>
      <c r="AX78" s="91"/>
      <c r="AY78" s="91"/>
      <c r="AZ78" s="91"/>
      <c r="BA78" s="91"/>
      <c r="BB78" s="91"/>
      <c r="BC78" s="91"/>
      <c r="BD78" s="91"/>
      <c r="BE78" s="91"/>
      <c r="BF78" s="91"/>
      <c r="BG78" s="91"/>
      <c r="BH78" s="91"/>
      <c r="BI78" s="91"/>
      <c r="BJ78" s="267"/>
      <c r="BK78" s="90"/>
      <c r="BL78" s="91"/>
      <c r="BM78" s="91"/>
      <c r="BN78" s="91"/>
      <c r="BO78" s="91"/>
      <c r="BP78" s="91"/>
      <c r="BQ78" s="91"/>
      <c r="BR78" s="91"/>
      <c r="BS78" s="91"/>
      <c r="BT78" s="91"/>
      <c r="BU78" s="91"/>
      <c r="BV78" s="91"/>
      <c r="BW78" s="92"/>
      <c r="BX78" s="91"/>
      <c r="BY78" s="91"/>
      <c r="BZ78" s="91"/>
      <c r="CA78" s="91"/>
      <c r="CB78" s="91"/>
      <c r="CC78" s="91"/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267"/>
      <c r="CO78" s="90"/>
      <c r="CP78" s="91"/>
      <c r="CQ78" s="91"/>
      <c r="CR78" s="91"/>
      <c r="CS78" s="91"/>
      <c r="CT78" s="91"/>
      <c r="CU78" s="91"/>
      <c r="CV78" s="91"/>
      <c r="CW78" s="91"/>
      <c r="CX78" s="91"/>
      <c r="CY78" s="91"/>
      <c r="CZ78" s="91"/>
      <c r="DA78" s="92"/>
      <c r="DB78" s="91"/>
      <c r="DC78" s="91"/>
      <c r="DD78" s="91"/>
      <c r="DE78" s="91"/>
      <c r="DF78" s="91"/>
      <c r="DG78" s="91"/>
      <c r="DH78" s="91"/>
      <c r="DI78" s="91"/>
      <c r="DJ78" s="91"/>
      <c r="DK78" s="91"/>
      <c r="DL78" s="91"/>
      <c r="DM78" s="91"/>
      <c r="DN78" s="91"/>
      <c r="DO78" s="91"/>
      <c r="DP78" s="91"/>
      <c r="DQ78" s="91"/>
      <c r="DR78" s="267"/>
      <c r="DS78" s="90"/>
      <c r="DT78" s="91"/>
      <c r="DU78" s="91"/>
      <c r="DV78" s="91"/>
      <c r="DW78" s="91"/>
      <c r="DX78" s="91"/>
      <c r="DY78" s="91"/>
      <c r="DZ78" s="91"/>
      <c r="EA78" s="91"/>
      <c r="EB78" s="91"/>
      <c r="EC78" s="91"/>
      <c r="ED78" s="91"/>
      <c r="EE78" s="92"/>
      <c r="EF78" s="91"/>
      <c r="EG78" s="91"/>
      <c r="EH78" s="91"/>
      <c r="EI78" s="91"/>
      <c r="EJ78" s="91"/>
      <c r="EK78" s="91"/>
      <c r="EL78" s="91"/>
      <c r="EM78" s="91"/>
      <c r="EN78" s="91"/>
      <c r="EO78" s="91"/>
      <c r="EP78" s="91"/>
      <c r="EQ78" s="91"/>
      <c r="ER78" s="91"/>
      <c r="ES78" s="91"/>
      <c r="ET78" s="91"/>
      <c r="EU78" s="91"/>
      <c r="EV78" s="90"/>
      <c r="EW78" s="91"/>
      <c r="EX78" s="91"/>
      <c r="EY78" s="91"/>
      <c r="EZ78" s="91"/>
      <c r="FA78" s="91"/>
      <c r="FB78" s="91"/>
      <c r="FC78" s="91"/>
      <c r="FD78" s="91"/>
      <c r="FE78" s="91"/>
      <c r="FF78" s="91"/>
      <c r="FG78" s="91"/>
      <c r="FH78" s="92"/>
      <c r="FI78" s="272"/>
      <c r="FJ78" s="90"/>
      <c r="FK78" s="91"/>
      <c r="FL78" s="91"/>
      <c r="FM78" s="91"/>
      <c r="FN78" s="91"/>
      <c r="FO78" s="91"/>
      <c r="FP78" s="91"/>
      <c r="FQ78" s="91"/>
      <c r="FR78" s="91"/>
      <c r="FS78" s="91"/>
      <c r="FT78" s="91"/>
      <c r="FU78" s="91"/>
      <c r="FV78" s="92"/>
      <c r="FW78" s="272"/>
      <c r="FX78" s="90"/>
      <c r="FY78" s="91"/>
      <c r="FZ78" s="91"/>
      <c r="GA78" s="91"/>
      <c r="GB78" s="91"/>
      <c r="GC78" s="91"/>
      <c r="GD78" s="91"/>
      <c r="GE78" s="91"/>
      <c r="GF78" s="91"/>
      <c r="GG78" s="91"/>
      <c r="GH78" s="91"/>
      <c r="GI78" s="91"/>
      <c r="GJ78" s="92"/>
      <c r="GK78" s="272"/>
      <c r="GL78" s="90"/>
      <c r="GM78" s="91"/>
      <c r="GN78" s="91"/>
      <c r="GO78" s="91"/>
      <c r="GP78" s="91"/>
      <c r="GQ78" s="91"/>
      <c r="GR78" s="91"/>
      <c r="GS78" s="91"/>
      <c r="GT78" s="91"/>
      <c r="GU78" s="91"/>
      <c r="GV78" s="91"/>
      <c r="GW78" s="91"/>
      <c r="GX78" s="92"/>
      <c r="GY78" s="278"/>
      <c r="GZ78" s="90"/>
      <c r="HA78" s="91"/>
      <c r="HB78" s="91"/>
      <c r="HC78" s="91"/>
      <c r="HD78" s="91"/>
      <c r="HE78" s="91"/>
      <c r="HF78" s="91"/>
      <c r="HG78" s="91"/>
      <c r="HH78" s="91"/>
      <c r="HI78" s="91"/>
      <c r="HJ78" s="91"/>
      <c r="HK78" s="91"/>
      <c r="HL78" s="92"/>
      <c r="HM78" s="278"/>
      <c r="HN78" s="90"/>
      <c r="HO78" s="91"/>
      <c r="HP78" s="91"/>
      <c r="HQ78" s="91"/>
      <c r="HR78" s="91"/>
      <c r="HS78" s="91"/>
      <c r="HT78" s="91"/>
      <c r="HU78" s="91"/>
      <c r="HV78" s="91"/>
      <c r="HW78" s="91"/>
      <c r="HX78" s="91"/>
      <c r="HY78" s="91"/>
      <c r="HZ78" s="92"/>
    </row>
    <row r="79" spans="1:234" x14ac:dyDescent="0.35">
      <c r="A79" s="110">
        <v>2020</v>
      </c>
      <c r="B79" s="267"/>
      <c r="C79" s="90">
        <v>2693.2916666666665</v>
      </c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2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267"/>
      <c r="AN79" s="91"/>
      <c r="AO79" s="91"/>
      <c r="AP79" s="91"/>
      <c r="AQ79" s="91"/>
      <c r="AR79" s="91"/>
      <c r="AS79" s="92"/>
      <c r="AT79" s="91"/>
      <c r="AU79" s="91"/>
      <c r="AV79" s="91"/>
      <c r="AW79" s="91"/>
      <c r="AX79" s="91"/>
      <c r="AY79" s="91"/>
      <c r="AZ79" s="91"/>
      <c r="BA79" s="91"/>
      <c r="BB79" s="91"/>
      <c r="BC79" s="91"/>
      <c r="BD79" s="91"/>
      <c r="BE79" s="91"/>
      <c r="BF79" s="91"/>
      <c r="BG79" s="91"/>
      <c r="BH79" s="91"/>
      <c r="BI79" s="91"/>
      <c r="BJ79" s="267"/>
      <c r="BK79" s="90">
        <v>232.10632440476186</v>
      </c>
      <c r="BL79" s="91"/>
      <c r="BM79" s="91"/>
      <c r="BN79" s="91"/>
      <c r="BO79" s="91"/>
      <c r="BP79" s="91"/>
      <c r="BQ79" s="91"/>
      <c r="BR79" s="91"/>
      <c r="BS79" s="91"/>
      <c r="BT79" s="91"/>
      <c r="BU79" s="91"/>
      <c r="BV79" s="91"/>
      <c r="BW79" s="92"/>
      <c r="BX79" s="91"/>
      <c r="BY79" s="91"/>
      <c r="BZ79" s="91"/>
      <c r="CA79" s="91"/>
      <c r="CB79" s="91"/>
      <c r="CC79" s="91"/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267"/>
      <c r="CO79" s="90">
        <v>294.43876488095231</v>
      </c>
      <c r="CP79" s="91"/>
      <c r="CQ79" s="91"/>
      <c r="CR79" s="91"/>
      <c r="CS79" s="91"/>
      <c r="CT79" s="91"/>
      <c r="CU79" s="91"/>
      <c r="CV79" s="91"/>
      <c r="CW79" s="91"/>
      <c r="CX79" s="91"/>
      <c r="CY79" s="91"/>
      <c r="CZ79" s="91"/>
      <c r="DA79" s="92"/>
      <c r="DB79" s="91"/>
      <c r="DC79" s="91"/>
      <c r="DD79" s="91"/>
      <c r="DE79" s="91"/>
      <c r="DF79" s="91"/>
      <c r="DG79" s="91"/>
      <c r="DH79" s="91"/>
      <c r="DI79" s="91"/>
      <c r="DJ79" s="91"/>
      <c r="DK79" s="91"/>
      <c r="DL79" s="91"/>
      <c r="DM79" s="91"/>
      <c r="DN79" s="91"/>
      <c r="DO79" s="91"/>
      <c r="DP79" s="91"/>
      <c r="DQ79" s="91"/>
      <c r="DR79" s="267"/>
      <c r="DS79" s="90">
        <v>357.02666666666664</v>
      </c>
      <c r="DT79" s="91"/>
      <c r="DU79" s="91"/>
      <c r="DV79" s="91"/>
      <c r="DW79" s="91"/>
      <c r="DX79" s="91"/>
      <c r="DY79" s="91"/>
      <c r="DZ79" s="91"/>
      <c r="EA79" s="91"/>
      <c r="EB79" s="91"/>
      <c r="EC79" s="91"/>
      <c r="ED79" s="91"/>
      <c r="EE79" s="92"/>
      <c r="EF79" s="91"/>
      <c r="EG79" s="91"/>
      <c r="EH79" s="91"/>
      <c r="EI79" s="91"/>
      <c r="EJ79" s="91"/>
      <c r="EK79" s="91"/>
      <c r="EL79" s="91"/>
      <c r="EM79" s="91"/>
      <c r="EN79" s="91"/>
      <c r="EO79" s="91"/>
      <c r="EP79" s="91"/>
      <c r="EQ79" s="91"/>
      <c r="ER79" s="91"/>
      <c r="ES79" s="91"/>
      <c r="ET79" s="91"/>
      <c r="EU79" s="91"/>
      <c r="EV79" s="90">
        <v>125.46711136954248</v>
      </c>
      <c r="EW79" s="91"/>
      <c r="EX79" s="91"/>
      <c r="EY79" s="91"/>
      <c r="EZ79" s="91"/>
      <c r="FA79" s="91"/>
      <c r="FB79" s="91"/>
      <c r="FC79" s="91"/>
      <c r="FD79" s="91"/>
      <c r="FE79" s="91"/>
      <c r="FF79" s="91"/>
      <c r="FG79" s="91"/>
      <c r="FH79" s="92"/>
      <c r="FI79" s="272"/>
      <c r="FJ79" s="90">
        <v>162.11166666666668</v>
      </c>
      <c r="FK79" s="91"/>
      <c r="FL79" s="91"/>
      <c r="FM79" s="91"/>
      <c r="FN79" s="91"/>
      <c r="FO79" s="91"/>
      <c r="FP79" s="91"/>
      <c r="FQ79" s="91"/>
      <c r="FR79" s="91"/>
      <c r="FS79" s="91"/>
      <c r="FT79" s="91"/>
      <c r="FU79" s="91"/>
      <c r="FV79" s="92"/>
      <c r="FW79" s="272"/>
      <c r="FX79" s="90">
        <v>430.39894017857142</v>
      </c>
      <c r="FY79" s="91"/>
      <c r="FZ79" s="91"/>
      <c r="GA79" s="91"/>
      <c r="GB79" s="91"/>
      <c r="GC79" s="91"/>
      <c r="GD79" s="91"/>
      <c r="GE79" s="91"/>
      <c r="GF79" s="91"/>
      <c r="GG79" s="91"/>
      <c r="GH79" s="91"/>
      <c r="GI79" s="91"/>
      <c r="GJ79" s="92"/>
      <c r="GK79" s="272"/>
      <c r="GL79" s="90">
        <v>353.96539643738146</v>
      </c>
      <c r="GM79" s="91"/>
      <c r="GN79" s="91"/>
      <c r="GO79" s="91"/>
      <c r="GP79" s="91"/>
      <c r="GQ79" s="91"/>
      <c r="GR79" s="91"/>
      <c r="GS79" s="91"/>
      <c r="GT79" s="91"/>
      <c r="GU79" s="91"/>
      <c r="GV79" s="91"/>
      <c r="GW79" s="91"/>
      <c r="GX79" s="92"/>
      <c r="GY79" s="278"/>
      <c r="GZ79" s="90">
        <v>62.332440476190492</v>
      </c>
      <c r="HA79" s="91"/>
      <c r="HB79" s="91"/>
      <c r="HC79" s="91"/>
      <c r="HD79" s="91"/>
      <c r="HE79" s="91"/>
      <c r="HF79" s="91"/>
      <c r="HG79" s="91"/>
      <c r="HH79" s="91"/>
      <c r="HI79" s="91"/>
      <c r="HJ79" s="91"/>
      <c r="HK79" s="91"/>
      <c r="HL79" s="92"/>
      <c r="HM79" s="278"/>
      <c r="HN79" s="90">
        <v>62.58790178571428</v>
      </c>
      <c r="HO79" s="91"/>
      <c r="HP79" s="91"/>
      <c r="HQ79" s="91"/>
      <c r="HR79" s="91"/>
      <c r="HS79" s="91"/>
      <c r="HT79" s="91"/>
      <c r="HU79" s="91"/>
      <c r="HV79" s="91"/>
      <c r="HW79" s="91"/>
      <c r="HX79" s="91"/>
      <c r="HY79" s="91"/>
      <c r="HZ79" s="92"/>
    </row>
    <row r="80" spans="1:234" x14ac:dyDescent="0.35">
      <c r="A80" s="110">
        <v>2021</v>
      </c>
      <c r="B80" s="267"/>
      <c r="C80" s="90"/>
      <c r="D80" s="91">
        <v>2721.8768115942039</v>
      </c>
      <c r="E80" s="91">
        <v>2786.8333333333335</v>
      </c>
      <c r="F80" s="91">
        <v>3004.5013888888884</v>
      </c>
      <c r="G80" s="91">
        <v>3177.7697255944531</v>
      </c>
      <c r="H80" s="91">
        <v>3167.6425826875507</v>
      </c>
      <c r="I80" s="91"/>
      <c r="J80" s="91"/>
      <c r="K80" s="91"/>
      <c r="L80" s="91"/>
      <c r="M80" s="91"/>
      <c r="N80" s="91"/>
      <c r="O80" s="92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267"/>
      <c r="AN80" s="91"/>
      <c r="AO80" s="91"/>
      <c r="AP80" s="91"/>
      <c r="AQ80" s="91"/>
      <c r="AR80" s="91"/>
      <c r="AS80" s="92"/>
      <c r="AT80" s="91"/>
      <c r="AU80" s="91"/>
      <c r="AV80" s="91"/>
      <c r="AW80" s="91"/>
      <c r="AX80" s="91"/>
      <c r="AY80" s="91"/>
      <c r="AZ80" s="91"/>
      <c r="BA80" s="91"/>
      <c r="BB80" s="91"/>
      <c r="BC80" s="91"/>
      <c r="BD80" s="91"/>
      <c r="BE80" s="91"/>
      <c r="BF80" s="91"/>
      <c r="BG80" s="91"/>
      <c r="BH80" s="91"/>
      <c r="BI80" s="91"/>
      <c r="BJ80" s="267"/>
      <c r="BK80" s="90"/>
      <c r="BL80" s="91">
        <v>403.5205357142857</v>
      </c>
      <c r="BM80" s="91">
        <v>391.62851369047621</v>
      </c>
      <c r="BN80" s="91">
        <v>397.369937797619</v>
      </c>
      <c r="BO80" s="91">
        <v>395.72990357142857</v>
      </c>
      <c r="BP80" s="91">
        <v>392.79939761904757</v>
      </c>
      <c r="BQ80" s="91"/>
      <c r="BR80" s="91"/>
      <c r="BS80" s="91"/>
      <c r="BT80" s="91"/>
      <c r="BU80" s="91"/>
      <c r="BV80" s="91"/>
      <c r="BW80" s="92"/>
      <c r="BX80" s="91"/>
      <c r="BY80" s="91"/>
      <c r="BZ80" s="91"/>
      <c r="CA80" s="91"/>
      <c r="CB80" s="91"/>
      <c r="CC80" s="91"/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267"/>
      <c r="CO80" s="90"/>
      <c r="CP80" s="91">
        <v>487.17723214285712</v>
      </c>
      <c r="CQ80" s="91">
        <v>486.32254464285711</v>
      </c>
      <c r="CR80" s="91">
        <v>496.57459077380958</v>
      </c>
      <c r="CS80" s="91">
        <v>505.59655505952395</v>
      </c>
      <c r="CT80" s="91">
        <v>504.76456101190479</v>
      </c>
      <c r="CU80" s="91"/>
      <c r="CV80" s="91"/>
      <c r="CW80" s="91"/>
      <c r="CX80" s="91"/>
      <c r="CY80" s="91"/>
      <c r="CZ80" s="91"/>
      <c r="DA80" s="92"/>
      <c r="DB80" s="91"/>
      <c r="DC80" s="91"/>
      <c r="DD80" s="91"/>
      <c r="DE80" s="91"/>
      <c r="DF80" s="91"/>
      <c r="DG80" s="91"/>
      <c r="DH80" s="91"/>
      <c r="DI80" s="91"/>
      <c r="DJ80" s="91"/>
      <c r="DK80" s="91"/>
      <c r="DL80" s="91"/>
      <c r="DM80" s="91"/>
      <c r="DN80" s="91"/>
      <c r="DO80" s="91"/>
      <c r="DP80" s="91"/>
      <c r="DQ80" s="91"/>
      <c r="DR80" s="267"/>
      <c r="DS80" s="90"/>
      <c r="DT80" s="91">
        <v>542.0159226190475</v>
      </c>
      <c r="DU80" s="91">
        <v>540.50495535714288</v>
      </c>
      <c r="DV80" s="91">
        <v>537.24152529761909</v>
      </c>
      <c r="DW80" s="91"/>
      <c r="DX80" s="91"/>
      <c r="DY80" s="91"/>
      <c r="DZ80" s="91"/>
      <c r="EA80" s="91"/>
      <c r="EB80" s="91"/>
      <c r="EC80" s="91"/>
      <c r="ED80" s="91"/>
      <c r="EE80" s="92"/>
      <c r="EF80" s="91"/>
      <c r="EG80" s="91"/>
      <c r="EH80" s="91"/>
      <c r="EI80" s="91"/>
      <c r="EJ80" s="91"/>
      <c r="EK80" s="91"/>
      <c r="EL80" s="91"/>
      <c r="EM80" s="91"/>
      <c r="EN80" s="91"/>
      <c r="EO80" s="91"/>
      <c r="EP80" s="91"/>
      <c r="EQ80" s="91"/>
      <c r="ER80" s="91"/>
      <c r="ES80" s="91"/>
      <c r="ET80" s="91"/>
      <c r="EU80" s="91"/>
      <c r="EV80" s="90"/>
      <c r="EW80" s="91">
        <v>220.27379913550229</v>
      </c>
      <c r="EX80" s="91"/>
      <c r="EY80" s="91"/>
      <c r="EZ80" s="91"/>
      <c r="FA80" s="91"/>
      <c r="FB80" s="91"/>
      <c r="FC80" s="91"/>
      <c r="FD80" s="91"/>
      <c r="FE80" s="91"/>
      <c r="FF80" s="91"/>
      <c r="FG80" s="91"/>
      <c r="FH80" s="92"/>
      <c r="FI80" s="272"/>
      <c r="FJ80" s="90"/>
      <c r="FK80" s="91">
        <v>175.19976034906776</v>
      </c>
      <c r="FL80" s="91"/>
      <c r="FM80" s="91"/>
      <c r="FN80" s="91"/>
      <c r="FO80" s="91"/>
      <c r="FP80" s="91"/>
      <c r="FQ80" s="91"/>
      <c r="FR80" s="91"/>
      <c r="FS80" s="91"/>
      <c r="FT80" s="91"/>
      <c r="FU80" s="91"/>
      <c r="FV80" s="92"/>
      <c r="FW80" s="272"/>
      <c r="FX80" s="90"/>
      <c r="FY80" s="91">
        <v>422.29558046558424</v>
      </c>
      <c r="FZ80" s="91"/>
      <c r="GA80" s="91"/>
      <c r="GB80" s="91"/>
      <c r="GC80" s="91"/>
      <c r="GD80" s="91"/>
      <c r="GE80" s="91"/>
      <c r="GF80" s="91"/>
      <c r="GG80" s="91"/>
      <c r="GH80" s="91"/>
      <c r="GI80" s="91"/>
      <c r="GJ80" s="92"/>
      <c r="GK80" s="272"/>
      <c r="GL80" s="90"/>
      <c r="GM80" s="91">
        <v>457.99602674603176</v>
      </c>
      <c r="GN80" s="91"/>
      <c r="GO80" s="91"/>
      <c r="GP80" s="91"/>
      <c r="GQ80" s="91"/>
      <c r="GR80" s="91"/>
      <c r="GS80" s="91"/>
      <c r="GT80" s="91"/>
      <c r="GU80" s="91"/>
      <c r="GV80" s="91"/>
      <c r="GW80" s="91"/>
      <c r="GX80" s="92"/>
      <c r="GY80" s="278"/>
      <c r="GZ80" s="90"/>
      <c r="HA80" s="91">
        <v>83.656696428571436</v>
      </c>
      <c r="HB80" s="91"/>
      <c r="HC80" s="91"/>
      <c r="HD80" s="91"/>
      <c r="HE80" s="91"/>
      <c r="HF80" s="91"/>
      <c r="HG80" s="91"/>
      <c r="HH80" s="91"/>
      <c r="HI80" s="91"/>
      <c r="HJ80" s="91"/>
      <c r="HK80" s="91"/>
      <c r="HL80" s="92"/>
      <c r="HM80" s="278"/>
      <c r="HN80" s="90"/>
      <c r="HO80" s="91">
        <v>54.838690476190415</v>
      </c>
      <c r="HP80" s="91"/>
      <c r="HQ80" s="91"/>
      <c r="HR80" s="91"/>
      <c r="HS80" s="91"/>
      <c r="HT80" s="91"/>
      <c r="HU80" s="91"/>
      <c r="HV80" s="91"/>
      <c r="HW80" s="91"/>
      <c r="HX80" s="91"/>
      <c r="HY80" s="91"/>
      <c r="HZ80" s="92"/>
    </row>
    <row r="81" spans="1:234" x14ac:dyDescent="0.35">
      <c r="A81" s="110">
        <v>2022</v>
      </c>
      <c r="B81" s="267"/>
      <c r="C81" s="90"/>
      <c r="D81" s="91">
        <v>2627.7101449275365</v>
      </c>
      <c r="E81" s="91">
        <v>2682.666666666667</v>
      </c>
      <c r="F81" s="91">
        <v>2852.0766666666664</v>
      </c>
      <c r="G81" s="91">
        <v>3044.5263007926046</v>
      </c>
      <c r="H81" s="91">
        <v>3044.5263007926046</v>
      </c>
      <c r="I81" s="91"/>
      <c r="J81" s="91"/>
      <c r="K81" s="91"/>
      <c r="L81" s="91"/>
      <c r="M81" s="91"/>
      <c r="N81" s="91"/>
      <c r="O81" s="92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267"/>
      <c r="AN81" s="91"/>
      <c r="AO81" s="91"/>
      <c r="AP81" s="91"/>
      <c r="AQ81" s="91"/>
      <c r="AR81" s="91"/>
      <c r="AS81" s="92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267"/>
      <c r="BK81" s="90"/>
      <c r="BL81" s="91">
        <v>393.67857142857139</v>
      </c>
      <c r="BM81" s="91">
        <v>398.59955357142854</v>
      </c>
      <c r="BN81" s="91">
        <v>403.5205357142857</v>
      </c>
      <c r="BO81" s="91">
        <v>403.5205357142857</v>
      </c>
      <c r="BP81" s="91">
        <v>403.5205357142857</v>
      </c>
      <c r="BQ81" s="91"/>
      <c r="BR81" s="91"/>
      <c r="BS81" s="91"/>
      <c r="BT81" s="91"/>
      <c r="BU81" s="91"/>
      <c r="BV81" s="91"/>
      <c r="BW81" s="92"/>
      <c r="BX81" s="91"/>
      <c r="BY81" s="91"/>
      <c r="BZ81" s="91"/>
      <c r="CA81" s="91"/>
      <c r="CB81" s="91"/>
      <c r="CC81" s="91"/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267"/>
      <c r="CO81" s="90"/>
      <c r="CP81" s="91">
        <v>469.13363095238088</v>
      </c>
      <c r="CQ81" s="91">
        <v>474.05461309523804</v>
      </c>
      <c r="CR81" s="91">
        <v>478.9755952380952</v>
      </c>
      <c r="CS81" s="91">
        <v>478.9755952380952</v>
      </c>
      <c r="CT81" s="91">
        <v>478.9755952380952</v>
      </c>
      <c r="CU81" s="91"/>
      <c r="CV81" s="91"/>
      <c r="CW81" s="91"/>
      <c r="CX81" s="91"/>
      <c r="CY81" s="91"/>
      <c r="CZ81" s="91"/>
      <c r="DA81" s="92"/>
      <c r="DB81" s="91"/>
      <c r="DC81" s="91"/>
      <c r="DD81" s="91"/>
      <c r="DE81" s="91"/>
      <c r="DF81" s="91"/>
      <c r="DG81" s="91"/>
      <c r="DH81" s="91"/>
      <c r="DI81" s="91"/>
      <c r="DJ81" s="91"/>
      <c r="DK81" s="91"/>
      <c r="DL81" s="91"/>
      <c r="DM81" s="91"/>
      <c r="DN81" s="91"/>
      <c r="DO81" s="91"/>
      <c r="DP81" s="91"/>
      <c r="DQ81" s="91"/>
      <c r="DR81" s="267"/>
      <c r="DS81" s="90"/>
      <c r="DT81" s="91">
        <v>487.51175595238095</v>
      </c>
      <c r="DU81" s="91">
        <v>492.43273809523799</v>
      </c>
      <c r="DV81" s="91">
        <v>497.35372023809526</v>
      </c>
      <c r="DW81" s="91"/>
      <c r="DX81" s="91"/>
      <c r="DY81" s="91"/>
      <c r="DZ81" s="91"/>
      <c r="EA81" s="91"/>
      <c r="EB81" s="91"/>
      <c r="EC81" s="91"/>
      <c r="ED81" s="91"/>
      <c r="EE81" s="92"/>
      <c r="EF81" s="91"/>
      <c r="EG81" s="91"/>
      <c r="EH81" s="91"/>
      <c r="EI81" s="91"/>
      <c r="EJ81" s="91"/>
      <c r="EK81" s="91"/>
      <c r="EL81" s="91"/>
      <c r="EM81" s="91"/>
      <c r="EN81" s="91"/>
      <c r="EO81" s="91"/>
      <c r="EP81" s="91"/>
      <c r="EQ81" s="91"/>
      <c r="ER81" s="91"/>
      <c r="ES81" s="91"/>
      <c r="ET81" s="91"/>
      <c r="EU81" s="91"/>
      <c r="EV81" s="90"/>
      <c r="EW81" s="91">
        <v>214.07286634843058</v>
      </c>
      <c r="EX81" s="91"/>
      <c r="EY81" s="91"/>
      <c r="EZ81" s="91"/>
      <c r="FA81" s="91"/>
      <c r="FB81" s="91"/>
      <c r="FC81" s="91"/>
      <c r="FD81" s="91"/>
      <c r="FE81" s="91"/>
      <c r="FF81" s="91"/>
      <c r="FG81" s="91"/>
      <c r="FH81" s="92"/>
      <c r="FI81" s="272"/>
      <c r="FJ81" s="90"/>
      <c r="FK81" s="91">
        <v>170.27952069813554</v>
      </c>
      <c r="FL81" s="91"/>
      <c r="FM81" s="91"/>
      <c r="FN81" s="91"/>
      <c r="FO81" s="91"/>
      <c r="FP81" s="91"/>
      <c r="FQ81" s="91"/>
      <c r="FR81" s="91"/>
      <c r="FS81" s="91"/>
      <c r="FT81" s="91"/>
      <c r="FU81" s="91"/>
      <c r="FV81" s="92"/>
      <c r="FW81" s="272"/>
      <c r="FX81" s="90"/>
      <c r="FY81" s="91">
        <v>358.52742627679362</v>
      </c>
      <c r="FZ81" s="91"/>
      <c r="GA81" s="91"/>
      <c r="GB81" s="91"/>
      <c r="GC81" s="91"/>
      <c r="GD81" s="91"/>
      <c r="GE81" s="91"/>
      <c r="GF81" s="91"/>
      <c r="GG81" s="91"/>
      <c r="GH81" s="91"/>
      <c r="GI81" s="91"/>
      <c r="GJ81" s="92"/>
      <c r="GK81" s="272"/>
      <c r="GL81" s="90"/>
      <c r="GM81" s="91">
        <v>322.16671312169319</v>
      </c>
      <c r="GN81" s="91"/>
      <c r="GO81" s="91"/>
      <c r="GP81" s="91"/>
      <c r="GQ81" s="91"/>
      <c r="GR81" s="91"/>
      <c r="GS81" s="91"/>
      <c r="GT81" s="91"/>
      <c r="GU81" s="91"/>
      <c r="GV81" s="91"/>
      <c r="GW81" s="91"/>
      <c r="GX81" s="92"/>
      <c r="GY81" s="278"/>
      <c r="GZ81" s="90"/>
      <c r="HA81" s="91">
        <v>75.45505952380951</v>
      </c>
      <c r="HB81" s="91"/>
      <c r="HC81" s="91"/>
      <c r="HD81" s="91"/>
      <c r="HE81" s="91"/>
      <c r="HF81" s="91"/>
      <c r="HG81" s="91"/>
      <c r="HH81" s="91"/>
      <c r="HI81" s="91"/>
      <c r="HJ81" s="91"/>
      <c r="HK81" s="91"/>
      <c r="HL81" s="92"/>
      <c r="HM81" s="278"/>
      <c r="HN81" s="90"/>
      <c r="HO81" s="91">
        <v>18.378124999999979</v>
      </c>
      <c r="HP81" s="91"/>
      <c r="HQ81" s="91"/>
      <c r="HR81" s="91"/>
      <c r="HS81" s="91"/>
      <c r="HT81" s="91"/>
      <c r="HU81" s="91"/>
      <c r="HV81" s="91"/>
      <c r="HW81" s="91"/>
      <c r="HX81" s="91"/>
      <c r="HY81" s="91"/>
      <c r="HZ81" s="92"/>
    </row>
    <row r="82" spans="1:234" x14ac:dyDescent="0.35">
      <c r="I82" s="91"/>
      <c r="J82" s="91"/>
      <c r="EO82" s="98"/>
      <c r="EP82" s="91"/>
      <c r="EQ82" s="91"/>
      <c r="ER82" s="91"/>
      <c r="ES82" s="91"/>
      <c r="ET82" s="91"/>
      <c r="EU82" s="91"/>
    </row>
    <row r="83" spans="1:234" x14ac:dyDescent="0.35">
      <c r="EO83" s="98"/>
      <c r="EP83" s="91"/>
      <c r="EQ83" s="91"/>
      <c r="ER83" s="91"/>
      <c r="ES83" s="91"/>
      <c r="ET83" s="91"/>
      <c r="EU83" s="91"/>
    </row>
    <row r="84" spans="1:234" x14ac:dyDescent="0.35">
      <c r="EO84" s="98"/>
      <c r="EP84" s="91"/>
      <c r="EQ84" s="91"/>
      <c r="ER84" s="91"/>
      <c r="ES84" s="91"/>
      <c r="ET84" s="91"/>
      <c r="EU84" s="91"/>
    </row>
    <row r="85" spans="1:234" x14ac:dyDescent="0.35">
      <c r="EO85" s="98"/>
      <c r="EP85" s="91"/>
      <c r="EQ85" s="91"/>
      <c r="ER85" s="91"/>
      <c r="ES85" s="91"/>
      <c r="ET85" s="91"/>
      <c r="EU85" s="91"/>
    </row>
    <row r="86" spans="1:234" x14ac:dyDescent="0.35">
      <c r="EO86" s="98"/>
      <c r="EP86" s="91"/>
      <c r="EQ86" s="91"/>
      <c r="ER86" s="91"/>
      <c r="ES86" s="91"/>
      <c r="ET86" s="91"/>
      <c r="EU86" s="91"/>
    </row>
    <row r="87" spans="1:234" x14ac:dyDescent="0.35">
      <c r="EO87" s="98"/>
      <c r="EP87" s="91"/>
      <c r="EQ87" s="91"/>
      <c r="ER87" s="91"/>
      <c r="ES87" s="91"/>
      <c r="ET87" s="91"/>
      <c r="EU87" s="91"/>
    </row>
    <row r="88" spans="1:234" x14ac:dyDescent="0.35">
      <c r="EO88" s="98"/>
      <c r="EP88" s="91"/>
      <c r="EQ88" s="91"/>
      <c r="ER88" s="91"/>
      <c r="ES88" s="91"/>
      <c r="ET88" s="91"/>
      <c r="EU88" s="91"/>
    </row>
    <row r="89" spans="1:234" x14ac:dyDescent="0.35">
      <c r="EO89" s="98"/>
      <c r="EP89" s="91"/>
      <c r="EQ89" s="91"/>
      <c r="ER89" s="91"/>
      <c r="ES89" s="91"/>
      <c r="ET89" s="91"/>
      <c r="EU89" s="91"/>
    </row>
    <row r="90" spans="1:234" x14ac:dyDescent="0.35">
      <c r="EO90" s="98"/>
      <c r="EP90" s="91"/>
      <c r="EQ90" s="91"/>
      <c r="ER90" s="91"/>
      <c r="ES90" s="91"/>
      <c r="ET90" s="91"/>
      <c r="EU90" s="91"/>
    </row>
    <row r="91" spans="1:234" x14ac:dyDescent="0.35">
      <c r="EO91" s="98"/>
      <c r="EP91" s="91"/>
      <c r="EQ91" s="91"/>
      <c r="ER91" s="91"/>
      <c r="ES91" s="91"/>
      <c r="ET91" s="91"/>
      <c r="EU91" s="91"/>
    </row>
    <row r="92" spans="1:234" x14ac:dyDescent="0.35">
      <c r="EO92" s="98"/>
      <c r="EP92" s="91"/>
      <c r="EQ92" s="91"/>
      <c r="ER92" s="91"/>
      <c r="ES92" s="91"/>
      <c r="ET92" s="91"/>
      <c r="EU92" s="91"/>
    </row>
    <row r="93" spans="1:234" x14ac:dyDescent="0.35">
      <c r="EO93" s="98"/>
      <c r="EP93" s="91"/>
      <c r="EQ93" s="91"/>
      <c r="ER93" s="91"/>
      <c r="ES93" s="91"/>
      <c r="ET93" s="91"/>
      <c r="EU93" s="91"/>
    </row>
    <row r="94" spans="1:234" x14ac:dyDescent="0.35">
      <c r="CX94" s="98">
        <v>605</v>
      </c>
      <c r="CY94" s="98">
        <v>580</v>
      </c>
      <c r="CZ94" s="98">
        <v>563</v>
      </c>
      <c r="DA94" s="99">
        <v>504</v>
      </c>
      <c r="DS94" s="105">
        <v>504</v>
      </c>
      <c r="EO94" s="98"/>
      <c r="EP94" s="91"/>
      <c r="EQ94" s="91"/>
      <c r="ER94" s="91"/>
      <c r="ES94" s="91"/>
      <c r="ET94" s="91"/>
      <c r="EU94" s="91"/>
    </row>
    <row r="95" spans="1:234" x14ac:dyDescent="0.35">
      <c r="EO95" s="98"/>
      <c r="EP95" s="91"/>
      <c r="EQ95" s="91"/>
      <c r="ER95" s="91"/>
      <c r="ES95" s="91"/>
      <c r="ET95" s="91"/>
      <c r="EU95" s="91"/>
    </row>
    <row r="96" spans="1:234" x14ac:dyDescent="0.35">
      <c r="EO96" s="98"/>
      <c r="EP96" s="91"/>
      <c r="EQ96" s="91"/>
      <c r="ER96" s="91"/>
      <c r="ES96" s="91"/>
      <c r="ET96" s="91"/>
      <c r="EU96" s="91"/>
    </row>
    <row r="97" spans="145:151" x14ac:dyDescent="0.35">
      <c r="EO97" s="98"/>
      <c r="EP97" s="91"/>
      <c r="EQ97" s="91"/>
      <c r="ER97" s="91"/>
      <c r="ES97" s="91"/>
      <c r="ET97" s="91"/>
      <c r="EU97" s="91"/>
    </row>
    <row r="98" spans="145:151" x14ac:dyDescent="0.35">
      <c r="EO98" s="98"/>
      <c r="EP98" s="91"/>
      <c r="EQ98" s="91"/>
      <c r="ER98" s="91"/>
      <c r="ES98" s="91"/>
      <c r="ET98" s="91"/>
      <c r="EU98" s="91"/>
    </row>
    <row r="99" spans="145:151" x14ac:dyDescent="0.35">
      <c r="EO99" s="98"/>
      <c r="EP99" s="91"/>
      <c r="EQ99" s="91"/>
      <c r="ER99" s="91"/>
      <c r="ES99" s="91"/>
      <c r="ET99" s="91"/>
      <c r="EU99" s="91"/>
    </row>
    <row r="100" spans="145:151" x14ac:dyDescent="0.35">
      <c r="EO100" s="98"/>
      <c r="EP100" s="91"/>
      <c r="EQ100" s="91"/>
      <c r="ER100" s="91"/>
      <c r="ES100" s="91"/>
      <c r="ET100" s="91"/>
      <c r="EU100" s="91"/>
    </row>
    <row r="101" spans="145:151" x14ac:dyDescent="0.35">
      <c r="EO101" s="98"/>
      <c r="EP101" s="91"/>
      <c r="EQ101" s="91"/>
      <c r="ER101" s="91"/>
      <c r="ES101" s="91"/>
      <c r="ET101" s="91"/>
      <c r="EU101" s="91"/>
    </row>
    <row r="102" spans="145:151" x14ac:dyDescent="0.35">
      <c r="EO102" s="98"/>
      <c r="EP102" s="91"/>
      <c r="EQ102" s="91"/>
      <c r="ER102" s="91"/>
      <c r="ES102" s="91"/>
      <c r="ET102" s="91"/>
      <c r="EU102" s="91"/>
    </row>
    <row r="103" spans="145:151" x14ac:dyDescent="0.35">
      <c r="EO103" s="98"/>
      <c r="EP103" s="91"/>
      <c r="EQ103" s="91"/>
      <c r="ER103" s="91"/>
      <c r="ES103" s="91"/>
      <c r="ET103" s="91"/>
      <c r="EU103" s="91"/>
    </row>
    <row r="104" spans="145:151" x14ac:dyDescent="0.35">
      <c r="EO104" s="98"/>
      <c r="EP104" s="91"/>
      <c r="EQ104" s="91"/>
      <c r="ER104" s="91"/>
      <c r="ES104" s="91"/>
      <c r="ET104" s="91"/>
      <c r="EU104" s="91"/>
    </row>
    <row r="105" spans="145:151" x14ac:dyDescent="0.35">
      <c r="EO105" s="98"/>
      <c r="EP105" s="91"/>
      <c r="EQ105" s="91"/>
      <c r="ER105" s="91"/>
      <c r="ES105" s="91"/>
      <c r="ET105" s="91"/>
      <c r="EU105" s="91"/>
    </row>
    <row r="106" spans="145:151" x14ac:dyDescent="0.35">
      <c r="EO106" s="98"/>
      <c r="EP106" s="91"/>
      <c r="EQ106" s="91"/>
      <c r="ER106" s="91"/>
      <c r="ES106" s="91"/>
      <c r="ET106" s="91"/>
      <c r="EU106" s="91"/>
    </row>
    <row r="107" spans="145:151" x14ac:dyDescent="0.35">
      <c r="EO107" s="98"/>
      <c r="EP107" s="91"/>
      <c r="EQ107" s="91"/>
      <c r="ER107" s="91"/>
      <c r="ES107" s="91"/>
      <c r="ET107" s="91"/>
      <c r="EU107" s="91"/>
    </row>
  </sheetData>
  <mergeCells count="11">
    <mergeCell ref="HA1:HM1"/>
    <mergeCell ref="HO1:IA1"/>
    <mergeCell ref="FY1:GK1"/>
    <mergeCell ref="GM1:GY1"/>
    <mergeCell ref="C1:O1"/>
    <mergeCell ref="EW1:FI1"/>
    <mergeCell ref="AG1:AS1"/>
    <mergeCell ref="BK1:BW1"/>
    <mergeCell ref="CO1:DA1"/>
    <mergeCell ref="DS1:EE1"/>
    <mergeCell ref="FK1:FW1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92D050"/>
  </sheetPr>
  <dimension ref="A1:FC366"/>
  <sheetViews>
    <sheetView zoomScale="90" zoomScaleNormal="90" workbookViewId="0">
      <pane xSplit="1" ySplit="6" topLeftCell="B324" activePane="bottomRight" state="frozen"/>
      <selection activeCell="H1" sqref="H1"/>
      <selection pane="topRight" activeCell="I1" sqref="I1"/>
      <selection pane="bottomLeft" activeCell="H6" sqref="H6"/>
      <selection pane="bottomRight" activeCell="F342" sqref="F342"/>
    </sheetView>
  </sheetViews>
  <sheetFormatPr defaultColWidth="9.1796875" defaultRowHeight="13" x14ac:dyDescent="0.3"/>
  <cols>
    <col min="1" max="1" width="9.1796875" style="119"/>
    <col min="2" max="2" width="9.1796875" style="131" customWidth="1"/>
    <col min="3" max="3" width="9.1796875" style="137" customWidth="1"/>
    <col min="4" max="4" width="3.54296875" style="125" customWidth="1"/>
    <col min="5" max="6" width="9.1796875" style="137" customWidth="1"/>
    <col min="7" max="7" width="3.54296875" style="125" customWidth="1"/>
    <col min="8" max="9" width="9.1796875" style="137" customWidth="1"/>
    <col min="10" max="10" width="3.54296875" style="125" customWidth="1"/>
    <col min="11" max="12" width="9.1796875" style="137" customWidth="1"/>
    <col min="13" max="13" width="3.54296875" style="125" customWidth="1"/>
    <col min="14" max="14" width="9.1796875" style="137" customWidth="1"/>
    <col min="15" max="15" width="13.54296875" style="139" bestFit="1" customWidth="1"/>
    <col min="16" max="16" width="3.54296875" style="125" customWidth="1"/>
    <col min="17" max="19" width="9.1796875" style="137" customWidth="1"/>
    <col min="20" max="20" width="3.54296875" style="125" customWidth="1"/>
    <col min="21" max="22" width="9.1796875" style="137" customWidth="1"/>
    <col min="23" max="23" width="3.54296875" style="125" customWidth="1"/>
    <col min="24" max="27" width="9.1796875" style="137" customWidth="1"/>
    <col min="28" max="28" width="3.54296875" style="125" customWidth="1"/>
    <col min="29" max="29" width="9.1796875" style="142"/>
    <col min="30" max="16384" width="9.1796875" style="119"/>
  </cols>
  <sheetData>
    <row r="1" spans="1:33" ht="13" customHeight="1" x14ac:dyDescent="0.3">
      <c r="B1" s="131">
        <v>1</v>
      </c>
      <c r="C1" s="137">
        <v>2</v>
      </c>
      <c r="E1" s="137">
        <v>3</v>
      </c>
      <c r="F1" s="137">
        <v>4</v>
      </c>
      <c r="H1" s="137">
        <v>5</v>
      </c>
      <c r="I1" s="137">
        <v>6</v>
      </c>
      <c r="K1" s="137">
        <v>7</v>
      </c>
      <c r="L1" s="137">
        <v>8</v>
      </c>
      <c r="N1" s="137">
        <v>9</v>
      </c>
      <c r="O1" s="139">
        <v>10</v>
      </c>
      <c r="Q1" s="137">
        <v>11</v>
      </c>
      <c r="R1" s="137">
        <v>12</v>
      </c>
      <c r="S1" s="137">
        <v>14</v>
      </c>
      <c r="U1" s="137">
        <v>14</v>
      </c>
      <c r="V1" s="137">
        <v>15</v>
      </c>
      <c r="X1" s="137">
        <v>16</v>
      </c>
      <c r="Y1" s="137">
        <v>17</v>
      </c>
      <c r="Z1" s="137">
        <v>18</v>
      </c>
      <c r="AA1" s="137">
        <v>19</v>
      </c>
      <c r="AC1" s="388" t="s">
        <v>543</v>
      </c>
      <c r="AD1" s="389" t="s">
        <v>543</v>
      </c>
      <c r="AE1" s="389" t="s">
        <v>544</v>
      </c>
      <c r="AF1" s="389" t="s">
        <v>544</v>
      </c>
      <c r="AG1" s="389" t="s">
        <v>545</v>
      </c>
    </row>
    <row r="2" spans="1:33" x14ac:dyDescent="0.3">
      <c r="A2" s="385" t="s">
        <v>507</v>
      </c>
      <c r="B2" s="130" t="s">
        <v>7</v>
      </c>
      <c r="C2" s="136" t="s">
        <v>538</v>
      </c>
      <c r="D2" s="128"/>
      <c r="E2" s="136" t="s">
        <v>536</v>
      </c>
      <c r="F2" s="136" t="s">
        <v>537</v>
      </c>
      <c r="G2" s="128"/>
      <c r="H2" s="136" t="s">
        <v>530</v>
      </c>
      <c r="I2" s="136" t="s">
        <v>531</v>
      </c>
      <c r="J2" s="128"/>
      <c r="K2" s="136" t="s">
        <v>532</v>
      </c>
      <c r="L2" s="136" t="s">
        <v>533</v>
      </c>
      <c r="M2" s="128"/>
      <c r="N2" s="136" t="s">
        <v>534</v>
      </c>
      <c r="O2" s="136" t="s">
        <v>535</v>
      </c>
      <c r="P2" s="128"/>
      <c r="Q2" s="136" t="s">
        <v>539</v>
      </c>
      <c r="R2" s="136" t="s">
        <v>528</v>
      </c>
      <c r="S2" s="136" t="s">
        <v>529</v>
      </c>
      <c r="T2" s="128"/>
      <c r="U2" s="136" t="s">
        <v>541</v>
      </c>
      <c r="V2" s="136" t="s">
        <v>542</v>
      </c>
      <c r="W2" s="128"/>
      <c r="X2" s="136" t="s">
        <v>540</v>
      </c>
      <c r="Y2" s="136" t="s">
        <v>527</v>
      </c>
      <c r="Z2" s="136" t="s">
        <v>525</v>
      </c>
      <c r="AA2" s="136" t="s">
        <v>526</v>
      </c>
      <c r="AB2" s="128"/>
      <c r="AC2" s="388"/>
      <c r="AD2" s="389"/>
      <c r="AE2" s="389"/>
      <c r="AF2" s="389"/>
      <c r="AG2" s="389"/>
    </row>
    <row r="3" spans="1:33" ht="15" customHeight="1" x14ac:dyDescent="0.3">
      <c r="A3" s="385"/>
      <c r="B3" s="131" t="s">
        <v>382</v>
      </c>
      <c r="C3" s="137" t="s">
        <v>382</v>
      </c>
      <c r="D3" s="384" t="s">
        <v>484</v>
      </c>
      <c r="E3" s="137" t="s">
        <v>509</v>
      </c>
      <c r="F3" s="137" t="s">
        <v>509</v>
      </c>
      <c r="G3" s="384" t="s">
        <v>484</v>
      </c>
      <c r="H3" s="137" t="s">
        <v>508</v>
      </c>
      <c r="I3" s="137" t="s">
        <v>508</v>
      </c>
      <c r="J3" s="384" t="s">
        <v>484</v>
      </c>
      <c r="K3" s="137" t="s">
        <v>510</v>
      </c>
      <c r="L3" s="137" t="s">
        <v>510</v>
      </c>
      <c r="M3" s="384" t="s">
        <v>484</v>
      </c>
      <c r="N3" s="137" t="s">
        <v>493</v>
      </c>
      <c r="O3" s="137" t="s">
        <v>493</v>
      </c>
      <c r="P3" s="384" t="s">
        <v>484</v>
      </c>
      <c r="Q3" s="137" t="s">
        <v>508</v>
      </c>
      <c r="R3" s="137" t="s">
        <v>508</v>
      </c>
      <c r="S3" s="137" t="s">
        <v>508</v>
      </c>
      <c r="T3" s="384" t="s">
        <v>484</v>
      </c>
      <c r="U3" s="137" t="s">
        <v>511</v>
      </c>
      <c r="V3" s="137" t="s">
        <v>511</v>
      </c>
      <c r="W3" s="384" t="s">
        <v>484</v>
      </c>
      <c r="X3" s="137" t="s">
        <v>513</v>
      </c>
      <c r="Y3" s="137" t="s">
        <v>512</v>
      </c>
      <c r="Z3" s="137" t="s">
        <v>514</v>
      </c>
      <c r="AA3" s="137" t="s">
        <v>514</v>
      </c>
      <c r="AB3" s="384" t="s">
        <v>484</v>
      </c>
      <c r="AC3" s="388"/>
      <c r="AD3" s="389"/>
      <c r="AE3" s="389"/>
      <c r="AF3" s="389"/>
      <c r="AG3" s="389"/>
    </row>
    <row r="4" spans="1:33" ht="15" customHeight="1" x14ac:dyDescent="0.3">
      <c r="A4" s="385"/>
      <c r="B4" s="131" t="s">
        <v>495</v>
      </c>
      <c r="C4" s="137" t="s">
        <v>495</v>
      </c>
      <c r="D4" s="384"/>
      <c r="E4" s="137" t="s">
        <v>496</v>
      </c>
      <c r="F4" s="137" t="s">
        <v>496</v>
      </c>
      <c r="G4" s="384"/>
      <c r="H4" s="137" t="s">
        <v>496</v>
      </c>
      <c r="I4" s="137" t="s">
        <v>496</v>
      </c>
      <c r="J4" s="384"/>
      <c r="K4" s="137" t="s">
        <v>494</v>
      </c>
      <c r="L4" s="137" t="s">
        <v>494</v>
      </c>
      <c r="M4" s="384"/>
      <c r="N4" s="137" t="s">
        <v>494</v>
      </c>
      <c r="O4" s="137" t="s">
        <v>494</v>
      </c>
      <c r="P4" s="384"/>
      <c r="Q4" s="137" t="s">
        <v>494</v>
      </c>
      <c r="R4" s="137" t="s">
        <v>494</v>
      </c>
      <c r="S4" s="137" t="s">
        <v>494</v>
      </c>
      <c r="T4" s="384"/>
      <c r="U4" s="137" t="s">
        <v>495</v>
      </c>
      <c r="V4" s="137" t="s">
        <v>495</v>
      </c>
      <c r="W4" s="384"/>
      <c r="X4" s="137" t="s">
        <v>495</v>
      </c>
      <c r="Y4" s="137" t="s">
        <v>496</v>
      </c>
      <c r="Z4" s="137" t="s">
        <v>496</v>
      </c>
      <c r="AA4" s="137" t="s">
        <v>496</v>
      </c>
      <c r="AB4" s="384"/>
      <c r="AC4" s="388"/>
      <c r="AD4" s="389"/>
      <c r="AE4" s="389"/>
      <c r="AF4" s="389"/>
      <c r="AG4" s="389"/>
    </row>
    <row r="5" spans="1:33" s="129" customFormat="1" ht="39" x14ac:dyDescent="0.3">
      <c r="A5" s="140" t="s">
        <v>6</v>
      </c>
      <c r="B5" s="132" t="s">
        <v>546</v>
      </c>
      <c r="C5" s="138" t="s">
        <v>499</v>
      </c>
      <c r="D5" s="384"/>
      <c r="E5" s="138" t="s">
        <v>515</v>
      </c>
      <c r="F5" s="138" t="s">
        <v>499</v>
      </c>
      <c r="G5" s="384"/>
      <c r="H5" s="138" t="s">
        <v>515</v>
      </c>
      <c r="I5" s="138" t="s">
        <v>499</v>
      </c>
      <c r="J5" s="384"/>
      <c r="K5" s="138" t="s">
        <v>516</v>
      </c>
      <c r="L5" s="138" t="s">
        <v>517</v>
      </c>
      <c r="M5" s="384"/>
      <c r="N5" s="138" t="s">
        <v>516</v>
      </c>
      <c r="O5" s="138" t="s">
        <v>517</v>
      </c>
      <c r="P5" s="384"/>
      <c r="Q5" s="138" t="s">
        <v>520</v>
      </c>
      <c r="R5" s="138" t="s">
        <v>518</v>
      </c>
      <c r="S5" s="138" t="s">
        <v>519</v>
      </c>
      <c r="T5" s="384"/>
      <c r="U5" s="138" t="s">
        <v>515</v>
      </c>
      <c r="V5" s="138" t="s">
        <v>499</v>
      </c>
      <c r="W5" s="384"/>
      <c r="X5" s="138" t="s">
        <v>515</v>
      </c>
      <c r="Y5" s="138" t="s">
        <v>515</v>
      </c>
      <c r="Z5" s="138" t="s">
        <v>515</v>
      </c>
      <c r="AA5" s="138" t="s">
        <v>499</v>
      </c>
      <c r="AB5" s="384"/>
      <c r="AC5" s="144" t="s">
        <v>516</v>
      </c>
      <c r="AD5" s="122" t="s">
        <v>517</v>
      </c>
      <c r="AE5" s="122" t="s">
        <v>515</v>
      </c>
      <c r="AF5" s="122" t="s">
        <v>499</v>
      </c>
      <c r="AG5" s="122" t="s">
        <v>515</v>
      </c>
    </row>
    <row r="6" spans="1:33" x14ac:dyDescent="0.3">
      <c r="A6" s="123"/>
      <c r="B6" s="131" t="s">
        <v>505</v>
      </c>
      <c r="C6" s="137" t="s">
        <v>505</v>
      </c>
      <c r="D6" s="127"/>
      <c r="E6" s="137" t="s">
        <v>521</v>
      </c>
      <c r="F6" s="137" t="s">
        <v>521</v>
      </c>
      <c r="G6" s="127"/>
      <c r="H6" s="137" t="s">
        <v>521</v>
      </c>
      <c r="I6" s="137" t="s">
        <v>521</v>
      </c>
      <c r="J6" s="127"/>
      <c r="K6" s="137" t="s">
        <v>522</v>
      </c>
      <c r="L6" s="137" t="s">
        <v>522</v>
      </c>
      <c r="M6" s="127"/>
      <c r="N6" s="137" t="s">
        <v>522</v>
      </c>
      <c r="O6" s="137" t="s">
        <v>522</v>
      </c>
      <c r="P6" s="127"/>
      <c r="Q6" s="137" t="s">
        <v>523</v>
      </c>
      <c r="R6" s="137" t="s">
        <v>523</v>
      </c>
      <c r="S6" s="137" t="s">
        <v>523</v>
      </c>
      <c r="T6" s="127"/>
      <c r="U6" s="137" t="s">
        <v>505</v>
      </c>
      <c r="V6" s="137" t="s">
        <v>524</v>
      </c>
      <c r="W6" s="127"/>
      <c r="X6" s="137" t="s">
        <v>505</v>
      </c>
      <c r="Y6" s="137" t="s">
        <v>521</v>
      </c>
      <c r="Z6" s="137" t="s">
        <v>521</v>
      </c>
      <c r="AA6" s="137" t="s">
        <v>521</v>
      </c>
      <c r="AB6" s="127"/>
      <c r="AC6" s="386" t="s">
        <v>547</v>
      </c>
      <c r="AD6" s="387"/>
      <c r="AE6" s="387"/>
      <c r="AF6" s="387"/>
      <c r="AG6" s="387"/>
    </row>
    <row r="7" spans="1:33" x14ac:dyDescent="0.3">
      <c r="A7" s="124">
        <v>33970</v>
      </c>
      <c r="B7" s="143" t="str">
        <f>_xll.GetPrice(B$2, "MonthlyAverage", "Mid", EOMONTH($A7, 0))</f>
        <v>#N/A No price available for MonthlyAverage before 30/09/2009</v>
      </c>
      <c r="C7" s="141" t="str">
        <f>_xll.GetPrice(C$2, "MonthlyAverage", "Mid", EOMONTH($A7, 0))</f>
        <v>#N/A No price available for MonthlyAverage before 30/10/2009</v>
      </c>
      <c r="D7" s="127" t="e">
        <f t="shared" ref="D7:D30" si="0">C7-B7</f>
        <v>#VALUE!</v>
      </c>
      <c r="E7" s="141" t="str">
        <f>_xll.GetPrice(E$2, "MonthlyAverage", "Mid", EOMONTH($A7, 0))</f>
        <v>#N/A No price available for MonthlyAverage before 29/01/2010</v>
      </c>
      <c r="F7" s="141" t="str">
        <f>_xll.GetPrice(F$2, "MonthlyAverage", "Mid", EOMONTH($A7, 0))</f>
        <v>#N/A No price available for MonthlyAverage before 31/03/1993</v>
      </c>
      <c r="G7" s="127" t="e">
        <f t="shared" ref="G7:G30" si="1">F7-E7</f>
        <v>#VALUE!</v>
      </c>
      <c r="H7" s="141" t="str">
        <f>_xll.GetPrice(H$2, "MonthlyAverage", "Mid", EOMONTH($A7, 0))</f>
        <v>#N/A No price available for MonthlyAverage before 31/05/2010</v>
      </c>
      <c r="I7" s="141" t="str">
        <f>_xll.GetPrice(I$2, "MonthlyAverage", "Mid", EOMONTH($A7, 0))</f>
        <v>#N/A No price available for MonthlyAverage before 31/05/2010</v>
      </c>
      <c r="J7" s="127" t="e">
        <f t="shared" ref="J7:J30" si="2">I7-H7</f>
        <v>#VALUE!</v>
      </c>
      <c r="K7" s="141" t="str">
        <f>_xll.GetPrice(K$2, , "Mid", EOMONTH($A7, 0))</f>
        <v>#N/A No price available before 20/06/2014</v>
      </c>
      <c r="L7" s="141" t="str">
        <f>_xll.GetPrice(L$2, , "Mid", EOMONTH($A7, 0))</f>
        <v>#N/A No price available before 21/11/2014</v>
      </c>
      <c r="M7" s="127" t="e">
        <f t="shared" ref="M7:M70" si="3">L7-K7</f>
        <v>#VALUE!</v>
      </c>
      <c r="N7" s="141" t="str">
        <f>_xll.GetPrice(N$2, , "Mid", EOMONTH($A7, 0))</f>
        <v>#N/A No price available before 11/07/2014</v>
      </c>
      <c r="O7" s="141" t="str">
        <f>_xll.GetPrice(O$2, , "Mid", EOMONTH($A7, 0))</f>
        <v>#N/A No price available before 15/03/2019</v>
      </c>
      <c r="P7" s="127" t="e">
        <f t="shared" ref="P7:P70" si="4">O7-N7</f>
        <v>#VALUE!</v>
      </c>
      <c r="Q7" s="141" t="str">
        <f>_xll.GetPrice(Q$2, "MonthlyAverage", "Mid", EOMONTH($A7, 0))</f>
        <v>#N/A No price available for MonthlyAverage before 31/05/1993</v>
      </c>
      <c r="R7" s="141" t="str">
        <f>_xll.GetPrice(R$2, , "Mid", EOMONTH($A7, 0))</f>
        <v>#N/A No price available before 05/05/1993</v>
      </c>
      <c r="S7" s="141" t="str">
        <f>_xll.GetPrice(S$2, , "Mid", EOMONTH($A7, 0))</f>
        <v>#N/A No price available before 05/05/1993</v>
      </c>
      <c r="T7" s="127" t="e">
        <f t="shared" ref="T7:T30" si="5">S7-R7</f>
        <v>#VALUE!</v>
      </c>
      <c r="U7" s="141" t="str">
        <f>_xll.GetPrice(U$2, "MonthlyAverage", "Mid", EOMONTH($A7, 0))</f>
        <v>#N/A No price available for MonthlyAverage before 30/07/2010</v>
      </c>
      <c r="V7" s="141" t="str">
        <f>_xll.GetPrice(V$2, "MonthlyAverage", "Mid", EOMONTH($A7, 0))</f>
        <v>#N/A No price available for MonthlyAverage before 29/01/2010</v>
      </c>
      <c r="W7" s="127" t="e">
        <f t="shared" ref="W7:W30" si="6">V7-U7</f>
        <v>#VALUE!</v>
      </c>
      <c r="X7" s="141" t="str">
        <f>_xll.GetPrice(X$2, "MonthlyAverage", "Mid", EOMONTH($A7, 0))</f>
        <v>#N/A No price available for MonthlyAverage before 29/05/2015</v>
      </c>
      <c r="Y7" s="141" t="str">
        <f>_xll.GetPrice(Y$2, "MonthlyAverage", "Mid", EOMONTH($A7, 0))</f>
        <v>#N/A No price available for MonthlyAverage before 31/05/2012</v>
      </c>
      <c r="Z7" s="141" t="str">
        <f>_xll.GetPrice(Z$2, "MonthlyAverage", "Mid", EOMONTH($A7, 0))</f>
        <v>#N/A No price available for MonthlyAverage before 31/05/2012</v>
      </c>
      <c r="AA7" s="141" t="str">
        <f>_xll.GetPrice(AA$2, "MonthlyAverage", "Mid", EOMONTH($A7, 0))</f>
        <v>#N/A No price available for MonthlyAverage before 31/12/2013</v>
      </c>
      <c r="AB7" s="127" t="e">
        <f t="shared" ref="AB7:AB30" si="7">AA7-Z7</f>
        <v>#VALUE!</v>
      </c>
      <c r="AC7" s="142" t="e">
        <f>K7-N7</f>
        <v>#VALUE!</v>
      </c>
      <c r="AD7" s="119" t="e">
        <f>L7-O7</f>
        <v>#VALUE!</v>
      </c>
      <c r="AE7" s="119" t="e">
        <f>U7-B7</f>
        <v>#VALUE!</v>
      </c>
      <c r="AF7" s="119" t="e">
        <f>V7-C7</f>
        <v>#VALUE!</v>
      </c>
      <c r="AG7" s="119" t="e">
        <f>Y7-Z7</f>
        <v>#VALUE!</v>
      </c>
    </row>
    <row r="8" spans="1:33" x14ac:dyDescent="0.3">
      <c r="A8" s="124">
        <v>34001</v>
      </c>
      <c r="B8" s="143" t="str">
        <f>_xll.GetPrice(B$2, "MonthlyAverage", "Mid", EOMONTH($A8, 0))</f>
        <v>#N/A No price available for MonthlyAverage before 30/09/2009</v>
      </c>
      <c r="C8" s="141" t="str">
        <f>_xll.GetPrice(C$2, "MonthlyAverage", "Mid", EOMONTH($A8, 0))</f>
        <v>#N/A No price available for MonthlyAverage before 30/10/2009</v>
      </c>
      <c r="D8" s="127" t="e">
        <f t="shared" si="0"/>
        <v>#VALUE!</v>
      </c>
      <c r="E8" s="141" t="str">
        <f>_xll.GetPrice(E$2, "MonthlyAverage", "Mid", EOMONTH($A8, 0))</f>
        <v>#N/A No price available for MonthlyAverage before 29/01/2010</v>
      </c>
      <c r="F8" s="141" t="str">
        <f>_xll.GetPrice(F$2, "MonthlyAverage", "Mid", EOMONTH($A8, 0))</f>
        <v>#N/A No price available for MonthlyAverage before 31/03/1993</v>
      </c>
      <c r="G8" s="127" t="e">
        <f t="shared" si="1"/>
        <v>#VALUE!</v>
      </c>
      <c r="H8" s="141" t="str">
        <f>_xll.GetPrice(H$2, "MonthlyAverage", "Mid", EOMONTH($A8, 0))</f>
        <v>#N/A No price available for MonthlyAverage before 31/05/2010</v>
      </c>
      <c r="I8" s="141" t="str">
        <f>_xll.GetPrice(I$2, "MonthlyAverage", "Mid", EOMONTH($A8, 0))</f>
        <v>#N/A No price available for MonthlyAverage before 31/05/2010</v>
      </c>
      <c r="J8" s="127" t="e">
        <f t="shared" si="2"/>
        <v>#VALUE!</v>
      </c>
      <c r="K8" s="141" t="str">
        <f>_xll.GetPrice(K$2, , "Mid", EOMONTH($A8, 0))</f>
        <v>#N/A No price available before 20/06/2014</v>
      </c>
      <c r="L8" s="141" t="str">
        <f>_xll.GetPrice(L$2, , "Mid", EOMONTH($A8, 0))</f>
        <v>#N/A No price available before 21/11/2014</v>
      </c>
      <c r="M8" s="127" t="e">
        <f t="shared" si="3"/>
        <v>#VALUE!</v>
      </c>
      <c r="N8" s="141" t="str">
        <f>_xll.GetPrice(N$2, , "Mid", EOMONTH($A8, 0))</f>
        <v>#N/A No price available before 11/07/2014</v>
      </c>
      <c r="O8" s="141" t="str">
        <f>_xll.GetPrice(O$2, , "Mid", EOMONTH($A8, 0))</f>
        <v>#N/A No price available before 15/03/2019</v>
      </c>
      <c r="P8" s="127" t="e">
        <f t="shared" si="4"/>
        <v>#VALUE!</v>
      </c>
      <c r="Q8" s="141" t="str">
        <f>_xll.GetPrice(Q$2, "MonthlyAverage", "Mid", EOMONTH($A8, 0))</f>
        <v>#N/A No price available for MonthlyAverage before 31/05/1993</v>
      </c>
      <c r="R8" s="141" t="str">
        <f>_xll.GetPrice(R$2, , "Mid", EOMONTH($A8, 0))</f>
        <v>#N/A No price available before 05/05/1993</v>
      </c>
      <c r="S8" s="141" t="str">
        <f>_xll.GetPrice(S$2, , "Mid", EOMONTH($A8, 0))</f>
        <v>#N/A No price available before 05/05/1993</v>
      </c>
      <c r="T8" s="127" t="e">
        <f t="shared" si="5"/>
        <v>#VALUE!</v>
      </c>
      <c r="U8" s="141" t="str">
        <f>_xll.GetPrice(U$2, "MonthlyAverage", "Mid", EOMONTH($A8, 0))</f>
        <v>#N/A No price available for MonthlyAverage before 30/07/2010</v>
      </c>
      <c r="V8" s="141" t="str">
        <f>_xll.GetPrice(V$2, "MonthlyAverage", "Mid", EOMONTH($A8, 0))</f>
        <v>#N/A No price available for MonthlyAverage before 29/01/2010</v>
      </c>
      <c r="W8" s="127" t="e">
        <f t="shared" si="6"/>
        <v>#VALUE!</v>
      </c>
      <c r="X8" s="141" t="str">
        <f>_xll.GetPrice(X$2, "MonthlyAverage", "Mid", EOMONTH($A8, 0))</f>
        <v>#N/A No price available for MonthlyAverage before 29/05/2015</v>
      </c>
      <c r="Y8" s="141" t="str">
        <f>_xll.GetPrice(Y$2, "MonthlyAverage", "Mid", EOMONTH($A8, 0))</f>
        <v>#N/A No price available for MonthlyAverage before 31/05/2012</v>
      </c>
      <c r="Z8" s="141" t="str">
        <f>_xll.GetPrice(Z$2, "MonthlyAverage", "Mid", EOMONTH($A8, 0))</f>
        <v>#N/A No price available for MonthlyAverage before 31/05/2012</v>
      </c>
      <c r="AA8" s="141" t="str">
        <f>_xll.GetPrice(AA$2, "MonthlyAverage", "Mid", EOMONTH($A8, 0))</f>
        <v>#N/A No price available for MonthlyAverage before 31/12/2013</v>
      </c>
      <c r="AB8" s="127" t="e">
        <f t="shared" si="7"/>
        <v>#VALUE!</v>
      </c>
      <c r="AC8" s="142" t="e">
        <f t="shared" ref="AC8:AC71" si="8">K8-N8</f>
        <v>#VALUE!</v>
      </c>
      <c r="AD8" s="119" t="e">
        <f t="shared" ref="AD8:AD71" si="9">L8-O8</f>
        <v>#VALUE!</v>
      </c>
      <c r="AE8" s="119" t="e">
        <f t="shared" ref="AE8:AE71" si="10">U8-B8</f>
        <v>#VALUE!</v>
      </c>
      <c r="AF8" s="119" t="e">
        <f t="shared" ref="AF8:AF71" si="11">V8-C8</f>
        <v>#VALUE!</v>
      </c>
      <c r="AG8" s="119" t="e">
        <f t="shared" ref="AG8:AG71" si="12">Y8-Z8</f>
        <v>#VALUE!</v>
      </c>
    </row>
    <row r="9" spans="1:33" x14ac:dyDescent="0.3">
      <c r="A9" s="124">
        <v>34029</v>
      </c>
      <c r="B9" s="143" t="str">
        <f>_xll.GetPrice(B$2, "MonthlyAverage", "Mid", EOMONTH($A9, 0))</f>
        <v>#N/A No price available for MonthlyAverage before 30/09/2009</v>
      </c>
      <c r="C9" s="141" t="str">
        <f>_xll.GetPrice(C$2, "MonthlyAverage", "Mid", EOMONTH($A9, 0))</f>
        <v>#N/A No price available for MonthlyAverage before 30/10/2009</v>
      </c>
      <c r="D9" s="127" t="e">
        <f t="shared" si="0"/>
        <v>#VALUE!</v>
      </c>
      <c r="E9" s="141" t="str">
        <f>_xll.GetPrice(E$2, "MonthlyAverage", "Mid", EOMONTH($A9, 0))</f>
        <v>#N/A No price available for MonthlyAverage before 29/01/2010</v>
      </c>
      <c r="F9" s="141">
        <f>_xll.GetPrice(F$2, "MonthlyAverage", "Mid", EOMONTH($A9, 0))</f>
        <v>109.84</v>
      </c>
      <c r="G9" s="127" t="e">
        <f t="shared" si="1"/>
        <v>#VALUE!</v>
      </c>
      <c r="H9" s="141" t="str">
        <f>_xll.GetPrice(H$2, "MonthlyAverage", "Mid", EOMONTH($A9, 0))</f>
        <v>#N/A No price available for MonthlyAverage before 31/05/2010</v>
      </c>
      <c r="I9" s="141" t="str">
        <f>_xll.GetPrice(I$2, "MonthlyAverage", "Mid", EOMONTH($A9, 0))</f>
        <v>#N/A No price available for MonthlyAverage before 31/05/2010</v>
      </c>
      <c r="J9" s="127" t="e">
        <f t="shared" si="2"/>
        <v>#VALUE!</v>
      </c>
      <c r="K9" s="141" t="str">
        <f>_xll.GetPrice(K$2, , "Mid", EOMONTH($A9, 0))</f>
        <v>#N/A No price available before 20/06/2014</v>
      </c>
      <c r="L9" s="141" t="str">
        <f>_xll.GetPrice(L$2, , "Mid", EOMONTH($A9, 0))</f>
        <v>#N/A No price available before 21/11/2014</v>
      </c>
      <c r="M9" s="127" t="e">
        <f t="shared" si="3"/>
        <v>#VALUE!</v>
      </c>
      <c r="N9" s="141" t="str">
        <f>_xll.GetPrice(N$2, , "Mid", EOMONTH($A9, 0))</f>
        <v>#N/A No price available before 11/07/2014</v>
      </c>
      <c r="O9" s="141" t="str">
        <f>_xll.GetPrice(O$2, , "Mid", EOMONTH($A9, 0))</f>
        <v>#N/A No price available before 15/03/2019</v>
      </c>
      <c r="P9" s="127" t="e">
        <f t="shared" si="4"/>
        <v>#VALUE!</v>
      </c>
      <c r="Q9" s="141" t="str">
        <f>_xll.GetPrice(Q$2, "MonthlyAverage", "Mid", EOMONTH($A9, 0))</f>
        <v>#N/A No price available for MonthlyAverage before 31/05/1993</v>
      </c>
      <c r="R9" s="141" t="str">
        <f>_xll.GetPrice(R$2, , "Mid", EOMONTH($A9, 0))</f>
        <v>#N/A No price available before 05/05/1993</v>
      </c>
      <c r="S9" s="141" t="str">
        <f>_xll.GetPrice(S$2, , "Mid", EOMONTH($A9, 0))</f>
        <v>#N/A No price available before 05/05/1993</v>
      </c>
      <c r="T9" s="127" t="e">
        <f t="shared" si="5"/>
        <v>#VALUE!</v>
      </c>
      <c r="U9" s="141" t="str">
        <f>_xll.GetPrice(U$2, "MonthlyAverage", "Mid", EOMONTH($A9, 0))</f>
        <v>#N/A No price available for MonthlyAverage before 30/07/2010</v>
      </c>
      <c r="V9" s="141" t="str">
        <f>_xll.GetPrice(V$2, "MonthlyAverage", "Mid", EOMONTH($A9, 0))</f>
        <v>#N/A No price available for MonthlyAverage before 29/01/2010</v>
      </c>
      <c r="W9" s="127" t="e">
        <f t="shared" si="6"/>
        <v>#VALUE!</v>
      </c>
      <c r="X9" s="141" t="str">
        <f>_xll.GetPrice(X$2, "MonthlyAverage", "Mid", EOMONTH($A9, 0))</f>
        <v>#N/A No price available for MonthlyAverage before 29/05/2015</v>
      </c>
      <c r="Y9" s="141" t="str">
        <f>_xll.GetPrice(Y$2, "MonthlyAverage", "Mid", EOMONTH($A9, 0))</f>
        <v>#N/A No price available for MonthlyAverage before 31/05/2012</v>
      </c>
      <c r="Z9" s="141" t="str">
        <f>_xll.GetPrice(Z$2, "MonthlyAverage", "Mid", EOMONTH($A9, 0))</f>
        <v>#N/A No price available for MonthlyAverage before 31/05/2012</v>
      </c>
      <c r="AA9" s="141" t="str">
        <f>_xll.GetPrice(AA$2, "MonthlyAverage", "Mid", EOMONTH($A9, 0))</f>
        <v>#N/A No price available for MonthlyAverage before 31/12/2013</v>
      </c>
      <c r="AB9" s="127" t="e">
        <f t="shared" si="7"/>
        <v>#VALUE!</v>
      </c>
      <c r="AC9" s="142" t="e">
        <f t="shared" si="8"/>
        <v>#VALUE!</v>
      </c>
      <c r="AD9" s="119" t="e">
        <f t="shared" si="9"/>
        <v>#VALUE!</v>
      </c>
      <c r="AE9" s="119" t="e">
        <f t="shared" si="10"/>
        <v>#VALUE!</v>
      </c>
      <c r="AF9" s="119" t="e">
        <f t="shared" si="11"/>
        <v>#VALUE!</v>
      </c>
      <c r="AG9" s="119" t="e">
        <f t="shared" si="12"/>
        <v>#VALUE!</v>
      </c>
    </row>
    <row r="10" spans="1:33" x14ac:dyDescent="0.3">
      <c r="A10" s="124">
        <v>34060</v>
      </c>
      <c r="B10" s="143" t="str">
        <f>_xll.GetPrice(B$2, "MonthlyAverage", "Mid", EOMONTH($A10, 0))</f>
        <v>#N/A No price available for MonthlyAverage before 30/09/2009</v>
      </c>
      <c r="C10" s="141" t="str">
        <f>_xll.GetPrice(C$2, "MonthlyAverage", "Mid", EOMONTH($A10, 0))</f>
        <v>#N/A No price available for MonthlyAverage before 30/10/2009</v>
      </c>
      <c r="D10" s="127" t="e">
        <f t="shared" si="0"/>
        <v>#VALUE!</v>
      </c>
      <c r="E10" s="141" t="str">
        <f>_xll.GetPrice(E$2, "MonthlyAverage", "Mid", EOMONTH($A10, 0))</f>
        <v>#N/A No price available for MonthlyAverage before 29/01/2010</v>
      </c>
      <c r="F10" s="141">
        <f>_xll.GetPrice(F$2, "MonthlyAverage", "Mid", EOMONTH($A10, 0))</f>
        <v>109.5</v>
      </c>
      <c r="G10" s="127" t="e">
        <f t="shared" si="1"/>
        <v>#VALUE!</v>
      </c>
      <c r="H10" s="141" t="str">
        <f>_xll.GetPrice(H$2, "MonthlyAverage", "Mid", EOMONTH($A10, 0))</f>
        <v>#N/A No price available for MonthlyAverage before 31/05/2010</v>
      </c>
      <c r="I10" s="141" t="str">
        <f>_xll.GetPrice(I$2, "MonthlyAverage", "Mid", EOMONTH($A10, 0))</f>
        <v>#N/A No price available for MonthlyAverage before 31/05/2010</v>
      </c>
      <c r="J10" s="127" t="e">
        <f t="shared" si="2"/>
        <v>#VALUE!</v>
      </c>
      <c r="K10" s="141" t="str">
        <f>_xll.GetPrice(K$2, , "Mid", EOMONTH($A10, 0))</f>
        <v>#N/A No price available before 20/06/2014</v>
      </c>
      <c r="L10" s="141" t="str">
        <f>_xll.GetPrice(L$2, , "Mid", EOMONTH($A10, 0))</f>
        <v>#N/A No price available before 21/11/2014</v>
      </c>
      <c r="M10" s="127" t="e">
        <f t="shared" si="3"/>
        <v>#VALUE!</v>
      </c>
      <c r="N10" s="141" t="str">
        <f>_xll.GetPrice(N$2, , "Mid", EOMONTH($A10, 0))</f>
        <v>#N/A No price available before 11/07/2014</v>
      </c>
      <c r="O10" s="141" t="str">
        <f>_xll.GetPrice(O$2, , "Mid", EOMONTH($A10, 0))</f>
        <v>#N/A No price available before 15/03/2019</v>
      </c>
      <c r="P10" s="127" t="e">
        <f t="shared" si="4"/>
        <v>#VALUE!</v>
      </c>
      <c r="Q10" s="141" t="str">
        <f>_xll.GetPrice(Q$2, "MonthlyAverage", "Mid", EOMONTH($A10, 0))</f>
        <v>#N/A No price available for MonthlyAverage before 31/05/1993</v>
      </c>
      <c r="R10" s="141" t="str">
        <f>_xll.GetPrice(R$2, , "Mid", EOMONTH($A10, 0))</f>
        <v>#N/A No price available before 05/05/1993</v>
      </c>
      <c r="S10" s="141" t="str">
        <f>_xll.GetPrice(S$2, , "Mid", EOMONTH($A10, 0))</f>
        <v>#N/A No price available before 05/05/1993</v>
      </c>
      <c r="T10" s="127" t="e">
        <f t="shared" si="5"/>
        <v>#VALUE!</v>
      </c>
      <c r="U10" s="141" t="str">
        <f>_xll.GetPrice(U$2, "MonthlyAverage", "Mid", EOMONTH($A10, 0))</f>
        <v>#N/A No price available for MonthlyAverage before 30/07/2010</v>
      </c>
      <c r="V10" s="141" t="str">
        <f>_xll.GetPrice(V$2, "MonthlyAverage", "Mid", EOMONTH($A10, 0))</f>
        <v>#N/A No price available for MonthlyAverage before 29/01/2010</v>
      </c>
      <c r="W10" s="127" t="e">
        <f t="shared" si="6"/>
        <v>#VALUE!</v>
      </c>
      <c r="X10" s="141" t="str">
        <f>_xll.GetPrice(X$2, "MonthlyAverage", "Mid", EOMONTH($A10, 0))</f>
        <v>#N/A No price available for MonthlyAverage before 29/05/2015</v>
      </c>
      <c r="Y10" s="141" t="str">
        <f>_xll.GetPrice(Y$2, "MonthlyAverage", "Mid", EOMONTH($A10, 0))</f>
        <v>#N/A No price available for MonthlyAverage before 31/05/2012</v>
      </c>
      <c r="Z10" s="141" t="str">
        <f>_xll.GetPrice(Z$2, "MonthlyAverage", "Mid", EOMONTH($A10, 0))</f>
        <v>#N/A No price available for MonthlyAverage before 31/05/2012</v>
      </c>
      <c r="AA10" s="141" t="str">
        <f>_xll.GetPrice(AA$2, "MonthlyAverage", "Mid", EOMONTH($A10, 0))</f>
        <v>#N/A No price available for MonthlyAverage before 31/12/2013</v>
      </c>
      <c r="AB10" s="127" t="e">
        <f t="shared" si="7"/>
        <v>#VALUE!</v>
      </c>
      <c r="AC10" s="142" t="e">
        <f t="shared" si="8"/>
        <v>#VALUE!</v>
      </c>
      <c r="AD10" s="119" t="e">
        <f t="shared" si="9"/>
        <v>#VALUE!</v>
      </c>
      <c r="AE10" s="119" t="e">
        <f t="shared" si="10"/>
        <v>#VALUE!</v>
      </c>
      <c r="AF10" s="119" t="e">
        <f t="shared" si="11"/>
        <v>#VALUE!</v>
      </c>
      <c r="AG10" s="119" t="e">
        <f t="shared" si="12"/>
        <v>#VALUE!</v>
      </c>
    </row>
    <row r="11" spans="1:33" x14ac:dyDescent="0.3">
      <c r="A11" s="124">
        <v>34090</v>
      </c>
      <c r="B11" s="143" t="str">
        <f>_xll.GetPrice(B$2, "MonthlyAverage", "Mid", EOMONTH($A11, 0))</f>
        <v>#N/A No price available for MonthlyAverage before 30/09/2009</v>
      </c>
      <c r="C11" s="141" t="str">
        <f>_xll.GetPrice(C$2, "MonthlyAverage", "Mid", EOMONTH($A11, 0))</f>
        <v>#N/A No price available for MonthlyAverage before 30/10/2009</v>
      </c>
      <c r="D11" s="127" t="e">
        <f t="shared" si="0"/>
        <v>#VALUE!</v>
      </c>
      <c r="E11" s="141" t="str">
        <f>_xll.GetPrice(E$2, "MonthlyAverage", "Mid", EOMONTH($A11, 0))</f>
        <v>#N/A No price available for MonthlyAverage before 29/01/2010</v>
      </c>
      <c r="F11" s="141">
        <f>_xll.GetPrice(F$2, "MonthlyAverage", "Mid", EOMONTH($A11, 0))</f>
        <v>119.17</v>
      </c>
      <c r="G11" s="127" t="e">
        <f t="shared" si="1"/>
        <v>#VALUE!</v>
      </c>
      <c r="H11" s="141" t="str">
        <f>_xll.GetPrice(H$2, "MonthlyAverage", "Mid", EOMONTH($A11, 0))</f>
        <v>#N/A No price available for MonthlyAverage before 31/05/2010</v>
      </c>
      <c r="I11" s="141" t="str">
        <f>_xll.GetPrice(I$2, "MonthlyAverage", "Mid", EOMONTH($A11, 0))</f>
        <v>#N/A No price available for MonthlyAverage before 31/05/2010</v>
      </c>
      <c r="J11" s="127" t="e">
        <f t="shared" si="2"/>
        <v>#VALUE!</v>
      </c>
      <c r="K11" s="141" t="str">
        <f>_xll.GetPrice(K$2, , "Mid", EOMONTH($A11, 0))</f>
        <v>#N/A No price available before 20/06/2014</v>
      </c>
      <c r="L11" s="141" t="str">
        <f>_xll.GetPrice(L$2, , "Mid", EOMONTH($A11, 0))</f>
        <v>#N/A No price available before 21/11/2014</v>
      </c>
      <c r="M11" s="127" t="e">
        <f t="shared" si="3"/>
        <v>#VALUE!</v>
      </c>
      <c r="N11" s="141" t="str">
        <f>_xll.GetPrice(N$2, , "Mid", EOMONTH($A11, 0))</f>
        <v>#N/A No price available before 11/07/2014</v>
      </c>
      <c r="O11" s="141" t="str">
        <f>_xll.GetPrice(O$2, , "Mid", EOMONTH($A11, 0))</f>
        <v>#N/A No price available before 15/03/2019</v>
      </c>
      <c r="P11" s="127" t="e">
        <f t="shared" si="4"/>
        <v>#VALUE!</v>
      </c>
      <c r="Q11" s="141">
        <f>_xll.GetPrice(Q$2, "MonthlyAverage", "Mid", EOMONTH($A11, 0))</f>
        <v>0</v>
      </c>
      <c r="R11" s="141">
        <f>_xll.GetPrice(R$2, , "Mid", EOMONTH($A11, 0))</f>
        <v>62.5</v>
      </c>
      <c r="S11" s="141">
        <f>_xll.GetPrice(S$2, , "Mid", EOMONTH($A11, 0))</f>
        <v>67.5</v>
      </c>
      <c r="T11" s="127">
        <f t="shared" si="5"/>
        <v>5</v>
      </c>
      <c r="U11" s="141" t="str">
        <f>_xll.GetPrice(U$2, "MonthlyAverage", "Mid", EOMONTH($A11, 0))</f>
        <v>#N/A No price available for MonthlyAverage before 30/07/2010</v>
      </c>
      <c r="V11" s="141" t="str">
        <f>_xll.GetPrice(V$2, "MonthlyAverage", "Mid", EOMONTH($A11, 0))</f>
        <v>#N/A No price available for MonthlyAverage before 29/01/2010</v>
      </c>
      <c r="W11" s="127" t="e">
        <f t="shared" si="6"/>
        <v>#VALUE!</v>
      </c>
      <c r="X11" s="141" t="str">
        <f>_xll.GetPrice(X$2, "MonthlyAverage", "Mid", EOMONTH($A11, 0))</f>
        <v>#N/A No price available for MonthlyAverage before 29/05/2015</v>
      </c>
      <c r="Y11" s="141" t="str">
        <f>_xll.GetPrice(Y$2, "MonthlyAverage", "Mid", EOMONTH($A11, 0))</f>
        <v>#N/A No price available for MonthlyAverage before 31/05/2012</v>
      </c>
      <c r="Z11" s="141" t="str">
        <f>_xll.GetPrice(Z$2, "MonthlyAverage", "Mid", EOMONTH($A11, 0))</f>
        <v>#N/A No price available for MonthlyAverage before 31/05/2012</v>
      </c>
      <c r="AA11" s="141" t="str">
        <f>_xll.GetPrice(AA$2, "MonthlyAverage", "Mid", EOMONTH($A11, 0))</f>
        <v>#N/A No price available for MonthlyAverage before 31/12/2013</v>
      </c>
      <c r="AB11" s="127" t="e">
        <f t="shared" si="7"/>
        <v>#VALUE!</v>
      </c>
      <c r="AC11" s="142" t="e">
        <f t="shared" si="8"/>
        <v>#VALUE!</v>
      </c>
      <c r="AD11" s="119" t="e">
        <f t="shared" si="9"/>
        <v>#VALUE!</v>
      </c>
      <c r="AE11" s="119" t="e">
        <f t="shared" si="10"/>
        <v>#VALUE!</v>
      </c>
      <c r="AF11" s="119" t="e">
        <f t="shared" si="11"/>
        <v>#VALUE!</v>
      </c>
      <c r="AG11" s="119" t="e">
        <f t="shared" si="12"/>
        <v>#VALUE!</v>
      </c>
    </row>
    <row r="12" spans="1:33" x14ac:dyDescent="0.3">
      <c r="A12" s="124">
        <v>34121</v>
      </c>
      <c r="B12" s="143" t="str">
        <f>_xll.GetPrice(B$2, "MonthlyAverage", "Mid", EOMONTH($A12, 0))</f>
        <v>#N/A No price available for MonthlyAverage before 30/09/2009</v>
      </c>
      <c r="C12" s="141" t="str">
        <f>_xll.GetPrice(C$2, "MonthlyAverage", "Mid", EOMONTH($A12, 0))</f>
        <v>#N/A No price available for MonthlyAverage before 30/10/2009</v>
      </c>
      <c r="D12" s="127" t="e">
        <f t="shared" si="0"/>
        <v>#VALUE!</v>
      </c>
      <c r="E12" s="141" t="str">
        <f>_xll.GetPrice(E$2, "MonthlyAverage", "Mid", EOMONTH($A12, 0))</f>
        <v>#N/A No price available for MonthlyAverage before 29/01/2010</v>
      </c>
      <c r="F12" s="141">
        <f>_xll.GetPrice(F$2, "MonthlyAverage", "Mid", EOMONTH($A12, 0))</f>
        <v>132.5</v>
      </c>
      <c r="G12" s="127" t="e">
        <f t="shared" si="1"/>
        <v>#VALUE!</v>
      </c>
      <c r="H12" s="141" t="str">
        <f>_xll.GetPrice(H$2, "MonthlyAverage", "Mid", EOMONTH($A12, 0))</f>
        <v>#N/A No price available for MonthlyAverage before 31/05/2010</v>
      </c>
      <c r="I12" s="141" t="str">
        <f>_xll.GetPrice(I$2, "MonthlyAverage", "Mid", EOMONTH($A12, 0))</f>
        <v>#N/A No price available for MonthlyAverage before 31/05/2010</v>
      </c>
      <c r="J12" s="127" t="e">
        <f t="shared" si="2"/>
        <v>#VALUE!</v>
      </c>
      <c r="K12" s="141" t="str">
        <f>_xll.GetPrice(K$2, , "Mid", EOMONTH($A12, 0))</f>
        <v>#N/A No price available before 20/06/2014</v>
      </c>
      <c r="L12" s="141" t="str">
        <f>_xll.GetPrice(L$2, , "Mid", EOMONTH($A12, 0))</f>
        <v>#N/A No price available before 21/11/2014</v>
      </c>
      <c r="M12" s="127" t="e">
        <f t="shared" si="3"/>
        <v>#VALUE!</v>
      </c>
      <c r="N12" s="141" t="str">
        <f>_xll.GetPrice(N$2, , "Mid", EOMONTH($A12, 0))</f>
        <v>#N/A No price available before 11/07/2014</v>
      </c>
      <c r="O12" s="141" t="str">
        <f>_xll.GetPrice(O$2, , "Mid", EOMONTH($A12, 0))</f>
        <v>#N/A No price available before 15/03/2019</v>
      </c>
      <c r="P12" s="127" t="e">
        <f t="shared" si="4"/>
        <v>#VALUE!</v>
      </c>
      <c r="Q12" s="141">
        <f>_xll.GetPrice(Q$2, "MonthlyAverage", "Mid", EOMONTH($A12, 0))</f>
        <v>0</v>
      </c>
      <c r="R12" s="141">
        <f>_xll.GetPrice(R$2, , "Mid", EOMONTH($A12, 0))</f>
        <v>72.5</v>
      </c>
      <c r="S12" s="141">
        <f>_xll.GetPrice(S$2, , "Mid", EOMONTH($A12, 0))</f>
        <v>78.5</v>
      </c>
      <c r="T12" s="127">
        <f t="shared" si="5"/>
        <v>6</v>
      </c>
      <c r="U12" s="141" t="str">
        <f>_xll.GetPrice(U$2, "MonthlyAverage", "Mid", EOMONTH($A12, 0))</f>
        <v>#N/A No price available for MonthlyAverage before 30/07/2010</v>
      </c>
      <c r="V12" s="141" t="str">
        <f>_xll.GetPrice(V$2, "MonthlyAverage", "Mid", EOMONTH($A12, 0))</f>
        <v>#N/A No price available for MonthlyAverage before 29/01/2010</v>
      </c>
      <c r="W12" s="127" t="e">
        <f t="shared" si="6"/>
        <v>#VALUE!</v>
      </c>
      <c r="X12" s="141" t="str">
        <f>_xll.GetPrice(X$2, "MonthlyAverage", "Mid", EOMONTH($A12, 0))</f>
        <v>#N/A No price available for MonthlyAverage before 29/05/2015</v>
      </c>
      <c r="Y12" s="141" t="str">
        <f>_xll.GetPrice(Y$2, "MonthlyAverage", "Mid", EOMONTH($A12, 0))</f>
        <v>#N/A No price available for MonthlyAverage before 31/05/2012</v>
      </c>
      <c r="Z12" s="141" t="str">
        <f>_xll.GetPrice(Z$2, "MonthlyAverage", "Mid", EOMONTH($A12, 0))</f>
        <v>#N/A No price available for MonthlyAverage before 31/05/2012</v>
      </c>
      <c r="AA12" s="141" t="str">
        <f>_xll.GetPrice(AA$2, "MonthlyAverage", "Mid", EOMONTH($A12, 0))</f>
        <v>#N/A No price available for MonthlyAverage before 31/12/2013</v>
      </c>
      <c r="AB12" s="127" t="e">
        <f t="shared" si="7"/>
        <v>#VALUE!</v>
      </c>
      <c r="AC12" s="142" t="e">
        <f t="shared" si="8"/>
        <v>#VALUE!</v>
      </c>
      <c r="AD12" s="119" t="e">
        <f t="shared" si="9"/>
        <v>#VALUE!</v>
      </c>
      <c r="AE12" s="119" t="e">
        <f t="shared" si="10"/>
        <v>#VALUE!</v>
      </c>
      <c r="AF12" s="119" t="e">
        <f t="shared" si="11"/>
        <v>#VALUE!</v>
      </c>
      <c r="AG12" s="119" t="e">
        <f t="shared" si="12"/>
        <v>#VALUE!</v>
      </c>
    </row>
    <row r="13" spans="1:33" x14ac:dyDescent="0.3">
      <c r="A13" s="124">
        <v>34151</v>
      </c>
      <c r="B13" s="143" t="str">
        <f>_xll.GetPrice(B$2, "MonthlyAverage", "Mid", EOMONTH($A13, 0))</f>
        <v>#N/A No price available for MonthlyAverage before 30/09/2009</v>
      </c>
      <c r="C13" s="141" t="str">
        <f>_xll.GetPrice(C$2, "MonthlyAverage", "Mid", EOMONTH($A13, 0))</f>
        <v>#N/A No price available for MonthlyAverage before 30/10/2009</v>
      </c>
      <c r="D13" s="127" t="e">
        <f t="shared" si="0"/>
        <v>#VALUE!</v>
      </c>
      <c r="E13" s="141" t="str">
        <f>_xll.GetPrice(E$2, "MonthlyAverage", "Mid", EOMONTH($A13, 0))</f>
        <v>#N/A No price available for MonthlyAverage before 29/01/2010</v>
      </c>
      <c r="F13" s="141">
        <f>_xll.GetPrice(F$2, "MonthlyAverage", "Mid", EOMONTH($A13, 0))</f>
        <v>132.5</v>
      </c>
      <c r="G13" s="127" t="e">
        <f t="shared" si="1"/>
        <v>#VALUE!</v>
      </c>
      <c r="H13" s="141" t="str">
        <f>_xll.GetPrice(H$2, "MonthlyAverage", "Mid", EOMONTH($A13, 0))</f>
        <v>#N/A No price available for MonthlyAverage before 31/05/2010</v>
      </c>
      <c r="I13" s="141" t="str">
        <f>_xll.GetPrice(I$2, "MonthlyAverage", "Mid", EOMONTH($A13, 0))</f>
        <v>#N/A No price available for MonthlyAverage before 31/05/2010</v>
      </c>
      <c r="J13" s="127" t="e">
        <f t="shared" si="2"/>
        <v>#VALUE!</v>
      </c>
      <c r="K13" s="141" t="str">
        <f>_xll.GetPrice(K$2, , "Mid", EOMONTH($A13, 0))</f>
        <v>#N/A No price available before 20/06/2014</v>
      </c>
      <c r="L13" s="141" t="str">
        <f>_xll.GetPrice(L$2, , "Mid", EOMONTH($A13, 0))</f>
        <v>#N/A No price available before 21/11/2014</v>
      </c>
      <c r="M13" s="127" t="e">
        <f t="shared" si="3"/>
        <v>#VALUE!</v>
      </c>
      <c r="N13" s="141" t="str">
        <f>_xll.GetPrice(N$2, , "Mid", EOMONTH($A13, 0))</f>
        <v>#N/A No price available before 11/07/2014</v>
      </c>
      <c r="O13" s="141" t="str">
        <f>_xll.GetPrice(O$2, , "Mid", EOMONTH($A13, 0))</f>
        <v>#N/A No price available before 15/03/2019</v>
      </c>
      <c r="P13" s="127" t="e">
        <f t="shared" si="4"/>
        <v>#VALUE!</v>
      </c>
      <c r="Q13" s="141">
        <f>_xll.GetPrice(Q$2, "MonthlyAverage", "Mid", EOMONTH($A13, 0))</f>
        <v>0</v>
      </c>
      <c r="R13" s="141">
        <f>_xll.GetPrice(R$2, , "Mid", EOMONTH($A13, 0))</f>
        <v>72.5</v>
      </c>
      <c r="S13" s="141">
        <f>_xll.GetPrice(S$2, , "Mid", EOMONTH($A13, 0))</f>
        <v>77.5</v>
      </c>
      <c r="T13" s="127">
        <f t="shared" si="5"/>
        <v>5</v>
      </c>
      <c r="U13" s="141" t="str">
        <f>_xll.GetPrice(U$2, "MonthlyAverage", "Mid", EOMONTH($A13, 0))</f>
        <v>#N/A No price available for MonthlyAverage before 30/07/2010</v>
      </c>
      <c r="V13" s="141" t="str">
        <f>_xll.GetPrice(V$2, "MonthlyAverage", "Mid", EOMONTH($A13, 0))</f>
        <v>#N/A No price available for MonthlyAverage before 29/01/2010</v>
      </c>
      <c r="W13" s="127" t="e">
        <f t="shared" si="6"/>
        <v>#VALUE!</v>
      </c>
      <c r="X13" s="141" t="str">
        <f>_xll.GetPrice(X$2, "MonthlyAverage", "Mid", EOMONTH($A13, 0))</f>
        <v>#N/A No price available for MonthlyAverage before 29/05/2015</v>
      </c>
      <c r="Y13" s="141" t="str">
        <f>_xll.GetPrice(Y$2, "MonthlyAverage", "Mid", EOMONTH($A13, 0))</f>
        <v>#N/A No price available for MonthlyAverage before 31/05/2012</v>
      </c>
      <c r="Z13" s="141" t="str">
        <f>_xll.GetPrice(Z$2, "MonthlyAverage", "Mid", EOMONTH($A13, 0))</f>
        <v>#N/A No price available for MonthlyAverage before 31/05/2012</v>
      </c>
      <c r="AA13" s="141" t="str">
        <f>_xll.GetPrice(AA$2, "MonthlyAverage", "Mid", EOMONTH($A13, 0))</f>
        <v>#N/A No price available for MonthlyAverage before 31/12/2013</v>
      </c>
      <c r="AB13" s="127" t="e">
        <f t="shared" si="7"/>
        <v>#VALUE!</v>
      </c>
      <c r="AC13" s="142" t="e">
        <f t="shared" si="8"/>
        <v>#VALUE!</v>
      </c>
      <c r="AD13" s="119" t="e">
        <f t="shared" si="9"/>
        <v>#VALUE!</v>
      </c>
      <c r="AE13" s="119" t="e">
        <f t="shared" si="10"/>
        <v>#VALUE!</v>
      </c>
      <c r="AF13" s="119" t="e">
        <f t="shared" si="11"/>
        <v>#VALUE!</v>
      </c>
      <c r="AG13" s="119" t="e">
        <f t="shared" si="12"/>
        <v>#VALUE!</v>
      </c>
    </row>
    <row r="14" spans="1:33" x14ac:dyDescent="0.3">
      <c r="A14" s="124">
        <v>34182</v>
      </c>
      <c r="B14" s="143" t="str">
        <f>_xll.GetPrice(B$2, "MonthlyAverage", "Mid", EOMONTH($A14, 0))</f>
        <v>#N/A No price available for MonthlyAverage before 30/09/2009</v>
      </c>
      <c r="C14" s="141" t="str">
        <f>_xll.GetPrice(C$2, "MonthlyAverage", "Mid", EOMONTH($A14, 0))</f>
        <v>#N/A No price available for MonthlyAverage before 30/10/2009</v>
      </c>
      <c r="D14" s="127" t="e">
        <f t="shared" si="0"/>
        <v>#VALUE!</v>
      </c>
      <c r="E14" s="141" t="str">
        <f>_xll.GetPrice(E$2, "MonthlyAverage", "Mid", EOMONTH($A14, 0))</f>
        <v>#N/A No price available for MonthlyAverage before 29/01/2010</v>
      </c>
      <c r="F14" s="141">
        <f>_xll.GetPrice(F$2, "MonthlyAverage", "Mid", EOMONTH($A14, 0))</f>
        <v>129</v>
      </c>
      <c r="G14" s="127" t="e">
        <f t="shared" si="1"/>
        <v>#VALUE!</v>
      </c>
      <c r="H14" s="141" t="str">
        <f>_xll.GetPrice(H$2, "MonthlyAverage", "Mid", EOMONTH($A14, 0))</f>
        <v>#N/A No price available for MonthlyAverage before 31/05/2010</v>
      </c>
      <c r="I14" s="141" t="str">
        <f>_xll.GetPrice(I$2, "MonthlyAverage", "Mid", EOMONTH($A14, 0))</f>
        <v>#N/A No price available for MonthlyAverage before 31/05/2010</v>
      </c>
      <c r="J14" s="127" t="e">
        <f t="shared" si="2"/>
        <v>#VALUE!</v>
      </c>
      <c r="K14" s="141" t="str">
        <f>_xll.GetPrice(K$2, , "Mid", EOMONTH($A14, 0))</f>
        <v>#N/A No price available before 20/06/2014</v>
      </c>
      <c r="L14" s="141" t="str">
        <f>_xll.GetPrice(L$2, , "Mid", EOMONTH($A14, 0))</f>
        <v>#N/A No price available before 21/11/2014</v>
      </c>
      <c r="M14" s="127" t="e">
        <f t="shared" si="3"/>
        <v>#VALUE!</v>
      </c>
      <c r="N14" s="141" t="str">
        <f>_xll.GetPrice(N$2, , "Mid", EOMONTH($A14, 0))</f>
        <v>#N/A No price available before 11/07/2014</v>
      </c>
      <c r="O14" s="141" t="str">
        <f>_xll.GetPrice(O$2, , "Mid", EOMONTH($A14, 0))</f>
        <v>#N/A No price available before 15/03/2019</v>
      </c>
      <c r="P14" s="127" t="e">
        <f t="shared" si="4"/>
        <v>#VALUE!</v>
      </c>
      <c r="Q14" s="141">
        <f>_xll.GetPrice(Q$2, "MonthlyAverage", "Mid", EOMONTH($A14, 0))</f>
        <v>0</v>
      </c>
      <c r="R14" s="141">
        <f>_xll.GetPrice(R$2, , "Mid", EOMONTH($A14, 0))</f>
        <v>67.5</v>
      </c>
      <c r="S14" s="141">
        <f>_xll.GetPrice(S$2, , "Mid", EOMONTH($A14, 0))</f>
        <v>72.5</v>
      </c>
      <c r="T14" s="127">
        <f t="shared" si="5"/>
        <v>5</v>
      </c>
      <c r="U14" s="141" t="str">
        <f>_xll.GetPrice(U$2, "MonthlyAverage", "Mid", EOMONTH($A14, 0))</f>
        <v>#N/A No price available for MonthlyAverage before 30/07/2010</v>
      </c>
      <c r="V14" s="141" t="str">
        <f>_xll.GetPrice(V$2, "MonthlyAverage", "Mid", EOMONTH($A14, 0))</f>
        <v>#N/A No price available for MonthlyAverage before 29/01/2010</v>
      </c>
      <c r="W14" s="127" t="e">
        <f t="shared" si="6"/>
        <v>#VALUE!</v>
      </c>
      <c r="X14" s="141" t="str">
        <f>_xll.GetPrice(X$2, "MonthlyAverage", "Mid", EOMONTH($A14, 0))</f>
        <v>#N/A No price available for MonthlyAverage before 29/05/2015</v>
      </c>
      <c r="Y14" s="141" t="str">
        <f>_xll.GetPrice(Y$2, "MonthlyAverage", "Mid", EOMONTH($A14, 0))</f>
        <v>#N/A No price available for MonthlyAverage before 31/05/2012</v>
      </c>
      <c r="Z14" s="141" t="str">
        <f>_xll.GetPrice(Z$2, "MonthlyAverage", "Mid", EOMONTH($A14, 0))</f>
        <v>#N/A No price available for MonthlyAverage before 31/05/2012</v>
      </c>
      <c r="AA14" s="141" t="str">
        <f>_xll.GetPrice(AA$2, "MonthlyAverage", "Mid", EOMONTH($A14, 0))</f>
        <v>#N/A No price available for MonthlyAverage before 31/12/2013</v>
      </c>
      <c r="AB14" s="127" t="e">
        <f t="shared" si="7"/>
        <v>#VALUE!</v>
      </c>
      <c r="AC14" s="142" t="e">
        <f t="shared" si="8"/>
        <v>#VALUE!</v>
      </c>
      <c r="AD14" s="119" t="e">
        <f t="shared" si="9"/>
        <v>#VALUE!</v>
      </c>
      <c r="AE14" s="119" t="e">
        <f t="shared" si="10"/>
        <v>#VALUE!</v>
      </c>
      <c r="AF14" s="119" t="e">
        <f t="shared" si="11"/>
        <v>#VALUE!</v>
      </c>
      <c r="AG14" s="119" t="e">
        <f t="shared" si="12"/>
        <v>#VALUE!</v>
      </c>
    </row>
    <row r="15" spans="1:33" x14ac:dyDescent="0.3">
      <c r="A15" s="124">
        <v>34213</v>
      </c>
      <c r="B15" s="143" t="str">
        <f>_xll.GetPrice(B$2, "MonthlyAverage", "Mid", EOMONTH($A15, 0))</f>
        <v>#N/A No price available for MonthlyAverage before 30/09/2009</v>
      </c>
      <c r="C15" s="141" t="str">
        <f>_xll.GetPrice(C$2, "MonthlyAverage", "Mid", EOMONTH($A15, 0))</f>
        <v>#N/A No price available for MonthlyAverage before 30/10/2009</v>
      </c>
      <c r="D15" s="127" t="e">
        <f t="shared" si="0"/>
        <v>#VALUE!</v>
      </c>
      <c r="E15" s="141" t="str">
        <f>_xll.GetPrice(E$2, "MonthlyAverage", "Mid", EOMONTH($A15, 0))</f>
        <v>#N/A No price available for MonthlyAverage before 29/01/2010</v>
      </c>
      <c r="F15" s="141">
        <f>_xll.GetPrice(F$2, "MonthlyAverage", "Mid", EOMONTH($A15, 0))</f>
        <v>130.5</v>
      </c>
      <c r="G15" s="127" t="e">
        <f t="shared" si="1"/>
        <v>#VALUE!</v>
      </c>
      <c r="H15" s="141" t="str">
        <f>_xll.GetPrice(H$2, "MonthlyAverage", "Mid", EOMONTH($A15, 0))</f>
        <v>#N/A No price available for MonthlyAverage before 31/05/2010</v>
      </c>
      <c r="I15" s="141" t="str">
        <f>_xll.GetPrice(I$2, "MonthlyAverage", "Mid", EOMONTH($A15, 0))</f>
        <v>#N/A No price available for MonthlyAverage before 31/05/2010</v>
      </c>
      <c r="J15" s="127" t="e">
        <f t="shared" si="2"/>
        <v>#VALUE!</v>
      </c>
      <c r="K15" s="141" t="str">
        <f>_xll.GetPrice(K$2, , "Mid", EOMONTH($A15, 0))</f>
        <v>#N/A No price available before 20/06/2014</v>
      </c>
      <c r="L15" s="141" t="str">
        <f>_xll.GetPrice(L$2, , "Mid", EOMONTH($A15, 0))</f>
        <v>#N/A No price available before 21/11/2014</v>
      </c>
      <c r="M15" s="127" t="e">
        <f t="shared" si="3"/>
        <v>#VALUE!</v>
      </c>
      <c r="N15" s="141" t="str">
        <f>_xll.GetPrice(N$2, , "Mid", EOMONTH($A15, 0))</f>
        <v>#N/A No price available before 11/07/2014</v>
      </c>
      <c r="O15" s="141" t="str">
        <f>_xll.GetPrice(O$2, , "Mid", EOMONTH($A15, 0))</f>
        <v>#N/A No price available before 15/03/2019</v>
      </c>
      <c r="P15" s="127" t="e">
        <f t="shared" si="4"/>
        <v>#VALUE!</v>
      </c>
      <c r="Q15" s="141">
        <f>_xll.GetPrice(Q$2, "MonthlyAverage", "Mid", EOMONTH($A15, 0))</f>
        <v>0</v>
      </c>
      <c r="R15" s="141">
        <f>_xll.GetPrice(R$2, , "Mid", EOMONTH($A15, 0))</f>
        <v>64.5</v>
      </c>
      <c r="S15" s="141">
        <f>_xll.GetPrice(S$2, , "Mid", EOMONTH($A15, 0))</f>
        <v>69.5</v>
      </c>
      <c r="T15" s="127">
        <f t="shared" si="5"/>
        <v>5</v>
      </c>
      <c r="U15" s="141" t="str">
        <f>_xll.GetPrice(U$2, "MonthlyAverage", "Mid", EOMONTH($A15, 0))</f>
        <v>#N/A No price available for MonthlyAverage before 30/07/2010</v>
      </c>
      <c r="V15" s="141" t="str">
        <f>_xll.GetPrice(V$2, "MonthlyAverage", "Mid", EOMONTH($A15, 0))</f>
        <v>#N/A No price available for MonthlyAverage before 29/01/2010</v>
      </c>
      <c r="W15" s="127" t="e">
        <f t="shared" si="6"/>
        <v>#VALUE!</v>
      </c>
      <c r="X15" s="141" t="str">
        <f>_xll.GetPrice(X$2, "MonthlyAverage", "Mid", EOMONTH($A15, 0))</f>
        <v>#N/A No price available for MonthlyAverage before 29/05/2015</v>
      </c>
      <c r="Y15" s="141" t="str">
        <f>_xll.GetPrice(Y$2, "MonthlyAverage", "Mid", EOMONTH($A15, 0))</f>
        <v>#N/A No price available for MonthlyAverage before 31/05/2012</v>
      </c>
      <c r="Z15" s="141" t="str">
        <f>_xll.GetPrice(Z$2, "MonthlyAverage", "Mid", EOMONTH($A15, 0))</f>
        <v>#N/A No price available for MonthlyAverage before 31/05/2012</v>
      </c>
      <c r="AA15" s="141" t="str">
        <f>_xll.GetPrice(AA$2, "MonthlyAverage", "Mid", EOMONTH($A15, 0))</f>
        <v>#N/A No price available for MonthlyAverage before 31/12/2013</v>
      </c>
      <c r="AB15" s="127" t="e">
        <f t="shared" si="7"/>
        <v>#VALUE!</v>
      </c>
      <c r="AC15" s="142" t="e">
        <f t="shared" si="8"/>
        <v>#VALUE!</v>
      </c>
      <c r="AD15" s="119" t="e">
        <f t="shared" si="9"/>
        <v>#VALUE!</v>
      </c>
      <c r="AE15" s="119" t="e">
        <f t="shared" si="10"/>
        <v>#VALUE!</v>
      </c>
      <c r="AF15" s="119" t="e">
        <f t="shared" si="11"/>
        <v>#VALUE!</v>
      </c>
      <c r="AG15" s="119" t="e">
        <f t="shared" si="12"/>
        <v>#VALUE!</v>
      </c>
    </row>
    <row r="16" spans="1:33" x14ac:dyDescent="0.3">
      <c r="A16" s="124">
        <v>34243</v>
      </c>
      <c r="B16" s="143" t="str">
        <f>_xll.GetPrice(B$2, "MonthlyAverage", "Mid", EOMONTH($A16, 0))</f>
        <v>#N/A No price available for MonthlyAverage before 30/09/2009</v>
      </c>
      <c r="C16" s="141" t="str">
        <f>_xll.GetPrice(C$2, "MonthlyAverage", "Mid", EOMONTH($A16, 0))</f>
        <v>#N/A No price available for MonthlyAverage before 30/10/2009</v>
      </c>
      <c r="D16" s="127" t="e">
        <f t="shared" si="0"/>
        <v>#VALUE!</v>
      </c>
      <c r="E16" s="141" t="str">
        <f>_xll.GetPrice(E$2, "MonthlyAverage", "Mid", EOMONTH($A16, 0))</f>
        <v>#N/A No price available for MonthlyAverage before 29/01/2010</v>
      </c>
      <c r="F16" s="141">
        <f>_xll.GetPrice(F$2, "MonthlyAverage", "Mid", EOMONTH($A16, 0))</f>
        <v>135.5</v>
      </c>
      <c r="G16" s="127" t="e">
        <f t="shared" si="1"/>
        <v>#VALUE!</v>
      </c>
      <c r="H16" s="141" t="str">
        <f>_xll.GetPrice(H$2, "MonthlyAverage", "Mid", EOMONTH($A16, 0))</f>
        <v>#N/A No price available for MonthlyAverage before 31/05/2010</v>
      </c>
      <c r="I16" s="141" t="str">
        <f>_xll.GetPrice(I$2, "MonthlyAverage", "Mid", EOMONTH($A16, 0))</f>
        <v>#N/A No price available for MonthlyAverage before 31/05/2010</v>
      </c>
      <c r="J16" s="127" t="e">
        <f t="shared" si="2"/>
        <v>#VALUE!</v>
      </c>
      <c r="K16" s="141" t="str">
        <f>_xll.GetPrice(K$2, , "Mid", EOMONTH($A16, 0))</f>
        <v>#N/A No price available before 20/06/2014</v>
      </c>
      <c r="L16" s="141" t="str">
        <f>_xll.GetPrice(L$2, , "Mid", EOMONTH($A16, 0))</f>
        <v>#N/A No price available before 21/11/2014</v>
      </c>
      <c r="M16" s="127" t="e">
        <f t="shared" si="3"/>
        <v>#VALUE!</v>
      </c>
      <c r="N16" s="141" t="str">
        <f>_xll.GetPrice(N$2, , "Mid", EOMONTH($A16, 0))</f>
        <v>#N/A No price available before 11/07/2014</v>
      </c>
      <c r="O16" s="141" t="str">
        <f>_xll.GetPrice(O$2, , "Mid", EOMONTH($A16, 0))</f>
        <v>#N/A No price available before 15/03/2019</v>
      </c>
      <c r="P16" s="127" t="e">
        <f t="shared" si="4"/>
        <v>#VALUE!</v>
      </c>
      <c r="Q16" s="141">
        <f>_xll.GetPrice(Q$2, "MonthlyAverage", "Mid", EOMONTH($A16, 0))</f>
        <v>0</v>
      </c>
      <c r="R16" s="141">
        <f>_xll.GetPrice(R$2, , "Mid", EOMONTH($A16, 0))</f>
        <v>72.5</v>
      </c>
      <c r="S16" s="141">
        <f>_xll.GetPrice(S$2, , "Mid", EOMONTH($A16, 0))</f>
        <v>83.5</v>
      </c>
      <c r="T16" s="127">
        <f t="shared" si="5"/>
        <v>11</v>
      </c>
      <c r="U16" s="141" t="str">
        <f>_xll.GetPrice(U$2, "MonthlyAverage", "Mid", EOMONTH($A16, 0))</f>
        <v>#N/A No price available for MonthlyAverage before 30/07/2010</v>
      </c>
      <c r="V16" s="141" t="str">
        <f>_xll.GetPrice(V$2, "MonthlyAverage", "Mid", EOMONTH($A16, 0))</f>
        <v>#N/A No price available for MonthlyAverage before 29/01/2010</v>
      </c>
      <c r="W16" s="127" t="e">
        <f t="shared" si="6"/>
        <v>#VALUE!</v>
      </c>
      <c r="X16" s="141" t="str">
        <f>_xll.GetPrice(X$2, "MonthlyAverage", "Mid", EOMONTH($A16, 0))</f>
        <v>#N/A No price available for MonthlyAverage before 29/05/2015</v>
      </c>
      <c r="Y16" s="141" t="str">
        <f>_xll.GetPrice(Y$2, "MonthlyAverage", "Mid", EOMONTH($A16, 0))</f>
        <v>#N/A No price available for MonthlyAverage before 31/05/2012</v>
      </c>
      <c r="Z16" s="141" t="str">
        <f>_xll.GetPrice(Z$2, "MonthlyAverage", "Mid", EOMONTH($A16, 0))</f>
        <v>#N/A No price available for MonthlyAverage before 31/05/2012</v>
      </c>
      <c r="AA16" s="141" t="str">
        <f>_xll.GetPrice(AA$2, "MonthlyAverage", "Mid", EOMONTH($A16, 0))</f>
        <v>#N/A No price available for MonthlyAverage before 31/12/2013</v>
      </c>
      <c r="AB16" s="127" t="e">
        <f t="shared" si="7"/>
        <v>#VALUE!</v>
      </c>
      <c r="AC16" s="142" t="e">
        <f t="shared" si="8"/>
        <v>#VALUE!</v>
      </c>
      <c r="AD16" s="119" t="e">
        <f t="shared" si="9"/>
        <v>#VALUE!</v>
      </c>
      <c r="AE16" s="119" t="e">
        <f t="shared" si="10"/>
        <v>#VALUE!</v>
      </c>
      <c r="AF16" s="119" t="e">
        <f t="shared" si="11"/>
        <v>#VALUE!</v>
      </c>
      <c r="AG16" s="119" t="e">
        <f t="shared" si="12"/>
        <v>#VALUE!</v>
      </c>
    </row>
    <row r="17" spans="1:33" x14ac:dyDescent="0.3">
      <c r="A17" s="124">
        <v>34274</v>
      </c>
      <c r="B17" s="143" t="str">
        <f>_xll.GetPrice(B$2, "MonthlyAverage", "Mid", EOMONTH($A17, 0))</f>
        <v>#N/A No price available for MonthlyAverage before 30/09/2009</v>
      </c>
      <c r="C17" s="141" t="str">
        <f>_xll.GetPrice(C$2, "MonthlyAverage", "Mid", EOMONTH($A17, 0))</f>
        <v>#N/A No price available for MonthlyAverage before 30/10/2009</v>
      </c>
      <c r="D17" s="127" t="e">
        <f t="shared" si="0"/>
        <v>#VALUE!</v>
      </c>
      <c r="E17" s="141" t="str">
        <f>_xll.GetPrice(E$2, "MonthlyAverage", "Mid", EOMONTH($A17, 0))</f>
        <v>#N/A No price available for MonthlyAverage before 29/01/2010</v>
      </c>
      <c r="F17" s="141">
        <f>_xll.GetPrice(F$2, "MonthlyAverage", "Mid", EOMONTH($A17, 0))</f>
        <v>135.5</v>
      </c>
      <c r="G17" s="127" t="e">
        <f t="shared" si="1"/>
        <v>#VALUE!</v>
      </c>
      <c r="H17" s="141" t="str">
        <f>_xll.GetPrice(H$2, "MonthlyAverage", "Mid", EOMONTH($A17, 0))</f>
        <v>#N/A No price available for MonthlyAverage before 31/05/2010</v>
      </c>
      <c r="I17" s="141" t="str">
        <f>_xll.GetPrice(I$2, "MonthlyAverage", "Mid", EOMONTH($A17, 0))</f>
        <v>#N/A No price available for MonthlyAverage before 31/05/2010</v>
      </c>
      <c r="J17" s="127" t="e">
        <f t="shared" si="2"/>
        <v>#VALUE!</v>
      </c>
      <c r="K17" s="141" t="str">
        <f>_xll.GetPrice(K$2, , "Mid", EOMONTH($A17, 0))</f>
        <v>#N/A No price available before 20/06/2014</v>
      </c>
      <c r="L17" s="141" t="str">
        <f>_xll.GetPrice(L$2, , "Mid", EOMONTH($A17, 0))</f>
        <v>#N/A No price available before 21/11/2014</v>
      </c>
      <c r="M17" s="127" t="e">
        <f t="shared" si="3"/>
        <v>#VALUE!</v>
      </c>
      <c r="N17" s="141" t="str">
        <f>_xll.GetPrice(N$2, , "Mid", EOMONTH($A17, 0))</f>
        <v>#N/A No price available before 11/07/2014</v>
      </c>
      <c r="O17" s="141" t="str">
        <f>_xll.GetPrice(O$2, , "Mid", EOMONTH($A17, 0))</f>
        <v>#N/A No price available before 15/03/2019</v>
      </c>
      <c r="P17" s="127" t="e">
        <f t="shared" si="4"/>
        <v>#VALUE!</v>
      </c>
      <c r="Q17" s="141">
        <f>_xll.GetPrice(Q$2, "MonthlyAverage", "Mid", EOMONTH($A17, 0))</f>
        <v>0</v>
      </c>
      <c r="R17" s="141">
        <f>_xll.GetPrice(R$2, , "Mid", EOMONTH($A17, 0))</f>
        <v>72.5</v>
      </c>
      <c r="S17" s="141">
        <f>_xll.GetPrice(S$2, , "Mid", EOMONTH($A17, 0))</f>
        <v>83.5</v>
      </c>
      <c r="T17" s="127">
        <f t="shared" si="5"/>
        <v>11</v>
      </c>
      <c r="U17" s="141" t="str">
        <f>_xll.GetPrice(U$2, "MonthlyAverage", "Mid", EOMONTH($A17, 0))</f>
        <v>#N/A No price available for MonthlyAverage before 30/07/2010</v>
      </c>
      <c r="V17" s="141" t="str">
        <f>_xll.GetPrice(V$2, "MonthlyAverage", "Mid", EOMONTH($A17, 0))</f>
        <v>#N/A No price available for MonthlyAverage before 29/01/2010</v>
      </c>
      <c r="W17" s="127" t="e">
        <f t="shared" si="6"/>
        <v>#VALUE!</v>
      </c>
      <c r="X17" s="141" t="str">
        <f>_xll.GetPrice(X$2, "MonthlyAverage", "Mid", EOMONTH($A17, 0))</f>
        <v>#N/A No price available for MonthlyAverage before 29/05/2015</v>
      </c>
      <c r="Y17" s="141" t="str">
        <f>_xll.GetPrice(Y$2, "MonthlyAverage", "Mid", EOMONTH($A17, 0))</f>
        <v>#N/A No price available for MonthlyAverage before 31/05/2012</v>
      </c>
      <c r="Z17" s="141" t="str">
        <f>_xll.GetPrice(Z$2, "MonthlyAverage", "Mid", EOMONTH($A17, 0))</f>
        <v>#N/A No price available for MonthlyAverage before 31/05/2012</v>
      </c>
      <c r="AA17" s="141" t="str">
        <f>_xll.GetPrice(AA$2, "MonthlyAverage", "Mid", EOMONTH($A17, 0))</f>
        <v>#N/A No price available for MonthlyAverage before 31/12/2013</v>
      </c>
      <c r="AB17" s="127" t="e">
        <f t="shared" si="7"/>
        <v>#VALUE!</v>
      </c>
      <c r="AC17" s="142" t="e">
        <f t="shared" si="8"/>
        <v>#VALUE!</v>
      </c>
      <c r="AD17" s="119" t="e">
        <f t="shared" si="9"/>
        <v>#VALUE!</v>
      </c>
      <c r="AE17" s="119" t="e">
        <f t="shared" si="10"/>
        <v>#VALUE!</v>
      </c>
      <c r="AF17" s="119" t="e">
        <f t="shared" si="11"/>
        <v>#VALUE!</v>
      </c>
      <c r="AG17" s="119" t="e">
        <f t="shared" si="12"/>
        <v>#VALUE!</v>
      </c>
    </row>
    <row r="18" spans="1:33" x14ac:dyDescent="0.3">
      <c r="A18" s="124">
        <v>34304</v>
      </c>
      <c r="B18" s="143" t="str">
        <f>_xll.GetPrice(B$2, "MonthlyAverage", "Mid", EOMONTH($A18, 0))</f>
        <v>#N/A No price available for MonthlyAverage before 30/09/2009</v>
      </c>
      <c r="C18" s="141" t="str">
        <f>_xll.GetPrice(C$2, "MonthlyAverage", "Mid", EOMONTH($A18, 0))</f>
        <v>#N/A No price available for MonthlyAverage before 30/10/2009</v>
      </c>
      <c r="D18" s="127" t="e">
        <f t="shared" si="0"/>
        <v>#VALUE!</v>
      </c>
      <c r="E18" s="141" t="str">
        <f>_xll.GetPrice(E$2, "MonthlyAverage", "Mid", EOMONTH($A18, 0))</f>
        <v>#N/A No price available for MonthlyAverage before 29/01/2010</v>
      </c>
      <c r="F18" s="141">
        <f>_xll.GetPrice(F$2, "MonthlyAverage", "Mid", EOMONTH($A18, 0))</f>
        <v>137</v>
      </c>
      <c r="G18" s="127" t="e">
        <f t="shared" si="1"/>
        <v>#VALUE!</v>
      </c>
      <c r="H18" s="141" t="str">
        <f>_xll.GetPrice(H$2, "MonthlyAverage", "Mid", EOMONTH($A18, 0))</f>
        <v>#N/A No price available for MonthlyAverage before 31/05/2010</v>
      </c>
      <c r="I18" s="141" t="str">
        <f>_xll.GetPrice(I$2, "MonthlyAverage", "Mid", EOMONTH($A18, 0))</f>
        <v>#N/A No price available for MonthlyAverage before 31/05/2010</v>
      </c>
      <c r="J18" s="127" t="e">
        <f t="shared" si="2"/>
        <v>#VALUE!</v>
      </c>
      <c r="K18" s="141" t="str">
        <f>_xll.GetPrice(K$2, , "Mid", EOMONTH($A18, 0))</f>
        <v>#N/A No price available before 20/06/2014</v>
      </c>
      <c r="L18" s="141" t="str">
        <f>_xll.GetPrice(L$2, , "Mid", EOMONTH($A18, 0))</f>
        <v>#N/A No price available before 21/11/2014</v>
      </c>
      <c r="M18" s="127" t="e">
        <f t="shared" si="3"/>
        <v>#VALUE!</v>
      </c>
      <c r="N18" s="141" t="str">
        <f>_xll.GetPrice(N$2, , "Mid", EOMONTH($A18, 0))</f>
        <v>#N/A No price available before 11/07/2014</v>
      </c>
      <c r="O18" s="141" t="str">
        <f>_xll.GetPrice(O$2, , "Mid", EOMONTH($A18, 0))</f>
        <v>#N/A No price available before 15/03/2019</v>
      </c>
      <c r="P18" s="127" t="e">
        <f t="shared" si="4"/>
        <v>#VALUE!</v>
      </c>
      <c r="Q18" s="141">
        <f>_xll.GetPrice(Q$2, "MonthlyAverage", "Mid", EOMONTH($A18, 0))</f>
        <v>0</v>
      </c>
      <c r="R18" s="141">
        <f>_xll.GetPrice(R$2, , "Mid", EOMONTH($A18, 0))</f>
        <v>72.5</v>
      </c>
      <c r="S18" s="141">
        <f>_xll.GetPrice(S$2, , "Mid", EOMONTH($A18, 0))</f>
        <v>84.5</v>
      </c>
      <c r="T18" s="127">
        <f t="shared" si="5"/>
        <v>12</v>
      </c>
      <c r="U18" s="141" t="str">
        <f>_xll.GetPrice(U$2, "MonthlyAverage", "Mid", EOMONTH($A18, 0))</f>
        <v>#N/A No price available for MonthlyAverage before 30/07/2010</v>
      </c>
      <c r="V18" s="141" t="str">
        <f>_xll.GetPrice(V$2, "MonthlyAverage", "Mid", EOMONTH($A18, 0))</f>
        <v>#N/A No price available for MonthlyAverage before 29/01/2010</v>
      </c>
      <c r="W18" s="127" t="e">
        <f t="shared" si="6"/>
        <v>#VALUE!</v>
      </c>
      <c r="X18" s="141" t="str">
        <f>_xll.GetPrice(X$2, "MonthlyAverage", "Mid", EOMONTH($A18, 0))</f>
        <v>#N/A No price available for MonthlyAverage before 29/05/2015</v>
      </c>
      <c r="Y18" s="141" t="str">
        <f>_xll.GetPrice(Y$2, "MonthlyAverage", "Mid", EOMONTH($A18, 0))</f>
        <v>#N/A No price available for MonthlyAverage before 31/05/2012</v>
      </c>
      <c r="Z18" s="141" t="str">
        <f>_xll.GetPrice(Z$2, "MonthlyAverage", "Mid", EOMONTH($A18, 0))</f>
        <v>#N/A No price available for MonthlyAverage before 31/05/2012</v>
      </c>
      <c r="AA18" s="141" t="str">
        <f>_xll.GetPrice(AA$2, "MonthlyAverage", "Mid", EOMONTH($A18, 0))</f>
        <v>#N/A No price available for MonthlyAverage before 31/12/2013</v>
      </c>
      <c r="AB18" s="127" t="e">
        <f t="shared" si="7"/>
        <v>#VALUE!</v>
      </c>
      <c r="AC18" s="142" t="e">
        <f t="shared" si="8"/>
        <v>#VALUE!</v>
      </c>
      <c r="AD18" s="119" t="e">
        <f t="shared" si="9"/>
        <v>#VALUE!</v>
      </c>
      <c r="AE18" s="119" t="e">
        <f t="shared" si="10"/>
        <v>#VALUE!</v>
      </c>
      <c r="AF18" s="119" t="e">
        <f t="shared" si="11"/>
        <v>#VALUE!</v>
      </c>
      <c r="AG18" s="119" t="e">
        <f t="shared" si="12"/>
        <v>#VALUE!</v>
      </c>
    </row>
    <row r="19" spans="1:33" x14ac:dyDescent="0.3">
      <c r="A19" s="124">
        <v>34335</v>
      </c>
      <c r="B19" s="143" t="str">
        <f>_xll.GetPrice(B$2, "MonthlyAverage", "Mid", EOMONTH($A19, 0))</f>
        <v>#N/A No price available for MonthlyAverage before 30/09/2009</v>
      </c>
      <c r="C19" s="141" t="str">
        <f>_xll.GetPrice(C$2, "MonthlyAverage", "Mid", EOMONTH($A19, 0))</f>
        <v>#N/A No price available for MonthlyAverage before 30/10/2009</v>
      </c>
      <c r="D19" s="127" t="e">
        <f t="shared" si="0"/>
        <v>#VALUE!</v>
      </c>
      <c r="E19" s="141" t="str">
        <f>_xll.GetPrice(E$2, "MonthlyAverage", "Mid", EOMONTH($A19, 0))</f>
        <v>#N/A No price available for MonthlyAverage before 29/01/2010</v>
      </c>
      <c r="F19" s="141">
        <f>_xll.GetPrice(F$2, "MonthlyAverage", "Mid", EOMONTH($A19, 0))</f>
        <v>137</v>
      </c>
      <c r="G19" s="127" t="e">
        <f t="shared" si="1"/>
        <v>#VALUE!</v>
      </c>
      <c r="H19" s="141" t="str">
        <f>_xll.GetPrice(H$2, "MonthlyAverage", "Mid", EOMONTH($A19, 0))</f>
        <v>#N/A No price available for MonthlyAverage before 31/05/2010</v>
      </c>
      <c r="I19" s="141" t="str">
        <f>_xll.GetPrice(I$2, "MonthlyAverage", "Mid", EOMONTH($A19, 0))</f>
        <v>#N/A No price available for MonthlyAverage before 31/05/2010</v>
      </c>
      <c r="J19" s="127" t="e">
        <f t="shared" si="2"/>
        <v>#VALUE!</v>
      </c>
      <c r="K19" s="141" t="str">
        <f>_xll.GetPrice(K$2, , "Mid", EOMONTH($A19, 0))</f>
        <v>#N/A No price available before 20/06/2014</v>
      </c>
      <c r="L19" s="141" t="str">
        <f>_xll.GetPrice(L$2, , "Mid", EOMONTH($A19, 0))</f>
        <v>#N/A No price available before 21/11/2014</v>
      </c>
      <c r="M19" s="127" t="e">
        <f t="shared" si="3"/>
        <v>#VALUE!</v>
      </c>
      <c r="N19" s="141" t="str">
        <f>_xll.GetPrice(N$2, , "Mid", EOMONTH($A19, 0))</f>
        <v>#N/A No price available before 11/07/2014</v>
      </c>
      <c r="O19" s="141" t="str">
        <f>_xll.GetPrice(O$2, , "Mid", EOMONTH($A19, 0))</f>
        <v>#N/A No price available before 15/03/2019</v>
      </c>
      <c r="P19" s="127" t="e">
        <f t="shared" si="4"/>
        <v>#VALUE!</v>
      </c>
      <c r="Q19" s="141">
        <f>_xll.GetPrice(Q$2, "MonthlyAverage", "Mid", EOMONTH($A19, 0))</f>
        <v>0</v>
      </c>
      <c r="R19" s="141">
        <f>_xll.GetPrice(R$2, , "Mid", EOMONTH($A19, 0))</f>
        <v>77.5</v>
      </c>
      <c r="S19" s="141">
        <f>_xll.GetPrice(S$2, , "Mid", EOMONTH($A19, 0))</f>
        <v>86</v>
      </c>
      <c r="T19" s="127">
        <f t="shared" si="5"/>
        <v>8.5</v>
      </c>
      <c r="U19" s="141" t="str">
        <f>_xll.GetPrice(U$2, "MonthlyAverage", "Mid", EOMONTH($A19, 0))</f>
        <v>#N/A No price available for MonthlyAverage before 30/07/2010</v>
      </c>
      <c r="V19" s="141" t="str">
        <f>_xll.GetPrice(V$2, "MonthlyAverage", "Mid", EOMONTH($A19, 0))</f>
        <v>#N/A No price available for MonthlyAverage before 29/01/2010</v>
      </c>
      <c r="W19" s="127" t="e">
        <f t="shared" si="6"/>
        <v>#VALUE!</v>
      </c>
      <c r="X19" s="141" t="str">
        <f>_xll.GetPrice(X$2, "MonthlyAverage", "Mid", EOMONTH($A19, 0))</f>
        <v>#N/A No price available for MonthlyAverage before 29/05/2015</v>
      </c>
      <c r="Y19" s="141" t="str">
        <f>_xll.GetPrice(Y$2, "MonthlyAverage", "Mid", EOMONTH($A19, 0))</f>
        <v>#N/A No price available for MonthlyAverage before 31/05/2012</v>
      </c>
      <c r="Z19" s="141" t="str">
        <f>_xll.GetPrice(Z$2, "MonthlyAverage", "Mid", EOMONTH($A19, 0))</f>
        <v>#N/A No price available for MonthlyAverage before 31/05/2012</v>
      </c>
      <c r="AA19" s="141" t="str">
        <f>_xll.GetPrice(AA$2, "MonthlyAverage", "Mid", EOMONTH($A19, 0))</f>
        <v>#N/A No price available for MonthlyAverage before 31/12/2013</v>
      </c>
      <c r="AB19" s="127" t="e">
        <f t="shared" si="7"/>
        <v>#VALUE!</v>
      </c>
      <c r="AC19" s="142" t="e">
        <f t="shared" si="8"/>
        <v>#VALUE!</v>
      </c>
      <c r="AD19" s="119" t="e">
        <f t="shared" si="9"/>
        <v>#VALUE!</v>
      </c>
      <c r="AE19" s="119" t="e">
        <f t="shared" si="10"/>
        <v>#VALUE!</v>
      </c>
      <c r="AF19" s="119" t="e">
        <f t="shared" si="11"/>
        <v>#VALUE!</v>
      </c>
      <c r="AG19" s="119" t="e">
        <f t="shared" si="12"/>
        <v>#VALUE!</v>
      </c>
    </row>
    <row r="20" spans="1:33" x14ac:dyDescent="0.3">
      <c r="A20" s="124">
        <v>34366</v>
      </c>
      <c r="B20" s="143" t="str">
        <f>_xll.GetPrice(B$2, "MonthlyAverage", "Mid", EOMONTH($A20, 0))</f>
        <v>#N/A No price available for MonthlyAverage before 30/09/2009</v>
      </c>
      <c r="C20" s="141" t="str">
        <f>_xll.GetPrice(C$2, "MonthlyAverage", "Mid", EOMONTH($A20, 0))</f>
        <v>#N/A No price available for MonthlyAverage before 30/10/2009</v>
      </c>
      <c r="D20" s="127" t="e">
        <f t="shared" si="0"/>
        <v>#VALUE!</v>
      </c>
      <c r="E20" s="141" t="str">
        <f>_xll.GetPrice(E$2, "MonthlyAverage", "Mid", EOMONTH($A20, 0))</f>
        <v>#N/A No price available for MonthlyAverage before 29/01/2010</v>
      </c>
      <c r="F20" s="141">
        <f>_xll.GetPrice(F$2, "MonthlyAverage", "Mid", EOMONTH($A20, 0))</f>
        <v>137</v>
      </c>
      <c r="G20" s="127" t="e">
        <f t="shared" si="1"/>
        <v>#VALUE!</v>
      </c>
      <c r="H20" s="141" t="str">
        <f>_xll.GetPrice(H$2, "MonthlyAverage", "Mid", EOMONTH($A20, 0))</f>
        <v>#N/A No price available for MonthlyAverage before 31/05/2010</v>
      </c>
      <c r="I20" s="141" t="str">
        <f>_xll.GetPrice(I$2, "MonthlyAverage", "Mid", EOMONTH($A20, 0))</f>
        <v>#N/A No price available for MonthlyAverage before 31/05/2010</v>
      </c>
      <c r="J20" s="127" t="e">
        <f t="shared" si="2"/>
        <v>#VALUE!</v>
      </c>
      <c r="K20" s="141" t="str">
        <f>_xll.GetPrice(K$2, , "Mid", EOMONTH($A20, 0))</f>
        <v>#N/A No price available before 20/06/2014</v>
      </c>
      <c r="L20" s="141" t="str">
        <f>_xll.GetPrice(L$2, , "Mid", EOMONTH($A20, 0))</f>
        <v>#N/A No price available before 21/11/2014</v>
      </c>
      <c r="M20" s="127" t="e">
        <f t="shared" si="3"/>
        <v>#VALUE!</v>
      </c>
      <c r="N20" s="141" t="str">
        <f>_xll.GetPrice(N$2, , "Mid", EOMONTH($A20, 0))</f>
        <v>#N/A No price available before 11/07/2014</v>
      </c>
      <c r="O20" s="141" t="str">
        <f>_xll.GetPrice(O$2, , "Mid", EOMONTH($A20, 0))</f>
        <v>#N/A No price available before 15/03/2019</v>
      </c>
      <c r="P20" s="127" t="e">
        <f t="shared" si="4"/>
        <v>#VALUE!</v>
      </c>
      <c r="Q20" s="141">
        <f>_xll.GetPrice(Q$2, "MonthlyAverage", "Mid", EOMONTH($A20, 0))</f>
        <v>0</v>
      </c>
      <c r="R20" s="141">
        <f>_xll.GetPrice(R$2, , "Mid", EOMONTH($A20, 0))</f>
        <v>74.5</v>
      </c>
      <c r="S20" s="141">
        <f>_xll.GetPrice(S$2, , "Mid", EOMONTH($A20, 0))</f>
        <v>80.5</v>
      </c>
      <c r="T20" s="127">
        <f t="shared" si="5"/>
        <v>6</v>
      </c>
      <c r="U20" s="141" t="str">
        <f>_xll.GetPrice(U$2, "MonthlyAverage", "Mid", EOMONTH($A20, 0))</f>
        <v>#N/A No price available for MonthlyAverage before 30/07/2010</v>
      </c>
      <c r="V20" s="141" t="str">
        <f>_xll.GetPrice(V$2, "MonthlyAverage", "Mid", EOMONTH($A20, 0))</f>
        <v>#N/A No price available for MonthlyAverage before 29/01/2010</v>
      </c>
      <c r="W20" s="127" t="e">
        <f t="shared" si="6"/>
        <v>#VALUE!</v>
      </c>
      <c r="X20" s="141" t="str">
        <f>_xll.GetPrice(X$2, "MonthlyAverage", "Mid", EOMONTH($A20, 0))</f>
        <v>#N/A No price available for MonthlyAverage before 29/05/2015</v>
      </c>
      <c r="Y20" s="141" t="str">
        <f>_xll.GetPrice(Y$2, "MonthlyAverage", "Mid", EOMONTH($A20, 0))</f>
        <v>#N/A No price available for MonthlyAverage before 31/05/2012</v>
      </c>
      <c r="Z20" s="141" t="str">
        <f>_xll.GetPrice(Z$2, "MonthlyAverage", "Mid", EOMONTH($A20, 0))</f>
        <v>#N/A No price available for MonthlyAverage before 31/05/2012</v>
      </c>
      <c r="AA20" s="141" t="str">
        <f>_xll.GetPrice(AA$2, "MonthlyAverage", "Mid", EOMONTH($A20, 0))</f>
        <v>#N/A No price available for MonthlyAverage before 31/12/2013</v>
      </c>
      <c r="AB20" s="127" t="e">
        <f t="shared" si="7"/>
        <v>#VALUE!</v>
      </c>
      <c r="AC20" s="142" t="e">
        <f t="shared" si="8"/>
        <v>#VALUE!</v>
      </c>
      <c r="AD20" s="119" t="e">
        <f t="shared" si="9"/>
        <v>#VALUE!</v>
      </c>
      <c r="AE20" s="119" t="e">
        <f t="shared" si="10"/>
        <v>#VALUE!</v>
      </c>
      <c r="AF20" s="119" t="e">
        <f t="shared" si="11"/>
        <v>#VALUE!</v>
      </c>
      <c r="AG20" s="119" t="e">
        <f t="shared" si="12"/>
        <v>#VALUE!</v>
      </c>
    </row>
    <row r="21" spans="1:33" x14ac:dyDescent="0.3">
      <c r="A21" s="124">
        <v>34394</v>
      </c>
      <c r="B21" s="143" t="str">
        <f>_xll.GetPrice(B$2, "MonthlyAverage", "Mid", EOMONTH($A21, 0))</f>
        <v>#N/A No price available for MonthlyAverage before 30/09/2009</v>
      </c>
      <c r="C21" s="141" t="str">
        <f>_xll.GetPrice(C$2, "MonthlyAverage", "Mid", EOMONTH($A21, 0))</f>
        <v>#N/A No price available for MonthlyAverage before 30/10/2009</v>
      </c>
      <c r="D21" s="127" t="e">
        <f t="shared" si="0"/>
        <v>#VALUE!</v>
      </c>
      <c r="E21" s="141" t="str">
        <f>_xll.GetPrice(E$2, "MonthlyAverage", "Mid", EOMONTH($A21, 0))</f>
        <v>#N/A No price available for MonthlyAverage before 29/01/2010</v>
      </c>
      <c r="F21" s="141">
        <f>_xll.GetPrice(F$2, "MonthlyAverage", "Mid", EOMONTH($A21, 0))</f>
        <v>134.9</v>
      </c>
      <c r="G21" s="127" t="e">
        <f t="shared" si="1"/>
        <v>#VALUE!</v>
      </c>
      <c r="H21" s="141" t="str">
        <f>_xll.GetPrice(H$2, "MonthlyAverage", "Mid", EOMONTH($A21, 0))</f>
        <v>#N/A No price available for MonthlyAverage before 31/05/2010</v>
      </c>
      <c r="I21" s="141" t="str">
        <f>_xll.GetPrice(I$2, "MonthlyAverage", "Mid", EOMONTH($A21, 0))</f>
        <v>#N/A No price available for MonthlyAverage before 31/05/2010</v>
      </c>
      <c r="J21" s="127" t="e">
        <f t="shared" si="2"/>
        <v>#VALUE!</v>
      </c>
      <c r="K21" s="141" t="str">
        <f>_xll.GetPrice(K$2, , "Mid", EOMONTH($A21, 0))</f>
        <v>#N/A No price available before 20/06/2014</v>
      </c>
      <c r="L21" s="141" t="str">
        <f>_xll.GetPrice(L$2, , "Mid", EOMONTH($A21, 0))</f>
        <v>#N/A No price available before 21/11/2014</v>
      </c>
      <c r="M21" s="127" t="e">
        <f t="shared" si="3"/>
        <v>#VALUE!</v>
      </c>
      <c r="N21" s="141" t="str">
        <f>_xll.GetPrice(N$2, , "Mid", EOMONTH($A21, 0))</f>
        <v>#N/A No price available before 11/07/2014</v>
      </c>
      <c r="O21" s="141" t="str">
        <f>_xll.GetPrice(O$2, , "Mid", EOMONTH($A21, 0))</f>
        <v>#N/A No price available before 15/03/2019</v>
      </c>
      <c r="P21" s="127" t="e">
        <f t="shared" si="4"/>
        <v>#VALUE!</v>
      </c>
      <c r="Q21" s="141">
        <f>_xll.GetPrice(Q$2, "MonthlyAverage", "Mid", EOMONTH($A21, 0))</f>
        <v>0</v>
      </c>
      <c r="R21" s="141">
        <f>_xll.GetPrice(R$2, , "Mid", EOMONTH($A21, 0))</f>
        <v>71.5</v>
      </c>
      <c r="S21" s="141">
        <f>_xll.GetPrice(S$2, , "Mid", EOMONTH($A21, 0))</f>
        <v>77.5</v>
      </c>
      <c r="T21" s="127">
        <f t="shared" si="5"/>
        <v>6</v>
      </c>
      <c r="U21" s="141" t="str">
        <f>_xll.GetPrice(U$2, "MonthlyAverage", "Mid", EOMONTH($A21, 0))</f>
        <v>#N/A No price available for MonthlyAverage before 30/07/2010</v>
      </c>
      <c r="V21" s="141" t="str">
        <f>_xll.GetPrice(V$2, "MonthlyAverage", "Mid", EOMONTH($A21, 0))</f>
        <v>#N/A No price available for MonthlyAverage before 29/01/2010</v>
      </c>
      <c r="W21" s="127" t="e">
        <f t="shared" si="6"/>
        <v>#VALUE!</v>
      </c>
      <c r="X21" s="141" t="str">
        <f>_xll.GetPrice(X$2, "MonthlyAverage", "Mid", EOMONTH($A21, 0))</f>
        <v>#N/A No price available for MonthlyAverage before 29/05/2015</v>
      </c>
      <c r="Y21" s="141" t="str">
        <f>_xll.GetPrice(Y$2, "MonthlyAverage", "Mid", EOMONTH($A21, 0))</f>
        <v>#N/A No price available for MonthlyAverage before 31/05/2012</v>
      </c>
      <c r="Z21" s="141" t="str">
        <f>_xll.GetPrice(Z$2, "MonthlyAverage", "Mid", EOMONTH($A21, 0))</f>
        <v>#N/A No price available for MonthlyAverage before 31/05/2012</v>
      </c>
      <c r="AA21" s="141" t="str">
        <f>_xll.GetPrice(AA$2, "MonthlyAverage", "Mid", EOMONTH($A21, 0))</f>
        <v>#N/A No price available for MonthlyAverage before 31/12/2013</v>
      </c>
      <c r="AB21" s="127" t="e">
        <f t="shared" si="7"/>
        <v>#VALUE!</v>
      </c>
      <c r="AC21" s="142" t="e">
        <f t="shared" si="8"/>
        <v>#VALUE!</v>
      </c>
      <c r="AD21" s="119" t="e">
        <f t="shared" si="9"/>
        <v>#VALUE!</v>
      </c>
      <c r="AE21" s="119" t="e">
        <f t="shared" si="10"/>
        <v>#VALUE!</v>
      </c>
      <c r="AF21" s="119" t="e">
        <f t="shared" si="11"/>
        <v>#VALUE!</v>
      </c>
      <c r="AG21" s="119" t="e">
        <f t="shared" si="12"/>
        <v>#VALUE!</v>
      </c>
    </row>
    <row r="22" spans="1:33" x14ac:dyDescent="0.3">
      <c r="A22" s="124">
        <v>34425</v>
      </c>
      <c r="B22" s="143" t="str">
        <f>_xll.GetPrice(B$2, "MonthlyAverage", "Mid", EOMONTH($A22, 0))</f>
        <v>#N/A No price available for MonthlyAverage before 30/09/2009</v>
      </c>
      <c r="C22" s="141" t="str">
        <f>_xll.GetPrice(C$2, "MonthlyAverage", "Mid", EOMONTH($A22, 0))</f>
        <v>#N/A No price available for MonthlyAverage before 30/10/2009</v>
      </c>
      <c r="D22" s="127" t="e">
        <f t="shared" si="0"/>
        <v>#VALUE!</v>
      </c>
      <c r="E22" s="141" t="str">
        <f>_xll.GetPrice(E$2, "MonthlyAverage", "Mid", EOMONTH($A22, 0))</f>
        <v>#N/A No price available for MonthlyAverage before 29/01/2010</v>
      </c>
      <c r="F22" s="141">
        <f>_xll.GetPrice(F$2, "MonthlyAverage", "Mid", EOMONTH($A22, 0))</f>
        <v>132.13</v>
      </c>
      <c r="G22" s="127" t="e">
        <f t="shared" si="1"/>
        <v>#VALUE!</v>
      </c>
      <c r="H22" s="141" t="str">
        <f>_xll.GetPrice(H$2, "MonthlyAverage", "Mid", EOMONTH($A22, 0))</f>
        <v>#N/A No price available for MonthlyAverage before 31/05/2010</v>
      </c>
      <c r="I22" s="141" t="str">
        <f>_xll.GetPrice(I$2, "MonthlyAverage", "Mid", EOMONTH($A22, 0))</f>
        <v>#N/A No price available for MonthlyAverage before 31/05/2010</v>
      </c>
      <c r="J22" s="127" t="e">
        <f t="shared" si="2"/>
        <v>#VALUE!</v>
      </c>
      <c r="K22" s="141" t="str">
        <f>_xll.GetPrice(K$2, , "Mid", EOMONTH($A22, 0))</f>
        <v>#N/A No price available before 20/06/2014</v>
      </c>
      <c r="L22" s="141" t="str">
        <f>_xll.GetPrice(L$2, , "Mid", EOMONTH($A22, 0))</f>
        <v>#N/A No price available before 21/11/2014</v>
      </c>
      <c r="M22" s="127" t="e">
        <f t="shared" si="3"/>
        <v>#VALUE!</v>
      </c>
      <c r="N22" s="141" t="str">
        <f>_xll.GetPrice(N$2, , "Mid", EOMONTH($A22, 0))</f>
        <v>#N/A No price available before 11/07/2014</v>
      </c>
      <c r="O22" s="141" t="str">
        <f>_xll.GetPrice(O$2, , "Mid", EOMONTH($A22, 0))</f>
        <v>#N/A No price available before 15/03/2019</v>
      </c>
      <c r="P22" s="127" t="e">
        <f t="shared" si="4"/>
        <v>#VALUE!</v>
      </c>
      <c r="Q22" s="141">
        <f>_xll.GetPrice(Q$2, "MonthlyAverage", "Mid", EOMONTH($A22, 0))</f>
        <v>0</v>
      </c>
      <c r="R22" s="141">
        <f>_xll.GetPrice(R$2, , "Mid", EOMONTH($A22, 0))</f>
        <v>68.5</v>
      </c>
      <c r="S22" s="141">
        <f>_xll.GetPrice(S$2, , "Mid", EOMONTH($A22, 0))</f>
        <v>74.5</v>
      </c>
      <c r="T22" s="127">
        <f t="shared" si="5"/>
        <v>6</v>
      </c>
      <c r="U22" s="141" t="str">
        <f>_xll.GetPrice(U$2, "MonthlyAverage", "Mid", EOMONTH($A22, 0))</f>
        <v>#N/A No price available for MonthlyAverage before 30/07/2010</v>
      </c>
      <c r="V22" s="141" t="str">
        <f>_xll.GetPrice(V$2, "MonthlyAverage", "Mid", EOMONTH($A22, 0))</f>
        <v>#N/A No price available for MonthlyAverage before 29/01/2010</v>
      </c>
      <c r="W22" s="127" t="e">
        <f t="shared" si="6"/>
        <v>#VALUE!</v>
      </c>
      <c r="X22" s="141" t="str">
        <f>_xll.GetPrice(X$2, "MonthlyAverage", "Mid", EOMONTH($A22, 0))</f>
        <v>#N/A No price available for MonthlyAverage before 29/05/2015</v>
      </c>
      <c r="Y22" s="141" t="str">
        <f>_xll.GetPrice(Y$2, "MonthlyAverage", "Mid", EOMONTH($A22, 0))</f>
        <v>#N/A No price available for MonthlyAverage before 31/05/2012</v>
      </c>
      <c r="Z22" s="141" t="str">
        <f>_xll.GetPrice(Z$2, "MonthlyAverage", "Mid", EOMONTH($A22, 0))</f>
        <v>#N/A No price available for MonthlyAverage before 31/05/2012</v>
      </c>
      <c r="AA22" s="141" t="str">
        <f>_xll.GetPrice(AA$2, "MonthlyAverage", "Mid", EOMONTH($A22, 0))</f>
        <v>#N/A No price available for MonthlyAverage before 31/12/2013</v>
      </c>
      <c r="AB22" s="127" t="e">
        <f t="shared" si="7"/>
        <v>#VALUE!</v>
      </c>
      <c r="AC22" s="142" t="e">
        <f t="shared" si="8"/>
        <v>#VALUE!</v>
      </c>
      <c r="AD22" s="119" t="e">
        <f t="shared" si="9"/>
        <v>#VALUE!</v>
      </c>
      <c r="AE22" s="119" t="e">
        <f t="shared" si="10"/>
        <v>#VALUE!</v>
      </c>
      <c r="AF22" s="119" t="e">
        <f t="shared" si="11"/>
        <v>#VALUE!</v>
      </c>
      <c r="AG22" s="119" t="e">
        <f t="shared" si="12"/>
        <v>#VALUE!</v>
      </c>
    </row>
    <row r="23" spans="1:33" x14ac:dyDescent="0.3">
      <c r="A23" s="124">
        <v>34455</v>
      </c>
      <c r="B23" s="143" t="str">
        <f>_xll.GetPrice(B$2, "MonthlyAverage", "Mid", EOMONTH($A23, 0))</f>
        <v>#N/A No price available for MonthlyAverage before 30/09/2009</v>
      </c>
      <c r="C23" s="141" t="str">
        <f>_xll.GetPrice(C$2, "MonthlyAverage", "Mid", EOMONTH($A23, 0))</f>
        <v>#N/A No price available for MonthlyAverage before 30/10/2009</v>
      </c>
      <c r="D23" s="127" t="e">
        <f t="shared" si="0"/>
        <v>#VALUE!</v>
      </c>
      <c r="E23" s="141" t="str">
        <f>_xll.GetPrice(E$2, "MonthlyAverage", "Mid", EOMONTH($A23, 0))</f>
        <v>#N/A No price available for MonthlyAverage before 29/01/2010</v>
      </c>
      <c r="F23" s="141">
        <f>_xll.GetPrice(F$2, "MonthlyAverage", "Mid", EOMONTH($A23, 0))</f>
        <v>120.25</v>
      </c>
      <c r="G23" s="127" t="e">
        <f t="shared" si="1"/>
        <v>#VALUE!</v>
      </c>
      <c r="H23" s="141" t="str">
        <f>_xll.GetPrice(H$2, "MonthlyAverage", "Mid", EOMONTH($A23, 0))</f>
        <v>#N/A No price available for MonthlyAverage before 31/05/2010</v>
      </c>
      <c r="I23" s="141" t="str">
        <f>_xll.GetPrice(I$2, "MonthlyAverage", "Mid", EOMONTH($A23, 0))</f>
        <v>#N/A No price available for MonthlyAverage before 31/05/2010</v>
      </c>
      <c r="J23" s="127" t="e">
        <f t="shared" si="2"/>
        <v>#VALUE!</v>
      </c>
      <c r="K23" s="141" t="str">
        <f>_xll.GetPrice(K$2, , "Mid", EOMONTH($A23, 0))</f>
        <v>#N/A No price available before 20/06/2014</v>
      </c>
      <c r="L23" s="141" t="str">
        <f>_xll.GetPrice(L$2, , "Mid", EOMONTH($A23, 0))</f>
        <v>#N/A No price available before 21/11/2014</v>
      </c>
      <c r="M23" s="127" t="e">
        <f t="shared" si="3"/>
        <v>#VALUE!</v>
      </c>
      <c r="N23" s="141" t="str">
        <f>_xll.GetPrice(N$2, , "Mid", EOMONTH($A23, 0))</f>
        <v>#N/A No price available before 11/07/2014</v>
      </c>
      <c r="O23" s="141" t="str">
        <f>_xll.GetPrice(O$2, , "Mid", EOMONTH($A23, 0))</f>
        <v>#N/A No price available before 15/03/2019</v>
      </c>
      <c r="P23" s="127" t="e">
        <f t="shared" si="4"/>
        <v>#VALUE!</v>
      </c>
      <c r="Q23" s="141">
        <f>_xll.GetPrice(Q$2, "MonthlyAverage", "Mid", EOMONTH($A23, 0))</f>
        <v>0</v>
      </c>
      <c r="R23" s="141">
        <f>_xll.GetPrice(R$2, , "Mid", EOMONTH($A23, 0))</f>
        <v>61.5</v>
      </c>
      <c r="S23" s="141">
        <f>_xll.GetPrice(S$2, , "Mid", EOMONTH($A23, 0))</f>
        <v>67.5</v>
      </c>
      <c r="T23" s="127">
        <f t="shared" si="5"/>
        <v>6</v>
      </c>
      <c r="U23" s="141" t="str">
        <f>_xll.GetPrice(U$2, "MonthlyAverage", "Mid", EOMONTH($A23, 0))</f>
        <v>#N/A No price available for MonthlyAverage before 30/07/2010</v>
      </c>
      <c r="V23" s="141" t="str">
        <f>_xll.GetPrice(V$2, "MonthlyAverage", "Mid", EOMONTH($A23, 0))</f>
        <v>#N/A No price available for MonthlyAverage before 29/01/2010</v>
      </c>
      <c r="W23" s="127" t="e">
        <f t="shared" si="6"/>
        <v>#VALUE!</v>
      </c>
      <c r="X23" s="141" t="str">
        <f>_xll.GetPrice(X$2, "MonthlyAverage", "Mid", EOMONTH($A23, 0))</f>
        <v>#N/A No price available for MonthlyAverage before 29/05/2015</v>
      </c>
      <c r="Y23" s="141" t="str">
        <f>_xll.GetPrice(Y$2, "MonthlyAverage", "Mid", EOMONTH($A23, 0))</f>
        <v>#N/A No price available for MonthlyAverage before 31/05/2012</v>
      </c>
      <c r="Z23" s="141" t="str">
        <f>_xll.GetPrice(Z$2, "MonthlyAverage", "Mid", EOMONTH($A23, 0))</f>
        <v>#N/A No price available for MonthlyAverage before 31/05/2012</v>
      </c>
      <c r="AA23" s="141" t="str">
        <f>_xll.GetPrice(AA$2, "MonthlyAverage", "Mid", EOMONTH($A23, 0))</f>
        <v>#N/A No price available for MonthlyAverage before 31/12/2013</v>
      </c>
      <c r="AB23" s="127" t="e">
        <f t="shared" si="7"/>
        <v>#VALUE!</v>
      </c>
      <c r="AC23" s="142" t="e">
        <f t="shared" si="8"/>
        <v>#VALUE!</v>
      </c>
      <c r="AD23" s="119" t="e">
        <f t="shared" si="9"/>
        <v>#VALUE!</v>
      </c>
      <c r="AE23" s="119" t="e">
        <f t="shared" si="10"/>
        <v>#VALUE!</v>
      </c>
      <c r="AF23" s="119" t="e">
        <f t="shared" si="11"/>
        <v>#VALUE!</v>
      </c>
      <c r="AG23" s="119" t="e">
        <f t="shared" si="12"/>
        <v>#VALUE!</v>
      </c>
    </row>
    <row r="24" spans="1:33" x14ac:dyDescent="0.3">
      <c r="A24" s="124">
        <v>34486</v>
      </c>
      <c r="B24" s="143" t="str">
        <f>_xll.GetPrice(B$2, "MonthlyAverage", "Mid", EOMONTH($A24, 0))</f>
        <v>#N/A No price available for MonthlyAverage before 30/09/2009</v>
      </c>
      <c r="C24" s="141" t="str">
        <f>_xll.GetPrice(C$2, "MonthlyAverage", "Mid", EOMONTH($A24, 0))</f>
        <v>#N/A No price available for MonthlyAverage before 30/10/2009</v>
      </c>
      <c r="D24" s="127" t="e">
        <f t="shared" si="0"/>
        <v>#VALUE!</v>
      </c>
      <c r="E24" s="141" t="str">
        <f>_xll.GetPrice(E$2, "MonthlyAverage", "Mid", EOMONTH($A24, 0))</f>
        <v>#N/A No price available for MonthlyAverage before 29/01/2010</v>
      </c>
      <c r="F24" s="141">
        <f>_xll.GetPrice(F$2, "MonthlyAverage", "Mid", EOMONTH($A24, 0))</f>
        <v>120.2</v>
      </c>
      <c r="G24" s="127" t="e">
        <f t="shared" si="1"/>
        <v>#VALUE!</v>
      </c>
      <c r="H24" s="141" t="str">
        <f>_xll.GetPrice(H$2, "MonthlyAverage", "Mid", EOMONTH($A24, 0))</f>
        <v>#N/A No price available for MonthlyAverage before 31/05/2010</v>
      </c>
      <c r="I24" s="141" t="str">
        <f>_xll.GetPrice(I$2, "MonthlyAverage", "Mid", EOMONTH($A24, 0))</f>
        <v>#N/A No price available for MonthlyAverage before 31/05/2010</v>
      </c>
      <c r="J24" s="127" t="e">
        <f t="shared" si="2"/>
        <v>#VALUE!</v>
      </c>
      <c r="K24" s="141" t="str">
        <f>_xll.GetPrice(K$2, , "Mid", EOMONTH($A24, 0))</f>
        <v>#N/A No price available before 20/06/2014</v>
      </c>
      <c r="L24" s="141" t="str">
        <f>_xll.GetPrice(L$2, , "Mid", EOMONTH($A24, 0))</f>
        <v>#N/A No price available before 21/11/2014</v>
      </c>
      <c r="M24" s="127" t="e">
        <f t="shared" si="3"/>
        <v>#VALUE!</v>
      </c>
      <c r="N24" s="141" t="str">
        <f>_xll.GetPrice(N$2, , "Mid", EOMONTH($A24, 0))</f>
        <v>#N/A No price available before 11/07/2014</v>
      </c>
      <c r="O24" s="141" t="str">
        <f>_xll.GetPrice(O$2, , "Mid", EOMONTH($A24, 0))</f>
        <v>#N/A No price available before 15/03/2019</v>
      </c>
      <c r="P24" s="127" t="e">
        <f t="shared" si="4"/>
        <v>#VALUE!</v>
      </c>
      <c r="Q24" s="141">
        <f>_xll.GetPrice(Q$2, "MonthlyAverage", "Mid", EOMONTH($A24, 0))</f>
        <v>0</v>
      </c>
      <c r="R24" s="141">
        <f>_xll.GetPrice(R$2, , "Mid", EOMONTH($A24, 0))</f>
        <v>58.5</v>
      </c>
      <c r="S24" s="141">
        <f>_xll.GetPrice(S$2, , "Mid", EOMONTH($A24, 0))</f>
        <v>64.5</v>
      </c>
      <c r="T24" s="127">
        <f t="shared" si="5"/>
        <v>6</v>
      </c>
      <c r="U24" s="141" t="str">
        <f>_xll.GetPrice(U$2, "MonthlyAverage", "Mid", EOMONTH($A24, 0))</f>
        <v>#N/A No price available for MonthlyAverage before 30/07/2010</v>
      </c>
      <c r="V24" s="141" t="str">
        <f>_xll.GetPrice(V$2, "MonthlyAverage", "Mid", EOMONTH($A24, 0))</f>
        <v>#N/A No price available for MonthlyAverage before 29/01/2010</v>
      </c>
      <c r="W24" s="127" t="e">
        <f t="shared" si="6"/>
        <v>#VALUE!</v>
      </c>
      <c r="X24" s="141" t="str">
        <f>_xll.GetPrice(X$2, "MonthlyAverage", "Mid", EOMONTH($A24, 0))</f>
        <v>#N/A No price available for MonthlyAverage before 29/05/2015</v>
      </c>
      <c r="Y24" s="141" t="str">
        <f>_xll.GetPrice(Y$2, "MonthlyAverage", "Mid", EOMONTH($A24, 0))</f>
        <v>#N/A No price available for MonthlyAverage before 31/05/2012</v>
      </c>
      <c r="Z24" s="141" t="str">
        <f>_xll.GetPrice(Z$2, "MonthlyAverage", "Mid", EOMONTH($A24, 0))</f>
        <v>#N/A No price available for MonthlyAverage before 31/05/2012</v>
      </c>
      <c r="AA24" s="141" t="str">
        <f>_xll.GetPrice(AA$2, "MonthlyAverage", "Mid", EOMONTH($A24, 0))</f>
        <v>#N/A No price available for MonthlyAverage before 31/12/2013</v>
      </c>
      <c r="AB24" s="127" t="e">
        <f t="shared" si="7"/>
        <v>#VALUE!</v>
      </c>
      <c r="AC24" s="142" t="e">
        <f t="shared" si="8"/>
        <v>#VALUE!</v>
      </c>
      <c r="AD24" s="119" t="e">
        <f t="shared" si="9"/>
        <v>#VALUE!</v>
      </c>
      <c r="AE24" s="119" t="e">
        <f t="shared" si="10"/>
        <v>#VALUE!</v>
      </c>
      <c r="AF24" s="119" t="e">
        <f t="shared" si="11"/>
        <v>#VALUE!</v>
      </c>
      <c r="AG24" s="119" t="e">
        <f t="shared" si="12"/>
        <v>#VALUE!</v>
      </c>
    </row>
    <row r="25" spans="1:33" x14ac:dyDescent="0.3">
      <c r="A25" s="124">
        <v>34516</v>
      </c>
      <c r="B25" s="143" t="str">
        <f>_xll.GetPrice(B$2, "MonthlyAverage", "Mid", EOMONTH($A25, 0))</f>
        <v>#N/A No price available for MonthlyAverage before 30/09/2009</v>
      </c>
      <c r="C25" s="141" t="str">
        <f>_xll.GetPrice(C$2, "MonthlyAverage", "Mid", EOMONTH($A25, 0))</f>
        <v>#N/A No price available for MonthlyAverage before 30/10/2009</v>
      </c>
      <c r="D25" s="127" t="e">
        <f t="shared" si="0"/>
        <v>#VALUE!</v>
      </c>
      <c r="E25" s="141" t="str">
        <f>_xll.GetPrice(E$2, "MonthlyAverage", "Mid", EOMONTH($A25, 0))</f>
        <v>#N/A No price available for MonthlyAverage before 29/01/2010</v>
      </c>
      <c r="F25" s="141">
        <f>_xll.GetPrice(F$2, "MonthlyAverage", "Mid", EOMONTH($A25, 0))</f>
        <v>124.63</v>
      </c>
      <c r="G25" s="127" t="e">
        <f t="shared" si="1"/>
        <v>#VALUE!</v>
      </c>
      <c r="H25" s="141" t="str">
        <f>_xll.GetPrice(H$2, "MonthlyAverage", "Mid", EOMONTH($A25, 0))</f>
        <v>#N/A No price available for MonthlyAverage before 31/05/2010</v>
      </c>
      <c r="I25" s="141" t="str">
        <f>_xll.GetPrice(I$2, "MonthlyAverage", "Mid", EOMONTH($A25, 0))</f>
        <v>#N/A No price available for MonthlyAverage before 31/05/2010</v>
      </c>
      <c r="J25" s="127" t="e">
        <f t="shared" si="2"/>
        <v>#VALUE!</v>
      </c>
      <c r="K25" s="141" t="str">
        <f>_xll.GetPrice(K$2, , "Mid", EOMONTH($A25, 0))</f>
        <v>#N/A No price available before 20/06/2014</v>
      </c>
      <c r="L25" s="141" t="str">
        <f>_xll.GetPrice(L$2, , "Mid", EOMONTH($A25, 0))</f>
        <v>#N/A No price available before 21/11/2014</v>
      </c>
      <c r="M25" s="127" t="e">
        <f t="shared" si="3"/>
        <v>#VALUE!</v>
      </c>
      <c r="N25" s="141" t="str">
        <f>_xll.GetPrice(N$2, , "Mid", EOMONTH($A25, 0))</f>
        <v>#N/A No price available before 11/07/2014</v>
      </c>
      <c r="O25" s="141" t="str">
        <f>_xll.GetPrice(O$2, , "Mid", EOMONTH($A25, 0))</f>
        <v>#N/A No price available before 15/03/2019</v>
      </c>
      <c r="P25" s="127" t="e">
        <f t="shared" si="4"/>
        <v>#VALUE!</v>
      </c>
      <c r="Q25" s="141">
        <f>_xll.GetPrice(Q$2, "MonthlyAverage", "Mid", EOMONTH($A25, 0))</f>
        <v>0</v>
      </c>
      <c r="R25" s="141">
        <f>_xll.GetPrice(R$2, , "Mid", EOMONTH($A25, 0))</f>
        <v>63.5</v>
      </c>
      <c r="S25" s="141">
        <f>_xll.GetPrice(S$2, , "Mid", EOMONTH($A25, 0))</f>
        <v>69.5</v>
      </c>
      <c r="T25" s="127">
        <f t="shared" si="5"/>
        <v>6</v>
      </c>
      <c r="U25" s="141" t="str">
        <f>_xll.GetPrice(U$2, "MonthlyAverage", "Mid", EOMONTH($A25, 0))</f>
        <v>#N/A No price available for MonthlyAverage before 30/07/2010</v>
      </c>
      <c r="V25" s="141" t="str">
        <f>_xll.GetPrice(V$2, "MonthlyAverage", "Mid", EOMONTH($A25, 0))</f>
        <v>#N/A No price available for MonthlyAverage before 29/01/2010</v>
      </c>
      <c r="W25" s="127" t="e">
        <f t="shared" si="6"/>
        <v>#VALUE!</v>
      </c>
      <c r="X25" s="141" t="str">
        <f>_xll.GetPrice(X$2, "MonthlyAverage", "Mid", EOMONTH($A25, 0))</f>
        <v>#N/A No price available for MonthlyAverage before 29/05/2015</v>
      </c>
      <c r="Y25" s="141" t="str">
        <f>_xll.GetPrice(Y$2, "MonthlyAverage", "Mid", EOMONTH($A25, 0))</f>
        <v>#N/A No price available for MonthlyAverage before 31/05/2012</v>
      </c>
      <c r="Z25" s="141" t="str">
        <f>_xll.GetPrice(Z$2, "MonthlyAverage", "Mid", EOMONTH($A25, 0))</f>
        <v>#N/A No price available for MonthlyAverage before 31/05/2012</v>
      </c>
      <c r="AA25" s="141" t="str">
        <f>_xll.GetPrice(AA$2, "MonthlyAverage", "Mid", EOMONTH($A25, 0))</f>
        <v>#N/A No price available for MonthlyAverage before 31/12/2013</v>
      </c>
      <c r="AB25" s="127" t="e">
        <f t="shared" si="7"/>
        <v>#VALUE!</v>
      </c>
      <c r="AC25" s="142" t="e">
        <f t="shared" si="8"/>
        <v>#VALUE!</v>
      </c>
      <c r="AD25" s="119" t="e">
        <f t="shared" si="9"/>
        <v>#VALUE!</v>
      </c>
      <c r="AE25" s="119" t="e">
        <f t="shared" si="10"/>
        <v>#VALUE!</v>
      </c>
      <c r="AF25" s="119" t="e">
        <f t="shared" si="11"/>
        <v>#VALUE!</v>
      </c>
      <c r="AG25" s="119" t="e">
        <f t="shared" si="12"/>
        <v>#VALUE!</v>
      </c>
    </row>
    <row r="26" spans="1:33" x14ac:dyDescent="0.3">
      <c r="A26" s="124">
        <v>34547</v>
      </c>
      <c r="B26" s="143" t="str">
        <f>_xll.GetPrice(B$2, "MonthlyAverage", "Mid", EOMONTH($A26, 0))</f>
        <v>#N/A No price available for MonthlyAverage before 30/09/2009</v>
      </c>
      <c r="C26" s="141" t="str">
        <f>_xll.GetPrice(C$2, "MonthlyAverage", "Mid", EOMONTH($A26, 0))</f>
        <v>#N/A No price available for MonthlyAverage before 30/10/2009</v>
      </c>
      <c r="D26" s="127" t="e">
        <f t="shared" si="0"/>
        <v>#VALUE!</v>
      </c>
      <c r="E26" s="141" t="str">
        <f>_xll.GetPrice(E$2, "MonthlyAverage", "Mid", EOMONTH($A26, 0))</f>
        <v>#N/A No price available for MonthlyAverage before 29/01/2010</v>
      </c>
      <c r="F26" s="141">
        <f>_xll.GetPrice(F$2, "MonthlyAverage", "Mid", EOMONTH($A26, 0))</f>
        <v>132.80000000000001</v>
      </c>
      <c r="G26" s="127" t="e">
        <f t="shared" si="1"/>
        <v>#VALUE!</v>
      </c>
      <c r="H26" s="141" t="str">
        <f>_xll.GetPrice(H$2, "MonthlyAverage", "Mid", EOMONTH($A26, 0))</f>
        <v>#N/A No price available for MonthlyAverage before 31/05/2010</v>
      </c>
      <c r="I26" s="141" t="str">
        <f>_xll.GetPrice(I$2, "MonthlyAverage", "Mid", EOMONTH($A26, 0))</f>
        <v>#N/A No price available for MonthlyAverage before 31/05/2010</v>
      </c>
      <c r="J26" s="127" t="e">
        <f t="shared" si="2"/>
        <v>#VALUE!</v>
      </c>
      <c r="K26" s="141" t="str">
        <f>_xll.GetPrice(K$2, , "Mid", EOMONTH($A26, 0))</f>
        <v>#N/A No price available before 20/06/2014</v>
      </c>
      <c r="L26" s="141" t="str">
        <f>_xll.GetPrice(L$2, , "Mid", EOMONTH($A26, 0))</f>
        <v>#N/A No price available before 21/11/2014</v>
      </c>
      <c r="M26" s="127" t="e">
        <f t="shared" si="3"/>
        <v>#VALUE!</v>
      </c>
      <c r="N26" s="141" t="str">
        <f>_xll.GetPrice(N$2, , "Mid", EOMONTH($A26, 0))</f>
        <v>#N/A No price available before 11/07/2014</v>
      </c>
      <c r="O26" s="141" t="str">
        <f>_xll.GetPrice(O$2, , "Mid", EOMONTH($A26, 0))</f>
        <v>#N/A No price available before 15/03/2019</v>
      </c>
      <c r="P26" s="127" t="e">
        <f t="shared" si="4"/>
        <v>#VALUE!</v>
      </c>
      <c r="Q26" s="141">
        <f>_xll.GetPrice(Q$2, "MonthlyAverage", "Mid", EOMONTH($A26, 0))</f>
        <v>0</v>
      </c>
      <c r="R26" s="141">
        <f>_xll.GetPrice(R$2, , "Mid", EOMONTH($A26, 0))</f>
        <v>65.5</v>
      </c>
      <c r="S26" s="141">
        <f>_xll.GetPrice(S$2, , "Mid", EOMONTH($A26, 0))</f>
        <v>71.5</v>
      </c>
      <c r="T26" s="127">
        <f t="shared" si="5"/>
        <v>6</v>
      </c>
      <c r="U26" s="141" t="str">
        <f>_xll.GetPrice(U$2, "MonthlyAverage", "Mid", EOMONTH($A26, 0))</f>
        <v>#N/A No price available for MonthlyAverage before 30/07/2010</v>
      </c>
      <c r="V26" s="141" t="str">
        <f>_xll.GetPrice(V$2, "MonthlyAverage", "Mid", EOMONTH($A26, 0))</f>
        <v>#N/A No price available for MonthlyAverage before 29/01/2010</v>
      </c>
      <c r="W26" s="127" t="e">
        <f t="shared" si="6"/>
        <v>#VALUE!</v>
      </c>
      <c r="X26" s="141" t="str">
        <f>_xll.GetPrice(X$2, "MonthlyAverage", "Mid", EOMONTH($A26, 0))</f>
        <v>#N/A No price available for MonthlyAverage before 29/05/2015</v>
      </c>
      <c r="Y26" s="141" t="str">
        <f>_xll.GetPrice(Y$2, "MonthlyAverage", "Mid", EOMONTH($A26, 0))</f>
        <v>#N/A No price available for MonthlyAverage before 31/05/2012</v>
      </c>
      <c r="Z26" s="141" t="str">
        <f>_xll.GetPrice(Z$2, "MonthlyAverage", "Mid", EOMONTH($A26, 0))</f>
        <v>#N/A No price available for MonthlyAverage before 31/05/2012</v>
      </c>
      <c r="AA26" s="141" t="str">
        <f>_xll.GetPrice(AA$2, "MonthlyAverage", "Mid", EOMONTH($A26, 0))</f>
        <v>#N/A No price available for MonthlyAverage before 31/12/2013</v>
      </c>
      <c r="AB26" s="127" t="e">
        <f t="shared" si="7"/>
        <v>#VALUE!</v>
      </c>
      <c r="AC26" s="142" t="e">
        <f t="shared" si="8"/>
        <v>#VALUE!</v>
      </c>
      <c r="AD26" s="119" t="e">
        <f t="shared" si="9"/>
        <v>#VALUE!</v>
      </c>
      <c r="AE26" s="119" t="e">
        <f t="shared" si="10"/>
        <v>#VALUE!</v>
      </c>
      <c r="AF26" s="119" t="e">
        <f t="shared" si="11"/>
        <v>#VALUE!</v>
      </c>
      <c r="AG26" s="119" t="e">
        <f t="shared" si="12"/>
        <v>#VALUE!</v>
      </c>
    </row>
    <row r="27" spans="1:33" x14ac:dyDescent="0.3">
      <c r="A27" s="124">
        <v>34578</v>
      </c>
      <c r="B27" s="143" t="str">
        <f>_xll.GetPrice(B$2, "MonthlyAverage", "Mid", EOMONTH($A27, 0))</f>
        <v>#N/A No price available for MonthlyAverage before 30/09/2009</v>
      </c>
      <c r="C27" s="141" t="str">
        <f>_xll.GetPrice(C$2, "MonthlyAverage", "Mid", EOMONTH($A27, 0))</f>
        <v>#N/A No price available for MonthlyAverage before 30/10/2009</v>
      </c>
      <c r="D27" s="127" t="e">
        <f t="shared" si="0"/>
        <v>#VALUE!</v>
      </c>
      <c r="E27" s="141" t="str">
        <f>_xll.GetPrice(E$2, "MonthlyAverage", "Mid", EOMONTH($A27, 0))</f>
        <v>#N/A No price available for MonthlyAverage before 29/01/2010</v>
      </c>
      <c r="F27" s="141">
        <f>_xll.GetPrice(F$2, "MonthlyAverage", "Mid", EOMONTH($A27, 0))</f>
        <v>133.5</v>
      </c>
      <c r="G27" s="127" t="e">
        <f t="shared" si="1"/>
        <v>#VALUE!</v>
      </c>
      <c r="H27" s="141" t="str">
        <f>_xll.GetPrice(H$2, "MonthlyAverage", "Mid", EOMONTH($A27, 0))</f>
        <v>#N/A No price available for MonthlyAverage before 31/05/2010</v>
      </c>
      <c r="I27" s="141" t="str">
        <f>_xll.GetPrice(I$2, "MonthlyAverage", "Mid", EOMONTH($A27, 0))</f>
        <v>#N/A No price available for MonthlyAverage before 31/05/2010</v>
      </c>
      <c r="J27" s="127" t="e">
        <f t="shared" si="2"/>
        <v>#VALUE!</v>
      </c>
      <c r="K27" s="141" t="str">
        <f>_xll.GetPrice(K$2, , "Mid", EOMONTH($A27, 0))</f>
        <v>#N/A No price available before 20/06/2014</v>
      </c>
      <c r="L27" s="141" t="str">
        <f>_xll.GetPrice(L$2, , "Mid", EOMONTH($A27, 0))</f>
        <v>#N/A No price available before 21/11/2014</v>
      </c>
      <c r="M27" s="127" t="e">
        <f t="shared" si="3"/>
        <v>#VALUE!</v>
      </c>
      <c r="N27" s="141" t="str">
        <f>_xll.GetPrice(N$2, , "Mid", EOMONTH($A27, 0))</f>
        <v>#N/A No price available before 11/07/2014</v>
      </c>
      <c r="O27" s="141" t="str">
        <f>_xll.GetPrice(O$2, , "Mid", EOMONTH($A27, 0))</f>
        <v>#N/A No price available before 15/03/2019</v>
      </c>
      <c r="P27" s="127" t="e">
        <f t="shared" si="4"/>
        <v>#VALUE!</v>
      </c>
      <c r="Q27" s="141">
        <f>_xll.GetPrice(Q$2, "MonthlyAverage", "Mid", EOMONTH($A27, 0))</f>
        <v>0</v>
      </c>
      <c r="R27" s="141">
        <f>_xll.GetPrice(R$2, , "Mid", EOMONTH($A27, 0))</f>
        <v>65.5</v>
      </c>
      <c r="S27" s="141">
        <f>_xll.GetPrice(S$2, , "Mid", EOMONTH($A27, 0))</f>
        <v>71.5</v>
      </c>
      <c r="T27" s="127">
        <f t="shared" si="5"/>
        <v>6</v>
      </c>
      <c r="U27" s="141" t="str">
        <f>_xll.GetPrice(U$2, "MonthlyAverage", "Mid", EOMONTH($A27, 0))</f>
        <v>#N/A No price available for MonthlyAverage before 30/07/2010</v>
      </c>
      <c r="V27" s="141" t="str">
        <f>_xll.GetPrice(V$2, "MonthlyAverage", "Mid", EOMONTH($A27, 0))</f>
        <v>#N/A No price available for MonthlyAverage before 29/01/2010</v>
      </c>
      <c r="W27" s="127" t="e">
        <f t="shared" si="6"/>
        <v>#VALUE!</v>
      </c>
      <c r="X27" s="141" t="str">
        <f>_xll.GetPrice(X$2, "MonthlyAverage", "Mid", EOMONTH($A27, 0))</f>
        <v>#N/A No price available for MonthlyAverage before 29/05/2015</v>
      </c>
      <c r="Y27" s="141" t="str">
        <f>_xll.GetPrice(Y$2, "MonthlyAverage", "Mid", EOMONTH($A27, 0))</f>
        <v>#N/A No price available for MonthlyAverage before 31/05/2012</v>
      </c>
      <c r="Z27" s="141" t="str">
        <f>_xll.GetPrice(Z$2, "MonthlyAverage", "Mid", EOMONTH($A27, 0))</f>
        <v>#N/A No price available for MonthlyAverage before 31/05/2012</v>
      </c>
      <c r="AA27" s="141" t="str">
        <f>_xll.GetPrice(AA$2, "MonthlyAverage", "Mid", EOMONTH($A27, 0))</f>
        <v>#N/A No price available for MonthlyAverage before 31/12/2013</v>
      </c>
      <c r="AB27" s="127" t="e">
        <f t="shared" si="7"/>
        <v>#VALUE!</v>
      </c>
      <c r="AC27" s="142" t="e">
        <f t="shared" si="8"/>
        <v>#VALUE!</v>
      </c>
      <c r="AD27" s="119" t="e">
        <f t="shared" si="9"/>
        <v>#VALUE!</v>
      </c>
      <c r="AE27" s="119" t="e">
        <f t="shared" si="10"/>
        <v>#VALUE!</v>
      </c>
      <c r="AF27" s="119" t="e">
        <f t="shared" si="11"/>
        <v>#VALUE!</v>
      </c>
      <c r="AG27" s="119" t="e">
        <f t="shared" si="12"/>
        <v>#VALUE!</v>
      </c>
    </row>
    <row r="28" spans="1:33" x14ac:dyDescent="0.3">
      <c r="A28" s="124">
        <v>34608</v>
      </c>
      <c r="B28" s="143" t="str">
        <f>_xll.GetPrice(B$2, "MonthlyAverage", "Mid", EOMONTH($A28, 0))</f>
        <v>#N/A No price available for MonthlyAverage before 30/09/2009</v>
      </c>
      <c r="C28" s="141" t="str">
        <f>_xll.GetPrice(C$2, "MonthlyAverage", "Mid", EOMONTH($A28, 0))</f>
        <v>#N/A No price available for MonthlyAverage before 30/10/2009</v>
      </c>
      <c r="D28" s="127" t="e">
        <f t="shared" si="0"/>
        <v>#VALUE!</v>
      </c>
      <c r="E28" s="141" t="str">
        <f>_xll.GetPrice(E$2, "MonthlyAverage", "Mid", EOMONTH($A28, 0))</f>
        <v>#N/A No price available for MonthlyAverage before 29/01/2010</v>
      </c>
      <c r="F28" s="141">
        <f>_xll.GetPrice(F$2, "MonthlyAverage", "Mid", EOMONTH($A28, 0))</f>
        <v>132.38</v>
      </c>
      <c r="G28" s="127" t="e">
        <f t="shared" si="1"/>
        <v>#VALUE!</v>
      </c>
      <c r="H28" s="141" t="str">
        <f>_xll.GetPrice(H$2, "MonthlyAverage", "Mid", EOMONTH($A28, 0))</f>
        <v>#N/A No price available for MonthlyAverage before 31/05/2010</v>
      </c>
      <c r="I28" s="141" t="str">
        <f>_xll.GetPrice(I$2, "MonthlyAverage", "Mid", EOMONTH($A28, 0))</f>
        <v>#N/A No price available for MonthlyAverage before 31/05/2010</v>
      </c>
      <c r="J28" s="127" t="e">
        <f t="shared" si="2"/>
        <v>#VALUE!</v>
      </c>
      <c r="K28" s="141" t="str">
        <f>_xll.GetPrice(K$2, , "Mid", EOMONTH($A28, 0))</f>
        <v>#N/A No price available before 20/06/2014</v>
      </c>
      <c r="L28" s="141" t="str">
        <f>_xll.GetPrice(L$2, , "Mid", EOMONTH($A28, 0))</f>
        <v>#N/A No price available before 21/11/2014</v>
      </c>
      <c r="M28" s="127" t="e">
        <f t="shared" si="3"/>
        <v>#VALUE!</v>
      </c>
      <c r="N28" s="141" t="str">
        <f>_xll.GetPrice(N$2, , "Mid", EOMONTH($A28, 0))</f>
        <v>#N/A No price available before 11/07/2014</v>
      </c>
      <c r="O28" s="141" t="str">
        <f>_xll.GetPrice(O$2, , "Mid", EOMONTH($A28, 0))</f>
        <v>#N/A No price available before 15/03/2019</v>
      </c>
      <c r="P28" s="127" t="e">
        <f t="shared" si="4"/>
        <v>#VALUE!</v>
      </c>
      <c r="Q28" s="141">
        <f>_xll.GetPrice(Q$2, "MonthlyAverage", "Mid", EOMONTH($A28, 0))</f>
        <v>0</v>
      </c>
      <c r="R28" s="141">
        <f>_xll.GetPrice(R$2, , "Mid", EOMONTH($A28, 0))</f>
        <v>62.5</v>
      </c>
      <c r="S28" s="141">
        <f>_xll.GetPrice(S$2, , "Mid", EOMONTH($A28, 0))</f>
        <v>68.5</v>
      </c>
      <c r="T28" s="127">
        <f t="shared" si="5"/>
        <v>6</v>
      </c>
      <c r="U28" s="141" t="str">
        <f>_xll.GetPrice(U$2, "MonthlyAverage", "Mid", EOMONTH($A28, 0))</f>
        <v>#N/A No price available for MonthlyAverage before 30/07/2010</v>
      </c>
      <c r="V28" s="141" t="str">
        <f>_xll.GetPrice(V$2, "MonthlyAverage", "Mid", EOMONTH($A28, 0))</f>
        <v>#N/A No price available for MonthlyAverage before 29/01/2010</v>
      </c>
      <c r="W28" s="127" t="e">
        <f t="shared" si="6"/>
        <v>#VALUE!</v>
      </c>
      <c r="X28" s="141" t="str">
        <f>_xll.GetPrice(X$2, "MonthlyAverage", "Mid", EOMONTH($A28, 0))</f>
        <v>#N/A No price available for MonthlyAverage before 29/05/2015</v>
      </c>
      <c r="Y28" s="141" t="str">
        <f>_xll.GetPrice(Y$2, "MonthlyAverage", "Mid", EOMONTH($A28, 0))</f>
        <v>#N/A No price available for MonthlyAverage before 31/05/2012</v>
      </c>
      <c r="Z28" s="141" t="str">
        <f>_xll.GetPrice(Z$2, "MonthlyAverage", "Mid", EOMONTH($A28, 0))</f>
        <v>#N/A No price available for MonthlyAverage before 31/05/2012</v>
      </c>
      <c r="AA28" s="141" t="str">
        <f>_xll.GetPrice(AA$2, "MonthlyAverage", "Mid", EOMONTH($A28, 0))</f>
        <v>#N/A No price available for MonthlyAverage before 31/12/2013</v>
      </c>
      <c r="AB28" s="127" t="e">
        <f t="shared" si="7"/>
        <v>#VALUE!</v>
      </c>
      <c r="AC28" s="142" t="e">
        <f t="shared" si="8"/>
        <v>#VALUE!</v>
      </c>
      <c r="AD28" s="119" t="e">
        <f t="shared" si="9"/>
        <v>#VALUE!</v>
      </c>
      <c r="AE28" s="119" t="e">
        <f t="shared" si="10"/>
        <v>#VALUE!</v>
      </c>
      <c r="AF28" s="119" t="e">
        <f t="shared" si="11"/>
        <v>#VALUE!</v>
      </c>
      <c r="AG28" s="119" t="e">
        <f t="shared" si="12"/>
        <v>#VALUE!</v>
      </c>
    </row>
    <row r="29" spans="1:33" x14ac:dyDescent="0.3">
      <c r="A29" s="124">
        <v>34639</v>
      </c>
      <c r="B29" s="143" t="str">
        <f>_xll.GetPrice(B$2, "MonthlyAverage", "Mid", EOMONTH($A29, 0))</f>
        <v>#N/A No price available for MonthlyAverage before 30/09/2009</v>
      </c>
      <c r="C29" s="141" t="str">
        <f>_xll.GetPrice(C$2, "MonthlyAverage", "Mid", EOMONTH($A29, 0))</f>
        <v>#N/A No price available for MonthlyAverage before 30/10/2009</v>
      </c>
      <c r="D29" s="127" t="e">
        <f t="shared" si="0"/>
        <v>#VALUE!</v>
      </c>
      <c r="E29" s="141" t="str">
        <f>_xll.GetPrice(E$2, "MonthlyAverage", "Mid", EOMONTH($A29, 0))</f>
        <v>#N/A No price available for MonthlyAverage before 29/01/2010</v>
      </c>
      <c r="F29" s="141">
        <f>_xll.GetPrice(F$2, "MonthlyAverage", "Mid", EOMONTH($A29, 0))</f>
        <v>138</v>
      </c>
      <c r="G29" s="127" t="e">
        <f t="shared" si="1"/>
        <v>#VALUE!</v>
      </c>
      <c r="H29" s="141" t="str">
        <f>_xll.GetPrice(H$2, "MonthlyAverage", "Mid", EOMONTH($A29, 0))</f>
        <v>#N/A No price available for MonthlyAverage before 31/05/2010</v>
      </c>
      <c r="I29" s="141" t="str">
        <f>_xll.GetPrice(I$2, "MonthlyAverage", "Mid", EOMONTH($A29, 0))</f>
        <v>#N/A No price available for MonthlyAverage before 31/05/2010</v>
      </c>
      <c r="J29" s="127" t="e">
        <f t="shared" si="2"/>
        <v>#VALUE!</v>
      </c>
      <c r="K29" s="141" t="str">
        <f>_xll.GetPrice(K$2, , "Mid", EOMONTH($A29, 0))</f>
        <v>#N/A No price available before 20/06/2014</v>
      </c>
      <c r="L29" s="141" t="str">
        <f>_xll.GetPrice(L$2, , "Mid", EOMONTH($A29, 0))</f>
        <v>#N/A No price available before 21/11/2014</v>
      </c>
      <c r="M29" s="127" t="e">
        <f t="shared" si="3"/>
        <v>#VALUE!</v>
      </c>
      <c r="N29" s="141" t="str">
        <f>_xll.GetPrice(N$2, , "Mid", EOMONTH($A29, 0))</f>
        <v>#N/A No price available before 11/07/2014</v>
      </c>
      <c r="O29" s="141" t="str">
        <f>_xll.GetPrice(O$2, , "Mid", EOMONTH($A29, 0))</f>
        <v>#N/A No price available before 15/03/2019</v>
      </c>
      <c r="P29" s="127" t="e">
        <f t="shared" si="4"/>
        <v>#VALUE!</v>
      </c>
      <c r="Q29" s="141">
        <f>_xll.GetPrice(Q$2, "MonthlyAverage", "Mid", EOMONTH($A29, 0))</f>
        <v>0</v>
      </c>
      <c r="R29" s="141">
        <f>_xll.GetPrice(R$2, , "Mid", EOMONTH($A29, 0))</f>
        <v>64.5</v>
      </c>
      <c r="S29" s="141">
        <f>_xll.GetPrice(S$2, , "Mid", EOMONTH($A29, 0))</f>
        <v>70.5</v>
      </c>
      <c r="T29" s="127">
        <f t="shared" si="5"/>
        <v>6</v>
      </c>
      <c r="U29" s="141" t="str">
        <f>_xll.GetPrice(U$2, "MonthlyAverage", "Mid", EOMONTH($A29, 0))</f>
        <v>#N/A No price available for MonthlyAverage before 30/07/2010</v>
      </c>
      <c r="V29" s="141" t="str">
        <f>_xll.GetPrice(V$2, "MonthlyAverage", "Mid", EOMONTH($A29, 0))</f>
        <v>#N/A No price available for MonthlyAverage before 29/01/2010</v>
      </c>
      <c r="W29" s="127" t="e">
        <f t="shared" si="6"/>
        <v>#VALUE!</v>
      </c>
      <c r="X29" s="141" t="str">
        <f>_xll.GetPrice(X$2, "MonthlyAverage", "Mid", EOMONTH($A29, 0))</f>
        <v>#N/A No price available for MonthlyAverage before 29/05/2015</v>
      </c>
      <c r="Y29" s="141" t="str">
        <f>_xll.GetPrice(Y$2, "MonthlyAverage", "Mid", EOMONTH($A29, 0))</f>
        <v>#N/A No price available for MonthlyAverage before 31/05/2012</v>
      </c>
      <c r="Z29" s="141" t="str">
        <f>_xll.GetPrice(Z$2, "MonthlyAverage", "Mid", EOMONTH($A29, 0))</f>
        <v>#N/A No price available for MonthlyAverage before 31/05/2012</v>
      </c>
      <c r="AA29" s="141" t="str">
        <f>_xll.GetPrice(AA$2, "MonthlyAverage", "Mid", EOMONTH($A29, 0))</f>
        <v>#N/A No price available for MonthlyAverage before 31/12/2013</v>
      </c>
      <c r="AB29" s="127" t="e">
        <f t="shared" si="7"/>
        <v>#VALUE!</v>
      </c>
      <c r="AC29" s="142" t="e">
        <f t="shared" si="8"/>
        <v>#VALUE!</v>
      </c>
      <c r="AD29" s="119" t="e">
        <f t="shared" si="9"/>
        <v>#VALUE!</v>
      </c>
      <c r="AE29" s="119" t="e">
        <f t="shared" si="10"/>
        <v>#VALUE!</v>
      </c>
      <c r="AF29" s="119" t="e">
        <f t="shared" si="11"/>
        <v>#VALUE!</v>
      </c>
      <c r="AG29" s="119" t="e">
        <f t="shared" si="12"/>
        <v>#VALUE!</v>
      </c>
    </row>
    <row r="30" spans="1:33" x14ac:dyDescent="0.3">
      <c r="A30" s="124">
        <v>34669</v>
      </c>
      <c r="B30" s="143" t="str">
        <f>_xll.GetPrice(B$2, "MonthlyAverage", "Mid", EOMONTH($A30, 0))</f>
        <v>#N/A No price available for MonthlyAverage before 30/09/2009</v>
      </c>
      <c r="C30" s="141" t="str">
        <f>_xll.GetPrice(C$2, "MonthlyAverage", "Mid", EOMONTH($A30, 0))</f>
        <v>#N/A No price available for MonthlyAverage before 30/10/2009</v>
      </c>
      <c r="D30" s="127" t="e">
        <f t="shared" si="0"/>
        <v>#VALUE!</v>
      </c>
      <c r="E30" s="141" t="str">
        <f>_xll.GetPrice(E$2, "MonthlyAverage", "Mid", EOMONTH($A30, 0))</f>
        <v>#N/A No price available for MonthlyAverage before 29/01/2010</v>
      </c>
      <c r="F30" s="141">
        <f>_xll.GetPrice(F$2, "MonthlyAverage", "Mid", EOMONTH($A30, 0))</f>
        <v>142.5</v>
      </c>
      <c r="G30" s="127" t="e">
        <f t="shared" si="1"/>
        <v>#VALUE!</v>
      </c>
      <c r="H30" s="141" t="str">
        <f>_xll.GetPrice(H$2, "MonthlyAverage", "Mid", EOMONTH($A30, 0))</f>
        <v>#N/A No price available for MonthlyAverage before 31/05/2010</v>
      </c>
      <c r="I30" s="141" t="str">
        <f>_xll.GetPrice(I$2, "MonthlyAverage", "Mid", EOMONTH($A30, 0))</f>
        <v>#N/A No price available for MonthlyAverage before 31/05/2010</v>
      </c>
      <c r="J30" s="127" t="e">
        <f t="shared" si="2"/>
        <v>#VALUE!</v>
      </c>
      <c r="K30" s="141" t="str">
        <f>_xll.GetPrice(K$2, , "Mid", EOMONTH($A30, 0))</f>
        <v>#N/A No price available before 20/06/2014</v>
      </c>
      <c r="L30" s="141" t="str">
        <f>_xll.GetPrice(L$2, , "Mid", EOMONTH($A30, 0))</f>
        <v>#N/A No price available before 21/11/2014</v>
      </c>
      <c r="M30" s="127" t="e">
        <f t="shared" si="3"/>
        <v>#VALUE!</v>
      </c>
      <c r="N30" s="141" t="str">
        <f>_xll.GetPrice(N$2, , "Mid", EOMONTH($A30, 0))</f>
        <v>#N/A No price available before 11/07/2014</v>
      </c>
      <c r="O30" s="141" t="str">
        <f>_xll.GetPrice(O$2, , "Mid", EOMONTH($A30, 0))</f>
        <v>#N/A No price available before 15/03/2019</v>
      </c>
      <c r="P30" s="127" t="e">
        <f t="shared" si="4"/>
        <v>#VALUE!</v>
      </c>
      <c r="Q30" s="141">
        <f>_xll.GetPrice(Q$2, "MonthlyAverage", "Mid", EOMONTH($A30, 0))</f>
        <v>0</v>
      </c>
      <c r="R30" s="141">
        <f>_xll.GetPrice(R$2, , "Mid", EOMONTH($A30, 0))</f>
        <v>68.5</v>
      </c>
      <c r="S30" s="141">
        <f>_xll.GetPrice(S$2, , "Mid", EOMONTH($A30, 0))</f>
        <v>74.5</v>
      </c>
      <c r="T30" s="127">
        <f t="shared" si="5"/>
        <v>6</v>
      </c>
      <c r="U30" s="141" t="str">
        <f>_xll.GetPrice(U$2, "MonthlyAverage", "Mid", EOMONTH($A30, 0))</f>
        <v>#N/A No price available for MonthlyAverage before 30/07/2010</v>
      </c>
      <c r="V30" s="141" t="str">
        <f>_xll.GetPrice(V$2, "MonthlyAverage", "Mid", EOMONTH($A30, 0))</f>
        <v>#N/A No price available for MonthlyAverage before 29/01/2010</v>
      </c>
      <c r="W30" s="127" t="e">
        <f t="shared" si="6"/>
        <v>#VALUE!</v>
      </c>
      <c r="X30" s="141" t="str">
        <f>_xll.GetPrice(X$2, "MonthlyAverage", "Mid", EOMONTH($A30, 0))</f>
        <v>#N/A No price available for MonthlyAverage before 29/05/2015</v>
      </c>
      <c r="Y30" s="141" t="str">
        <f>_xll.GetPrice(Y$2, "MonthlyAverage", "Mid", EOMONTH($A30, 0))</f>
        <v>#N/A No price available for MonthlyAverage before 31/05/2012</v>
      </c>
      <c r="Z30" s="141" t="str">
        <f>_xll.GetPrice(Z$2, "MonthlyAverage", "Mid", EOMONTH($A30, 0))</f>
        <v>#N/A No price available for MonthlyAverage before 31/05/2012</v>
      </c>
      <c r="AA30" s="141" t="str">
        <f>_xll.GetPrice(AA$2, "MonthlyAverage", "Mid", EOMONTH($A30, 0))</f>
        <v>#N/A No price available for MonthlyAverage before 31/12/2013</v>
      </c>
      <c r="AB30" s="127" t="e">
        <f t="shared" si="7"/>
        <v>#VALUE!</v>
      </c>
      <c r="AC30" s="142" t="e">
        <f t="shared" si="8"/>
        <v>#VALUE!</v>
      </c>
      <c r="AD30" s="119" t="e">
        <f t="shared" si="9"/>
        <v>#VALUE!</v>
      </c>
      <c r="AE30" s="119" t="e">
        <f t="shared" si="10"/>
        <v>#VALUE!</v>
      </c>
      <c r="AF30" s="119" t="e">
        <f t="shared" si="11"/>
        <v>#VALUE!</v>
      </c>
      <c r="AG30" s="119" t="e">
        <f t="shared" si="12"/>
        <v>#VALUE!</v>
      </c>
    </row>
    <row r="31" spans="1:33" x14ac:dyDescent="0.3">
      <c r="A31" s="124">
        <v>34700</v>
      </c>
      <c r="B31" s="143" t="str">
        <f>_xll.GetPrice(B$2, "MonthlyAverage", "Mid", EOMONTH($A31, 0))</f>
        <v>#N/A No price available for MonthlyAverage before 30/09/2009</v>
      </c>
      <c r="C31" s="141" t="str">
        <f>_xll.GetPrice(C$2, "MonthlyAverage", "Mid", EOMONTH($A31, 0))</f>
        <v>#N/A No price available for MonthlyAverage before 30/10/2009</v>
      </c>
      <c r="D31" s="127" t="e">
        <f t="shared" ref="D31:D94" si="13">C31-B31</f>
        <v>#VALUE!</v>
      </c>
      <c r="E31" s="141" t="str">
        <f>_xll.GetPrice(E$2, "MonthlyAverage", "Mid", EOMONTH($A31, 0))</f>
        <v>#N/A No price available for MonthlyAverage before 29/01/2010</v>
      </c>
      <c r="F31" s="141">
        <f>_xll.GetPrice(F$2, "MonthlyAverage", "Mid", EOMONTH($A31, 0))</f>
        <v>142.5</v>
      </c>
      <c r="G31" s="127" t="e">
        <f t="shared" ref="G31:G94" si="14">F31-E31</f>
        <v>#VALUE!</v>
      </c>
      <c r="H31" s="141" t="str">
        <f>_xll.GetPrice(H$2, "MonthlyAverage", "Mid", EOMONTH($A31, 0))</f>
        <v>#N/A No price available for MonthlyAverage before 31/05/2010</v>
      </c>
      <c r="I31" s="141" t="str">
        <f>_xll.GetPrice(I$2, "MonthlyAverage", "Mid", EOMONTH($A31, 0))</f>
        <v>#N/A No price available for MonthlyAverage before 31/05/2010</v>
      </c>
      <c r="J31" s="127" t="e">
        <f t="shared" ref="J31:J94" si="15">I31-H31</f>
        <v>#VALUE!</v>
      </c>
      <c r="K31" s="141" t="str">
        <f>_xll.GetPrice(K$2, , "Mid", EOMONTH($A31, 0))</f>
        <v>#N/A No price available before 20/06/2014</v>
      </c>
      <c r="L31" s="141" t="str">
        <f>_xll.GetPrice(L$2, , "Mid", EOMONTH($A31, 0))</f>
        <v>#N/A No price available before 21/11/2014</v>
      </c>
      <c r="M31" s="127" t="e">
        <f t="shared" si="3"/>
        <v>#VALUE!</v>
      </c>
      <c r="N31" s="141" t="str">
        <f>_xll.GetPrice(N$2, , "Mid", EOMONTH($A31, 0))</f>
        <v>#N/A No price available before 11/07/2014</v>
      </c>
      <c r="O31" s="141" t="str">
        <f>_xll.GetPrice(O$2, , "Mid", EOMONTH($A31, 0))</f>
        <v>#N/A No price available before 15/03/2019</v>
      </c>
      <c r="P31" s="127" t="e">
        <f t="shared" si="4"/>
        <v>#VALUE!</v>
      </c>
      <c r="Q31" s="141">
        <f>_xll.GetPrice(Q$2, "MonthlyAverage", "Mid", EOMONTH($A31, 0))</f>
        <v>0</v>
      </c>
      <c r="R31" s="141">
        <f>_xll.GetPrice(R$2, , "Mid", EOMONTH($A31, 0))</f>
        <v>72.5</v>
      </c>
      <c r="S31" s="141">
        <f>_xll.GetPrice(S$2, , "Mid", EOMONTH($A31, 0))</f>
        <v>78.5</v>
      </c>
      <c r="T31" s="127">
        <f t="shared" ref="T31:T94" si="16">S31-R31</f>
        <v>6</v>
      </c>
      <c r="U31" s="141" t="str">
        <f>_xll.GetPrice(U$2, "MonthlyAverage", "Mid", EOMONTH($A31, 0))</f>
        <v>#N/A No price available for MonthlyAverage before 30/07/2010</v>
      </c>
      <c r="V31" s="141" t="str">
        <f>_xll.GetPrice(V$2, "MonthlyAverage", "Mid", EOMONTH($A31, 0))</f>
        <v>#N/A No price available for MonthlyAverage before 29/01/2010</v>
      </c>
      <c r="W31" s="127" t="e">
        <f t="shared" ref="W31:W94" si="17">V31-U31</f>
        <v>#VALUE!</v>
      </c>
      <c r="X31" s="141" t="str">
        <f>_xll.GetPrice(X$2, "MonthlyAverage", "Mid", EOMONTH($A31, 0))</f>
        <v>#N/A No price available for MonthlyAverage before 29/05/2015</v>
      </c>
      <c r="Y31" s="141" t="str">
        <f>_xll.GetPrice(Y$2, "MonthlyAverage", "Mid", EOMONTH($A31, 0))</f>
        <v>#N/A No price available for MonthlyAverage before 31/05/2012</v>
      </c>
      <c r="Z31" s="141" t="str">
        <f>_xll.GetPrice(Z$2, "MonthlyAverage", "Mid", EOMONTH($A31, 0))</f>
        <v>#N/A No price available for MonthlyAverage before 31/05/2012</v>
      </c>
      <c r="AA31" s="141" t="str">
        <f>_xll.GetPrice(AA$2, "MonthlyAverage", "Mid", EOMONTH($A31, 0))</f>
        <v>#N/A No price available for MonthlyAverage before 31/12/2013</v>
      </c>
      <c r="AB31" s="127" t="e">
        <f t="shared" ref="AB31:AB94" si="18">AA31-Z31</f>
        <v>#VALUE!</v>
      </c>
      <c r="AC31" s="142" t="e">
        <f t="shared" si="8"/>
        <v>#VALUE!</v>
      </c>
      <c r="AD31" s="119" t="e">
        <f t="shared" si="9"/>
        <v>#VALUE!</v>
      </c>
      <c r="AE31" s="119" t="e">
        <f t="shared" si="10"/>
        <v>#VALUE!</v>
      </c>
      <c r="AF31" s="119" t="e">
        <f t="shared" si="11"/>
        <v>#VALUE!</v>
      </c>
      <c r="AG31" s="119" t="e">
        <f t="shared" si="12"/>
        <v>#VALUE!</v>
      </c>
    </row>
    <row r="32" spans="1:33" x14ac:dyDescent="0.3">
      <c r="A32" s="124">
        <v>34731</v>
      </c>
      <c r="B32" s="143" t="str">
        <f>_xll.GetPrice(B$2, "MonthlyAverage", "Mid", EOMONTH($A32, 0))</f>
        <v>#N/A No price available for MonthlyAverage before 30/09/2009</v>
      </c>
      <c r="C32" s="141" t="str">
        <f>_xll.GetPrice(C$2, "MonthlyAverage", "Mid", EOMONTH($A32, 0))</f>
        <v>#N/A No price available for MonthlyAverage before 30/10/2009</v>
      </c>
      <c r="D32" s="127" t="e">
        <f t="shared" si="13"/>
        <v>#VALUE!</v>
      </c>
      <c r="E32" s="141" t="str">
        <f>_xll.GetPrice(E$2, "MonthlyAverage", "Mid", EOMONTH($A32, 0))</f>
        <v>#N/A No price available for MonthlyAverage before 29/01/2010</v>
      </c>
      <c r="F32" s="141">
        <f>_xll.GetPrice(F$2, "MonthlyAverage", "Mid", EOMONTH($A32, 0))</f>
        <v>151.25</v>
      </c>
      <c r="G32" s="127" t="e">
        <f t="shared" si="14"/>
        <v>#VALUE!</v>
      </c>
      <c r="H32" s="141" t="str">
        <f>_xll.GetPrice(H$2, "MonthlyAverage", "Mid", EOMONTH($A32, 0))</f>
        <v>#N/A No price available for MonthlyAverage before 31/05/2010</v>
      </c>
      <c r="I32" s="141" t="str">
        <f>_xll.GetPrice(I$2, "MonthlyAverage", "Mid", EOMONTH($A32, 0))</f>
        <v>#N/A No price available for MonthlyAverage before 31/05/2010</v>
      </c>
      <c r="J32" s="127" t="e">
        <f t="shared" si="15"/>
        <v>#VALUE!</v>
      </c>
      <c r="K32" s="141" t="str">
        <f>_xll.GetPrice(K$2, , "Mid", EOMONTH($A32, 0))</f>
        <v>#N/A No price available before 20/06/2014</v>
      </c>
      <c r="L32" s="141" t="str">
        <f>_xll.GetPrice(L$2, , "Mid", EOMONTH($A32, 0))</f>
        <v>#N/A No price available before 21/11/2014</v>
      </c>
      <c r="M32" s="127" t="e">
        <f t="shared" si="3"/>
        <v>#VALUE!</v>
      </c>
      <c r="N32" s="141" t="str">
        <f>_xll.GetPrice(N$2, , "Mid", EOMONTH($A32, 0))</f>
        <v>#N/A No price available before 11/07/2014</v>
      </c>
      <c r="O32" s="141" t="str">
        <f>_xll.GetPrice(O$2, , "Mid", EOMONTH($A32, 0))</f>
        <v>#N/A No price available before 15/03/2019</v>
      </c>
      <c r="P32" s="127" t="e">
        <f t="shared" si="4"/>
        <v>#VALUE!</v>
      </c>
      <c r="Q32" s="141">
        <f>_xll.GetPrice(Q$2, "MonthlyAverage", "Mid", EOMONTH($A32, 0))</f>
        <v>0</v>
      </c>
      <c r="R32" s="141">
        <f>_xll.GetPrice(R$2, , "Mid", EOMONTH($A32, 0))</f>
        <v>72.5</v>
      </c>
      <c r="S32" s="141">
        <f>_xll.GetPrice(S$2, , "Mid", EOMONTH($A32, 0))</f>
        <v>78.5</v>
      </c>
      <c r="T32" s="127">
        <f t="shared" si="16"/>
        <v>6</v>
      </c>
      <c r="U32" s="141" t="str">
        <f>_xll.GetPrice(U$2, "MonthlyAverage", "Mid", EOMONTH($A32, 0))</f>
        <v>#N/A No price available for MonthlyAverage before 30/07/2010</v>
      </c>
      <c r="V32" s="141" t="str">
        <f>_xll.GetPrice(V$2, "MonthlyAverage", "Mid", EOMONTH($A32, 0))</f>
        <v>#N/A No price available for MonthlyAverage before 29/01/2010</v>
      </c>
      <c r="W32" s="127" t="e">
        <f t="shared" si="17"/>
        <v>#VALUE!</v>
      </c>
      <c r="X32" s="141" t="str">
        <f>_xll.GetPrice(X$2, "MonthlyAverage", "Mid", EOMONTH($A32, 0))</f>
        <v>#N/A No price available for MonthlyAverage before 29/05/2015</v>
      </c>
      <c r="Y32" s="141" t="str">
        <f>_xll.GetPrice(Y$2, "MonthlyAverage", "Mid", EOMONTH($A32, 0))</f>
        <v>#N/A No price available for MonthlyAverage before 31/05/2012</v>
      </c>
      <c r="Z32" s="141" t="str">
        <f>_xll.GetPrice(Z$2, "MonthlyAverage", "Mid", EOMONTH($A32, 0))</f>
        <v>#N/A No price available for MonthlyAverage before 31/05/2012</v>
      </c>
      <c r="AA32" s="141" t="str">
        <f>_xll.GetPrice(AA$2, "MonthlyAverage", "Mid", EOMONTH($A32, 0))</f>
        <v>#N/A No price available for MonthlyAverage before 31/12/2013</v>
      </c>
      <c r="AB32" s="127" t="e">
        <f t="shared" si="18"/>
        <v>#VALUE!</v>
      </c>
      <c r="AC32" s="142" t="e">
        <f t="shared" si="8"/>
        <v>#VALUE!</v>
      </c>
      <c r="AD32" s="119" t="e">
        <f t="shared" si="9"/>
        <v>#VALUE!</v>
      </c>
      <c r="AE32" s="119" t="e">
        <f t="shared" si="10"/>
        <v>#VALUE!</v>
      </c>
      <c r="AF32" s="119" t="e">
        <f t="shared" si="11"/>
        <v>#VALUE!</v>
      </c>
      <c r="AG32" s="119" t="e">
        <f t="shared" si="12"/>
        <v>#VALUE!</v>
      </c>
    </row>
    <row r="33" spans="1:33" x14ac:dyDescent="0.3">
      <c r="A33" s="124">
        <v>34759</v>
      </c>
      <c r="B33" s="143" t="str">
        <f>_xll.GetPrice(B$2, "MonthlyAverage", "Mid", EOMONTH($A33, 0))</f>
        <v>#N/A No price available for MonthlyAverage before 30/09/2009</v>
      </c>
      <c r="C33" s="141" t="str">
        <f>_xll.GetPrice(C$2, "MonthlyAverage", "Mid", EOMONTH($A33, 0))</f>
        <v>#N/A No price available for MonthlyAverage before 30/10/2009</v>
      </c>
      <c r="D33" s="127" t="e">
        <f t="shared" si="13"/>
        <v>#VALUE!</v>
      </c>
      <c r="E33" s="141" t="str">
        <f>_xll.GetPrice(E$2, "MonthlyAverage", "Mid", EOMONTH($A33, 0))</f>
        <v>#N/A No price available for MonthlyAverage before 29/01/2010</v>
      </c>
      <c r="F33" s="141">
        <f>_xll.GetPrice(F$2, "MonthlyAverage", "Mid", EOMONTH($A33, 0))</f>
        <v>153.69999999999999</v>
      </c>
      <c r="G33" s="127" t="e">
        <f t="shared" si="14"/>
        <v>#VALUE!</v>
      </c>
      <c r="H33" s="141" t="str">
        <f>_xll.GetPrice(H$2, "MonthlyAverage", "Mid", EOMONTH($A33, 0))</f>
        <v>#N/A No price available for MonthlyAverage before 31/05/2010</v>
      </c>
      <c r="I33" s="141" t="str">
        <f>_xll.GetPrice(I$2, "MonthlyAverage", "Mid", EOMONTH($A33, 0))</f>
        <v>#N/A No price available for MonthlyAverage before 31/05/2010</v>
      </c>
      <c r="J33" s="127" t="e">
        <f t="shared" si="15"/>
        <v>#VALUE!</v>
      </c>
      <c r="K33" s="141" t="str">
        <f>_xll.GetPrice(K$2, , "Mid", EOMONTH($A33, 0))</f>
        <v>#N/A No price available before 20/06/2014</v>
      </c>
      <c r="L33" s="141" t="str">
        <f>_xll.GetPrice(L$2, , "Mid", EOMONTH($A33, 0))</f>
        <v>#N/A No price available before 21/11/2014</v>
      </c>
      <c r="M33" s="127" t="e">
        <f t="shared" si="3"/>
        <v>#VALUE!</v>
      </c>
      <c r="N33" s="141" t="str">
        <f>_xll.GetPrice(N$2, , "Mid", EOMONTH($A33, 0))</f>
        <v>#N/A No price available before 11/07/2014</v>
      </c>
      <c r="O33" s="141" t="str">
        <f>_xll.GetPrice(O$2, , "Mid", EOMONTH($A33, 0))</f>
        <v>#N/A No price available before 15/03/2019</v>
      </c>
      <c r="P33" s="127" t="e">
        <f t="shared" si="4"/>
        <v>#VALUE!</v>
      </c>
      <c r="Q33" s="141">
        <f>_xll.GetPrice(Q$2, "MonthlyAverage", "Mid", EOMONTH($A33, 0))</f>
        <v>0</v>
      </c>
      <c r="R33" s="141">
        <f>_xll.GetPrice(R$2, , "Mid", EOMONTH($A33, 0))</f>
        <v>72.5</v>
      </c>
      <c r="S33" s="141">
        <f>_xll.GetPrice(S$2, , "Mid", EOMONTH($A33, 0))</f>
        <v>78.5</v>
      </c>
      <c r="T33" s="127">
        <f t="shared" si="16"/>
        <v>6</v>
      </c>
      <c r="U33" s="141" t="str">
        <f>_xll.GetPrice(U$2, "MonthlyAverage", "Mid", EOMONTH($A33, 0))</f>
        <v>#N/A No price available for MonthlyAverage before 30/07/2010</v>
      </c>
      <c r="V33" s="141" t="str">
        <f>_xll.GetPrice(V$2, "MonthlyAverage", "Mid", EOMONTH($A33, 0))</f>
        <v>#N/A No price available for MonthlyAverage before 29/01/2010</v>
      </c>
      <c r="W33" s="127" t="e">
        <f t="shared" si="17"/>
        <v>#VALUE!</v>
      </c>
      <c r="X33" s="141" t="str">
        <f>_xll.GetPrice(X$2, "MonthlyAverage", "Mid", EOMONTH($A33, 0))</f>
        <v>#N/A No price available for MonthlyAverage before 29/05/2015</v>
      </c>
      <c r="Y33" s="141" t="str">
        <f>_xll.GetPrice(Y$2, "MonthlyAverage", "Mid", EOMONTH($A33, 0))</f>
        <v>#N/A No price available for MonthlyAverage before 31/05/2012</v>
      </c>
      <c r="Z33" s="141" t="str">
        <f>_xll.GetPrice(Z$2, "MonthlyAverage", "Mid", EOMONTH($A33, 0))</f>
        <v>#N/A No price available for MonthlyAverage before 31/05/2012</v>
      </c>
      <c r="AA33" s="141" t="str">
        <f>_xll.GetPrice(AA$2, "MonthlyAverage", "Mid", EOMONTH($A33, 0))</f>
        <v>#N/A No price available for MonthlyAverage before 31/12/2013</v>
      </c>
      <c r="AB33" s="127" t="e">
        <f t="shared" si="18"/>
        <v>#VALUE!</v>
      </c>
      <c r="AC33" s="142" t="e">
        <f t="shared" si="8"/>
        <v>#VALUE!</v>
      </c>
      <c r="AD33" s="119" t="e">
        <f t="shared" si="9"/>
        <v>#VALUE!</v>
      </c>
      <c r="AE33" s="119" t="e">
        <f t="shared" si="10"/>
        <v>#VALUE!</v>
      </c>
      <c r="AF33" s="119" t="e">
        <f t="shared" si="11"/>
        <v>#VALUE!</v>
      </c>
      <c r="AG33" s="119" t="e">
        <f t="shared" si="12"/>
        <v>#VALUE!</v>
      </c>
    </row>
    <row r="34" spans="1:33" x14ac:dyDescent="0.3">
      <c r="A34" s="124">
        <v>34790</v>
      </c>
      <c r="B34" s="143" t="str">
        <f>_xll.GetPrice(B$2, "MonthlyAverage", "Mid", EOMONTH($A34, 0))</f>
        <v>#N/A No price available for MonthlyAverage before 30/09/2009</v>
      </c>
      <c r="C34" s="141" t="str">
        <f>_xll.GetPrice(C$2, "MonthlyAverage", "Mid", EOMONTH($A34, 0))</f>
        <v>#N/A No price available for MonthlyAverage before 30/10/2009</v>
      </c>
      <c r="D34" s="127" t="e">
        <f t="shared" si="13"/>
        <v>#VALUE!</v>
      </c>
      <c r="E34" s="141" t="str">
        <f>_xll.GetPrice(E$2, "MonthlyAverage", "Mid", EOMONTH($A34, 0))</f>
        <v>#N/A No price available for MonthlyAverage before 29/01/2010</v>
      </c>
      <c r="F34" s="141">
        <f>_xll.GetPrice(F$2, "MonthlyAverage", "Mid", EOMONTH($A34, 0))</f>
        <v>154.5</v>
      </c>
      <c r="G34" s="127" t="e">
        <f t="shared" si="14"/>
        <v>#VALUE!</v>
      </c>
      <c r="H34" s="141" t="str">
        <f>_xll.GetPrice(H$2, "MonthlyAverage", "Mid", EOMONTH($A34, 0))</f>
        <v>#N/A No price available for MonthlyAverage before 31/05/2010</v>
      </c>
      <c r="I34" s="141" t="str">
        <f>_xll.GetPrice(I$2, "MonthlyAverage", "Mid", EOMONTH($A34, 0))</f>
        <v>#N/A No price available for MonthlyAverage before 31/05/2010</v>
      </c>
      <c r="J34" s="127" t="e">
        <f t="shared" si="15"/>
        <v>#VALUE!</v>
      </c>
      <c r="K34" s="141" t="str">
        <f>_xll.GetPrice(K$2, , "Mid", EOMONTH($A34, 0))</f>
        <v>#N/A No price available before 20/06/2014</v>
      </c>
      <c r="L34" s="141" t="str">
        <f>_xll.GetPrice(L$2, , "Mid", EOMONTH($A34, 0))</f>
        <v>#N/A No price available before 21/11/2014</v>
      </c>
      <c r="M34" s="127" t="e">
        <f t="shared" si="3"/>
        <v>#VALUE!</v>
      </c>
      <c r="N34" s="141" t="str">
        <f>_xll.GetPrice(N$2, , "Mid", EOMONTH($A34, 0))</f>
        <v>#N/A No price available before 11/07/2014</v>
      </c>
      <c r="O34" s="141" t="str">
        <f>_xll.GetPrice(O$2, , "Mid", EOMONTH($A34, 0))</f>
        <v>#N/A No price available before 15/03/2019</v>
      </c>
      <c r="P34" s="127" t="e">
        <f t="shared" si="4"/>
        <v>#VALUE!</v>
      </c>
      <c r="Q34" s="141">
        <f>_xll.GetPrice(Q$2, "MonthlyAverage", "Mid", EOMONTH($A34, 0))</f>
        <v>0</v>
      </c>
      <c r="R34" s="141">
        <f>_xll.GetPrice(R$2, , "Mid", EOMONTH($A34, 0))</f>
        <v>72.5</v>
      </c>
      <c r="S34" s="141">
        <f>_xll.GetPrice(S$2, , "Mid", EOMONTH($A34, 0))</f>
        <v>78.5</v>
      </c>
      <c r="T34" s="127">
        <f t="shared" si="16"/>
        <v>6</v>
      </c>
      <c r="U34" s="141" t="str">
        <f>_xll.GetPrice(U$2, "MonthlyAverage", "Mid", EOMONTH($A34, 0))</f>
        <v>#N/A No price available for MonthlyAverage before 30/07/2010</v>
      </c>
      <c r="V34" s="141" t="str">
        <f>_xll.GetPrice(V$2, "MonthlyAverage", "Mid", EOMONTH($A34, 0))</f>
        <v>#N/A No price available for MonthlyAverage before 29/01/2010</v>
      </c>
      <c r="W34" s="127" t="e">
        <f t="shared" si="17"/>
        <v>#VALUE!</v>
      </c>
      <c r="X34" s="141" t="str">
        <f>_xll.GetPrice(X$2, "MonthlyAverage", "Mid", EOMONTH($A34, 0))</f>
        <v>#N/A No price available for MonthlyAverage before 29/05/2015</v>
      </c>
      <c r="Y34" s="141" t="str">
        <f>_xll.GetPrice(Y$2, "MonthlyAverage", "Mid", EOMONTH($A34, 0))</f>
        <v>#N/A No price available for MonthlyAverage before 31/05/2012</v>
      </c>
      <c r="Z34" s="141" t="str">
        <f>_xll.GetPrice(Z$2, "MonthlyAverage", "Mid", EOMONTH($A34, 0))</f>
        <v>#N/A No price available for MonthlyAverage before 31/05/2012</v>
      </c>
      <c r="AA34" s="141" t="str">
        <f>_xll.GetPrice(AA$2, "MonthlyAverage", "Mid", EOMONTH($A34, 0))</f>
        <v>#N/A No price available for MonthlyAverage before 31/12/2013</v>
      </c>
      <c r="AB34" s="127" t="e">
        <f t="shared" si="18"/>
        <v>#VALUE!</v>
      </c>
      <c r="AC34" s="142" t="e">
        <f t="shared" si="8"/>
        <v>#VALUE!</v>
      </c>
      <c r="AD34" s="119" t="e">
        <f t="shared" si="9"/>
        <v>#VALUE!</v>
      </c>
      <c r="AE34" s="119" t="e">
        <f t="shared" si="10"/>
        <v>#VALUE!</v>
      </c>
      <c r="AF34" s="119" t="e">
        <f t="shared" si="11"/>
        <v>#VALUE!</v>
      </c>
      <c r="AG34" s="119" t="e">
        <f t="shared" si="12"/>
        <v>#VALUE!</v>
      </c>
    </row>
    <row r="35" spans="1:33" x14ac:dyDescent="0.3">
      <c r="A35" s="124">
        <v>34820</v>
      </c>
      <c r="B35" s="143" t="str">
        <f>_xll.GetPrice(B$2, "MonthlyAverage", "Mid", EOMONTH($A35, 0))</f>
        <v>#N/A No price available for MonthlyAverage before 30/09/2009</v>
      </c>
      <c r="C35" s="141" t="str">
        <f>_xll.GetPrice(C$2, "MonthlyAverage", "Mid", EOMONTH($A35, 0))</f>
        <v>#N/A No price available for MonthlyAverage before 30/10/2009</v>
      </c>
      <c r="D35" s="127" t="e">
        <f t="shared" si="13"/>
        <v>#VALUE!</v>
      </c>
      <c r="E35" s="141" t="str">
        <f>_xll.GetPrice(E$2, "MonthlyAverage", "Mid", EOMONTH($A35, 0))</f>
        <v>#N/A No price available for MonthlyAverage before 29/01/2010</v>
      </c>
      <c r="F35" s="141">
        <f>_xll.GetPrice(F$2, "MonthlyAverage", "Mid", EOMONTH($A35, 0))</f>
        <v>152.5</v>
      </c>
      <c r="G35" s="127" t="e">
        <f t="shared" si="14"/>
        <v>#VALUE!</v>
      </c>
      <c r="H35" s="141" t="str">
        <f>_xll.GetPrice(H$2, "MonthlyAverage", "Mid", EOMONTH($A35, 0))</f>
        <v>#N/A No price available for MonthlyAverage before 31/05/2010</v>
      </c>
      <c r="I35" s="141" t="str">
        <f>_xll.GetPrice(I$2, "MonthlyAverage", "Mid", EOMONTH($A35, 0))</f>
        <v>#N/A No price available for MonthlyAverage before 31/05/2010</v>
      </c>
      <c r="J35" s="127" t="e">
        <f t="shared" si="15"/>
        <v>#VALUE!</v>
      </c>
      <c r="K35" s="141" t="str">
        <f>_xll.GetPrice(K$2, , "Mid", EOMONTH($A35, 0))</f>
        <v>#N/A No price available before 20/06/2014</v>
      </c>
      <c r="L35" s="141" t="str">
        <f>_xll.GetPrice(L$2, , "Mid", EOMONTH($A35, 0))</f>
        <v>#N/A No price available before 21/11/2014</v>
      </c>
      <c r="M35" s="127" t="e">
        <f t="shared" si="3"/>
        <v>#VALUE!</v>
      </c>
      <c r="N35" s="141" t="str">
        <f>_xll.GetPrice(N$2, , "Mid", EOMONTH($A35, 0))</f>
        <v>#N/A No price available before 11/07/2014</v>
      </c>
      <c r="O35" s="141" t="str">
        <f>_xll.GetPrice(O$2, , "Mid", EOMONTH($A35, 0))</f>
        <v>#N/A No price available before 15/03/2019</v>
      </c>
      <c r="P35" s="127" t="e">
        <f t="shared" si="4"/>
        <v>#VALUE!</v>
      </c>
      <c r="Q35" s="141">
        <f>_xll.GetPrice(Q$2, "MonthlyAverage", "Mid", EOMONTH($A35, 0))</f>
        <v>0</v>
      </c>
      <c r="R35" s="141">
        <f>_xll.GetPrice(R$2, , "Mid", EOMONTH($A35, 0))</f>
        <v>72.5</v>
      </c>
      <c r="S35" s="141">
        <f>_xll.GetPrice(S$2, , "Mid", EOMONTH($A35, 0))</f>
        <v>78.5</v>
      </c>
      <c r="T35" s="127">
        <f t="shared" si="16"/>
        <v>6</v>
      </c>
      <c r="U35" s="141" t="str">
        <f>_xll.GetPrice(U$2, "MonthlyAverage", "Mid", EOMONTH($A35, 0))</f>
        <v>#N/A No price available for MonthlyAverage before 30/07/2010</v>
      </c>
      <c r="V35" s="141" t="str">
        <f>_xll.GetPrice(V$2, "MonthlyAverage", "Mid", EOMONTH($A35, 0))</f>
        <v>#N/A No price available for MonthlyAverage before 29/01/2010</v>
      </c>
      <c r="W35" s="127" t="e">
        <f t="shared" si="17"/>
        <v>#VALUE!</v>
      </c>
      <c r="X35" s="141" t="str">
        <f>_xll.GetPrice(X$2, "MonthlyAverage", "Mid", EOMONTH($A35, 0))</f>
        <v>#N/A No price available for MonthlyAverage before 29/05/2015</v>
      </c>
      <c r="Y35" s="141" t="str">
        <f>_xll.GetPrice(Y$2, "MonthlyAverage", "Mid", EOMONTH($A35, 0))</f>
        <v>#N/A No price available for MonthlyAverage before 31/05/2012</v>
      </c>
      <c r="Z35" s="141" t="str">
        <f>_xll.GetPrice(Z$2, "MonthlyAverage", "Mid", EOMONTH($A35, 0))</f>
        <v>#N/A No price available for MonthlyAverage before 31/05/2012</v>
      </c>
      <c r="AA35" s="141" t="str">
        <f>_xll.GetPrice(AA$2, "MonthlyAverage", "Mid", EOMONTH($A35, 0))</f>
        <v>#N/A No price available for MonthlyAverage before 31/12/2013</v>
      </c>
      <c r="AB35" s="127" t="e">
        <f t="shared" si="18"/>
        <v>#VALUE!</v>
      </c>
      <c r="AC35" s="142" t="e">
        <f t="shared" si="8"/>
        <v>#VALUE!</v>
      </c>
      <c r="AD35" s="119" t="e">
        <f t="shared" si="9"/>
        <v>#VALUE!</v>
      </c>
      <c r="AE35" s="119" t="e">
        <f t="shared" si="10"/>
        <v>#VALUE!</v>
      </c>
      <c r="AF35" s="119" t="e">
        <f t="shared" si="11"/>
        <v>#VALUE!</v>
      </c>
      <c r="AG35" s="119" t="e">
        <f t="shared" si="12"/>
        <v>#VALUE!</v>
      </c>
    </row>
    <row r="36" spans="1:33" x14ac:dyDescent="0.3">
      <c r="A36" s="124">
        <v>34851</v>
      </c>
      <c r="B36" s="143" t="str">
        <f>_xll.GetPrice(B$2, "MonthlyAverage", "Mid", EOMONTH($A36, 0))</f>
        <v>#N/A No price available for MonthlyAverage before 30/09/2009</v>
      </c>
      <c r="C36" s="141" t="str">
        <f>_xll.GetPrice(C$2, "MonthlyAverage", "Mid", EOMONTH($A36, 0))</f>
        <v>#N/A No price available for MonthlyAverage before 30/10/2009</v>
      </c>
      <c r="D36" s="127" t="e">
        <f t="shared" si="13"/>
        <v>#VALUE!</v>
      </c>
      <c r="E36" s="141" t="str">
        <f>_xll.GetPrice(E$2, "MonthlyAverage", "Mid", EOMONTH($A36, 0))</f>
        <v>#N/A No price available for MonthlyAverage before 29/01/2010</v>
      </c>
      <c r="F36" s="141">
        <f>_xll.GetPrice(F$2, "MonthlyAverage", "Mid", EOMONTH($A36, 0))</f>
        <v>149.5</v>
      </c>
      <c r="G36" s="127" t="e">
        <f t="shared" si="14"/>
        <v>#VALUE!</v>
      </c>
      <c r="H36" s="141" t="str">
        <f>_xll.GetPrice(H$2, "MonthlyAverage", "Mid", EOMONTH($A36, 0))</f>
        <v>#N/A No price available for MonthlyAverage before 31/05/2010</v>
      </c>
      <c r="I36" s="141" t="str">
        <f>_xll.GetPrice(I$2, "MonthlyAverage", "Mid", EOMONTH($A36, 0))</f>
        <v>#N/A No price available for MonthlyAverage before 31/05/2010</v>
      </c>
      <c r="J36" s="127" t="e">
        <f t="shared" si="15"/>
        <v>#VALUE!</v>
      </c>
      <c r="K36" s="141" t="str">
        <f>_xll.GetPrice(K$2, , "Mid", EOMONTH($A36, 0))</f>
        <v>#N/A No price available before 20/06/2014</v>
      </c>
      <c r="L36" s="141" t="str">
        <f>_xll.GetPrice(L$2, , "Mid", EOMONTH($A36, 0))</f>
        <v>#N/A No price available before 21/11/2014</v>
      </c>
      <c r="M36" s="127" t="e">
        <f t="shared" si="3"/>
        <v>#VALUE!</v>
      </c>
      <c r="N36" s="141" t="str">
        <f>_xll.GetPrice(N$2, , "Mid", EOMONTH($A36, 0))</f>
        <v>#N/A No price available before 11/07/2014</v>
      </c>
      <c r="O36" s="141" t="str">
        <f>_xll.GetPrice(O$2, , "Mid", EOMONTH($A36, 0))</f>
        <v>#N/A No price available before 15/03/2019</v>
      </c>
      <c r="P36" s="127" t="e">
        <f t="shared" si="4"/>
        <v>#VALUE!</v>
      </c>
      <c r="Q36" s="141">
        <f>_xll.GetPrice(Q$2, "MonthlyAverage", "Mid", EOMONTH($A36, 0))</f>
        <v>0</v>
      </c>
      <c r="R36" s="141">
        <f>_xll.GetPrice(R$2, , "Mid", EOMONTH($A36, 0))</f>
        <v>70.5</v>
      </c>
      <c r="S36" s="141">
        <f>_xll.GetPrice(S$2, , "Mid", EOMONTH($A36, 0))</f>
        <v>76.5</v>
      </c>
      <c r="T36" s="127">
        <f t="shared" si="16"/>
        <v>6</v>
      </c>
      <c r="U36" s="141" t="str">
        <f>_xll.GetPrice(U$2, "MonthlyAverage", "Mid", EOMONTH($A36, 0))</f>
        <v>#N/A No price available for MonthlyAverage before 30/07/2010</v>
      </c>
      <c r="V36" s="141" t="str">
        <f>_xll.GetPrice(V$2, "MonthlyAverage", "Mid", EOMONTH($A36, 0))</f>
        <v>#N/A No price available for MonthlyAverage before 29/01/2010</v>
      </c>
      <c r="W36" s="127" t="e">
        <f t="shared" si="17"/>
        <v>#VALUE!</v>
      </c>
      <c r="X36" s="141" t="str">
        <f>_xll.GetPrice(X$2, "MonthlyAverage", "Mid", EOMONTH($A36, 0))</f>
        <v>#N/A No price available for MonthlyAverage before 29/05/2015</v>
      </c>
      <c r="Y36" s="141" t="str">
        <f>_xll.GetPrice(Y$2, "MonthlyAverage", "Mid", EOMONTH($A36, 0))</f>
        <v>#N/A No price available for MonthlyAverage before 31/05/2012</v>
      </c>
      <c r="Z36" s="141" t="str">
        <f>_xll.GetPrice(Z$2, "MonthlyAverage", "Mid", EOMONTH($A36, 0))</f>
        <v>#N/A No price available for MonthlyAverage before 31/05/2012</v>
      </c>
      <c r="AA36" s="141" t="str">
        <f>_xll.GetPrice(AA$2, "MonthlyAverage", "Mid", EOMONTH($A36, 0))</f>
        <v>#N/A No price available for MonthlyAverage before 31/12/2013</v>
      </c>
      <c r="AB36" s="127" t="e">
        <f t="shared" si="18"/>
        <v>#VALUE!</v>
      </c>
      <c r="AC36" s="142" t="e">
        <f t="shared" si="8"/>
        <v>#VALUE!</v>
      </c>
      <c r="AD36" s="119" t="e">
        <f t="shared" si="9"/>
        <v>#VALUE!</v>
      </c>
      <c r="AE36" s="119" t="e">
        <f t="shared" si="10"/>
        <v>#VALUE!</v>
      </c>
      <c r="AF36" s="119" t="e">
        <f t="shared" si="11"/>
        <v>#VALUE!</v>
      </c>
      <c r="AG36" s="119" t="e">
        <f t="shared" si="12"/>
        <v>#VALUE!</v>
      </c>
    </row>
    <row r="37" spans="1:33" x14ac:dyDescent="0.3">
      <c r="A37" s="124">
        <v>34881</v>
      </c>
      <c r="B37" s="143" t="str">
        <f>_xll.GetPrice(B$2, "MonthlyAverage", "Mid", EOMONTH($A37, 0))</f>
        <v>#N/A No price available for MonthlyAverage before 30/09/2009</v>
      </c>
      <c r="C37" s="141" t="str">
        <f>_xll.GetPrice(C$2, "MonthlyAverage", "Mid", EOMONTH($A37, 0))</f>
        <v>#N/A No price available for MonthlyAverage before 30/10/2009</v>
      </c>
      <c r="D37" s="127" t="e">
        <f t="shared" si="13"/>
        <v>#VALUE!</v>
      </c>
      <c r="E37" s="141" t="str">
        <f>_xll.GetPrice(E$2, "MonthlyAverage", "Mid", EOMONTH($A37, 0))</f>
        <v>#N/A No price available for MonthlyAverage before 29/01/2010</v>
      </c>
      <c r="F37" s="141">
        <f>_xll.GetPrice(F$2, "MonthlyAverage", "Mid", EOMONTH($A37, 0))</f>
        <v>151</v>
      </c>
      <c r="G37" s="127" t="e">
        <f t="shared" si="14"/>
        <v>#VALUE!</v>
      </c>
      <c r="H37" s="141" t="str">
        <f>_xll.GetPrice(H$2, "MonthlyAverage", "Mid", EOMONTH($A37, 0))</f>
        <v>#N/A No price available for MonthlyAverage before 31/05/2010</v>
      </c>
      <c r="I37" s="141" t="str">
        <f>_xll.GetPrice(I$2, "MonthlyAverage", "Mid", EOMONTH($A37, 0))</f>
        <v>#N/A No price available for MonthlyAverage before 31/05/2010</v>
      </c>
      <c r="J37" s="127" t="e">
        <f t="shared" si="15"/>
        <v>#VALUE!</v>
      </c>
      <c r="K37" s="141" t="str">
        <f>_xll.GetPrice(K$2, , "Mid", EOMONTH($A37, 0))</f>
        <v>#N/A No price available before 20/06/2014</v>
      </c>
      <c r="L37" s="141" t="str">
        <f>_xll.GetPrice(L$2, , "Mid", EOMONTH($A37, 0))</f>
        <v>#N/A No price available before 21/11/2014</v>
      </c>
      <c r="M37" s="127" t="e">
        <f t="shared" si="3"/>
        <v>#VALUE!</v>
      </c>
      <c r="N37" s="141" t="str">
        <f>_xll.GetPrice(N$2, , "Mid", EOMONTH($A37, 0))</f>
        <v>#N/A No price available before 11/07/2014</v>
      </c>
      <c r="O37" s="141" t="str">
        <f>_xll.GetPrice(O$2, , "Mid", EOMONTH($A37, 0))</f>
        <v>#N/A No price available before 15/03/2019</v>
      </c>
      <c r="P37" s="127" t="e">
        <f t="shared" si="4"/>
        <v>#VALUE!</v>
      </c>
      <c r="Q37" s="141">
        <f>_xll.GetPrice(Q$2, "MonthlyAverage", "Mid", EOMONTH($A37, 0))</f>
        <v>0</v>
      </c>
      <c r="R37" s="141">
        <f>_xll.GetPrice(R$2, , "Mid", EOMONTH($A37, 0))</f>
        <v>70.5</v>
      </c>
      <c r="S37" s="141">
        <f>_xll.GetPrice(S$2, , "Mid", EOMONTH($A37, 0))</f>
        <v>76.5</v>
      </c>
      <c r="T37" s="127">
        <f t="shared" si="16"/>
        <v>6</v>
      </c>
      <c r="U37" s="141" t="str">
        <f>_xll.GetPrice(U$2, "MonthlyAverage", "Mid", EOMONTH($A37, 0))</f>
        <v>#N/A No price available for MonthlyAverage before 30/07/2010</v>
      </c>
      <c r="V37" s="141" t="str">
        <f>_xll.GetPrice(V$2, "MonthlyAverage", "Mid", EOMONTH($A37, 0))</f>
        <v>#N/A No price available for MonthlyAverage before 29/01/2010</v>
      </c>
      <c r="W37" s="127" t="e">
        <f t="shared" si="17"/>
        <v>#VALUE!</v>
      </c>
      <c r="X37" s="141" t="str">
        <f>_xll.GetPrice(X$2, "MonthlyAverage", "Mid", EOMONTH($A37, 0))</f>
        <v>#N/A No price available for MonthlyAverage before 29/05/2015</v>
      </c>
      <c r="Y37" s="141" t="str">
        <f>_xll.GetPrice(Y$2, "MonthlyAverage", "Mid", EOMONTH($A37, 0))</f>
        <v>#N/A No price available for MonthlyAverage before 31/05/2012</v>
      </c>
      <c r="Z37" s="141" t="str">
        <f>_xll.GetPrice(Z$2, "MonthlyAverage", "Mid", EOMONTH($A37, 0))</f>
        <v>#N/A No price available for MonthlyAverage before 31/05/2012</v>
      </c>
      <c r="AA37" s="141" t="str">
        <f>_xll.GetPrice(AA$2, "MonthlyAverage", "Mid", EOMONTH($A37, 0))</f>
        <v>#N/A No price available for MonthlyAverage before 31/12/2013</v>
      </c>
      <c r="AB37" s="127" t="e">
        <f t="shared" si="18"/>
        <v>#VALUE!</v>
      </c>
      <c r="AC37" s="142" t="e">
        <f t="shared" si="8"/>
        <v>#VALUE!</v>
      </c>
      <c r="AD37" s="119" t="e">
        <f t="shared" si="9"/>
        <v>#VALUE!</v>
      </c>
      <c r="AE37" s="119" t="e">
        <f t="shared" si="10"/>
        <v>#VALUE!</v>
      </c>
      <c r="AF37" s="119" t="e">
        <f t="shared" si="11"/>
        <v>#VALUE!</v>
      </c>
      <c r="AG37" s="119" t="e">
        <f t="shared" si="12"/>
        <v>#VALUE!</v>
      </c>
    </row>
    <row r="38" spans="1:33" x14ac:dyDescent="0.3">
      <c r="A38" s="124">
        <v>34912</v>
      </c>
      <c r="B38" s="143" t="str">
        <f>_xll.GetPrice(B$2, "MonthlyAverage", "Mid", EOMONTH($A38, 0))</f>
        <v>#N/A No price available for MonthlyAverage before 30/09/2009</v>
      </c>
      <c r="C38" s="141" t="str">
        <f>_xll.GetPrice(C$2, "MonthlyAverage", "Mid", EOMONTH($A38, 0))</f>
        <v>#N/A No price available for MonthlyAverage before 30/10/2009</v>
      </c>
      <c r="D38" s="127" t="e">
        <f t="shared" si="13"/>
        <v>#VALUE!</v>
      </c>
      <c r="E38" s="141" t="str">
        <f>_xll.GetPrice(E$2, "MonthlyAverage", "Mid", EOMONTH($A38, 0))</f>
        <v>#N/A No price available for MonthlyAverage before 29/01/2010</v>
      </c>
      <c r="F38" s="141">
        <f>_xll.GetPrice(F$2, "MonthlyAverage", "Mid", EOMONTH($A38, 0))</f>
        <v>152.5</v>
      </c>
      <c r="G38" s="127" t="e">
        <f t="shared" si="14"/>
        <v>#VALUE!</v>
      </c>
      <c r="H38" s="141" t="str">
        <f>_xll.GetPrice(H$2, "MonthlyAverage", "Mid", EOMONTH($A38, 0))</f>
        <v>#N/A No price available for MonthlyAverage before 31/05/2010</v>
      </c>
      <c r="I38" s="141" t="str">
        <f>_xll.GetPrice(I$2, "MonthlyAverage", "Mid", EOMONTH($A38, 0))</f>
        <v>#N/A No price available for MonthlyAverage before 31/05/2010</v>
      </c>
      <c r="J38" s="127" t="e">
        <f t="shared" si="15"/>
        <v>#VALUE!</v>
      </c>
      <c r="K38" s="141" t="str">
        <f>_xll.GetPrice(K$2, , "Mid", EOMONTH($A38, 0))</f>
        <v>#N/A No price available before 20/06/2014</v>
      </c>
      <c r="L38" s="141" t="str">
        <f>_xll.GetPrice(L$2, , "Mid", EOMONTH($A38, 0))</f>
        <v>#N/A No price available before 21/11/2014</v>
      </c>
      <c r="M38" s="127" t="e">
        <f t="shared" si="3"/>
        <v>#VALUE!</v>
      </c>
      <c r="N38" s="141" t="str">
        <f>_xll.GetPrice(N$2, , "Mid", EOMONTH($A38, 0))</f>
        <v>#N/A No price available before 11/07/2014</v>
      </c>
      <c r="O38" s="141" t="str">
        <f>_xll.GetPrice(O$2, , "Mid", EOMONTH($A38, 0))</f>
        <v>#N/A No price available before 15/03/2019</v>
      </c>
      <c r="P38" s="127" t="e">
        <f t="shared" si="4"/>
        <v>#VALUE!</v>
      </c>
      <c r="Q38" s="141">
        <f>_xll.GetPrice(Q$2, "MonthlyAverage", "Mid", EOMONTH($A38, 0))</f>
        <v>0</v>
      </c>
      <c r="R38" s="141">
        <f>_xll.GetPrice(R$2, , "Mid", EOMONTH($A38, 0))</f>
        <v>70.5</v>
      </c>
      <c r="S38" s="141">
        <f>_xll.GetPrice(S$2, , "Mid", EOMONTH($A38, 0))</f>
        <v>76.5</v>
      </c>
      <c r="T38" s="127">
        <f t="shared" si="16"/>
        <v>6</v>
      </c>
      <c r="U38" s="141" t="str">
        <f>_xll.GetPrice(U$2, "MonthlyAverage", "Mid", EOMONTH($A38, 0))</f>
        <v>#N/A No price available for MonthlyAverage before 30/07/2010</v>
      </c>
      <c r="V38" s="141" t="str">
        <f>_xll.GetPrice(V$2, "MonthlyAverage", "Mid", EOMONTH($A38, 0))</f>
        <v>#N/A No price available for MonthlyAverage before 29/01/2010</v>
      </c>
      <c r="W38" s="127" t="e">
        <f t="shared" si="17"/>
        <v>#VALUE!</v>
      </c>
      <c r="X38" s="141" t="str">
        <f>_xll.GetPrice(X$2, "MonthlyAverage", "Mid", EOMONTH($A38, 0))</f>
        <v>#N/A No price available for MonthlyAverage before 29/05/2015</v>
      </c>
      <c r="Y38" s="141" t="str">
        <f>_xll.GetPrice(Y$2, "MonthlyAverage", "Mid", EOMONTH($A38, 0))</f>
        <v>#N/A No price available for MonthlyAverage before 31/05/2012</v>
      </c>
      <c r="Z38" s="141" t="str">
        <f>_xll.GetPrice(Z$2, "MonthlyAverage", "Mid", EOMONTH($A38, 0))</f>
        <v>#N/A No price available for MonthlyAverage before 31/05/2012</v>
      </c>
      <c r="AA38" s="141" t="str">
        <f>_xll.GetPrice(AA$2, "MonthlyAverage", "Mid", EOMONTH($A38, 0))</f>
        <v>#N/A No price available for MonthlyAverage before 31/12/2013</v>
      </c>
      <c r="AB38" s="127" t="e">
        <f t="shared" si="18"/>
        <v>#VALUE!</v>
      </c>
      <c r="AC38" s="142" t="e">
        <f t="shared" si="8"/>
        <v>#VALUE!</v>
      </c>
      <c r="AD38" s="119" t="e">
        <f t="shared" si="9"/>
        <v>#VALUE!</v>
      </c>
      <c r="AE38" s="119" t="e">
        <f t="shared" si="10"/>
        <v>#VALUE!</v>
      </c>
      <c r="AF38" s="119" t="e">
        <f t="shared" si="11"/>
        <v>#VALUE!</v>
      </c>
      <c r="AG38" s="119" t="e">
        <f t="shared" si="12"/>
        <v>#VALUE!</v>
      </c>
    </row>
    <row r="39" spans="1:33" x14ac:dyDescent="0.3">
      <c r="A39" s="124">
        <v>34943</v>
      </c>
      <c r="B39" s="143" t="str">
        <f>_xll.GetPrice(B$2, "MonthlyAverage", "Mid", EOMONTH($A39, 0))</f>
        <v>#N/A No price available for MonthlyAverage before 30/09/2009</v>
      </c>
      <c r="C39" s="141" t="str">
        <f>_xll.GetPrice(C$2, "MonthlyAverage", "Mid", EOMONTH($A39, 0))</f>
        <v>#N/A No price available for MonthlyAverage before 30/10/2009</v>
      </c>
      <c r="D39" s="127" t="e">
        <f t="shared" si="13"/>
        <v>#VALUE!</v>
      </c>
      <c r="E39" s="141" t="str">
        <f>_xll.GetPrice(E$2, "MonthlyAverage", "Mid", EOMONTH($A39, 0))</f>
        <v>#N/A No price available for MonthlyAverage before 29/01/2010</v>
      </c>
      <c r="F39" s="141">
        <f>_xll.GetPrice(F$2, "MonthlyAverage", "Mid", EOMONTH($A39, 0))</f>
        <v>148.5</v>
      </c>
      <c r="G39" s="127" t="e">
        <f t="shared" si="14"/>
        <v>#VALUE!</v>
      </c>
      <c r="H39" s="141" t="str">
        <f>_xll.GetPrice(H$2, "MonthlyAverage", "Mid", EOMONTH($A39, 0))</f>
        <v>#N/A No price available for MonthlyAverage before 31/05/2010</v>
      </c>
      <c r="I39" s="141" t="str">
        <f>_xll.GetPrice(I$2, "MonthlyAverage", "Mid", EOMONTH($A39, 0))</f>
        <v>#N/A No price available for MonthlyAverage before 31/05/2010</v>
      </c>
      <c r="J39" s="127" t="e">
        <f t="shared" si="15"/>
        <v>#VALUE!</v>
      </c>
      <c r="K39" s="141" t="str">
        <f>_xll.GetPrice(K$2, , "Mid", EOMONTH($A39, 0))</f>
        <v>#N/A No price available before 20/06/2014</v>
      </c>
      <c r="L39" s="141" t="str">
        <f>_xll.GetPrice(L$2, , "Mid", EOMONTH($A39, 0))</f>
        <v>#N/A No price available before 21/11/2014</v>
      </c>
      <c r="M39" s="127" t="e">
        <f t="shared" si="3"/>
        <v>#VALUE!</v>
      </c>
      <c r="N39" s="141" t="str">
        <f>_xll.GetPrice(N$2, , "Mid", EOMONTH($A39, 0))</f>
        <v>#N/A No price available before 11/07/2014</v>
      </c>
      <c r="O39" s="141" t="str">
        <f>_xll.GetPrice(O$2, , "Mid", EOMONTH($A39, 0))</f>
        <v>#N/A No price available before 15/03/2019</v>
      </c>
      <c r="P39" s="127" t="e">
        <f t="shared" si="4"/>
        <v>#VALUE!</v>
      </c>
      <c r="Q39" s="141">
        <f>_xll.GetPrice(Q$2, "MonthlyAverage", "Mid", EOMONTH($A39, 0))</f>
        <v>0</v>
      </c>
      <c r="R39" s="141">
        <f>_xll.GetPrice(R$2, , "Mid", EOMONTH($A39, 0))</f>
        <v>68.5</v>
      </c>
      <c r="S39" s="141">
        <f>_xll.GetPrice(S$2, , "Mid", EOMONTH($A39, 0))</f>
        <v>74.5</v>
      </c>
      <c r="T39" s="127">
        <f t="shared" si="16"/>
        <v>6</v>
      </c>
      <c r="U39" s="141" t="str">
        <f>_xll.GetPrice(U$2, "MonthlyAverage", "Mid", EOMONTH($A39, 0))</f>
        <v>#N/A No price available for MonthlyAverage before 30/07/2010</v>
      </c>
      <c r="V39" s="141" t="str">
        <f>_xll.GetPrice(V$2, "MonthlyAverage", "Mid", EOMONTH($A39, 0))</f>
        <v>#N/A No price available for MonthlyAverage before 29/01/2010</v>
      </c>
      <c r="W39" s="127" t="e">
        <f t="shared" si="17"/>
        <v>#VALUE!</v>
      </c>
      <c r="X39" s="141" t="str">
        <f>_xll.GetPrice(X$2, "MonthlyAverage", "Mid", EOMONTH($A39, 0))</f>
        <v>#N/A No price available for MonthlyAverage before 29/05/2015</v>
      </c>
      <c r="Y39" s="141" t="str">
        <f>_xll.GetPrice(Y$2, "MonthlyAverage", "Mid", EOMONTH($A39, 0))</f>
        <v>#N/A No price available for MonthlyAverage before 31/05/2012</v>
      </c>
      <c r="Z39" s="141" t="str">
        <f>_xll.GetPrice(Z$2, "MonthlyAverage", "Mid", EOMONTH($A39, 0))</f>
        <v>#N/A No price available for MonthlyAverage before 31/05/2012</v>
      </c>
      <c r="AA39" s="141" t="str">
        <f>_xll.GetPrice(AA$2, "MonthlyAverage", "Mid", EOMONTH($A39, 0))</f>
        <v>#N/A No price available for MonthlyAverage before 31/12/2013</v>
      </c>
      <c r="AB39" s="127" t="e">
        <f t="shared" si="18"/>
        <v>#VALUE!</v>
      </c>
      <c r="AC39" s="142" t="e">
        <f t="shared" si="8"/>
        <v>#VALUE!</v>
      </c>
      <c r="AD39" s="119" t="e">
        <f t="shared" si="9"/>
        <v>#VALUE!</v>
      </c>
      <c r="AE39" s="119" t="e">
        <f t="shared" si="10"/>
        <v>#VALUE!</v>
      </c>
      <c r="AF39" s="119" t="e">
        <f t="shared" si="11"/>
        <v>#VALUE!</v>
      </c>
      <c r="AG39" s="119" t="e">
        <f t="shared" si="12"/>
        <v>#VALUE!</v>
      </c>
    </row>
    <row r="40" spans="1:33" x14ac:dyDescent="0.3">
      <c r="A40" s="124">
        <v>34973</v>
      </c>
      <c r="B40" s="143" t="str">
        <f>_xll.GetPrice(B$2, "MonthlyAverage", "Mid", EOMONTH($A40, 0))</f>
        <v>#N/A No price available for MonthlyAverage before 30/09/2009</v>
      </c>
      <c r="C40" s="141" t="str">
        <f>_xll.GetPrice(C$2, "MonthlyAverage", "Mid", EOMONTH($A40, 0))</f>
        <v>#N/A No price available for MonthlyAverage before 30/10/2009</v>
      </c>
      <c r="D40" s="127" t="e">
        <f t="shared" si="13"/>
        <v>#VALUE!</v>
      </c>
      <c r="E40" s="141" t="str">
        <f>_xll.GetPrice(E$2, "MonthlyAverage", "Mid", EOMONTH($A40, 0))</f>
        <v>#N/A No price available for MonthlyAverage before 29/01/2010</v>
      </c>
      <c r="F40" s="141">
        <f>_xll.GetPrice(F$2, "MonthlyAverage", "Mid", EOMONTH($A40, 0))</f>
        <v>145.5</v>
      </c>
      <c r="G40" s="127" t="e">
        <f t="shared" si="14"/>
        <v>#VALUE!</v>
      </c>
      <c r="H40" s="141" t="str">
        <f>_xll.GetPrice(H$2, "MonthlyAverage", "Mid", EOMONTH($A40, 0))</f>
        <v>#N/A No price available for MonthlyAverage before 31/05/2010</v>
      </c>
      <c r="I40" s="141" t="str">
        <f>_xll.GetPrice(I$2, "MonthlyAverage", "Mid", EOMONTH($A40, 0))</f>
        <v>#N/A No price available for MonthlyAverage before 31/05/2010</v>
      </c>
      <c r="J40" s="127" t="e">
        <f t="shared" si="15"/>
        <v>#VALUE!</v>
      </c>
      <c r="K40" s="141" t="str">
        <f>_xll.GetPrice(K$2, , "Mid", EOMONTH($A40, 0))</f>
        <v>#N/A No price available before 20/06/2014</v>
      </c>
      <c r="L40" s="141" t="str">
        <f>_xll.GetPrice(L$2, , "Mid", EOMONTH($A40, 0))</f>
        <v>#N/A No price available before 21/11/2014</v>
      </c>
      <c r="M40" s="127" t="e">
        <f t="shared" si="3"/>
        <v>#VALUE!</v>
      </c>
      <c r="N40" s="141" t="str">
        <f>_xll.GetPrice(N$2, , "Mid", EOMONTH($A40, 0))</f>
        <v>#N/A No price available before 11/07/2014</v>
      </c>
      <c r="O40" s="141" t="str">
        <f>_xll.GetPrice(O$2, , "Mid", EOMONTH($A40, 0))</f>
        <v>#N/A No price available before 15/03/2019</v>
      </c>
      <c r="P40" s="127" t="e">
        <f t="shared" si="4"/>
        <v>#VALUE!</v>
      </c>
      <c r="Q40" s="141">
        <f>_xll.GetPrice(Q$2, "MonthlyAverage", "Mid", EOMONTH($A40, 0))</f>
        <v>0</v>
      </c>
      <c r="R40" s="141">
        <f>_xll.GetPrice(R$2, , "Mid", EOMONTH($A40, 0))</f>
        <v>64.5</v>
      </c>
      <c r="S40" s="141">
        <f>_xll.GetPrice(S$2, , "Mid", EOMONTH($A40, 0))</f>
        <v>70.5</v>
      </c>
      <c r="T40" s="127">
        <f t="shared" si="16"/>
        <v>6</v>
      </c>
      <c r="U40" s="141" t="str">
        <f>_xll.GetPrice(U$2, "MonthlyAverage", "Mid", EOMONTH($A40, 0))</f>
        <v>#N/A No price available for MonthlyAverage before 30/07/2010</v>
      </c>
      <c r="V40" s="141" t="str">
        <f>_xll.GetPrice(V$2, "MonthlyAverage", "Mid", EOMONTH($A40, 0))</f>
        <v>#N/A No price available for MonthlyAverage before 29/01/2010</v>
      </c>
      <c r="W40" s="127" t="e">
        <f t="shared" si="17"/>
        <v>#VALUE!</v>
      </c>
      <c r="X40" s="141" t="str">
        <f>_xll.GetPrice(X$2, "MonthlyAverage", "Mid", EOMONTH($A40, 0))</f>
        <v>#N/A No price available for MonthlyAverage before 29/05/2015</v>
      </c>
      <c r="Y40" s="141" t="str">
        <f>_xll.GetPrice(Y$2, "MonthlyAverage", "Mid", EOMONTH($A40, 0))</f>
        <v>#N/A No price available for MonthlyAverage before 31/05/2012</v>
      </c>
      <c r="Z40" s="141" t="str">
        <f>_xll.GetPrice(Z$2, "MonthlyAverage", "Mid", EOMONTH($A40, 0))</f>
        <v>#N/A No price available for MonthlyAverage before 31/05/2012</v>
      </c>
      <c r="AA40" s="141" t="str">
        <f>_xll.GetPrice(AA$2, "MonthlyAverage", "Mid", EOMONTH($A40, 0))</f>
        <v>#N/A No price available for MonthlyAverage before 31/12/2013</v>
      </c>
      <c r="AB40" s="127" t="e">
        <f t="shared" si="18"/>
        <v>#VALUE!</v>
      </c>
      <c r="AC40" s="142" t="e">
        <f t="shared" si="8"/>
        <v>#VALUE!</v>
      </c>
      <c r="AD40" s="119" t="e">
        <f t="shared" si="9"/>
        <v>#VALUE!</v>
      </c>
      <c r="AE40" s="119" t="e">
        <f t="shared" si="10"/>
        <v>#VALUE!</v>
      </c>
      <c r="AF40" s="119" t="e">
        <f t="shared" si="11"/>
        <v>#VALUE!</v>
      </c>
      <c r="AG40" s="119" t="e">
        <f t="shared" si="12"/>
        <v>#VALUE!</v>
      </c>
    </row>
    <row r="41" spans="1:33" x14ac:dyDescent="0.3">
      <c r="A41" s="124">
        <v>35004</v>
      </c>
      <c r="B41" s="143" t="str">
        <f>_xll.GetPrice(B$2, "MonthlyAverage", "Mid", EOMONTH($A41, 0))</f>
        <v>#N/A No price available for MonthlyAverage before 30/09/2009</v>
      </c>
      <c r="C41" s="141" t="str">
        <f>_xll.GetPrice(C$2, "MonthlyAverage", "Mid", EOMONTH($A41, 0))</f>
        <v>#N/A No price available for MonthlyAverage before 30/10/2009</v>
      </c>
      <c r="D41" s="127" t="e">
        <f t="shared" si="13"/>
        <v>#VALUE!</v>
      </c>
      <c r="E41" s="141" t="str">
        <f>_xll.GetPrice(E$2, "MonthlyAverage", "Mid", EOMONTH($A41, 0))</f>
        <v>#N/A No price available for MonthlyAverage before 29/01/2010</v>
      </c>
      <c r="F41" s="141">
        <f>_xll.GetPrice(F$2, "MonthlyAverage", "Mid", EOMONTH($A41, 0))</f>
        <v>136.69999999999999</v>
      </c>
      <c r="G41" s="127" t="e">
        <f t="shared" si="14"/>
        <v>#VALUE!</v>
      </c>
      <c r="H41" s="141" t="str">
        <f>_xll.GetPrice(H$2, "MonthlyAverage", "Mid", EOMONTH($A41, 0))</f>
        <v>#N/A No price available for MonthlyAverage before 31/05/2010</v>
      </c>
      <c r="I41" s="141" t="str">
        <f>_xll.GetPrice(I$2, "MonthlyAverage", "Mid", EOMONTH($A41, 0))</f>
        <v>#N/A No price available for MonthlyAverage before 31/05/2010</v>
      </c>
      <c r="J41" s="127" t="e">
        <f t="shared" si="15"/>
        <v>#VALUE!</v>
      </c>
      <c r="K41" s="141" t="str">
        <f>_xll.GetPrice(K$2, , "Mid", EOMONTH($A41, 0))</f>
        <v>#N/A No price available before 20/06/2014</v>
      </c>
      <c r="L41" s="141" t="str">
        <f>_xll.GetPrice(L$2, , "Mid", EOMONTH($A41, 0))</f>
        <v>#N/A No price available before 21/11/2014</v>
      </c>
      <c r="M41" s="127" t="e">
        <f t="shared" si="3"/>
        <v>#VALUE!</v>
      </c>
      <c r="N41" s="141" t="str">
        <f>_xll.GetPrice(N$2, , "Mid", EOMONTH($A41, 0))</f>
        <v>#N/A No price available before 11/07/2014</v>
      </c>
      <c r="O41" s="141" t="str">
        <f>_xll.GetPrice(O$2, , "Mid", EOMONTH($A41, 0))</f>
        <v>#N/A No price available before 15/03/2019</v>
      </c>
      <c r="P41" s="127" t="e">
        <f t="shared" si="4"/>
        <v>#VALUE!</v>
      </c>
      <c r="Q41" s="141">
        <f>_xll.GetPrice(Q$2, "MonthlyAverage", "Mid", EOMONTH($A41, 0))</f>
        <v>0</v>
      </c>
      <c r="R41" s="141">
        <f>_xll.GetPrice(R$2, , "Mid", EOMONTH($A41, 0))</f>
        <v>57.5</v>
      </c>
      <c r="S41" s="141">
        <f>_xll.GetPrice(S$2, , "Mid", EOMONTH($A41, 0))</f>
        <v>63.5</v>
      </c>
      <c r="T41" s="127">
        <f t="shared" si="16"/>
        <v>6</v>
      </c>
      <c r="U41" s="141" t="str">
        <f>_xll.GetPrice(U$2, "MonthlyAverage", "Mid", EOMONTH($A41, 0))</f>
        <v>#N/A No price available for MonthlyAverage before 30/07/2010</v>
      </c>
      <c r="V41" s="141" t="str">
        <f>_xll.GetPrice(V$2, "MonthlyAverage", "Mid", EOMONTH($A41, 0))</f>
        <v>#N/A No price available for MonthlyAverage before 29/01/2010</v>
      </c>
      <c r="W41" s="127" t="e">
        <f t="shared" si="17"/>
        <v>#VALUE!</v>
      </c>
      <c r="X41" s="141" t="str">
        <f>_xll.GetPrice(X$2, "MonthlyAverage", "Mid", EOMONTH($A41, 0))</f>
        <v>#N/A No price available for MonthlyAverage before 29/05/2015</v>
      </c>
      <c r="Y41" s="141" t="str">
        <f>_xll.GetPrice(Y$2, "MonthlyAverage", "Mid", EOMONTH($A41, 0))</f>
        <v>#N/A No price available for MonthlyAverage before 31/05/2012</v>
      </c>
      <c r="Z41" s="141" t="str">
        <f>_xll.GetPrice(Z$2, "MonthlyAverage", "Mid", EOMONTH($A41, 0))</f>
        <v>#N/A No price available for MonthlyAverage before 31/05/2012</v>
      </c>
      <c r="AA41" s="141" t="str">
        <f>_xll.GetPrice(AA$2, "MonthlyAverage", "Mid", EOMONTH($A41, 0))</f>
        <v>#N/A No price available for MonthlyAverage before 31/12/2013</v>
      </c>
      <c r="AB41" s="127" t="e">
        <f t="shared" si="18"/>
        <v>#VALUE!</v>
      </c>
      <c r="AC41" s="142" t="e">
        <f t="shared" si="8"/>
        <v>#VALUE!</v>
      </c>
      <c r="AD41" s="119" t="e">
        <f t="shared" si="9"/>
        <v>#VALUE!</v>
      </c>
      <c r="AE41" s="119" t="e">
        <f t="shared" si="10"/>
        <v>#VALUE!</v>
      </c>
      <c r="AF41" s="119" t="e">
        <f t="shared" si="11"/>
        <v>#VALUE!</v>
      </c>
      <c r="AG41" s="119" t="e">
        <f t="shared" si="12"/>
        <v>#VALUE!</v>
      </c>
    </row>
    <row r="42" spans="1:33" x14ac:dyDescent="0.3">
      <c r="A42" s="124">
        <v>35034</v>
      </c>
      <c r="B42" s="143" t="str">
        <f>_xll.GetPrice(B$2, "MonthlyAverage", "Mid", EOMONTH($A42, 0))</f>
        <v>#N/A No price available for MonthlyAverage before 30/09/2009</v>
      </c>
      <c r="C42" s="141" t="str">
        <f>_xll.GetPrice(C$2, "MonthlyAverage", "Mid", EOMONTH($A42, 0))</f>
        <v>#N/A No price available for MonthlyAverage before 30/10/2009</v>
      </c>
      <c r="D42" s="127" t="e">
        <f t="shared" si="13"/>
        <v>#VALUE!</v>
      </c>
      <c r="E42" s="141" t="str">
        <f>_xll.GetPrice(E$2, "MonthlyAverage", "Mid", EOMONTH($A42, 0))</f>
        <v>#N/A No price available for MonthlyAverage before 29/01/2010</v>
      </c>
      <c r="F42" s="141">
        <f>_xll.GetPrice(F$2, "MonthlyAverage", "Mid", EOMONTH($A42, 0))</f>
        <v>134.5</v>
      </c>
      <c r="G42" s="127" t="e">
        <f t="shared" si="14"/>
        <v>#VALUE!</v>
      </c>
      <c r="H42" s="141" t="str">
        <f>_xll.GetPrice(H$2, "MonthlyAverage", "Mid", EOMONTH($A42, 0))</f>
        <v>#N/A No price available for MonthlyAverage before 31/05/2010</v>
      </c>
      <c r="I42" s="141" t="str">
        <f>_xll.GetPrice(I$2, "MonthlyAverage", "Mid", EOMONTH($A42, 0))</f>
        <v>#N/A No price available for MonthlyAverage before 31/05/2010</v>
      </c>
      <c r="J42" s="127" t="e">
        <f t="shared" si="15"/>
        <v>#VALUE!</v>
      </c>
      <c r="K42" s="141" t="str">
        <f>_xll.GetPrice(K$2, , "Mid", EOMONTH($A42, 0))</f>
        <v>#N/A No price available before 20/06/2014</v>
      </c>
      <c r="L42" s="141" t="str">
        <f>_xll.GetPrice(L$2, , "Mid", EOMONTH($A42, 0))</f>
        <v>#N/A No price available before 21/11/2014</v>
      </c>
      <c r="M42" s="127" t="e">
        <f t="shared" si="3"/>
        <v>#VALUE!</v>
      </c>
      <c r="N42" s="141" t="str">
        <f>_xll.GetPrice(N$2, , "Mid", EOMONTH($A42, 0))</f>
        <v>#N/A No price available before 11/07/2014</v>
      </c>
      <c r="O42" s="141" t="str">
        <f>_xll.GetPrice(O$2, , "Mid", EOMONTH($A42, 0))</f>
        <v>#N/A No price available before 15/03/2019</v>
      </c>
      <c r="P42" s="127" t="e">
        <f t="shared" si="4"/>
        <v>#VALUE!</v>
      </c>
      <c r="Q42" s="141">
        <f>_xll.GetPrice(Q$2, "MonthlyAverage", "Mid", EOMONTH($A42, 0))</f>
        <v>0</v>
      </c>
      <c r="R42" s="141">
        <f>_xll.GetPrice(R$2, , "Mid", EOMONTH($A42, 0))</f>
        <v>58.5</v>
      </c>
      <c r="S42" s="141">
        <f>_xll.GetPrice(S$2, , "Mid", EOMONTH($A42, 0))</f>
        <v>65.5</v>
      </c>
      <c r="T42" s="127">
        <f t="shared" si="16"/>
        <v>7</v>
      </c>
      <c r="U42" s="141" t="str">
        <f>_xll.GetPrice(U$2, "MonthlyAverage", "Mid", EOMONTH($A42, 0))</f>
        <v>#N/A No price available for MonthlyAverage before 30/07/2010</v>
      </c>
      <c r="V42" s="141" t="str">
        <f>_xll.GetPrice(V$2, "MonthlyAverage", "Mid", EOMONTH($A42, 0))</f>
        <v>#N/A No price available for MonthlyAverage before 29/01/2010</v>
      </c>
      <c r="W42" s="127" t="e">
        <f t="shared" si="17"/>
        <v>#VALUE!</v>
      </c>
      <c r="X42" s="141" t="str">
        <f>_xll.GetPrice(X$2, "MonthlyAverage", "Mid", EOMONTH($A42, 0))</f>
        <v>#N/A No price available for MonthlyAverage before 29/05/2015</v>
      </c>
      <c r="Y42" s="141" t="str">
        <f>_xll.GetPrice(Y$2, "MonthlyAverage", "Mid", EOMONTH($A42, 0))</f>
        <v>#N/A No price available for MonthlyAverage before 31/05/2012</v>
      </c>
      <c r="Z42" s="141" t="str">
        <f>_xll.GetPrice(Z$2, "MonthlyAverage", "Mid", EOMONTH($A42, 0))</f>
        <v>#N/A No price available for MonthlyAverage before 31/05/2012</v>
      </c>
      <c r="AA42" s="141" t="str">
        <f>_xll.GetPrice(AA$2, "MonthlyAverage", "Mid", EOMONTH($A42, 0))</f>
        <v>#N/A No price available for MonthlyAverage before 31/12/2013</v>
      </c>
      <c r="AB42" s="127" t="e">
        <f t="shared" si="18"/>
        <v>#VALUE!</v>
      </c>
      <c r="AC42" s="142" t="e">
        <f t="shared" si="8"/>
        <v>#VALUE!</v>
      </c>
      <c r="AD42" s="119" t="e">
        <f t="shared" si="9"/>
        <v>#VALUE!</v>
      </c>
      <c r="AE42" s="119" t="e">
        <f t="shared" si="10"/>
        <v>#VALUE!</v>
      </c>
      <c r="AF42" s="119" t="e">
        <f t="shared" si="11"/>
        <v>#VALUE!</v>
      </c>
      <c r="AG42" s="119" t="e">
        <f t="shared" si="12"/>
        <v>#VALUE!</v>
      </c>
    </row>
    <row r="43" spans="1:33" x14ac:dyDescent="0.3">
      <c r="A43" s="124">
        <v>35065</v>
      </c>
      <c r="B43" s="143" t="str">
        <f>_xll.GetPrice(B$2, "MonthlyAverage", "Mid", EOMONTH($A43, 0))</f>
        <v>#N/A No price available for MonthlyAverage before 30/09/2009</v>
      </c>
      <c r="C43" s="141" t="str">
        <f>_xll.GetPrice(C$2, "MonthlyAverage", "Mid", EOMONTH($A43, 0))</f>
        <v>#N/A No price available for MonthlyAverage before 30/10/2009</v>
      </c>
      <c r="D43" s="127" t="e">
        <f t="shared" si="13"/>
        <v>#VALUE!</v>
      </c>
      <c r="E43" s="141" t="str">
        <f>_xll.GetPrice(E$2, "MonthlyAverage", "Mid", EOMONTH($A43, 0))</f>
        <v>#N/A No price available for MonthlyAverage before 29/01/2010</v>
      </c>
      <c r="F43" s="141">
        <f>_xll.GetPrice(F$2, "MonthlyAverage", "Mid", EOMONTH($A43, 0))</f>
        <v>140.28</v>
      </c>
      <c r="G43" s="127" t="e">
        <f t="shared" si="14"/>
        <v>#VALUE!</v>
      </c>
      <c r="H43" s="141" t="str">
        <f>_xll.GetPrice(H$2, "MonthlyAverage", "Mid", EOMONTH($A43, 0))</f>
        <v>#N/A No price available for MonthlyAverage before 31/05/2010</v>
      </c>
      <c r="I43" s="141" t="str">
        <f>_xll.GetPrice(I$2, "MonthlyAverage", "Mid", EOMONTH($A43, 0))</f>
        <v>#N/A No price available for MonthlyAverage before 31/05/2010</v>
      </c>
      <c r="J43" s="127" t="e">
        <f t="shared" si="15"/>
        <v>#VALUE!</v>
      </c>
      <c r="K43" s="141" t="str">
        <f>_xll.GetPrice(K$2, , "Mid", EOMONTH($A43, 0))</f>
        <v>#N/A No price available before 20/06/2014</v>
      </c>
      <c r="L43" s="141" t="str">
        <f>_xll.GetPrice(L$2, , "Mid", EOMONTH($A43, 0))</f>
        <v>#N/A No price available before 21/11/2014</v>
      </c>
      <c r="M43" s="127" t="e">
        <f t="shared" si="3"/>
        <v>#VALUE!</v>
      </c>
      <c r="N43" s="141" t="str">
        <f>_xll.GetPrice(N$2, , "Mid", EOMONTH($A43, 0))</f>
        <v>#N/A No price available before 11/07/2014</v>
      </c>
      <c r="O43" s="141" t="str">
        <f>_xll.GetPrice(O$2, , "Mid", EOMONTH($A43, 0))</f>
        <v>#N/A No price available before 15/03/2019</v>
      </c>
      <c r="P43" s="127" t="e">
        <f t="shared" si="4"/>
        <v>#VALUE!</v>
      </c>
      <c r="Q43" s="141">
        <f>_xll.GetPrice(Q$2, "MonthlyAverage", "Mid", EOMONTH($A43, 0))</f>
        <v>0</v>
      </c>
      <c r="R43" s="141">
        <f>_xll.GetPrice(R$2, , "Mid", EOMONTH($A43, 0))</f>
        <v>63.5</v>
      </c>
      <c r="S43" s="141">
        <f>_xll.GetPrice(S$2, , "Mid", EOMONTH($A43, 0))</f>
        <v>68.5</v>
      </c>
      <c r="T43" s="127">
        <f t="shared" si="16"/>
        <v>5</v>
      </c>
      <c r="U43" s="141" t="str">
        <f>_xll.GetPrice(U$2, "MonthlyAverage", "Mid", EOMONTH($A43, 0))</f>
        <v>#N/A No price available for MonthlyAverage before 30/07/2010</v>
      </c>
      <c r="V43" s="141" t="str">
        <f>_xll.GetPrice(V$2, "MonthlyAverage", "Mid", EOMONTH($A43, 0))</f>
        <v>#N/A No price available for MonthlyAverage before 29/01/2010</v>
      </c>
      <c r="W43" s="127" t="e">
        <f t="shared" si="17"/>
        <v>#VALUE!</v>
      </c>
      <c r="X43" s="141" t="str">
        <f>_xll.GetPrice(X$2, "MonthlyAverage", "Mid", EOMONTH($A43, 0))</f>
        <v>#N/A No price available for MonthlyAverage before 29/05/2015</v>
      </c>
      <c r="Y43" s="141" t="str">
        <f>_xll.GetPrice(Y$2, "MonthlyAverage", "Mid", EOMONTH($A43, 0))</f>
        <v>#N/A No price available for MonthlyAverage before 31/05/2012</v>
      </c>
      <c r="Z43" s="141" t="str">
        <f>_xll.GetPrice(Z$2, "MonthlyAverage", "Mid", EOMONTH($A43, 0))</f>
        <v>#N/A No price available for MonthlyAverage before 31/05/2012</v>
      </c>
      <c r="AA43" s="141" t="str">
        <f>_xll.GetPrice(AA$2, "MonthlyAverage", "Mid", EOMONTH($A43, 0))</f>
        <v>#N/A No price available for MonthlyAverage before 31/12/2013</v>
      </c>
      <c r="AB43" s="127" t="e">
        <f t="shared" si="18"/>
        <v>#VALUE!</v>
      </c>
      <c r="AC43" s="142" t="e">
        <f t="shared" si="8"/>
        <v>#VALUE!</v>
      </c>
      <c r="AD43" s="119" t="e">
        <f t="shared" si="9"/>
        <v>#VALUE!</v>
      </c>
      <c r="AE43" s="119" t="e">
        <f t="shared" si="10"/>
        <v>#VALUE!</v>
      </c>
      <c r="AF43" s="119" t="e">
        <f t="shared" si="11"/>
        <v>#VALUE!</v>
      </c>
      <c r="AG43" s="119" t="e">
        <f t="shared" si="12"/>
        <v>#VALUE!</v>
      </c>
    </row>
    <row r="44" spans="1:33" x14ac:dyDescent="0.3">
      <c r="A44" s="124">
        <v>35096</v>
      </c>
      <c r="B44" s="143" t="str">
        <f>_xll.GetPrice(B$2, "MonthlyAverage", "Mid", EOMONTH($A44, 0))</f>
        <v>#N/A No price available for MonthlyAverage before 30/09/2009</v>
      </c>
      <c r="C44" s="141" t="str">
        <f>_xll.GetPrice(C$2, "MonthlyAverage", "Mid", EOMONTH($A44, 0))</f>
        <v>#N/A No price available for MonthlyAverage before 30/10/2009</v>
      </c>
      <c r="D44" s="127" t="e">
        <f t="shared" si="13"/>
        <v>#VALUE!</v>
      </c>
      <c r="E44" s="141" t="str">
        <f>_xll.GetPrice(E$2, "MonthlyAverage", "Mid", EOMONTH($A44, 0))</f>
        <v>#N/A No price available for MonthlyAverage before 29/01/2010</v>
      </c>
      <c r="F44" s="141">
        <f>_xll.GetPrice(F$2, "MonthlyAverage", "Mid", EOMONTH($A44, 0))</f>
        <v>137.83000000000001</v>
      </c>
      <c r="G44" s="127" t="e">
        <f t="shared" si="14"/>
        <v>#VALUE!</v>
      </c>
      <c r="H44" s="141" t="str">
        <f>_xll.GetPrice(H$2, "MonthlyAverage", "Mid", EOMONTH($A44, 0))</f>
        <v>#N/A No price available for MonthlyAverage before 31/05/2010</v>
      </c>
      <c r="I44" s="141" t="str">
        <f>_xll.GetPrice(I$2, "MonthlyAverage", "Mid", EOMONTH($A44, 0))</f>
        <v>#N/A No price available for MonthlyAverage before 31/05/2010</v>
      </c>
      <c r="J44" s="127" t="e">
        <f t="shared" si="15"/>
        <v>#VALUE!</v>
      </c>
      <c r="K44" s="141" t="str">
        <f>_xll.GetPrice(K$2, , "Mid", EOMONTH($A44, 0))</f>
        <v>#N/A No price available before 20/06/2014</v>
      </c>
      <c r="L44" s="141" t="str">
        <f>_xll.GetPrice(L$2, , "Mid", EOMONTH($A44, 0))</f>
        <v>#N/A No price available before 21/11/2014</v>
      </c>
      <c r="M44" s="127" t="e">
        <f t="shared" si="3"/>
        <v>#VALUE!</v>
      </c>
      <c r="N44" s="141" t="str">
        <f>_xll.GetPrice(N$2, , "Mid", EOMONTH($A44, 0))</f>
        <v>#N/A No price available before 11/07/2014</v>
      </c>
      <c r="O44" s="141" t="str">
        <f>_xll.GetPrice(O$2, , "Mid", EOMONTH($A44, 0))</f>
        <v>#N/A No price available before 15/03/2019</v>
      </c>
      <c r="P44" s="127" t="e">
        <f t="shared" si="4"/>
        <v>#VALUE!</v>
      </c>
      <c r="Q44" s="141">
        <f>_xll.GetPrice(Q$2, "MonthlyAverage", "Mid", EOMONTH($A44, 0))</f>
        <v>0</v>
      </c>
      <c r="R44" s="141">
        <f>_xll.GetPrice(R$2, , "Mid", EOMONTH($A44, 0))</f>
        <v>63.5</v>
      </c>
      <c r="S44" s="141">
        <f>_xll.GetPrice(S$2, , "Mid", EOMONTH($A44, 0))</f>
        <v>68.5</v>
      </c>
      <c r="T44" s="127">
        <f t="shared" si="16"/>
        <v>5</v>
      </c>
      <c r="U44" s="141" t="str">
        <f>_xll.GetPrice(U$2, "MonthlyAverage", "Mid", EOMONTH($A44, 0))</f>
        <v>#N/A No price available for MonthlyAverage before 30/07/2010</v>
      </c>
      <c r="V44" s="141" t="str">
        <f>_xll.GetPrice(V$2, "MonthlyAverage", "Mid", EOMONTH($A44, 0))</f>
        <v>#N/A No price available for MonthlyAverage before 29/01/2010</v>
      </c>
      <c r="W44" s="127" t="e">
        <f t="shared" si="17"/>
        <v>#VALUE!</v>
      </c>
      <c r="X44" s="141" t="str">
        <f>_xll.GetPrice(X$2, "MonthlyAverage", "Mid", EOMONTH($A44, 0))</f>
        <v>#N/A No price available for MonthlyAverage before 29/05/2015</v>
      </c>
      <c r="Y44" s="141" t="str">
        <f>_xll.GetPrice(Y$2, "MonthlyAverage", "Mid", EOMONTH($A44, 0))</f>
        <v>#N/A No price available for MonthlyAverage before 31/05/2012</v>
      </c>
      <c r="Z44" s="141" t="str">
        <f>_xll.GetPrice(Z$2, "MonthlyAverage", "Mid", EOMONTH($A44, 0))</f>
        <v>#N/A No price available for MonthlyAverage before 31/05/2012</v>
      </c>
      <c r="AA44" s="141" t="str">
        <f>_xll.GetPrice(AA$2, "MonthlyAverage", "Mid", EOMONTH($A44, 0))</f>
        <v>#N/A No price available for MonthlyAverage before 31/12/2013</v>
      </c>
      <c r="AB44" s="127" t="e">
        <f t="shared" si="18"/>
        <v>#VALUE!</v>
      </c>
      <c r="AC44" s="142" t="e">
        <f t="shared" si="8"/>
        <v>#VALUE!</v>
      </c>
      <c r="AD44" s="119" t="e">
        <f t="shared" si="9"/>
        <v>#VALUE!</v>
      </c>
      <c r="AE44" s="119" t="e">
        <f t="shared" si="10"/>
        <v>#VALUE!</v>
      </c>
      <c r="AF44" s="119" t="e">
        <f t="shared" si="11"/>
        <v>#VALUE!</v>
      </c>
      <c r="AG44" s="119" t="e">
        <f t="shared" si="12"/>
        <v>#VALUE!</v>
      </c>
    </row>
    <row r="45" spans="1:33" x14ac:dyDescent="0.3">
      <c r="A45" s="124">
        <v>35125</v>
      </c>
      <c r="B45" s="143" t="str">
        <f>_xll.GetPrice(B$2, "MonthlyAverage", "Mid", EOMONTH($A45, 0))</f>
        <v>#N/A No price available for MonthlyAverage before 30/09/2009</v>
      </c>
      <c r="C45" s="141" t="str">
        <f>_xll.GetPrice(C$2, "MonthlyAverage", "Mid", EOMONTH($A45, 0))</f>
        <v>#N/A No price available for MonthlyAverage before 30/10/2009</v>
      </c>
      <c r="D45" s="127" t="e">
        <f t="shared" si="13"/>
        <v>#VALUE!</v>
      </c>
      <c r="E45" s="141" t="str">
        <f>_xll.GetPrice(E$2, "MonthlyAverage", "Mid", EOMONTH($A45, 0))</f>
        <v>#N/A No price available for MonthlyAverage before 29/01/2010</v>
      </c>
      <c r="F45" s="141">
        <f>_xll.GetPrice(F$2, "MonthlyAverage", "Mid", EOMONTH($A45, 0))</f>
        <v>138.5</v>
      </c>
      <c r="G45" s="127" t="e">
        <f t="shared" si="14"/>
        <v>#VALUE!</v>
      </c>
      <c r="H45" s="141" t="str">
        <f>_xll.GetPrice(H$2, "MonthlyAverage", "Mid", EOMONTH($A45, 0))</f>
        <v>#N/A No price available for MonthlyAverage before 31/05/2010</v>
      </c>
      <c r="I45" s="141" t="str">
        <f>_xll.GetPrice(I$2, "MonthlyAverage", "Mid", EOMONTH($A45, 0))</f>
        <v>#N/A No price available for MonthlyAverage before 31/05/2010</v>
      </c>
      <c r="J45" s="127" t="e">
        <f t="shared" si="15"/>
        <v>#VALUE!</v>
      </c>
      <c r="K45" s="141" t="str">
        <f>_xll.GetPrice(K$2, , "Mid", EOMONTH($A45, 0))</f>
        <v>#N/A No price available before 20/06/2014</v>
      </c>
      <c r="L45" s="141" t="str">
        <f>_xll.GetPrice(L$2, , "Mid", EOMONTH($A45, 0))</f>
        <v>#N/A No price available before 21/11/2014</v>
      </c>
      <c r="M45" s="127" t="e">
        <f t="shared" si="3"/>
        <v>#VALUE!</v>
      </c>
      <c r="N45" s="141" t="str">
        <f>_xll.GetPrice(N$2, , "Mid", EOMONTH($A45, 0))</f>
        <v>#N/A No price available before 11/07/2014</v>
      </c>
      <c r="O45" s="141" t="str">
        <f>_xll.GetPrice(O$2, , "Mid", EOMONTH($A45, 0))</f>
        <v>#N/A No price available before 15/03/2019</v>
      </c>
      <c r="P45" s="127" t="e">
        <f t="shared" si="4"/>
        <v>#VALUE!</v>
      </c>
      <c r="Q45" s="141">
        <f>_xll.GetPrice(Q$2, "MonthlyAverage", "Mid", EOMONTH($A45, 0))</f>
        <v>0</v>
      </c>
      <c r="R45" s="141">
        <f>_xll.GetPrice(R$2, , "Mid", EOMONTH($A45, 0))</f>
        <v>58.5</v>
      </c>
      <c r="S45" s="141">
        <f>_xll.GetPrice(S$2, , "Mid", EOMONTH($A45, 0))</f>
        <v>64.5</v>
      </c>
      <c r="T45" s="127">
        <f t="shared" si="16"/>
        <v>6</v>
      </c>
      <c r="U45" s="141" t="str">
        <f>_xll.GetPrice(U$2, "MonthlyAverage", "Mid", EOMONTH($A45, 0))</f>
        <v>#N/A No price available for MonthlyAverage before 30/07/2010</v>
      </c>
      <c r="V45" s="141" t="str">
        <f>_xll.GetPrice(V$2, "MonthlyAverage", "Mid", EOMONTH($A45, 0))</f>
        <v>#N/A No price available for MonthlyAverage before 29/01/2010</v>
      </c>
      <c r="W45" s="127" t="e">
        <f t="shared" si="17"/>
        <v>#VALUE!</v>
      </c>
      <c r="X45" s="141" t="str">
        <f>_xll.GetPrice(X$2, "MonthlyAverage", "Mid", EOMONTH($A45, 0))</f>
        <v>#N/A No price available for MonthlyAverage before 29/05/2015</v>
      </c>
      <c r="Y45" s="141" t="str">
        <f>_xll.GetPrice(Y$2, "MonthlyAverage", "Mid", EOMONTH($A45, 0))</f>
        <v>#N/A No price available for MonthlyAverage before 31/05/2012</v>
      </c>
      <c r="Z45" s="141" t="str">
        <f>_xll.GetPrice(Z$2, "MonthlyAverage", "Mid", EOMONTH($A45, 0))</f>
        <v>#N/A No price available for MonthlyAverage before 31/05/2012</v>
      </c>
      <c r="AA45" s="141" t="str">
        <f>_xll.GetPrice(AA$2, "MonthlyAverage", "Mid", EOMONTH($A45, 0))</f>
        <v>#N/A No price available for MonthlyAverage before 31/12/2013</v>
      </c>
      <c r="AB45" s="127" t="e">
        <f t="shared" si="18"/>
        <v>#VALUE!</v>
      </c>
      <c r="AC45" s="142" t="e">
        <f t="shared" si="8"/>
        <v>#VALUE!</v>
      </c>
      <c r="AD45" s="119" t="e">
        <f t="shared" si="9"/>
        <v>#VALUE!</v>
      </c>
      <c r="AE45" s="119" t="e">
        <f t="shared" si="10"/>
        <v>#VALUE!</v>
      </c>
      <c r="AF45" s="119" t="e">
        <f t="shared" si="11"/>
        <v>#VALUE!</v>
      </c>
      <c r="AG45" s="119" t="e">
        <f t="shared" si="12"/>
        <v>#VALUE!</v>
      </c>
    </row>
    <row r="46" spans="1:33" x14ac:dyDescent="0.3">
      <c r="A46" s="124">
        <v>35156</v>
      </c>
      <c r="B46" s="143" t="str">
        <f>_xll.GetPrice(B$2, "MonthlyAverage", "Mid", EOMONTH($A46, 0))</f>
        <v>#N/A No price available for MonthlyAverage before 30/09/2009</v>
      </c>
      <c r="C46" s="141" t="str">
        <f>_xll.GetPrice(C$2, "MonthlyAverage", "Mid", EOMONTH($A46, 0))</f>
        <v>#N/A No price available for MonthlyAverage before 30/10/2009</v>
      </c>
      <c r="D46" s="127" t="e">
        <f t="shared" si="13"/>
        <v>#VALUE!</v>
      </c>
      <c r="E46" s="141" t="str">
        <f>_xll.GetPrice(E$2, "MonthlyAverage", "Mid", EOMONTH($A46, 0))</f>
        <v>#N/A No price available for MonthlyAverage before 29/01/2010</v>
      </c>
      <c r="F46" s="141">
        <f>_xll.GetPrice(F$2, "MonthlyAverage", "Mid", EOMONTH($A46, 0))</f>
        <v>140.25</v>
      </c>
      <c r="G46" s="127" t="e">
        <f t="shared" si="14"/>
        <v>#VALUE!</v>
      </c>
      <c r="H46" s="141" t="str">
        <f>_xll.GetPrice(H$2, "MonthlyAverage", "Mid", EOMONTH($A46, 0))</f>
        <v>#N/A No price available for MonthlyAverage before 31/05/2010</v>
      </c>
      <c r="I46" s="141" t="str">
        <f>_xll.GetPrice(I$2, "MonthlyAverage", "Mid", EOMONTH($A46, 0))</f>
        <v>#N/A No price available for MonthlyAverage before 31/05/2010</v>
      </c>
      <c r="J46" s="127" t="e">
        <f t="shared" si="15"/>
        <v>#VALUE!</v>
      </c>
      <c r="K46" s="141" t="str">
        <f>_xll.GetPrice(K$2, , "Mid", EOMONTH($A46, 0))</f>
        <v>#N/A No price available before 20/06/2014</v>
      </c>
      <c r="L46" s="141" t="str">
        <f>_xll.GetPrice(L$2, , "Mid", EOMONTH($A46, 0))</f>
        <v>#N/A No price available before 21/11/2014</v>
      </c>
      <c r="M46" s="127" t="e">
        <f t="shared" si="3"/>
        <v>#VALUE!</v>
      </c>
      <c r="N46" s="141" t="str">
        <f>_xll.GetPrice(N$2, , "Mid", EOMONTH($A46, 0))</f>
        <v>#N/A No price available before 11/07/2014</v>
      </c>
      <c r="O46" s="141" t="str">
        <f>_xll.GetPrice(O$2, , "Mid", EOMONTH($A46, 0))</f>
        <v>#N/A No price available before 15/03/2019</v>
      </c>
      <c r="P46" s="127" t="e">
        <f t="shared" si="4"/>
        <v>#VALUE!</v>
      </c>
      <c r="Q46" s="141">
        <f>_xll.GetPrice(Q$2, "MonthlyAverage", "Mid", EOMONTH($A46, 0))</f>
        <v>0</v>
      </c>
      <c r="R46" s="141">
        <f>_xll.GetPrice(R$2, , "Mid", EOMONTH($A46, 0))</f>
        <v>60.5</v>
      </c>
      <c r="S46" s="141">
        <f>_xll.GetPrice(S$2, , "Mid", EOMONTH($A46, 0))</f>
        <v>66.5</v>
      </c>
      <c r="T46" s="127">
        <f t="shared" si="16"/>
        <v>6</v>
      </c>
      <c r="U46" s="141" t="str">
        <f>_xll.GetPrice(U$2, "MonthlyAverage", "Mid", EOMONTH($A46, 0))</f>
        <v>#N/A No price available for MonthlyAverage before 30/07/2010</v>
      </c>
      <c r="V46" s="141" t="str">
        <f>_xll.GetPrice(V$2, "MonthlyAverage", "Mid", EOMONTH($A46, 0))</f>
        <v>#N/A No price available for MonthlyAverage before 29/01/2010</v>
      </c>
      <c r="W46" s="127" t="e">
        <f t="shared" si="17"/>
        <v>#VALUE!</v>
      </c>
      <c r="X46" s="141" t="str">
        <f>_xll.GetPrice(X$2, "MonthlyAverage", "Mid", EOMONTH($A46, 0))</f>
        <v>#N/A No price available for MonthlyAverage before 29/05/2015</v>
      </c>
      <c r="Y46" s="141" t="str">
        <f>_xll.GetPrice(Y$2, "MonthlyAverage", "Mid", EOMONTH($A46, 0))</f>
        <v>#N/A No price available for MonthlyAverage before 31/05/2012</v>
      </c>
      <c r="Z46" s="141" t="str">
        <f>_xll.GetPrice(Z$2, "MonthlyAverage", "Mid", EOMONTH($A46, 0))</f>
        <v>#N/A No price available for MonthlyAverage before 31/05/2012</v>
      </c>
      <c r="AA46" s="141" t="str">
        <f>_xll.GetPrice(AA$2, "MonthlyAverage", "Mid", EOMONTH($A46, 0))</f>
        <v>#N/A No price available for MonthlyAverage before 31/12/2013</v>
      </c>
      <c r="AB46" s="127" t="e">
        <f t="shared" si="18"/>
        <v>#VALUE!</v>
      </c>
      <c r="AC46" s="142" t="e">
        <f t="shared" si="8"/>
        <v>#VALUE!</v>
      </c>
      <c r="AD46" s="119" t="e">
        <f t="shared" si="9"/>
        <v>#VALUE!</v>
      </c>
      <c r="AE46" s="119" t="e">
        <f t="shared" si="10"/>
        <v>#VALUE!</v>
      </c>
      <c r="AF46" s="119" t="e">
        <f t="shared" si="11"/>
        <v>#VALUE!</v>
      </c>
      <c r="AG46" s="119" t="e">
        <f t="shared" si="12"/>
        <v>#VALUE!</v>
      </c>
    </row>
    <row r="47" spans="1:33" x14ac:dyDescent="0.3">
      <c r="A47" s="124">
        <v>35186</v>
      </c>
      <c r="B47" s="143" t="str">
        <f>_xll.GetPrice(B$2, "MonthlyAverage", "Mid", EOMONTH($A47, 0))</f>
        <v>#N/A No price available for MonthlyAverage before 30/09/2009</v>
      </c>
      <c r="C47" s="141" t="str">
        <f>_xll.GetPrice(C$2, "MonthlyAverage", "Mid", EOMONTH($A47, 0))</f>
        <v>#N/A No price available for MonthlyAverage before 30/10/2009</v>
      </c>
      <c r="D47" s="127" t="e">
        <f t="shared" si="13"/>
        <v>#VALUE!</v>
      </c>
      <c r="E47" s="141" t="str">
        <f>_xll.GetPrice(E$2, "MonthlyAverage", "Mid", EOMONTH($A47, 0))</f>
        <v>#N/A No price available for MonthlyAverage before 29/01/2010</v>
      </c>
      <c r="F47" s="141">
        <f>_xll.GetPrice(F$2, "MonthlyAverage", "Mid", EOMONTH($A47, 0))</f>
        <v>141.85</v>
      </c>
      <c r="G47" s="127" t="e">
        <f t="shared" si="14"/>
        <v>#VALUE!</v>
      </c>
      <c r="H47" s="141" t="str">
        <f>_xll.GetPrice(H$2, "MonthlyAverage", "Mid", EOMONTH($A47, 0))</f>
        <v>#N/A No price available for MonthlyAverage before 31/05/2010</v>
      </c>
      <c r="I47" s="141" t="str">
        <f>_xll.GetPrice(I$2, "MonthlyAverage", "Mid", EOMONTH($A47, 0))</f>
        <v>#N/A No price available for MonthlyAverage before 31/05/2010</v>
      </c>
      <c r="J47" s="127" t="e">
        <f t="shared" si="15"/>
        <v>#VALUE!</v>
      </c>
      <c r="K47" s="141" t="str">
        <f>_xll.GetPrice(K$2, , "Mid", EOMONTH($A47, 0))</f>
        <v>#N/A No price available before 20/06/2014</v>
      </c>
      <c r="L47" s="141" t="str">
        <f>_xll.GetPrice(L$2, , "Mid", EOMONTH($A47, 0))</f>
        <v>#N/A No price available before 21/11/2014</v>
      </c>
      <c r="M47" s="127" t="e">
        <f t="shared" si="3"/>
        <v>#VALUE!</v>
      </c>
      <c r="N47" s="141" t="str">
        <f>_xll.GetPrice(N$2, , "Mid", EOMONTH($A47, 0))</f>
        <v>#N/A No price available before 11/07/2014</v>
      </c>
      <c r="O47" s="141" t="str">
        <f>_xll.GetPrice(O$2, , "Mid", EOMONTH($A47, 0))</f>
        <v>#N/A No price available before 15/03/2019</v>
      </c>
      <c r="P47" s="127" t="e">
        <f t="shared" si="4"/>
        <v>#VALUE!</v>
      </c>
      <c r="Q47" s="141">
        <f>_xll.GetPrice(Q$2, "MonthlyAverage", "Mid", EOMONTH($A47, 0))</f>
        <v>0</v>
      </c>
      <c r="R47" s="141">
        <f>_xll.GetPrice(R$2, , "Mid", EOMONTH($A47, 0))</f>
        <v>64.5</v>
      </c>
      <c r="S47" s="141">
        <f>_xll.GetPrice(S$2, , "Mid", EOMONTH($A47, 0))</f>
        <v>70.5</v>
      </c>
      <c r="T47" s="127">
        <f t="shared" si="16"/>
        <v>6</v>
      </c>
      <c r="U47" s="141" t="str">
        <f>_xll.GetPrice(U$2, "MonthlyAverage", "Mid", EOMONTH($A47, 0))</f>
        <v>#N/A No price available for MonthlyAverage before 30/07/2010</v>
      </c>
      <c r="V47" s="141" t="str">
        <f>_xll.GetPrice(V$2, "MonthlyAverage", "Mid", EOMONTH($A47, 0))</f>
        <v>#N/A No price available for MonthlyAverage before 29/01/2010</v>
      </c>
      <c r="W47" s="127" t="e">
        <f t="shared" si="17"/>
        <v>#VALUE!</v>
      </c>
      <c r="X47" s="141" t="str">
        <f>_xll.GetPrice(X$2, "MonthlyAverage", "Mid", EOMONTH($A47, 0))</f>
        <v>#N/A No price available for MonthlyAverage before 29/05/2015</v>
      </c>
      <c r="Y47" s="141" t="str">
        <f>_xll.GetPrice(Y$2, "MonthlyAverage", "Mid", EOMONTH($A47, 0))</f>
        <v>#N/A No price available for MonthlyAverage before 31/05/2012</v>
      </c>
      <c r="Z47" s="141" t="str">
        <f>_xll.GetPrice(Z$2, "MonthlyAverage", "Mid", EOMONTH($A47, 0))</f>
        <v>#N/A No price available for MonthlyAverage before 31/05/2012</v>
      </c>
      <c r="AA47" s="141" t="str">
        <f>_xll.GetPrice(AA$2, "MonthlyAverage", "Mid", EOMONTH($A47, 0))</f>
        <v>#N/A No price available for MonthlyAverage before 31/12/2013</v>
      </c>
      <c r="AB47" s="127" t="e">
        <f t="shared" si="18"/>
        <v>#VALUE!</v>
      </c>
      <c r="AC47" s="142" t="e">
        <f t="shared" si="8"/>
        <v>#VALUE!</v>
      </c>
      <c r="AD47" s="119" t="e">
        <f t="shared" si="9"/>
        <v>#VALUE!</v>
      </c>
      <c r="AE47" s="119" t="e">
        <f t="shared" si="10"/>
        <v>#VALUE!</v>
      </c>
      <c r="AF47" s="119" t="e">
        <f t="shared" si="11"/>
        <v>#VALUE!</v>
      </c>
      <c r="AG47" s="119" t="e">
        <f t="shared" si="12"/>
        <v>#VALUE!</v>
      </c>
    </row>
    <row r="48" spans="1:33" x14ac:dyDescent="0.3">
      <c r="A48" s="124">
        <v>35217</v>
      </c>
      <c r="B48" s="143" t="str">
        <f>_xll.GetPrice(B$2, "MonthlyAverage", "Mid", EOMONTH($A48, 0))</f>
        <v>#N/A No price available for MonthlyAverage before 30/09/2009</v>
      </c>
      <c r="C48" s="141" t="str">
        <f>_xll.GetPrice(C$2, "MonthlyAverage", "Mid", EOMONTH($A48, 0))</f>
        <v>#N/A No price available for MonthlyAverage before 30/10/2009</v>
      </c>
      <c r="D48" s="127" t="e">
        <f t="shared" si="13"/>
        <v>#VALUE!</v>
      </c>
      <c r="E48" s="141" t="str">
        <f>_xll.GetPrice(E$2, "MonthlyAverage", "Mid", EOMONTH($A48, 0))</f>
        <v>#N/A No price available for MonthlyAverage before 29/01/2010</v>
      </c>
      <c r="F48" s="141">
        <f>_xll.GetPrice(F$2, "MonthlyAverage", "Mid", EOMONTH($A48, 0))</f>
        <v>139.13</v>
      </c>
      <c r="G48" s="127" t="e">
        <f t="shared" si="14"/>
        <v>#VALUE!</v>
      </c>
      <c r="H48" s="141" t="str">
        <f>_xll.GetPrice(H$2, "MonthlyAverage", "Mid", EOMONTH($A48, 0))</f>
        <v>#N/A No price available for MonthlyAverage before 31/05/2010</v>
      </c>
      <c r="I48" s="141" t="str">
        <f>_xll.GetPrice(I$2, "MonthlyAverage", "Mid", EOMONTH($A48, 0))</f>
        <v>#N/A No price available for MonthlyAverage before 31/05/2010</v>
      </c>
      <c r="J48" s="127" t="e">
        <f t="shared" si="15"/>
        <v>#VALUE!</v>
      </c>
      <c r="K48" s="141" t="str">
        <f>_xll.GetPrice(K$2, , "Mid", EOMONTH($A48, 0))</f>
        <v>#N/A No price available before 20/06/2014</v>
      </c>
      <c r="L48" s="141" t="str">
        <f>_xll.GetPrice(L$2, , "Mid", EOMONTH($A48, 0))</f>
        <v>#N/A No price available before 21/11/2014</v>
      </c>
      <c r="M48" s="127" t="e">
        <f t="shared" si="3"/>
        <v>#VALUE!</v>
      </c>
      <c r="N48" s="141" t="str">
        <f>_xll.GetPrice(N$2, , "Mid", EOMONTH($A48, 0))</f>
        <v>#N/A No price available before 11/07/2014</v>
      </c>
      <c r="O48" s="141" t="str">
        <f>_xll.GetPrice(O$2, , "Mid", EOMONTH($A48, 0))</f>
        <v>#N/A No price available before 15/03/2019</v>
      </c>
      <c r="P48" s="127" t="e">
        <f t="shared" si="4"/>
        <v>#VALUE!</v>
      </c>
      <c r="Q48" s="141">
        <f>_xll.GetPrice(Q$2, "MonthlyAverage", "Mid", EOMONTH($A48, 0))</f>
        <v>0</v>
      </c>
      <c r="R48" s="141">
        <f>_xll.GetPrice(R$2, , "Mid", EOMONTH($A48, 0))</f>
        <v>62.5</v>
      </c>
      <c r="S48" s="141">
        <f>_xll.GetPrice(S$2, , "Mid", EOMONTH($A48, 0))</f>
        <v>68.5</v>
      </c>
      <c r="T48" s="127">
        <f t="shared" si="16"/>
        <v>6</v>
      </c>
      <c r="U48" s="141" t="str">
        <f>_xll.GetPrice(U$2, "MonthlyAverage", "Mid", EOMONTH($A48, 0))</f>
        <v>#N/A No price available for MonthlyAverage before 30/07/2010</v>
      </c>
      <c r="V48" s="141" t="str">
        <f>_xll.GetPrice(V$2, "MonthlyAverage", "Mid", EOMONTH($A48, 0))</f>
        <v>#N/A No price available for MonthlyAverage before 29/01/2010</v>
      </c>
      <c r="W48" s="127" t="e">
        <f t="shared" si="17"/>
        <v>#VALUE!</v>
      </c>
      <c r="X48" s="141" t="str">
        <f>_xll.GetPrice(X$2, "MonthlyAverage", "Mid", EOMONTH($A48, 0))</f>
        <v>#N/A No price available for MonthlyAverage before 29/05/2015</v>
      </c>
      <c r="Y48" s="141" t="str">
        <f>_xll.GetPrice(Y$2, "MonthlyAverage", "Mid", EOMONTH($A48, 0))</f>
        <v>#N/A No price available for MonthlyAverage before 31/05/2012</v>
      </c>
      <c r="Z48" s="141" t="str">
        <f>_xll.GetPrice(Z$2, "MonthlyAverage", "Mid", EOMONTH($A48, 0))</f>
        <v>#N/A No price available for MonthlyAverage before 31/05/2012</v>
      </c>
      <c r="AA48" s="141" t="str">
        <f>_xll.GetPrice(AA$2, "MonthlyAverage", "Mid", EOMONTH($A48, 0))</f>
        <v>#N/A No price available for MonthlyAverage before 31/12/2013</v>
      </c>
      <c r="AB48" s="127" t="e">
        <f t="shared" si="18"/>
        <v>#VALUE!</v>
      </c>
      <c r="AC48" s="142" t="e">
        <f t="shared" si="8"/>
        <v>#VALUE!</v>
      </c>
      <c r="AD48" s="119" t="e">
        <f t="shared" si="9"/>
        <v>#VALUE!</v>
      </c>
      <c r="AE48" s="119" t="e">
        <f t="shared" si="10"/>
        <v>#VALUE!</v>
      </c>
      <c r="AF48" s="119" t="e">
        <f t="shared" si="11"/>
        <v>#VALUE!</v>
      </c>
      <c r="AG48" s="119" t="e">
        <f t="shared" si="12"/>
        <v>#VALUE!</v>
      </c>
    </row>
    <row r="49" spans="1:33" x14ac:dyDescent="0.3">
      <c r="A49" s="124">
        <v>35247</v>
      </c>
      <c r="B49" s="143" t="str">
        <f>_xll.GetPrice(B$2, "MonthlyAverage", "Mid", EOMONTH($A49, 0))</f>
        <v>#N/A No price available for MonthlyAverage before 30/09/2009</v>
      </c>
      <c r="C49" s="141" t="str">
        <f>_xll.GetPrice(C$2, "MonthlyAverage", "Mid", EOMONTH($A49, 0))</f>
        <v>#N/A No price available for MonthlyAverage before 30/10/2009</v>
      </c>
      <c r="D49" s="127" t="e">
        <f t="shared" si="13"/>
        <v>#VALUE!</v>
      </c>
      <c r="E49" s="141" t="str">
        <f>_xll.GetPrice(E$2, "MonthlyAverage", "Mid", EOMONTH($A49, 0))</f>
        <v>#N/A No price available for MonthlyAverage before 29/01/2010</v>
      </c>
      <c r="F49" s="141">
        <f>_xll.GetPrice(F$2, "MonthlyAverage", "Mid", EOMONTH($A49, 0))</f>
        <v>135.28</v>
      </c>
      <c r="G49" s="127" t="e">
        <f t="shared" si="14"/>
        <v>#VALUE!</v>
      </c>
      <c r="H49" s="141" t="str">
        <f>_xll.GetPrice(H$2, "MonthlyAverage", "Mid", EOMONTH($A49, 0))</f>
        <v>#N/A No price available for MonthlyAverage before 31/05/2010</v>
      </c>
      <c r="I49" s="141" t="str">
        <f>_xll.GetPrice(I$2, "MonthlyAverage", "Mid", EOMONTH($A49, 0))</f>
        <v>#N/A No price available for MonthlyAverage before 31/05/2010</v>
      </c>
      <c r="J49" s="127" t="e">
        <f t="shared" si="15"/>
        <v>#VALUE!</v>
      </c>
      <c r="K49" s="141" t="str">
        <f>_xll.GetPrice(K$2, , "Mid", EOMONTH($A49, 0))</f>
        <v>#N/A No price available before 20/06/2014</v>
      </c>
      <c r="L49" s="141" t="str">
        <f>_xll.GetPrice(L$2, , "Mid", EOMONTH($A49, 0))</f>
        <v>#N/A No price available before 21/11/2014</v>
      </c>
      <c r="M49" s="127" t="e">
        <f t="shared" si="3"/>
        <v>#VALUE!</v>
      </c>
      <c r="N49" s="141" t="str">
        <f>_xll.GetPrice(N$2, , "Mid", EOMONTH($A49, 0))</f>
        <v>#N/A No price available before 11/07/2014</v>
      </c>
      <c r="O49" s="141" t="str">
        <f>_xll.GetPrice(O$2, , "Mid", EOMONTH($A49, 0))</f>
        <v>#N/A No price available before 15/03/2019</v>
      </c>
      <c r="P49" s="127" t="e">
        <f t="shared" si="4"/>
        <v>#VALUE!</v>
      </c>
      <c r="Q49" s="141">
        <f>_xll.GetPrice(Q$2, "MonthlyAverage", "Mid", EOMONTH($A49, 0))</f>
        <v>0</v>
      </c>
      <c r="R49" s="141">
        <f>_xll.GetPrice(R$2, , "Mid", EOMONTH($A49, 0))</f>
        <v>58.5</v>
      </c>
      <c r="S49" s="141">
        <f>_xll.GetPrice(S$2, , "Mid", EOMONTH($A49, 0))</f>
        <v>64.5</v>
      </c>
      <c r="T49" s="127">
        <f t="shared" si="16"/>
        <v>6</v>
      </c>
      <c r="U49" s="141" t="str">
        <f>_xll.GetPrice(U$2, "MonthlyAverage", "Mid", EOMONTH($A49, 0))</f>
        <v>#N/A No price available for MonthlyAverage before 30/07/2010</v>
      </c>
      <c r="V49" s="141" t="str">
        <f>_xll.GetPrice(V$2, "MonthlyAverage", "Mid", EOMONTH($A49, 0))</f>
        <v>#N/A No price available for MonthlyAverage before 29/01/2010</v>
      </c>
      <c r="W49" s="127" t="e">
        <f t="shared" si="17"/>
        <v>#VALUE!</v>
      </c>
      <c r="X49" s="141" t="str">
        <f>_xll.GetPrice(X$2, "MonthlyAverage", "Mid", EOMONTH($A49, 0))</f>
        <v>#N/A No price available for MonthlyAverage before 29/05/2015</v>
      </c>
      <c r="Y49" s="141" t="str">
        <f>_xll.GetPrice(Y$2, "MonthlyAverage", "Mid", EOMONTH($A49, 0))</f>
        <v>#N/A No price available for MonthlyAverage before 31/05/2012</v>
      </c>
      <c r="Z49" s="141" t="str">
        <f>_xll.GetPrice(Z$2, "MonthlyAverage", "Mid", EOMONTH($A49, 0))</f>
        <v>#N/A No price available for MonthlyAverage before 31/05/2012</v>
      </c>
      <c r="AA49" s="141" t="str">
        <f>_xll.GetPrice(AA$2, "MonthlyAverage", "Mid", EOMONTH($A49, 0))</f>
        <v>#N/A No price available for MonthlyAverage before 31/12/2013</v>
      </c>
      <c r="AB49" s="127" t="e">
        <f t="shared" si="18"/>
        <v>#VALUE!</v>
      </c>
      <c r="AC49" s="142" t="e">
        <f t="shared" si="8"/>
        <v>#VALUE!</v>
      </c>
      <c r="AD49" s="119" t="e">
        <f t="shared" si="9"/>
        <v>#VALUE!</v>
      </c>
      <c r="AE49" s="119" t="e">
        <f t="shared" si="10"/>
        <v>#VALUE!</v>
      </c>
      <c r="AF49" s="119" t="e">
        <f t="shared" si="11"/>
        <v>#VALUE!</v>
      </c>
      <c r="AG49" s="119" t="e">
        <f t="shared" si="12"/>
        <v>#VALUE!</v>
      </c>
    </row>
    <row r="50" spans="1:33" x14ac:dyDescent="0.3">
      <c r="A50" s="124">
        <v>35278</v>
      </c>
      <c r="B50" s="143" t="str">
        <f>_xll.GetPrice(B$2, "MonthlyAverage", "Mid", EOMONTH($A50, 0))</f>
        <v>#N/A No price available for MonthlyAverage before 30/09/2009</v>
      </c>
      <c r="C50" s="141" t="str">
        <f>_xll.GetPrice(C$2, "MonthlyAverage", "Mid", EOMONTH($A50, 0))</f>
        <v>#N/A No price available for MonthlyAverage before 30/10/2009</v>
      </c>
      <c r="D50" s="127" t="e">
        <f t="shared" si="13"/>
        <v>#VALUE!</v>
      </c>
      <c r="E50" s="141" t="str">
        <f>_xll.GetPrice(E$2, "MonthlyAverage", "Mid", EOMONTH($A50, 0))</f>
        <v>#N/A No price available for MonthlyAverage before 29/01/2010</v>
      </c>
      <c r="F50" s="141">
        <f>_xll.GetPrice(F$2, "MonthlyAverage", "Mid", EOMONTH($A50, 0))</f>
        <v>130.63999999999999</v>
      </c>
      <c r="G50" s="127" t="e">
        <f t="shared" si="14"/>
        <v>#VALUE!</v>
      </c>
      <c r="H50" s="141" t="str">
        <f>_xll.GetPrice(H$2, "MonthlyAverage", "Mid", EOMONTH($A50, 0))</f>
        <v>#N/A No price available for MonthlyAverage before 31/05/2010</v>
      </c>
      <c r="I50" s="141" t="str">
        <f>_xll.GetPrice(I$2, "MonthlyAverage", "Mid", EOMONTH($A50, 0))</f>
        <v>#N/A No price available for MonthlyAverage before 31/05/2010</v>
      </c>
      <c r="J50" s="127" t="e">
        <f t="shared" si="15"/>
        <v>#VALUE!</v>
      </c>
      <c r="K50" s="141" t="str">
        <f>_xll.GetPrice(K$2, , "Mid", EOMONTH($A50, 0))</f>
        <v>#N/A No price available before 20/06/2014</v>
      </c>
      <c r="L50" s="141" t="str">
        <f>_xll.GetPrice(L$2, , "Mid", EOMONTH($A50, 0))</f>
        <v>#N/A No price available before 21/11/2014</v>
      </c>
      <c r="M50" s="127" t="e">
        <f t="shared" si="3"/>
        <v>#VALUE!</v>
      </c>
      <c r="N50" s="141" t="str">
        <f>_xll.GetPrice(N$2, , "Mid", EOMONTH($A50, 0))</f>
        <v>#N/A No price available before 11/07/2014</v>
      </c>
      <c r="O50" s="141" t="str">
        <f>_xll.GetPrice(O$2, , "Mid", EOMONTH($A50, 0))</f>
        <v>#N/A No price available before 15/03/2019</v>
      </c>
      <c r="P50" s="127" t="e">
        <f t="shared" si="4"/>
        <v>#VALUE!</v>
      </c>
      <c r="Q50" s="141">
        <f>_xll.GetPrice(Q$2, "MonthlyAverage", "Mid", EOMONTH($A50, 0))</f>
        <v>0</v>
      </c>
      <c r="R50" s="141">
        <f>_xll.GetPrice(R$2, , "Mid", EOMONTH($A50, 0))</f>
        <v>55.5</v>
      </c>
      <c r="S50" s="141">
        <f>_xll.GetPrice(S$2, , "Mid", EOMONTH($A50, 0))</f>
        <v>60.5</v>
      </c>
      <c r="T50" s="127">
        <f t="shared" si="16"/>
        <v>5</v>
      </c>
      <c r="U50" s="141" t="str">
        <f>_xll.GetPrice(U$2, "MonthlyAverage", "Mid", EOMONTH($A50, 0))</f>
        <v>#N/A No price available for MonthlyAverage before 30/07/2010</v>
      </c>
      <c r="V50" s="141" t="str">
        <f>_xll.GetPrice(V$2, "MonthlyAverage", "Mid", EOMONTH($A50, 0))</f>
        <v>#N/A No price available for MonthlyAverage before 29/01/2010</v>
      </c>
      <c r="W50" s="127" t="e">
        <f t="shared" si="17"/>
        <v>#VALUE!</v>
      </c>
      <c r="X50" s="141" t="str">
        <f>_xll.GetPrice(X$2, "MonthlyAverage", "Mid", EOMONTH($A50, 0))</f>
        <v>#N/A No price available for MonthlyAverage before 29/05/2015</v>
      </c>
      <c r="Y50" s="141" t="str">
        <f>_xll.GetPrice(Y$2, "MonthlyAverage", "Mid", EOMONTH($A50, 0))</f>
        <v>#N/A No price available for MonthlyAverage before 31/05/2012</v>
      </c>
      <c r="Z50" s="141" t="str">
        <f>_xll.GetPrice(Z$2, "MonthlyAverage", "Mid", EOMONTH($A50, 0))</f>
        <v>#N/A No price available for MonthlyAverage before 31/05/2012</v>
      </c>
      <c r="AA50" s="141" t="str">
        <f>_xll.GetPrice(AA$2, "MonthlyAverage", "Mid", EOMONTH($A50, 0))</f>
        <v>#N/A No price available for MonthlyAverage before 31/12/2013</v>
      </c>
      <c r="AB50" s="127" t="e">
        <f t="shared" si="18"/>
        <v>#VALUE!</v>
      </c>
      <c r="AC50" s="142" t="e">
        <f t="shared" si="8"/>
        <v>#VALUE!</v>
      </c>
      <c r="AD50" s="119" t="e">
        <f t="shared" si="9"/>
        <v>#VALUE!</v>
      </c>
      <c r="AE50" s="119" t="e">
        <f t="shared" si="10"/>
        <v>#VALUE!</v>
      </c>
      <c r="AF50" s="119" t="e">
        <f t="shared" si="11"/>
        <v>#VALUE!</v>
      </c>
      <c r="AG50" s="119" t="e">
        <f t="shared" si="12"/>
        <v>#VALUE!</v>
      </c>
    </row>
    <row r="51" spans="1:33" x14ac:dyDescent="0.3">
      <c r="A51" s="124">
        <v>35309</v>
      </c>
      <c r="B51" s="143" t="str">
        <f>_xll.GetPrice(B$2, "MonthlyAverage", "Mid", EOMONTH($A51, 0))</f>
        <v>#N/A No price available for MonthlyAverage before 30/09/2009</v>
      </c>
      <c r="C51" s="141" t="str">
        <f>_xll.GetPrice(C$2, "MonthlyAverage", "Mid", EOMONTH($A51, 0))</f>
        <v>#N/A No price available for MonthlyAverage before 30/10/2009</v>
      </c>
      <c r="D51" s="127" t="e">
        <f t="shared" si="13"/>
        <v>#VALUE!</v>
      </c>
      <c r="E51" s="141" t="str">
        <f>_xll.GetPrice(E$2, "MonthlyAverage", "Mid", EOMONTH($A51, 0))</f>
        <v>#N/A No price available for MonthlyAverage before 29/01/2010</v>
      </c>
      <c r="F51" s="141">
        <f>_xll.GetPrice(F$2, "MonthlyAverage", "Mid", EOMONTH($A51, 0))</f>
        <v>127.75</v>
      </c>
      <c r="G51" s="127" t="e">
        <f t="shared" si="14"/>
        <v>#VALUE!</v>
      </c>
      <c r="H51" s="141" t="str">
        <f>_xll.GetPrice(H$2, "MonthlyAverage", "Mid", EOMONTH($A51, 0))</f>
        <v>#N/A No price available for MonthlyAverage before 31/05/2010</v>
      </c>
      <c r="I51" s="141" t="str">
        <f>_xll.GetPrice(I$2, "MonthlyAverage", "Mid", EOMONTH($A51, 0))</f>
        <v>#N/A No price available for MonthlyAverage before 31/05/2010</v>
      </c>
      <c r="J51" s="127" t="e">
        <f t="shared" si="15"/>
        <v>#VALUE!</v>
      </c>
      <c r="K51" s="141" t="str">
        <f>_xll.GetPrice(K$2, , "Mid", EOMONTH($A51, 0))</f>
        <v>#N/A No price available before 20/06/2014</v>
      </c>
      <c r="L51" s="141" t="str">
        <f>_xll.GetPrice(L$2, , "Mid", EOMONTH($A51, 0))</f>
        <v>#N/A No price available before 21/11/2014</v>
      </c>
      <c r="M51" s="127" t="e">
        <f t="shared" si="3"/>
        <v>#VALUE!</v>
      </c>
      <c r="N51" s="141" t="str">
        <f>_xll.GetPrice(N$2, , "Mid", EOMONTH($A51, 0))</f>
        <v>#N/A No price available before 11/07/2014</v>
      </c>
      <c r="O51" s="141" t="str">
        <f>_xll.GetPrice(O$2, , "Mid", EOMONTH($A51, 0))</f>
        <v>#N/A No price available before 15/03/2019</v>
      </c>
      <c r="P51" s="127" t="e">
        <f t="shared" si="4"/>
        <v>#VALUE!</v>
      </c>
      <c r="Q51" s="141">
        <f>_xll.GetPrice(Q$2, "MonthlyAverage", "Mid", EOMONTH($A51, 0))</f>
        <v>0</v>
      </c>
      <c r="R51" s="141">
        <f>_xll.GetPrice(R$2, , "Mid", EOMONTH($A51, 0))</f>
        <v>53.5</v>
      </c>
      <c r="S51" s="141">
        <f>_xll.GetPrice(S$2, , "Mid", EOMONTH($A51, 0))</f>
        <v>58.5</v>
      </c>
      <c r="T51" s="127">
        <f t="shared" si="16"/>
        <v>5</v>
      </c>
      <c r="U51" s="141" t="str">
        <f>_xll.GetPrice(U$2, "MonthlyAverage", "Mid", EOMONTH($A51, 0))</f>
        <v>#N/A No price available for MonthlyAverage before 30/07/2010</v>
      </c>
      <c r="V51" s="141" t="str">
        <f>_xll.GetPrice(V$2, "MonthlyAverage", "Mid", EOMONTH($A51, 0))</f>
        <v>#N/A No price available for MonthlyAverage before 29/01/2010</v>
      </c>
      <c r="W51" s="127" t="e">
        <f t="shared" si="17"/>
        <v>#VALUE!</v>
      </c>
      <c r="X51" s="141" t="str">
        <f>_xll.GetPrice(X$2, "MonthlyAverage", "Mid", EOMONTH($A51, 0))</f>
        <v>#N/A No price available for MonthlyAverage before 29/05/2015</v>
      </c>
      <c r="Y51" s="141" t="str">
        <f>_xll.GetPrice(Y$2, "MonthlyAverage", "Mid", EOMONTH($A51, 0))</f>
        <v>#N/A No price available for MonthlyAverage before 31/05/2012</v>
      </c>
      <c r="Z51" s="141" t="str">
        <f>_xll.GetPrice(Z$2, "MonthlyAverage", "Mid", EOMONTH($A51, 0))</f>
        <v>#N/A No price available for MonthlyAverage before 31/05/2012</v>
      </c>
      <c r="AA51" s="141" t="str">
        <f>_xll.GetPrice(AA$2, "MonthlyAverage", "Mid", EOMONTH($A51, 0))</f>
        <v>#N/A No price available for MonthlyAverage before 31/12/2013</v>
      </c>
      <c r="AB51" s="127" t="e">
        <f t="shared" si="18"/>
        <v>#VALUE!</v>
      </c>
      <c r="AC51" s="142" t="e">
        <f t="shared" si="8"/>
        <v>#VALUE!</v>
      </c>
      <c r="AD51" s="119" t="e">
        <f t="shared" si="9"/>
        <v>#VALUE!</v>
      </c>
      <c r="AE51" s="119" t="e">
        <f t="shared" si="10"/>
        <v>#VALUE!</v>
      </c>
      <c r="AF51" s="119" t="e">
        <f t="shared" si="11"/>
        <v>#VALUE!</v>
      </c>
      <c r="AG51" s="119" t="e">
        <f t="shared" si="12"/>
        <v>#VALUE!</v>
      </c>
    </row>
    <row r="52" spans="1:33" x14ac:dyDescent="0.3">
      <c r="A52" s="124">
        <v>35339</v>
      </c>
      <c r="B52" s="143" t="str">
        <f>_xll.GetPrice(B$2, "MonthlyAverage", "Mid", EOMONTH($A52, 0))</f>
        <v>#N/A No price available for MonthlyAverage before 30/09/2009</v>
      </c>
      <c r="C52" s="141" t="str">
        <f>_xll.GetPrice(C$2, "MonthlyAverage", "Mid", EOMONTH($A52, 0))</f>
        <v>#N/A No price available for MonthlyAverage before 30/10/2009</v>
      </c>
      <c r="D52" s="127" t="e">
        <f t="shared" si="13"/>
        <v>#VALUE!</v>
      </c>
      <c r="E52" s="141" t="str">
        <f>_xll.GetPrice(E$2, "MonthlyAverage", "Mid", EOMONTH($A52, 0))</f>
        <v>#N/A No price available for MonthlyAverage before 29/01/2010</v>
      </c>
      <c r="F52" s="141">
        <f>_xll.GetPrice(F$2, "MonthlyAverage", "Mid", EOMONTH($A52, 0))</f>
        <v>118.43</v>
      </c>
      <c r="G52" s="127" t="e">
        <f t="shared" si="14"/>
        <v>#VALUE!</v>
      </c>
      <c r="H52" s="141" t="str">
        <f>_xll.GetPrice(H$2, "MonthlyAverage", "Mid", EOMONTH($A52, 0))</f>
        <v>#N/A No price available for MonthlyAverage before 31/05/2010</v>
      </c>
      <c r="I52" s="141" t="str">
        <f>_xll.GetPrice(I$2, "MonthlyAverage", "Mid", EOMONTH($A52, 0))</f>
        <v>#N/A No price available for MonthlyAverage before 31/05/2010</v>
      </c>
      <c r="J52" s="127" t="e">
        <f t="shared" si="15"/>
        <v>#VALUE!</v>
      </c>
      <c r="K52" s="141" t="str">
        <f>_xll.GetPrice(K$2, , "Mid", EOMONTH($A52, 0))</f>
        <v>#N/A No price available before 20/06/2014</v>
      </c>
      <c r="L52" s="141" t="str">
        <f>_xll.GetPrice(L$2, , "Mid", EOMONTH($A52, 0))</f>
        <v>#N/A No price available before 21/11/2014</v>
      </c>
      <c r="M52" s="127" t="e">
        <f t="shared" si="3"/>
        <v>#VALUE!</v>
      </c>
      <c r="N52" s="141" t="str">
        <f>_xll.GetPrice(N$2, , "Mid", EOMONTH($A52, 0))</f>
        <v>#N/A No price available before 11/07/2014</v>
      </c>
      <c r="O52" s="141" t="str">
        <f>_xll.GetPrice(O$2, , "Mid", EOMONTH($A52, 0))</f>
        <v>#N/A No price available before 15/03/2019</v>
      </c>
      <c r="P52" s="127" t="e">
        <f t="shared" si="4"/>
        <v>#VALUE!</v>
      </c>
      <c r="Q52" s="141">
        <f>_xll.GetPrice(Q$2, "MonthlyAverage", "Mid", EOMONTH($A52, 0))</f>
        <v>0</v>
      </c>
      <c r="R52" s="141">
        <f>_xll.GetPrice(R$2, , "Mid", EOMONTH($A52, 0))</f>
        <v>51.5</v>
      </c>
      <c r="S52" s="141">
        <f>_xll.GetPrice(S$2, , "Mid", EOMONTH($A52, 0))</f>
        <v>56</v>
      </c>
      <c r="T52" s="127">
        <f t="shared" si="16"/>
        <v>4.5</v>
      </c>
      <c r="U52" s="141" t="str">
        <f>_xll.GetPrice(U$2, "MonthlyAverage", "Mid", EOMONTH($A52, 0))</f>
        <v>#N/A No price available for MonthlyAverage before 30/07/2010</v>
      </c>
      <c r="V52" s="141" t="str">
        <f>_xll.GetPrice(V$2, "MonthlyAverage", "Mid", EOMONTH($A52, 0))</f>
        <v>#N/A No price available for MonthlyAverage before 29/01/2010</v>
      </c>
      <c r="W52" s="127" t="e">
        <f t="shared" si="17"/>
        <v>#VALUE!</v>
      </c>
      <c r="X52" s="141" t="str">
        <f>_xll.GetPrice(X$2, "MonthlyAverage", "Mid", EOMONTH($A52, 0))</f>
        <v>#N/A No price available for MonthlyAverage before 29/05/2015</v>
      </c>
      <c r="Y52" s="141" t="str">
        <f>_xll.GetPrice(Y$2, "MonthlyAverage", "Mid", EOMONTH($A52, 0))</f>
        <v>#N/A No price available for MonthlyAverage before 31/05/2012</v>
      </c>
      <c r="Z52" s="141" t="str">
        <f>_xll.GetPrice(Z$2, "MonthlyAverage", "Mid", EOMONTH($A52, 0))</f>
        <v>#N/A No price available for MonthlyAverage before 31/05/2012</v>
      </c>
      <c r="AA52" s="141" t="str">
        <f>_xll.GetPrice(AA$2, "MonthlyAverage", "Mid", EOMONTH($A52, 0))</f>
        <v>#N/A No price available for MonthlyAverage before 31/12/2013</v>
      </c>
      <c r="AB52" s="127" t="e">
        <f t="shared" si="18"/>
        <v>#VALUE!</v>
      </c>
      <c r="AC52" s="142" t="e">
        <f t="shared" si="8"/>
        <v>#VALUE!</v>
      </c>
      <c r="AD52" s="119" t="e">
        <f t="shared" si="9"/>
        <v>#VALUE!</v>
      </c>
      <c r="AE52" s="119" t="e">
        <f t="shared" si="10"/>
        <v>#VALUE!</v>
      </c>
      <c r="AF52" s="119" t="e">
        <f t="shared" si="11"/>
        <v>#VALUE!</v>
      </c>
      <c r="AG52" s="119" t="e">
        <f t="shared" si="12"/>
        <v>#VALUE!</v>
      </c>
    </row>
    <row r="53" spans="1:33" x14ac:dyDescent="0.3">
      <c r="A53" s="124">
        <v>35370</v>
      </c>
      <c r="B53" s="143" t="str">
        <f>_xll.GetPrice(B$2, "MonthlyAverage", "Mid", EOMONTH($A53, 0))</f>
        <v>#N/A No price available for MonthlyAverage before 30/09/2009</v>
      </c>
      <c r="C53" s="141" t="str">
        <f>_xll.GetPrice(C$2, "MonthlyAverage", "Mid", EOMONTH($A53, 0))</f>
        <v>#N/A No price available for MonthlyAverage before 30/10/2009</v>
      </c>
      <c r="D53" s="127" t="e">
        <f t="shared" si="13"/>
        <v>#VALUE!</v>
      </c>
      <c r="E53" s="141" t="str">
        <f>_xll.GetPrice(E$2, "MonthlyAverage", "Mid", EOMONTH($A53, 0))</f>
        <v>#N/A No price available for MonthlyAverage before 29/01/2010</v>
      </c>
      <c r="F53" s="141">
        <f>_xll.GetPrice(F$2, "MonthlyAverage", "Mid", EOMONTH($A53, 0))</f>
        <v>114.75</v>
      </c>
      <c r="G53" s="127" t="e">
        <f t="shared" si="14"/>
        <v>#VALUE!</v>
      </c>
      <c r="H53" s="141" t="str">
        <f>_xll.GetPrice(H$2, "MonthlyAverage", "Mid", EOMONTH($A53, 0))</f>
        <v>#N/A No price available for MonthlyAverage before 31/05/2010</v>
      </c>
      <c r="I53" s="141" t="str">
        <f>_xll.GetPrice(I$2, "MonthlyAverage", "Mid", EOMONTH($A53, 0))</f>
        <v>#N/A No price available for MonthlyAverage before 31/05/2010</v>
      </c>
      <c r="J53" s="127" t="e">
        <f t="shared" si="15"/>
        <v>#VALUE!</v>
      </c>
      <c r="K53" s="141" t="str">
        <f>_xll.GetPrice(K$2, , "Mid", EOMONTH($A53, 0))</f>
        <v>#N/A No price available before 20/06/2014</v>
      </c>
      <c r="L53" s="141" t="str">
        <f>_xll.GetPrice(L$2, , "Mid", EOMONTH($A53, 0))</f>
        <v>#N/A No price available before 21/11/2014</v>
      </c>
      <c r="M53" s="127" t="e">
        <f t="shared" si="3"/>
        <v>#VALUE!</v>
      </c>
      <c r="N53" s="141" t="str">
        <f>_xll.GetPrice(N$2, , "Mid", EOMONTH($A53, 0))</f>
        <v>#N/A No price available before 11/07/2014</v>
      </c>
      <c r="O53" s="141" t="str">
        <f>_xll.GetPrice(O$2, , "Mid", EOMONTH($A53, 0))</f>
        <v>#N/A No price available before 15/03/2019</v>
      </c>
      <c r="P53" s="127" t="e">
        <f t="shared" si="4"/>
        <v>#VALUE!</v>
      </c>
      <c r="Q53" s="141">
        <f>_xll.GetPrice(Q$2, "MonthlyAverage", "Mid", EOMONTH($A53, 0))</f>
        <v>0</v>
      </c>
      <c r="R53" s="141">
        <f>_xll.GetPrice(R$2, , "Mid", EOMONTH($A53, 0))</f>
        <v>43.5</v>
      </c>
      <c r="S53" s="141">
        <f>_xll.GetPrice(S$2, , "Mid", EOMONTH($A53, 0))</f>
        <v>48</v>
      </c>
      <c r="T53" s="127">
        <f t="shared" si="16"/>
        <v>4.5</v>
      </c>
      <c r="U53" s="141" t="str">
        <f>_xll.GetPrice(U$2, "MonthlyAverage", "Mid", EOMONTH($A53, 0))</f>
        <v>#N/A No price available for MonthlyAverage before 30/07/2010</v>
      </c>
      <c r="V53" s="141" t="str">
        <f>_xll.GetPrice(V$2, "MonthlyAverage", "Mid", EOMONTH($A53, 0))</f>
        <v>#N/A No price available for MonthlyAverage before 29/01/2010</v>
      </c>
      <c r="W53" s="127" t="e">
        <f t="shared" si="17"/>
        <v>#VALUE!</v>
      </c>
      <c r="X53" s="141" t="str">
        <f>_xll.GetPrice(X$2, "MonthlyAverage", "Mid", EOMONTH($A53, 0))</f>
        <v>#N/A No price available for MonthlyAverage before 29/05/2015</v>
      </c>
      <c r="Y53" s="141" t="str">
        <f>_xll.GetPrice(Y$2, "MonthlyAverage", "Mid", EOMONTH($A53, 0))</f>
        <v>#N/A No price available for MonthlyAverage before 31/05/2012</v>
      </c>
      <c r="Z53" s="141" t="str">
        <f>_xll.GetPrice(Z$2, "MonthlyAverage", "Mid", EOMONTH($A53, 0))</f>
        <v>#N/A No price available for MonthlyAverage before 31/05/2012</v>
      </c>
      <c r="AA53" s="141" t="str">
        <f>_xll.GetPrice(AA$2, "MonthlyAverage", "Mid", EOMONTH($A53, 0))</f>
        <v>#N/A No price available for MonthlyAverage before 31/12/2013</v>
      </c>
      <c r="AB53" s="127" t="e">
        <f t="shared" si="18"/>
        <v>#VALUE!</v>
      </c>
      <c r="AC53" s="142" t="e">
        <f t="shared" si="8"/>
        <v>#VALUE!</v>
      </c>
      <c r="AD53" s="119" t="e">
        <f t="shared" si="9"/>
        <v>#VALUE!</v>
      </c>
      <c r="AE53" s="119" t="e">
        <f t="shared" si="10"/>
        <v>#VALUE!</v>
      </c>
      <c r="AF53" s="119" t="e">
        <f t="shared" si="11"/>
        <v>#VALUE!</v>
      </c>
      <c r="AG53" s="119" t="e">
        <f t="shared" si="12"/>
        <v>#VALUE!</v>
      </c>
    </row>
    <row r="54" spans="1:33" x14ac:dyDescent="0.3">
      <c r="A54" s="124">
        <v>35400</v>
      </c>
      <c r="B54" s="143" t="str">
        <f>_xll.GetPrice(B$2, "MonthlyAverage", "Mid", EOMONTH($A54, 0))</f>
        <v>#N/A No price available for MonthlyAverage before 30/09/2009</v>
      </c>
      <c r="C54" s="141" t="str">
        <f>_xll.GetPrice(C$2, "MonthlyAverage", "Mid", EOMONTH($A54, 0))</f>
        <v>#N/A No price available for MonthlyAverage before 30/10/2009</v>
      </c>
      <c r="D54" s="127" t="e">
        <f t="shared" si="13"/>
        <v>#VALUE!</v>
      </c>
      <c r="E54" s="141" t="str">
        <f>_xll.GetPrice(E$2, "MonthlyAverage", "Mid", EOMONTH($A54, 0))</f>
        <v>#N/A No price available for MonthlyAverage before 29/01/2010</v>
      </c>
      <c r="F54" s="141">
        <f>_xll.GetPrice(F$2, "MonthlyAverage", "Mid", EOMONTH($A54, 0))</f>
        <v>118.5</v>
      </c>
      <c r="G54" s="127" t="e">
        <f t="shared" si="14"/>
        <v>#VALUE!</v>
      </c>
      <c r="H54" s="141" t="str">
        <f>_xll.GetPrice(H$2, "MonthlyAverage", "Mid", EOMONTH($A54, 0))</f>
        <v>#N/A No price available for MonthlyAverage before 31/05/2010</v>
      </c>
      <c r="I54" s="141" t="str">
        <f>_xll.GetPrice(I$2, "MonthlyAverage", "Mid", EOMONTH($A54, 0))</f>
        <v>#N/A No price available for MonthlyAverage before 31/05/2010</v>
      </c>
      <c r="J54" s="127" t="e">
        <f t="shared" si="15"/>
        <v>#VALUE!</v>
      </c>
      <c r="K54" s="141" t="str">
        <f>_xll.GetPrice(K$2, , "Mid", EOMONTH($A54, 0))</f>
        <v>#N/A No price available before 20/06/2014</v>
      </c>
      <c r="L54" s="141" t="str">
        <f>_xll.GetPrice(L$2, , "Mid", EOMONTH($A54, 0))</f>
        <v>#N/A No price available before 21/11/2014</v>
      </c>
      <c r="M54" s="127" t="e">
        <f t="shared" si="3"/>
        <v>#VALUE!</v>
      </c>
      <c r="N54" s="141" t="str">
        <f>_xll.GetPrice(N$2, , "Mid", EOMONTH($A54, 0))</f>
        <v>#N/A No price available before 11/07/2014</v>
      </c>
      <c r="O54" s="141" t="str">
        <f>_xll.GetPrice(O$2, , "Mid", EOMONTH($A54, 0))</f>
        <v>#N/A No price available before 15/03/2019</v>
      </c>
      <c r="P54" s="127" t="e">
        <f t="shared" si="4"/>
        <v>#VALUE!</v>
      </c>
      <c r="Q54" s="141">
        <f>_xll.GetPrice(Q$2, "MonthlyAverage", "Mid", EOMONTH($A54, 0))</f>
        <v>0</v>
      </c>
      <c r="R54" s="141">
        <f>_xll.GetPrice(R$2, , "Mid", EOMONTH($A54, 0))</f>
        <v>42.5</v>
      </c>
      <c r="S54" s="141">
        <f>_xll.GetPrice(S$2, , "Mid", EOMONTH($A54, 0))</f>
        <v>47</v>
      </c>
      <c r="T54" s="127">
        <f t="shared" si="16"/>
        <v>4.5</v>
      </c>
      <c r="U54" s="141" t="str">
        <f>_xll.GetPrice(U$2, "MonthlyAverage", "Mid", EOMONTH($A54, 0))</f>
        <v>#N/A No price available for MonthlyAverage before 30/07/2010</v>
      </c>
      <c r="V54" s="141" t="str">
        <f>_xll.GetPrice(V$2, "MonthlyAverage", "Mid", EOMONTH($A54, 0))</f>
        <v>#N/A No price available for MonthlyAverage before 29/01/2010</v>
      </c>
      <c r="W54" s="127" t="e">
        <f t="shared" si="17"/>
        <v>#VALUE!</v>
      </c>
      <c r="X54" s="141" t="str">
        <f>_xll.GetPrice(X$2, "MonthlyAverage", "Mid", EOMONTH($A54, 0))</f>
        <v>#N/A No price available for MonthlyAverage before 29/05/2015</v>
      </c>
      <c r="Y54" s="141" t="str">
        <f>_xll.GetPrice(Y$2, "MonthlyAverage", "Mid", EOMONTH($A54, 0))</f>
        <v>#N/A No price available for MonthlyAverage before 31/05/2012</v>
      </c>
      <c r="Z54" s="141" t="str">
        <f>_xll.GetPrice(Z$2, "MonthlyAverage", "Mid", EOMONTH($A54, 0))</f>
        <v>#N/A No price available for MonthlyAverage before 31/05/2012</v>
      </c>
      <c r="AA54" s="141" t="str">
        <f>_xll.GetPrice(AA$2, "MonthlyAverage", "Mid", EOMONTH($A54, 0))</f>
        <v>#N/A No price available for MonthlyAverage before 31/12/2013</v>
      </c>
      <c r="AB54" s="127" t="e">
        <f t="shared" si="18"/>
        <v>#VALUE!</v>
      </c>
      <c r="AC54" s="142" t="e">
        <f t="shared" si="8"/>
        <v>#VALUE!</v>
      </c>
      <c r="AD54" s="119" t="e">
        <f t="shared" si="9"/>
        <v>#VALUE!</v>
      </c>
      <c r="AE54" s="119" t="e">
        <f t="shared" si="10"/>
        <v>#VALUE!</v>
      </c>
      <c r="AF54" s="119" t="e">
        <f t="shared" si="11"/>
        <v>#VALUE!</v>
      </c>
      <c r="AG54" s="119" t="e">
        <f t="shared" si="12"/>
        <v>#VALUE!</v>
      </c>
    </row>
    <row r="55" spans="1:33" x14ac:dyDescent="0.3">
      <c r="A55" s="124">
        <v>35431</v>
      </c>
      <c r="B55" s="143" t="str">
        <f>_xll.GetPrice(B$2, "MonthlyAverage", "Mid", EOMONTH($A55, 0))</f>
        <v>#N/A No price available for MonthlyAverage before 30/09/2009</v>
      </c>
      <c r="C55" s="141" t="str">
        <f>_xll.GetPrice(C$2, "MonthlyAverage", "Mid", EOMONTH($A55, 0))</f>
        <v>#N/A No price available for MonthlyAverage before 30/10/2009</v>
      </c>
      <c r="D55" s="127" t="e">
        <f t="shared" si="13"/>
        <v>#VALUE!</v>
      </c>
      <c r="E55" s="141" t="str">
        <f>_xll.GetPrice(E$2, "MonthlyAverage", "Mid", EOMONTH($A55, 0))</f>
        <v>#N/A No price available for MonthlyAverage before 29/01/2010</v>
      </c>
      <c r="F55" s="141">
        <f>_xll.GetPrice(F$2, "MonthlyAverage", "Mid", EOMONTH($A55, 0))</f>
        <v>130.63</v>
      </c>
      <c r="G55" s="127" t="e">
        <f t="shared" si="14"/>
        <v>#VALUE!</v>
      </c>
      <c r="H55" s="141" t="str">
        <f>_xll.GetPrice(H$2, "MonthlyAverage", "Mid", EOMONTH($A55, 0))</f>
        <v>#N/A No price available for MonthlyAverage before 31/05/2010</v>
      </c>
      <c r="I55" s="141" t="str">
        <f>_xll.GetPrice(I$2, "MonthlyAverage", "Mid", EOMONTH($A55, 0))</f>
        <v>#N/A No price available for MonthlyAverage before 31/05/2010</v>
      </c>
      <c r="J55" s="127" t="e">
        <f t="shared" si="15"/>
        <v>#VALUE!</v>
      </c>
      <c r="K55" s="141" t="str">
        <f>_xll.GetPrice(K$2, , "Mid", EOMONTH($A55, 0))</f>
        <v>#N/A No price available before 20/06/2014</v>
      </c>
      <c r="L55" s="141" t="str">
        <f>_xll.GetPrice(L$2, , "Mid", EOMONTH($A55, 0))</f>
        <v>#N/A No price available before 21/11/2014</v>
      </c>
      <c r="M55" s="127" t="e">
        <f t="shared" si="3"/>
        <v>#VALUE!</v>
      </c>
      <c r="N55" s="141" t="str">
        <f>_xll.GetPrice(N$2, , "Mid", EOMONTH($A55, 0))</f>
        <v>#N/A No price available before 11/07/2014</v>
      </c>
      <c r="O55" s="141" t="str">
        <f>_xll.GetPrice(O$2, , "Mid", EOMONTH($A55, 0))</f>
        <v>#N/A No price available before 15/03/2019</v>
      </c>
      <c r="P55" s="127" t="e">
        <f t="shared" si="4"/>
        <v>#VALUE!</v>
      </c>
      <c r="Q55" s="141">
        <f>_xll.GetPrice(Q$2, "MonthlyAverage", "Mid", EOMONTH($A55, 0))</f>
        <v>40</v>
      </c>
      <c r="R55" s="141">
        <f>_xll.GetPrice(R$2, , "Mid", EOMONTH($A55, 0))</f>
        <v>44.5</v>
      </c>
      <c r="S55" s="141">
        <f>_xll.GetPrice(S$2, , "Mid", EOMONTH($A55, 0))</f>
        <v>49</v>
      </c>
      <c r="T55" s="127">
        <f t="shared" si="16"/>
        <v>4.5</v>
      </c>
      <c r="U55" s="141" t="str">
        <f>_xll.GetPrice(U$2, "MonthlyAverage", "Mid", EOMONTH($A55, 0))</f>
        <v>#N/A No price available for MonthlyAverage before 30/07/2010</v>
      </c>
      <c r="V55" s="141" t="str">
        <f>_xll.GetPrice(V$2, "MonthlyAverage", "Mid", EOMONTH($A55, 0))</f>
        <v>#N/A No price available for MonthlyAverage before 29/01/2010</v>
      </c>
      <c r="W55" s="127" t="e">
        <f t="shared" si="17"/>
        <v>#VALUE!</v>
      </c>
      <c r="X55" s="141" t="str">
        <f>_xll.GetPrice(X$2, "MonthlyAverage", "Mid", EOMONTH($A55, 0))</f>
        <v>#N/A No price available for MonthlyAverage before 29/05/2015</v>
      </c>
      <c r="Y55" s="141" t="str">
        <f>_xll.GetPrice(Y$2, "MonthlyAverage", "Mid", EOMONTH($A55, 0))</f>
        <v>#N/A No price available for MonthlyAverage before 31/05/2012</v>
      </c>
      <c r="Z55" s="141" t="str">
        <f>_xll.GetPrice(Z$2, "MonthlyAverage", "Mid", EOMONTH($A55, 0))</f>
        <v>#N/A No price available for MonthlyAverage before 31/05/2012</v>
      </c>
      <c r="AA55" s="141" t="str">
        <f>_xll.GetPrice(AA$2, "MonthlyAverage", "Mid", EOMONTH($A55, 0))</f>
        <v>#N/A No price available for MonthlyAverage before 31/12/2013</v>
      </c>
      <c r="AB55" s="127" t="e">
        <f t="shared" si="18"/>
        <v>#VALUE!</v>
      </c>
      <c r="AC55" s="142" t="e">
        <f t="shared" si="8"/>
        <v>#VALUE!</v>
      </c>
      <c r="AD55" s="119" t="e">
        <f t="shared" si="9"/>
        <v>#VALUE!</v>
      </c>
      <c r="AE55" s="119" t="e">
        <f t="shared" si="10"/>
        <v>#VALUE!</v>
      </c>
      <c r="AF55" s="119" t="e">
        <f t="shared" si="11"/>
        <v>#VALUE!</v>
      </c>
      <c r="AG55" s="119" t="e">
        <f t="shared" si="12"/>
        <v>#VALUE!</v>
      </c>
    </row>
    <row r="56" spans="1:33" x14ac:dyDescent="0.3">
      <c r="A56" s="124">
        <v>35462</v>
      </c>
      <c r="B56" s="143" t="str">
        <f>_xll.GetPrice(B$2, "MonthlyAverage", "Mid", EOMONTH($A56, 0))</f>
        <v>#N/A No price available for MonthlyAverage before 30/09/2009</v>
      </c>
      <c r="C56" s="141" t="str">
        <f>_xll.GetPrice(C$2, "MonthlyAverage", "Mid", EOMONTH($A56, 0))</f>
        <v>#N/A No price available for MonthlyAverage before 30/10/2009</v>
      </c>
      <c r="D56" s="127" t="e">
        <f t="shared" si="13"/>
        <v>#VALUE!</v>
      </c>
      <c r="E56" s="141" t="str">
        <f>_xll.GetPrice(E$2, "MonthlyAverage", "Mid", EOMONTH($A56, 0))</f>
        <v>#N/A No price available for MonthlyAverage before 29/01/2010</v>
      </c>
      <c r="F56" s="141">
        <f>_xll.GetPrice(F$2, "MonthlyAverage", "Mid", EOMONTH($A56, 0))</f>
        <v>129.5</v>
      </c>
      <c r="G56" s="127" t="e">
        <f t="shared" si="14"/>
        <v>#VALUE!</v>
      </c>
      <c r="H56" s="141" t="str">
        <f>_xll.GetPrice(H$2, "MonthlyAverage", "Mid", EOMONTH($A56, 0))</f>
        <v>#N/A No price available for MonthlyAverage before 31/05/2010</v>
      </c>
      <c r="I56" s="141" t="str">
        <f>_xll.GetPrice(I$2, "MonthlyAverage", "Mid", EOMONTH($A56, 0))</f>
        <v>#N/A No price available for MonthlyAverage before 31/05/2010</v>
      </c>
      <c r="J56" s="127" t="e">
        <f t="shared" si="15"/>
        <v>#VALUE!</v>
      </c>
      <c r="K56" s="141" t="str">
        <f>_xll.GetPrice(K$2, , "Mid", EOMONTH($A56, 0))</f>
        <v>#N/A No price available before 20/06/2014</v>
      </c>
      <c r="L56" s="141" t="str">
        <f>_xll.GetPrice(L$2, , "Mid", EOMONTH($A56, 0))</f>
        <v>#N/A No price available before 21/11/2014</v>
      </c>
      <c r="M56" s="127" t="e">
        <f t="shared" si="3"/>
        <v>#VALUE!</v>
      </c>
      <c r="N56" s="141" t="str">
        <f>_xll.GetPrice(N$2, , "Mid", EOMONTH($A56, 0))</f>
        <v>#N/A No price available before 11/07/2014</v>
      </c>
      <c r="O56" s="141" t="str">
        <f>_xll.GetPrice(O$2, , "Mid", EOMONTH($A56, 0))</f>
        <v>#N/A No price available before 15/03/2019</v>
      </c>
      <c r="P56" s="127" t="e">
        <f t="shared" si="4"/>
        <v>#VALUE!</v>
      </c>
      <c r="Q56" s="141">
        <f>_xll.GetPrice(Q$2, "MonthlyAverage", "Mid", EOMONTH($A56, 0))</f>
        <v>40</v>
      </c>
      <c r="R56" s="141">
        <f>_xll.GetPrice(R$2, , "Mid", EOMONTH($A56, 0))</f>
        <v>46.5</v>
      </c>
      <c r="S56" s="141">
        <f>_xll.GetPrice(S$2, , "Mid", EOMONTH($A56, 0))</f>
        <v>51</v>
      </c>
      <c r="T56" s="127">
        <f t="shared" si="16"/>
        <v>4.5</v>
      </c>
      <c r="U56" s="141" t="str">
        <f>_xll.GetPrice(U$2, "MonthlyAverage", "Mid", EOMONTH($A56, 0))</f>
        <v>#N/A No price available for MonthlyAverage before 30/07/2010</v>
      </c>
      <c r="V56" s="141" t="str">
        <f>_xll.GetPrice(V$2, "MonthlyAverage", "Mid", EOMONTH($A56, 0))</f>
        <v>#N/A No price available for MonthlyAverage before 29/01/2010</v>
      </c>
      <c r="W56" s="127" t="e">
        <f t="shared" si="17"/>
        <v>#VALUE!</v>
      </c>
      <c r="X56" s="141" t="str">
        <f>_xll.GetPrice(X$2, "MonthlyAverage", "Mid", EOMONTH($A56, 0))</f>
        <v>#N/A No price available for MonthlyAverage before 29/05/2015</v>
      </c>
      <c r="Y56" s="141" t="str">
        <f>_xll.GetPrice(Y$2, "MonthlyAverage", "Mid", EOMONTH($A56, 0))</f>
        <v>#N/A No price available for MonthlyAverage before 31/05/2012</v>
      </c>
      <c r="Z56" s="141" t="str">
        <f>_xll.GetPrice(Z$2, "MonthlyAverage", "Mid", EOMONTH($A56, 0))</f>
        <v>#N/A No price available for MonthlyAverage before 31/05/2012</v>
      </c>
      <c r="AA56" s="141" t="str">
        <f>_xll.GetPrice(AA$2, "MonthlyAverage", "Mid", EOMONTH($A56, 0))</f>
        <v>#N/A No price available for MonthlyAverage before 31/12/2013</v>
      </c>
      <c r="AB56" s="127" t="e">
        <f t="shared" si="18"/>
        <v>#VALUE!</v>
      </c>
      <c r="AC56" s="142" t="e">
        <f t="shared" si="8"/>
        <v>#VALUE!</v>
      </c>
      <c r="AD56" s="119" t="e">
        <f t="shared" si="9"/>
        <v>#VALUE!</v>
      </c>
      <c r="AE56" s="119" t="e">
        <f t="shared" si="10"/>
        <v>#VALUE!</v>
      </c>
      <c r="AF56" s="119" t="e">
        <f t="shared" si="11"/>
        <v>#VALUE!</v>
      </c>
      <c r="AG56" s="119" t="e">
        <f t="shared" si="12"/>
        <v>#VALUE!</v>
      </c>
    </row>
    <row r="57" spans="1:33" x14ac:dyDescent="0.3">
      <c r="A57" s="124">
        <v>35490</v>
      </c>
      <c r="B57" s="143" t="str">
        <f>_xll.GetPrice(B$2, "MonthlyAverage", "Mid", EOMONTH($A57, 0))</f>
        <v>#N/A No price available for MonthlyAverage before 30/09/2009</v>
      </c>
      <c r="C57" s="141" t="str">
        <f>_xll.GetPrice(C$2, "MonthlyAverage", "Mid", EOMONTH($A57, 0))</f>
        <v>#N/A No price available for MonthlyAverage before 30/10/2009</v>
      </c>
      <c r="D57" s="127" t="e">
        <f t="shared" si="13"/>
        <v>#VALUE!</v>
      </c>
      <c r="E57" s="141" t="str">
        <f>_xll.GetPrice(E$2, "MonthlyAverage", "Mid", EOMONTH($A57, 0))</f>
        <v>#N/A No price available for MonthlyAverage before 29/01/2010</v>
      </c>
      <c r="F57" s="141">
        <f>_xll.GetPrice(F$2, "MonthlyAverage", "Mid", EOMONTH($A57, 0))</f>
        <v>122.38</v>
      </c>
      <c r="G57" s="127" t="e">
        <f t="shared" si="14"/>
        <v>#VALUE!</v>
      </c>
      <c r="H57" s="141" t="str">
        <f>_xll.GetPrice(H$2, "MonthlyAverage", "Mid", EOMONTH($A57, 0))</f>
        <v>#N/A No price available for MonthlyAverage before 31/05/2010</v>
      </c>
      <c r="I57" s="141" t="str">
        <f>_xll.GetPrice(I$2, "MonthlyAverage", "Mid", EOMONTH($A57, 0))</f>
        <v>#N/A No price available for MonthlyAverage before 31/05/2010</v>
      </c>
      <c r="J57" s="127" t="e">
        <f t="shared" si="15"/>
        <v>#VALUE!</v>
      </c>
      <c r="K57" s="141" t="str">
        <f>_xll.GetPrice(K$2, , "Mid", EOMONTH($A57, 0))</f>
        <v>#N/A No price available before 20/06/2014</v>
      </c>
      <c r="L57" s="141" t="str">
        <f>_xll.GetPrice(L$2, , "Mid", EOMONTH($A57, 0))</f>
        <v>#N/A No price available before 21/11/2014</v>
      </c>
      <c r="M57" s="127" t="e">
        <f t="shared" si="3"/>
        <v>#VALUE!</v>
      </c>
      <c r="N57" s="141" t="str">
        <f>_xll.GetPrice(N$2, , "Mid", EOMONTH($A57, 0))</f>
        <v>#N/A No price available before 11/07/2014</v>
      </c>
      <c r="O57" s="141" t="str">
        <f>_xll.GetPrice(O$2, , "Mid", EOMONTH($A57, 0))</f>
        <v>#N/A No price available before 15/03/2019</v>
      </c>
      <c r="P57" s="127" t="e">
        <f t="shared" si="4"/>
        <v>#VALUE!</v>
      </c>
      <c r="Q57" s="141">
        <f>_xll.GetPrice(Q$2, "MonthlyAverage", "Mid", EOMONTH($A57, 0))</f>
        <v>40</v>
      </c>
      <c r="R57" s="141">
        <f>_xll.GetPrice(R$2, , "Mid", EOMONTH($A57, 0))</f>
        <v>46.5</v>
      </c>
      <c r="S57" s="141">
        <f>_xll.GetPrice(S$2, , "Mid", EOMONTH($A57, 0))</f>
        <v>51</v>
      </c>
      <c r="T57" s="127">
        <f t="shared" si="16"/>
        <v>4.5</v>
      </c>
      <c r="U57" s="141" t="str">
        <f>_xll.GetPrice(U$2, "MonthlyAverage", "Mid", EOMONTH($A57, 0))</f>
        <v>#N/A No price available for MonthlyAverage before 30/07/2010</v>
      </c>
      <c r="V57" s="141" t="str">
        <f>_xll.GetPrice(V$2, "MonthlyAverage", "Mid", EOMONTH($A57, 0))</f>
        <v>#N/A No price available for MonthlyAverage before 29/01/2010</v>
      </c>
      <c r="W57" s="127" t="e">
        <f t="shared" si="17"/>
        <v>#VALUE!</v>
      </c>
      <c r="X57" s="141" t="str">
        <f>_xll.GetPrice(X$2, "MonthlyAverage", "Mid", EOMONTH($A57, 0))</f>
        <v>#N/A No price available for MonthlyAverage before 29/05/2015</v>
      </c>
      <c r="Y57" s="141" t="str">
        <f>_xll.GetPrice(Y$2, "MonthlyAverage", "Mid", EOMONTH($A57, 0))</f>
        <v>#N/A No price available for MonthlyAverage before 31/05/2012</v>
      </c>
      <c r="Z57" s="141" t="str">
        <f>_xll.GetPrice(Z$2, "MonthlyAverage", "Mid", EOMONTH($A57, 0))</f>
        <v>#N/A No price available for MonthlyAverage before 31/05/2012</v>
      </c>
      <c r="AA57" s="141" t="str">
        <f>_xll.GetPrice(AA$2, "MonthlyAverage", "Mid", EOMONTH($A57, 0))</f>
        <v>#N/A No price available for MonthlyAverage before 31/12/2013</v>
      </c>
      <c r="AB57" s="127" t="e">
        <f t="shared" si="18"/>
        <v>#VALUE!</v>
      </c>
      <c r="AC57" s="142" t="e">
        <f t="shared" si="8"/>
        <v>#VALUE!</v>
      </c>
      <c r="AD57" s="119" t="e">
        <f t="shared" si="9"/>
        <v>#VALUE!</v>
      </c>
      <c r="AE57" s="119" t="e">
        <f t="shared" si="10"/>
        <v>#VALUE!</v>
      </c>
      <c r="AF57" s="119" t="e">
        <f t="shared" si="11"/>
        <v>#VALUE!</v>
      </c>
      <c r="AG57" s="119" t="e">
        <f t="shared" si="12"/>
        <v>#VALUE!</v>
      </c>
    </row>
    <row r="58" spans="1:33" x14ac:dyDescent="0.3">
      <c r="A58" s="124">
        <v>35521</v>
      </c>
      <c r="B58" s="143" t="str">
        <f>_xll.GetPrice(B$2, "MonthlyAverage", "Mid", EOMONTH($A58, 0))</f>
        <v>#N/A No price available for MonthlyAverage before 30/09/2009</v>
      </c>
      <c r="C58" s="141" t="str">
        <f>_xll.GetPrice(C$2, "MonthlyAverage", "Mid", EOMONTH($A58, 0))</f>
        <v>#N/A No price available for MonthlyAverage before 30/10/2009</v>
      </c>
      <c r="D58" s="127" t="e">
        <f t="shared" si="13"/>
        <v>#VALUE!</v>
      </c>
      <c r="E58" s="141" t="str">
        <f>_xll.GetPrice(E$2, "MonthlyAverage", "Mid", EOMONTH($A58, 0))</f>
        <v>#N/A No price available for MonthlyAverage before 29/01/2010</v>
      </c>
      <c r="F58" s="141">
        <f>_xll.GetPrice(F$2, "MonthlyAverage", "Mid", EOMONTH($A58, 0))</f>
        <v>120</v>
      </c>
      <c r="G58" s="127" t="e">
        <f t="shared" si="14"/>
        <v>#VALUE!</v>
      </c>
      <c r="H58" s="141" t="str">
        <f>_xll.GetPrice(H$2, "MonthlyAverage", "Mid", EOMONTH($A58, 0))</f>
        <v>#N/A No price available for MonthlyAverage before 31/05/2010</v>
      </c>
      <c r="I58" s="141" t="str">
        <f>_xll.GetPrice(I$2, "MonthlyAverage", "Mid", EOMONTH($A58, 0))</f>
        <v>#N/A No price available for MonthlyAverage before 31/05/2010</v>
      </c>
      <c r="J58" s="127" t="e">
        <f t="shared" si="15"/>
        <v>#VALUE!</v>
      </c>
      <c r="K58" s="141" t="str">
        <f>_xll.GetPrice(K$2, , "Mid", EOMONTH($A58, 0))</f>
        <v>#N/A No price available before 20/06/2014</v>
      </c>
      <c r="L58" s="141" t="str">
        <f>_xll.GetPrice(L$2, , "Mid", EOMONTH($A58, 0))</f>
        <v>#N/A No price available before 21/11/2014</v>
      </c>
      <c r="M58" s="127" t="e">
        <f t="shared" si="3"/>
        <v>#VALUE!</v>
      </c>
      <c r="N58" s="141" t="str">
        <f>_xll.GetPrice(N$2, , "Mid", EOMONTH($A58, 0))</f>
        <v>#N/A No price available before 11/07/2014</v>
      </c>
      <c r="O58" s="141" t="str">
        <f>_xll.GetPrice(O$2, , "Mid", EOMONTH($A58, 0))</f>
        <v>#N/A No price available before 15/03/2019</v>
      </c>
      <c r="P58" s="127" t="e">
        <f t="shared" si="4"/>
        <v>#VALUE!</v>
      </c>
      <c r="Q58" s="141">
        <f>_xll.GetPrice(Q$2, "MonthlyAverage", "Mid", EOMONTH($A58, 0))</f>
        <v>40</v>
      </c>
      <c r="R58" s="141">
        <f>_xll.GetPrice(R$2, , "Mid", EOMONTH($A58, 0))</f>
        <v>45.5</v>
      </c>
      <c r="S58" s="141">
        <f>_xll.GetPrice(S$2, , "Mid", EOMONTH($A58, 0))</f>
        <v>50</v>
      </c>
      <c r="T58" s="127">
        <f t="shared" si="16"/>
        <v>4.5</v>
      </c>
      <c r="U58" s="141" t="str">
        <f>_xll.GetPrice(U$2, "MonthlyAverage", "Mid", EOMONTH($A58, 0))</f>
        <v>#N/A No price available for MonthlyAverage before 30/07/2010</v>
      </c>
      <c r="V58" s="141" t="str">
        <f>_xll.GetPrice(V$2, "MonthlyAverage", "Mid", EOMONTH($A58, 0))</f>
        <v>#N/A No price available for MonthlyAverage before 29/01/2010</v>
      </c>
      <c r="W58" s="127" t="e">
        <f t="shared" si="17"/>
        <v>#VALUE!</v>
      </c>
      <c r="X58" s="141" t="str">
        <f>_xll.GetPrice(X$2, "MonthlyAverage", "Mid", EOMONTH($A58, 0))</f>
        <v>#N/A No price available for MonthlyAverage before 29/05/2015</v>
      </c>
      <c r="Y58" s="141" t="str">
        <f>_xll.GetPrice(Y$2, "MonthlyAverage", "Mid", EOMONTH($A58, 0))</f>
        <v>#N/A No price available for MonthlyAverage before 31/05/2012</v>
      </c>
      <c r="Z58" s="141" t="str">
        <f>_xll.GetPrice(Z$2, "MonthlyAverage", "Mid", EOMONTH($A58, 0))</f>
        <v>#N/A No price available for MonthlyAverage before 31/05/2012</v>
      </c>
      <c r="AA58" s="141" t="str">
        <f>_xll.GetPrice(AA$2, "MonthlyAverage", "Mid", EOMONTH($A58, 0))</f>
        <v>#N/A No price available for MonthlyAverage before 31/12/2013</v>
      </c>
      <c r="AB58" s="127" t="e">
        <f t="shared" si="18"/>
        <v>#VALUE!</v>
      </c>
      <c r="AC58" s="142" t="e">
        <f t="shared" si="8"/>
        <v>#VALUE!</v>
      </c>
      <c r="AD58" s="119" t="e">
        <f t="shared" si="9"/>
        <v>#VALUE!</v>
      </c>
      <c r="AE58" s="119" t="e">
        <f t="shared" si="10"/>
        <v>#VALUE!</v>
      </c>
      <c r="AF58" s="119" t="e">
        <f t="shared" si="11"/>
        <v>#VALUE!</v>
      </c>
      <c r="AG58" s="119" t="e">
        <f t="shared" si="12"/>
        <v>#VALUE!</v>
      </c>
    </row>
    <row r="59" spans="1:33" x14ac:dyDescent="0.3">
      <c r="A59" s="124">
        <v>35551</v>
      </c>
      <c r="B59" s="143" t="str">
        <f>_xll.GetPrice(B$2, "MonthlyAverage", "Mid", EOMONTH($A59, 0))</f>
        <v>#N/A No price available for MonthlyAverage before 30/09/2009</v>
      </c>
      <c r="C59" s="141" t="str">
        <f>_xll.GetPrice(C$2, "MonthlyAverage", "Mid", EOMONTH($A59, 0))</f>
        <v>#N/A No price available for MonthlyAverage before 30/10/2009</v>
      </c>
      <c r="D59" s="127" t="e">
        <f t="shared" si="13"/>
        <v>#VALUE!</v>
      </c>
      <c r="E59" s="141" t="str">
        <f>_xll.GetPrice(E$2, "MonthlyAverage", "Mid", EOMONTH($A59, 0))</f>
        <v>#N/A No price available for MonthlyAverage before 29/01/2010</v>
      </c>
      <c r="F59" s="141">
        <f>_xll.GetPrice(F$2, "MonthlyAverage", "Mid", EOMONTH($A59, 0))</f>
        <v>130</v>
      </c>
      <c r="G59" s="127" t="e">
        <f t="shared" si="14"/>
        <v>#VALUE!</v>
      </c>
      <c r="H59" s="141" t="str">
        <f>_xll.GetPrice(H$2, "MonthlyAverage", "Mid", EOMONTH($A59, 0))</f>
        <v>#N/A No price available for MonthlyAverage before 31/05/2010</v>
      </c>
      <c r="I59" s="141" t="str">
        <f>_xll.GetPrice(I$2, "MonthlyAverage", "Mid", EOMONTH($A59, 0))</f>
        <v>#N/A No price available for MonthlyAverage before 31/05/2010</v>
      </c>
      <c r="J59" s="127" t="e">
        <f t="shared" si="15"/>
        <v>#VALUE!</v>
      </c>
      <c r="K59" s="141" t="str">
        <f>_xll.GetPrice(K$2, , "Mid", EOMONTH($A59, 0))</f>
        <v>#N/A No price available before 20/06/2014</v>
      </c>
      <c r="L59" s="141" t="str">
        <f>_xll.GetPrice(L$2, , "Mid", EOMONTH($A59, 0))</f>
        <v>#N/A No price available before 21/11/2014</v>
      </c>
      <c r="M59" s="127" t="e">
        <f t="shared" si="3"/>
        <v>#VALUE!</v>
      </c>
      <c r="N59" s="141" t="str">
        <f>_xll.GetPrice(N$2, , "Mid", EOMONTH($A59, 0))</f>
        <v>#N/A No price available before 11/07/2014</v>
      </c>
      <c r="O59" s="141" t="str">
        <f>_xll.GetPrice(O$2, , "Mid", EOMONTH($A59, 0))</f>
        <v>#N/A No price available before 15/03/2019</v>
      </c>
      <c r="P59" s="127" t="e">
        <f t="shared" si="4"/>
        <v>#VALUE!</v>
      </c>
      <c r="Q59" s="141">
        <f>_xll.GetPrice(Q$2, "MonthlyAverage", "Mid", EOMONTH($A59, 0))</f>
        <v>40</v>
      </c>
      <c r="R59" s="141">
        <f>_xll.GetPrice(R$2, , "Mid", EOMONTH($A59, 0))</f>
        <v>65.5</v>
      </c>
      <c r="S59" s="141">
        <f>_xll.GetPrice(S$2, , "Mid", EOMONTH($A59, 0))</f>
        <v>71.5</v>
      </c>
      <c r="T59" s="127">
        <f t="shared" si="16"/>
        <v>6</v>
      </c>
      <c r="U59" s="141" t="str">
        <f>_xll.GetPrice(U$2, "MonthlyAverage", "Mid", EOMONTH($A59, 0))</f>
        <v>#N/A No price available for MonthlyAverage before 30/07/2010</v>
      </c>
      <c r="V59" s="141" t="str">
        <f>_xll.GetPrice(V$2, "MonthlyAverage", "Mid", EOMONTH($A59, 0))</f>
        <v>#N/A No price available for MonthlyAverage before 29/01/2010</v>
      </c>
      <c r="W59" s="127" t="e">
        <f t="shared" si="17"/>
        <v>#VALUE!</v>
      </c>
      <c r="X59" s="141" t="str">
        <f>_xll.GetPrice(X$2, "MonthlyAverage", "Mid", EOMONTH($A59, 0))</f>
        <v>#N/A No price available for MonthlyAverage before 29/05/2015</v>
      </c>
      <c r="Y59" s="141" t="str">
        <f>_xll.GetPrice(Y$2, "MonthlyAverage", "Mid", EOMONTH($A59, 0))</f>
        <v>#N/A No price available for MonthlyAverage before 31/05/2012</v>
      </c>
      <c r="Z59" s="141" t="str">
        <f>_xll.GetPrice(Z$2, "MonthlyAverage", "Mid", EOMONTH($A59, 0))</f>
        <v>#N/A No price available for MonthlyAverage before 31/05/2012</v>
      </c>
      <c r="AA59" s="141" t="str">
        <f>_xll.GetPrice(AA$2, "MonthlyAverage", "Mid", EOMONTH($A59, 0))</f>
        <v>#N/A No price available for MonthlyAverage before 31/12/2013</v>
      </c>
      <c r="AB59" s="127" t="e">
        <f t="shared" si="18"/>
        <v>#VALUE!</v>
      </c>
      <c r="AC59" s="142" t="e">
        <f t="shared" si="8"/>
        <v>#VALUE!</v>
      </c>
      <c r="AD59" s="119" t="e">
        <f t="shared" si="9"/>
        <v>#VALUE!</v>
      </c>
      <c r="AE59" s="119" t="e">
        <f t="shared" si="10"/>
        <v>#VALUE!</v>
      </c>
      <c r="AF59" s="119" t="e">
        <f t="shared" si="11"/>
        <v>#VALUE!</v>
      </c>
      <c r="AG59" s="119" t="e">
        <f t="shared" si="12"/>
        <v>#VALUE!</v>
      </c>
    </row>
    <row r="60" spans="1:33" x14ac:dyDescent="0.3">
      <c r="A60" s="124">
        <v>35582</v>
      </c>
      <c r="B60" s="143" t="str">
        <f>_xll.GetPrice(B$2, "MonthlyAverage", "Mid", EOMONTH($A60, 0))</f>
        <v>#N/A No price available for MonthlyAverage before 30/09/2009</v>
      </c>
      <c r="C60" s="141" t="str">
        <f>_xll.GetPrice(C$2, "MonthlyAverage", "Mid", EOMONTH($A60, 0))</f>
        <v>#N/A No price available for MonthlyAverage before 30/10/2009</v>
      </c>
      <c r="D60" s="127" t="e">
        <f t="shared" si="13"/>
        <v>#VALUE!</v>
      </c>
      <c r="E60" s="141" t="str">
        <f>_xll.GetPrice(E$2, "MonthlyAverage", "Mid", EOMONTH($A60, 0))</f>
        <v>#N/A No price available for MonthlyAverage before 29/01/2010</v>
      </c>
      <c r="F60" s="141">
        <f>_xll.GetPrice(F$2, "MonthlyAverage", "Mid", EOMONTH($A60, 0))</f>
        <v>135.38</v>
      </c>
      <c r="G60" s="127" t="e">
        <f t="shared" si="14"/>
        <v>#VALUE!</v>
      </c>
      <c r="H60" s="141" t="str">
        <f>_xll.GetPrice(H$2, "MonthlyAverage", "Mid", EOMONTH($A60, 0))</f>
        <v>#N/A No price available for MonthlyAverage before 31/05/2010</v>
      </c>
      <c r="I60" s="141" t="str">
        <f>_xll.GetPrice(I$2, "MonthlyAverage", "Mid", EOMONTH($A60, 0))</f>
        <v>#N/A No price available for MonthlyAverage before 31/05/2010</v>
      </c>
      <c r="J60" s="127" t="e">
        <f t="shared" si="15"/>
        <v>#VALUE!</v>
      </c>
      <c r="K60" s="141" t="str">
        <f>_xll.GetPrice(K$2, , "Mid", EOMONTH($A60, 0))</f>
        <v>#N/A No price available before 20/06/2014</v>
      </c>
      <c r="L60" s="141" t="str">
        <f>_xll.GetPrice(L$2, , "Mid", EOMONTH($A60, 0))</f>
        <v>#N/A No price available before 21/11/2014</v>
      </c>
      <c r="M60" s="127" t="e">
        <f t="shared" si="3"/>
        <v>#VALUE!</v>
      </c>
      <c r="N60" s="141" t="str">
        <f>_xll.GetPrice(N$2, , "Mid", EOMONTH($A60, 0))</f>
        <v>#N/A No price available before 11/07/2014</v>
      </c>
      <c r="O60" s="141" t="str">
        <f>_xll.GetPrice(O$2, , "Mid", EOMONTH($A60, 0))</f>
        <v>#N/A No price available before 15/03/2019</v>
      </c>
      <c r="P60" s="127" t="e">
        <f t="shared" si="4"/>
        <v>#VALUE!</v>
      </c>
      <c r="Q60" s="141">
        <f>_xll.GetPrice(Q$2, "MonthlyAverage", "Mid", EOMONTH($A60, 0))</f>
        <v>41.13</v>
      </c>
      <c r="R60" s="141">
        <f>_xll.GetPrice(R$2, , "Mid", EOMONTH($A60, 0))</f>
        <v>68.5</v>
      </c>
      <c r="S60" s="141">
        <f>_xll.GetPrice(S$2, , "Mid", EOMONTH($A60, 0))</f>
        <v>74.5</v>
      </c>
      <c r="T60" s="127">
        <f t="shared" si="16"/>
        <v>6</v>
      </c>
      <c r="U60" s="141" t="str">
        <f>_xll.GetPrice(U$2, "MonthlyAverage", "Mid", EOMONTH($A60, 0))</f>
        <v>#N/A No price available for MonthlyAverage before 30/07/2010</v>
      </c>
      <c r="V60" s="141" t="str">
        <f>_xll.GetPrice(V$2, "MonthlyAverage", "Mid", EOMONTH($A60, 0))</f>
        <v>#N/A No price available for MonthlyAverage before 29/01/2010</v>
      </c>
      <c r="W60" s="127" t="e">
        <f t="shared" si="17"/>
        <v>#VALUE!</v>
      </c>
      <c r="X60" s="141" t="str">
        <f>_xll.GetPrice(X$2, "MonthlyAverage", "Mid", EOMONTH($A60, 0))</f>
        <v>#N/A No price available for MonthlyAverage before 29/05/2015</v>
      </c>
      <c r="Y60" s="141" t="str">
        <f>_xll.GetPrice(Y$2, "MonthlyAverage", "Mid", EOMONTH($A60, 0))</f>
        <v>#N/A No price available for MonthlyAverage before 31/05/2012</v>
      </c>
      <c r="Z60" s="141" t="str">
        <f>_xll.GetPrice(Z$2, "MonthlyAverage", "Mid", EOMONTH($A60, 0))</f>
        <v>#N/A No price available for MonthlyAverage before 31/05/2012</v>
      </c>
      <c r="AA60" s="141" t="str">
        <f>_xll.GetPrice(AA$2, "MonthlyAverage", "Mid", EOMONTH($A60, 0))</f>
        <v>#N/A No price available for MonthlyAverage before 31/12/2013</v>
      </c>
      <c r="AB60" s="127" t="e">
        <f t="shared" si="18"/>
        <v>#VALUE!</v>
      </c>
      <c r="AC60" s="142" t="e">
        <f t="shared" si="8"/>
        <v>#VALUE!</v>
      </c>
      <c r="AD60" s="119" t="e">
        <f t="shared" si="9"/>
        <v>#VALUE!</v>
      </c>
      <c r="AE60" s="119" t="e">
        <f t="shared" si="10"/>
        <v>#VALUE!</v>
      </c>
      <c r="AF60" s="119" t="e">
        <f t="shared" si="11"/>
        <v>#VALUE!</v>
      </c>
      <c r="AG60" s="119" t="e">
        <f t="shared" si="12"/>
        <v>#VALUE!</v>
      </c>
    </row>
    <row r="61" spans="1:33" x14ac:dyDescent="0.3">
      <c r="A61" s="124">
        <v>35612</v>
      </c>
      <c r="B61" s="143" t="str">
        <f>_xll.GetPrice(B$2, "MonthlyAverage", "Mid", EOMONTH($A61, 0))</f>
        <v>#N/A No price available for MonthlyAverage before 30/09/2009</v>
      </c>
      <c r="C61" s="141" t="str">
        <f>_xll.GetPrice(C$2, "MonthlyAverage", "Mid", EOMONTH($A61, 0))</f>
        <v>#N/A No price available for MonthlyAverage before 30/10/2009</v>
      </c>
      <c r="D61" s="127" t="e">
        <f t="shared" si="13"/>
        <v>#VALUE!</v>
      </c>
      <c r="E61" s="141" t="str">
        <f>_xll.GetPrice(E$2, "MonthlyAverage", "Mid", EOMONTH($A61, 0))</f>
        <v>#N/A No price available for MonthlyAverage before 29/01/2010</v>
      </c>
      <c r="F61" s="141">
        <f>_xll.GetPrice(F$2, "MonthlyAverage", "Mid", EOMONTH($A61, 0))</f>
        <v>135.5</v>
      </c>
      <c r="G61" s="127" t="e">
        <f t="shared" si="14"/>
        <v>#VALUE!</v>
      </c>
      <c r="H61" s="141" t="str">
        <f>_xll.GetPrice(H$2, "MonthlyAverage", "Mid", EOMONTH($A61, 0))</f>
        <v>#N/A No price available for MonthlyAverage before 31/05/2010</v>
      </c>
      <c r="I61" s="141" t="str">
        <f>_xll.GetPrice(I$2, "MonthlyAverage", "Mid", EOMONTH($A61, 0))</f>
        <v>#N/A No price available for MonthlyAverage before 31/05/2010</v>
      </c>
      <c r="J61" s="127" t="e">
        <f t="shared" si="15"/>
        <v>#VALUE!</v>
      </c>
      <c r="K61" s="141" t="str">
        <f>_xll.GetPrice(K$2, , "Mid", EOMONTH($A61, 0))</f>
        <v>#N/A No price available before 20/06/2014</v>
      </c>
      <c r="L61" s="141" t="str">
        <f>_xll.GetPrice(L$2, , "Mid", EOMONTH($A61, 0))</f>
        <v>#N/A No price available before 21/11/2014</v>
      </c>
      <c r="M61" s="127" t="e">
        <f t="shared" si="3"/>
        <v>#VALUE!</v>
      </c>
      <c r="N61" s="141" t="str">
        <f>_xll.GetPrice(N$2, , "Mid", EOMONTH($A61, 0))</f>
        <v>#N/A No price available before 11/07/2014</v>
      </c>
      <c r="O61" s="141" t="str">
        <f>_xll.GetPrice(O$2, , "Mid", EOMONTH($A61, 0))</f>
        <v>#N/A No price available before 15/03/2019</v>
      </c>
      <c r="P61" s="127" t="e">
        <f t="shared" si="4"/>
        <v>#VALUE!</v>
      </c>
      <c r="Q61" s="141">
        <f>_xll.GetPrice(Q$2, "MonthlyAverage", "Mid", EOMONTH($A61, 0))</f>
        <v>41.5</v>
      </c>
      <c r="R61" s="141">
        <f>_xll.GetPrice(R$2, , "Mid", EOMONTH($A61, 0))</f>
        <v>68.5</v>
      </c>
      <c r="S61" s="141">
        <f>_xll.GetPrice(S$2, , "Mid", EOMONTH($A61, 0))</f>
        <v>74.5</v>
      </c>
      <c r="T61" s="127">
        <f t="shared" si="16"/>
        <v>6</v>
      </c>
      <c r="U61" s="141" t="str">
        <f>_xll.GetPrice(U$2, "MonthlyAverage", "Mid", EOMONTH($A61, 0))</f>
        <v>#N/A No price available for MonthlyAverage before 30/07/2010</v>
      </c>
      <c r="V61" s="141" t="str">
        <f>_xll.GetPrice(V$2, "MonthlyAverage", "Mid", EOMONTH($A61, 0))</f>
        <v>#N/A No price available for MonthlyAverage before 29/01/2010</v>
      </c>
      <c r="W61" s="127" t="e">
        <f t="shared" si="17"/>
        <v>#VALUE!</v>
      </c>
      <c r="X61" s="141" t="str">
        <f>_xll.GetPrice(X$2, "MonthlyAverage", "Mid", EOMONTH($A61, 0))</f>
        <v>#N/A No price available for MonthlyAverage before 29/05/2015</v>
      </c>
      <c r="Y61" s="141" t="str">
        <f>_xll.GetPrice(Y$2, "MonthlyAverage", "Mid", EOMONTH($A61, 0))</f>
        <v>#N/A No price available for MonthlyAverage before 31/05/2012</v>
      </c>
      <c r="Z61" s="141" t="str">
        <f>_xll.GetPrice(Z$2, "MonthlyAverage", "Mid", EOMONTH($A61, 0))</f>
        <v>#N/A No price available for MonthlyAverage before 31/05/2012</v>
      </c>
      <c r="AA61" s="141" t="str">
        <f>_xll.GetPrice(AA$2, "MonthlyAverage", "Mid", EOMONTH($A61, 0))</f>
        <v>#N/A No price available for MonthlyAverage before 31/12/2013</v>
      </c>
      <c r="AB61" s="127" t="e">
        <f t="shared" si="18"/>
        <v>#VALUE!</v>
      </c>
      <c r="AC61" s="142" t="e">
        <f t="shared" si="8"/>
        <v>#VALUE!</v>
      </c>
      <c r="AD61" s="119" t="e">
        <f t="shared" si="9"/>
        <v>#VALUE!</v>
      </c>
      <c r="AE61" s="119" t="e">
        <f t="shared" si="10"/>
        <v>#VALUE!</v>
      </c>
      <c r="AF61" s="119" t="e">
        <f t="shared" si="11"/>
        <v>#VALUE!</v>
      </c>
      <c r="AG61" s="119" t="e">
        <f t="shared" si="12"/>
        <v>#VALUE!</v>
      </c>
    </row>
    <row r="62" spans="1:33" x14ac:dyDescent="0.3">
      <c r="A62" s="124">
        <v>35643</v>
      </c>
      <c r="B62" s="143" t="str">
        <f>_xll.GetPrice(B$2, "MonthlyAverage", "Mid", EOMONTH($A62, 0))</f>
        <v>#N/A No price available for MonthlyAverage before 30/09/2009</v>
      </c>
      <c r="C62" s="141" t="str">
        <f>_xll.GetPrice(C$2, "MonthlyAverage", "Mid", EOMONTH($A62, 0))</f>
        <v>#N/A No price available for MonthlyAverage before 30/10/2009</v>
      </c>
      <c r="D62" s="127" t="e">
        <f t="shared" si="13"/>
        <v>#VALUE!</v>
      </c>
      <c r="E62" s="141" t="str">
        <f>_xll.GetPrice(E$2, "MonthlyAverage", "Mid", EOMONTH($A62, 0))</f>
        <v>#N/A No price available for MonthlyAverage before 29/01/2010</v>
      </c>
      <c r="F62" s="141">
        <f>_xll.GetPrice(F$2, "MonthlyAverage", "Mid", EOMONTH($A62, 0))</f>
        <v>130</v>
      </c>
      <c r="G62" s="127" t="e">
        <f t="shared" si="14"/>
        <v>#VALUE!</v>
      </c>
      <c r="H62" s="141" t="str">
        <f>_xll.GetPrice(H$2, "MonthlyAverage", "Mid", EOMONTH($A62, 0))</f>
        <v>#N/A No price available for MonthlyAverage before 31/05/2010</v>
      </c>
      <c r="I62" s="141" t="str">
        <f>_xll.GetPrice(I$2, "MonthlyAverage", "Mid", EOMONTH($A62, 0))</f>
        <v>#N/A No price available for MonthlyAverage before 31/05/2010</v>
      </c>
      <c r="J62" s="127" t="e">
        <f t="shared" si="15"/>
        <v>#VALUE!</v>
      </c>
      <c r="K62" s="141" t="str">
        <f>_xll.GetPrice(K$2, , "Mid", EOMONTH($A62, 0))</f>
        <v>#N/A No price available before 20/06/2014</v>
      </c>
      <c r="L62" s="141" t="str">
        <f>_xll.GetPrice(L$2, , "Mid", EOMONTH($A62, 0))</f>
        <v>#N/A No price available before 21/11/2014</v>
      </c>
      <c r="M62" s="127" t="e">
        <f t="shared" si="3"/>
        <v>#VALUE!</v>
      </c>
      <c r="N62" s="141" t="str">
        <f>_xll.GetPrice(N$2, , "Mid", EOMONTH($A62, 0))</f>
        <v>#N/A No price available before 11/07/2014</v>
      </c>
      <c r="O62" s="141" t="str">
        <f>_xll.GetPrice(O$2, , "Mid", EOMONTH($A62, 0))</f>
        <v>#N/A No price available before 15/03/2019</v>
      </c>
      <c r="P62" s="127" t="e">
        <f t="shared" si="4"/>
        <v>#VALUE!</v>
      </c>
      <c r="Q62" s="141">
        <f>_xll.GetPrice(Q$2, "MonthlyAverage", "Mid", EOMONTH($A62, 0))</f>
        <v>41</v>
      </c>
      <c r="R62" s="141">
        <f>_xll.GetPrice(R$2, , "Mid", EOMONTH($A62, 0))</f>
        <v>67.5</v>
      </c>
      <c r="S62" s="141">
        <f>_xll.GetPrice(S$2, , "Mid", EOMONTH($A62, 0))</f>
        <v>73.5</v>
      </c>
      <c r="T62" s="127">
        <f t="shared" si="16"/>
        <v>6</v>
      </c>
      <c r="U62" s="141" t="str">
        <f>_xll.GetPrice(U$2, "MonthlyAverage", "Mid", EOMONTH($A62, 0))</f>
        <v>#N/A No price available for MonthlyAverage before 30/07/2010</v>
      </c>
      <c r="V62" s="141" t="str">
        <f>_xll.GetPrice(V$2, "MonthlyAverage", "Mid", EOMONTH($A62, 0))</f>
        <v>#N/A No price available for MonthlyAverage before 29/01/2010</v>
      </c>
      <c r="W62" s="127" t="e">
        <f t="shared" si="17"/>
        <v>#VALUE!</v>
      </c>
      <c r="X62" s="141" t="str">
        <f>_xll.GetPrice(X$2, "MonthlyAverage", "Mid", EOMONTH($A62, 0))</f>
        <v>#N/A No price available for MonthlyAverage before 29/05/2015</v>
      </c>
      <c r="Y62" s="141" t="str">
        <f>_xll.GetPrice(Y$2, "MonthlyAverage", "Mid", EOMONTH($A62, 0))</f>
        <v>#N/A No price available for MonthlyAverage before 31/05/2012</v>
      </c>
      <c r="Z62" s="141" t="str">
        <f>_xll.GetPrice(Z$2, "MonthlyAverage", "Mid", EOMONTH($A62, 0))</f>
        <v>#N/A No price available for MonthlyAverage before 31/05/2012</v>
      </c>
      <c r="AA62" s="141" t="str">
        <f>_xll.GetPrice(AA$2, "MonthlyAverage", "Mid", EOMONTH($A62, 0))</f>
        <v>#N/A No price available for MonthlyAverage before 31/12/2013</v>
      </c>
      <c r="AB62" s="127" t="e">
        <f t="shared" si="18"/>
        <v>#VALUE!</v>
      </c>
      <c r="AC62" s="142" t="e">
        <f t="shared" si="8"/>
        <v>#VALUE!</v>
      </c>
      <c r="AD62" s="119" t="e">
        <f t="shared" si="9"/>
        <v>#VALUE!</v>
      </c>
      <c r="AE62" s="119" t="e">
        <f t="shared" si="10"/>
        <v>#VALUE!</v>
      </c>
      <c r="AF62" s="119" t="e">
        <f t="shared" si="11"/>
        <v>#VALUE!</v>
      </c>
      <c r="AG62" s="119" t="e">
        <f t="shared" si="12"/>
        <v>#VALUE!</v>
      </c>
    </row>
    <row r="63" spans="1:33" x14ac:dyDescent="0.3">
      <c r="A63" s="124">
        <v>35674</v>
      </c>
      <c r="B63" s="143" t="str">
        <f>_xll.GetPrice(B$2, "MonthlyAverage", "Mid", EOMONTH($A63, 0))</f>
        <v>#N/A No price available for MonthlyAverage before 30/09/2009</v>
      </c>
      <c r="C63" s="141" t="str">
        <f>_xll.GetPrice(C$2, "MonthlyAverage", "Mid", EOMONTH($A63, 0))</f>
        <v>#N/A No price available for MonthlyAverage before 30/10/2009</v>
      </c>
      <c r="D63" s="127" t="e">
        <f t="shared" si="13"/>
        <v>#VALUE!</v>
      </c>
      <c r="E63" s="141" t="str">
        <f>_xll.GetPrice(E$2, "MonthlyAverage", "Mid", EOMONTH($A63, 0))</f>
        <v>#N/A No price available for MonthlyAverage before 29/01/2010</v>
      </c>
      <c r="F63" s="141">
        <f>_xll.GetPrice(F$2, "MonthlyAverage", "Mid", EOMONTH($A63, 0))</f>
        <v>129.5</v>
      </c>
      <c r="G63" s="127" t="e">
        <f t="shared" si="14"/>
        <v>#VALUE!</v>
      </c>
      <c r="H63" s="141" t="str">
        <f>_xll.GetPrice(H$2, "MonthlyAverage", "Mid", EOMONTH($A63, 0))</f>
        <v>#N/A No price available for MonthlyAverage before 31/05/2010</v>
      </c>
      <c r="I63" s="141" t="str">
        <f>_xll.GetPrice(I$2, "MonthlyAverage", "Mid", EOMONTH($A63, 0))</f>
        <v>#N/A No price available for MonthlyAverage before 31/05/2010</v>
      </c>
      <c r="J63" s="127" t="e">
        <f t="shared" si="15"/>
        <v>#VALUE!</v>
      </c>
      <c r="K63" s="141" t="str">
        <f>_xll.GetPrice(K$2, , "Mid", EOMONTH($A63, 0))</f>
        <v>#N/A No price available before 20/06/2014</v>
      </c>
      <c r="L63" s="141" t="str">
        <f>_xll.GetPrice(L$2, , "Mid", EOMONTH($A63, 0))</f>
        <v>#N/A No price available before 21/11/2014</v>
      </c>
      <c r="M63" s="127" t="e">
        <f t="shared" si="3"/>
        <v>#VALUE!</v>
      </c>
      <c r="N63" s="141" t="str">
        <f>_xll.GetPrice(N$2, , "Mid", EOMONTH($A63, 0))</f>
        <v>#N/A No price available before 11/07/2014</v>
      </c>
      <c r="O63" s="141" t="str">
        <f>_xll.GetPrice(O$2, , "Mid", EOMONTH($A63, 0))</f>
        <v>#N/A No price available before 15/03/2019</v>
      </c>
      <c r="P63" s="127" t="e">
        <f t="shared" si="4"/>
        <v>#VALUE!</v>
      </c>
      <c r="Q63" s="141">
        <f>_xll.GetPrice(Q$2, "MonthlyAverage", "Mid", EOMONTH($A63, 0))</f>
        <v>39.5</v>
      </c>
      <c r="R63" s="141">
        <f>_xll.GetPrice(R$2, , "Mid", EOMONTH($A63, 0))</f>
        <v>66.5</v>
      </c>
      <c r="S63" s="141">
        <f>_xll.GetPrice(S$2, , "Mid", EOMONTH($A63, 0))</f>
        <v>72.5</v>
      </c>
      <c r="T63" s="127">
        <f t="shared" si="16"/>
        <v>6</v>
      </c>
      <c r="U63" s="141" t="str">
        <f>_xll.GetPrice(U$2, "MonthlyAverage", "Mid", EOMONTH($A63, 0))</f>
        <v>#N/A No price available for MonthlyAverage before 30/07/2010</v>
      </c>
      <c r="V63" s="141" t="str">
        <f>_xll.GetPrice(V$2, "MonthlyAverage", "Mid", EOMONTH($A63, 0))</f>
        <v>#N/A No price available for MonthlyAverage before 29/01/2010</v>
      </c>
      <c r="W63" s="127" t="e">
        <f t="shared" si="17"/>
        <v>#VALUE!</v>
      </c>
      <c r="X63" s="141" t="str">
        <f>_xll.GetPrice(X$2, "MonthlyAverage", "Mid", EOMONTH($A63, 0))</f>
        <v>#N/A No price available for MonthlyAverage before 29/05/2015</v>
      </c>
      <c r="Y63" s="141" t="str">
        <f>_xll.GetPrice(Y$2, "MonthlyAverage", "Mid", EOMONTH($A63, 0))</f>
        <v>#N/A No price available for MonthlyAverage before 31/05/2012</v>
      </c>
      <c r="Z63" s="141" t="str">
        <f>_xll.GetPrice(Z$2, "MonthlyAverage", "Mid", EOMONTH($A63, 0))</f>
        <v>#N/A No price available for MonthlyAverage before 31/05/2012</v>
      </c>
      <c r="AA63" s="141" t="str">
        <f>_xll.GetPrice(AA$2, "MonthlyAverage", "Mid", EOMONTH($A63, 0))</f>
        <v>#N/A No price available for MonthlyAverage before 31/12/2013</v>
      </c>
      <c r="AB63" s="127" t="e">
        <f t="shared" si="18"/>
        <v>#VALUE!</v>
      </c>
      <c r="AC63" s="142" t="e">
        <f t="shared" si="8"/>
        <v>#VALUE!</v>
      </c>
      <c r="AD63" s="119" t="e">
        <f t="shared" si="9"/>
        <v>#VALUE!</v>
      </c>
      <c r="AE63" s="119" t="e">
        <f t="shared" si="10"/>
        <v>#VALUE!</v>
      </c>
      <c r="AF63" s="119" t="e">
        <f t="shared" si="11"/>
        <v>#VALUE!</v>
      </c>
      <c r="AG63" s="119" t="e">
        <f t="shared" si="12"/>
        <v>#VALUE!</v>
      </c>
    </row>
    <row r="64" spans="1:33" x14ac:dyDescent="0.3">
      <c r="A64" s="124">
        <v>35704</v>
      </c>
      <c r="B64" s="143" t="str">
        <f>_xll.GetPrice(B$2, "MonthlyAverage", "Mid", EOMONTH($A64, 0))</f>
        <v>#N/A No price available for MonthlyAverage before 30/09/2009</v>
      </c>
      <c r="C64" s="141" t="str">
        <f>_xll.GetPrice(C$2, "MonthlyAverage", "Mid", EOMONTH($A64, 0))</f>
        <v>#N/A No price available for MonthlyAverage before 30/10/2009</v>
      </c>
      <c r="D64" s="127" t="e">
        <f t="shared" si="13"/>
        <v>#VALUE!</v>
      </c>
      <c r="E64" s="141" t="str">
        <f>_xll.GetPrice(E$2, "MonthlyAverage", "Mid", EOMONTH($A64, 0))</f>
        <v>#N/A No price available for MonthlyAverage before 29/01/2010</v>
      </c>
      <c r="F64" s="141">
        <f>_xll.GetPrice(F$2, "MonthlyAverage", "Mid", EOMONTH($A64, 0))</f>
        <v>129.5</v>
      </c>
      <c r="G64" s="127" t="e">
        <f t="shared" si="14"/>
        <v>#VALUE!</v>
      </c>
      <c r="H64" s="141" t="str">
        <f>_xll.GetPrice(H$2, "MonthlyAverage", "Mid", EOMONTH($A64, 0))</f>
        <v>#N/A No price available for MonthlyAverage before 31/05/2010</v>
      </c>
      <c r="I64" s="141" t="str">
        <f>_xll.GetPrice(I$2, "MonthlyAverage", "Mid", EOMONTH($A64, 0))</f>
        <v>#N/A No price available for MonthlyAverage before 31/05/2010</v>
      </c>
      <c r="J64" s="127" t="e">
        <f t="shared" si="15"/>
        <v>#VALUE!</v>
      </c>
      <c r="K64" s="141" t="str">
        <f>_xll.GetPrice(K$2, , "Mid", EOMONTH($A64, 0))</f>
        <v>#N/A No price available before 20/06/2014</v>
      </c>
      <c r="L64" s="141" t="str">
        <f>_xll.GetPrice(L$2, , "Mid", EOMONTH($A64, 0))</f>
        <v>#N/A No price available before 21/11/2014</v>
      </c>
      <c r="M64" s="127" t="e">
        <f t="shared" si="3"/>
        <v>#VALUE!</v>
      </c>
      <c r="N64" s="141" t="str">
        <f>_xll.GetPrice(N$2, , "Mid", EOMONTH($A64, 0))</f>
        <v>#N/A No price available before 11/07/2014</v>
      </c>
      <c r="O64" s="141" t="str">
        <f>_xll.GetPrice(O$2, , "Mid", EOMONTH($A64, 0))</f>
        <v>#N/A No price available before 15/03/2019</v>
      </c>
      <c r="P64" s="127" t="e">
        <f t="shared" si="4"/>
        <v>#VALUE!</v>
      </c>
      <c r="Q64" s="141">
        <f>_xll.GetPrice(Q$2, "MonthlyAverage", "Mid", EOMONTH($A64, 0))</f>
        <v>38.5</v>
      </c>
      <c r="R64" s="141">
        <f>_xll.GetPrice(R$2, , "Mid", EOMONTH($A64, 0))</f>
        <v>66.5</v>
      </c>
      <c r="S64" s="141">
        <f>_xll.GetPrice(S$2, , "Mid", EOMONTH($A64, 0))</f>
        <v>72.5</v>
      </c>
      <c r="T64" s="127">
        <f t="shared" si="16"/>
        <v>6</v>
      </c>
      <c r="U64" s="141" t="str">
        <f>_xll.GetPrice(U$2, "MonthlyAverage", "Mid", EOMONTH($A64, 0))</f>
        <v>#N/A No price available for MonthlyAverage before 30/07/2010</v>
      </c>
      <c r="V64" s="141" t="str">
        <f>_xll.GetPrice(V$2, "MonthlyAverage", "Mid", EOMONTH($A64, 0))</f>
        <v>#N/A No price available for MonthlyAverage before 29/01/2010</v>
      </c>
      <c r="W64" s="127" t="e">
        <f t="shared" si="17"/>
        <v>#VALUE!</v>
      </c>
      <c r="X64" s="141" t="str">
        <f>_xll.GetPrice(X$2, "MonthlyAverage", "Mid", EOMONTH($A64, 0))</f>
        <v>#N/A No price available for MonthlyAverage before 29/05/2015</v>
      </c>
      <c r="Y64" s="141" t="str">
        <f>_xll.GetPrice(Y$2, "MonthlyAverage", "Mid", EOMONTH($A64, 0))</f>
        <v>#N/A No price available for MonthlyAverage before 31/05/2012</v>
      </c>
      <c r="Z64" s="141" t="str">
        <f>_xll.GetPrice(Z$2, "MonthlyAverage", "Mid", EOMONTH($A64, 0))</f>
        <v>#N/A No price available for MonthlyAverage before 31/05/2012</v>
      </c>
      <c r="AA64" s="141" t="str">
        <f>_xll.GetPrice(AA$2, "MonthlyAverage", "Mid", EOMONTH($A64, 0))</f>
        <v>#N/A No price available for MonthlyAverage before 31/12/2013</v>
      </c>
      <c r="AB64" s="127" t="e">
        <f t="shared" si="18"/>
        <v>#VALUE!</v>
      </c>
      <c r="AC64" s="142" t="e">
        <f t="shared" si="8"/>
        <v>#VALUE!</v>
      </c>
      <c r="AD64" s="119" t="e">
        <f t="shared" si="9"/>
        <v>#VALUE!</v>
      </c>
      <c r="AE64" s="119" t="e">
        <f t="shared" si="10"/>
        <v>#VALUE!</v>
      </c>
      <c r="AF64" s="119" t="e">
        <f t="shared" si="11"/>
        <v>#VALUE!</v>
      </c>
      <c r="AG64" s="119" t="e">
        <f t="shared" si="12"/>
        <v>#VALUE!</v>
      </c>
    </row>
    <row r="65" spans="1:33" x14ac:dyDescent="0.3">
      <c r="A65" s="124">
        <v>35735</v>
      </c>
      <c r="B65" s="143" t="str">
        <f>_xll.GetPrice(B$2, "MonthlyAverage", "Mid", EOMONTH($A65, 0))</f>
        <v>#N/A No price available for MonthlyAverage before 30/09/2009</v>
      </c>
      <c r="C65" s="141" t="str">
        <f>_xll.GetPrice(C$2, "MonthlyAverage", "Mid", EOMONTH($A65, 0))</f>
        <v>#N/A No price available for MonthlyAverage before 30/10/2009</v>
      </c>
      <c r="D65" s="127" t="e">
        <f t="shared" si="13"/>
        <v>#VALUE!</v>
      </c>
      <c r="E65" s="141" t="str">
        <f>_xll.GetPrice(E$2, "MonthlyAverage", "Mid", EOMONTH($A65, 0))</f>
        <v>#N/A No price available for MonthlyAverage before 29/01/2010</v>
      </c>
      <c r="F65" s="141">
        <f>_xll.GetPrice(F$2, "MonthlyAverage", "Mid", EOMONTH($A65, 0))</f>
        <v>133</v>
      </c>
      <c r="G65" s="127" t="e">
        <f t="shared" si="14"/>
        <v>#VALUE!</v>
      </c>
      <c r="H65" s="141" t="str">
        <f>_xll.GetPrice(H$2, "MonthlyAverage", "Mid", EOMONTH($A65, 0))</f>
        <v>#N/A No price available for MonthlyAverage before 31/05/2010</v>
      </c>
      <c r="I65" s="141" t="str">
        <f>_xll.GetPrice(I$2, "MonthlyAverage", "Mid", EOMONTH($A65, 0))</f>
        <v>#N/A No price available for MonthlyAverage before 31/05/2010</v>
      </c>
      <c r="J65" s="127" t="e">
        <f t="shared" si="15"/>
        <v>#VALUE!</v>
      </c>
      <c r="K65" s="141" t="str">
        <f>_xll.GetPrice(K$2, , "Mid", EOMONTH($A65, 0))</f>
        <v>#N/A No price available before 20/06/2014</v>
      </c>
      <c r="L65" s="141" t="str">
        <f>_xll.GetPrice(L$2, , "Mid", EOMONTH($A65, 0))</f>
        <v>#N/A No price available before 21/11/2014</v>
      </c>
      <c r="M65" s="127" t="e">
        <f t="shared" si="3"/>
        <v>#VALUE!</v>
      </c>
      <c r="N65" s="141" t="str">
        <f>_xll.GetPrice(N$2, , "Mid", EOMONTH($A65, 0))</f>
        <v>#N/A No price available before 11/07/2014</v>
      </c>
      <c r="O65" s="141" t="str">
        <f>_xll.GetPrice(O$2, , "Mid", EOMONTH($A65, 0))</f>
        <v>#N/A No price available before 15/03/2019</v>
      </c>
      <c r="P65" s="127" t="e">
        <f t="shared" si="4"/>
        <v>#VALUE!</v>
      </c>
      <c r="Q65" s="141">
        <f>_xll.GetPrice(Q$2, "MonthlyAverage", "Mid", EOMONTH($A65, 0))</f>
        <v>38.5</v>
      </c>
      <c r="R65" s="141">
        <f>_xll.GetPrice(R$2, , "Mid", EOMONTH($A65, 0))</f>
        <v>66.5</v>
      </c>
      <c r="S65" s="141">
        <f>_xll.GetPrice(S$2, , "Mid", EOMONTH($A65, 0))</f>
        <v>72.5</v>
      </c>
      <c r="T65" s="127">
        <f t="shared" si="16"/>
        <v>6</v>
      </c>
      <c r="U65" s="141" t="str">
        <f>_xll.GetPrice(U$2, "MonthlyAverage", "Mid", EOMONTH($A65, 0))</f>
        <v>#N/A No price available for MonthlyAverage before 30/07/2010</v>
      </c>
      <c r="V65" s="141" t="str">
        <f>_xll.GetPrice(V$2, "MonthlyAverage", "Mid", EOMONTH($A65, 0))</f>
        <v>#N/A No price available for MonthlyAverage before 29/01/2010</v>
      </c>
      <c r="W65" s="127" t="e">
        <f t="shared" si="17"/>
        <v>#VALUE!</v>
      </c>
      <c r="X65" s="141" t="str">
        <f>_xll.GetPrice(X$2, "MonthlyAverage", "Mid", EOMONTH($A65, 0))</f>
        <v>#N/A No price available for MonthlyAverage before 29/05/2015</v>
      </c>
      <c r="Y65" s="141" t="str">
        <f>_xll.GetPrice(Y$2, "MonthlyAverage", "Mid", EOMONTH($A65, 0))</f>
        <v>#N/A No price available for MonthlyAverage before 31/05/2012</v>
      </c>
      <c r="Z65" s="141" t="str">
        <f>_xll.GetPrice(Z$2, "MonthlyAverage", "Mid", EOMONTH($A65, 0))</f>
        <v>#N/A No price available for MonthlyAverage before 31/05/2012</v>
      </c>
      <c r="AA65" s="141" t="str">
        <f>_xll.GetPrice(AA$2, "MonthlyAverage", "Mid", EOMONTH($A65, 0))</f>
        <v>#N/A No price available for MonthlyAverage before 31/12/2013</v>
      </c>
      <c r="AB65" s="127" t="e">
        <f t="shared" si="18"/>
        <v>#VALUE!</v>
      </c>
      <c r="AC65" s="142" t="e">
        <f t="shared" si="8"/>
        <v>#VALUE!</v>
      </c>
      <c r="AD65" s="119" t="e">
        <f t="shared" si="9"/>
        <v>#VALUE!</v>
      </c>
      <c r="AE65" s="119" t="e">
        <f t="shared" si="10"/>
        <v>#VALUE!</v>
      </c>
      <c r="AF65" s="119" t="e">
        <f t="shared" si="11"/>
        <v>#VALUE!</v>
      </c>
      <c r="AG65" s="119" t="e">
        <f t="shared" si="12"/>
        <v>#VALUE!</v>
      </c>
    </row>
    <row r="66" spans="1:33" x14ac:dyDescent="0.3">
      <c r="A66" s="124">
        <v>35765</v>
      </c>
      <c r="B66" s="143" t="str">
        <f>_xll.GetPrice(B$2, "MonthlyAverage", "Mid", EOMONTH($A66, 0))</f>
        <v>#N/A No price available for MonthlyAverage before 30/09/2009</v>
      </c>
      <c r="C66" s="141" t="str">
        <f>_xll.GetPrice(C$2, "MonthlyAverage", "Mid", EOMONTH($A66, 0))</f>
        <v>#N/A No price available for MonthlyAverage before 30/10/2009</v>
      </c>
      <c r="D66" s="127" t="e">
        <f t="shared" si="13"/>
        <v>#VALUE!</v>
      </c>
      <c r="E66" s="141" t="str">
        <f>_xll.GetPrice(E$2, "MonthlyAverage", "Mid", EOMONTH($A66, 0))</f>
        <v>#N/A No price available for MonthlyAverage before 29/01/2010</v>
      </c>
      <c r="F66" s="141">
        <f>_xll.GetPrice(F$2, "MonthlyAverage", "Mid", EOMONTH($A66, 0))</f>
        <v>134</v>
      </c>
      <c r="G66" s="127" t="e">
        <f t="shared" si="14"/>
        <v>#VALUE!</v>
      </c>
      <c r="H66" s="141" t="str">
        <f>_xll.GetPrice(H$2, "MonthlyAverage", "Mid", EOMONTH($A66, 0))</f>
        <v>#N/A No price available for MonthlyAverage before 31/05/2010</v>
      </c>
      <c r="I66" s="141" t="str">
        <f>_xll.GetPrice(I$2, "MonthlyAverage", "Mid", EOMONTH($A66, 0))</f>
        <v>#N/A No price available for MonthlyAverage before 31/05/2010</v>
      </c>
      <c r="J66" s="127" t="e">
        <f t="shared" si="15"/>
        <v>#VALUE!</v>
      </c>
      <c r="K66" s="141" t="str">
        <f>_xll.GetPrice(K$2, , "Mid", EOMONTH($A66, 0))</f>
        <v>#N/A No price available before 20/06/2014</v>
      </c>
      <c r="L66" s="141" t="str">
        <f>_xll.GetPrice(L$2, , "Mid", EOMONTH($A66, 0))</f>
        <v>#N/A No price available before 21/11/2014</v>
      </c>
      <c r="M66" s="127" t="e">
        <f t="shared" si="3"/>
        <v>#VALUE!</v>
      </c>
      <c r="N66" s="141" t="str">
        <f>_xll.GetPrice(N$2, , "Mid", EOMONTH($A66, 0))</f>
        <v>#N/A No price available before 11/07/2014</v>
      </c>
      <c r="O66" s="141" t="str">
        <f>_xll.GetPrice(O$2, , "Mid", EOMONTH($A66, 0))</f>
        <v>#N/A No price available before 15/03/2019</v>
      </c>
      <c r="P66" s="127" t="e">
        <f t="shared" si="4"/>
        <v>#VALUE!</v>
      </c>
      <c r="Q66" s="141">
        <f>_xll.GetPrice(Q$2, "MonthlyAverage", "Mid", EOMONTH($A66, 0))</f>
        <v>38.5</v>
      </c>
      <c r="R66" s="141">
        <f>_xll.GetPrice(R$2, , "Mid", EOMONTH($A66, 0))</f>
        <v>66.5</v>
      </c>
      <c r="S66" s="141">
        <f>_xll.GetPrice(S$2, , "Mid", EOMONTH($A66, 0))</f>
        <v>72.5</v>
      </c>
      <c r="T66" s="127">
        <f t="shared" si="16"/>
        <v>6</v>
      </c>
      <c r="U66" s="141" t="str">
        <f>_xll.GetPrice(U$2, "MonthlyAverage", "Mid", EOMONTH($A66, 0))</f>
        <v>#N/A No price available for MonthlyAverage before 30/07/2010</v>
      </c>
      <c r="V66" s="141" t="str">
        <f>_xll.GetPrice(V$2, "MonthlyAverage", "Mid", EOMONTH($A66, 0))</f>
        <v>#N/A No price available for MonthlyAverage before 29/01/2010</v>
      </c>
      <c r="W66" s="127" t="e">
        <f t="shared" si="17"/>
        <v>#VALUE!</v>
      </c>
      <c r="X66" s="141" t="str">
        <f>_xll.GetPrice(X$2, "MonthlyAverage", "Mid", EOMONTH($A66, 0))</f>
        <v>#N/A No price available for MonthlyAverage before 29/05/2015</v>
      </c>
      <c r="Y66" s="141" t="str">
        <f>_xll.GetPrice(Y$2, "MonthlyAverage", "Mid", EOMONTH($A66, 0))</f>
        <v>#N/A No price available for MonthlyAverage before 31/05/2012</v>
      </c>
      <c r="Z66" s="141" t="str">
        <f>_xll.GetPrice(Z$2, "MonthlyAverage", "Mid", EOMONTH($A66, 0))</f>
        <v>#N/A No price available for MonthlyAverage before 31/05/2012</v>
      </c>
      <c r="AA66" s="141" t="str">
        <f>_xll.GetPrice(AA$2, "MonthlyAverage", "Mid", EOMONTH($A66, 0))</f>
        <v>#N/A No price available for MonthlyAverage before 31/12/2013</v>
      </c>
      <c r="AB66" s="127" t="e">
        <f t="shared" si="18"/>
        <v>#VALUE!</v>
      </c>
      <c r="AC66" s="142" t="e">
        <f t="shared" si="8"/>
        <v>#VALUE!</v>
      </c>
      <c r="AD66" s="119" t="e">
        <f t="shared" si="9"/>
        <v>#VALUE!</v>
      </c>
      <c r="AE66" s="119" t="e">
        <f t="shared" si="10"/>
        <v>#VALUE!</v>
      </c>
      <c r="AF66" s="119" t="e">
        <f t="shared" si="11"/>
        <v>#VALUE!</v>
      </c>
      <c r="AG66" s="119" t="e">
        <f t="shared" si="12"/>
        <v>#VALUE!</v>
      </c>
    </row>
    <row r="67" spans="1:33" x14ac:dyDescent="0.3">
      <c r="A67" s="124">
        <v>35796</v>
      </c>
      <c r="B67" s="143" t="str">
        <f>_xll.GetPrice(B$2, "MonthlyAverage", "Mid", EOMONTH($A67, 0))</f>
        <v>#N/A No price available for MonthlyAverage before 30/09/2009</v>
      </c>
      <c r="C67" s="141" t="str">
        <f>_xll.GetPrice(C$2, "MonthlyAverage", "Mid", EOMONTH($A67, 0))</f>
        <v>#N/A No price available for MonthlyAverage before 30/10/2009</v>
      </c>
      <c r="D67" s="127" t="e">
        <f t="shared" si="13"/>
        <v>#VALUE!</v>
      </c>
      <c r="E67" s="141" t="str">
        <f>_xll.GetPrice(E$2, "MonthlyAverage", "Mid", EOMONTH($A67, 0))</f>
        <v>#N/A No price available for MonthlyAverage before 29/01/2010</v>
      </c>
      <c r="F67" s="141">
        <f>_xll.GetPrice(F$2, "MonthlyAverage", "Mid", EOMONTH($A67, 0))</f>
        <v>130.75</v>
      </c>
      <c r="G67" s="127" t="e">
        <f t="shared" si="14"/>
        <v>#VALUE!</v>
      </c>
      <c r="H67" s="141" t="str">
        <f>_xll.GetPrice(H$2, "MonthlyAverage", "Mid", EOMONTH($A67, 0))</f>
        <v>#N/A No price available for MonthlyAverage before 31/05/2010</v>
      </c>
      <c r="I67" s="141" t="str">
        <f>_xll.GetPrice(I$2, "MonthlyAverage", "Mid", EOMONTH($A67, 0))</f>
        <v>#N/A No price available for MonthlyAverage before 31/05/2010</v>
      </c>
      <c r="J67" s="127" t="e">
        <f t="shared" si="15"/>
        <v>#VALUE!</v>
      </c>
      <c r="K67" s="141" t="str">
        <f>_xll.GetPrice(K$2, , "Mid", EOMONTH($A67, 0))</f>
        <v>#N/A No price available before 20/06/2014</v>
      </c>
      <c r="L67" s="141" t="str">
        <f>_xll.GetPrice(L$2, , "Mid", EOMONTH($A67, 0))</f>
        <v>#N/A No price available before 21/11/2014</v>
      </c>
      <c r="M67" s="127" t="e">
        <f t="shared" si="3"/>
        <v>#VALUE!</v>
      </c>
      <c r="N67" s="141" t="str">
        <f>_xll.GetPrice(N$2, , "Mid", EOMONTH($A67, 0))</f>
        <v>#N/A No price available before 11/07/2014</v>
      </c>
      <c r="O67" s="141" t="str">
        <f>_xll.GetPrice(O$2, , "Mid", EOMONTH($A67, 0))</f>
        <v>#N/A No price available before 15/03/2019</v>
      </c>
      <c r="P67" s="127" t="e">
        <f t="shared" si="4"/>
        <v>#VALUE!</v>
      </c>
      <c r="Q67" s="141">
        <f>_xll.GetPrice(Q$2, "MonthlyAverage", "Mid", EOMONTH($A67, 0))</f>
        <v>38.5</v>
      </c>
      <c r="R67" s="141">
        <f>_xll.GetPrice(R$2, , "Mid", EOMONTH($A67, 0))</f>
        <v>66.5</v>
      </c>
      <c r="S67" s="141">
        <f>_xll.GetPrice(S$2, , "Mid", EOMONTH($A67, 0))</f>
        <v>72.5</v>
      </c>
      <c r="T67" s="127">
        <f t="shared" si="16"/>
        <v>6</v>
      </c>
      <c r="U67" s="141" t="str">
        <f>_xll.GetPrice(U$2, "MonthlyAverage", "Mid", EOMONTH($A67, 0))</f>
        <v>#N/A No price available for MonthlyAverage before 30/07/2010</v>
      </c>
      <c r="V67" s="141" t="str">
        <f>_xll.GetPrice(V$2, "MonthlyAverage", "Mid", EOMONTH($A67, 0))</f>
        <v>#N/A No price available for MonthlyAverage before 29/01/2010</v>
      </c>
      <c r="W67" s="127" t="e">
        <f t="shared" si="17"/>
        <v>#VALUE!</v>
      </c>
      <c r="X67" s="141" t="str">
        <f>_xll.GetPrice(X$2, "MonthlyAverage", "Mid", EOMONTH($A67, 0))</f>
        <v>#N/A No price available for MonthlyAverage before 29/05/2015</v>
      </c>
      <c r="Y67" s="141" t="str">
        <f>_xll.GetPrice(Y$2, "MonthlyAverage", "Mid", EOMONTH($A67, 0))</f>
        <v>#N/A No price available for MonthlyAverage before 31/05/2012</v>
      </c>
      <c r="Z67" s="141" t="str">
        <f>_xll.GetPrice(Z$2, "MonthlyAverage", "Mid", EOMONTH($A67, 0))</f>
        <v>#N/A No price available for MonthlyAverage before 31/05/2012</v>
      </c>
      <c r="AA67" s="141" t="str">
        <f>_xll.GetPrice(AA$2, "MonthlyAverage", "Mid", EOMONTH($A67, 0))</f>
        <v>#N/A No price available for MonthlyAverage before 31/12/2013</v>
      </c>
      <c r="AB67" s="127" t="e">
        <f t="shared" si="18"/>
        <v>#VALUE!</v>
      </c>
      <c r="AC67" s="142" t="e">
        <f t="shared" si="8"/>
        <v>#VALUE!</v>
      </c>
      <c r="AD67" s="119" t="e">
        <f t="shared" si="9"/>
        <v>#VALUE!</v>
      </c>
      <c r="AE67" s="119" t="e">
        <f t="shared" si="10"/>
        <v>#VALUE!</v>
      </c>
      <c r="AF67" s="119" t="e">
        <f t="shared" si="11"/>
        <v>#VALUE!</v>
      </c>
      <c r="AG67" s="119" t="e">
        <f t="shared" si="12"/>
        <v>#VALUE!</v>
      </c>
    </row>
    <row r="68" spans="1:33" x14ac:dyDescent="0.3">
      <c r="A68" s="124">
        <v>35827</v>
      </c>
      <c r="B68" s="143" t="str">
        <f>_xll.GetPrice(B$2, "MonthlyAverage", "Mid", EOMONTH($A68, 0))</f>
        <v>#N/A No price available for MonthlyAverage before 30/09/2009</v>
      </c>
      <c r="C68" s="141" t="str">
        <f>_xll.GetPrice(C$2, "MonthlyAverage", "Mid", EOMONTH($A68, 0))</f>
        <v>#N/A No price available for MonthlyAverage before 30/10/2009</v>
      </c>
      <c r="D68" s="127" t="e">
        <f t="shared" si="13"/>
        <v>#VALUE!</v>
      </c>
      <c r="E68" s="141" t="str">
        <f>_xll.GetPrice(E$2, "MonthlyAverage", "Mid", EOMONTH($A68, 0))</f>
        <v>#N/A No price available for MonthlyAverage before 29/01/2010</v>
      </c>
      <c r="F68" s="141">
        <f>_xll.GetPrice(F$2, "MonthlyAverage", "Mid", EOMONTH($A68, 0))</f>
        <v>119.38</v>
      </c>
      <c r="G68" s="127" t="e">
        <f t="shared" si="14"/>
        <v>#VALUE!</v>
      </c>
      <c r="H68" s="141" t="str">
        <f>_xll.GetPrice(H$2, "MonthlyAverage", "Mid", EOMONTH($A68, 0))</f>
        <v>#N/A No price available for MonthlyAverage before 31/05/2010</v>
      </c>
      <c r="I68" s="141" t="str">
        <f>_xll.GetPrice(I$2, "MonthlyAverage", "Mid", EOMONTH($A68, 0))</f>
        <v>#N/A No price available for MonthlyAverage before 31/05/2010</v>
      </c>
      <c r="J68" s="127" t="e">
        <f t="shared" si="15"/>
        <v>#VALUE!</v>
      </c>
      <c r="K68" s="141" t="str">
        <f>_xll.GetPrice(K$2, , "Mid", EOMONTH($A68, 0))</f>
        <v>#N/A No price available before 20/06/2014</v>
      </c>
      <c r="L68" s="141" t="str">
        <f>_xll.GetPrice(L$2, , "Mid", EOMONTH($A68, 0))</f>
        <v>#N/A No price available before 21/11/2014</v>
      </c>
      <c r="M68" s="127" t="e">
        <f t="shared" si="3"/>
        <v>#VALUE!</v>
      </c>
      <c r="N68" s="141" t="str">
        <f>_xll.GetPrice(N$2, , "Mid", EOMONTH($A68, 0))</f>
        <v>#N/A No price available before 11/07/2014</v>
      </c>
      <c r="O68" s="141" t="str">
        <f>_xll.GetPrice(O$2, , "Mid", EOMONTH($A68, 0))</f>
        <v>#N/A No price available before 15/03/2019</v>
      </c>
      <c r="P68" s="127" t="e">
        <f t="shared" si="4"/>
        <v>#VALUE!</v>
      </c>
      <c r="Q68" s="141">
        <f>_xll.GetPrice(Q$2, "MonthlyAverage", "Mid", EOMONTH($A68, 0))</f>
        <v>30.5</v>
      </c>
      <c r="R68" s="141">
        <f>_xll.GetPrice(R$2, , "Mid", EOMONTH($A68, 0))</f>
        <v>57.5</v>
      </c>
      <c r="S68" s="141">
        <f>_xll.GetPrice(S$2, , "Mid", EOMONTH($A68, 0))</f>
        <v>63.5</v>
      </c>
      <c r="T68" s="127">
        <f t="shared" si="16"/>
        <v>6</v>
      </c>
      <c r="U68" s="141" t="str">
        <f>_xll.GetPrice(U$2, "MonthlyAverage", "Mid", EOMONTH($A68, 0))</f>
        <v>#N/A No price available for MonthlyAverage before 30/07/2010</v>
      </c>
      <c r="V68" s="141" t="str">
        <f>_xll.GetPrice(V$2, "MonthlyAverage", "Mid", EOMONTH($A68, 0))</f>
        <v>#N/A No price available for MonthlyAverage before 29/01/2010</v>
      </c>
      <c r="W68" s="127" t="e">
        <f t="shared" si="17"/>
        <v>#VALUE!</v>
      </c>
      <c r="X68" s="141" t="str">
        <f>_xll.GetPrice(X$2, "MonthlyAverage", "Mid", EOMONTH($A68, 0))</f>
        <v>#N/A No price available for MonthlyAverage before 29/05/2015</v>
      </c>
      <c r="Y68" s="141" t="str">
        <f>_xll.GetPrice(Y$2, "MonthlyAverage", "Mid", EOMONTH($A68, 0))</f>
        <v>#N/A No price available for MonthlyAverage before 31/05/2012</v>
      </c>
      <c r="Z68" s="141" t="str">
        <f>_xll.GetPrice(Z$2, "MonthlyAverage", "Mid", EOMONTH($A68, 0))</f>
        <v>#N/A No price available for MonthlyAverage before 31/05/2012</v>
      </c>
      <c r="AA68" s="141" t="str">
        <f>_xll.GetPrice(AA$2, "MonthlyAverage", "Mid", EOMONTH($A68, 0))</f>
        <v>#N/A No price available for MonthlyAverage before 31/12/2013</v>
      </c>
      <c r="AB68" s="127" t="e">
        <f t="shared" si="18"/>
        <v>#VALUE!</v>
      </c>
      <c r="AC68" s="142" t="e">
        <f t="shared" si="8"/>
        <v>#VALUE!</v>
      </c>
      <c r="AD68" s="119" t="e">
        <f t="shared" si="9"/>
        <v>#VALUE!</v>
      </c>
      <c r="AE68" s="119" t="e">
        <f t="shared" si="10"/>
        <v>#VALUE!</v>
      </c>
      <c r="AF68" s="119" t="e">
        <f t="shared" si="11"/>
        <v>#VALUE!</v>
      </c>
      <c r="AG68" s="119" t="e">
        <f t="shared" si="12"/>
        <v>#VALUE!</v>
      </c>
    </row>
    <row r="69" spans="1:33" x14ac:dyDescent="0.3">
      <c r="A69" s="124">
        <v>35855</v>
      </c>
      <c r="B69" s="143" t="str">
        <f>_xll.GetPrice(B$2, "MonthlyAverage", "Mid", EOMONTH($A69, 0))</f>
        <v>#N/A No price available for MonthlyAverage before 30/09/2009</v>
      </c>
      <c r="C69" s="141" t="str">
        <f>_xll.GetPrice(C$2, "MonthlyAverage", "Mid", EOMONTH($A69, 0))</f>
        <v>#N/A No price available for MonthlyAverage before 30/10/2009</v>
      </c>
      <c r="D69" s="127" t="e">
        <f t="shared" si="13"/>
        <v>#VALUE!</v>
      </c>
      <c r="E69" s="141" t="str">
        <f>_xll.GetPrice(E$2, "MonthlyAverage", "Mid", EOMONTH($A69, 0))</f>
        <v>#N/A No price available for MonthlyAverage before 29/01/2010</v>
      </c>
      <c r="F69" s="141">
        <f>_xll.GetPrice(F$2, "MonthlyAverage", "Mid", EOMONTH($A69, 0))</f>
        <v>115.5</v>
      </c>
      <c r="G69" s="127" t="e">
        <f t="shared" si="14"/>
        <v>#VALUE!</v>
      </c>
      <c r="H69" s="141" t="str">
        <f>_xll.GetPrice(H$2, "MonthlyAverage", "Mid", EOMONTH($A69, 0))</f>
        <v>#N/A No price available for MonthlyAverage before 31/05/2010</v>
      </c>
      <c r="I69" s="141" t="str">
        <f>_xll.GetPrice(I$2, "MonthlyAverage", "Mid", EOMONTH($A69, 0))</f>
        <v>#N/A No price available for MonthlyAverage before 31/05/2010</v>
      </c>
      <c r="J69" s="127" t="e">
        <f t="shared" si="15"/>
        <v>#VALUE!</v>
      </c>
      <c r="K69" s="141" t="str">
        <f>_xll.GetPrice(K$2, , "Mid", EOMONTH($A69, 0))</f>
        <v>#N/A No price available before 20/06/2014</v>
      </c>
      <c r="L69" s="141" t="str">
        <f>_xll.GetPrice(L$2, , "Mid", EOMONTH($A69, 0))</f>
        <v>#N/A No price available before 21/11/2014</v>
      </c>
      <c r="M69" s="127" t="e">
        <f t="shared" si="3"/>
        <v>#VALUE!</v>
      </c>
      <c r="N69" s="141" t="str">
        <f>_xll.GetPrice(N$2, , "Mid", EOMONTH($A69, 0))</f>
        <v>#N/A No price available before 11/07/2014</v>
      </c>
      <c r="O69" s="141" t="str">
        <f>_xll.GetPrice(O$2, , "Mid", EOMONTH($A69, 0))</f>
        <v>#N/A No price available before 15/03/2019</v>
      </c>
      <c r="P69" s="127" t="e">
        <f t="shared" si="4"/>
        <v>#VALUE!</v>
      </c>
      <c r="Q69" s="141">
        <f>_xll.GetPrice(Q$2, "MonthlyAverage", "Mid", EOMONTH($A69, 0))</f>
        <v>25.5</v>
      </c>
      <c r="R69" s="141">
        <f>_xll.GetPrice(R$2, , "Mid", EOMONTH($A69, 0))</f>
        <v>52.5</v>
      </c>
      <c r="S69" s="141">
        <f>_xll.GetPrice(S$2, , "Mid", EOMONTH($A69, 0))</f>
        <v>58.5</v>
      </c>
      <c r="T69" s="127">
        <f t="shared" si="16"/>
        <v>6</v>
      </c>
      <c r="U69" s="141" t="str">
        <f>_xll.GetPrice(U$2, "MonthlyAverage", "Mid", EOMONTH($A69, 0))</f>
        <v>#N/A No price available for MonthlyAverage before 30/07/2010</v>
      </c>
      <c r="V69" s="141" t="str">
        <f>_xll.GetPrice(V$2, "MonthlyAverage", "Mid", EOMONTH($A69, 0))</f>
        <v>#N/A No price available for MonthlyAverage before 29/01/2010</v>
      </c>
      <c r="W69" s="127" t="e">
        <f t="shared" si="17"/>
        <v>#VALUE!</v>
      </c>
      <c r="X69" s="141" t="str">
        <f>_xll.GetPrice(X$2, "MonthlyAverage", "Mid", EOMONTH($A69, 0))</f>
        <v>#N/A No price available for MonthlyAverage before 29/05/2015</v>
      </c>
      <c r="Y69" s="141" t="str">
        <f>_xll.GetPrice(Y$2, "MonthlyAverage", "Mid", EOMONTH($A69, 0))</f>
        <v>#N/A No price available for MonthlyAverage before 31/05/2012</v>
      </c>
      <c r="Z69" s="141" t="str">
        <f>_xll.GetPrice(Z$2, "MonthlyAverage", "Mid", EOMONTH($A69, 0))</f>
        <v>#N/A No price available for MonthlyAverage before 31/05/2012</v>
      </c>
      <c r="AA69" s="141" t="str">
        <f>_xll.GetPrice(AA$2, "MonthlyAverage", "Mid", EOMONTH($A69, 0))</f>
        <v>#N/A No price available for MonthlyAverage before 31/12/2013</v>
      </c>
      <c r="AB69" s="127" t="e">
        <f t="shared" si="18"/>
        <v>#VALUE!</v>
      </c>
      <c r="AC69" s="142" t="e">
        <f t="shared" si="8"/>
        <v>#VALUE!</v>
      </c>
      <c r="AD69" s="119" t="e">
        <f t="shared" si="9"/>
        <v>#VALUE!</v>
      </c>
      <c r="AE69" s="119" t="e">
        <f t="shared" si="10"/>
        <v>#VALUE!</v>
      </c>
      <c r="AF69" s="119" t="e">
        <f t="shared" si="11"/>
        <v>#VALUE!</v>
      </c>
      <c r="AG69" s="119" t="e">
        <f t="shared" si="12"/>
        <v>#VALUE!</v>
      </c>
    </row>
    <row r="70" spans="1:33" x14ac:dyDescent="0.3">
      <c r="A70" s="124">
        <v>35886</v>
      </c>
      <c r="B70" s="143" t="str">
        <f>_xll.GetPrice(B$2, "MonthlyAverage", "Mid", EOMONTH($A70, 0))</f>
        <v>#N/A No price available for MonthlyAverage before 30/09/2009</v>
      </c>
      <c r="C70" s="141" t="str">
        <f>_xll.GetPrice(C$2, "MonthlyAverage", "Mid", EOMONTH($A70, 0))</f>
        <v>#N/A No price available for MonthlyAverage before 30/10/2009</v>
      </c>
      <c r="D70" s="127" t="e">
        <f t="shared" si="13"/>
        <v>#VALUE!</v>
      </c>
      <c r="E70" s="141" t="str">
        <f>_xll.GetPrice(E$2, "MonthlyAverage", "Mid", EOMONTH($A70, 0))</f>
        <v>#N/A No price available for MonthlyAverage before 29/01/2010</v>
      </c>
      <c r="F70" s="141">
        <f>_xll.GetPrice(F$2, "MonthlyAverage", "Mid", EOMONTH($A70, 0))</f>
        <v>114.1</v>
      </c>
      <c r="G70" s="127" t="e">
        <f t="shared" si="14"/>
        <v>#VALUE!</v>
      </c>
      <c r="H70" s="141" t="str">
        <f>_xll.GetPrice(H$2, "MonthlyAverage", "Mid", EOMONTH($A70, 0))</f>
        <v>#N/A No price available for MonthlyAverage before 31/05/2010</v>
      </c>
      <c r="I70" s="141" t="str">
        <f>_xll.GetPrice(I$2, "MonthlyAverage", "Mid", EOMONTH($A70, 0))</f>
        <v>#N/A No price available for MonthlyAverage before 31/05/2010</v>
      </c>
      <c r="J70" s="127" t="e">
        <f t="shared" si="15"/>
        <v>#VALUE!</v>
      </c>
      <c r="K70" s="141" t="str">
        <f>_xll.GetPrice(K$2, , "Mid", EOMONTH($A70, 0))</f>
        <v>#N/A No price available before 20/06/2014</v>
      </c>
      <c r="L70" s="141" t="str">
        <f>_xll.GetPrice(L$2, , "Mid", EOMONTH($A70, 0))</f>
        <v>#N/A No price available before 21/11/2014</v>
      </c>
      <c r="M70" s="127" t="e">
        <f t="shared" si="3"/>
        <v>#VALUE!</v>
      </c>
      <c r="N70" s="141" t="str">
        <f>_xll.GetPrice(N$2, , "Mid", EOMONTH($A70, 0))</f>
        <v>#N/A No price available before 11/07/2014</v>
      </c>
      <c r="O70" s="141" t="str">
        <f>_xll.GetPrice(O$2, , "Mid", EOMONTH($A70, 0))</f>
        <v>#N/A No price available before 15/03/2019</v>
      </c>
      <c r="P70" s="127" t="e">
        <f t="shared" si="4"/>
        <v>#VALUE!</v>
      </c>
      <c r="Q70" s="141">
        <f>_xll.GetPrice(Q$2, "MonthlyAverage", "Mid", EOMONTH($A70, 0))</f>
        <v>25.5</v>
      </c>
      <c r="R70" s="141">
        <f>_xll.GetPrice(R$2, , "Mid", EOMONTH($A70, 0))</f>
        <v>52.5</v>
      </c>
      <c r="S70" s="141">
        <f>_xll.GetPrice(S$2, , "Mid", EOMONTH($A70, 0))</f>
        <v>58.5</v>
      </c>
      <c r="T70" s="127">
        <f t="shared" si="16"/>
        <v>6</v>
      </c>
      <c r="U70" s="141" t="str">
        <f>_xll.GetPrice(U$2, "MonthlyAverage", "Mid", EOMONTH($A70, 0))</f>
        <v>#N/A No price available for MonthlyAverage before 30/07/2010</v>
      </c>
      <c r="V70" s="141" t="str">
        <f>_xll.GetPrice(V$2, "MonthlyAverage", "Mid", EOMONTH($A70, 0))</f>
        <v>#N/A No price available for MonthlyAverage before 29/01/2010</v>
      </c>
      <c r="W70" s="127" t="e">
        <f t="shared" si="17"/>
        <v>#VALUE!</v>
      </c>
      <c r="X70" s="141" t="str">
        <f>_xll.GetPrice(X$2, "MonthlyAverage", "Mid", EOMONTH($A70, 0))</f>
        <v>#N/A No price available for MonthlyAverage before 29/05/2015</v>
      </c>
      <c r="Y70" s="141" t="str">
        <f>_xll.GetPrice(Y$2, "MonthlyAverage", "Mid", EOMONTH($A70, 0))</f>
        <v>#N/A No price available for MonthlyAverage before 31/05/2012</v>
      </c>
      <c r="Z70" s="141" t="str">
        <f>_xll.GetPrice(Z$2, "MonthlyAverage", "Mid", EOMONTH($A70, 0))</f>
        <v>#N/A No price available for MonthlyAverage before 31/05/2012</v>
      </c>
      <c r="AA70" s="141" t="str">
        <f>_xll.GetPrice(AA$2, "MonthlyAverage", "Mid", EOMONTH($A70, 0))</f>
        <v>#N/A No price available for MonthlyAverage before 31/12/2013</v>
      </c>
      <c r="AB70" s="127" t="e">
        <f t="shared" si="18"/>
        <v>#VALUE!</v>
      </c>
      <c r="AC70" s="142" t="e">
        <f t="shared" si="8"/>
        <v>#VALUE!</v>
      </c>
      <c r="AD70" s="119" t="e">
        <f t="shared" si="9"/>
        <v>#VALUE!</v>
      </c>
      <c r="AE70" s="119" t="e">
        <f t="shared" si="10"/>
        <v>#VALUE!</v>
      </c>
      <c r="AF70" s="119" t="e">
        <f t="shared" si="11"/>
        <v>#VALUE!</v>
      </c>
      <c r="AG70" s="119" t="e">
        <f t="shared" si="12"/>
        <v>#VALUE!</v>
      </c>
    </row>
    <row r="71" spans="1:33" x14ac:dyDescent="0.3">
      <c r="A71" s="124">
        <v>35916</v>
      </c>
      <c r="B71" s="143" t="str">
        <f>_xll.GetPrice(B$2, "MonthlyAverage", "Mid", EOMONTH($A71, 0))</f>
        <v>#N/A No price available for MonthlyAverage before 30/09/2009</v>
      </c>
      <c r="C71" s="141" t="str">
        <f>_xll.GetPrice(C$2, "MonthlyAverage", "Mid", EOMONTH($A71, 0))</f>
        <v>#N/A No price available for MonthlyAverage before 30/10/2009</v>
      </c>
      <c r="D71" s="127" t="e">
        <f t="shared" si="13"/>
        <v>#VALUE!</v>
      </c>
      <c r="E71" s="141" t="str">
        <f>_xll.GetPrice(E$2, "MonthlyAverage", "Mid", EOMONTH($A71, 0))</f>
        <v>#N/A No price available for MonthlyAverage before 29/01/2010</v>
      </c>
      <c r="F71" s="141">
        <f>_xll.GetPrice(F$2, "MonthlyAverage", "Mid", EOMONTH($A71, 0))</f>
        <v>111.63</v>
      </c>
      <c r="G71" s="127" t="e">
        <f t="shared" si="14"/>
        <v>#VALUE!</v>
      </c>
      <c r="H71" s="141" t="str">
        <f>_xll.GetPrice(H$2, "MonthlyAverage", "Mid", EOMONTH($A71, 0))</f>
        <v>#N/A No price available for MonthlyAverage before 31/05/2010</v>
      </c>
      <c r="I71" s="141" t="str">
        <f>_xll.GetPrice(I$2, "MonthlyAverage", "Mid", EOMONTH($A71, 0))</f>
        <v>#N/A No price available for MonthlyAverage before 31/05/2010</v>
      </c>
      <c r="J71" s="127" t="e">
        <f t="shared" si="15"/>
        <v>#VALUE!</v>
      </c>
      <c r="K71" s="141" t="str">
        <f>_xll.GetPrice(K$2, , "Mid", EOMONTH($A71, 0))</f>
        <v>#N/A No price available before 20/06/2014</v>
      </c>
      <c r="L71" s="141" t="str">
        <f>_xll.GetPrice(L$2, , "Mid", EOMONTH($A71, 0))</f>
        <v>#N/A No price available before 21/11/2014</v>
      </c>
      <c r="M71" s="127" t="e">
        <f t="shared" ref="M71:M134" si="19">L71-K71</f>
        <v>#VALUE!</v>
      </c>
      <c r="N71" s="141" t="str">
        <f>_xll.GetPrice(N$2, , "Mid", EOMONTH($A71, 0))</f>
        <v>#N/A No price available before 11/07/2014</v>
      </c>
      <c r="O71" s="141" t="str">
        <f>_xll.GetPrice(O$2, , "Mid", EOMONTH($A71, 0))</f>
        <v>#N/A No price available before 15/03/2019</v>
      </c>
      <c r="P71" s="127" t="e">
        <f t="shared" ref="P71:P134" si="20">O71-N71</f>
        <v>#VALUE!</v>
      </c>
      <c r="Q71" s="141">
        <f>_xll.GetPrice(Q$2, "MonthlyAverage", "Mid", EOMONTH($A71, 0))</f>
        <v>25.5</v>
      </c>
      <c r="R71" s="141">
        <f>_xll.GetPrice(R$2, , "Mid", EOMONTH($A71, 0))</f>
        <v>52.5</v>
      </c>
      <c r="S71" s="141">
        <f>_xll.GetPrice(S$2, , "Mid", EOMONTH($A71, 0))</f>
        <v>58.5</v>
      </c>
      <c r="T71" s="127">
        <f t="shared" si="16"/>
        <v>6</v>
      </c>
      <c r="U71" s="141" t="str">
        <f>_xll.GetPrice(U$2, "MonthlyAverage", "Mid", EOMONTH($A71, 0))</f>
        <v>#N/A No price available for MonthlyAverage before 30/07/2010</v>
      </c>
      <c r="V71" s="141" t="str">
        <f>_xll.GetPrice(V$2, "MonthlyAverage", "Mid", EOMONTH($A71, 0))</f>
        <v>#N/A No price available for MonthlyAverage before 29/01/2010</v>
      </c>
      <c r="W71" s="127" t="e">
        <f t="shared" si="17"/>
        <v>#VALUE!</v>
      </c>
      <c r="X71" s="141" t="str">
        <f>_xll.GetPrice(X$2, "MonthlyAverage", "Mid", EOMONTH($A71, 0))</f>
        <v>#N/A No price available for MonthlyAverage before 29/05/2015</v>
      </c>
      <c r="Y71" s="141" t="str">
        <f>_xll.GetPrice(Y$2, "MonthlyAverage", "Mid", EOMONTH($A71, 0))</f>
        <v>#N/A No price available for MonthlyAverage before 31/05/2012</v>
      </c>
      <c r="Z71" s="141" t="str">
        <f>_xll.GetPrice(Z$2, "MonthlyAverage", "Mid", EOMONTH($A71, 0))</f>
        <v>#N/A No price available for MonthlyAverage before 31/05/2012</v>
      </c>
      <c r="AA71" s="141" t="str">
        <f>_xll.GetPrice(AA$2, "MonthlyAverage", "Mid", EOMONTH($A71, 0))</f>
        <v>#N/A No price available for MonthlyAverage before 31/12/2013</v>
      </c>
      <c r="AB71" s="127" t="e">
        <f t="shared" si="18"/>
        <v>#VALUE!</v>
      </c>
      <c r="AC71" s="142" t="e">
        <f t="shared" si="8"/>
        <v>#VALUE!</v>
      </c>
      <c r="AD71" s="119" t="e">
        <f t="shared" si="9"/>
        <v>#VALUE!</v>
      </c>
      <c r="AE71" s="119" t="e">
        <f t="shared" si="10"/>
        <v>#VALUE!</v>
      </c>
      <c r="AF71" s="119" t="e">
        <f t="shared" si="11"/>
        <v>#VALUE!</v>
      </c>
      <c r="AG71" s="119" t="e">
        <f t="shared" si="12"/>
        <v>#VALUE!</v>
      </c>
    </row>
    <row r="72" spans="1:33" x14ac:dyDescent="0.3">
      <c r="A72" s="124">
        <v>35947</v>
      </c>
      <c r="B72" s="143" t="str">
        <f>_xll.GetPrice(B$2, "MonthlyAverage", "Mid", EOMONTH($A72, 0))</f>
        <v>#N/A No price available for MonthlyAverage before 30/09/2009</v>
      </c>
      <c r="C72" s="141" t="str">
        <f>_xll.GetPrice(C$2, "MonthlyAverage", "Mid", EOMONTH($A72, 0))</f>
        <v>#N/A No price available for MonthlyAverage before 30/10/2009</v>
      </c>
      <c r="D72" s="127" t="e">
        <f t="shared" si="13"/>
        <v>#VALUE!</v>
      </c>
      <c r="E72" s="141" t="str">
        <f>_xll.GetPrice(E$2, "MonthlyAverage", "Mid", EOMONTH($A72, 0))</f>
        <v>#N/A No price available for MonthlyAverage before 29/01/2010</v>
      </c>
      <c r="F72" s="141">
        <f>_xll.GetPrice(F$2, "MonthlyAverage", "Mid", EOMONTH($A72, 0))</f>
        <v>111.5</v>
      </c>
      <c r="G72" s="127" t="e">
        <f t="shared" si="14"/>
        <v>#VALUE!</v>
      </c>
      <c r="H72" s="141" t="str">
        <f>_xll.GetPrice(H$2, "MonthlyAverage", "Mid", EOMONTH($A72, 0))</f>
        <v>#N/A No price available for MonthlyAverage before 31/05/2010</v>
      </c>
      <c r="I72" s="141" t="str">
        <f>_xll.GetPrice(I$2, "MonthlyAverage", "Mid", EOMONTH($A72, 0))</f>
        <v>#N/A No price available for MonthlyAverage before 31/05/2010</v>
      </c>
      <c r="J72" s="127" t="e">
        <f t="shared" si="15"/>
        <v>#VALUE!</v>
      </c>
      <c r="K72" s="141" t="str">
        <f>_xll.GetPrice(K$2, , "Mid", EOMONTH($A72, 0))</f>
        <v>#N/A No price available before 20/06/2014</v>
      </c>
      <c r="L72" s="141" t="str">
        <f>_xll.GetPrice(L$2, , "Mid", EOMONTH($A72, 0))</f>
        <v>#N/A No price available before 21/11/2014</v>
      </c>
      <c r="M72" s="127" t="e">
        <f t="shared" si="19"/>
        <v>#VALUE!</v>
      </c>
      <c r="N72" s="141" t="str">
        <f>_xll.GetPrice(N$2, , "Mid", EOMONTH($A72, 0))</f>
        <v>#N/A No price available before 11/07/2014</v>
      </c>
      <c r="O72" s="141" t="str">
        <f>_xll.GetPrice(O$2, , "Mid", EOMONTH($A72, 0))</f>
        <v>#N/A No price available before 15/03/2019</v>
      </c>
      <c r="P72" s="127" t="e">
        <f t="shared" si="20"/>
        <v>#VALUE!</v>
      </c>
      <c r="Q72" s="141">
        <f>_xll.GetPrice(Q$2, "MonthlyAverage", "Mid", EOMONTH($A72, 0))</f>
        <v>25.5</v>
      </c>
      <c r="R72" s="141">
        <f>_xll.GetPrice(R$2, , "Mid", EOMONTH($A72, 0))</f>
        <v>52.5</v>
      </c>
      <c r="S72" s="141">
        <f>_xll.GetPrice(S$2, , "Mid", EOMONTH($A72, 0))</f>
        <v>58.5</v>
      </c>
      <c r="T72" s="127">
        <f t="shared" si="16"/>
        <v>6</v>
      </c>
      <c r="U72" s="141" t="str">
        <f>_xll.GetPrice(U$2, "MonthlyAverage", "Mid", EOMONTH($A72, 0))</f>
        <v>#N/A No price available for MonthlyAverage before 30/07/2010</v>
      </c>
      <c r="V72" s="141" t="str">
        <f>_xll.GetPrice(V$2, "MonthlyAverage", "Mid", EOMONTH($A72, 0))</f>
        <v>#N/A No price available for MonthlyAverage before 29/01/2010</v>
      </c>
      <c r="W72" s="127" t="e">
        <f t="shared" si="17"/>
        <v>#VALUE!</v>
      </c>
      <c r="X72" s="141" t="str">
        <f>_xll.GetPrice(X$2, "MonthlyAverage", "Mid", EOMONTH($A72, 0))</f>
        <v>#N/A No price available for MonthlyAverage before 29/05/2015</v>
      </c>
      <c r="Y72" s="141" t="str">
        <f>_xll.GetPrice(Y$2, "MonthlyAverage", "Mid", EOMONTH($A72, 0))</f>
        <v>#N/A No price available for MonthlyAverage before 31/05/2012</v>
      </c>
      <c r="Z72" s="141" t="str">
        <f>_xll.GetPrice(Z$2, "MonthlyAverage", "Mid", EOMONTH($A72, 0))</f>
        <v>#N/A No price available for MonthlyAverage before 31/05/2012</v>
      </c>
      <c r="AA72" s="141" t="str">
        <f>_xll.GetPrice(AA$2, "MonthlyAverage", "Mid", EOMONTH($A72, 0))</f>
        <v>#N/A No price available for MonthlyAverage before 31/12/2013</v>
      </c>
      <c r="AB72" s="127" t="e">
        <f t="shared" si="18"/>
        <v>#VALUE!</v>
      </c>
      <c r="AC72" s="142" t="e">
        <f t="shared" ref="AC72:AC135" si="21">K72-N72</f>
        <v>#VALUE!</v>
      </c>
      <c r="AD72" s="119" t="e">
        <f t="shared" ref="AD72:AD135" si="22">L72-O72</f>
        <v>#VALUE!</v>
      </c>
      <c r="AE72" s="119" t="e">
        <f t="shared" ref="AE72:AE135" si="23">U72-B72</f>
        <v>#VALUE!</v>
      </c>
      <c r="AF72" s="119" t="e">
        <f t="shared" ref="AF72:AF135" si="24">V72-C72</f>
        <v>#VALUE!</v>
      </c>
      <c r="AG72" s="119" t="e">
        <f t="shared" ref="AG72:AG135" si="25">Y72-Z72</f>
        <v>#VALUE!</v>
      </c>
    </row>
    <row r="73" spans="1:33" x14ac:dyDescent="0.3">
      <c r="A73" s="124">
        <v>35977</v>
      </c>
      <c r="B73" s="143" t="str">
        <f>_xll.GetPrice(B$2, "MonthlyAverage", "Mid", EOMONTH($A73, 0))</f>
        <v>#N/A No price available for MonthlyAverage before 30/09/2009</v>
      </c>
      <c r="C73" s="141" t="str">
        <f>_xll.GetPrice(C$2, "MonthlyAverage", "Mid", EOMONTH($A73, 0))</f>
        <v>#N/A No price available for MonthlyAverage before 30/10/2009</v>
      </c>
      <c r="D73" s="127" t="e">
        <f t="shared" si="13"/>
        <v>#VALUE!</v>
      </c>
      <c r="E73" s="141" t="str">
        <f>_xll.GetPrice(E$2, "MonthlyAverage", "Mid", EOMONTH($A73, 0))</f>
        <v>#N/A No price available for MonthlyAverage before 29/01/2010</v>
      </c>
      <c r="F73" s="141">
        <f>_xll.GetPrice(F$2, "MonthlyAverage", "Mid", EOMONTH($A73, 0))</f>
        <v>110.19</v>
      </c>
      <c r="G73" s="127" t="e">
        <f t="shared" si="14"/>
        <v>#VALUE!</v>
      </c>
      <c r="H73" s="141" t="str">
        <f>_xll.GetPrice(H$2, "MonthlyAverage", "Mid", EOMONTH($A73, 0))</f>
        <v>#N/A No price available for MonthlyAverage before 31/05/2010</v>
      </c>
      <c r="I73" s="141" t="str">
        <f>_xll.GetPrice(I$2, "MonthlyAverage", "Mid", EOMONTH($A73, 0))</f>
        <v>#N/A No price available for MonthlyAverage before 31/05/2010</v>
      </c>
      <c r="J73" s="127" t="e">
        <f t="shared" si="15"/>
        <v>#VALUE!</v>
      </c>
      <c r="K73" s="141" t="str">
        <f>_xll.GetPrice(K$2, , "Mid", EOMONTH($A73, 0))</f>
        <v>#N/A No price available before 20/06/2014</v>
      </c>
      <c r="L73" s="141" t="str">
        <f>_xll.GetPrice(L$2, , "Mid", EOMONTH($A73, 0))</f>
        <v>#N/A No price available before 21/11/2014</v>
      </c>
      <c r="M73" s="127" t="e">
        <f t="shared" si="19"/>
        <v>#VALUE!</v>
      </c>
      <c r="N73" s="141" t="str">
        <f>_xll.GetPrice(N$2, , "Mid", EOMONTH($A73, 0))</f>
        <v>#N/A No price available before 11/07/2014</v>
      </c>
      <c r="O73" s="141" t="str">
        <f>_xll.GetPrice(O$2, , "Mid", EOMONTH($A73, 0))</f>
        <v>#N/A No price available before 15/03/2019</v>
      </c>
      <c r="P73" s="127" t="e">
        <f t="shared" si="20"/>
        <v>#VALUE!</v>
      </c>
      <c r="Q73" s="141">
        <f>_xll.GetPrice(Q$2, "MonthlyAverage", "Mid", EOMONTH($A73, 0))</f>
        <v>21.5</v>
      </c>
      <c r="R73" s="141">
        <f>_xll.GetPrice(R$2, , "Mid", EOMONTH($A73, 0))</f>
        <v>48.5</v>
      </c>
      <c r="S73" s="141">
        <f>_xll.GetPrice(S$2, , "Mid", EOMONTH($A73, 0))</f>
        <v>54.5</v>
      </c>
      <c r="T73" s="127">
        <f t="shared" si="16"/>
        <v>6</v>
      </c>
      <c r="U73" s="141" t="str">
        <f>_xll.GetPrice(U$2, "MonthlyAverage", "Mid", EOMONTH($A73, 0))</f>
        <v>#N/A No price available for MonthlyAverage before 30/07/2010</v>
      </c>
      <c r="V73" s="141" t="str">
        <f>_xll.GetPrice(V$2, "MonthlyAverage", "Mid", EOMONTH($A73, 0))</f>
        <v>#N/A No price available for MonthlyAverage before 29/01/2010</v>
      </c>
      <c r="W73" s="127" t="e">
        <f t="shared" si="17"/>
        <v>#VALUE!</v>
      </c>
      <c r="X73" s="141" t="str">
        <f>_xll.GetPrice(X$2, "MonthlyAverage", "Mid", EOMONTH($A73, 0))</f>
        <v>#N/A No price available for MonthlyAverage before 29/05/2015</v>
      </c>
      <c r="Y73" s="141" t="str">
        <f>_xll.GetPrice(Y$2, "MonthlyAverage", "Mid", EOMONTH($A73, 0))</f>
        <v>#N/A No price available for MonthlyAverage before 31/05/2012</v>
      </c>
      <c r="Z73" s="141" t="str">
        <f>_xll.GetPrice(Z$2, "MonthlyAverage", "Mid", EOMONTH($A73, 0))</f>
        <v>#N/A No price available for MonthlyAverage before 31/05/2012</v>
      </c>
      <c r="AA73" s="141" t="str">
        <f>_xll.GetPrice(AA$2, "MonthlyAverage", "Mid", EOMONTH($A73, 0))</f>
        <v>#N/A No price available for MonthlyAverage before 31/12/2013</v>
      </c>
      <c r="AB73" s="127" t="e">
        <f t="shared" si="18"/>
        <v>#VALUE!</v>
      </c>
      <c r="AC73" s="142" t="e">
        <f t="shared" si="21"/>
        <v>#VALUE!</v>
      </c>
      <c r="AD73" s="119" t="e">
        <f t="shared" si="22"/>
        <v>#VALUE!</v>
      </c>
      <c r="AE73" s="119" t="e">
        <f t="shared" si="23"/>
        <v>#VALUE!</v>
      </c>
      <c r="AF73" s="119" t="e">
        <f t="shared" si="24"/>
        <v>#VALUE!</v>
      </c>
      <c r="AG73" s="119" t="e">
        <f t="shared" si="25"/>
        <v>#VALUE!</v>
      </c>
    </row>
    <row r="74" spans="1:33" x14ac:dyDescent="0.3">
      <c r="A74" s="124">
        <v>36008</v>
      </c>
      <c r="B74" s="143" t="str">
        <f>_xll.GetPrice(B$2, "MonthlyAverage", "Mid", EOMONTH($A74, 0))</f>
        <v>#N/A No price available for MonthlyAverage before 30/09/2009</v>
      </c>
      <c r="C74" s="141" t="str">
        <f>_xll.GetPrice(C$2, "MonthlyAverage", "Mid", EOMONTH($A74, 0))</f>
        <v>#N/A No price available for MonthlyAverage before 30/10/2009</v>
      </c>
      <c r="D74" s="127" t="e">
        <f t="shared" si="13"/>
        <v>#VALUE!</v>
      </c>
      <c r="E74" s="141" t="str">
        <f>_xll.GetPrice(E$2, "MonthlyAverage", "Mid", EOMONTH($A74, 0))</f>
        <v>#N/A No price available for MonthlyAverage before 29/01/2010</v>
      </c>
      <c r="F74" s="141">
        <f>_xll.GetPrice(F$2, "MonthlyAverage", "Mid", EOMONTH($A74, 0))</f>
        <v>100.5</v>
      </c>
      <c r="G74" s="127" t="e">
        <f t="shared" si="14"/>
        <v>#VALUE!</v>
      </c>
      <c r="H74" s="141" t="str">
        <f>_xll.GetPrice(H$2, "MonthlyAverage", "Mid", EOMONTH($A74, 0))</f>
        <v>#N/A No price available for MonthlyAverage before 31/05/2010</v>
      </c>
      <c r="I74" s="141" t="str">
        <f>_xll.GetPrice(I$2, "MonthlyAverage", "Mid", EOMONTH($A74, 0))</f>
        <v>#N/A No price available for MonthlyAverage before 31/05/2010</v>
      </c>
      <c r="J74" s="127" t="e">
        <f t="shared" si="15"/>
        <v>#VALUE!</v>
      </c>
      <c r="K74" s="141" t="str">
        <f>_xll.GetPrice(K$2, , "Mid", EOMONTH($A74, 0))</f>
        <v>#N/A No price available before 20/06/2014</v>
      </c>
      <c r="L74" s="141" t="str">
        <f>_xll.GetPrice(L$2, , "Mid", EOMONTH($A74, 0))</f>
        <v>#N/A No price available before 21/11/2014</v>
      </c>
      <c r="M74" s="127" t="e">
        <f t="shared" si="19"/>
        <v>#VALUE!</v>
      </c>
      <c r="N74" s="141" t="str">
        <f>_xll.GetPrice(N$2, , "Mid", EOMONTH($A74, 0))</f>
        <v>#N/A No price available before 11/07/2014</v>
      </c>
      <c r="O74" s="141" t="str">
        <f>_xll.GetPrice(O$2, , "Mid", EOMONTH($A74, 0))</f>
        <v>#N/A No price available before 15/03/2019</v>
      </c>
      <c r="P74" s="127" t="e">
        <f t="shared" si="20"/>
        <v>#VALUE!</v>
      </c>
      <c r="Q74" s="141">
        <f>_xll.GetPrice(Q$2, "MonthlyAverage", "Mid", EOMONTH($A74, 0))</f>
        <v>15.5</v>
      </c>
      <c r="R74" s="141">
        <f>_xll.GetPrice(R$2, , "Mid", EOMONTH($A74, 0))</f>
        <v>42.5</v>
      </c>
      <c r="S74" s="141">
        <f>_xll.GetPrice(S$2, , "Mid", EOMONTH($A74, 0))</f>
        <v>48.5</v>
      </c>
      <c r="T74" s="127">
        <f t="shared" si="16"/>
        <v>6</v>
      </c>
      <c r="U74" s="141" t="str">
        <f>_xll.GetPrice(U$2, "MonthlyAverage", "Mid", EOMONTH($A74, 0))</f>
        <v>#N/A No price available for MonthlyAverage before 30/07/2010</v>
      </c>
      <c r="V74" s="141" t="str">
        <f>_xll.GetPrice(V$2, "MonthlyAverage", "Mid", EOMONTH($A74, 0))</f>
        <v>#N/A No price available for MonthlyAverage before 29/01/2010</v>
      </c>
      <c r="W74" s="127" t="e">
        <f t="shared" si="17"/>
        <v>#VALUE!</v>
      </c>
      <c r="X74" s="141" t="str">
        <f>_xll.GetPrice(X$2, "MonthlyAverage", "Mid", EOMONTH($A74, 0))</f>
        <v>#N/A No price available for MonthlyAverage before 29/05/2015</v>
      </c>
      <c r="Y74" s="141" t="str">
        <f>_xll.GetPrice(Y$2, "MonthlyAverage", "Mid", EOMONTH($A74, 0))</f>
        <v>#N/A No price available for MonthlyAverage before 31/05/2012</v>
      </c>
      <c r="Z74" s="141" t="str">
        <f>_xll.GetPrice(Z$2, "MonthlyAverage", "Mid", EOMONTH($A74, 0))</f>
        <v>#N/A No price available for MonthlyAverage before 31/05/2012</v>
      </c>
      <c r="AA74" s="141" t="str">
        <f>_xll.GetPrice(AA$2, "MonthlyAverage", "Mid", EOMONTH($A74, 0))</f>
        <v>#N/A No price available for MonthlyAverage before 31/12/2013</v>
      </c>
      <c r="AB74" s="127" t="e">
        <f t="shared" si="18"/>
        <v>#VALUE!</v>
      </c>
      <c r="AC74" s="142" t="e">
        <f t="shared" si="21"/>
        <v>#VALUE!</v>
      </c>
      <c r="AD74" s="119" t="e">
        <f t="shared" si="22"/>
        <v>#VALUE!</v>
      </c>
      <c r="AE74" s="119" t="e">
        <f t="shared" si="23"/>
        <v>#VALUE!</v>
      </c>
      <c r="AF74" s="119" t="e">
        <f t="shared" si="24"/>
        <v>#VALUE!</v>
      </c>
      <c r="AG74" s="119" t="e">
        <f t="shared" si="25"/>
        <v>#VALUE!</v>
      </c>
    </row>
    <row r="75" spans="1:33" x14ac:dyDescent="0.3">
      <c r="A75" s="124">
        <v>36039</v>
      </c>
      <c r="B75" s="143" t="str">
        <f>_xll.GetPrice(B$2, "MonthlyAverage", "Mid", EOMONTH($A75, 0))</f>
        <v>#N/A No price available for MonthlyAverage before 30/09/2009</v>
      </c>
      <c r="C75" s="141" t="str">
        <f>_xll.GetPrice(C$2, "MonthlyAverage", "Mid", EOMONTH($A75, 0))</f>
        <v>#N/A No price available for MonthlyAverage before 30/10/2009</v>
      </c>
      <c r="D75" s="127" t="e">
        <f t="shared" si="13"/>
        <v>#VALUE!</v>
      </c>
      <c r="E75" s="141" t="str">
        <f>_xll.GetPrice(E$2, "MonthlyAverage", "Mid", EOMONTH($A75, 0))</f>
        <v>#N/A No price available for MonthlyAverage before 29/01/2010</v>
      </c>
      <c r="F75" s="141">
        <f>_xll.GetPrice(F$2, "MonthlyAverage", "Mid", EOMONTH($A75, 0))</f>
        <v>87</v>
      </c>
      <c r="G75" s="127" t="e">
        <f t="shared" si="14"/>
        <v>#VALUE!</v>
      </c>
      <c r="H75" s="141" t="str">
        <f>_xll.GetPrice(H$2, "MonthlyAverage", "Mid", EOMONTH($A75, 0))</f>
        <v>#N/A No price available for MonthlyAverage before 31/05/2010</v>
      </c>
      <c r="I75" s="141" t="str">
        <f>_xll.GetPrice(I$2, "MonthlyAverage", "Mid", EOMONTH($A75, 0))</f>
        <v>#N/A No price available for MonthlyAverage before 31/05/2010</v>
      </c>
      <c r="J75" s="127" t="e">
        <f t="shared" si="15"/>
        <v>#VALUE!</v>
      </c>
      <c r="K75" s="141" t="str">
        <f>_xll.GetPrice(K$2, , "Mid", EOMONTH($A75, 0))</f>
        <v>#N/A No price available before 20/06/2014</v>
      </c>
      <c r="L75" s="141" t="str">
        <f>_xll.GetPrice(L$2, , "Mid", EOMONTH($A75, 0))</f>
        <v>#N/A No price available before 21/11/2014</v>
      </c>
      <c r="M75" s="127" t="e">
        <f t="shared" si="19"/>
        <v>#VALUE!</v>
      </c>
      <c r="N75" s="141" t="str">
        <f>_xll.GetPrice(N$2, , "Mid", EOMONTH($A75, 0))</f>
        <v>#N/A No price available before 11/07/2014</v>
      </c>
      <c r="O75" s="141" t="str">
        <f>_xll.GetPrice(O$2, , "Mid", EOMONTH($A75, 0))</f>
        <v>#N/A No price available before 15/03/2019</v>
      </c>
      <c r="P75" s="127" t="e">
        <f t="shared" si="20"/>
        <v>#VALUE!</v>
      </c>
      <c r="Q75" s="141">
        <f>_xll.GetPrice(Q$2, "MonthlyAverage", "Mid", EOMONTH($A75, 0))</f>
        <v>10</v>
      </c>
      <c r="R75" s="141">
        <f>_xll.GetPrice(R$2, , "Mid", EOMONTH($A75, 0))</f>
        <v>37.5</v>
      </c>
      <c r="S75" s="141">
        <f>_xll.GetPrice(S$2, , "Mid", EOMONTH($A75, 0))</f>
        <v>43.5</v>
      </c>
      <c r="T75" s="127">
        <f t="shared" si="16"/>
        <v>6</v>
      </c>
      <c r="U75" s="141" t="str">
        <f>_xll.GetPrice(U$2, "MonthlyAverage", "Mid", EOMONTH($A75, 0))</f>
        <v>#N/A No price available for MonthlyAverage before 30/07/2010</v>
      </c>
      <c r="V75" s="141" t="str">
        <f>_xll.GetPrice(V$2, "MonthlyAverage", "Mid", EOMONTH($A75, 0))</f>
        <v>#N/A No price available for MonthlyAverage before 29/01/2010</v>
      </c>
      <c r="W75" s="127" t="e">
        <f t="shared" si="17"/>
        <v>#VALUE!</v>
      </c>
      <c r="X75" s="141" t="str">
        <f>_xll.GetPrice(X$2, "MonthlyAverage", "Mid", EOMONTH($A75, 0))</f>
        <v>#N/A No price available for MonthlyAverage before 29/05/2015</v>
      </c>
      <c r="Y75" s="141" t="str">
        <f>_xll.GetPrice(Y$2, "MonthlyAverage", "Mid", EOMONTH($A75, 0))</f>
        <v>#N/A No price available for MonthlyAverage before 31/05/2012</v>
      </c>
      <c r="Z75" s="141" t="str">
        <f>_xll.GetPrice(Z$2, "MonthlyAverage", "Mid", EOMONTH($A75, 0))</f>
        <v>#N/A No price available for MonthlyAverage before 31/05/2012</v>
      </c>
      <c r="AA75" s="141" t="str">
        <f>_xll.GetPrice(AA$2, "MonthlyAverage", "Mid", EOMONTH($A75, 0))</f>
        <v>#N/A No price available for MonthlyAverage before 31/12/2013</v>
      </c>
      <c r="AB75" s="127" t="e">
        <f t="shared" si="18"/>
        <v>#VALUE!</v>
      </c>
      <c r="AC75" s="142" t="e">
        <f t="shared" si="21"/>
        <v>#VALUE!</v>
      </c>
      <c r="AD75" s="119" t="e">
        <f t="shared" si="22"/>
        <v>#VALUE!</v>
      </c>
      <c r="AE75" s="119" t="e">
        <f t="shared" si="23"/>
        <v>#VALUE!</v>
      </c>
      <c r="AF75" s="119" t="e">
        <f t="shared" si="24"/>
        <v>#VALUE!</v>
      </c>
      <c r="AG75" s="119" t="e">
        <f t="shared" si="25"/>
        <v>#VALUE!</v>
      </c>
    </row>
    <row r="76" spans="1:33" x14ac:dyDescent="0.3">
      <c r="A76" s="124">
        <v>36069</v>
      </c>
      <c r="B76" s="143" t="str">
        <f>_xll.GetPrice(B$2, "MonthlyAverage", "Mid", EOMONTH($A76, 0))</f>
        <v>#N/A No price available for MonthlyAverage before 30/09/2009</v>
      </c>
      <c r="C76" s="141" t="str">
        <f>_xll.GetPrice(C$2, "MonthlyAverage", "Mid", EOMONTH($A76, 0))</f>
        <v>#N/A No price available for MonthlyAverage before 30/10/2009</v>
      </c>
      <c r="D76" s="127" t="e">
        <f t="shared" si="13"/>
        <v>#VALUE!</v>
      </c>
      <c r="E76" s="141" t="str">
        <f>_xll.GetPrice(E$2, "MonthlyAverage", "Mid", EOMONTH($A76, 0))</f>
        <v>#N/A No price available for MonthlyAverage before 29/01/2010</v>
      </c>
      <c r="F76" s="141">
        <f>_xll.GetPrice(F$2, "MonthlyAverage", "Mid", EOMONTH($A76, 0))</f>
        <v>79.5</v>
      </c>
      <c r="G76" s="127" t="e">
        <f t="shared" si="14"/>
        <v>#VALUE!</v>
      </c>
      <c r="H76" s="141" t="str">
        <f>_xll.GetPrice(H$2, "MonthlyAverage", "Mid", EOMONTH($A76, 0))</f>
        <v>#N/A No price available for MonthlyAverage before 31/05/2010</v>
      </c>
      <c r="I76" s="141" t="str">
        <f>_xll.GetPrice(I$2, "MonthlyAverage", "Mid", EOMONTH($A76, 0))</f>
        <v>#N/A No price available for MonthlyAverage before 31/05/2010</v>
      </c>
      <c r="J76" s="127" t="e">
        <f t="shared" si="15"/>
        <v>#VALUE!</v>
      </c>
      <c r="K76" s="141" t="str">
        <f>_xll.GetPrice(K$2, , "Mid", EOMONTH($A76, 0))</f>
        <v>#N/A No price available before 20/06/2014</v>
      </c>
      <c r="L76" s="141" t="str">
        <f>_xll.GetPrice(L$2, , "Mid", EOMONTH($A76, 0))</f>
        <v>#N/A No price available before 21/11/2014</v>
      </c>
      <c r="M76" s="127" t="e">
        <f t="shared" si="19"/>
        <v>#VALUE!</v>
      </c>
      <c r="N76" s="141" t="str">
        <f>_xll.GetPrice(N$2, , "Mid", EOMONTH($A76, 0))</f>
        <v>#N/A No price available before 11/07/2014</v>
      </c>
      <c r="O76" s="141" t="str">
        <f>_xll.GetPrice(O$2, , "Mid", EOMONTH($A76, 0))</f>
        <v>#N/A No price available before 15/03/2019</v>
      </c>
      <c r="P76" s="127" t="e">
        <f t="shared" si="20"/>
        <v>#VALUE!</v>
      </c>
      <c r="Q76" s="141">
        <f>_xll.GetPrice(Q$2, "MonthlyAverage", "Mid", EOMONTH($A76, 0))</f>
        <v>4</v>
      </c>
      <c r="R76" s="141">
        <f>_xll.GetPrice(R$2, , "Mid", EOMONTH($A76, 0))</f>
        <v>29.5</v>
      </c>
      <c r="S76" s="141">
        <f>_xll.GetPrice(S$2, , "Mid", EOMONTH($A76, 0))</f>
        <v>35.5</v>
      </c>
      <c r="T76" s="127">
        <f t="shared" si="16"/>
        <v>6</v>
      </c>
      <c r="U76" s="141" t="str">
        <f>_xll.GetPrice(U$2, "MonthlyAverage", "Mid", EOMONTH($A76, 0))</f>
        <v>#N/A No price available for MonthlyAverage before 30/07/2010</v>
      </c>
      <c r="V76" s="141" t="str">
        <f>_xll.GetPrice(V$2, "MonthlyAverage", "Mid", EOMONTH($A76, 0))</f>
        <v>#N/A No price available for MonthlyAverage before 29/01/2010</v>
      </c>
      <c r="W76" s="127" t="e">
        <f t="shared" si="17"/>
        <v>#VALUE!</v>
      </c>
      <c r="X76" s="141" t="str">
        <f>_xll.GetPrice(X$2, "MonthlyAverage", "Mid", EOMONTH($A76, 0))</f>
        <v>#N/A No price available for MonthlyAverage before 29/05/2015</v>
      </c>
      <c r="Y76" s="141" t="str">
        <f>_xll.GetPrice(Y$2, "MonthlyAverage", "Mid", EOMONTH($A76, 0))</f>
        <v>#N/A No price available for MonthlyAverage before 31/05/2012</v>
      </c>
      <c r="Z76" s="141" t="str">
        <f>_xll.GetPrice(Z$2, "MonthlyAverage", "Mid", EOMONTH($A76, 0))</f>
        <v>#N/A No price available for MonthlyAverage before 31/05/2012</v>
      </c>
      <c r="AA76" s="141" t="str">
        <f>_xll.GetPrice(AA$2, "MonthlyAverage", "Mid", EOMONTH($A76, 0))</f>
        <v>#N/A No price available for MonthlyAverage before 31/12/2013</v>
      </c>
      <c r="AB76" s="127" t="e">
        <f t="shared" si="18"/>
        <v>#VALUE!</v>
      </c>
      <c r="AC76" s="142" t="e">
        <f t="shared" si="21"/>
        <v>#VALUE!</v>
      </c>
      <c r="AD76" s="119" t="e">
        <f t="shared" si="22"/>
        <v>#VALUE!</v>
      </c>
      <c r="AE76" s="119" t="e">
        <f t="shared" si="23"/>
        <v>#VALUE!</v>
      </c>
      <c r="AF76" s="119" t="e">
        <f t="shared" si="24"/>
        <v>#VALUE!</v>
      </c>
      <c r="AG76" s="119" t="e">
        <f t="shared" si="25"/>
        <v>#VALUE!</v>
      </c>
    </row>
    <row r="77" spans="1:33" x14ac:dyDescent="0.3">
      <c r="A77" s="124">
        <v>36100</v>
      </c>
      <c r="B77" s="143" t="str">
        <f>_xll.GetPrice(B$2, "MonthlyAverage", "Mid", EOMONTH($A77, 0))</f>
        <v>#N/A No price available for MonthlyAverage before 30/09/2009</v>
      </c>
      <c r="C77" s="141" t="str">
        <f>_xll.GetPrice(C$2, "MonthlyAverage", "Mid", EOMONTH($A77, 0))</f>
        <v>#N/A No price available for MonthlyAverage before 30/10/2009</v>
      </c>
      <c r="D77" s="127" t="e">
        <f t="shared" si="13"/>
        <v>#VALUE!</v>
      </c>
      <c r="E77" s="141" t="str">
        <f>_xll.GetPrice(E$2, "MonthlyAverage", "Mid", EOMONTH($A77, 0))</f>
        <v>#N/A No price available for MonthlyAverage before 29/01/2010</v>
      </c>
      <c r="F77" s="141">
        <f>_xll.GetPrice(F$2, "MonthlyAverage", "Mid", EOMONTH($A77, 0))</f>
        <v>84.38</v>
      </c>
      <c r="G77" s="127" t="e">
        <f t="shared" si="14"/>
        <v>#VALUE!</v>
      </c>
      <c r="H77" s="141" t="str">
        <f>_xll.GetPrice(H$2, "MonthlyAverage", "Mid", EOMONTH($A77, 0))</f>
        <v>#N/A No price available for MonthlyAverage before 31/05/2010</v>
      </c>
      <c r="I77" s="141" t="str">
        <f>_xll.GetPrice(I$2, "MonthlyAverage", "Mid", EOMONTH($A77, 0))</f>
        <v>#N/A No price available for MonthlyAverage before 31/05/2010</v>
      </c>
      <c r="J77" s="127" t="e">
        <f t="shared" si="15"/>
        <v>#VALUE!</v>
      </c>
      <c r="K77" s="141" t="str">
        <f>_xll.GetPrice(K$2, , "Mid", EOMONTH($A77, 0))</f>
        <v>#N/A No price available before 20/06/2014</v>
      </c>
      <c r="L77" s="141" t="str">
        <f>_xll.GetPrice(L$2, , "Mid", EOMONTH($A77, 0))</f>
        <v>#N/A No price available before 21/11/2014</v>
      </c>
      <c r="M77" s="127" t="e">
        <f t="shared" si="19"/>
        <v>#VALUE!</v>
      </c>
      <c r="N77" s="141" t="str">
        <f>_xll.GetPrice(N$2, , "Mid", EOMONTH($A77, 0))</f>
        <v>#N/A No price available before 11/07/2014</v>
      </c>
      <c r="O77" s="141" t="str">
        <f>_xll.GetPrice(O$2, , "Mid", EOMONTH($A77, 0))</f>
        <v>#N/A No price available before 15/03/2019</v>
      </c>
      <c r="P77" s="127" t="e">
        <f t="shared" si="20"/>
        <v>#VALUE!</v>
      </c>
      <c r="Q77" s="141">
        <f>_xll.GetPrice(Q$2, "MonthlyAverage", "Mid", EOMONTH($A77, 0))</f>
        <v>4</v>
      </c>
      <c r="R77" s="141">
        <f>_xll.GetPrice(R$2, , "Mid", EOMONTH($A77, 0))</f>
        <v>29.5</v>
      </c>
      <c r="S77" s="141">
        <f>_xll.GetPrice(S$2, , "Mid", EOMONTH($A77, 0))</f>
        <v>35.5</v>
      </c>
      <c r="T77" s="127">
        <f t="shared" si="16"/>
        <v>6</v>
      </c>
      <c r="U77" s="141" t="str">
        <f>_xll.GetPrice(U$2, "MonthlyAverage", "Mid", EOMONTH($A77, 0))</f>
        <v>#N/A No price available for MonthlyAverage before 30/07/2010</v>
      </c>
      <c r="V77" s="141" t="str">
        <f>_xll.GetPrice(V$2, "MonthlyAverage", "Mid", EOMONTH($A77, 0))</f>
        <v>#N/A No price available for MonthlyAverage before 29/01/2010</v>
      </c>
      <c r="W77" s="127" t="e">
        <f t="shared" si="17"/>
        <v>#VALUE!</v>
      </c>
      <c r="X77" s="141" t="str">
        <f>_xll.GetPrice(X$2, "MonthlyAverage", "Mid", EOMONTH($A77, 0))</f>
        <v>#N/A No price available for MonthlyAverage before 29/05/2015</v>
      </c>
      <c r="Y77" s="141" t="str">
        <f>_xll.GetPrice(Y$2, "MonthlyAverage", "Mid", EOMONTH($A77, 0))</f>
        <v>#N/A No price available for MonthlyAverage before 31/05/2012</v>
      </c>
      <c r="Z77" s="141" t="str">
        <f>_xll.GetPrice(Z$2, "MonthlyAverage", "Mid", EOMONTH($A77, 0))</f>
        <v>#N/A No price available for MonthlyAverage before 31/05/2012</v>
      </c>
      <c r="AA77" s="141" t="str">
        <f>_xll.GetPrice(AA$2, "MonthlyAverage", "Mid", EOMONTH($A77, 0))</f>
        <v>#N/A No price available for MonthlyAverage before 31/12/2013</v>
      </c>
      <c r="AB77" s="127" t="e">
        <f t="shared" si="18"/>
        <v>#VALUE!</v>
      </c>
      <c r="AC77" s="142" t="e">
        <f t="shared" si="21"/>
        <v>#VALUE!</v>
      </c>
      <c r="AD77" s="119" t="e">
        <f t="shared" si="22"/>
        <v>#VALUE!</v>
      </c>
      <c r="AE77" s="119" t="e">
        <f t="shared" si="23"/>
        <v>#VALUE!</v>
      </c>
      <c r="AF77" s="119" t="e">
        <f t="shared" si="24"/>
        <v>#VALUE!</v>
      </c>
      <c r="AG77" s="119" t="e">
        <f t="shared" si="25"/>
        <v>#VALUE!</v>
      </c>
    </row>
    <row r="78" spans="1:33" x14ac:dyDescent="0.3">
      <c r="A78" s="124">
        <v>36130</v>
      </c>
      <c r="B78" s="143" t="str">
        <f>_xll.GetPrice(B$2, "MonthlyAverage", "Mid", EOMONTH($A78, 0))</f>
        <v>#N/A No price available for MonthlyAverage before 30/09/2009</v>
      </c>
      <c r="C78" s="141" t="str">
        <f>_xll.GetPrice(C$2, "MonthlyAverage", "Mid", EOMONTH($A78, 0))</f>
        <v>#N/A No price available for MonthlyAverage before 30/10/2009</v>
      </c>
      <c r="D78" s="127" t="e">
        <f t="shared" si="13"/>
        <v>#VALUE!</v>
      </c>
      <c r="E78" s="141" t="str">
        <f>_xll.GetPrice(E$2, "MonthlyAverage", "Mid", EOMONTH($A78, 0))</f>
        <v>#N/A No price available for MonthlyAverage before 29/01/2010</v>
      </c>
      <c r="F78" s="141">
        <f>_xll.GetPrice(F$2, "MonthlyAverage", "Mid", EOMONTH($A78, 0))</f>
        <v>93.5</v>
      </c>
      <c r="G78" s="127" t="e">
        <f t="shared" si="14"/>
        <v>#VALUE!</v>
      </c>
      <c r="H78" s="141" t="str">
        <f>_xll.GetPrice(H$2, "MonthlyAverage", "Mid", EOMONTH($A78, 0))</f>
        <v>#N/A No price available for MonthlyAverage before 31/05/2010</v>
      </c>
      <c r="I78" s="141" t="str">
        <f>_xll.GetPrice(I$2, "MonthlyAverage", "Mid", EOMONTH($A78, 0))</f>
        <v>#N/A No price available for MonthlyAverage before 31/05/2010</v>
      </c>
      <c r="J78" s="127" t="e">
        <f t="shared" si="15"/>
        <v>#VALUE!</v>
      </c>
      <c r="K78" s="141" t="str">
        <f>_xll.GetPrice(K$2, , "Mid", EOMONTH($A78, 0))</f>
        <v>#N/A No price available before 20/06/2014</v>
      </c>
      <c r="L78" s="141" t="str">
        <f>_xll.GetPrice(L$2, , "Mid", EOMONTH($A78, 0))</f>
        <v>#N/A No price available before 21/11/2014</v>
      </c>
      <c r="M78" s="127" t="e">
        <f t="shared" si="19"/>
        <v>#VALUE!</v>
      </c>
      <c r="N78" s="141" t="str">
        <f>_xll.GetPrice(N$2, , "Mid", EOMONTH($A78, 0))</f>
        <v>#N/A No price available before 11/07/2014</v>
      </c>
      <c r="O78" s="141" t="str">
        <f>_xll.GetPrice(O$2, , "Mid", EOMONTH($A78, 0))</f>
        <v>#N/A No price available before 15/03/2019</v>
      </c>
      <c r="P78" s="127" t="e">
        <f t="shared" si="20"/>
        <v>#VALUE!</v>
      </c>
      <c r="Q78" s="141">
        <f>_xll.GetPrice(Q$2, "MonthlyAverage", "Mid", EOMONTH($A78, 0))</f>
        <v>6</v>
      </c>
      <c r="R78" s="141">
        <f>_xll.GetPrice(R$2, , "Mid", EOMONTH($A78, 0))</f>
        <v>33.5</v>
      </c>
      <c r="S78" s="141">
        <f>_xll.GetPrice(S$2, , "Mid", EOMONTH($A78, 0))</f>
        <v>39.5</v>
      </c>
      <c r="T78" s="127">
        <f t="shared" si="16"/>
        <v>6</v>
      </c>
      <c r="U78" s="141" t="str">
        <f>_xll.GetPrice(U$2, "MonthlyAverage", "Mid", EOMONTH($A78, 0))</f>
        <v>#N/A No price available for MonthlyAverage before 30/07/2010</v>
      </c>
      <c r="V78" s="141" t="str">
        <f>_xll.GetPrice(V$2, "MonthlyAverage", "Mid", EOMONTH($A78, 0))</f>
        <v>#N/A No price available for MonthlyAverage before 29/01/2010</v>
      </c>
      <c r="W78" s="127" t="e">
        <f t="shared" si="17"/>
        <v>#VALUE!</v>
      </c>
      <c r="X78" s="141" t="str">
        <f>_xll.GetPrice(X$2, "MonthlyAverage", "Mid", EOMONTH($A78, 0))</f>
        <v>#N/A No price available for MonthlyAverage before 29/05/2015</v>
      </c>
      <c r="Y78" s="141" t="str">
        <f>_xll.GetPrice(Y$2, "MonthlyAverage", "Mid", EOMONTH($A78, 0))</f>
        <v>#N/A No price available for MonthlyAverage before 31/05/2012</v>
      </c>
      <c r="Z78" s="141" t="str">
        <f>_xll.GetPrice(Z$2, "MonthlyAverage", "Mid", EOMONTH($A78, 0))</f>
        <v>#N/A No price available for MonthlyAverage before 31/05/2012</v>
      </c>
      <c r="AA78" s="141" t="str">
        <f>_xll.GetPrice(AA$2, "MonthlyAverage", "Mid", EOMONTH($A78, 0))</f>
        <v>#N/A No price available for MonthlyAverage before 31/12/2013</v>
      </c>
      <c r="AB78" s="127" t="e">
        <f t="shared" si="18"/>
        <v>#VALUE!</v>
      </c>
      <c r="AC78" s="142" t="e">
        <f t="shared" si="21"/>
        <v>#VALUE!</v>
      </c>
      <c r="AD78" s="119" t="e">
        <f t="shared" si="22"/>
        <v>#VALUE!</v>
      </c>
      <c r="AE78" s="119" t="e">
        <f t="shared" si="23"/>
        <v>#VALUE!</v>
      </c>
      <c r="AF78" s="119" t="e">
        <f t="shared" si="24"/>
        <v>#VALUE!</v>
      </c>
      <c r="AG78" s="119" t="e">
        <f t="shared" si="25"/>
        <v>#VALUE!</v>
      </c>
    </row>
    <row r="79" spans="1:33" x14ac:dyDescent="0.3">
      <c r="A79" s="124">
        <v>36161</v>
      </c>
      <c r="B79" s="143" t="str">
        <f>_xll.GetPrice(B$2, "MonthlyAverage", "Mid", EOMONTH($A79, 0))</f>
        <v>#N/A No price available for MonthlyAverage before 30/09/2009</v>
      </c>
      <c r="C79" s="141" t="str">
        <f>_xll.GetPrice(C$2, "MonthlyAverage", "Mid", EOMONTH($A79, 0))</f>
        <v>#N/A No price available for MonthlyAverage before 30/10/2009</v>
      </c>
      <c r="D79" s="127" t="e">
        <f t="shared" si="13"/>
        <v>#VALUE!</v>
      </c>
      <c r="E79" s="141" t="str">
        <f>_xll.GetPrice(E$2, "MonthlyAverage", "Mid", EOMONTH($A79, 0))</f>
        <v>#N/A No price available for MonthlyAverage before 29/01/2010</v>
      </c>
      <c r="F79" s="141">
        <f>_xll.GetPrice(F$2, "MonthlyAverage", "Mid", EOMONTH($A79, 0))</f>
        <v>93.5</v>
      </c>
      <c r="G79" s="127" t="e">
        <f t="shared" si="14"/>
        <v>#VALUE!</v>
      </c>
      <c r="H79" s="141" t="str">
        <f>_xll.GetPrice(H$2, "MonthlyAverage", "Mid", EOMONTH($A79, 0))</f>
        <v>#N/A No price available for MonthlyAverage before 31/05/2010</v>
      </c>
      <c r="I79" s="141" t="str">
        <f>_xll.GetPrice(I$2, "MonthlyAverage", "Mid", EOMONTH($A79, 0))</f>
        <v>#N/A No price available for MonthlyAverage before 31/05/2010</v>
      </c>
      <c r="J79" s="127" t="e">
        <f t="shared" si="15"/>
        <v>#VALUE!</v>
      </c>
      <c r="K79" s="141" t="str">
        <f>_xll.GetPrice(K$2, , "Mid", EOMONTH($A79, 0))</f>
        <v>#N/A No price available before 20/06/2014</v>
      </c>
      <c r="L79" s="141" t="str">
        <f>_xll.GetPrice(L$2, , "Mid", EOMONTH($A79, 0))</f>
        <v>#N/A No price available before 21/11/2014</v>
      </c>
      <c r="M79" s="127" t="e">
        <f t="shared" si="19"/>
        <v>#VALUE!</v>
      </c>
      <c r="N79" s="141" t="str">
        <f>_xll.GetPrice(N$2, , "Mid", EOMONTH($A79, 0))</f>
        <v>#N/A No price available before 11/07/2014</v>
      </c>
      <c r="O79" s="141" t="str">
        <f>_xll.GetPrice(O$2, , "Mid", EOMONTH($A79, 0))</f>
        <v>#N/A No price available before 15/03/2019</v>
      </c>
      <c r="P79" s="127" t="e">
        <f t="shared" si="20"/>
        <v>#VALUE!</v>
      </c>
      <c r="Q79" s="141">
        <f>_xll.GetPrice(Q$2, "MonthlyAverage", "Mid", EOMONTH($A79, 0))</f>
        <v>8.5</v>
      </c>
      <c r="R79" s="141">
        <f>_xll.GetPrice(R$2, , "Mid", EOMONTH($A79, 0))</f>
        <v>33.5</v>
      </c>
      <c r="S79" s="141">
        <f>_xll.GetPrice(S$2, , "Mid", EOMONTH($A79, 0))</f>
        <v>39.5</v>
      </c>
      <c r="T79" s="127">
        <f t="shared" si="16"/>
        <v>6</v>
      </c>
      <c r="U79" s="141" t="str">
        <f>_xll.GetPrice(U$2, "MonthlyAverage", "Mid", EOMONTH($A79, 0))</f>
        <v>#N/A No price available for MonthlyAverage before 30/07/2010</v>
      </c>
      <c r="V79" s="141" t="str">
        <f>_xll.GetPrice(V$2, "MonthlyAverage", "Mid", EOMONTH($A79, 0))</f>
        <v>#N/A No price available for MonthlyAverage before 29/01/2010</v>
      </c>
      <c r="W79" s="127" t="e">
        <f t="shared" si="17"/>
        <v>#VALUE!</v>
      </c>
      <c r="X79" s="141" t="str">
        <f>_xll.GetPrice(X$2, "MonthlyAverage", "Mid", EOMONTH($A79, 0))</f>
        <v>#N/A No price available for MonthlyAverage before 29/05/2015</v>
      </c>
      <c r="Y79" s="141" t="str">
        <f>_xll.GetPrice(Y$2, "MonthlyAverage", "Mid", EOMONTH($A79, 0))</f>
        <v>#N/A No price available for MonthlyAverage before 31/05/2012</v>
      </c>
      <c r="Z79" s="141" t="str">
        <f>_xll.GetPrice(Z$2, "MonthlyAverage", "Mid", EOMONTH($A79, 0))</f>
        <v>#N/A No price available for MonthlyAverage before 31/05/2012</v>
      </c>
      <c r="AA79" s="141" t="str">
        <f>_xll.GetPrice(AA$2, "MonthlyAverage", "Mid", EOMONTH($A79, 0))</f>
        <v>#N/A No price available for MonthlyAverage before 31/12/2013</v>
      </c>
      <c r="AB79" s="127" t="e">
        <f t="shared" si="18"/>
        <v>#VALUE!</v>
      </c>
      <c r="AC79" s="142" t="e">
        <f t="shared" si="21"/>
        <v>#VALUE!</v>
      </c>
      <c r="AD79" s="119" t="e">
        <f t="shared" si="22"/>
        <v>#VALUE!</v>
      </c>
      <c r="AE79" s="119" t="e">
        <f t="shared" si="23"/>
        <v>#VALUE!</v>
      </c>
      <c r="AF79" s="119" t="e">
        <f t="shared" si="24"/>
        <v>#VALUE!</v>
      </c>
      <c r="AG79" s="119" t="e">
        <f t="shared" si="25"/>
        <v>#VALUE!</v>
      </c>
    </row>
    <row r="80" spans="1:33" x14ac:dyDescent="0.3">
      <c r="A80" s="124">
        <v>36192</v>
      </c>
      <c r="B80" s="143" t="str">
        <f>_xll.GetPrice(B$2, "MonthlyAverage", "Mid", EOMONTH($A80, 0))</f>
        <v>#N/A No price available for MonthlyAverage before 30/09/2009</v>
      </c>
      <c r="C80" s="141" t="str">
        <f>_xll.GetPrice(C$2, "MonthlyAverage", "Mid", EOMONTH($A80, 0))</f>
        <v>#N/A No price available for MonthlyAverage before 30/10/2009</v>
      </c>
      <c r="D80" s="127" t="e">
        <f t="shared" si="13"/>
        <v>#VALUE!</v>
      </c>
      <c r="E80" s="141" t="str">
        <f>_xll.GetPrice(E$2, "MonthlyAverage", "Mid", EOMONTH($A80, 0))</f>
        <v>#N/A No price available for MonthlyAverage before 29/01/2010</v>
      </c>
      <c r="F80" s="141">
        <f>_xll.GetPrice(F$2, "MonthlyAverage", "Mid", EOMONTH($A80, 0))</f>
        <v>90.5</v>
      </c>
      <c r="G80" s="127" t="e">
        <f t="shared" si="14"/>
        <v>#VALUE!</v>
      </c>
      <c r="H80" s="141" t="str">
        <f>_xll.GetPrice(H$2, "MonthlyAverage", "Mid", EOMONTH($A80, 0))</f>
        <v>#N/A No price available for MonthlyAverage before 31/05/2010</v>
      </c>
      <c r="I80" s="141" t="str">
        <f>_xll.GetPrice(I$2, "MonthlyAverage", "Mid", EOMONTH($A80, 0))</f>
        <v>#N/A No price available for MonthlyAverage before 31/05/2010</v>
      </c>
      <c r="J80" s="127" t="e">
        <f t="shared" si="15"/>
        <v>#VALUE!</v>
      </c>
      <c r="K80" s="141" t="str">
        <f>_xll.GetPrice(K$2, , "Mid", EOMONTH($A80, 0))</f>
        <v>#N/A No price available before 20/06/2014</v>
      </c>
      <c r="L80" s="141" t="str">
        <f>_xll.GetPrice(L$2, , "Mid", EOMONTH($A80, 0))</f>
        <v>#N/A No price available before 21/11/2014</v>
      </c>
      <c r="M80" s="127" t="e">
        <f t="shared" si="19"/>
        <v>#VALUE!</v>
      </c>
      <c r="N80" s="141" t="str">
        <f>_xll.GetPrice(N$2, , "Mid", EOMONTH($A80, 0))</f>
        <v>#N/A No price available before 11/07/2014</v>
      </c>
      <c r="O80" s="141" t="str">
        <f>_xll.GetPrice(O$2, , "Mid", EOMONTH($A80, 0))</f>
        <v>#N/A No price available before 15/03/2019</v>
      </c>
      <c r="P80" s="127" t="e">
        <f t="shared" si="20"/>
        <v>#VALUE!</v>
      </c>
      <c r="Q80" s="141">
        <f>_xll.GetPrice(Q$2, "MonthlyAverage", "Mid", EOMONTH($A80, 0))</f>
        <v>11</v>
      </c>
      <c r="R80" s="141">
        <f>_xll.GetPrice(R$2, , "Mid", EOMONTH($A80, 0))</f>
        <v>33.5</v>
      </c>
      <c r="S80" s="141">
        <f>_xll.GetPrice(S$2, , "Mid", EOMONTH($A80, 0))</f>
        <v>39.5</v>
      </c>
      <c r="T80" s="127">
        <f t="shared" si="16"/>
        <v>6</v>
      </c>
      <c r="U80" s="141" t="str">
        <f>_xll.GetPrice(U$2, "MonthlyAverage", "Mid", EOMONTH($A80, 0))</f>
        <v>#N/A No price available for MonthlyAverage before 30/07/2010</v>
      </c>
      <c r="V80" s="141" t="str">
        <f>_xll.GetPrice(V$2, "MonthlyAverage", "Mid", EOMONTH($A80, 0))</f>
        <v>#N/A No price available for MonthlyAverage before 29/01/2010</v>
      </c>
      <c r="W80" s="127" t="e">
        <f t="shared" si="17"/>
        <v>#VALUE!</v>
      </c>
      <c r="X80" s="141" t="str">
        <f>_xll.GetPrice(X$2, "MonthlyAverage", "Mid", EOMONTH($A80, 0))</f>
        <v>#N/A No price available for MonthlyAverage before 29/05/2015</v>
      </c>
      <c r="Y80" s="141" t="str">
        <f>_xll.GetPrice(Y$2, "MonthlyAverage", "Mid", EOMONTH($A80, 0))</f>
        <v>#N/A No price available for MonthlyAverage before 31/05/2012</v>
      </c>
      <c r="Z80" s="141" t="str">
        <f>_xll.GetPrice(Z$2, "MonthlyAverage", "Mid", EOMONTH($A80, 0))</f>
        <v>#N/A No price available for MonthlyAverage before 31/05/2012</v>
      </c>
      <c r="AA80" s="141" t="str">
        <f>_xll.GetPrice(AA$2, "MonthlyAverage", "Mid", EOMONTH($A80, 0))</f>
        <v>#N/A No price available for MonthlyAverage before 31/12/2013</v>
      </c>
      <c r="AB80" s="127" t="e">
        <f t="shared" si="18"/>
        <v>#VALUE!</v>
      </c>
      <c r="AC80" s="142" t="e">
        <f t="shared" si="21"/>
        <v>#VALUE!</v>
      </c>
      <c r="AD80" s="119" t="e">
        <f t="shared" si="22"/>
        <v>#VALUE!</v>
      </c>
      <c r="AE80" s="119" t="e">
        <f t="shared" si="23"/>
        <v>#VALUE!</v>
      </c>
      <c r="AF80" s="119" t="e">
        <f t="shared" si="24"/>
        <v>#VALUE!</v>
      </c>
      <c r="AG80" s="119" t="e">
        <f t="shared" si="25"/>
        <v>#VALUE!</v>
      </c>
    </row>
    <row r="81" spans="1:33" x14ac:dyDescent="0.3">
      <c r="A81" s="124">
        <v>36220</v>
      </c>
      <c r="B81" s="143" t="str">
        <f>_xll.GetPrice(B$2, "MonthlyAverage", "Mid", EOMONTH($A81, 0))</f>
        <v>#N/A No price available for MonthlyAverage before 30/09/2009</v>
      </c>
      <c r="C81" s="141" t="str">
        <f>_xll.GetPrice(C$2, "MonthlyAverage", "Mid", EOMONTH($A81, 0))</f>
        <v>#N/A No price available for MonthlyAverage before 30/10/2009</v>
      </c>
      <c r="D81" s="127" t="e">
        <f t="shared" si="13"/>
        <v>#VALUE!</v>
      </c>
      <c r="E81" s="141" t="str">
        <f>_xll.GetPrice(E$2, "MonthlyAverage", "Mid", EOMONTH($A81, 0))</f>
        <v>#N/A No price available for MonthlyAverage before 29/01/2010</v>
      </c>
      <c r="F81" s="141">
        <f>_xll.GetPrice(F$2, "MonthlyAverage", "Mid", EOMONTH($A81, 0))</f>
        <v>85.1</v>
      </c>
      <c r="G81" s="127" t="e">
        <f t="shared" si="14"/>
        <v>#VALUE!</v>
      </c>
      <c r="H81" s="141" t="str">
        <f>_xll.GetPrice(H$2, "MonthlyAverage", "Mid", EOMONTH($A81, 0))</f>
        <v>#N/A No price available for MonthlyAverage before 31/05/2010</v>
      </c>
      <c r="I81" s="141" t="str">
        <f>_xll.GetPrice(I$2, "MonthlyAverage", "Mid", EOMONTH($A81, 0))</f>
        <v>#N/A No price available for MonthlyAverage before 31/05/2010</v>
      </c>
      <c r="J81" s="127" t="e">
        <f t="shared" si="15"/>
        <v>#VALUE!</v>
      </c>
      <c r="K81" s="141" t="str">
        <f>_xll.GetPrice(K$2, , "Mid", EOMONTH($A81, 0))</f>
        <v>#N/A No price available before 20/06/2014</v>
      </c>
      <c r="L81" s="141" t="str">
        <f>_xll.GetPrice(L$2, , "Mid", EOMONTH($A81, 0))</f>
        <v>#N/A No price available before 21/11/2014</v>
      </c>
      <c r="M81" s="127" t="e">
        <f t="shared" si="19"/>
        <v>#VALUE!</v>
      </c>
      <c r="N81" s="141" t="str">
        <f>_xll.GetPrice(N$2, , "Mid", EOMONTH($A81, 0))</f>
        <v>#N/A No price available before 11/07/2014</v>
      </c>
      <c r="O81" s="141" t="str">
        <f>_xll.GetPrice(O$2, , "Mid", EOMONTH($A81, 0))</f>
        <v>#N/A No price available before 15/03/2019</v>
      </c>
      <c r="P81" s="127" t="e">
        <f t="shared" si="20"/>
        <v>#VALUE!</v>
      </c>
      <c r="Q81" s="141">
        <f>_xll.GetPrice(Q$2, "MonthlyAverage", "Mid", EOMONTH($A81, 0))</f>
        <v>11</v>
      </c>
      <c r="R81" s="141">
        <f>_xll.GetPrice(R$2, , "Mid", EOMONTH($A81, 0))</f>
        <v>33.5</v>
      </c>
      <c r="S81" s="141">
        <f>_xll.GetPrice(S$2, , "Mid", EOMONTH($A81, 0))</f>
        <v>39.5</v>
      </c>
      <c r="T81" s="127">
        <f t="shared" si="16"/>
        <v>6</v>
      </c>
      <c r="U81" s="141" t="str">
        <f>_xll.GetPrice(U$2, "MonthlyAverage", "Mid", EOMONTH($A81, 0))</f>
        <v>#N/A No price available for MonthlyAverage before 30/07/2010</v>
      </c>
      <c r="V81" s="141" t="str">
        <f>_xll.GetPrice(V$2, "MonthlyAverage", "Mid", EOMONTH($A81, 0))</f>
        <v>#N/A No price available for MonthlyAverage before 29/01/2010</v>
      </c>
      <c r="W81" s="127" t="e">
        <f t="shared" si="17"/>
        <v>#VALUE!</v>
      </c>
      <c r="X81" s="141" t="str">
        <f>_xll.GetPrice(X$2, "MonthlyAverage", "Mid", EOMONTH($A81, 0))</f>
        <v>#N/A No price available for MonthlyAverage before 29/05/2015</v>
      </c>
      <c r="Y81" s="141" t="str">
        <f>_xll.GetPrice(Y$2, "MonthlyAverage", "Mid", EOMONTH($A81, 0))</f>
        <v>#N/A No price available for MonthlyAverage before 31/05/2012</v>
      </c>
      <c r="Z81" s="141" t="str">
        <f>_xll.GetPrice(Z$2, "MonthlyAverage", "Mid", EOMONTH($A81, 0))</f>
        <v>#N/A No price available for MonthlyAverage before 31/05/2012</v>
      </c>
      <c r="AA81" s="141" t="str">
        <f>_xll.GetPrice(AA$2, "MonthlyAverage", "Mid", EOMONTH($A81, 0))</f>
        <v>#N/A No price available for MonthlyAverage before 31/12/2013</v>
      </c>
      <c r="AB81" s="127" t="e">
        <f t="shared" si="18"/>
        <v>#VALUE!</v>
      </c>
      <c r="AC81" s="142" t="e">
        <f t="shared" si="21"/>
        <v>#VALUE!</v>
      </c>
      <c r="AD81" s="119" t="e">
        <f t="shared" si="22"/>
        <v>#VALUE!</v>
      </c>
      <c r="AE81" s="119" t="e">
        <f t="shared" si="23"/>
        <v>#VALUE!</v>
      </c>
      <c r="AF81" s="119" t="e">
        <f t="shared" si="24"/>
        <v>#VALUE!</v>
      </c>
      <c r="AG81" s="119" t="e">
        <f t="shared" si="25"/>
        <v>#VALUE!</v>
      </c>
    </row>
    <row r="82" spans="1:33" x14ac:dyDescent="0.3">
      <c r="A82" s="124">
        <v>36251</v>
      </c>
      <c r="B82" s="143" t="str">
        <f>_xll.GetPrice(B$2, "MonthlyAverage", "Mid", EOMONTH($A82, 0))</f>
        <v>#N/A No price available for MonthlyAverage before 30/09/2009</v>
      </c>
      <c r="C82" s="141" t="str">
        <f>_xll.GetPrice(C$2, "MonthlyAverage", "Mid", EOMONTH($A82, 0))</f>
        <v>#N/A No price available for MonthlyAverage before 30/10/2009</v>
      </c>
      <c r="D82" s="127" t="e">
        <f t="shared" si="13"/>
        <v>#VALUE!</v>
      </c>
      <c r="E82" s="141" t="str">
        <f>_xll.GetPrice(E$2, "MonthlyAverage", "Mid", EOMONTH($A82, 0))</f>
        <v>#N/A No price available for MonthlyAverage before 29/01/2010</v>
      </c>
      <c r="F82" s="141">
        <f>_xll.GetPrice(F$2, "MonthlyAverage", "Mid", EOMONTH($A82, 0))</f>
        <v>85.63</v>
      </c>
      <c r="G82" s="127" t="e">
        <f t="shared" si="14"/>
        <v>#VALUE!</v>
      </c>
      <c r="H82" s="141" t="str">
        <f>_xll.GetPrice(H$2, "MonthlyAverage", "Mid", EOMONTH($A82, 0))</f>
        <v>#N/A No price available for MonthlyAverage before 31/05/2010</v>
      </c>
      <c r="I82" s="141" t="str">
        <f>_xll.GetPrice(I$2, "MonthlyAverage", "Mid", EOMONTH($A82, 0))</f>
        <v>#N/A No price available for MonthlyAverage before 31/05/2010</v>
      </c>
      <c r="J82" s="127" t="e">
        <f t="shared" si="15"/>
        <v>#VALUE!</v>
      </c>
      <c r="K82" s="141" t="str">
        <f>_xll.GetPrice(K$2, , "Mid", EOMONTH($A82, 0))</f>
        <v>#N/A No price available before 20/06/2014</v>
      </c>
      <c r="L82" s="141" t="str">
        <f>_xll.GetPrice(L$2, , "Mid", EOMONTH($A82, 0))</f>
        <v>#N/A No price available before 21/11/2014</v>
      </c>
      <c r="M82" s="127" t="e">
        <f t="shared" si="19"/>
        <v>#VALUE!</v>
      </c>
      <c r="N82" s="141" t="str">
        <f>_xll.GetPrice(N$2, , "Mid", EOMONTH($A82, 0))</f>
        <v>#N/A No price available before 11/07/2014</v>
      </c>
      <c r="O82" s="141" t="str">
        <f>_xll.GetPrice(O$2, , "Mid", EOMONTH($A82, 0))</f>
        <v>#N/A No price available before 15/03/2019</v>
      </c>
      <c r="P82" s="127" t="e">
        <f t="shared" si="20"/>
        <v>#VALUE!</v>
      </c>
      <c r="Q82" s="141">
        <f>_xll.GetPrice(Q$2, "MonthlyAverage", "Mid", EOMONTH($A82, 0))</f>
        <v>8.75</v>
      </c>
      <c r="R82" s="141">
        <f>_xll.GetPrice(R$2, , "Mid", EOMONTH($A82, 0))</f>
        <v>32.5</v>
      </c>
      <c r="S82" s="141">
        <f>_xll.GetPrice(S$2, , "Mid", EOMONTH($A82, 0))</f>
        <v>38.5</v>
      </c>
      <c r="T82" s="127">
        <f t="shared" si="16"/>
        <v>6</v>
      </c>
      <c r="U82" s="141" t="str">
        <f>_xll.GetPrice(U$2, "MonthlyAverage", "Mid", EOMONTH($A82, 0))</f>
        <v>#N/A No price available for MonthlyAverage before 30/07/2010</v>
      </c>
      <c r="V82" s="141" t="str">
        <f>_xll.GetPrice(V$2, "MonthlyAverage", "Mid", EOMONTH($A82, 0))</f>
        <v>#N/A No price available for MonthlyAverage before 29/01/2010</v>
      </c>
      <c r="W82" s="127" t="e">
        <f t="shared" si="17"/>
        <v>#VALUE!</v>
      </c>
      <c r="X82" s="141" t="str">
        <f>_xll.GetPrice(X$2, "MonthlyAverage", "Mid", EOMONTH($A82, 0))</f>
        <v>#N/A No price available for MonthlyAverage before 29/05/2015</v>
      </c>
      <c r="Y82" s="141" t="str">
        <f>_xll.GetPrice(Y$2, "MonthlyAverage", "Mid", EOMONTH($A82, 0))</f>
        <v>#N/A No price available for MonthlyAverage before 31/05/2012</v>
      </c>
      <c r="Z82" s="141" t="str">
        <f>_xll.GetPrice(Z$2, "MonthlyAverage", "Mid", EOMONTH($A82, 0))</f>
        <v>#N/A No price available for MonthlyAverage before 31/05/2012</v>
      </c>
      <c r="AA82" s="141" t="str">
        <f>_xll.GetPrice(AA$2, "MonthlyAverage", "Mid", EOMONTH($A82, 0))</f>
        <v>#N/A No price available for MonthlyAverage before 31/12/2013</v>
      </c>
      <c r="AB82" s="127" t="e">
        <f t="shared" si="18"/>
        <v>#VALUE!</v>
      </c>
      <c r="AC82" s="142" t="e">
        <f t="shared" si="21"/>
        <v>#VALUE!</v>
      </c>
      <c r="AD82" s="119" t="e">
        <f t="shared" si="22"/>
        <v>#VALUE!</v>
      </c>
      <c r="AE82" s="119" t="e">
        <f t="shared" si="23"/>
        <v>#VALUE!</v>
      </c>
      <c r="AF82" s="119" t="e">
        <f t="shared" si="24"/>
        <v>#VALUE!</v>
      </c>
      <c r="AG82" s="119" t="e">
        <f t="shared" si="25"/>
        <v>#VALUE!</v>
      </c>
    </row>
    <row r="83" spans="1:33" x14ac:dyDescent="0.3">
      <c r="A83" s="124">
        <v>36281</v>
      </c>
      <c r="B83" s="143" t="str">
        <f>_xll.GetPrice(B$2, "MonthlyAverage", "Mid", EOMONTH($A83, 0))</f>
        <v>#N/A No price available for MonthlyAverage before 30/09/2009</v>
      </c>
      <c r="C83" s="141" t="str">
        <f>_xll.GetPrice(C$2, "MonthlyAverage", "Mid", EOMONTH($A83, 0))</f>
        <v>#N/A No price available for MonthlyAverage before 30/10/2009</v>
      </c>
      <c r="D83" s="127" t="e">
        <f t="shared" si="13"/>
        <v>#VALUE!</v>
      </c>
      <c r="E83" s="141" t="str">
        <f>_xll.GetPrice(E$2, "MonthlyAverage", "Mid", EOMONTH($A83, 0))</f>
        <v>#N/A No price available for MonthlyAverage before 29/01/2010</v>
      </c>
      <c r="F83" s="141">
        <f>_xll.GetPrice(F$2, "MonthlyAverage", "Mid", EOMONTH($A83, 0))</f>
        <v>89.88</v>
      </c>
      <c r="G83" s="127" t="e">
        <f t="shared" si="14"/>
        <v>#VALUE!</v>
      </c>
      <c r="H83" s="141" t="str">
        <f>_xll.GetPrice(H$2, "MonthlyAverage", "Mid", EOMONTH($A83, 0))</f>
        <v>#N/A No price available for MonthlyAverage before 31/05/2010</v>
      </c>
      <c r="I83" s="141" t="str">
        <f>_xll.GetPrice(I$2, "MonthlyAverage", "Mid", EOMONTH($A83, 0))</f>
        <v>#N/A No price available for MonthlyAverage before 31/05/2010</v>
      </c>
      <c r="J83" s="127" t="e">
        <f t="shared" si="15"/>
        <v>#VALUE!</v>
      </c>
      <c r="K83" s="141" t="str">
        <f>_xll.GetPrice(K$2, , "Mid", EOMONTH($A83, 0))</f>
        <v>#N/A No price available before 20/06/2014</v>
      </c>
      <c r="L83" s="141" t="str">
        <f>_xll.GetPrice(L$2, , "Mid", EOMONTH($A83, 0))</f>
        <v>#N/A No price available before 21/11/2014</v>
      </c>
      <c r="M83" s="127" t="e">
        <f t="shared" si="19"/>
        <v>#VALUE!</v>
      </c>
      <c r="N83" s="141" t="str">
        <f>_xll.GetPrice(N$2, , "Mid", EOMONTH($A83, 0))</f>
        <v>#N/A No price available before 11/07/2014</v>
      </c>
      <c r="O83" s="141" t="str">
        <f>_xll.GetPrice(O$2, , "Mid", EOMONTH($A83, 0))</f>
        <v>#N/A No price available before 15/03/2019</v>
      </c>
      <c r="P83" s="127" t="e">
        <f t="shared" si="20"/>
        <v>#VALUE!</v>
      </c>
      <c r="Q83" s="141">
        <f>_xll.GetPrice(Q$2, "MonthlyAverage", "Mid", EOMONTH($A83, 0))</f>
        <v>8</v>
      </c>
      <c r="R83" s="141">
        <f>_xll.GetPrice(R$2, , "Mid", EOMONTH($A83, 0))</f>
        <v>32.5</v>
      </c>
      <c r="S83" s="141">
        <f>_xll.GetPrice(S$2, , "Mid", EOMONTH($A83, 0))</f>
        <v>38.5</v>
      </c>
      <c r="T83" s="127">
        <f t="shared" si="16"/>
        <v>6</v>
      </c>
      <c r="U83" s="141" t="str">
        <f>_xll.GetPrice(U$2, "MonthlyAverage", "Mid", EOMONTH($A83, 0))</f>
        <v>#N/A No price available for MonthlyAverage before 30/07/2010</v>
      </c>
      <c r="V83" s="141" t="str">
        <f>_xll.GetPrice(V$2, "MonthlyAverage", "Mid", EOMONTH($A83, 0))</f>
        <v>#N/A No price available for MonthlyAverage before 29/01/2010</v>
      </c>
      <c r="W83" s="127" t="e">
        <f t="shared" si="17"/>
        <v>#VALUE!</v>
      </c>
      <c r="X83" s="141" t="str">
        <f>_xll.GetPrice(X$2, "MonthlyAverage", "Mid", EOMONTH($A83, 0))</f>
        <v>#N/A No price available for MonthlyAverage before 29/05/2015</v>
      </c>
      <c r="Y83" s="141" t="str">
        <f>_xll.GetPrice(Y$2, "MonthlyAverage", "Mid", EOMONTH($A83, 0))</f>
        <v>#N/A No price available for MonthlyAverage before 31/05/2012</v>
      </c>
      <c r="Z83" s="141" t="str">
        <f>_xll.GetPrice(Z$2, "MonthlyAverage", "Mid", EOMONTH($A83, 0))</f>
        <v>#N/A No price available for MonthlyAverage before 31/05/2012</v>
      </c>
      <c r="AA83" s="141" t="str">
        <f>_xll.GetPrice(AA$2, "MonthlyAverage", "Mid", EOMONTH($A83, 0))</f>
        <v>#N/A No price available for MonthlyAverage before 31/12/2013</v>
      </c>
      <c r="AB83" s="127" t="e">
        <f t="shared" si="18"/>
        <v>#VALUE!</v>
      </c>
      <c r="AC83" s="142" t="e">
        <f t="shared" si="21"/>
        <v>#VALUE!</v>
      </c>
      <c r="AD83" s="119" t="e">
        <f t="shared" si="22"/>
        <v>#VALUE!</v>
      </c>
      <c r="AE83" s="119" t="e">
        <f t="shared" si="23"/>
        <v>#VALUE!</v>
      </c>
      <c r="AF83" s="119" t="e">
        <f t="shared" si="24"/>
        <v>#VALUE!</v>
      </c>
      <c r="AG83" s="119" t="e">
        <f t="shared" si="25"/>
        <v>#VALUE!</v>
      </c>
    </row>
    <row r="84" spans="1:33" x14ac:dyDescent="0.3">
      <c r="A84" s="124">
        <v>36312</v>
      </c>
      <c r="B84" s="143" t="str">
        <f>_xll.GetPrice(B$2, "MonthlyAverage", "Mid", EOMONTH($A84, 0))</f>
        <v>#N/A No price available for MonthlyAverage before 30/09/2009</v>
      </c>
      <c r="C84" s="141" t="str">
        <f>_xll.GetPrice(C$2, "MonthlyAverage", "Mid", EOMONTH($A84, 0))</f>
        <v>#N/A No price available for MonthlyAverage before 30/10/2009</v>
      </c>
      <c r="D84" s="127" t="e">
        <f t="shared" si="13"/>
        <v>#VALUE!</v>
      </c>
      <c r="E84" s="141" t="str">
        <f>_xll.GetPrice(E$2, "MonthlyAverage", "Mid", EOMONTH($A84, 0))</f>
        <v>#N/A No price available for MonthlyAverage before 29/01/2010</v>
      </c>
      <c r="F84" s="141">
        <f>_xll.GetPrice(F$2, "MonthlyAverage", "Mid", EOMONTH($A84, 0))</f>
        <v>91.3</v>
      </c>
      <c r="G84" s="127" t="e">
        <f t="shared" si="14"/>
        <v>#VALUE!</v>
      </c>
      <c r="H84" s="141" t="str">
        <f>_xll.GetPrice(H$2, "MonthlyAverage", "Mid", EOMONTH($A84, 0))</f>
        <v>#N/A No price available for MonthlyAverage before 31/05/2010</v>
      </c>
      <c r="I84" s="141" t="str">
        <f>_xll.GetPrice(I$2, "MonthlyAverage", "Mid", EOMONTH($A84, 0))</f>
        <v>#N/A No price available for MonthlyAverage before 31/05/2010</v>
      </c>
      <c r="J84" s="127" t="e">
        <f t="shared" si="15"/>
        <v>#VALUE!</v>
      </c>
      <c r="K84" s="141" t="str">
        <f>_xll.GetPrice(K$2, , "Mid", EOMONTH($A84, 0))</f>
        <v>#N/A No price available before 20/06/2014</v>
      </c>
      <c r="L84" s="141" t="str">
        <f>_xll.GetPrice(L$2, , "Mid", EOMONTH($A84, 0))</f>
        <v>#N/A No price available before 21/11/2014</v>
      </c>
      <c r="M84" s="127" t="e">
        <f t="shared" si="19"/>
        <v>#VALUE!</v>
      </c>
      <c r="N84" s="141" t="str">
        <f>_xll.GetPrice(N$2, , "Mid", EOMONTH($A84, 0))</f>
        <v>#N/A No price available before 11/07/2014</v>
      </c>
      <c r="O84" s="141" t="str">
        <f>_xll.GetPrice(O$2, , "Mid", EOMONTH($A84, 0))</f>
        <v>#N/A No price available before 15/03/2019</v>
      </c>
      <c r="P84" s="127" t="e">
        <f t="shared" si="20"/>
        <v>#VALUE!</v>
      </c>
      <c r="Q84" s="141">
        <f>_xll.GetPrice(Q$2, "MonthlyAverage", "Mid", EOMONTH($A84, 0))</f>
        <v>10.4</v>
      </c>
      <c r="R84" s="141">
        <f>_xll.GetPrice(R$2, , "Mid", EOMONTH($A84, 0))</f>
        <v>35.5</v>
      </c>
      <c r="S84" s="141">
        <f>_xll.GetPrice(S$2, , "Mid", EOMONTH($A84, 0))</f>
        <v>41.5</v>
      </c>
      <c r="T84" s="127">
        <f t="shared" si="16"/>
        <v>6</v>
      </c>
      <c r="U84" s="141" t="str">
        <f>_xll.GetPrice(U$2, "MonthlyAverage", "Mid", EOMONTH($A84, 0))</f>
        <v>#N/A No price available for MonthlyAverage before 30/07/2010</v>
      </c>
      <c r="V84" s="141" t="str">
        <f>_xll.GetPrice(V$2, "MonthlyAverage", "Mid", EOMONTH($A84, 0))</f>
        <v>#N/A No price available for MonthlyAverage before 29/01/2010</v>
      </c>
      <c r="W84" s="127" t="e">
        <f t="shared" si="17"/>
        <v>#VALUE!</v>
      </c>
      <c r="X84" s="141" t="str">
        <f>_xll.GetPrice(X$2, "MonthlyAverage", "Mid", EOMONTH($A84, 0))</f>
        <v>#N/A No price available for MonthlyAverage before 29/05/2015</v>
      </c>
      <c r="Y84" s="141" t="str">
        <f>_xll.GetPrice(Y$2, "MonthlyAverage", "Mid", EOMONTH($A84, 0))</f>
        <v>#N/A No price available for MonthlyAverage before 31/05/2012</v>
      </c>
      <c r="Z84" s="141" t="str">
        <f>_xll.GetPrice(Z$2, "MonthlyAverage", "Mid", EOMONTH($A84, 0))</f>
        <v>#N/A No price available for MonthlyAverage before 31/05/2012</v>
      </c>
      <c r="AA84" s="141" t="str">
        <f>_xll.GetPrice(AA$2, "MonthlyAverage", "Mid", EOMONTH($A84, 0))</f>
        <v>#N/A No price available for MonthlyAverage before 31/12/2013</v>
      </c>
      <c r="AB84" s="127" t="e">
        <f t="shared" si="18"/>
        <v>#VALUE!</v>
      </c>
      <c r="AC84" s="142" t="e">
        <f t="shared" si="21"/>
        <v>#VALUE!</v>
      </c>
      <c r="AD84" s="119" t="e">
        <f t="shared" si="22"/>
        <v>#VALUE!</v>
      </c>
      <c r="AE84" s="119" t="e">
        <f t="shared" si="23"/>
        <v>#VALUE!</v>
      </c>
      <c r="AF84" s="119" t="e">
        <f t="shared" si="24"/>
        <v>#VALUE!</v>
      </c>
      <c r="AG84" s="119" t="e">
        <f t="shared" si="25"/>
        <v>#VALUE!</v>
      </c>
    </row>
    <row r="85" spans="1:33" x14ac:dyDescent="0.3">
      <c r="A85" s="124">
        <v>36342</v>
      </c>
      <c r="B85" s="143" t="str">
        <f>_xll.GetPrice(B$2, "MonthlyAverage", "Mid", EOMONTH($A85, 0))</f>
        <v>#N/A No price available for MonthlyAverage before 30/09/2009</v>
      </c>
      <c r="C85" s="141" t="str">
        <f>_xll.GetPrice(C$2, "MonthlyAverage", "Mid", EOMONTH($A85, 0))</f>
        <v>#N/A No price available for MonthlyAverage before 30/10/2009</v>
      </c>
      <c r="D85" s="127" t="e">
        <f t="shared" si="13"/>
        <v>#VALUE!</v>
      </c>
      <c r="E85" s="141" t="str">
        <f>_xll.GetPrice(E$2, "MonthlyAverage", "Mid", EOMONTH($A85, 0))</f>
        <v>#N/A No price available for MonthlyAverage before 29/01/2010</v>
      </c>
      <c r="F85" s="141">
        <f>_xll.GetPrice(F$2, "MonthlyAverage", "Mid", EOMONTH($A85, 0))</f>
        <v>87.63</v>
      </c>
      <c r="G85" s="127" t="e">
        <f t="shared" si="14"/>
        <v>#VALUE!</v>
      </c>
      <c r="H85" s="141" t="str">
        <f>_xll.GetPrice(H$2, "MonthlyAverage", "Mid", EOMONTH($A85, 0))</f>
        <v>#N/A No price available for MonthlyAverage before 31/05/2010</v>
      </c>
      <c r="I85" s="141" t="str">
        <f>_xll.GetPrice(I$2, "MonthlyAverage", "Mid", EOMONTH($A85, 0))</f>
        <v>#N/A No price available for MonthlyAverage before 31/05/2010</v>
      </c>
      <c r="J85" s="127" t="e">
        <f t="shared" si="15"/>
        <v>#VALUE!</v>
      </c>
      <c r="K85" s="141" t="str">
        <f>_xll.GetPrice(K$2, , "Mid", EOMONTH($A85, 0))</f>
        <v>#N/A No price available before 20/06/2014</v>
      </c>
      <c r="L85" s="141" t="str">
        <f>_xll.GetPrice(L$2, , "Mid", EOMONTH($A85, 0))</f>
        <v>#N/A No price available before 21/11/2014</v>
      </c>
      <c r="M85" s="127" t="e">
        <f t="shared" si="19"/>
        <v>#VALUE!</v>
      </c>
      <c r="N85" s="141" t="str">
        <f>_xll.GetPrice(N$2, , "Mid", EOMONTH($A85, 0))</f>
        <v>#N/A No price available before 11/07/2014</v>
      </c>
      <c r="O85" s="141" t="str">
        <f>_xll.GetPrice(O$2, , "Mid", EOMONTH($A85, 0))</f>
        <v>#N/A No price available before 15/03/2019</v>
      </c>
      <c r="P85" s="127" t="e">
        <f t="shared" si="20"/>
        <v>#VALUE!</v>
      </c>
      <c r="Q85" s="141">
        <f>_xll.GetPrice(Q$2, "MonthlyAverage", "Mid", EOMONTH($A85, 0))</f>
        <v>11</v>
      </c>
      <c r="R85" s="141">
        <f>_xll.GetPrice(R$2, , "Mid", EOMONTH($A85, 0))</f>
        <v>34.5</v>
      </c>
      <c r="S85" s="141">
        <f>_xll.GetPrice(S$2, , "Mid", EOMONTH($A85, 0))</f>
        <v>40.5</v>
      </c>
      <c r="T85" s="127">
        <f t="shared" si="16"/>
        <v>6</v>
      </c>
      <c r="U85" s="141" t="str">
        <f>_xll.GetPrice(U$2, "MonthlyAverage", "Mid", EOMONTH($A85, 0))</f>
        <v>#N/A No price available for MonthlyAverage before 30/07/2010</v>
      </c>
      <c r="V85" s="141" t="str">
        <f>_xll.GetPrice(V$2, "MonthlyAverage", "Mid", EOMONTH($A85, 0))</f>
        <v>#N/A No price available for MonthlyAverage before 29/01/2010</v>
      </c>
      <c r="W85" s="127" t="e">
        <f t="shared" si="17"/>
        <v>#VALUE!</v>
      </c>
      <c r="X85" s="141" t="str">
        <f>_xll.GetPrice(X$2, "MonthlyAverage", "Mid", EOMONTH($A85, 0))</f>
        <v>#N/A No price available for MonthlyAverage before 29/05/2015</v>
      </c>
      <c r="Y85" s="141" t="str">
        <f>_xll.GetPrice(Y$2, "MonthlyAverage", "Mid", EOMONTH($A85, 0))</f>
        <v>#N/A No price available for MonthlyAverage before 31/05/2012</v>
      </c>
      <c r="Z85" s="141" t="str">
        <f>_xll.GetPrice(Z$2, "MonthlyAverage", "Mid", EOMONTH($A85, 0))</f>
        <v>#N/A No price available for MonthlyAverage before 31/05/2012</v>
      </c>
      <c r="AA85" s="141" t="str">
        <f>_xll.GetPrice(AA$2, "MonthlyAverage", "Mid", EOMONTH($A85, 0))</f>
        <v>#N/A No price available for MonthlyAverage before 31/12/2013</v>
      </c>
      <c r="AB85" s="127" t="e">
        <f t="shared" si="18"/>
        <v>#VALUE!</v>
      </c>
      <c r="AC85" s="142" t="e">
        <f t="shared" si="21"/>
        <v>#VALUE!</v>
      </c>
      <c r="AD85" s="119" t="e">
        <f t="shared" si="22"/>
        <v>#VALUE!</v>
      </c>
      <c r="AE85" s="119" t="e">
        <f t="shared" si="23"/>
        <v>#VALUE!</v>
      </c>
      <c r="AF85" s="119" t="e">
        <f t="shared" si="24"/>
        <v>#VALUE!</v>
      </c>
      <c r="AG85" s="119" t="e">
        <f t="shared" si="25"/>
        <v>#VALUE!</v>
      </c>
    </row>
    <row r="86" spans="1:33" x14ac:dyDescent="0.3">
      <c r="A86" s="124">
        <v>36373</v>
      </c>
      <c r="B86" s="143" t="str">
        <f>_xll.GetPrice(B$2, "MonthlyAverage", "Mid", EOMONTH($A86, 0))</f>
        <v>#N/A No price available for MonthlyAverage before 30/09/2009</v>
      </c>
      <c r="C86" s="141" t="str">
        <f>_xll.GetPrice(C$2, "MonthlyAverage", "Mid", EOMONTH($A86, 0))</f>
        <v>#N/A No price available for MonthlyAverage before 30/10/2009</v>
      </c>
      <c r="D86" s="127" t="e">
        <f t="shared" si="13"/>
        <v>#VALUE!</v>
      </c>
      <c r="E86" s="141" t="str">
        <f>_xll.GetPrice(E$2, "MonthlyAverage", "Mid", EOMONTH($A86, 0))</f>
        <v>#N/A No price available for MonthlyAverage before 29/01/2010</v>
      </c>
      <c r="F86" s="141">
        <f>_xll.GetPrice(F$2, "MonthlyAverage", "Mid", EOMONTH($A86, 0))</f>
        <v>81</v>
      </c>
      <c r="G86" s="127" t="e">
        <f t="shared" si="14"/>
        <v>#VALUE!</v>
      </c>
      <c r="H86" s="141" t="str">
        <f>_xll.GetPrice(H$2, "MonthlyAverage", "Mid", EOMONTH($A86, 0))</f>
        <v>#N/A No price available for MonthlyAverage before 31/05/2010</v>
      </c>
      <c r="I86" s="141" t="str">
        <f>_xll.GetPrice(I$2, "MonthlyAverage", "Mid", EOMONTH($A86, 0))</f>
        <v>#N/A No price available for MonthlyAverage before 31/05/2010</v>
      </c>
      <c r="J86" s="127" t="e">
        <f t="shared" si="15"/>
        <v>#VALUE!</v>
      </c>
      <c r="K86" s="141" t="str">
        <f>_xll.GetPrice(K$2, , "Mid", EOMONTH($A86, 0))</f>
        <v>#N/A No price available before 20/06/2014</v>
      </c>
      <c r="L86" s="141" t="str">
        <f>_xll.GetPrice(L$2, , "Mid", EOMONTH($A86, 0))</f>
        <v>#N/A No price available before 21/11/2014</v>
      </c>
      <c r="M86" s="127" t="e">
        <f t="shared" si="19"/>
        <v>#VALUE!</v>
      </c>
      <c r="N86" s="141" t="str">
        <f>_xll.GetPrice(N$2, , "Mid", EOMONTH($A86, 0))</f>
        <v>#N/A No price available before 11/07/2014</v>
      </c>
      <c r="O86" s="141" t="str">
        <f>_xll.GetPrice(O$2, , "Mid", EOMONTH($A86, 0))</f>
        <v>#N/A No price available before 15/03/2019</v>
      </c>
      <c r="P86" s="127" t="e">
        <f t="shared" si="20"/>
        <v>#VALUE!</v>
      </c>
      <c r="Q86" s="141">
        <f>_xll.GetPrice(Q$2, "MonthlyAverage", "Mid", EOMONTH($A86, 0))</f>
        <v>11</v>
      </c>
      <c r="R86" s="141">
        <f>_xll.GetPrice(R$2, , "Mid", EOMONTH($A86, 0))</f>
        <v>34.5</v>
      </c>
      <c r="S86" s="141">
        <f>_xll.GetPrice(S$2, , "Mid", EOMONTH($A86, 0))</f>
        <v>40.5</v>
      </c>
      <c r="T86" s="127">
        <f t="shared" si="16"/>
        <v>6</v>
      </c>
      <c r="U86" s="141" t="str">
        <f>_xll.GetPrice(U$2, "MonthlyAverage", "Mid", EOMONTH($A86, 0))</f>
        <v>#N/A No price available for MonthlyAverage before 30/07/2010</v>
      </c>
      <c r="V86" s="141" t="str">
        <f>_xll.GetPrice(V$2, "MonthlyAverage", "Mid", EOMONTH($A86, 0))</f>
        <v>#N/A No price available for MonthlyAverage before 29/01/2010</v>
      </c>
      <c r="W86" s="127" t="e">
        <f t="shared" si="17"/>
        <v>#VALUE!</v>
      </c>
      <c r="X86" s="141" t="str">
        <f>_xll.GetPrice(X$2, "MonthlyAverage", "Mid", EOMONTH($A86, 0))</f>
        <v>#N/A No price available for MonthlyAverage before 29/05/2015</v>
      </c>
      <c r="Y86" s="141" t="str">
        <f>_xll.GetPrice(Y$2, "MonthlyAverage", "Mid", EOMONTH($A86, 0))</f>
        <v>#N/A No price available for MonthlyAverage before 31/05/2012</v>
      </c>
      <c r="Z86" s="141" t="str">
        <f>_xll.GetPrice(Z$2, "MonthlyAverage", "Mid", EOMONTH($A86, 0))</f>
        <v>#N/A No price available for MonthlyAverage before 31/05/2012</v>
      </c>
      <c r="AA86" s="141" t="str">
        <f>_xll.GetPrice(AA$2, "MonthlyAverage", "Mid", EOMONTH($A86, 0))</f>
        <v>#N/A No price available for MonthlyAverage before 31/12/2013</v>
      </c>
      <c r="AB86" s="127" t="e">
        <f t="shared" si="18"/>
        <v>#VALUE!</v>
      </c>
      <c r="AC86" s="142" t="e">
        <f t="shared" si="21"/>
        <v>#VALUE!</v>
      </c>
      <c r="AD86" s="119" t="e">
        <f t="shared" si="22"/>
        <v>#VALUE!</v>
      </c>
      <c r="AE86" s="119" t="e">
        <f t="shared" si="23"/>
        <v>#VALUE!</v>
      </c>
      <c r="AF86" s="119" t="e">
        <f t="shared" si="24"/>
        <v>#VALUE!</v>
      </c>
      <c r="AG86" s="119" t="e">
        <f t="shared" si="25"/>
        <v>#VALUE!</v>
      </c>
    </row>
    <row r="87" spans="1:33" x14ac:dyDescent="0.3">
      <c r="A87" s="124">
        <v>36404</v>
      </c>
      <c r="B87" s="143" t="str">
        <f>_xll.GetPrice(B$2, "MonthlyAverage", "Mid", EOMONTH($A87, 0))</f>
        <v>#N/A No price available for MonthlyAverage before 30/09/2009</v>
      </c>
      <c r="C87" s="141" t="str">
        <f>_xll.GetPrice(C$2, "MonthlyAverage", "Mid", EOMONTH($A87, 0))</f>
        <v>#N/A No price available for MonthlyAverage before 30/10/2009</v>
      </c>
      <c r="D87" s="127" t="e">
        <f t="shared" si="13"/>
        <v>#VALUE!</v>
      </c>
      <c r="E87" s="141" t="str">
        <f>_xll.GetPrice(E$2, "MonthlyAverage", "Mid", EOMONTH($A87, 0))</f>
        <v>#N/A No price available for MonthlyAverage before 29/01/2010</v>
      </c>
      <c r="F87" s="141">
        <f>_xll.GetPrice(F$2, "MonthlyAverage", "Mid", EOMONTH($A87, 0))</f>
        <v>81.5</v>
      </c>
      <c r="G87" s="127" t="e">
        <f t="shared" si="14"/>
        <v>#VALUE!</v>
      </c>
      <c r="H87" s="141" t="str">
        <f>_xll.GetPrice(H$2, "MonthlyAverage", "Mid", EOMONTH($A87, 0))</f>
        <v>#N/A No price available for MonthlyAverage before 31/05/2010</v>
      </c>
      <c r="I87" s="141" t="str">
        <f>_xll.GetPrice(I$2, "MonthlyAverage", "Mid", EOMONTH($A87, 0))</f>
        <v>#N/A No price available for MonthlyAverage before 31/05/2010</v>
      </c>
      <c r="J87" s="127" t="e">
        <f t="shared" si="15"/>
        <v>#VALUE!</v>
      </c>
      <c r="K87" s="141" t="str">
        <f>_xll.GetPrice(K$2, , "Mid", EOMONTH($A87, 0))</f>
        <v>#N/A No price available before 20/06/2014</v>
      </c>
      <c r="L87" s="141" t="str">
        <f>_xll.GetPrice(L$2, , "Mid", EOMONTH($A87, 0))</f>
        <v>#N/A No price available before 21/11/2014</v>
      </c>
      <c r="M87" s="127" t="e">
        <f t="shared" si="19"/>
        <v>#VALUE!</v>
      </c>
      <c r="N87" s="141" t="str">
        <f>_xll.GetPrice(N$2, , "Mid", EOMONTH($A87, 0))</f>
        <v>#N/A No price available before 11/07/2014</v>
      </c>
      <c r="O87" s="141" t="str">
        <f>_xll.GetPrice(O$2, , "Mid", EOMONTH($A87, 0))</f>
        <v>#N/A No price available before 15/03/2019</v>
      </c>
      <c r="P87" s="127" t="e">
        <f t="shared" si="20"/>
        <v>#VALUE!</v>
      </c>
      <c r="Q87" s="141">
        <f>_xll.GetPrice(Q$2, "MonthlyAverage", "Mid", EOMONTH($A87, 0))</f>
        <v>8.6</v>
      </c>
      <c r="R87" s="141">
        <f>_xll.GetPrice(R$2, , "Mid", EOMONTH($A87, 0))</f>
        <v>33.5</v>
      </c>
      <c r="S87" s="141">
        <f>_xll.GetPrice(S$2, , "Mid", EOMONTH($A87, 0))</f>
        <v>39.5</v>
      </c>
      <c r="T87" s="127">
        <f t="shared" si="16"/>
        <v>6</v>
      </c>
      <c r="U87" s="141" t="str">
        <f>_xll.GetPrice(U$2, "MonthlyAverage", "Mid", EOMONTH($A87, 0))</f>
        <v>#N/A No price available for MonthlyAverage before 30/07/2010</v>
      </c>
      <c r="V87" s="141" t="str">
        <f>_xll.GetPrice(V$2, "MonthlyAverage", "Mid", EOMONTH($A87, 0))</f>
        <v>#N/A No price available for MonthlyAverage before 29/01/2010</v>
      </c>
      <c r="W87" s="127" t="e">
        <f t="shared" si="17"/>
        <v>#VALUE!</v>
      </c>
      <c r="X87" s="141" t="str">
        <f>_xll.GetPrice(X$2, "MonthlyAverage", "Mid", EOMONTH($A87, 0))</f>
        <v>#N/A No price available for MonthlyAverage before 29/05/2015</v>
      </c>
      <c r="Y87" s="141" t="str">
        <f>_xll.GetPrice(Y$2, "MonthlyAverage", "Mid", EOMONTH($A87, 0))</f>
        <v>#N/A No price available for MonthlyAverage before 31/05/2012</v>
      </c>
      <c r="Z87" s="141" t="str">
        <f>_xll.GetPrice(Z$2, "MonthlyAverage", "Mid", EOMONTH($A87, 0))</f>
        <v>#N/A No price available for MonthlyAverage before 31/05/2012</v>
      </c>
      <c r="AA87" s="141" t="str">
        <f>_xll.GetPrice(AA$2, "MonthlyAverage", "Mid", EOMONTH($A87, 0))</f>
        <v>#N/A No price available for MonthlyAverage before 31/12/2013</v>
      </c>
      <c r="AB87" s="127" t="e">
        <f t="shared" si="18"/>
        <v>#VALUE!</v>
      </c>
      <c r="AC87" s="142" t="e">
        <f t="shared" si="21"/>
        <v>#VALUE!</v>
      </c>
      <c r="AD87" s="119" t="e">
        <f t="shared" si="22"/>
        <v>#VALUE!</v>
      </c>
      <c r="AE87" s="119" t="e">
        <f t="shared" si="23"/>
        <v>#VALUE!</v>
      </c>
      <c r="AF87" s="119" t="e">
        <f t="shared" si="24"/>
        <v>#VALUE!</v>
      </c>
      <c r="AG87" s="119" t="e">
        <f t="shared" si="25"/>
        <v>#VALUE!</v>
      </c>
    </row>
    <row r="88" spans="1:33" x14ac:dyDescent="0.3">
      <c r="A88" s="124">
        <v>36434</v>
      </c>
      <c r="B88" s="143" t="str">
        <f>_xll.GetPrice(B$2, "MonthlyAverage", "Mid", EOMONTH($A88, 0))</f>
        <v>#N/A No price available for MonthlyAverage before 30/09/2009</v>
      </c>
      <c r="C88" s="141" t="str">
        <f>_xll.GetPrice(C$2, "MonthlyAverage", "Mid", EOMONTH($A88, 0))</f>
        <v>#N/A No price available for MonthlyAverage before 30/10/2009</v>
      </c>
      <c r="D88" s="127" t="e">
        <f t="shared" si="13"/>
        <v>#VALUE!</v>
      </c>
      <c r="E88" s="141" t="str">
        <f>_xll.GetPrice(E$2, "MonthlyAverage", "Mid", EOMONTH($A88, 0))</f>
        <v>#N/A No price available for MonthlyAverage before 29/01/2010</v>
      </c>
      <c r="F88" s="141">
        <f>_xll.GetPrice(F$2, "MonthlyAverage", "Mid", EOMONTH($A88, 0))</f>
        <v>83.5</v>
      </c>
      <c r="G88" s="127" t="e">
        <f t="shared" si="14"/>
        <v>#VALUE!</v>
      </c>
      <c r="H88" s="141" t="str">
        <f>_xll.GetPrice(H$2, "MonthlyAverage", "Mid", EOMONTH($A88, 0))</f>
        <v>#N/A No price available for MonthlyAverage before 31/05/2010</v>
      </c>
      <c r="I88" s="141" t="str">
        <f>_xll.GetPrice(I$2, "MonthlyAverage", "Mid", EOMONTH($A88, 0))</f>
        <v>#N/A No price available for MonthlyAverage before 31/05/2010</v>
      </c>
      <c r="J88" s="127" t="e">
        <f t="shared" si="15"/>
        <v>#VALUE!</v>
      </c>
      <c r="K88" s="141" t="str">
        <f>_xll.GetPrice(K$2, , "Mid", EOMONTH($A88, 0))</f>
        <v>#N/A No price available before 20/06/2014</v>
      </c>
      <c r="L88" s="141" t="str">
        <f>_xll.GetPrice(L$2, , "Mid", EOMONTH($A88, 0))</f>
        <v>#N/A No price available before 21/11/2014</v>
      </c>
      <c r="M88" s="127" t="e">
        <f t="shared" si="19"/>
        <v>#VALUE!</v>
      </c>
      <c r="N88" s="141" t="str">
        <f>_xll.GetPrice(N$2, , "Mid", EOMONTH($A88, 0))</f>
        <v>#N/A No price available before 11/07/2014</v>
      </c>
      <c r="O88" s="141" t="str">
        <f>_xll.GetPrice(O$2, , "Mid", EOMONTH($A88, 0))</f>
        <v>#N/A No price available before 15/03/2019</v>
      </c>
      <c r="P88" s="127" t="e">
        <f t="shared" si="20"/>
        <v>#VALUE!</v>
      </c>
      <c r="Q88" s="141">
        <f>_xll.GetPrice(Q$2, "MonthlyAverage", "Mid", EOMONTH($A88, 0))</f>
        <v>8</v>
      </c>
      <c r="R88" s="141">
        <f>_xll.GetPrice(R$2, , "Mid", EOMONTH($A88, 0))</f>
        <v>33.5</v>
      </c>
      <c r="S88" s="141">
        <f>_xll.GetPrice(S$2, , "Mid", EOMONTH($A88, 0))</f>
        <v>39.5</v>
      </c>
      <c r="T88" s="127">
        <f t="shared" si="16"/>
        <v>6</v>
      </c>
      <c r="U88" s="141" t="str">
        <f>_xll.GetPrice(U$2, "MonthlyAverage", "Mid", EOMONTH($A88, 0))</f>
        <v>#N/A No price available for MonthlyAverage before 30/07/2010</v>
      </c>
      <c r="V88" s="141" t="str">
        <f>_xll.GetPrice(V$2, "MonthlyAverage", "Mid", EOMONTH($A88, 0))</f>
        <v>#N/A No price available for MonthlyAverage before 29/01/2010</v>
      </c>
      <c r="W88" s="127" t="e">
        <f t="shared" si="17"/>
        <v>#VALUE!</v>
      </c>
      <c r="X88" s="141" t="str">
        <f>_xll.GetPrice(X$2, "MonthlyAverage", "Mid", EOMONTH($A88, 0))</f>
        <v>#N/A No price available for MonthlyAverage before 29/05/2015</v>
      </c>
      <c r="Y88" s="141" t="str">
        <f>_xll.GetPrice(Y$2, "MonthlyAverage", "Mid", EOMONTH($A88, 0))</f>
        <v>#N/A No price available for MonthlyAverage before 31/05/2012</v>
      </c>
      <c r="Z88" s="141" t="str">
        <f>_xll.GetPrice(Z$2, "MonthlyAverage", "Mid", EOMONTH($A88, 0))</f>
        <v>#N/A No price available for MonthlyAverage before 31/05/2012</v>
      </c>
      <c r="AA88" s="141" t="str">
        <f>_xll.GetPrice(AA$2, "MonthlyAverage", "Mid", EOMONTH($A88, 0))</f>
        <v>#N/A No price available for MonthlyAverage before 31/12/2013</v>
      </c>
      <c r="AB88" s="127" t="e">
        <f t="shared" si="18"/>
        <v>#VALUE!</v>
      </c>
      <c r="AC88" s="142" t="e">
        <f t="shared" si="21"/>
        <v>#VALUE!</v>
      </c>
      <c r="AD88" s="119" t="e">
        <f t="shared" si="22"/>
        <v>#VALUE!</v>
      </c>
      <c r="AE88" s="119" t="e">
        <f t="shared" si="23"/>
        <v>#VALUE!</v>
      </c>
      <c r="AF88" s="119" t="e">
        <f t="shared" si="24"/>
        <v>#VALUE!</v>
      </c>
      <c r="AG88" s="119" t="e">
        <f t="shared" si="25"/>
        <v>#VALUE!</v>
      </c>
    </row>
    <row r="89" spans="1:33" x14ac:dyDescent="0.3">
      <c r="A89" s="124">
        <v>36465</v>
      </c>
      <c r="B89" s="143" t="str">
        <f>_xll.GetPrice(B$2, "MonthlyAverage", "Mid", EOMONTH($A89, 0))</f>
        <v>#N/A No price available for MonthlyAverage before 30/09/2009</v>
      </c>
      <c r="C89" s="141" t="str">
        <f>_xll.GetPrice(C$2, "MonthlyAverage", "Mid", EOMONTH($A89, 0))</f>
        <v>#N/A No price available for MonthlyAverage before 30/10/2009</v>
      </c>
      <c r="D89" s="127" t="e">
        <f t="shared" si="13"/>
        <v>#VALUE!</v>
      </c>
      <c r="E89" s="141" t="str">
        <f>_xll.GetPrice(E$2, "MonthlyAverage", "Mid", EOMONTH($A89, 0))</f>
        <v>#N/A No price available for MonthlyAverage before 29/01/2010</v>
      </c>
      <c r="F89" s="141">
        <f>_xll.GetPrice(F$2, "MonthlyAverage", "Mid", EOMONTH($A89, 0))</f>
        <v>85.88</v>
      </c>
      <c r="G89" s="127" t="e">
        <f t="shared" si="14"/>
        <v>#VALUE!</v>
      </c>
      <c r="H89" s="141" t="str">
        <f>_xll.GetPrice(H$2, "MonthlyAverage", "Mid", EOMONTH($A89, 0))</f>
        <v>#N/A No price available for MonthlyAverage before 31/05/2010</v>
      </c>
      <c r="I89" s="141" t="str">
        <f>_xll.GetPrice(I$2, "MonthlyAverage", "Mid", EOMONTH($A89, 0))</f>
        <v>#N/A No price available for MonthlyAverage before 31/05/2010</v>
      </c>
      <c r="J89" s="127" t="e">
        <f t="shared" si="15"/>
        <v>#VALUE!</v>
      </c>
      <c r="K89" s="141" t="str">
        <f>_xll.GetPrice(K$2, , "Mid", EOMONTH($A89, 0))</f>
        <v>#N/A No price available before 20/06/2014</v>
      </c>
      <c r="L89" s="141" t="str">
        <f>_xll.GetPrice(L$2, , "Mid", EOMONTH($A89, 0))</f>
        <v>#N/A No price available before 21/11/2014</v>
      </c>
      <c r="M89" s="127" t="e">
        <f t="shared" si="19"/>
        <v>#VALUE!</v>
      </c>
      <c r="N89" s="141" t="str">
        <f>_xll.GetPrice(N$2, , "Mid", EOMONTH($A89, 0))</f>
        <v>#N/A No price available before 11/07/2014</v>
      </c>
      <c r="O89" s="141" t="str">
        <f>_xll.GetPrice(O$2, , "Mid", EOMONTH($A89, 0))</f>
        <v>#N/A No price available before 15/03/2019</v>
      </c>
      <c r="P89" s="127" t="e">
        <f t="shared" si="20"/>
        <v>#VALUE!</v>
      </c>
      <c r="Q89" s="141">
        <f>_xll.GetPrice(Q$2, "MonthlyAverage", "Mid", EOMONTH($A89, 0))</f>
        <v>8</v>
      </c>
      <c r="R89" s="141">
        <f>_xll.GetPrice(R$2, , "Mid", EOMONTH($A89, 0))</f>
        <v>33.5</v>
      </c>
      <c r="S89" s="141">
        <f>_xll.GetPrice(S$2, , "Mid", EOMONTH($A89, 0))</f>
        <v>39.5</v>
      </c>
      <c r="T89" s="127">
        <f t="shared" si="16"/>
        <v>6</v>
      </c>
      <c r="U89" s="141" t="str">
        <f>_xll.GetPrice(U$2, "MonthlyAverage", "Mid", EOMONTH($A89, 0))</f>
        <v>#N/A No price available for MonthlyAverage before 30/07/2010</v>
      </c>
      <c r="V89" s="141" t="str">
        <f>_xll.GetPrice(V$2, "MonthlyAverage", "Mid", EOMONTH($A89, 0))</f>
        <v>#N/A No price available for MonthlyAverage before 29/01/2010</v>
      </c>
      <c r="W89" s="127" t="e">
        <f t="shared" si="17"/>
        <v>#VALUE!</v>
      </c>
      <c r="X89" s="141" t="str">
        <f>_xll.GetPrice(X$2, "MonthlyAverage", "Mid", EOMONTH($A89, 0))</f>
        <v>#N/A No price available for MonthlyAverage before 29/05/2015</v>
      </c>
      <c r="Y89" s="141" t="str">
        <f>_xll.GetPrice(Y$2, "MonthlyAverage", "Mid", EOMONTH($A89, 0))</f>
        <v>#N/A No price available for MonthlyAverage before 31/05/2012</v>
      </c>
      <c r="Z89" s="141" t="str">
        <f>_xll.GetPrice(Z$2, "MonthlyAverage", "Mid", EOMONTH($A89, 0))</f>
        <v>#N/A No price available for MonthlyAverage before 31/05/2012</v>
      </c>
      <c r="AA89" s="141" t="str">
        <f>_xll.GetPrice(AA$2, "MonthlyAverage", "Mid", EOMONTH($A89, 0))</f>
        <v>#N/A No price available for MonthlyAverage before 31/12/2013</v>
      </c>
      <c r="AB89" s="127" t="e">
        <f t="shared" si="18"/>
        <v>#VALUE!</v>
      </c>
      <c r="AC89" s="142" t="e">
        <f t="shared" si="21"/>
        <v>#VALUE!</v>
      </c>
      <c r="AD89" s="119" t="e">
        <f t="shared" si="22"/>
        <v>#VALUE!</v>
      </c>
      <c r="AE89" s="119" t="e">
        <f t="shared" si="23"/>
        <v>#VALUE!</v>
      </c>
      <c r="AF89" s="119" t="e">
        <f t="shared" si="24"/>
        <v>#VALUE!</v>
      </c>
      <c r="AG89" s="119" t="e">
        <f t="shared" si="25"/>
        <v>#VALUE!</v>
      </c>
    </row>
    <row r="90" spans="1:33" x14ac:dyDescent="0.3">
      <c r="A90" s="124">
        <v>36495</v>
      </c>
      <c r="B90" s="143" t="str">
        <f>_xll.GetPrice(B$2, "MonthlyAverage", "Mid", EOMONTH($A90, 0))</f>
        <v>#N/A No price available for MonthlyAverage before 30/09/2009</v>
      </c>
      <c r="C90" s="141" t="str">
        <f>_xll.GetPrice(C$2, "MonthlyAverage", "Mid", EOMONTH($A90, 0))</f>
        <v>#N/A No price available for MonthlyAverage before 30/10/2009</v>
      </c>
      <c r="D90" s="127" t="e">
        <f t="shared" si="13"/>
        <v>#VALUE!</v>
      </c>
      <c r="E90" s="141" t="str">
        <f>_xll.GetPrice(E$2, "MonthlyAverage", "Mid", EOMONTH($A90, 0))</f>
        <v>#N/A No price available for MonthlyAverage before 29/01/2010</v>
      </c>
      <c r="F90" s="141">
        <f>_xll.GetPrice(F$2, "MonthlyAverage", "Mid", EOMONTH($A90, 0))</f>
        <v>96.25</v>
      </c>
      <c r="G90" s="127" t="e">
        <f t="shared" si="14"/>
        <v>#VALUE!</v>
      </c>
      <c r="H90" s="141" t="str">
        <f>_xll.GetPrice(H$2, "MonthlyAverage", "Mid", EOMONTH($A90, 0))</f>
        <v>#N/A No price available for MonthlyAverage before 31/05/2010</v>
      </c>
      <c r="I90" s="141" t="str">
        <f>_xll.GetPrice(I$2, "MonthlyAverage", "Mid", EOMONTH($A90, 0))</f>
        <v>#N/A No price available for MonthlyAverage before 31/05/2010</v>
      </c>
      <c r="J90" s="127" t="e">
        <f t="shared" si="15"/>
        <v>#VALUE!</v>
      </c>
      <c r="K90" s="141" t="str">
        <f>_xll.GetPrice(K$2, , "Mid", EOMONTH($A90, 0))</f>
        <v>#N/A No price available before 20/06/2014</v>
      </c>
      <c r="L90" s="141" t="str">
        <f>_xll.GetPrice(L$2, , "Mid", EOMONTH($A90, 0))</f>
        <v>#N/A No price available before 21/11/2014</v>
      </c>
      <c r="M90" s="127" t="e">
        <f t="shared" si="19"/>
        <v>#VALUE!</v>
      </c>
      <c r="N90" s="141" t="str">
        <f>_xll.GetPrice(N$2, , "Mid", EOMONTH($A90, 0))</f>
        <v>#N/A No price available before 11/07/2014</v>
      </c>
      <c r="O90" s="141" t="str">
        <f>_xll.GetPrice(O$2, , "Mid", EOMONTH($A90, 0))</f>
        <v>#N/A No price available before 15/03/2019</v>
      </c>
      <c r="P90" s="127" t="e">
        <f t="shared" si="20"/>
        <v>#VALUE!</v>
      </c>
      <c r="Q90" s="141">
        <f>_xll.GetPrice(Q$2, "MonthlyAverage", "Mid", EOMONTH($A90, 0))</f>
        <v>10</v>
      </c>
      <c r="R90" s="141">
        <f>_xll.GetPrice(R$2, , "Mid", EOMONTH($A90, 0))</f>
        <v>36.5</v>
      </c>
      <c r="S90" s="141">
        <f>_xll.GetPrice(S$2, , "Mid", EOMONTH($A90, 0))</f>
        <v>42.5</v>
      </c>
      <c r="T90" s="127">
        <f t="shared" si="16"/>
        <v>6</v>
      </c>
      <c r="U90" s="141" t="str">
        <f>_xll.GetPrice(U$2, "MonthlyAverage", "Mid", EOMONTH($A90, 0))</f>
        <v>#N/A No price available for MonthlyAverage before 30/07/2010</v>
      </c>
      <c r="V90" s="141" t="str">
        <f>_xll.GetPrice(V$2, "MonthlyAverage", "Mid", EOMONTH($A90, 0))</f>
        <v>#N/A No price available for MonthlyAverage before 29/01/2010</v>
      </c>
      <c r="W90" s="127" t="e">
        <f t="shared" si="17"/>
        <v>#VALUE!</v>
      </c>
      <c r="X90" s="141" t="str">
        <f>_xll.GetPrice(X$2, "MonthlyAverage", "Mid", EOMONTH($A90, 0))</f>
        <v>#N/A No price available for MonthlyAverage before 29/05/2015</v>
      </c>
      <c r="Y90" s="141" t="str">
        <f>_xll.GetPrice(Y$2, "MonthlyAverage", "Mid", EOMONTH($A90, 0))</f>
        <v>#N/A No price available for MonthlyAverage before 31/05/2012</v>
      </c>
      <c r="Z90" s="141" t="str">
        <f>_xll.GetPrice(Z$2, "MonthlyAverage", "Mid", EOMONTH($A90, 0))</f>
        <v>#N/A No price available for MonthlyAverage before 31/05/2012</v>
      </c>
      <c r="AA90" s="141" t="str">
        <f>_xll.GetPrice(AA$2, "MonthlyAverage", "Mid", EOMONTH($A90, 0))</f>
        <v>#N/A No price available for MonthlyAverage before 31/12/2013</v>
      </c>
      <c r="AB90" s="127" t="e">
        <f t="shared" si="18"/>
        <v>#VALUE!</v>
      </c>
      <c r="AC90" s="142" t="e">
        <f t="shared" si="21"/>
        <v>#VALUE!</v>
      </c>
      <c r="AD90" s="119" t="e">
        <f t="shared" si="22"/>
        <v>#VALUE!</v>
      </c>
      <c r="AE90" s="119" t="e">
        <f t="shared" si="23"/>
        <v>#VALUE!</v>
      </c>
      <c r="AF90" s="119" t="e">
        <f t="shared" si="24"/>
        <v>#VALUE!</v>
      </c>
      <c r="AG90" s="119" t="e">
        <f t="shared" si="25"/>
        <v>#VALUE!</v>
      </c>
    </row>
    <row r="91" spans="1:33" x14ac:dyDescent="0.3">
      <c r="A91" s="124">
        <v>36526</v>
      </c>
      <c r="B91" s="143" t="str">
        <f>_xll.GetPrice(B$2, "MonthlyAverage", "Mid", EOMONTH($A91, 0))</f>
        <v>#N/A No price available for MonthlyAverage before 30/09/2009</v>
      </c>
      <c r="C91" s="141" t="str">
        <f>_xll.GetPrice(C$2, "MonthlyAverage", "Mid", EOMONTH($A91, 0))</f>
        <v>#N/A No price available for MonthlyAverage before 30/10/2009</v>
      </c>
      <c r="D91" s="127" t="e">
        <f t="shared" si="13"/>
        <v>#VALUE!</v>
      </c>
      <c r="E91" s="141" t="str">
        <f>_xll.GetPrice(E$2, "MonthlyAverage", "Mid", EOMONTH($A91, 0))</f>
        <v>#N/A No price available for MonthlyAverage before 29/01/2010</v>
      </c>
      <c r="F91" s="141">
        <f>_xll.GetPrice(F$2, "MonthlyAverage", "Mid", EOMONTH($A91, 0))</f>
        <v>101.5</v>
      </c>
      <c r="G91" s="127" t="e">
        <f t="shared" si="14"/>
        <v>#VALUE!</v>
      </c>
      <c r="H91" s="141" t="str">
        <f>_xll.GetPrice(H$2, "MonthlyAverage", "Mid", EOMONTH($A91, 0))</f>
        <v>#N/A No price available for MonthlyAverage before 31/05/2010</v>
      </c>
      <c r="I91" s="141" t="str">
        <f>_xll.GetPrice(I$2, "MonthlyAverage", "Mid", EOMONTH($A91, 0))</f>
        <v>#N/A No price available for MonthlyAverage before 31/05/2010</v>
      </c>
      <c r="J91" s="127" t="e">
        <f t="shared" si="15"/>
        <v>#VALUE!</v>
      </c>
      <c r="K91" s="141" t="str">
        <f>_xll.GetPrice(K$2, , "Mid", EOMONTH($A91, 0))</f>
        <v>#N/A No price available before 20/06/2014</v>
      </c>
      <c r="L91" s="141" t="str">
        <f>_xll.GetPrice(L$2, , "Mid", EOMONTH($A91, 0))</f>
        <v>#N/A No price available before 21/11/2014</v>
      </c>
      <c r="M91" s="127" t="e">
        <f t="shared" si="19"/>
        <v>#VALUE!</v>
      </c>
      <c r="N91" s="141" t="str">
        <f>_xll.GetPrice(N$2, , "Mid", EOMONTH($A91, 0))</f>
        <v>#N/A No price available before 11/07/2014</v>
      </c>
      <c r="O91" s="141" t="str">
        <f>_xll.GetPrice(O$2, , "Mid", EOMONTH($A91, 0))</f>
        <v>#N/A No price available before 15/03/2019</v>
      </c>
      <c r="P91" s="127" t="e">
        <f t="shared" si="20"/>
        <v>#VALUE!</v>
      </c>
      <c r="Q91" s="141">
        <f>_xll.GetPrice(Q$2, "MonthlyAverage", "Mid", EOMONTH($A91, 0))</f>
        <v>12.25</v>
      </c>
      <c r="R91" s="141">
        <f>_xll.GetPrice(R$2, , "Mid", EOMONTH($A91, 0))</f>
        <v>40.5</v>
      </c>
      <c r="S91" s="141">
        <f>_xll.GetPrice(S$2, , "Mid", EOMONTH($A91, 0))</f>
        <v>47.5</v>
      </c>
      <c r="T91" s="127">
        <f t="shared" si="16"/>
        <v>7</v>
      </c>
      <c r="U91" s="141" t="str">
        <f>_xll.GetPrice(U$2, "MonthlyAverage", "Mid", EOMONTH($A91, 0))</f>
        <v>#N/A No price available for MonthlyAverage before 30/07/2010</v>
      </c>
      <c r="V91" s="141" t="str">
        <f>_xll.GetPrice(V$2, "MonthlyAverage", "Mid", EOMONTH($A91, 0))</f>
        <v>#N/A No price available for MonthlyAverage before 29/01/2010</v>
      </c>
      <c r="W91" s="127" t="e">
        <f t="shared" si="17"/>
        <v>#VALUE!</v>
      </c>
      <c r="X91" s="141" t="str">
        <f>_xll.GetPrice(X$2, "MonthlyAverage", "Mid", EOMONTH($A91, 0))</f>
        <v>#N/A No price available for MonthlyAverage before 29/05/2015</v>
      </c>
      <c r="Y91" s="141" t="str">
        <f>_xll.GetPrice(Y$2, "MonthlyAverage", "Mid", EOMONTH($A91, 0))</f>
        <v>#N/A No price available for MonthlyAverage before 31/05/2012</v>
      </c>
      <c r="Z91" s="141" t="str">
        <f>_xll.GetPrice(Z$2, "MonthlyAverage", "Mid", EOMONTH($A91, 0))</f>
        <v>#N/A No price available for MonthlyAverage before 31/05/2012</v>
      </c>
      <c r="AA91" s="141" t="str">
        <f>_xll.GetPrice(AA$2, "MonthlyAverage", "Mid", EOMONTH($A91, 0))</f>
        <v>#N/A No price available for MonthlyAverage before 31/12/2013</v>
      </c>
      <c r="AB91" s="127" t="e">
        <f t="shared" si="18"/>
        <v>#VALUE!</v>
      </c>
      <c r="AC91" s="142" t="e">
        <f t="shared" si="21"/>
        <v>#VALUE!</v>
      </c>
      <c r="AD91" s="119" t="e">
        <f t="shared" si="22"/>
        <v>#VALUE!</v>
      </c>
      <c r="AE91" s="119" t="e">
        <f t="shared" si="23"/>
        <v>#VALUE!</v>
      </c>
      <c r="AF91" s="119" t="e">
        <f t="shared" si="24"/>
        <v>#VALUE!</v>
      </c>
      <c r="AG91" s="119" t="e">
        <f t="shared" si="25"/>
        <v>#VALUE!</v>
      </c>
    </row>
    <row r="92" spans="1:33" x14ac:dyDescent="0.3">
      <c r="A92" s="124">
        <v>36557</v>
      </c>
      <c r="B92" s="143" t="str">
        <f>_xll.GetPrice(B$2, "MonthlyAverage", "Mid", EOMONTH($A92, 0))</f>
        <v>#N/A No price available for MonthlyAverage before 30/09/2009</v>
      </c>
      <c r="C92" s="141" t="str">
        <f>_xll.GetPrice(C$2, "MonthlyAverage", "Mid", EOMONTH($A92, 0))</f>
        <v>#N/A No price available for MonthlyAverage before 30/10/2009</v>
      </c>
      <c r="D92" s="127" t="e">
        <f t="shared" si="13"/>
        <v>#VALUE!</v>
      </c>
      <c r="E92" s="141" t="str">
        <f>_xll.GetPrice(E$2, "MonthlyAverage", "Mid", EOMONTH($A92, 0))</f>
        <v>#N/A No price available for MonthlyAverage before 29/01/2010</v>
      </c>
      <c r="F92" s="141">
        <f>_xll.GetPrice(F$2, "MonthlyAverage", "Mid", EOMONTH($A92, 0))</f>
        <v>100.63</v>
      </c>
      <c r="G92" s="127" t="e">
        <f t="shared" si="14"/>
        <v>#VALUE!</v>
      </c>
      <c r="H92" s="141" t="str">
        <f>_xll.GetPrice(H$2, "MonthlyAverage", "Mid", EOMONTH($A92, 0))</f>
        <v>#N/A No price available for MonthlyAverage before 31/05/2010</v>
      </c>
      <c r="I92" s="141" t="str">
        <f>_xll.GetPrice(I$2, "MonthlyAverage", "Mid", EOMONTH($A92, 0))</f>
        <v>#N/A No price available for MonthlyAverage before 31/05/2010</v>
      </c>
      <c r="J92" s="127" t="e">
        <f t="shared" si="15"/>
        <v>#VALUE!</v>
      </c>
      <c r="K92" s="141" t="str">
        <f>_xll.GetPrice(K$2, , "Mid", EOMONTH($A92, 0))</f>
        <v>#N/A No price available before 20/06/2014</v>
      </c>
      <c r="L92" s="141" t="str">
        <f>_xll.GetPrice(L$2, , "Mid", EOMONTH($A92, 0))</f>
        <v>#N/A No price available before 21/11/2014</v>
      </c>
      <c r="M92" s="127" t="e">
        <f t="shared" si="19"/>
        <v>#VALUE!</v>
      </c>
      <c r="N92" s="141" t="str">
        <f>_xll.GetPrice(N$2, , "Mid", EOMONTH($A92, 0))</f>
        <v>#N/A No price available before 11/07/2014</v>
      </c>
      <c r="O92" s="141" t="str">
        <f>_xll.GetPrice(O$2, , "Mid", EOMONTH($A92, 0))</f>
        <v>#N/A No price available before 15/03/2019</v>
      </c>
      <c r="P92" s="127" t="e">
        <f t="shared" si="20"/>
        <v>#VALUE!</v>
      </c>
      <c r="Q92" s="141">
        <f>_xll.GetPrice(Q$2, "MonthlyAverage", "Mid", EOMONTH($A92, 0))</f>
        <v>11</v>
      </c>
      <c r="R92" s="141">
        <f>_xll.GetPrice(R$2, , "Mid", EOMONTH($A92, 0))</f>
        <v>39.5</v>
      </c>
      <c r="S92" s="141">
        <f>_xll.GetPrice(S$2, , "Mid", EOMONTH($A92, 0))</f>
        <v>46.5</v>
      </c>
      <c r="T92" s="127">
        <f t="shared" si="16"/>
        <v>7</v>
      </c>
      <c r="U92" s="141" t="str">
        <f>_xll.GetPrice(U$2, "MonthlyAverage", "Mid", EOMONTH($A92, 0))</f>
        <v>#N/A No price available for MonthlyAverage before 30/07/2010</v>
      </c>
      <c r="V92" s="141" t="str">
        <f>_xll.GetPrice(V$2, "MonthlyAverage", "Mid", EOMONTH($A92, 0))</f>
        <v>#N/A No price available for MonthlyAverage before 29/01/2010</v>
      </c>
      <c r="W92" s="127" t="e">
        <f t="shared" si="17"/>
        <v>#VALUE!</v>
      </c>
      <c r="X92" s="141" t="str">
        <f>_xll.GetPrice(X$2, "MonthlyAverage", "Mid", EOMONTH($A92, 0))</f>
        <v>#N/A No price available for MonthlyAverage before 29/05/2015</v>
      </c>
      <c r="Y92" s="141" t="str">
        <f>_xll.GetPrice(Y$2, "MonthlyAverage", "Mid", EOMONTH($A92, 0))</f>
        <v>#N/A No price available for MonthlyAverage before 31/05/2012</v>
      </c>
      <c r="Z92" s="141" t="str">
        <f>_xll.GetPrice(Z$2, "MonthlyAverage", "Mid", EOMONTH($A92, 0))</f>
        <v>#N/A No price available for MonthlyAverage before 31/05/2012</v>
      </c>
      <c r="AA92" s="141" t="str">
        <f>_xll.GetPrice(AA$2, "MonthlyAverage", "Mid", EOMONTH($A92, 0))</f>
        <v>#N/A No price available for MonthlyAverage before 31/12/2013</v>
      </c>
      <c r="AB92" s="127" t="e">
        <f t="shared" si="18"/>
        <v>#VALUE!</v>
      </c>
      <c r="AC92" s="142" t="e">
        <f t="shared" si="21"/>
        <v>#VALUE!</v>
      </c>
      <c r="AD92" s="119" t="e">
        <f t="shared" si="22"/>
        <v>#VALUE!</v>
      </c>
      <c r="AE92" s="119" t="e">
        <f t="shared" si="23"/>
        <v>#VALUE!</v>
      </c>
      <c r="AF92" s="119" t="e">
        <f t="shared" si="24"/>
        <v>#VALUE!</v>
      </c>
      <c r="AG92" s="119" t="e">
        <f t="shared" si="25"/>
        <v>#VALUE!</v>
      </c>
    </row>
    <row r="93" spans="1:33" x14ac:dyDescent="0.3">
      <c r="A93" s="124">
        <v>36586</v>
      </c>
      <c r="B93" s="143" t="str">
        <f>_xll.GetPrice(B$2, "MonthlyAverage", "Mid", EOMONTH($A93, 0))</f>
        <v>#N/A No price available for MonthlyAverage before 30/09/2009</v>
      </c>
      <c r="C93" s="141" t="str">
        <f>_xll.GetPrice(C$2, "MonthlyAverage", "Mid", EOMONTH($A93, 0))</f>
        <v>#N/A No price available for MonthlyAverage before 30/10/2009</v>
      </c>
      <c r="D93" s="127" t="e">
        <f t="shared" si="13"/>
        <v>#VALUE!</v>
      </c>
      <c r="E93" s="141" t="str">
        <f>_xll.GetPrice(E$2, "MonthlyAverage", "Mid", EOMONTH($A93, 0))</f>
        <v>#N/A No price available for MonthlyAverage before 29/01/2010</v>
      </c>
      <c r="F93" s="141">
        <f>_xll.GetPrice(F$2, "MonthlyAverage", "Mid", EOMONTH($A93, 0))</f>
        <v>100</v>
      </c>
      <c r="G93" s="127" t="e">
        <f t="shared" si="14"/>
        <v>#VALUE!</v>
      </c>
      <c r="H93" s="141" t="str">
        <f>_xll.GetPrice(H$2, "MonthlyAverage", "Mid", EOMONTH($A93, 0))</f>
        <v>#N/A No price available for MonthlyAverage before 31/05/2010</v>
      </c>
      <c r="I93" s="141" t="str">
        <f>_xll.GetPrice(I$2, "MonthlyAverage", "Mid", EOMONTH($A93, 0))</f>
        <v>#N/A No price available for MonthlyAverage before 31/05/2010</v>
      </c>
      <c r="J93" s="127" t="e">
        <f t="shared" si="15"/>
        <v>#VALUE!</v>
      </c>
      <c r="K93" s="141" t="str">
        <f>_xll.GetPrice(K$2, , "Mid", EOMONTH($A93, 0))</f>
        <v>#N/A No price available before 20/06/2014</v>
      </c>
      <c r="L93" s="141" t="str">
        <f>_xll.GetPrice(L$2, , "Mid", EOMONTH($A93, 0))</f>
        <v>#N/A No price available before 21/11/2014</v>
      </c>
      <c r="M93" s="127" t="e">
        <f t="shared" si="19"/>
        <v>#VALUE!</v>
      </c>
      <c r="N93" s="141" t="str">
        <f>_xll.GetPrice(N$2, , "Mid", EOMONTH($A93, 0))</f>
        <v>#N/A No price available before 11/07/2014</v>
      </c>
      <c r="O93" s="141" t="str">
        <f>_xll.GetPrice(O$2, , "Mid", EOMONTH($A93, 0))</f>
        <v>#N/A No price available before 15/03/2019</v>
      </c>
      <c r="P93" s="127" t="e">
        <f t="shared" si="20"/>
        <v>#VALUE!</v>
      </c>
      <c r="Q93" s="141">
        <f>_xll.GetPrice(Q$2, "MonthlyAverage", "Mid", EOMONTH($A93, 0))</f>
        <v>11</v>
      </c>
      <c r="R93" s="141">
        <f>_xll.GetPrice(R$2, , "Mid", EOMONTH($A93, 0))</f>
        <v>37.5</v>
      </c>
      <c r="S93" s="141">
        <f>_xll.GetPrice(S$2, , "Mid", EOMONTH($A93, 0))</f>
        <v>46.5</v>
      </c>
      <c r="T93" s="127">
        <f t="shared" si="16"/>
        <v>9</v>
      </c>
      <c r="U93" s="141" t="str">
        <f>_xll.GetPrice(U$2, "MonthlyAverage", "Mid", EOMONTH($A93, 0))</f>
        <v>#N/A No price available for MonthlyAverage before 30/07/2010</v>
      </c>
      <c r="V93" s="141" t="str">
        <f>_xll.GetPrice(V$2, "MonthlyAverage", "Mid", EOMONTH($A93, 0))</f>
        <v>#N/A No price available for MonthlyAverage before 29/01/2010</v>
      </c>
      <c r="W93" s="127" t="e">
        <f t="shared" si="17"/>
        <v>#VALUE!</v>
      </c>
      <c r="X93" s="141" t="str">
        <f>_xll.GetPrice(X$2, "MonthlyAverage", "Mid", EOMONTH($A93, 0))</f>
        <v>#N/A No price available for MonthlyAverage before 29/05/2015</v>
      </c>
      <c r="Y93" s="141" t="str">
        <f>_xll.GetPrice(Y$2, "MonthlyAverage", "Mid", EOMONTH($A93, 0))</f>
        <v>#N/A No price available for MonthlyAverage before 31/05/2012</v>
      </c>
      <c r="Z93" s="141" t="str">
        <f>_xll.GetPrice(Z$2, "MonthlyAverage", "Mid", EOMONTH($A93, 0))</f>
        <v>#N/A No price available for MonthlyAverage before 31/05/2012</v>
      </c>
      <c r="AA93" s="141" t="str">
        <f>_xll.GetPrice(AA$2, "MonthlyAverage", "Mid", EOMONTH($A93, 0))</f>
        <v>#N/A No price available for MonthlyAverage before 31/12/2013</v>
      </c>
      <c r="AB93" s="127" t="e">
        <f t="shared" si="18"/>
        <v>#VALUE!</v>
      </c>
      <c r="AC93" s="142" t="e">
        <f t="shared" si="21"/>
        <v>#VALUE!</v>
      </c>
      <c r="AD93" s="119" t="e">
        <f t="shared" si="22"/>
        <v>#VALUE!</v>
      </c>
      <c r="AE93" s="119" t="e">
        <f t="shared" si="23"/>
        <v>#VALUE!</v>
      </c>
      <c r="AF93" s="119" t="e">
        <f t="shared" si="24"/>
        <v>#VALUE!</v>
      </c>
      <c r="AG93" s="119" t="e">
        <f t="shared" si="25"/>
        <v>#VALUE!</v>
      </c>
    </row>
    <row r="94" spans="1:33" x14ac:dyDescent="0.3">
      <c r="A94" s="124">
        <v>36617</v>
      </c>
      <c r="B94" s="143" t="str">
        <f>_xll.GetPrice(B$2, "MonthlyAverage", "Mid", EOMONTH($A94, 0))</f>
        <v>#N/A No price available for MonthlyAverage before 30/09/2009</v>
      </c>
      <c r="C94" s="141" t="str">
        <f>_xll.GetPrice(C$2, "MonthlyAverage", "Mid", EOMONTH($A94, 0))</f>
        <v>#N/A No price available for MonthlyAverage before 30/10/2009</v>
      </c>
      <c r="D94" s="127" t="e">
        <f t="shared" si="13"/>
        <v>#VALUE!</v>
      </c>
      <c r="E94" s="141" t="str">
        <f>_xll.GetPrice(E$2, "MonthlyAverage", "Mid", EOMONTH($A94, 0))</f>
        <v>#N/A No price available for MonthlyAverage before 29/01/2010</v>
      </c>
      <c r="F94" s="141">
        <f>_xll.GetPrice(F$2, "MonthlyAverage", "Mid", EOMONTH($A94, 0))</f>
        <v>100</v>
      </c>
      <c r="G94" s="127" t="e">
        <f t="shared" si="14"/>
        <v>#VALUE!</v>
      </c>
      <c r="H94" s="141" t="str">
        <f>_xll.GetPrice(H$2, "MonthlyAverage", "Mid", EOMONTH($A94, 0))</f>
        <v>#N/A No price available for MonthlyAverage before 31/05/2010</v>
      </c>
      <c r="I94" s="141" t="str">
        <f>_xll.GetPrice(I$2, "MonthlyAverage", "Mid", EOMONTH($A94, 0))</f>
        <v>#N/A No price available for MonthlyAverage before 31/05/2010</v>
      </c>
      <c r="J94" s="127" t="e">
        <f t="shared" si="15"/>
        <v>#VALUE!</v>
      </c>
      <c r="K94" s="141" t="str">
        <f>_xll.GetPrice(K$2, , "Mid", EOMONTH($A94, 0))</f>
        <v>#N/A No price available before 20/06/2014</v>
      </c>
      <c r="L94" s="141" t="str">
        <f>_xll.GetPrice(L$2, , "Mid", EOMONTH($A94, 0))</f>
        <v>#N/A No price available before 21/11/2014</v>
      </c>
      <c r="M94" s="127" t="e">
        <f t="shared" si="19"/>
        <v>#VALUE!</v>
      </c>
      <c r="N94" s="141" t="str">
        <f>_xll.GetPrice(N$2, , "Mid", EOMONTH($A94, 0))</f>
        <v>#N/A No price available before 11/07/2014</v>
      </c>
      <c r="O94" s="141" t="str">
        <f>_xll.GetPrice(O$2, , "Mid", EOMONTH($A94, 0))</f>
        <v>#N/A No price available before 15/03/2019</v>
      </c>
      <c r="P94" s="127" t="e">
        <f t="shared" si="20"/>
        <v>#VALUE!</v>
      </c>
      <c r="Q94" s="141">
        <f>_xll.GetPrice(Q$2, "MonthlyAverage", "Mid", EOMONTH($A94, 0))</f>
        <v>11</v>
      </c>
      <c r="R94" s="141">
        <f>_xll.GetPrice(R$2, , "Mid", EOMONTH($A94, 0))</f>
        <v>37.5</v>
      </c>
      <c r="S94" s="141">
        <f>_xll.GetPrice(S$2, , "Mid", EOMONTH($A94, 0))</f>
        <v>46.5</v>
      </c>
      <c r="T94" s="127">
        <f t="shared" si="16"/>
        <v>9</v>
      </c>
      <c r="U94" s="141" t="str">
        <f>_xll.GetPrice(U$2, "MonthlyAverage", "Mid", EOMONTH($A94, 0))</f>
        <v>#N/A No price available for MonthlyAverage before 30/07/2010</v>
      </c>
      <c r="V94" s="141" t="str">
        <f>_xll.GetPrice(V$2, "MonthlyAverage", "Mid", EOMONTH($A94, 0))</f>
        <v>#N/A No price available for MonthlyAverage before 29/01/2010</v>
      </c>
      <c r="W94" s="127" t="e">
        <f t="shared" si="17"/>
        <v>#VALUE!</v>
      </c>
      <c r="X94" s="141" t="str">
        <f>_xll.GetPrice(X$2, "MonthlyAverage", "Mid", EOMONTH($A94, 0))</f>
        <v>#N/A No price available for MonthlyAverage before 29/05/2015</v>
      </c>
      <c r="Y94" s="141" t="str">
        <f>_xll.GetPrice(Y$2, "MonthlyAverage", "Mid", EOMONTH($A94, 0))</f>
        <v>#N/A No price available for MonthlyAverage before 31/05/2012</v>
      </c>
      <c r="Z94" s="141" t="str">
        <f>_xll.GetPrice(Z$2, "MonthlyAverage", "Mid", EOMONTH($A94, 0))</f>
        <v>#N/A No price available for MonthlyAverage before 31/05/2012</v>
      </c>
      <c r="AA94" s="141" t="str">
        <f>_xll.GetPrice(AA$2, "MonthlyAverage", "Mid", EOMONTH($A94, 0))</f>
        <v>#N/A No price available for MonthlyAverage before 31/12/2013</v>
      </c>
      <c r="AB94" s="127" t="e">
        <f t="shared" si="18"/>
        <v>#VALUE!</v>
      </c>
      <c r="AC94" s="142" t="e">
        <f t="shared" si="21"/>
        <v>#VALUE!</v>
      </c>
      <c r="AD94" s="119" t="e">
        <f t="shared" si="22"/>
        <v>#VALUE!</v>
      </c>
      <c r="AE94" s="119" t="e">
        <f t="shared" si="23"/>
        <v>#VALUE!</v>
      </c>
      <c r="AF94" s="119" t="e">
        <f t="shared" si="24"/>
        <v>#VALUE!</v>
      </c>
      <c r="AG94" s="119" t="e">
        <f t="shared" si="25"/>
        <v>#VALUE!</v>
      </c>
    </row>
    <row r="95" spans="1:33" x14ac:dyDescent="0.3">
      <c r="A95" s="124">
        <v>36647</v>
      </c>
      <c r="B95" s="143" t="str">
        <f>_xll.GetPrice(B$2, "MonthlyAverage", "Mid", EOMONTH($A95, 0))</f>
        <v>#N/A No price available for MonthlyAverage before 30/09/2009</v>
      </c>
      <c r="C95" s="141" t="str">
        <f>_xll.GetPrice(C$2, "MonthlyAverage", "Mid", EOMONTH($A95, 0))</f>
        <v>#N/A No price available for MonthlyAverage before 30/10/2009</v>
      </c>
      <c r="D95" s="127" t="e">
        <f t="shared" ref="D95:D126" si="26">C95-B95</f>
        <v>#VALUE!</v>
      </c>
      <c r="E95" s="141" t="str">
        <f>_xll.GetPrice(E$2, "MonthlyAverage", "Mid", EOMONTH($A95, 0))</f>
        <v>#N/A No price available for MonthlyAverage before 29/01/2010</v>
      </c>
      <c r="F95" s="141">
        <f>_xll.GetPrice(F$2, "MonthlyAverage", "Mid", EOMONTH($A95, 0))</f>
        <v>98.2</v>
      </c>
      <c r="G95" s="127" t="e">
        <f t="shared" ref="G95:G126" si="27">F95-E95</f>
        <v>#VALUE!</v>
      </c>
      <c r="H95" s="141" t="str">
        <f>_xll.GetPrice(H$2, "MonthlyAverage", "Mid", EOMONTH($A95, 0))</f>
        <v>#N/A No price available for MonthlyAverage before 31/05/2010</v>
      </c>
      <c r="I95" s="141" t="str">
        <f>_xll.GetPrice(I$2, "MonthlyAverage", "Mid", EOMONTH($A95, 0))</f>
        <v>#N/A No price available for MonthlyAverage before 31/05/2010</v>
      </c>
      <c r="J95" s="127" t="e">
        <f t="shared" ref="J95:J126" si="28">I95-H95</f>
        <v>#VALUE!</v>
      </c>
      <c r="K95" s="141" t="str">
        <f>_xll.GetPrice(K$2, , "Mid", EOMONTH($A95, 0))</f>
        <v>#N/A No price available before 20/06/2014</v>
      </c>
      <c r="L95" s="141" t="str">
        <f>_xll.GetPrice(L$2, , "Mid", EOMONTH($A95, 0))</f>
        <v>#N/A No price available before 21/11/2014</v>
      </c>
      <c r="M95" s="127" t="e">
        <f t="shared" si="19"/>
        <v>#VALUE!</v>
      </c>
      <c r="N95" s="141" t="str">
        <f>_xll.GetPrice(N$2, , "Mid", EOMONTH($A95, 0))</f>
        <v>#N/A No price available before 11/07/2014</v>
      </c>
      <c r="O95" s="141" t="str">
        <f>_xll.GetPrice(O$2, , "Mid", EOMONTH($A95, 0))</f>
        <v>#N/A No price available before 15/03/2019</v>
      </c>
      <c r="P95" s="127" t="e">
        <f t="shared" si="20"/>
        <v>#VALUE!</v>
      </c>
      <c r="Q95" s="141">
        <f>_xll.GetPrice(Q$2, "MonthlyAverage", "Mid", EOMONTH($A95, 0))</f>
        <v>11</v>
      </c>
      <c r="R95" s="141">
        <f>_xll.GetPrice(R$2, , "Mid", EOMONTH($A95, 0))</f>
        <v>37.5</v>
      </c>
      <c r="S95" s="141">
        <f>_xll.GetPrice(S$2, , "Mid", EOMONTH($A95, 0))</f>
        <v>46.5</v>
      </c>
      <c r="T95" s="127">
        <f t="shared" ref="T95:T126" si="29">S95-R95</f>
        <v>9</v>
      </c>
      <c r="U95" s="141" t="str">
        <f>_xll.GetPrice(U$2, "MonthlyAverage", "Mid", EOMONTH($A95, 0))</f>
        <v>#N/A No price available for MonthlyAverage before 30/07/2010</v>
      </c>
      <c r="V95" s="141" t="str">
        <f>_xll.GetPrice(V$2, "MonthlyAverage", "Mid", EOMONTH($A95, 0))</f>
        <v>#N/A No price available for MonthlyAverage before 29/01/2010</v>
      </c>
      <c r="W95" s="127" t="e">
        <f t="shared" ref="W95:W126" si="30">V95-U95</f>
        <v>#VALUE!</v>
      </c>
      <c r="X95" s="141" t="str">
        <f>_xll.GetPrice(X$2, "MonthlyAverage", "Mid", EOMONTH($A95, 0))</f>
        <v>#N/A No price available for MonthlyAverage before 29/05/2015</v>
      </c>
      <c r="Y95" s="141" t="str">
        <f>_xll.GetPrice(Y$2, "MonthlyAverage", "Mid", EOMONTH($A95, 0))</f>
        <v>#N/A No price available for MonthlyAverage before 31/05/2012</v>
      </c>
      <c r="Z95" s="141" t="str">
        <f>_xll.GetPrice(Z$2, "MonthlyAverage", "Mid", EOMONTH($A95, 0))</f>
        <v>#N/A No price available for MonthlyAverage before 31/05/2012</v>
      </c>
      <c r="AA95" s="141" t="str">
        <f>_xll.GetPrice(AA$2, "MonthlyAverage", "Mid", EOMONTH($A95, 0))</f>
        <v>#N/A No price available for MonthlyAverage before 31/12/2013</v>
      </c>
      <c r="AB95" s="127" t="e">
        <f t="shared" ref="AB95:AB126" si="31">AA95-Z95</f>
        <v>#VALUE!</v>
      </c>
      <c r="AC95" s="142" t="e">
        <f t="shared" si="21"/>
        <v>#VALUE!</v>
      </c>
      <c r="AD95" s="119" t="e">
        <f t="shared" si="22"/>
        <v>#VALUE!</v>
      </c>
      <c r="AE95" s="119" t="e">
        <f t="shared" si="23"/>
        <v>#VALUE!</v>
      </c>
      <c r="AF95" s="119" t="e">
        <f t="shared" si="24"/>
        <v>#VALUE!</v>
      </c>
      <c r="AG95" s="119" t="e">
        <f t="shared" si="25"/>
        <v>#VALUE!</v>
      </c>
    </row>
    <row r="96" spans="1:33" x14ac:dyDescent="0.3">
      <c r="A96" s="124">
        <v>36678</v>
      </c>
      <c r="B96" s="143" t="str">
        <f>_xll.GetPrice(B$2, "MonthlyAverage", "Mid", EOMONTH($A96, 0))</f>
        <v>#N/A No price available for MonthlyAverage before 30/09/2009</v>
      </c>
      <c r="C96" s="141" t="str">
        <f>_xll.GetPrice(C$2, "MonthlyAverage", "Mid", EOMONTH($A96, 0))</f>
        <v>#N/A No price available for MonthlyAverage before 30/10/2009</v>
      </c>
      <c r="D96" s="127" t="e">
        <f t="shared" si="26"/>
        <v>#VALUE!</v>
      </c>
      <c r="E96" s="141" t="str">
        <f>_xll.GetPrice(E$2, "MonthlyAverage", "Mid", EOMONTH($A96, 0))</f>
        <v>#N/A No price available for MonthlyAverage before 29/01/2010</v>
      </c>
      <c r="F96" s="141">
        <f>_xll.GetPrice(F$2, "MonthlyAverage", "Mid", EOMONTH($A96, 0))</f>
        <v>94.13</v>
      </c>
      <c r="G96" s="127" t="e">
        <f t="shared" si="27"/>
        <v>#VALUE!</v>
      </c>
      <c r="H96" s="141" t="str">
        <f>_xll.GetPrice(H$2, "MonthlyAverage", "Mid", EOMONTH($A96, 0))</f>
        <v>#N/A No price available for MonthlyAverage before 31/05/2010</v>
      </c>
      <c r="I96" s="141" t="str">
        <f>_xll.GetPrice(I$2, "MonthlyAverage", "Mid", EOMONTH($A96, 0))</f>
        <v>#N/A No price available for MonthlyAverage before 31/05/2010</v>
      </c>
      <c r="J96" s="127" t="e">
        <f t="shared" si="28"/>
        <v>#VALUE!</v>
      </c>
      <c r="K96" s="141" t="str">
        <f>_xll.GetPrice(K$2, , "Mid", EOMONTH($A96, 0))</f>
        <v>#N/A No price available before 20/06/2014</v>
      </c>
      <c r="L96" s="141" t="str">
        <f>_xll.GetPrice(L$2, , "Mid", EOMONTH($A96, 0))</f>
        <v>#N/A No price available before 21/11/2014</v>
      </c>
      <c r="M96" s="127" t="e">
        <f t="shared" si="19"/>
        <v>#VALUE!</v>
      </c>
      <c r="N96" s="141" t="str">
        <f>_xll.GetPrice(N$2, , "Mid", EOMONTH($A96, 0))</f>
        <v>#N/A No price available before 11/07/2014</v>
      </c>
      <c r="O96" s="141" t="str">
        <f>_xll.GetPrice(O$2, , "Mid", EOMONTH($A96, 0))</f>
        <v>#N/A No price available before 15/03/2019</v>
      </c>
      <c r="P96" s="127" t="e">
        <f t="shared" si="20"/>
        <v>#VALUE!</v>
      </c>
      <c r="Q96" s="141">
        <f>_xll.GetPrice(Q$2, "MonthlyAverage", "Mid", EOMONTH($A96, 0))</f>
        <v>9</v>
      </c>
      <c r="R96" s="141">
        <f>_xll.GetPrice(R$2, , "Mid", EOMONTH($A96, 0))</f>
        <v>35.5</v>
      </c>
      <c r="S96" s="141">
        <f>_xll.GetPrice(S$2, , "Mid", EOMONTH($A96, 0))</f>
        <v>46.5</v>
      </c>
      <c r="T96" s="127">
        <f t="shared" si="29"/>
        <v>11</v>
      </c>
      <c r="U96" s="141" t="str">
        <f>_xll.GetPrice(U$2, "MonthlyAverage", "Mid", EOMONTH($A96, 0))</f>
        <v>#N/A No price available for MonthlyAverage before 30/07/2010</v>
      </c>
      <c r="V96" s="141" t="str">
        <f>_xll.GetPrice(V$2, "MonthlyAverage", "Mid", EOMONTH($A96, 0))</f>
        <v>#N/A No price available for MonthlyAverage before 29/01/2010</v>
      </c>
      <c r="W96" s="127" t="e">
        <f t="shared" si="30"/>
        <v>#VALUE!</v>
      </c>
      <c r="X96" s="141" t="str">
        <f>_xll.GetPrice(X$2, "MonthlyAverage", "Mid", EOMONTH($A96, 0))</f>
        <v>#N/A No price available for MonthlyAverage before 29/05/2015</v>
      </c>
      <c r="Y96" s="141" t="str">
        <f>_xll.GetPrice(Y$2, "MonthlyAverage", "Mid", EOMONTH($A96, 0))</f>
        <v>#N/A No price available for MonthlyAverage before 31/05/2012</v>
      </c>
      <c r="Z96" s="141" t="str">
        <f>_xll.GetPrice(Z$2, "MonthlyAverage", "Mid", EOMONTH($A96, 0))</f>
        <v>#N/A No price available for MonthlyAverage before 31/05/2012</v>
      </c>
      <c r="AA96" s="141" t="str">
        <f>_xll.GetPrice(AA$2, "MonthlyAverage", "Mid", EOMONTH($A96, 0))</f>
        <v>#N/A No price available for MonthlyAverage before 31/12/2013</v>
      </c>
      <c r="AB96" s="127" t="e">
        <f t="shared" si="31"/>
        <v>#VALUE!</v>
      </c>
      <c r="AC96" s="142" t="e">
        <f t="shared" si="21"/>
        <v>#VALUE!</v>
      </c>
      <c r="AD96" s="119" t="e">
        <f t="shared" si="22"/>
        <v>#VALUE!</v>
      </c>
      <c r="AE96" s="119" t="e">
        <f t="shared" si="23"/>
        <v>#VALUE!</v>
      </c>
      <c r="AF96" s="119" t="e">
        <f t="shared" si="24"/>
        <v>#VALUE!</v>
      </c>
      <c r="AG96" s="119" t="e">
        <f t="shared" si="25"/>
        <v>#VALUE!</v>
      </c>
    </row>
    <row r="97" spans="1:33" x14ac:dyDescent="0.3">
      <c r="A97" s="124">
        <v>36708</v>
      </c>
      <c r="B97" s="143" t="str">
        <f>_xll.GetPrice(B$2, "MonthlyAverage", "Mid", EOMONTH($A97, 0))</f>
        <v>#N/A No price available for MonthlyAverage before 30/09/2009</v>
      </c>
      <c r="C97" s="141" t="str">
        <f>_xll.GetPrice(C$2, "MonthlyAverage", "Mid", EOMONTH($A97, 0))</f>
        <v>#N/A No price available for MonthlyAverage before 30/10/2009</v>
      </c>
      <c r="D97" s="127" t="e">
        <f t="shared" si="26"/>
        <v>#VALUE!</v>
      </c>
      <c r="E97" s="141" t="str">
        <f>_xll.GetPrice(E$2, "MonthlyAverage", "Mid", EOMONTH($A97, 0))</f>
        <v>#N/A No price available for MonthlyAverage before 29/01/2010</v>
      </c>
      <c r="F97" s="141">
        <f>_xll.GetPrice(F$2, "MonthlyAverage", "Mid", EOMONTH($A97, 0))</f>
        <v>85.5</v>
      </c>
      <c r="G97" s="127" t="e">
        <f t="shared" si="27"/>
        <v>#VALUE!</v>
      </c>
      <c r="H97" s="141" t="str">
        <f>_xll.GetPrice(H$2, "MonthlyAverage", "Mid", EOMONTH($A97, 0))</f>
        <v>#N/A No price available for MonthlyAverage before 31/05/2010</v>
      </c>
      <c r="I97" s="141" t="str">
        <f>_xll.GetPrice(I$2, "MonthlyAverage", "Mid", EOMONTH($A97, 0))</f>
        <v>#N/A No price available for MonthlyAverage before 31/05/2010</v>
      </c>
      <c r="J97" s="127" t="e">
        <f t="shared" si="28"/>
        <v>#VALUE!</v>
      </c>
      <c r="K97" s="141" t="str">
        <f>_xll.GetPrice(K$2, , "Mid", EOMONTH($A97, 0))</f>
        <v>#N/A No price available before 20/06/2014</v>
      </c>
      <c r="L97" s="141" t="str">
        <f>_xll.GetPrice(L$2, , "Mid", EOMONTH($A97, 0))</f>
        <v>#N/A No price available before 21/11/2014</v>
      </c>
      <c r="M97" s="127" t="e">
        <f t="shared" si="19"/>
        <v>#VALUE!</v>
      </c>
      <c r="N97" s="141" t="str">
        <f>_xll.GetPrice(N$2, , "Mid", EOMONTH($A97, 0))</f>
        <v>#N/A No price available before 11/07/2014</v>
      </c>
      <c r="O97" s="141" t="str">
        <f>_xll.GetPrice(O$2, , "Mid", EOMONTH($A97, 0))</f>
        <v>#N/A No price available before 15/03/2019</v>
      </c>
      <c r="P97" s="127" t="e">
        <f t="shared" si="20"/>
        <v>#VALUE!</v>
      </c>
      <c r="Q97" s="141">
        <f>_xll.GetPrice(Q$2, "MonthlyAverage", "Mid", EOMONTH($A97, 0))</f>
        <v>4</v>
      </c>
      <c r="R97" s="141">
        <f>_xll.GetPrice(R$2, , "Mid", EOMONTH($A97, 0))</f>
        <v>28.5</v>
      </c>
      <c r="S97" s="141">
        <f>_xll.GetPrice(S$2, , "Mid", EOMONTH($A97, 0))</f>
        <v>41.5</v>
      </c>
      <c r="T97" s="127">
        <f t="shared" si="29"/>
        <v>13</v>
      </c>
      <c r="U97" s="141" t="str">
        <f>_xll.GetPrice(U$2, "MonthlyAverage", "Mid", EOMONTH($A97, 0))</f>
        <v>#N/A No price available for MonthlyAverage before 30/07/2010</v>
      </c>
      <c r="V97" s="141" t="str">
        <f>_xll.GetPrice(V$2, "MonthlyAverage", "Mid", EOMONTH($A97, 0))</f>
        <v>#N/A No price available for MonthlyAverage before 29/01/2010</v>
      </c>
      <c r="W97" s="127" t="e">
        <f t="shared" si="30"/>
        <v>#VALUE!</v>
      </c>
      <c r="X97" s="141" t="str">
        <f>_xll.GetPrice(X$2, "MonthlyAverage", "Mid", EOMONTH($A97, 0))</f>
        <v>#N/A No price available for MonthlyAverage before 29/05/2015</v>
      </c>
      <c r="Y97" s="141" t="str">
        <f>_xll.GetPrice(Y$2, "MonthlyAverage", "Mid", EOMONTH($A97, 0))</f>
        <v>#N/A No price available for MonthlyAverage before 31/05/2012</v>
      </c>
      <c r="Z97" s="141" t="str">
        <f>_xll.GetPrice(Z$2, "MonthlyAverage", "Mid", EOMONTH($A97, 0))</f>
        <v>#N/A No price available for MonthlyAverage before 31/05/2012</v>
      </c>
      <c r="AA97" s="141" t="str">
        <f>_xll.GetPrice(AA$2, "MonthlyAverage", "Mid", EOMONTH($A97, 0))</f>
        <v>#N/A No price available for MonthlyAverage before 31/12/2013</v>
      </c>
      <c r="AB97" s="127" t="e">
        <f t="shared" si="31"/>
        <v>#VALUE!</v>
      </c>
      <c r="AC97" s="142" t="e">
        <f t="shared" si="21"/>
        <v>#VALUE!</v>
      </c>
      <c r="AD97" s="119" t="e">
        <f t="shared" si="22"/>
        <v>#VALUE!</v>
      </c>
      <c r="AE97" s="119" t="e">
        <f t="shared" si="23"/>
        <v>#VALUE!</v>
      </c>
      <c r="AF97" s="119" t="e">
        <f t="shared" si="24"/>
        <v>#VALUE!</v>
      </c>
      <c r="AG97" s="119" t="e">
        <f t="shared" si="25"/>
        <v>#VALUE!</v>
      </c>
    </row>
    <row r="98" spans="1:33" x14ac:dyDescent="0.3">
      <c r="A98" s="124">
        <v>36739</v>
      </c>
      <c r="B98" s="143" t="str">
        <f>_xll.GetPrice(B$2, "MonthlyAverage", "Mid", EOMONTH($A98, 0))</f>
        <v>#N/A No price available for MonthlyAverage before 30/09/2009</v>
      </c>
      <c r="C98" s="141" t="str">
        <f>_xll.GetPrice(C$2, "MonthlyAverage", "Mid", EOMONTH($A98, 0))</f>
        <v>#N/A No price available for MonthlyAverage before 30/10/2009</v>
      </c>
      <c r="D98" s="127" t="e">
        <f t="shared" si="26"/>
        <v>#VALUE!</v>
      </c>
      <c r="E98" s="141" t="str">
        <f>_xll.GetPrice(E$2, "MonthlyAverage", "Mid", EOMONTH($A98, 0))</f>
        <v>#N/A No price available for MonthlyAverage before 29/01/2010</v>
      </c>
      <c r="F98" s="141">
        <f>_xll.GetPrice(F$2, "MonthlyAverage", "Mid", EOMONTH($A98, 0))</f>
        <v>86.5</v>
      </c>
      <c r="G98" s="127" t="e">
        <f t="shared" si="27"/>
        <v>#VALUE!</v>
      </c>
      <c r="H98" s="141" t="str">
        <f>_xll.GetPrice(H$2, "MonthlyAverage", "Mid", EOMONTH($A98, 0))</f>
        <v>#N/A No price available for MonthlyAverage before 31/05/2010</v>
      </c>
      <c r="I98" s="141" t="str">
        <f>_xll.GetPrice(I$2, "MonthlyAverage", "Mid", EOMONTH($A98, 0))</f>
        <v>#N/A No price available for MonthlyAverage before 31/05/2010</v>
      </c>
      <c r="J98" s="127" t="e">
        <f t="shared" si="28"/>
        <v>#VALUE!</v>
      </c>
      <c r="K98" s="141" t="str">
        <f>_xll.GetPrice(K$2, , "Mid", EOMONTH($A98, 0))</f>
        <v>#N/A No price available before 20/06/2014</v>
      </c>
      <c r="L98" s="141" t="str">
        <f>_xll.GetPrice(L$2, , "Mid", EOMONTH($A98, 0))</f>
        <v>#N/A No price available before 21/11/2014</v>
      </c>
      <c r="M98" s="127" t="e">
        <f t="shared" si="19"/>
        <v>#VALUE!</v>
      </c>
      <c r="N98" s="141" t="str">
        <f>_xll.GetPrice(N$2, , "Mid", EOMONTH($A98, 0))</f>
        <v>#N/A No price available before 11/07/2014</v>
      </c>
      <c r="O98" s="141" t="str">
        <f>_xll.GetPrice(O$2, , "Mid", EOMONTH($A98, 0))</f>
        <v>#N/A No price available before 15/03/2019</v>
      </c>
      <c r="P98" s="127" t="e">
        <f t="shared" si="20"/>
        <v>#VALUE!</v>
      </c>
      <c r="Q98" s="141">
        <f>_xll.GetPrice(Q$2, "MonthlyAverage", "Mid", EOMONTH($A98, 0))</f>
        <v>3</v>
      </c>
      <c r="R98" s="141">
        <f>_xll.GetPrice(R$2, , "Mid", EOMONTH($A98, 0))</f>
        <v>28.5</v>
      </c>
      <c r="S98" s="141">
        <f>_xll.GetPrice(S$2, , "Mid", EOMONTH($A98, 0))</f>
        <v>38.5</v>
      </c>
      <c r="T98" s="127">
        <f t="shared" si="29"/>
        <v>10</v>
      </c>
      <c r="U98" s="141" t="str">
        <f>_xll.GetPrice(U$2, "MonthlyAverage", "Mid", EOMONTH($A98, 0))</f>
        <v>#N/A No price available for MonthlyAverage before 30/07/2010</v>
      </c>
      <c r="V98" s="141" t="str">
        <f>_xll.GetPrice(V$2, "MonthlyAverage", "Mid", EOMONTH($A98, 0))</f>
        <v>#N/A No price available for MonthlyAverage before 29/01/2010</v>
      </c>
      <c r="W98" s="127" t="e">
        <f t="shared" si="30"/>
        <v>#VALUE!</v>
      </c>
      <c r="X98" s="141" t="str">
        <f>_xll.GetPrice(X$2, "MonthlyAverage", "Mid", EOMONTH($A98, 0))</f>
        <v>#N/A No price available for MonthlyAverage before 29/05/2015</v>
      </c>
      <c r="Y98" s="141" t="str">
        <f>_xll.GetPrice(Y$2, "MonthlyAverage", "Mid", EOMONTH($A98, 0))</f>
        <v>#N/A No price available for MonthlyAverage before 31/05/2012</v>
      </c>
      <c r="Z98" s="141" t="str">
        <f>_xll.GetPrice(Z$2, "MonthlyAverage", "Mid", EOMONTH($A98, 0))</f>
        <v>#N/A No price available for MonthlyAverage before 31/05/2012</v>
      </c>
      <c r="AA98" s="141" t="str">
        <f>_xll.GetPrice(AA$2, "MonthlyAverage", "Mid", EOMONTH($A98, 0))</f>
        <v>#N/A No price available for MonthlyAverage before 31/12/2013</v>
      </c>
      <c r="AB98" s="127" t="e">
        <f t="shared" si="31"/>
        <v>#VALUE!</v>
      </c>
      <c r="AC98" s="142" t="e">
        <f t="shared" si="21"/>
        <v>#VALUE!</v>
      </c>
      <c r="AD98" s="119" t="e">
        <f t="shared" si="22"/>
        <v>#VALUE!</v>
      </c>
      <c r="AE98" s="119" t="e">
        <f t="shared" si="23"/>
        <v>#VALUE!</v>
      </c>
      <c r="AF98" s="119" t="e">
        <f t="shared" si="24"/>
        <v>#VALUE!</v>
      </c>
      <c r="AG98" s="119" t="e">
        <f t="shared" si="25"/>
        <v>#VALUE!</v>
      </c>
    </row>
    <row r="99" spans="1:33" x14ac:dyDescent="0.3">
      <c r="A99" s="124">
        <v>36770</v>
      </c>
      <c r="B99" s="143" t="str">
        <f>_xll.GetPrice(B$2, "MonthlyAverage", "Mid", EOMONTH($A99, 0))</f>
        <v>#N/A No price available for MonthlyAverage before 30/09/2009</v>
      </c>
      <c r="C99" s="141" t="str">
        <f>_xll.GetPrice(C$2, "MonthlyAverage", "Mid", EOMONTH($A99, 0))</f>
        <v>#N/A No price available for MonthlyAverage before 30/10/2009</v>
      </c>
      <c r="D99" s="127" t="e">
        <f t="shared" si="26"/>
        <v>#VALUE!</v>
      </c>
      <c r="E99" s="141" t="str">
        <f>_xll.GetPrice(E$2, "MonthlyAverage", "Mid", EOMONTH($A99, 0))</f>
        <v>#N/A No price available for MonthlyAverage before 29/01/2010</v>
      </c>
      <c r="F99" s="141">
        <f>_xll.GetPrice(F$2, "MonthlyAverage", "Mid", EOMONTH($A99, 0))</f>
        <v>89.75</v>
      </c>
      <c r="G99" s="127" t="e">
        <f t="shared" si="27"/>
        <v>#VALUE!</v>
      </c>
      <c r="H99" s="141" t="str">
        <f>_xll.GetPrice(H$2, "MonthlyAverage", "Mid", EOMONTH($A99, 0))</f>
        <v>#N/A No price available for MonthlyAverage before 31/05/2010</v>
      </c>
      <c r="I99" s="141" t="str">
        <f>_xll.GetPrice(I$2, "MonthlyAverage", "Mid", EOMONTH($A99, 0))</f>
        <v>#N/A No price available for MonthlyAverage before 31/05/2010</v>
      </c>
      <c r="J99" s="127" t="e">
        <f t="shared" si="28"/>
        <v>#VALUE!</v>
      </c>
      <c r="K99" s="141" t="str">
        <f>_xll.GetPrice(K$2, , "Mid", EOMONTH($A99, 0))</f>
        <v>#N/A No price available before 20/06/2014</v>
      </c>
      <c r="L99" s="141" t="str">
        <f>_xll.GetPrice(L$2, , "Mid", EOMONTH($A99, 0))</f>
        <v>#N/A No price available before 21/11/2014</v>
      </c>
      <c r="M99" s="127" t="e">
        <f t="shared" si="19"/>
        <v>#VALUE!</v>
      </c>
      <c r="N99" s="141" t="str">
        <f>_xll.GetPrice(N$2, , "Mid", EOMONTH($A99, 0))</f>
        <v>#N/A No price available before 11/07/2014</v>
      </c>
      <c r="O99" s="141" t="str">
        <f>_xll.GetPrice(O$2, , "Mid", EOMONTH($A99, 0))</f>
        <v>#N/A No price available before 15/03/2019</v>
      </c>
      <c r="P99" s="127" t="e">
        <f t="shared" si="20"/>
        <v>#VALUE!</v>
      </c>
      <c r="Q99" s="141">
        <f>_xll.GetPrice(Q$2, "MonthlyAverage", "Mid", EOMONTH($A99, 0))</f>
        <v>6</v>
      </c>
      <c r="R99" s="141">
        <f>_xll.GetPrice(R$2, , "Mid", EOMONTH($A99, 0))</f>
        <v>31.5</v>
      </c>
      <c r="S99" s="141">
        <f>_xll.GetPrice(S$2, , "Mid", EOMONTH($A99, 0))</f>
        <v>44.5</v>
      </c>
      <c r="T99" s="127">
        <f t="shared" si="29"/>
        <v>13</v>
      </c>
      <c r="U99" s="141" t="str">
        <f>_xll.GetPrice(U$2, "MonthlyAverage", "Mid", EOMONTH($A99, 0))</f>
        <v>#N/A No price available for MonthlyAverage before 30/07/2010</v>
      </c>
      <c r="V99" s="141" t="str">
        <f>_xll.GetPrice(V$2, "MonthlyAverage", "Mid", EOMONTH($A99, 0))</f>
        <v>#N/A No price available for MonthlyAverage before 29/01/2010</v>
      </c>
      <c r="W99" s="127" t="e">
        <f t="shared" si="30"/>
        <v>#VALUE!</v>
      </c>
      <c r="X99" s="141" t="str">
        <f>_xll.GetPrice(X$2, "MonthlyAverage", "Mid", EOMONTH($A99, 0))</f>
        <v>#N/A No price available for MonthlyAverage before 29/05/2015</v>
      </c>
      <c r="Y99" s="141" t="str">
        <f>_xll.GetPrice(Y$2, "MonthlyAverage", "Mid", EOMONTH($A99, 0))</f>
        <v>#N/A No price available for MonthlyAverage before 31/05/2012</v>
      </c>
      <c r="Z99" s="141" t="str">
        <f>_xll.GetPrice(Z$2, "MonthlyAverage", "Mid", EOMONTH($A99, 0))</f>
        <v>#N/A No price available for MonthlyAverage before 31/05/2012</v>
      </c>
      <c r="AA99" s="141" t="str">
        <f>_xll.GetPrice(AA$2, "MonthlyAverage", "Mid", EOMONTH($A99, 0))</f>
        <v>#N/A No price available for MonthlyAverage before 31/12/2013</v>
      </c>
      <c r="AB99" s="127" t="e">
        <f t="shared" si="31"/>
        <v>#VALUE!</v>
      </c>
      <c r="AC99" s="142" t="e">
        <f t="shared" si="21"/>
        <v>#VALUE!</v>
      </c>
      <c r="AD99" s="119" t="e">
        <f t="shared" si="22"/>
        <v>#VALUE!</v>
      </c>
      <c r="AE99" s="119" t="e">
        <f t="shared" si="23"/>
        <v>#VALUE!</v>
      </c>
      <c r="AF99" s="119" t="e">
        <f t="shared" si="24"/>
        <v>#VALUE!</v>
      </c>
      <c r="AG99" s="119" t="e">
        <f t="shared" si="25"/>
        <v>#VALUE!</v>
      </c>
    </row>
    <row r="100" spans="1:33" x14ac:dyDescent="0.3">
      <c r="A100" s="124">
        <v>36800</v>
      </c>
      <c r="B100" s="143" t="str">
        <f>_xll.GetPrice(B$2, "MonthlyAverage", "Mid", EOMONTH($A100, 0))</f>
        <v>#N/A No price available for MonthlyAverage before 30/09/2009</v>
      </c>
      <c r="C100" s="141" t="str">
        <f>_xll.GetPrice(C$2, "MonthlyAverage", "Mid", EOMONTH($A100, 0))</f>
        <v>#N/A No price available for MonthlyAverage before 30/10/2009</v>
      </c>
      <c r="D100" s="127" t="e">
        <f t="shared" si="26"/>
        <v>#VALUE!</v>
      </c>
      <c r="E100" s="141" t="str">
        <f>_xll.GetPrice(E$2, "MonthlyAverage", "Mid", EOMONTH($A100, 0))</f>
        <v>#N/A No price available for MonthlyAverage before 29/01/2010</v>
      </c>
      <c r="F100" s="141">
        <f>_xll.GetPrice(F$2, "MonthlyAverage", "Mid", EOMONTH($A100, 0))</f>
        <v>90.5</v>
      </c>
      <c r="G100" s="127" t="e">
        <f t="shared" si="27"/>
        <v>#VALUE!</v>
      </c>
      <c r="H100" s="141" t="str">
        <f>_xll.GetPrice(H$2, "MonthlyAverage", "Mid", EOMONTH($A100, 0))</f>
        <v>#N/A No price available for MonthlyAverage before 31/05/2010</v>
      </c>
      <c r="I100" s="141" t="str">
        <f>_xll.GetPrice(I$2, "MonthlyAverage", "Mid", EOMONTH($A100, 0))</f>
        <v>#N/A No price available for MonthlyAverage before 31/05/2010</v>
      </c>
      <c r="J100" s="127" t="e">
        <f t="shared" si="28"/>
        <v>#VALUE!</v>
      </c>
      <c r="K100" s="141" t="str">
        <f>_xll.GetPrice(K$2, , "Mid", EOMONTH($A100, 0))</f>
        <v>#N/A No price available before 20/06/2014</v>
      </c>
      <c r="L100" s="141" t="str">
        <f>_xll.GetPrice(L$2, , "Mid", EOMONTH($A100, 0))</f>
        <v>#N/A No price available before 21/11/2014</v>
      </c>
      <c r="M100" s="127" t="e">
        <f t="shared" si="19"/>
        <v>#VALUE!</v>
      </c>
      <c r="N100" s="141" t="str">
        <f>_xll.GetPrice(N$2, , "Mid", EOMONTH($A100, 0))</f>
        <v>#N/A No price available before 11/07/2014</v>
      </c>
      <c r="O100" s="141" t="str">
        <f>_xll.GetPrice(O$2, , "Mid", EOMONTH($A100, 0))</f>
        <v>#N/A No price available before 15/03/2019</v>
      </c>
      <c r="P100" s="127" t="e">
        <f t="shared" si="20"/>
        <v>#VALUE!</v>
      </c>
      <c r="Q100" s="141">
        <f>_xll.GetPrice(Q$2, "MonthlyAverage", "Mid", EOMONTH($A100, 0))</f>
        <v>7</v>
      </c>
      <c r="R100" s="141">
        <f>_xll.GetPrice(R$2, , "Mid", EOMONTH($A100, 0))</f>
        <v>31.5</v>
      </c>
      <c r="S100" s="141">
        <f>_xll.GetPrice(S$2, , "Mid", EOMONTH($A100, 0))</f>
        <v>44.5</v>
      </c>
      <c r="T100" s="127">
        <f t="shared" si="29"/>
        <v>13</v>
      </c>
      <c r="U100" s="141" t="str">
        <f>_xll.GetPrice(U$2, "MonthlyAverage", "Mid", EOMONTH($A100, 0))</f>
        <v>#N/A No price available for MonthlyAverage before 30/07/2010</v>
      </c>
      <c r="V100" s="141" t="str">
        <f>_xll.GetPrice(V$2, "MonthlyAverage", "Mid", EOMONTH($A100, 0))</f>
        <v>#N/A No price available for MonthlyAverage before 29/01/2010</v>
      </c>
      <c r="W100" s="127" t="e">
        <f t="shared" si="30"/>
        <v>#VALUE!</v>
      </c>
      <c r="X100" s="141" t="str">
        <f>_xll.GetPrice(X$2, "MonthlyAverage", "Mid", EOMONTH($A100, 0))</f>
        <v>#N/A No price available for MonthlyAverage before 29/05/2015</v>
      </c>
      <c r="Y100" s="141" t="str">
        <f>_xll.GetPrice(Y$2, "MonthlyAverage", "Mid", EOMONTH($A100, 0))</f>
        <v>#N/A No price available for MonthlyAverage before 31/05/2012</v>
      </c>
      <c r="Z100" s="141" t="str">
        <f>_xll.GetPrice(Z$2, "MonthlyAverage", "Mid", EOMONTH($A100, 0))</f>
        <v>#N/A No price available for MonthlyAverage before 31/05/2012</v>
      </c>
      <c r="AA100" s="141" t="str">
        <f>_xll.GetPrice(AA$2, "MonthlyAverage", "Mid", EOMONTH($A100, 0))</f>
        <v>#N/A No price available for MonthlyAverage before 31/12/2013</v>
      </c>
      <c r="AB100" s="127" t="e">
        <f t="shared" si="31"/>
        <v>#VALUE!</v>
      </c>
      <c r="AC100" s="142" t="e">
        <f t="shared" si="21"/>
        <v>#VALUE!</v>
      </c>
      <c r="AD100" s="119" t="e">
        <f t="shared" si="22"/>
        <v>#VALUE!</v>
      </c>
      <c r="AE100" s="119" t="e">
        <f t="shared" si="23"/>
        <v>#VALUE!</v>
      </c>
      <c r="AF100" s="119" t="e">
        <f t="shared" si="24"/>
        <v>#VALUE!</v>
      </c>
      <c r="AG100" s="119" t="e">
        <f t="shared" si="25"/>
        <v>#VALUE!</v>
      </c>
    </row>
    <row r="101" spans="1:33" x14ac:dyDescent="0.3">
      <c r="A101" s="124">
        <v>36831</v>
      </c>
      <c r="B101" s="143" t="str">
        <f>_xll.GetPrice(B$2, "MonthlyAverage", "Mid", EOMONTH($A101, 0))</f>
        <v>#N/A No price available for MonthlyAverage before 30/09/2009</v>
      </c>
      <c r="C101" s="141" t="str">
        <f>_xll.GetPrice(C$2, "MonthlyAverage", "Mid", EOMONTH($A101, 0))</f>
        <v>#N/A No price available for MonthlyAverage before 30/10/2009</v>
      </c>
      <c r="D101" s="127" t="e">
        <f t="shared" si="26"/>
        <v>#VALUE!</v>
      </c>
      <c r="E101" s="141" t="str">
        <f>_xll.GetPrice(E$2, "MonthlyAverage", "Mid", EOMONTH($A101, 0))</f>
        <v>#N/A No price available for MonthlyAverage before 29/01/2010</v>
      </c>
      <c r="F101" s="141">
        <f>_xll.GetPrice(F$2, "MonthlyAverage", "Mid", EOMONTH($A101, 0))</f>
        <v>88.1</v>
      </c>
      <c r="G101" s="127" t="e">
        <f t="shared" si="27"/>
        <v>#VALUE!</v>
      </c>
      <c r="H101" s="141" t="str">
        <f>_xll.GetPrice(H$2, "MonthlyAverage", "Mid", EOMONTH($A101, 0))</f>
        <v>#N/A No price available for MonthlyAverage before 31/05/2010</v>
      </c>
      <c r="I101" s="141" t="str">
        <f>_xll.GetPrice(I$2, "MonthlyAverage", "Mid", EOMONTH($A101, 0))</f>
        <v>#N/A No price available for MonthlyAverage before 31/05/2010</v>
      </c>
      <c r="J101" s="127" t="e">
        <f t="shared" si="28"/>
        <v>#VALUE!</v>
      </c>
      <c r="K101" s="141" t="str">
        <f>_xll.GetPrice(K$2, , "Mid", EOMONTH($A101, 0))</f>
        <v>#N/A No price available before 20/06/2014</v>
      </c>
      <c r="L101" s="141" t="str">
        <f>_xll.GetPrice(L$2, , "Mid", EOMONTH($A101, 0))</f>
        <v>#N/A No price available before 21/11/2014</v>
      </c>
      <c r="M101" s="127" t="e">
        <f t="shared" si="19"/>
        <v>#VALUE!</v>
      </c>
      <c r="N101" s="141" t="str">
        <f>_xll.GetPrice(N$2, , "Mid", EOMONTH($A101, 0))</f>
        <v>#N/A No price available before 11/07/2014</v>
      </c>
      <c r="O101" s="141" t="str">
        <f>_xll.GetPrice(O$2, , "Mid", EOMONTH($A101, 0))</f>
        <v>#N/A No price available before 15/03/2019</v>
      </c>
      <c r="P101" s="127" t="e">
        <f t="shared" si="20"/>
        <v>#VALUE!</v>
      </c>
      <c r="Q101" s="141">
        <f>_xll.GetPrice(Q$2, "MonthlyAverage", "Mid", EOMONTH($A101, 0))</f>
        <v>2</v>
      </c>
      <c r="R101" s="141">
        <f>_xll.GetPrice(R$2, , "Mid", EOMONTH($A101, 0))</f>
        <v>26.5</v>
      </c>
      <c r="S101" s="141">
        <f>_xll.GetPrice(S$2, , "Mid", EOMONTH($A101, 0))</f>
        <v>39.5</v>
      </c>
      <c r="T101" s="127">
        <f t="shared" si="29"/>
        <v>13</v>
      </c>
      <c r="U101" s="141" t="str">
        <f>_xll.GetPrice(U$2, "MonthlyAverage", "Mid", EOMONTH($A101, 0))</f>
        <v>#N/A No price available for MonthlyAverage before 30/07/2010</v>
      </c>
      <c r="V101" s="141" t="str">
        <f>_xll.GetPrice(V$2, "MonthlyAverage", "Mid", EOMONTH($A101, 0))</f>
        <v>#N/A No price available for MonthlyAverage before 29/01/2010</v>
      </c>
      <c r="W101" s="127" t="e">
        <f t="shared" si="30"/>
        <v>#VALUE!</v>
      </c>
      <c r="X101" s="141" t="str">
        <f>_xll.GetPrice(X$2, "MonthlyAverage", "Mid", EOMONTH($A101, 0))</f>
        <v>#N/A No price available for MonthlyAverage before 29/05/2015</v>
      </c>
      <c r="Y101" s="141" t="str">
        <f>_xll.GetPrice(Y$2, "MonthlyAverage", "Mid", EOMONTH($A101, 0))</f>
        <v>#N/A No price available for MonthlyAverage before 31/05/2012</v>
      </c>
      <c r="Z101" s="141" t="str">
        <f>_xll.GetPrice(Z$2, "MonthlyAverage", "Mid", EOMONTH($A101, 0))</f>
        <v>#N/A No price available for MonthlyAverage before 31/05/2012</v>
      </c>
      <c r="AA101" s="141" t="str">
        <f>_xll.GetPrice(AA$2, "MonthlyAverage", "Mid", EOMONTH($A101, 0))</f>
        <v>#N/A No price available for MonthlyAverage before 31/12/2013</v>
      </c>
      <c r="AB101" s="127" t="e">
        <f t="shared" si="31"/>
        <v>#VALUE!</v>
      </c>
      <c r="AC101" s="142" t="e">
        <f t="shared" si="21"/>
        <v>#VALUE!</v>
      </c>
      <c r="AD101" s="119" t="e">
        <f t="shared" si="22"/>
        <v>#VALUE!</v>
      </c>
      <c r="AE101" s="119" t="e">
        <f t="shared" si="23"/>
        <v>#VALUE!</v>
      </c>
      <c r="AF101" s="119" t="e">
        <f t="shared" si="24"/>
        <v>#VALUE!</v>
      </c>
      <c r="AG101" s="119" t="e">
        <f t="shared" si="25"/>
        <v>#VALUE!</v>
      </c>
    </row>
    <row r="102" spans="1:33" x14ac:dyDescent="0.3">
      <c r="A102" s="124">
        <v>36861</v>
      </c>
      <c r="B102" s="143" t="str">
        <f>_xll.GetPrice(B$2, "MonthlyAverage", "Mid", EOMONTH($A102, 0))</f>
        <v>#N/A No price available for MonthlyAverage before 30/09/2009</v>
      </c>
      <c r="C102" s="141" t="str">
        <f>_xll.GetPrice(C$2, "MonthlyAverage", "Mid", EOMONTH($A102, 0))</f>
        <v>#N/A No price available for MonthlyAverage before 30/10/2009</v>
      </c>
      <c r="D102" s="127" t="e">
        <f t="shared" si="26"/>
        <v>#VALUE!</v>
      </c>
      <c r="E102" s="141" t="str">
        <f>_xll.GetPrice(E$2, "MonthlyAverage", "Mid", EOMONTH($A102, 0))</f>
        <v>#N/A No price available for MonthlyAverage before 29/01/2010</v>
      </c>
      <c r="F102" s="141">
        <f>_xll.GetPrice(F$2, "MonthlyAverage", "Mid", EOMONTH($A102, 0))</f>
        <v>84.5</v>
      </c>
      <c r="G102" s="127" t="e">
        <f t="shared" si="27"/>
        <v>#VALUE!</v>
      </c>
      <c r="H102" s="141" t="str">
        <f>_xll.GetPrice(H$2, "MonthlyAverage", "Mid", EOMONTH($A102, 0))</f>
        <v>#N/A No price available for MonthlyAverage before 31/05/2010</v>
      </c>
      <c r="I102" s="141" t="str">
        <f>_xll.GetPrice(I$2, "MonthlyAverage", "Mid", EOMONTH($A102, 0))</f>
        <v>#N/A No price available for MonthlyAverage before 31/05/2010</v>
      </c>
      <c r="J102" s="127" t="e">
        <f t="shared" si="28"/>
        <v>#VALUE!</v>
      </c>
      <c r="K102" s="141" t="str">
        <f>_xll.GetPrice(K$2, , "Mid", EOMONTH($A102, 0))</f>
        <v>#N/A No price available before 20/06/2014</v>
      </c>
      <c r="L102" s="141" t="str">
        <f>_xll.GetPrice(L$2, , "Mid", EOMONTH($A102, 0))</f>
        <v>#N/A No price available before 21/11/2014</v>
      </c>
      <c r="M102" s="127" t="e">
        <f t="shared" si="19"/>
        <v>#VALUE!</v>
      </c>
      <c r="N102" s="141" t="str">
        <f>_xll.GetPrice(N$2, , "Mid", EOMONTH($A102, 0))</f>
        <v>#N/A No price available before 11/07/2014</v>
      </c>
      <c r="O102" s="141" t="str">
        <f>_xll.GetPrice(O$2, , "Mid", EOMONTH($A102, 0))</f>
        <v>#N/A No price available before 15/03/2019</v>
      </c>
      <c r="P102" s="127" t="e">
        <f t="shared" si="20"/>
        <v>#VALUE!</v>
      </c>
      <c r="Q102" s="141">
        <f>_xll.GetPrice(Q$2, "MonthlyAverage", "Mid", EOMONTH($A102, 0))</f>
        <v>2</v>
      </c>
      <c r="R102" s="141">
        <f>_xll.GetPrice(R$2, , "Mid", EOMONTH($A102, 0))</f>
        <v>26.5</v>
      </c>
      <c r="S102" s="141">
        <f>_xll.GetPrice(S$2, , "Mid", EOMONTH($A102, 0))</f>
        <v>39.5</v>
      </c>
      <c r="T102" s="127">
        <f t="shared" si="29"/>
        <v>13</v>
      </c>
      <c r="U102" s="141" t="str">
        <f>_xll.GetPrice(U$2, "MonthlyAverage", "Mid", EOMONTH($A102, 0))</f>
        <v>#N/A No price available for MonthlyAverage before 30/07/2010</v>
      </c>
      <c r="V102" s="141" t="str">
        <f>_xll.GetPrice(V$2, "MonthlyAverage", "Mid", EOMONTH($A102, 0))</f>
        <v>#N/A No price available for MonthlyAverage before 29/01/2010</v>
      </c>
      <c r="W102" s="127" t="e">
        <f t="shared" si="30"/>
        <v>#VALUE!</v>
      </c>
      <c r="X102" s="141" t="str">
        <f>_xll.GetPrice(X$2, "MonthlyAverage", "Mid", EOMONTH($A102, 0))</f>
        <v>#N/A No price available for MonthlyAverage before 29/05/2015</v>
      </c>
      <c r="Y102" s="141" t="str">
        <f>_xll.GetPrice(Y$2, "MonthlyAverage", "Mid", EOMONTH($A102, 0))</f>
        <v>#N/A No price available for MonthlyAverage before 31/05/2012</v>
      </c>
      <c r="Z102" s="141" t="str">
        <f>_xll.GetPrice(Z$2, "MonthlyAverage", "Mid", EOMONTH($A102, 0))</f>
        <v>#N/A No price available for MonthlyAverage before 31/05/2012</v>
      </c>
      <c r="AA102" s="141" t="str">
        <f>_xll.GetPrice(AA$2, "MonthlyAverage", "Mid", EOMONTH($A102, 0))</f>
        <v>#N/A No price available for MonthlyAverage before 31/12/2013</v>
      </c>
      <c r="AB102" s="127" t="e">
        <f t="shared" si="31"/>
        <v>#VALUE!</v>
      </c>
      <c r="AC102" s="142" t="e">
        <f t="shared" si="21"/>
        <v>#VALUE!</v>
      </c>
      <c r="AD102" s="119" t="e">
        <f t="shared" si="22"/>
        <v>#VALUE!</v>
      </c>
      <c r="AE102" s="119" t="e">
        <f t="shared" si="23"/>
        <v>#VALUE!</v>
      </c>
      <c r="AF102" s="119" t="e">
        <f t="shared" si="24"/>
        <v>#VALUE!</v>
      </c>
      <c r="AG102" s="119" t="e">
        <f t="shared" si="25"/>
        <v>#VALUE!</v>
      </c>
    </row>
    <row r="103" spans="1:33" x14ac:dyDescent="0.3">
      <c r="A103" s="124">
        <v>36892</v>
      </c>
      <c r="B103" s="143" t="str">
        <f>_xll.GetPrice(B$2, "MonthlyAverage", "Mid", EOMONTH($A103, 0))</f>
        <v>#N/A No price available for MonthlyAverage before 30/09/2009</v>
      </c>
      <c r="C103" s="141" t="str">
        <f>_xll.GetPrice(C$2, "MonthlyAverage", "Mid", EOMONTH($A103, 0))</f>
        <v>#N/A No price available for MonthlyAverage before 30/10/2009</v>
      </c>
      <c r="D103" s="127" t="e">
        <f t="shared" si="26"/>
        <v>#VALUE!</v>
      </c>
      <c r="E103" s="141" t="str">
        <f>_xll.GetPrice(E$2, "MonthlyAverage", "Mid", EOMONTH($A103, 0))</f>
        <v>#N/A No price available for MonthlyAverage before 29/01/2010</v>
      </c>
      <c r="F103" s="141">
        <f>_xll.GetPrice(F$2, "MonthlyAverage", "Mid", EOMONTH($A103, 0))</f>
        <v>84.5</v>
      </c>
      <c r="G103" s="127" t="e">
        <f t="shared" si="27"/>
        <v>#VALUE!</v>
      </c>
      <c r="H103" s="141" t="str">
        <f>_xll.GetPrice(H$2, "MonthlyAverage", "Mid", EOMONTH($A103, 0))</f>
        <v>#N/A No price available for MonthlyAverage before 31/05/2010</v>
      </c>
      <c r="I103" s="141" t="str">
        <f>_xll.GetPrice(I$2, "MonthlyAverage", "Mid", EOMONTH($A103, 0))</f>
        <v>#N/A No price available for MonthlyAverage before 31/05/2010</v>
      </c>
      <c r="J103" s="127" t="e">
        <f t="shared" si="28"/>
        <v>#VALUE!</v>
      </c>
      <c r="K103" s="141" t="str">
        <f>_xll.GetPrice(K$2, , "Mid", EOMONTH($A103, 0))</f>
        <v>#N/A No price available before 20/06/2014</v>
      </c>
      <c r="L103" s="141" t="str">
        <f>_xll.GetPrice(L$2, , "Mid", EOMONTH($A103, 0))</f>
        <v>#N/A No price available before 21/11/2014</v>
      </c>
      <c r="M103" s="127" t="e">
        <f t="shared" si="19"/>
        <v>#VALUE!</v>
      </c>
      <c r="N103" s="141" t="str">
        <f>_xll.GetPrice(N$2, , "Mid", EOMONTH($A103, 0))</f>
        <v>#N/A No price available before 11/07/2014</v>
      </c>
      <c r="O103" s="141" t="str">
        <f>_xll.GetPrice(O$2, , "Mid", EOMONTH($A103, 0))</f>
        <v>#N/A No price available before 15/03/2019</v>
      </c>
      <c r="P103" s="127" t="e">
        <f t="shared" si="20"/>
        <v>#VALUE!</v>
      </c>
      <c r="Q103" s="141">
        <f>_xll.GetPrice(Q$2, "MonthlyAverage", "Mid", EOMONTH($A103, 0))</f>
        <v>2</v>
      </c>
      <c r="R103" s="141">
        <f>_xll.GetPrice(R$2, , "Mid", EOMONTH($A103, 0))</f>
        <v>26.5</v>
      </c>
      <c r="S103" s="141">
        <f>_xll.GetPrice(S$2, , "Mid", EOMONTH($A103, 0))</f>
        <v>39.5</v>
      </c>
      <c r="T103" s="127">
        <f t="shared" si="29"/>
        <v>13</v>
      </c>
      <c r="U103" s="141" t="str">
        <f>_xll.GetPrice(U$2, "MonthlyAverage", "Mid", EOMONTH($A103, 0))</f>
        <v>#N/A No price available for MonthlyAverage before 30/07/2010</v>
      </c>
      <c r="V103" s="141" t="str">
        <f>_xll.GetPrice(V$2, "MonthlyAverage", "Mid", EOMONTH($A103, 0))</f>
        <v>#N/A No price available for MonthlyAverage before 29/01/2010</v>
      </c>
      <c r="W103" s="127" t="e">
        <f t="shared" si="30"/>
        <v>#VALUE!</v>
      </c>
      <c r="X103" s="141" t="str">
        <f>_xll.GetPrice(X$2, "MonthlyAverage", "Mid", EOMONTH($A103, 0))</f>
        <v>#N/A No price available for MonthlyAverage before 29/05/2015</v>
      </c>
      <c r="Y103" s="141" t="str">
        <f>_xll.GetPrice(Y$2, "MonthlyAverage", "Mid", EOMONTH($A103, 0))</f>
        <v>#N/A No price available for MonthlyAverage before 31/05/2012</v>
      </c>
      <c r="Z103" s="141" t="str">
        <f>_xll.GetPrice(Z$2, "MonthlyAverage", "Mid", EOMONTH($A103, 0))</f>
        <v>#N/A No price available for MonthlyAverage before 31/05/2012</v>
      </c>
      <c r="AA103" s="141" t="str">
        <f>_xll.GetPrice(AA$2, "MonthlyAverage", "Mid", EOMONTH($A103, 0))</f>
        <v>#N/A No price available for MonthlyAverage before 31/12/2013</v>
      </c>
      <c r="AB103" s="127" t="e">
        <f t="shared" si="31"/>
        <v>#VALUE!</v>
      </c>
      <c r="AC103" s="142" t="e">
        <f t="shared" si="21"/>
        <v>#VALUE!</v>
      </c>
      <c r="AD103" s="119" t="e">
        <f t="shared" si="22"/>
        <v>#VALUE!</v>
      </c>
      <c r="AE103" s="119" t="e">
        <f t="shared" si="23"/>
        <v>#VALUE!</v>
      </c>
      <c r="AF103" s="119" t="e">
        <f t="shared" si="24"/>
        <v>#VALUE!</v>
      </c>
      <c r="AG103" s="119" t="e">
        <f t="shared" si="25"/>
        <v>#VALUE!</v>
      </c>
    </row>
    <row r="104" spans="1:33" x14ac:dyDescent="0.3">
      <c r="A104" s="124">
        <v>36923</v>
      </c>
      <c r="B104" s="143" t="str">
        <f>_xll.GetPrice(B$2, "MonthlyAverage", "Mid", EOMONTH($A104, 0))</f>
        <v>#N/A No price available for MonthlyAverage before 30/09/2009</v>
      </c>
      <c r="C104" s="141" t="str">
        <f>_xll.GetPrice(C$2, "MonthlyAverage", "Mid", EOMONTH($A104, 0))</f>
        <v>#N/A No price available for MonthlyAverage before 30/10/2009</v>
      </c>
      <c r="D104" s="127" t="e">
        <f t="shared" si="26"/>
        <v>#VALUE!</v>
      </c>
      <c r="E104" s="141" t="str">
        <f>_xll.GetPrice(E$2, "MonthlyAverage", "Mid", EOMONTH($A104, 0))</f>
        <v>#N/A No price available for MonthlyAverage before 29/01/2010</v>
      </c>
      <c r="F104" s="141">
        <f>_xll.GetPrice(F$2, "MonthlyAverage", "Mid", EOMONTH($A104, 0))</f>
        <v>80.75</v>
      </c>
      <c r="G104" s="127" t="e">
        <f t="shared" si="27"/>
        <v>#VALUE!</v>
      </c>
      <c r="H104" s="141" t="str">
        <f>_xll.GetPrice(H$2, "MonthlyAverage", "Mid", EOMONTH($A104, 0))</f>
        <v>#N/A No price available for MonthlyAverage before 31/05/2010</v>
      </c>
      <c r="I104" s="141" t="str">
        <f>_xll.GetPrice(I$2, "MonthlyAverage", "Mid", EOMONTH($A104, 0))</f>
        <v>#N/A No price available for MonthlyAverage before 31/05/2010</v>
      </c>
      <c r="J104" s="127" t="e">
        <f t="shared" si="28"/>
        <v>#VALUE!</v>
      </c>
      <c r="K104" s="141" t="str">
        <f>_xll.GetPrice(K$2, , "Mid", EOMONTH($A104, 0))</f>
        <v>#N/A No price available before 20/06/2014</v>
      </c>
      <c r="L104" s="141" t="str">
        <f>_xll.GetPrice(L$2, , "Mid", EOMONTH($A104, 0))</f>
        <v>#N/A No price available before 21/11/2014</v>
      </c>
      <c r="M104" s="127" t="e">
        <f t="shared" si="19"/>
        <v>#VALUE!</v>
      </c>
      <c r="N104" s="141" t="str">
        <f>_xll.GetPrice(N$2, , "Mid", EOMONTH($A104, 0))</f>
        <v>#N/A No price available before 11/07/2014</v>
      </c>
      <c r="O104" s="141" t="str">
        <f>_xll.GetPrice(O$2, , "Mid", EOMONTH($A104, 0))</f>
        <v>#N/A No price available before 15/03/2019</v>
      </c>
      <c r="P104" s="127" t="e">
        <f t="shared" si="20"/>
        <v>#VALUE!</v>
      </c>
      <c r="Q104" s="141">
        <f>_xll.GetPrice(Q$2, "MonthlyAverage", "Mid", EOMONTH($A104, 0))</f>
        <v>2</v>
      </c>
      <c r="R104" s="141">
        <f>_xll.GetPrice(R$2, , "Mid", EOMONTH($A104, 0))</f>
        <v>26.5</v>
      </c>
      <c r="S104" s="141">
        <f>_xll.GetPrice(S$2, , "Mid", EOMONTH($A104, 0))</f>
        <v>39.5</v>
      </c>
      <c r="T104" s="127">
        <f t="shared" si="29"/>
        <v>13</v>
      </c>
      <c r="U104" s="141" t="str">
        <f>_xll.GetPrice(U$2, "MonthlyAverage", "Mid", EOMONTH($A104, 0))</f>
        <v>#N/A No price available for MonthlyAverage before 30/07/2010</v>
      </c>
      <c r="V104" s="141" t="str">
        <f>_xll.GetPrice(V$2, "MonthlyAverage", "Mid", EOMONTH($A104, 0))</f>
        <v>#N/A No price available for MonthlyAverage before 29/01/2010</v>
      </c>
      <c r="W104" s="127" t="e">
        <f t="shared" si="30"/>
        <v>#VALUE!</v>
      </c>
      <c r="X104" s="141" t="str">
        <f>_xll.GetPrice(X$2, "MonthlyAverage", "Mid", EOMONTH($A104, 0))</f>
        <v>#N/A No price available for MonthlyAverage before 29/05/2015</v>
      </c>
      <c r="Y104" s="141" t="str">
        <f>_xll.GetPrice(Y$2, "MonthlyAverage", "Mid", EOMONTH($A104, 0))</f>
        <v>#N/A No price available for MonthlyAverage before 31/05/2012</v>
      </c>
      <c r="Z104" s="141" t="str">
        <f>_xll.GetPrice(Z$2, "MonthlyAverage", "Mid", EOMONTH($A104, 0))</f>
        <v>#N/A No price available for MonthlyAverage before 31/05/2012</v>
      </c>
      <c r="AA104" s="141" t="str">
        <f>_xll.GetPrice(AA$2, "MonthlyAverage", "Mid", EOMONTH($A104, 0))</f>
        <v>#N/A No price available for MonthlyAverage before 31/12/2013</v>
      </c>
      <c r="AB104" s="127" t="e">
        <f t="shared" si="31"/>
        <v>#VALUE!</v>
      </c>
      <c r="AC104" s="142" t="e">
        <f t="shared" si="21"/>
        <v>#VALUE!</v>
      </c>
      <c r="AD104" s="119" t="e">
        <f t="shared" si="22"/>
        <v>#VALUE!</v>
      </c>
      <c r="AE104" s="119" t="e">
        <f t="shared" si="23"/>
        <v>#VALUE!</v>
      </c>
      <c r="AF104" s="119" t="e">
        <f t="shared" si="24"/>
        <v>#VALUE!</v>
      </c>
      <c r="AG104" s="119" t="e">
        <f t="shared" si="25"/>
        <v>#VALUE!</v>
      </c>
    </row>
    <row r="105" spans="1:33" x14ac:dyDescent="0.3">
      <c r="A105" s="124">
        <v>36951</v>
      </c>
      <c r="B105" s="143" t="str">
        <f>_xll.GetPrice(B$2, "MonthlyAverage", "Mid", EOMONTH($A105, 0))</f>
        <v>#N/A No price available for MonthlyAverage before 30/09/2009</v>
      </c>
      <c r="C105" s="141" t="str">
        <f>_xll.GetPrice(C$2, "MonthlyAverage", "Mid", EOMONTH($A105, 0))</f>
        <v>#N/A No price available for MonthlyAverage before 30/10/2009</v>
      </c>
      <c r="D105" s="127" t="e">
        <f t="shared" si="26"/>
        <v>#VALUE!</v>
      </c>
      <c r="E105" s="141" t="str">
        <f>_xll.GetPrice(E$2, "MonthlyAverage", "Mid", EOMONTH($A105, 0))</f>
        <v>#N/A No price available for MonthlyAverage before 29/01/2010</v>
      </c>
      <c r="F105" s="141">
        <f>_xll.GetPrice(F$2, "MonthlyAverage", "Mid", EOMONTH($A105, 0))</f>
        <v>77</v>
      </c>
      <c r="G105" s="127" t="e">
        <f t="shared" si="27"/>
        <v>#VALUE!</v>
      </c>
      <c r="H105" s="141" t="str">
        <f>_xll.GetPrice(H$2, "MonthlyAverage", "Mid", EOMONTH($A105, 0))</f>
        <v>#N/A No price available for MonthlyAverage before 31/05/2010</v>
      </c>
      <c r="I105" s="141" t="str">
        <f>_xll.GetPrice(I$2, "MonthlyAverage", "Mid", EOMONTH($A105, 0))</f>
        <v>#N/A No price available for MonthlyAverage before 31/05/2010</v>
      </c>
      <c r="J105" s="127" t="e">
        <f t="shared" si="28"/>
        <v>#VALUE!</v>
      </c>
      <c r="K105" s="141" t="str">
        <f>_xll.GetPrice(K$2, , "Mid", EOMONTH($A105, 0))</f>
        <v>#N/A No price available before 20/06/2014</v>
      </c>
      <c r="L105" s="141" t="str">
        <f>_xll.GetPrice(L$2, , "Mid", EOMONTH($A105, 0))</f>
        <v>#N/A No price available before 21/11/2014</v>
      </c>
      <c r="M105" s="127" t="e">
        <f t="shared" si="19"/>
        <v>#VALUE!</v>
      </c>
      <c r="N105" s="141" t="str">
        <f>_xll.GetPrice(N$2, , "Mid", EOMONTH($A105, 0))</f>
        <v>#N/A No price available before 11/07/2014</v>
      </c>
      <c r="O105" s="141" t="str">
        <f>_xll.GetPrice(O$2, , "Mid", EOMONTH($A105, 0))</f>
        <v>#N/A No price available before 15/03/2019</v>
      </c>
      <c r="P105" s="127" t="e">
        <f t="shared" si="20"/>
        <v>#VALUE!</v>
      </c>
      <c r="Q105" s="141">
        <f>_xll.GetPrice(Q$2, "MonthlyAverage", "Mid", EOMONTH($A105, 0))</f>
        <v>2</v>
      </c>
      <c r="R105" s="141">
        <f>_xll.GetPrice(R$2, , "Mid", EOMONTH($A105, 0))</f>
        <v>24.5</v>
      </c>
      <c r="S105" s="141">
        <f>_xll.GetPrice(S$2, , "Mid", EOMONTH($A105, 0))</f>
        <v>37.5</v>
      </c>
      <c r="T105" s="127">
        <f t="shared" si="29"/>
        <v>13</v>
      </c>
      <c r="U105" s="141" t="str">
        <f>_xll.GetPrice(U$2, "MonthlyAverage", "Mid", EOMONTH($A105, 0))</f>
        <v>#N/A No price available for MonthlyAverage before 30/07/2010</v>
      </c>
      <c r="V105" s="141" t="str">
        <f>_xll.GetPrice(V$2, "MonthlyAverage", "Mid", EOMONTH($A105, 0))</f>
        <v>#N/A No price available for MonthlyAverage before 29/01/2010</v>
      </c>
      <c r="W105" s="127" t="e">
        <f t="shared" si="30"/>
        <v>#VALUE!</v>
      </c>
      <c r="X105" s="141" t="str">
        <f>_xll.GetPrice(X$2, "MonthlyAverage", "Mid", EOMONTH($A105, 0))</f>
        <v>#N/A No price available for MonthlyAverage before 29/05/2015</v>
      </c>
      <c r="Y105" s="141" t="str">
        <f>_xll.GetPrice(Y$2, "MonthlyAverage", "Mid", EOMONTH($A105, 0))</f>
        <v>#N/A No price available for MonthlyAverage before 31/05/2012</v>
      </c>
      <c r="Z105" s="141" t="str">
        <f>_xll.GetPrice(Z$2, "MonthlyAverage", "Mid", EOMONTH($A105, 0))</f>
        <v>#N/A No price available for MonthlyAverage before 31/05/2012</v>
      </c>
      <c r="AA105" s="141" t="str">
        <f>_xll.GetPrice(AA$2, "MonthlyAverage", "Mid", EOMONTH($A105, 0))</f>
        <v>#N/A No price available for MonthlyAverage before 31/12/2013</v>
      </c>
      <c r="AB105" s="127" t="e">
        <f t="shared" si="31"/>
        <v>#VALUE!</v>
      </c>
      <c r="AC105" s="142" t="e">
        <f t="shared" si="21"/>
        <v>#VALUE!</v>
      </c>
      <c r="AD105" s="119" t="e">
        <f t="shared" si="22"/>
        <v>#VALUE!</v>
      </c>
      <c r="AE105" s="119" t="e">
        <f t="shared" si="23"/>
        <v>#VALUE!</v>
      </c>
      <c r="AF105" s="119" t="e">
        <f t="shared" si="24"/>
        <v>#VALUE!</v>
      </c>
      <c r="AG105" s="119" t="e">
        <f t="shared" si="25"/>
        <v>#VALUE!</v>
      </c>
    </row>
    <row r="106" spans="1:33" x14ac:dyDescent="0.3">
      <c r="A106" s="124">
        <v>36982</v>
      </c>
      <c r="B106" s="143" t="str">
        <f>_xll.GetPrice(B$2, "MonthlyAverage", "Mid", EOMONTH($A106, 0))</f>
        <v>#N/A No price available for MonthlyAverage before 30/09/2009</v>
      </c>
      <c r="C106" s="141" t="str">
        <f>_xll.GetPrice(C$2, "MonthlyAverage", "Mid", EOMONTH($A106, 0))</f>
        <v>#N/A No price available for MonthlyAverage before 30/10/2009</v>
      </c>
      <c r="D106" s="127" t="e">
        <f t="shared" si="26"/>
        <v>#VALUE!</v>
      </c>
      <c r="E106" s="141" t="str">
        <f>_xll.GetPrice(E$2, "MonthlyAverage", "Mid", EOMONTH($A106, 0))</f>
        <v>#N/A No price available for MonthlyAverage before 29/01/2010</v>
      </c>
      <c r="F106" s="141">
        <f>_xll.GetPrice(F$2, "MonthlyAverage", "Mid", EOMONTH($A106, 0))</f>
        <v>79</v>
      </c>
      <c r="G106" s="127" t="e">
        <f t="shared" si="27"/>
        <v>#VALUE!</v>
      </c>
      <c r="H106" s="141" t="str">
        <f>_xll.GetPrice(H$2, "MonthlyAverage", "Mid", EOMONTH($A106, 0))</f>
        <v>#N/A No price available for MonthlyAverage before 31/05/2010</v>
      </c>
      <c r="I106" s="141" t="str">
        <f>_xll.GetPrice(I$2, "MonthlyAverage", "Mid", EOMONTH($A106, 0))</f>
        <v>#N/A No price available for MonthlyAverage before 31/05/2010</v>
      </c>
      <c r="J106" s="127" t="e">
        <f t="shared" si="28"/>
        <v>#VALUE!</v>
      </c>
      <c r="K106" s="141" t="str">
        <f>_xll.GetPrice(K$2, , "Mid", EOMONTH($A106, 0))</f>
        <v>#N/A No price available before 20/06/2014</v>
      </c>
      <c r="L106" s="141" t="str">
        <f>_xll.GetPrice(L$2, , "Mid", EOMONTH($A106, 0))</f>
        <v>#N/A No price available before 21/11/2014</v>
      </c>
      <c r="M106" s="127" t="e">
        <f t="shared" si="19"/>
        <v>#VALUE!</v>
      </c>
      <c r="N106" s="141" t="str">
        <f>_xll.GetPrice(N$2, , "Mid", EOMONTH($A106, 0))</f>
        <v>#N/A No price available before 11/07/2014</v>
      </c>
      <c r="O106" s="141" t="str">
        <f>_xll.GetPrice(O$2, , "Mid", EOMONTH($A106, 0))</f>
        <v>#N/A No price available before 15/03/2019</v>
      </c>
      <c r="P106" s="127" t="e">
        <f t="shared" si="20"/>
        <v>#VALUE!</v>
      </c>
      <c r="Q106" s="141">
        <f>_xll.GetPrice(Q$2, "MonthlyAverage", "Mid", EOMONTH($A106, 0))</f>
        <v>2</v>
      </c>
      <c r="R106" s="141">
        <f>_xll.GetPrice(R$2, , "Mid", EOMONTH($A106, 0))</f>
        <v>24.5</v>
      </c>
      <c r="S106" s="141">
        <f>_xll.GetPrice(S$2, , "Mid", EOMONTH($A106, 0))</f>
        <v>37.5</v>
      </c>
      <c r="T106" s="127">
        <f t="shared" si="29"/>
        <v>13</v>
      </c>
      <c r="U106" s="141" t="str">
        <f>_xll.GetPrice(U$2, "MonthlyAverage", "Mid", EOMONTH($A106, 0))</f>
        <v>#N/A No price available for MonthlyAverage before 30/07/2010</v>
      </c>
      <c r="V106" s="141" t="str">
        <f>_xll.GetPrice(V$2, "MonthlyAverage", "Mid", EOMONTH($A106, 0))</f>
        <v>#N/A No price available for MonthlyAverage before 29/01/2010</v>
      </c>
      <c r="W106" s="127" t="e">
        <f t="shared" si="30"/>
        <v>#VALUE!</v>
      </c>
      <c r="X106" s="141" t="str">
        <f>_xll.GetPrice(X$2, "MonthlyAverage", "Mid", EOMONTH($A106, 0))</f>
        <v>#N/A No price available for MonthlyAverage before 29/05/2015</v>
      </c>
      <c r="Y106" s="141" t="str">
        <f>_xll.GetPrice(Y$2, "MonthlyAverage", "Mid", EOMONTH($A106, 0))</f>
        <v>#N/A No price available for MonthlyAverage before 31/05/2012</v>
      </c>
      <c r="Z106" s="141" t="str">
        <f>_xll.GetPrice(Z$2, "MonthlyAverage", "Mid", EOMONTH($A106, 0))</f>
        <v>#N/A No price available for MonthlyAverage before 31/05/2012</v>
      </c>
      <c r="AA106" s="141" t="str">
        <f>_xll.GetPrice(AA$2, "MonthlyAverage", "Mid", EOMONTH($A106, 0))</f>
        <v>#N/A No price available for MonthlyAverage before 31/12/2013</v>
      </c>
      <c r="AB106" s="127" t="e">
        <f t="shared" si="31"/>
        <v>#VALUE!</v>
      </c>
      <c r="AC106" s="142" t="e">
        <f t="shared" si="21"/>
        <v>#VALUE!</v>
      </c>
      <c r="AD106" s="119" t="e">
        <f t="shared" si="22"/>
        <v>#VALUE!</v>
      </c>
      <c r="AE106" s="119" t="e">
        <f t="shared" si="23"/>
        <v>#VALUE!</v>
      </c>
      <c r="AF106" s="119" t="e">
        <f t="shared" si="24"/>
        <v>#VALUE!</v>
      </c>
      <c r="AG106" s="119" t="e">
        <f t="shared" si="25"/>
        <v>#VALUE!</v>
      </c>
    </row>
    <row r="107" spans="1:33" x14ac:dyDescent="0.3">
      <c r="A107" s="124">
        <v>37012</v>
      </c>
      <c r="B107" s="143" t="str">
        <f>_xll.GetPrice(B$2, "MonthlyAverage", "Mid", EOMONTH($A107, 0))</f>
        <v>#N/A No price available for MonthlyAverage before 30/09/2009</v>
      </c>
      <c r="C107" s="141" t="str">
        <f>_xll.GetPrice(C$2, "MonthlyAverage", "Mid", EOMONTH($A107, 0))</f>
        <v>#N/A No price available for MonthlyAverage before 30/10/2009</v>
      </c>
      <c r="D107" s="127" t="e">
        <f t="shared" si="26"/>
        <v>#VALUE!</v>
      </c>
      <c r="E107" s="141" t="str">
        <f>_xll.GetPrice(E$2, "MonthlyAverage", "Mid", EOMONTH($A107, 0))</f>
        <v>#N/A No price available for MonthlyAverage before 29/01/2010</v>
      </c>
      <c r="F107" s="141">
        <f>_xll.GetPrice(F$2, "MonthlyAverage", "Mid", EOMONTH($A107, 0))</f>
        <v>79</v>
      </c>
      <c r="G107" s="127" t="e">
        <f t="shared" si="27"/>
        <v>#VALUE!</v>
      </c>
      <c r="H107" s="141" t="str">
        <f>_xll.GetPrice(H$2, "MonthlyAverage", "Mid", EOMONTH($A107, 0))</f>
        <v>#N/A No price available for MonthlyAverage before 31/05/2010</v>
      </c>
      <c r="I107" s="141" t="str">
        <f>_xll.GetPrice(I$2, "MonthlyAverage", "Mid", EOMONTH($A107, 0))</f>
        <v>#N/A No price available for MonthlyAverage before 31/05/2010</v>
      </c>
      <c r="J107" s="127" t="e">
        <f t="shared" si="28"/>
        <v>#VALUE!</v>
      </c>
      <c r="K107" s="141" t="str">
        <f>_xll.GetPrice(K$2, , "Mid", EOMONTH($A107, 0))</f>
        <v>#N/A No price available before 20/06/2014</v>
      </c>
      <c r="L107" s="141" t="str">
        <f>_xll.GetPrice(L$2, , "Mid", EOMONTH($A107, 0))</f>
        <v>#N/A No price available before 21/11/2014</v>
      </c>
      <c r="M107" s="127" t="e">
        <f t="shared" si="19"/>
        <v>#VALUE!</v>
      </c>
      <c r="N107" s="141" t="str">
        <f>_xll.GetPrice(N$2, , "Mid", EOMONTH($A107, 0))</f>
        <v>#N/A No price available before 11/07/2014</v>
      </c>
      <c r="O107" s="141" t="str">
        <f>_xll.GetPrice(O$2, , "Mid", EOMONTH($A107, 0))</f>
        <v>#N/A No price available before 15/03/2019</v>
      </c>
      <c r="P107" s="127" t="e">
        <f t="shared" si="20"/>
        <v>#VALUE!</v>
      </c>
      <c r="Q107" s="141">
        <f>_xll.GetPrice(Q$2, "MonthlyAverage", "Mid", EOMONTH($A107, 0))</f>
        <v>2</v>
      </c>
      <c r="R107" s="141">
        <f>_xll.GetPrice(R$2, , "Mid", EOMONTH($A107, 0))</f>
        <v>24.5</v>
      </c>
      <c r="S107" s="141">
        <f>_xll.GetPrice(S$2, , "Mid", EOMONTH($A107, 0))</f>
        <v>37.5</v>
      </c>
      <c r="T107" s="127">
        <f t="shared" si="29"/>
        <v>13</v>
      </c>
      <c r="U107" s="141" t="str">
        <f>_xll.GetPrice(U$2, "MonthlyAverage", "Mid", EOMONTH($A107, 0))</f>
        <v>#N/A No price available for MonthlyAverage before 30/07/2010</v>
      </c>
      <c r="V107" s="141" t="str">
        <f>_xll.GetPrice(V$2, "MonthlyAverage", "Mid", EOMONTH($A107, 0))</f>
        <v>#N/A No price available for MonthlyAverage before 29/01/2010</v>
      </c>
      <c r="W107" s="127" t="e">
        <f t="shared" si="30"/>
        <v>#VALUE!</v>
      </c>
      <c r="X107" s="141" t="str">
        <f>_xll.GetPrice(X$2, "MonthlyAverage", "Mid", EOMONTH($A107, 0))</f>
        <v>#N/A No price available for MonthlyAverage before 29/05/2015</v>
      </c>
      <c r="Y107" s="141" t="str">
        <f>_xll.GetPrice(Y$2, "MonthlyAverage", "Mid", EOMONTH($A107, 0))</f>
        <v>#N/A No price available for MonthlyAverage before 31/05/2012</v>
      </c>
      <c r="Z107" s="141" t="str">
        <f>_xll.GetPrice(Z$2, "MonthlyAverage", "Mid", EOMONTH($A107, 0))</f>
        <v>#N/A No price available for MonthlyAverage before 31/05/2012</v>
      </c>
      <c r="AA107" s="141" t="str">
        <f>_xll.GetPrice(AA$2, "MonthlyAverage", "Mid", EOMONTH($A107, 0))</f>
        <v>#N/A No price available for MonthlyAverage before 31/12/2013</v>
      </c>
      <c r="AB107" s="127" t="e">
        <f t="shared" si="31"/>
        <v>#VALUE!</v>
      </c>
      <c r="AC107" s="142" t="e">
        <f t="shared" si="21"/>
        <v>#VALUE!</v>
      </c>
      <c r="AD107" s="119" t="e">
        <f t="shared" si="22"/>
        <v>#VALUE!</v>
      </c>
      <c r="AE107" s="119" t="e">
        <f t="shared" si="23"/>
        <v>#VALUE!</v>
      </c>
      <c r="AF107" s="119" t="e">
        <f t="shared" si="24"/>
        <v>#VALUE!</v>
      </c>
      <c r="AG107" s="119" t="e">
        <f t="shared" si="25"/>
        <v>#VALUE!</v>
      </c>
    </row>
    <row r="108" spans="1:33" x14ac:dyDescent="0.3">
      <c r="A108" s="124">
        <v>37043</v>
      </c>
      <c r="B108" s="143" t="str">
        <f>_xll.GetPrice(B$2, "MonthlyAverage", "Mid", EOMONTH($A108, 0))</f>
        <v>#N/A No price available for MonthlyAverage before 30/09/2009</v>
      </c>
      <c r="C108" s="141" t="str">
        <f>_xll.GetPrice(C$2, "MonthlyAverage", "Mid", EOMONTH($A108, 0))</f>
        <v>#N/A No price available for MonthlyAverage before 30/10/2009</v>
      </c>
      <c r="D108" s="127" t="e">
        <f t="shared" si="26"/>
        <v>#VALUE!</v>
      </c>
      <c r="E108" s="141" t="str">
        <f>_xll.GetPrice(E$2, "MonthlyAverage", "Mid", EOMONTH($A108, 0))</f>
        <v>#N/A No price available for MonthlyAverage before 29/01/2010</v>
      </c>
      <c r="F108" s="141">
        <f>_xll.GetPrice(F$2, "MonthlyAverage", "Mid", EOMONTH($A108, 0))</f>
        <v>82.5</v>
      </c>
      <c r="G108" s="127" t="e">
        <f t="shared" si="27"/>
        <v>#VALUE!</v>
      </c>
      <c r="H108" s="141" t="str">
        <f>_xll.GetPrice(H$2, "MonthlyAverage", "Mid", EOMONTH($A108, 0))</f>
        <v>#N/A No price available for MonthlyAverage before 31/05/2010</v>
      </c>
      <c r="I108" s="141" t="str">
        <f>_xll.GetPrice(I$2, "MonthlyAverage", "Mid", EOMONTH($A108, 0))</f>
        <v>#N/A No price available for MonthlyAverage before 31/05/2010</v>
      </c>
      <c r="J108" s="127" t="e">
        <f t="shared" si="28"/>
        <v>#VALUE!</v>
      </c>
      <c r="K108" s="141" t="str">
        <f>_xll.GetPrice(K$2, , "Mid", EOMONTH($A108, 0))</f>
        <v>#N/A No price available before 20/06/2014</v>
      </c>
      <c r="L108" s="141" t="str">
        <f>_xll.GetPrice(L$2, , "Mid", EOMONTH($A108, 0))</f>
        <v>#N/A No price available before 21/11/2014</v>
      </c>
      <c r="M108" s="127" t="e">
        <f t="shared" si="19"/>
        <v>#VALUE!</v>
      </c>
      <c r="N108" s="141" t="str">
        <f>_xll.GetPrice(N$2, , "Mid", EOMONTH($A108, 0))</f>
        <v>#N/A No price available before 11/07/2014</v>
      </c>
      <c r="O108" s="141" t="str">
        <f>_xll.GetPrice(O$2, , "Mid", EOMONTH($A108, 0))</f>
        <v>#N/A No price available before 15/03/2019</v>
      </c>
      <c r="P108" s="127" t="e">
        <f t="shared" si="20"/>
        <v>#VALUE!</v>
      </c>
      <c r="Q108" s="141">
        <f>_xll.GetPrice(Q$2, "MonthlyAverage", "Mid", EOMONTH($A108, 0))</f>
        <v>2</v>
      </c>
      <c r="R108" s="141">
        <f>_xll.GetPrice(R$2, , "Mid", EOMONTH($A108, 0))</f>
        <v>24.5</v>
      </c>
      <c r="S108" s="141">
        <f>_xll.GetPrice(S$2, , "Mid", EOMONTH($A108, 0))</f>
        <v>39.5</v>
      </c>
      <c r="T108" s="127">
        <f t="shared" si="29"/>
        <v>15</v>
      </c>
      <c r="U108" s="141" t="str">
        <f>_xll.GetPrice(U$2, "MonthlyAverage", "Mid", EOMONTH($A108, 0))</f>
        <v>#N/A No price available for MonthlyAverage before 30/07/2010</v>
      </c>
      <c r="V108" s="141" t="str">
        <f>_xll.GetPrice(V$2, "MonthlyAverage", "Mid", EOMONTH($A108, 0))</f>
        <v>#N/A No price available for MonthlyAverage before 29/01/2010</v>
      </c>
      <c r="W108" s="127" t="e">
        <f t="shared" si="30"/>
        <v>#VALUE!</v>
      </c>
      <c r="X108" s="141" t="str">
        <f>_xll.GetPrice(X$2, "MonthlyAverage", "Mid", EOMONTH($A108, 0))</f>
        <v>#N/A No price available for MonthlyAverage before 29/05/2015</v>
      </c>
      <c r="Y108" s="141" t="str">
        <f>_xll.GetPrice(Y$2, "MonthlyAverage", "Mid", EOMONTH($A108, 0))</f>
        <v>#N/A No price available for MonthlyAverage before 31/05/2012</v>
      </c>
      <c r="Z108" s="141" t="str">
        <f>_xll.GetPrice(Z$2, "MonthlyAverage", "Mid", EOMONTH($A108, 0))</f>
        <v>#N/A No price available for MonthlyAverage before 31/05/2012</v>
      </c>
      <c r="AA108" s="141" t="str">
        <f>_xll.GetPrice(AA$2, "MonthlyAverage", "Mid", EOMONTH($A108, 0))</f>
        <v>#N/A No price available for MonthlyAverage before 31/12/2013</v>
      </c>
      <c r="AB108" s="127" t="e">
        <f t="shared" si="31"/>
        <v>#VALUE!</v>
      </c>
      <c r="AC108" s="142" t="e">
        <f t="shared" si="21"/>
        <v>#VALUE!</v>
      </c>
      <c r="AD108" s="119" t="e">
        <f t="shared" si="22"/>
        <v>#VALUE!</v>
      </c>
      <c r="AE108" s="119" t="e">
        <f t="shared" si="23"/>
        <v>#VALUE!</v>
      </c>
      <c r="AF108" s="119" t="e">
        <f t="shared" si="24"/>
        <v>#VALUE!</v>
      </c>
      <c r="AG108" s="119" t="e">
        <f t="shared" si="25"/>
        <v>#VALUE!</v>
      </c>
    </row>
    <row r="109" spans="1:33" x14ac:dyDescent="0.3">
      <c r="A109" s="124">
        <v>37073</v>
      </c>
      <c r="B109" s="143" t="str">
        <f>_xll.GetPrice(B$2, "MonthlyAverage", "Mid", EOMONTH($A109, 0))</f>
        <v>#N/A No price available for MonthlyAverage before 30/09/2009</v>
      </c>
      <c r="C109" s="141" t="str">
        <f>_xll.GetPrice(C$2, "MonthlyAverage", "Mid", EOMONTH($A109, 0))</f>
        <v>#N/A No price available for MonthlyAverage before 30/10/2009</v>
      </c>
      <c r="D109" s="127" t="e">
        <f t="shared" si="26"/>
        <v>#VALUE!</v>
      </c>
      <c r="E109" s="141" t="str">
        <f>_xll.GetPrice(E$2, "MonthlyAverage", "Mid", EOMONTH($A109, 0))</f>
        <v>#N/A No price available for MonthlyAverage before 29/01/2010</v>
      </c>
      <c r="F109" s="141">
        <f>_xll.GetPrice(F$2, "MonthlyAverage", "Mid", EOMONTH($A109, 0))</f>
        <v>82.5</v>
      </c>
      <c r="G109" s="127" t="e">
        <f t="shared" si="27"/>
        <v>#VALUE!</v>
      </c>
      <c r="H109" s="141" t="str">
        <f>_xll.GetPrice(H$2, "MonthlyAverage", "Mid", EOMONTH($A109, 0))</f>
        <v>#N/A No price available for MonthlyAverage before 31/05/2010</v>
      </c>
      <c r="I109" s="141" t="str">
        <f>_xll.GetPrice(I$2, "MonthlyAverage", "Mid", EOMONTH($A109, 0))</f>
        <v>#N/A No price available for MonthlyAverage before 31/05/2010</v>
      </c>
      <c r="J109" s="127" t="e">
        <f t="shared" si="28"/>
        <v>#VALUE!</v>
      </c>
      <c r="K109" s="141" t="str">
        <f>_xll.GetPrice(K$2, , "Mid", EOMONTH($A109, 0))</f>
        <v>#N/A No price available before 20/06/2014</v>
      </c>
      <c r="L109" s="141" t="str">
        <f>_xll.GetPrice(L$2, , "Mid", EOMONTH($A109, 0))</f>
        <v>#N/A No price available before 21/11/2014</v>
      </c>
      <c r="M109" s="127" t="e">
        <f t="shared" si="19"/>
        <v>#VALUE!</v>
      </c>
      <c r="N109" s="141" t="str">
        <f>_xll.GetPrice(N$2, , "Mid", EOMONTH($A109, 0))</f>
        <v>#N/A No price available before 11/07/2014</v>
      </c>
      <c r="O109" s="141" t="str">
        <f>_xll.GetPrice(O$2, , "Mid", EOMONTH($A109, 0))</f>
        <v>#N/A No price available before 15/03/2019</v>
      </c>
      <c r="P109" s="127" t="e">
        <f t="shared" si="20"/>
        <v>#VALUE!</v>
      </c>
      <c r="Q109" s="141">
        <f>_xll.GetPrice(Q$2, "MonthlyAverage", "Mid", EOMONTH($A109, 0))</f>
        <v>2</v>
      </c>
      <c r="R109" s="141">
        <f>_xll.GetPrice(R$2, , "Mid", EOMONTH($A109, 0))</f>
        <v>24.5</v>
      </c>
      <c r="S109" s="141">
        <f>_xll.GetPrice(S$2, , "Mid", EOMONTH($A109, 0))</f>
        <v>39.5</v>
      </c>
      <c r="T109" s="127">
        <f t="shared" si="29"/>
        <v>15</v>
      </c>
      <c r="U109" s="141" t="str">
        <f>_xll.GetPrice(U$2, "MonthlyAverage", "Mid", EOMONTH($A109, 0))</f>
        <v>#N/A No price available for MonthlyAverage before 30/07/2010</v>
      </c>
      <c r="V109" s="141" t="str">
        <f>_xll.GetPrice(V$2, "MonthlyAverage", "Mid", EOMONTH($A109, 0))</f>
        <v>#N/A No price available for MonthlyAverage before 29/01/2010</v>
      </c>
      <c r="W109" s="127" t="e">
        <f t="shared" si="30"/>
        <v>#VALUE!</v>
      </c>
      <c r="X109" s="141" t="str">
        <f>_xll.GetPrice(X$2, "MonthlyAverage", "Mid", EOMONTH($A109, 0))</f>
        <v>#N/A No price available for MonthlyAverage before 29/05/2015</v>
      </c>
      <c r="Y109" s="141" t="str">
        <f>_xll.GetPrice(Y$2, "MonthlyAverage", "Mid", EOMONTH($A109, 0))</f>
        <v>#N/A No price available for MonthlyAverage before 31/05/2012</v>
      </c>
      <c r="Z109" s="141" t="str">
        <f>_xll.GetPrice(Z$2, "MonthlyAverage", "Mid", EOMONTH($A109, 0))</f>
        <v>#N/A No price available for MonthlyAverage before 31/05/2012</v>
      </c>
      <c r="AA109" s="141" t="str">
        <f>_xll.GetPrice(AA$2, "MonthlyAverage", "Mid", EOMONTH($A109, 0))</f>
        <v>#N/A No price available for MonthlyAverage before 31/12/2013</v>
      </c>
      <c r="AB109" s="127" t="e">
        <f t="shared" si="31"/>
        <v>#VALUE!</v>
      </c>
      <c r="AC109" s="142" t="e">
        <f t="shared" si="21"/>
        <v>#VALUE!</v>
      </c>
      <c r="AD109" s="119" t="e">
        <f t="shared" si="22"/>
        <v>#VALUE!</v>
      </c>
      <c r="AE109" s="119" t="e">
        <f t="shared" si="23"/>
        <v>#VALUE!</v>
      </c>
      <c r="AF109" s="119" t="e">
        <f t="shared" si="24"/>
        <v>#VALUE!</v>
      </c>
      <c r="AG109" s="119" t="e">
        <f t="shared" si="25"/>
        <v>#VALUE!</v>
      </c>
    </row>
    <row r="110" spans="1:33" x14ac:dyDescent="0.3">
      <c r="A110" s="124">
        <v>37104</v>
      </c>
      <c r="B110" s="143" t="str">
        <f>_xll.GetPrice(B$2, "MonthlyAverage", "Mid", EOMONTH($A110, 0))</f>
        <v>#N/A No price available for MonthlyAverage before 30/09/2009</v>
      </c>
      <c r="C110" s="141" t="str">
        <f>_xll.GetPrice(C$2, "MonthlyAverage", "Mid", EOMONTH($A110, 0))</f>
        <v>#N/A No price available for MonthlyAverage before 30/10/2009</v>
      </c>
      <c r="D110" s="127" t="e">
        <f t="shared" si="26"/>
        <v>#VALUE!</v>
      </c>
      <c r="E110" s="141" t="str">
        <f>_xll.GetPrice(E$2, "MonthlyAverage", "Mid", EOMONTH($A110, 0))</f>
        <v>#N/A No price available for MonthlyAverage before 29/01/2010</v>
      </c>
      <c r="F110" s="141">
        <f>_xll.GetPrice(F$2, "MonthlyAverage", "Mid", EOMONTH($A110, 0))</f>
        <v>86.6</v>
      </c>
      <c r="G110" s="127" t="e">
        <f t="shared" si="27"/>
        <v>#VALUE!</v>
      </c>
      <c r="H110" s="141" t="str">
        <f>_xll.GetPrice(H$2, "MonthlyAverage", "Mid", EOMONTH($A110, 0))</f>
        <v>#N/A No price available for MonthlyAverage before 31/05/2010</v>
      </c>
      <c r="I110" s="141" t="str">
        <f>_xll.GetPrice(I$2, "MonthlyAverage", "Mid", EOMONTH($A110, 0))</f>
        <v>#N/A No price available for MonthlyAverage before 31/05/2010</v>
      </c>
      <c r="J110" s="127" t="e">
        <f t="shared" si="28"/>
        <v>#VALUE!</v>
      </c>
      <c r="K110" s="141" t="str">
        <f>_xll.GetPrice(K$2, , "Mid", EOMONTH($A110, 0))</f>
        <v>#N/A No price available before 20/06/2014</v>
      </c>
      <c r="L110" s="141" t="str">
        <f>_xll.GetPrice(L$2, , "Mid", EOMONTH($A110, 0))</f>
        <v>#N/A No price available before 21/11/2014</v>
      </c>
      <c r="M110" s="127" t="e">
        <f t="shared" si="19"/>
        <v>#VALUE!</v>
      </c>
      <c r="N110" s="141" t="str">
        <f>_xll.GetPrice(N$2, , "Mid", EOMONTH($A110, 0))</f>
        <v>#N/A No price available before 11/07/2014</v>
      </c>
      <c r="O110" s="141" t="str">
        <f>_xll.GetPrice(O$2, , "Mid", EOMONTH($A110, 0))</f>
        <v>#N/A No price available before 15/03/2019</v>
      </c>
      <c r="P110" s="127" t="e">
        <f t="shared" si="20"/>
        <v>#VALUE!</v>
      </c>
      <c r="Q110" s="141">
        <f>_xll.GetPrice(Q$2, "MonthlyAverage", "Mid", EOMONTH($A110, 0))</f>
        <v>2</v>
      </c>
      <c r="R110" s="141">
        <f>_xll.GetPrice(R$2, , "Mid", EOMONTH($A110, 0))</f>
        <v>24.5</v>
      </c>
      <c r="S110" s="141">
        <f>_xll.GetPrice(S$2, , "Mid", EOMONTH($A110, 0))</f>
        <v>39.5</v>
      </c>
      <c r="T110" s="127">
        <f t="shared" si="29"/>
        <v>15</v>
      </c>
      <c r="U110" s="141" t="str">
        <f>_xll.GetPrice(U$2, "MonthlyAverage", "Mid", EOMONTH($A110, 0))</f>
        <v>#N/A No price available for MonthlyAverage before 30/07/2010</v>
      </c>
      <c r="V110" s="141" t="str">
        <f>_xll.GetPrice(V$2, "MonthlyAverage", "Mid", EOMONTH($A110, 0))</f>
        <v>#N/A No price available for MonthlyAverage before 29/01/2010</v>
      </c>
      <c r="W110" s="127" t="e">
        <f t="shared" si="30"/>
        <v>#VALUE!</v>
      </c>
      <c r="X110" s="141" t="str">
        <f>_xll.GetPrice(X$2, "MonthlyAverage", "Mid", EOMONTH($A110, 0))</f>
        <v>#N/A No price available for MonthlyAverage before 29/05/2015</v>
      </c>
      <c r="Y110" s="141" t="str">
        <f>_xll.GetPrice(Y$2, "MonthlyAverage", "Mid", EOMONTH($A110, 0))</f>
        <v>#N/A No price available for MonthlyAverage before 31/05/2012</v>
      </c>
      <c r="Z110" s="141" t="str">
        <f>_xll.GetPrice(Z$2, "MonthlyAverage", "Mid", EOMONTH($A110, 0))</f>
        <v>#N/A No price available for MonthlyAverage before 31/05/2012</v>
      </c>
      <c r="AA110" s="141" t="str">
        <f>_xll.GetPrice(AA$2, "MonthlyAverage", "Mid", EOMONTH($A110, 0))</f>
        <v>#N/A No price available for MonthlyAverage before 31/12/2013</v>
      </c>
      <c r="AB110" s="127" t="e">
        <f t="shared" si="31"/>
        <v>#VALUE!</v>
      </c>
      <c r="AC110" s="142" t="e">
        <f t="shared" si="21"/>
        <v>#VALUE!</v>
      </c>
      <c r="AD110" s="119" t="e">
        <f t="shared" si="22"/>
        <v>#VALUE!</v>
      </c>
      <c r="AE110" s="119" t="e">
        <f t="shared" si="23"/>
        <v>#VALUE!</v>
      </c>
      <c r="AF110" s="119" t="e">
        <f t="shared" si="24"/>
        <v>#VALUE!</v>
      </c>
      <c r="AG110" s="119" t="e">
        <f t="shared" si="25"/>
        <v>#VALUE!</v>
      </c>
    </row>
    <row r="111" spans="1:33" x14ac:dyDescent="0.3">
      <c r="A111" s="124">
        <v>37135</v>
      </c>
      <c r="B111" s="143" t="str">
        <f>_xll.GetPrice(B$2, "MonthlyAverage", "Mid", EOMONTH($A111, 0))</f>
        <v>#N/A No price available for MonthlyAverage before 30/09/2009</v>
      </c>
      <c r="C111" s="141" t="str">
        <f>_xll.GetPrice(C$2, "MonthlyAverage", "Mid", EOMONTH($A111, 0))</f>
        <v>#N/A No price available for MonthlyAverage before 30/10/2009</v>
      </c>
      <c r="D111" s="127" t="e">
        <f t="shared" si="26"/>
        <v>#VALUE!</v>
      </c>
      <c r="E111" s="141" t="str">
        <f>_xll.GetPrice(E$2, "MonthlyAverage", "Mid", EOMONTH($A111, 0))</f>
        <v>#N/A No price available for MonthlyAverage before 29/01/2010</v>
      </c>
      <c r="F111" s="141">
        <f>_xll.GetPrice(F$2, "MonthlyAverage", "Mid", EOMONTH($A111, 0))</f>
        <v>95</v>
      </c>
      <c r="G111" s="127" t="e">
        <f t="shared" si="27"/>
        <v>#VALUE!</v>
      </c>
      <c r="H111" s="141" t="str">
        <f>_xll.GetPrice(H$2, "MonthlyAverage", "Mid", EOMONTH($A111, 0))</f>
        <v>#N/A No price available for MonthlyAverage before 31/05/2010</v>
      </c>
      <c r="I111" s="141" t="str">
        <f>_xll.GetPrice(I$2, "MonthlyAverage", "Mid", EOMONTH($A111, 0))</f>
        <v>#N/A No price available for MonthlyAverage before 31/05/2010</v>
      </c>
      <c r="J111" s="127" t="e">
        <f t="shared" si="28"/>
        <v>#VALUE!</v>
      </c>
      <c r="K111" s="141" t="str">
        <f>_xll.GetPrice(K$2, , "Mid", EOMONTH($A111, 0))</f>
        <v>#N/A No price available before 20/06/2014</v>
      </c>
      <c r="L111" s="141" t="str">
        <f>_xll.GetPrice(L$2, , "Mid", EOMONTH($A111, 0))</f>
        <v>#N/A No price available before 21/11/2014</v>
      </c>
      <c r="M111" s="127" t="e">
        <f t="shared" si="19"/>
        <v>#VALUE!</v>
      </c>
      <c r="N111" s="141" t="str">
        <f>_xll.GetPrice(N$2, , "Mid", EOMONTH($A111, 0))</f>
        <v>#N/A No price available before 11/07/2014</v>
      </c>
      <c r="O111" s="141" t="str">
        <f>_xll.GetPrice(O$2, , "Mid", EOMONTH($A111, 0))</f>
        <v>#N/A No price available before 15/03/2019</v>
      </c>
      <c r="P111" s="127" t="e">
        <f t="shared" si="20"/>
        <v>#VALUE!</v>
      </c>
      <c r="Q111" s="141">
        <f>_xll.GetPrice(Q$2, "MonthlyAverage", "Mid", EOMONTH($A111, 0))</f>
        <v>2</v>
      </c>
      <c r="R111" s="141">
        <f>_xll.GetPrice(R$2, , "Mid", EOMONTH($A111, 0))</f>
        <v>24.5</v>
      </c>
      <c r="S111" s="141">
        <f>_xll.GetPrice(S$2, , "Mid", EOMONTH($A111, 0))</f>
        <v>39.5</v>
      </c>
      <c r="T111" s="127">
        <f t="shared" si="29"/>
        <v>15</v>
      </c>
      <c r="U111" s="141" t="str">
        <f>_xll.GetPrice(U$2, "MonthlyAverage", "Mid", EOMONTH($A111, 0))</f>
        <v>#N/A No price available for MonthlyAverage before 30/07/2010</v>
      </c>
      <c r="V111" s="141" t="str">
        <f>_xll.GetPrice(V$2, "MonthlyAverage", "Mid", EOMONTH($A111, 0))</f>
        <v>#N/A No price available for MonthlyAverage before 29/01/2010</v>
      </c>
      <c r="W111" s="127" t="e">
        <f t="shared" si="30"/>
        <v>#VALUE!</v>
      </c>
      <c r="X111" s="141" t="str">
        <f>_xll.GetPrice(X$2, "MonthlyAverage", "Mid", EOMONTH($A111, 0))</f>
        <v>#N/A No price available for MonthlyAverage before 29/05/2015</v>
      </c>
      <c r="Y111" s="141" t="str">
        <f>_xll.GetPrice(Y$2, "MonthlyAverage", "Mid", EOMONTH($A111, 0))</f>
        <v>#N/A No price available for MonthlyAverage before 31/05/2012</v>
      </c>
      <c r="Z111" s="141" t="str">
        <f>_xll.GetPrice(Z$2, "MonthlyAverage", "Mid", EOMONTH($A111, 0))</f>
        <v>#N/A No price available for MonthlyAverage before 31/05/2012</v>
      </c>
      <c r="AA111" s="141" t="str">
        <f>_xll.GetPrice(AA$2, "MonthlyAverage", "Mid", EOMONTH($A111, 0))</f>
        <v>#N/A No price available for MonthlyAverage before 31/12/2013</v>
      </c>
      <c r="AB111" s="127" t="e">
        <f t="shared" si="31"/>
        <v>#VALUE!</v>
      </c>
      <c r="AC111" s="142" t="e">
        <f t="shared" si="21"/>
        <v>#VALUE!</v>
      </c>
      <c r="AD111" s="119" t="e">
        <f t="shared" si="22"/>
        <v>#VALUE!</v>
      </c>
      <c r="AE111" s="119" t="e">
        <f t="shared" si="23"/>
        <v>#VALUE!</v>
      </c>
      <c r="AF111" s="119" t="e">
        <f t="shared" si="24"/>
        <v>#VALUE!</v>
      </c>
      <c r="AG111" s="119" t="e">
        <f t="shared" si="25"/>
        <v>#VALUE!</v>
      </c>
    </row>
    <row r="112" spans="1:33" x14ac:dyDescent="0.3">
      <c r="A112" s="124">
        <v>37165</v>
      </c>
      <c r="B112" s="143" t="str">
        <f>_xll.GetPrice(B$2, "MonthlyAverage", "Mid", EOMONTH($A112, 0))</f>
        <v>#N/A No price available for MonthlyAverage before 30/09/2009</v>
      </c>
      <c r="C112" s="141" t="str">
        <f>_xll.GetPrice(C$2, "MonthlyAverage", "Mid", EOMONTH($A112, 0))</f>
        <v>#N/A No price available for MonthlyAverage before 30/10/2009</v>
      </c>
      <c r="D112" s="127" t="e">
        <f t="shared" si="26"/>
        <v>#VALUE!</v>
      </c>
      <c r="E112" s="141" t="str">
        <f>_xll.GetPrice(E$2, "MonthlyAverage", "Mid", EOMONTH($A112, 0))</f>
        <v>#N/A No price available for MonthlyAverage before 29/01/2010</v>
      </c>
      <c r="F112" s="141">
        <f>_xll.GetPrice(F$2, "MonthlyAverage", "Mid", EOMONTH($A112, 0))</f>
        <v>93.9</v>
      </c>
      <c r="G112" s="127" t="e">
        <f t="shared" si="27"/>
        <v>#VALUE!</v>
      </c>
      <c r="H112" s="141" t="str">
        <f>_xll.GetPrice(H$2, "MonthlyAverage", "Mid", EOMONTH($A112, 0))</f>
        <v>#N/A No price available for MonthlyAverage before 31/05/2010</v>
      </c>
      <c r="I112" s="141" t="str">
        <f>_xll.GetPrice(I$2, "MonthlyAverage", "Mid", EOMONTH($A112, 0))</f>
        <v>#N/A No price available for MonthlyAverage before 31/05/2010</v>
      </c>
      <c r="J112" s="127" t="e">
        <f t="shared" si="28"/>
        <v>#VALUE!</v>
      </c>
      <c r="K112" s="141" t="str">
        <f>_xll.GetPrice(K$2, , "Mid", EOMONTH($A112, 0))</f>
        <v>#N/A No price available before 20/06/2014</v>
      </c>
      <c r="L112" s="141" t="str">
        <f>_xll.GetPrice(L$2, , "Mid", EOMONTH($A112, 0))</f>
        <v>#N/A No price available before 21/11/2014</v>
      </c>
      <c r="M112" s="127" t="e">
        <f t="shared" si="19"/>
        <v>#VALUE!</v>
      </c>
      <c r="N112" s="141" t="str">
        <f>_xll.GetPrice(N$2, , "Mid", EOMONTH($A112, 0))</f>
        <v>#N/A No price available before 11/07/2014</v>
      </c>
      <c r="O112" s="141" t="str">
        <f>_xll.GetPrice(O$2, , "Mid", EOMONTH($A112, 0))</f>
        <v>#N/A No price available before 15/03/2019</v>
      </c>
      <c r="P112" s="127" t="e">
        <f t="shared" si="20"/>
        <v>#VALUE!</v>
      </c>
      <c r="Q112" s="141">
        <f>_xll.GetPrice(Q$2, "MonthlyAverage", "Mid", EOMONTH($A112, 0))</f>
        <v>2</v>
      </c>
      <c r="R112" s="141">
        <f>_xll.GetPrice(R$2, , "Mid", EOMONTH($A112, 0))</f>
        <v>24.5</v>
      </c>
      <c r="S112" s="141">
        <f>_xll.GetPrice(S$2, , "Mid", EOMONTH($A112, 0))</f>
        <v>37.5</v>
      </c>
      <c r="T112" s="127">
        <f t="shared" si="29"/>
        <v>13</v>
      </c>
      <c r="U112" s="141" t="str">
        <f>_xll.GetPrice(U$2, "MonthlyAverage", "Mid", EOMONTH($A112, 0))</f>
        <v>#N/A No price available for MonthlyAverage before 30/07/2010</v>
      </c>
      <c r="V112" s="141" t="str">
        <f>_xll.GetPrice(V$2, "MonthlyAverage", "Mid", EOMONTH($A112, 0))</f>
        <v>#N/A No price available for MonthlyAverage before 29/01/2010</v>
      </c>
      <c r="W112" s="127" t="e">
        <f t="shared" si="30"/>
        <v>#VALUE!</v>
      </c>
      <c r="X112" s="141" t="str">
        <f>_xll.GetPrice(X$2, "MonthlyAverage", "Mid", EOMONTH($A112, 0))</f>
        <v>#N/A No price available for MonthlyAverage before 29/05/2015</v>
      </c>
      <c r="Y112" s="141" t="str">
        <f>_xll.GetPrice(Y$2, "MonthlyAverage", "Mid", EOMONTH($A112, 0))</f>
        <v>#N/A No price available for MonthlyAverage before 31/05/2012</v>
      </c>
      <c r="Z112" s="141" t="str">
        <f>_xll.GetPrice(Z$2, "MonthlyAverage", "Mid", EOMONTH($A112, 0))</f>
        <v>#N/A No price available for MonthlyAverage before 31/05/2012</v>
      </c>
      <c r="AA112" s="141" t="str">
        <f>_xll.GetPrice(AA$2, "MonthlyAverage", "Mid", EOMONTH($A112, 0))</f>
        <v>#N/A No price available for MonthlyAverage before 31/12/2013</v>
      </c>
      <c r="AB112" s="127" t="e">
        <f t="shared" si="31"/>
        <v>#VALUE!</v>
      </c>
      <c r="AC112" s="142" t="e">
        <f t="shared" si="21"/>
        <v>#VALUE!</v>
      </c>
      <c r="AD112" s="119" t="e">
        <f t="shared" si="22"/>
        <v>#VALUE!</v>
      </c>
      <c r="AE112" s="119" t="e">
        <f t="shared" si="23"/>
        <v>#VALUE!</v>
      </c>
      <c r="AF112" s="119" t="e">
        <f t="shared" si="24"/>
        <v>#VALUE!</v>
      </c>
      <c r="AG112" s="119" t="e">
        <f t="shared" si="25"/>
        <v>#VALUE!</v>
      </c>
    </row>
    <row r="113" spans="1:33" x14ac:dyDescent="0.3">
      <c r="A113" s="124">
        <v>37196</v>
      </c>
      <c r="B113" s="143" t="str">
        <f>_xll.GetPrice(B$2, "MonthlyAverage", "Mid", EOMONTH($A113, 0))</f>
        <v>#N/A No price available for MonthlyAverage before 30/09/2009</v>
      </c>
      <c r="C113" s="141" t="str">
        <f>_xll.GetPrice(C$2, "MonthlyAverage", "Mid", EOMONTH($A113, 0))</f>
        <v>#N/A No price available for MonthlyAverage before 30/10/2009</v>
      </c>
      <c r="D113" s="127" t="e">
        <f t="shared" si="26"/>
        <v>#VALUE!</v>
      </c>
      <c r="E113" s="141" t="str">
        <f>_xll.GetPrice(E$2, "MonthlyAverage", "Mid", EOMONTH($A113, 0))</f>
        <v>#N/A No price available for MonthlyAverage before 29/01/2010</v>
      </c>
      <c r="F113" s="141">
        <f>_xll.GetPrice(F$2, "MonthlyAverage", "Mid", EOMONTH($A113, 0))</f>
        <v>90</v>
      </c>
      <c r="G113" s="127" t="e">
        <f t="shared" si="27"/>
        <v>#VALUE!</v>
      </c>
      <c r="H113" s="141" t="str">
        <f>_xll.GetPrice(H$2, "MonthlyAverage", "Mid", EOMONTH($A113, 0))</f>
        <v>#N/A No price available for MonthlyAverage before 31/05/2010</v>
      </c>
      <c r="I113" s="141" t="str">
        <f>_xll.GetPrice(I$2, "MonthlyAverage", "Mid", EOMONTH($A113, 0))</f>
        <v>#N/A No price available for MonthlyAverage before 31/05/2010</v>
      </c>
      <c r="J113" s="127" t="e">
        <f t="shared" si="28"/>
        <v>#VALUE!</v>
      </c>
      <c r="K113" s="141" t="str">
        <f>_xll.GetPrice(K$2, , "Mid", EOMONTH($A113, 0))</f>
        <v>#N/A No price available before 20/06/2014</v>
      </c>
      <c r="L113" s="141" t="str">
        <f>_xll.GetPrice(L$2, , "Mid", EOMONTH($A113, 0))</f>
        <v>#N/A No price available before 21/11/2014</v>
      </c>
      <c r="M113" s="127" t="e">
        <f t="shared" si="19"/>
        <v>#VALUE!</v>
      </c>
      <c r="N113" s="141" t="str">
        <f>_xll.GetPrice(N$2, , "Mid", EOMONTH($A113, 0))</f>
        <v>#N/A No price available before 11/07/2014</v>
      </c>
      <c r="O113" s="141" t="str">
        <f>_xll.GetPrice(O$2, , "Mid", EOMONTH($A113, 0))</f>
        <v>#N/A No price available before 15/03/2019</v>
      </c>
      <c r="P113" s="127" t="e">
        <f t="shared" si="20"/>
        <v>#VALUE!</v>
      </c>
      <c r="Q113" s="141">
        <f>_xll.GetPrice(Q$2, "MonthlyAverage", "Mid", EOMONTH($A113, 0))</f>
        <v>2</v>
      </c>
      <c r="R113" s="141">
        <f>_xll.GetPrice(R$2, , "Mid", EOMONTH($A113, 0))</f>
        <v>24.5</v>
      </c>
      <c r="S113" s="141">
        <f>_xll.GetPrice(S$2, , "Mid", EOMONTH($A113, 0))</f>
        <v>34.5</v>
      </c>
      <c r="T113" s="127">
        <f t="shared" si="29"/>
        <v>10</v>
      </c>
      <c r="U113" s="141" t="str">
        <f>_xll.GetPrice(U$2, "MonthlyAverage", "Mid", EOMONTH($A113, 0))</f>
        <v>#N/A No price available for MonthlyAverage before 30/07/2010</v>
      </c>
      <c r="V113" s="141" t="str">
        <f>_xll.GetPrice(V$2, "MonthlyAverage", "Mid", EOMONTH($A113, 0))</f>
        <v>#N/A No price available for MonthlyAverage before 29/01/2010</v>
      </c>
      <c r="W113" s="127" t="e">
        <f t="shared" si="30"/>
        <v>#VALUE!</v>
      </c>
      <c r="X113" s="141" t="str">
        <f>_xll.GetPrice(X$2, "MonthlyAverage", "Mid", EOMONTH($A113, 0))</f>
        <v>#N/A No price available for MonthlyAverage before 29/05/2015</v>
      </c>
      <c r="Y113" s="141" t="str">
        <f>_xll.GetPrice(Y$2, "MonthlyAverage", "Mid", EOMONTH($A113, 0))</f>
        <v>#N/A No price available for MonthlyAverage before 31/05/2012</v>
      </c>
      <c r="Z113" s="141" t="str">
        <f>_xll.GetPrice(Z$2, "MonthlyAverage", "Mid", EOMONTH($A113, 0))</f>
        <v>#N/A No price available for MonthlyAverage before 31/05/2012</v>
      </c>
      <c r="AA113" s="141" t="str">
        <f>_xll.GetPrice(AA$2, "MonthlyAverage", "Mid", EOMONTH($A113, 0))</f>
        <v>#N/A No price available for MonthlyAverage before 31/12/2013</v>
      </c>
      <c r="AB113" s="127" t="e">
        <f t="shared" si="31"/>
        <v>#VALUE!</v>
      </c>
      <c r="AC113" s="142" t="e">
        <f t="shared" si="21"/>
        <v>#VALUE!</v>
      </c>
      <c r="AD113" s="119" t="e">
        <f t="shared" si="22"/>
        <v>#VALUE!</v>
      </c>
      <c r="AE113" s="119" t="e">
        <f t="shared" si="23"/>
        <v>#VALUE!</v>
      </c>
      <c r="AF113" s="119" t="e">
        <f t="shared" si="24"/>
        <v>#VALUE!</v>
      </c>
      <c r="AG113" s="119" t="e">
        <f t="shared" si="25"/>
        <v>#VALUE!</v>
      </c>
    </row>
    <row r="114" spans="1:33" x14ac:dyDescent="0.3">
      <c r="A114" s="124">
        <v>37226</v>
      </c>
      <c r="B114" s="143" t="str">
        <f>_xll.GetPrice(B$2, "MonthlyAverage", "Mid", EOMONTH($A114, 0))</f>
        <v>#N/A No price available for MonthlyAverage before 30/09/2009</v>
      </c>
      <c r="C114" s="141" t="str">
        <f>_xll.GetPrice(C$2, "MonthlyAverage", "Mid", EOMONTH($A114, 0))</f>
        <v>#N/A No price available for MonthlyAverage before 30/10/2009</v>
      </c>
      <c r="D114" s="127" t="e">
        <f t="shared" si="26"/>
        <v>#VALUE!</v>
      </c>
      <c r="E114" s="141" t="str">
        <f>_xll.GetPrice(E$2, "MonthlyAverage", "Mid", EOMONTH($A114, 0))</f>
        <v>#N/A No price available for MonthlyAverage before 29/01/2010</v>
      </c>
      <c r="F114" s="141">
        <f>_xll.GetPrice(F$2, "MonthlyAverage", "Mid", EOMONTH($A114, 0))</f>
        <v>91.17</v>
      </c>
      <c r="G114" s="127" t="e">
        <f t="shared" si="27"/>
        <v>#VALUE!</v>
      </c>
      <c r="H114" s="141" t="str">
        <f>_xll.GetPrice(H$2, "MonthlyAverage", "Mid", EOMONTH($A114, 0))</f>
        <v>#N/A No price available for MonthlyAverage before 31/05/2010</v>
      </c>
      <c r="I114" s="141" t="str">
        <f>_xll.GetPrice(I$2, "MonthlyAverage", "Mid", EOMONTH($A114, 0))</f>
        <v>#N/A No price available for MonthlyAverage before 31/05/2010</v>
      </c>
      <c r="J114" s="127" t="e">
        <f t="shared" si="28"/>
        <v>#VALUE!</v>
      </c>
      <c r="K114" s="141" t="str">
        <f>_xll.GetPrice(K$2, , "Mid", EOMONTH($A114, 0))</f>
        <v>#N/A No price available before 20/06/2014</v>
      </c>
      <c r="L114" s="141" t="str">
        <f>_xll.GetPrice(L$2, , "Mid", EOMONTH($A114, 0))</f>
        <v>#N/A No price available before 21/11/2014</v>
      </c>
      <c r="M114" s="127" t="e">
        <f t="shared" si="19"/>
        <v>#VALUE!</v>
      </c>
      <c r="N114" s="141" t="str">
        <f>_xll.GetPrice(N$2, , "Mid", EOMONTH($A114, 0))</f>
        <v>#N/A No price available before 11/07/2014</v>
      </c>
      <c r="O114" s="141" t="str">
        <f>_xll.GetPrice(O$2, , "Mid", EOMONTH($A114, 0))</f>
        <v>#N/A No price available before 15/03/2019</v>
      </c>
      <c r="P114" s="127" t="e">
        <f t="shared" si="20"/>
        <v>#VALUE!</v>
      </c>
      <c r="Q114" s="141">
        <f>_xll.GetPrice(Q$2, "MonthlyAverage", "Mid", EOMONTH($A114, 0))</f>
        <v>2</v>
      </c>
      <c r="R114" s="141">
        <f>_xll.GetPrice(R$2, , "Mid", EOMONTH($A114, 0))</f>
        <v>24.5</v>
      </c>
      <c r="S114" s="141">
        <f>_xll.GetPrice(S$2, , "Mid", EOMONTH($A114, 0))</f>
        <v>34.5</v>
      </c>
      <c r="T114" s="127">
        <f t="shared" si="29"/>
        <v>10</v>
      </c>
      <c r="U114" s="141" t="str">
        <f>_xll.GetPrice(U$2, "MonthlyAverage", "Mid", EOMONTH($A114, 0))</f>
        <v>#N/A No price available for MonthlyAverage before 30/07/2010</v>
      </c>
      <c r="V114" s="141" t="str">
        <f>_xll.GetPrice(V$2, "MonthlyAverage", "Mid", EOMONTH($A114, 0))</f>
        <v>#N/A No price available for MonthlyAverage before 29/01/2010</v>
      </c>
      <c r="W114" s="127" t="e">
        <f t="shared" si="30"/>
        <v>#VALUE!</v>
      </c>
      <c r="X114" s="141" t="str">
        <f>_xll.GetPrice(X$2, "MonthlyAverage", "Mid", EOMONTH($A114, 0))</f>
        <v>#N/A No price available for MonthlyAverage before 29/05/2015</v>
      </c>
      <c r="Y114" s="141" t="str">
        <f>_xll.GetPrice(Y$2, "MonthlyAverage", "Mid", EOMONTH($A114, 0))</f>
        <v>#N/A No price available for MonthlyAverage before 31/05/2012</v>
      </c>
      <c r="Z114" s="141" t="str">
        <f>_xll.GetPrice(Z$2, "MonthlyAverage", "Mid", EOMONTH($A114, 0))</f>
        <v>#N/A No price available for MonthlyAverage before 31/05/2012</v>
      </c>
      <c r="AA114" s="141" t="str">
        <f>_xll.GetPrice(AA$2, "MonthlyAverage", "Mid", EOMONTH($A114, 0))</f>
        <v>#N/A No price available for MonthlyAverage before 31/12/2013</v>
      </c>
      <c r="AB114" s="127" t="e">
        <f t="shared" si="31"/>
        <v>#VALUE!</v>
      </c>
      <c r="AC114" s="142" t="e">
        <f t="shared" si="21"/>
        <v>#VALUE!</v>
      </c>
      <c r="AD114" s="119" t="e">
        <f t="shared" si="22"/>
        <v>#VALUE!</v>
      </c>
      <c r="AE114" s="119" t="e">
        <f t="shared" si="23"/>
        <v>#VALUE!</v>
      </c>
      <c r="AF114" s="119" t="e">
        <f t="shared" si="24"/>
        <v>#VALUE!</v>
      </c>
      <c r="AG114" s="119" t="e">
        <f t="shared" si="25"/>
        <v>#VALUE!</v>
      </c>
    </row>
    <row r="115" spans="1:33" x14ac:dyDescent="0.3">
      <c r="A115" s="124">
        <v>37257</v>
      </c>
      <c r="B115" s="143" t="str">
        <f>_xll.GetPrice(B$2, "MonthlyAverage", "Mid", EOMONTH($A115, 0))</f>
        <v>#N/A No price available for MonthlyAverage before 30/09/2009</v>
      </c>
      <c r="C115" s="141" t="str">
        <f>_xll.GetPrice(C$2, "MonthlyAverage", "Mid", EOMONTH($A115, 0))</f>
        <v>#N/A No price available for MonthlyAverage before 30/10/2009</v>
      </c>
      <c r="D115" s="127" t="e">
        <f t="shared" si="26"/>
        <v>#VALUE!</v>
      </c>
      <c r="E115" s="141" t="str">
        <f>_xll.GetPrice(E$2, "MonthlyAverage", "Mid", EOMONTH($A115, 0))</f>
        <v>#N/A No price available for MonthlyAverage before 29/01/2010</v>
      </c>
      <c r="F115" s="141">
        <f>_xll.GetPrice(F$2, "MonthlyAverage", "Mid", EOMONTH($A115, 0))</f>
        <v>95.75</v>
      </c>
      <c r="G115" s="127" t="e">
        <f t="shared" si="27"/>
        <v>#VALUE!</v>
      </c>
      <c r="H115" s="141" t="str">
        <f>_xll.GetPrice(H$2, "MonthlyAverage", "Mid", EOMONTH($A115, 0))</f>
        <v>#N/A No price available for MonthlyAverage before 31/05/2010</v>
      </c>
      <c r="I115" s="141" t="str">
        <f>_xll.GetPrice(I$2, "MonthlyAverage", "Mid", EOMONTH($A115, 0))</f>
        <v>#N/A No price available for MonthlyAverage before 31/05/2010</v>
      </c>
      <c r="J115" s="127" t="e">
        <f t="shared" si="28"/>
        <v>#VALUE!</v>
      </c>
      <c r="K115" s="141" t="str">
        <f>_xll.GetPrice(K$2, , "Mid", EOMONTH($A115, 0))</f>
        <v>#N/A No price available before 20/06/2014</v>
      </c>
      <c r="L115" s="141" t="str">
        <f>_xll.GetPrice(L$2, , "Mid", EOMONTH($A115, 0))</f>
        <v>#N/A No price available before 21/11/2014</v>
      </c>
      <c r="M115" s="127" t="e">
        <f t="shared" si="19"/>
        <v>#VALUE!</v>
      </c>
      <c r="N115" s="141" t="str">
        <f>_xll.GetPrice(N$2, , "Mid", EOMONTH($A115, 0))</f>
        <v>#N/A No price available before 11/07/2014</v>
      </c>
      <c r="O115" s="141" t="str">
        <f>_xll.GetPrice(O$2, , "Mid", EOMONTH($A115, 0))</f>
        <v>#N/A No price available before 15/03/2019</v>
      </c>
      <c r="P115" s="127" t="e">
        <f t="shared" si="20"/>
        <v>#VALUE!</v>
      </c>
      <c r="Q115" s="141">
        <f>_xll.GetPrice(Q$2, "MonthlyAverage", "Mid", EOMONTH($A115, 0))</f>
        <v>2</v>
      </c>
      <c r="R115" s="141">
        <f>_xll.GetPrice(R$2, , "Mid", EOMONTH($A115, 0))</f>
        <v>27.5</v>
      </c>
      <c r="S115" s="141">
        <f>_xll.GetPrice(S$2, , "Mid", EOMONTH($A115, 0))</f>
        <v>37.5</v>
      </c>
      <c r="T115" s="127">
        <f t="shared" si="29"/>
        <v>10</v>
      </c>
      <c r="U115" s="141" t="str">
        <f>_xll.GetPrice(U$2, "MonthlyAverage", "Mid", EOMONTH($A115, 0))</f>
        <v>#N/A No price available for MonthlyAverage before 30/07/2010</v>
      </c>
      <c r="V115" s="141" t="str">
        <f>_xll.GetPrice(V$2, "MonthlyAverage", "Mid", EOMONTH($A115, 0))</f>
        <v>#N/A No price available for MonthlyAverage before 29/01/2010</v>
      </c>
      <c r="W115" s="127" t="e">
        <f t="shared" si="30"/>
        <v>#VALUE!</v>
      </c>
      <c r="X115" s="141" t="str">
        <f>_xll.GetPrice(X$2, "MonthlyAverage", "Mid", EOMONTH($A115, 0))</f>
        <v>#N/A No price available for MonthlyAverage before 29/05/2015</v>
      </c>
      <c r="Y115" s="141" t="str">
        <f>_xll.GetPrice(Y$2, "MonthlyAverage", "Mid", EOMONTH($A115, 0))</f>
        <v>#N/A No price available for MonthlyAverage before 31/05/2012</v>
      </c>
      <c r="Z115" s="141" t="str">
        <f>_xll.GetPrice(Z$2, "MonthlyAverage", "Mid", EOMONTH($A115, 0))</f>
        <v>#N/A No price available for MonthlyAverage before 31/05/2012</v>
      </c>
      <c r="AA115" s="141" t="str">
        <f>_xll.GetPrice(AA$2, "MonthlyAverage", "Mid", EOMONTH($A115, 0))</f>
        <v>#N/A No price available for MonthlyAverage before 31/12/2013</v>
      </c>
      <c r="AB115" s="127" t="e">
        <f t="shared" si="31"/>
        <v>#VALUE!</v>
      </c>
      <c r="AC115" s="142" t="e">
        <f t="shared" si="21"/>
        <v>#VALUE!</v>
      </c>
      <c r="AD115" s="119" t="e">
        <f t="shared" si="22"/>
        <v>#VALUE!</v>
      </c>
      <c r="AE115" s="119" t="e">
        <f t="shared" si="23"/>
        <v>#VALUE!</v>
      </c>
      <c r="AF115" s="119" t="e">
        <f t="shared" si="24"/>
        <v>#VALUE!</v>
      </c>
      <c r="AG115" s="119" t="e">
        <f t="shared" si="25"/>
        <v>#VALUE!</v>
      </c>
    </row>
    <row r="116" spans="1:33" x14ac:dyDescent="0.3">
      <c r="A116" s="124">
        <v>37288</v>
      </c>
      <c r="B116" s="143" t="str">
        <f>_xll.GetPrice(B$2, "MonthlyAverage", "Mid", EOMONTH($A116, 0))</f>
        <v>#N/A No price available for MonthlyAverage before 30/09/2009</v>
      </c>
      <c r="C116" s="141" t="str">
        <f>_xll.GetPrice(C$2, "MonthlyAverage", "Mid", EOMONTH($A116, 0))</f>
        <v>#N/A No price available for MonthlyAverage before 30/10/2009</v>
      </c>
      <c r="D116" s="127" t="e">
        <f t="shared" si="26"/>
        <v>#VALUE!</v>
      </c>
      <c r="E116" s="141" t="str">
        <f>_xll.GetPrice(E$2, "MonthlyAverage", "Mid", EOMONTH($A116, 0))</f>
        <v>#N/A No price available for MonthlyAverage before 29/01/2010</v>
      </c>
      <c r="F116" s="141">
        <f>_xll.GetPrice(F$2, "MonthlyAverage", "Mid", EOMONTH($A116, 0))</f>
        <v>93.38</v>
      </c>
      <c r="G116" s="127" t="e">
        <f t="shared" si="27"/>
        <v>#VALUE!</v>
      </c>
      <c r="H116" s="141" t="str">
        <f>_xll.GetPrice(H$2, "MonthlyAverage", "Mid", EOMONTH($A116, 0))</f>
        <v>#N/A No price available for MonthlyAverage before 31/05/2010</v>
      </c>
      <c r="I116" s="141" t="str">
        <f>_xll.GetPrice(I$2, "MonthlyAverage", "Mid", EOMONTH($A116, 0))</f>
        <v>#N/A No price available for MonthlyAverage before 31/05/2010</v>
      </c>
      <c r="J116" s="127" t="e">
        <f t="shared" si="28"/>
        <v>#VALUE!</v>
      </c>
      <c r="K116" s="141" t="str">
        <f>_xll.GetPrice(K$2, , "Mid", EOMONTH($A116, 0))</f>
        <v>#N/A No price available before 20/06/2014</v>
      </c>
      <c r="L116" s="141" t="str">
        <f>_xll.GetPrice(L$2, , "Mid", EOMONTH($A116, 0))</f>
        <v>#N/A No price available before 21/11/2014</v>
      </c>
      <c r="M116" s="127" t="e">
        <f t="shared" si="19"/>
        <v>#VALUE!</v>
      </c>
      <c r="N116" s="141" t="str">
        <f>_xll.GetPrice(N$2, , "Mid", EOMONTH($A116, 0))</f>
        <v>#N/A No price available before 11/07/2014</v>
      </c>
      <c r="O116" s="141" t="str">
        <f>_xll.GetPrice(O$2, , "Mid", EOMONTH($A116, 0))</f>
        <v>#N/A No price available before 15/03/2019</v>
      </c>
      <c r="P116" s="127" t="e">
        <f t="shared" si="20"/>
        <v>#VALUE!</v>
      </c>
      <c r="Q116" s="141">
        <f>_xll.GetPrice(Q$2, "MonthlyAverage", "Mid", EOMONTH($A116, 0))</f>
        <v>2</v>
      </c>
      <c r="R116" s="141">
        <f>_xll.GetPrice(R$2, , "Mid", EOMONTH($A116, 0))</f>
        <v>27.5</v>
      </c>
      <c r="S116" s="141">
        <f>_xll.GetPrice(S$2, , "Mid", EOMONTH($A116, 0))</f>
        <v>37.5</v>
      </c>
      <c r="T116" s="127">
        <f t="shared" si="29"/>
        <v>10</v>
      </c>
      <c r="U116" s="141" t="str">
        <f>_xll.GetPrice(U$2, "MonthlyAverage", "Mid", EOMONTH($A116, 0))</f>
        <v>#N/A No price available for MonthlyAverage before 30/07/2010</v>
      </c>
      <c r="V116" s="141" t="str">
        <f>_xll.GetPrice(V$2, "MonthlyAverage", "Mid", EOMONTH($A116, 0))</f>
        <v>#N/A No price available for MonthlyAverage before 29/01/2010</v>
      </c>
      <c r="W116" s="127" t="e">
        <f t="shared" si="30"/>
        <v>#VALUE!</v>
      </c>
      <c r="X116" s="141" t="str">
        <f>_xll.GetPrice(X$2, "MonthlyAverage", "Mid", EOMONTH($A116, 0))</f>
        <v>#N/A No price available for MonthlyAverage before 29/05/2015</v>
      </c>
      <c r="Y116" s="141" t="str">
        <f>_xll.GetPrice(Y$2, "MonthlyAverage", "Mid", EOMONTH($A116, 0))</f>
        <v>#N/A No price available for MonthlyAverage before 31/05/2012</v>
      </c>
      <c r="Z116" s="141" t="str">
        <f>_xll.GetPrice(Z$2, "MonthlyAverage", "Mid", EOMONTH($A116, 0))</f>
        <v>#N/A No price available for MonthlyAverage before 31/05/2012</v>
      </c>
      <c r="AA116" s="141" t="str">
        <f>_xll.GetPrice(AA$2, "MonthlyAverage", "Mid", EOMONTH($A116, 0))</f>
        <v>#N/A No price available for MonthlyAverage before 31/12/2013</v>
      </c>
      <c r="AB116" s="127" t="e">
        <f t="shared" si="31"/>
        <v>#VALUE!</v>
      </c>
      <c r="AC116" s="142" t="e">
        <f t="shared" si="21"/>
        <v>#VALUE!</v>
      </c>
      <c r="AD116" s="119" t="e">
        <f t="shared" si="22"/>
        <v>#VALUE!</v>
      </c>
      <c r="AE116" s="119" t="e">
        <f t="shared" si="23"/>
        <v>#VALUE!</v>
      </c>
      <c r="AF116" s="119" t="e">
        <f t="shared" si="24"/>
        <v>#VALUE!</v>
      </c>
      <c r="AG116" s="119" t="e">
        <f t="shared" si="25"/>
        <v>#VALUE!</v>
      </c>
    </row>
    <row r="117" spans="1:33" x14ac:dyDescent="0.3">
      <c r="A117" s="124">
        <v>37316</v>
      </c>
      <c r="B117" s="143" t="str">
        <f>_xll.GetPrice(B$2, "MonthlyAverage", "Mid", EOMONTH($A117, 0))</f>
        <v>#N/A No price available for MonthlyAverage before 30/09/2009</v>
      </c>
      <c r="C117" s="141" t="str">
        <f>_xll.GetPrice(C$2, "MonthlyAverage", "Mid", EOMONTH($A117, 0))</f>
        <v>#N/A No price available for MonthlyAverage before 30/10/2009</v>
      </c>
      <c r="D117" s="127" t="e">
        <f t="shared" si="26"/>
        <v>#VALUE!</v>
      </c>
      <c r="E117" s="141" t="str">
        <f>_xll.GetPrice(E$2, "MonthlyAverage", "Mid", EOMONTH($A117, 0))</f>
        <v>#N/A No price available for MonthlyAverage before 29/01/2010</v>
      </c>
      <c r="F117" s="141">
        <f>_xll.GetPrice(F$2, "MonthlyAverage", "Mid", EOMONTH($A117, 0))</f>
        <v>96.38</v>
      </c>
      <c r="G117" s="127" t="e">
        <f t="shared" si="27"/>
        <v>#VALUE!</v>
      </c>
      <c r="H117" s="141" t="str">
        <f>_xll.GetPrice(H$2, "MonthlyAverage", "Mid", EOMONTH($A117, 0))</f>
        <v>#N/A No price available for MonthlyAverage before 31/05/2010</v>
      </c>
      <c r="I117" s="141" t="str">
        <f>_xll.GetPrice(I$2, "MonthlyAverage", "Mid", EOMONTH($A117, 0))</f>
        <v>#N/A No price available for MonthlyAverage before 31/05/2010</v>
      </c>
      <c r="J117" s="127" t="e">
        <f t="shared" si="28"/>
        <v>#VALUE!</v>
      </c>
      <c r="K117" s="141" t="str">
        <f>_xll.GetPrice(K$2, , "Mid", EOMONTH($A117, 0))</f>
        <v>#N/A No price available before 20/06/2014</v>
      </c>
      <c r="L117" s="141" t="str">
        <f>_xll.GetPrice(L$2, , "Mid", EOMONTH($A117, 0))</f>
        <v>#N/A No price available before 21/11/2014</v>
      </c>
      <c r="M117" s="127" t="e">
        <f t="shared" si="19"/>
        <v>#VALUE!</v>
      </c>
      <c r="N117" s="141" t="str">
        <f>_xll.GetPrice(N$2, , "Mid", EOMONTH($A117, 0))</f>
        <v>#N/A No price available before 11/07/2014</v>
      </c>
      <c r="O117" s="141" t="str">
        <f>_xll.GetPrice(O$2, , "Mid", EOMONTH($A117, 0))</f>
        <v>#N/A No price available before 15/03/2019</v>
      </c>
      <c r="P117" s="127" t="e">
        <f t="shared" si="20"/>
        <v>#VALUE!</v>
      </c>
      <c r="Q117" s="141">
        <f>_xll.GetPrice(Q$2, "MonthlyAverage", "Mid", EOMONTH($A117, 0))</f>
        <v>5</v>
      </c>
      <c r="R117" s="141">
        <f>_xll.GetPrice(R$2, , "Mid", EOMONTH($A117, 0))</f>
        <v>32</v>
      </c>
      <c r="S117" s="141">
        <f>_xll.GetPrice(S$2, , "Mid", EOMONTH($A117, 0))</f>
        <v>41.5</v>
      </c>
      <c r="T117" s="127">
        <f t="shared" si="29"/>
        <v>9.5</v>
      </c>
      <c r="U117" s="141" t="str">
        <f>_xll.GetPrice(U$2, "MonthlyAverage", "Mid", EOMONTH($A117, 0))</f>
        <v>#N/A No price available for MonthlyAverage before 30/07/2010</v>
      </c>
      <c r="V117" s="141" t="str">
        <f>_xll.GetPrice(V$2, "MonthlyAverage", "Mid", EOMONTH($A117, 0))</f>
        <v>#N/A No price available for MonthlyAverage before 29/01/2010</v>
      </c>
      <c r="W117" s="127" t="e">
        <f t="shared" si="30"/>
        <v>#VALUE!</v>
      </c>
      <c r="X117" s="141" t="str">
        <f>_xll.GetPrice(X$2, "MonthlyAverage", "Mid", EOMONTH($A117, 0))</f>
        <v>#N/A No price available for MonthlyAverage before 29/05/2015</v>
      </c>
      <c r="Y117" s="141" t="str">
        <f>_xll.GetPrice(Y$2, "MonthlyAverage", "Mid", EOMONTH($A117, 0))</f>
        <v>#N/A No price available for MonthlyAverage before 31/05/2012</v>
      </c>
      <c r="Z117" s="141" t="str">
        <f>_xll.GetPrice(Z$2, "MonthlyAverage", "Mid", EOMONTH($A117, 0))</f>
        <v>#N/A No price available for MonthlyAverage before 31/05/2012</v>
      </c>
      <c r="AA117" s="141" t="str">
        <f>_xll.GetPrice(AA$2, "MonthlyAverage", "Mid", EOMONTH($A117, 0))</f>
        <v>#N/A No price available for MonthlyAverage before 31/12/2013</v>
      </c>
      <c r="AB117" s="127" t="e">
        <f t="shared" si="31"/>
        <v>#VALUE!</v>
      </c>
      <c r="AC117" s="142" t="e">
        <f t="shared" si="21"/>
        <v>#VALUE!</v>
      </c>
      <c r="AD117" s="119" t="e">
        <f t="shared" si="22"/>
        <v>#VALUE!</v>
      </c>
      <c r="AE117" s="119" t="e">
        <f t="shared" si="23"/>
        <v>#VALUE!</v>
      </c>
      <c r="AF117" s="119" t="e">
        <f t="shared" si="24"/>
        <v>#VALUE!</v>
      </c>
      <c r="AG117" s="119" t="e">
        <f t="shared" si="25"/>
        <v>#VALUE!</v>
      </c>
    </row>
    <row r="118" spans="1:33" x14ac:dyDescent="0.3">
      <c r="A118" s="124">
        <v>37347</v>
      </c>
      <c r="B118" s="143" t="str">
        <f>_xll.GetPrice(B$2, "MonthlyAverage", "Mid", EOMONTH($A118, 0))</f>
        <v>#N/A No price available for MonthlyAverage before 30/09/2009</v>
      </c>
      <c r="C118" s="141" t="str">
        <f>_xll.GetPrice(C$2, "MonthlyAverage", "Mid", EOMONTH($A118, 0))</f>
        <v>#N/A No price available for MonthlyAverage before 30/10/2009</v>
      </c>
      <c r="D118" s="127" t="e">
        <f t="shared" si="26"/>
        <v>#VALUE!</v>
      </c>
      <c r="E118" s="141" t="str">
        <f>_xll.GetPrice(E$2, "MonthlyAverage", "Mid", EOMONTH($A118, 0))</f>
        <v>#N/A No price available for MonthlyAverage before 29/01/2010</v>
      </c>
      <c r="F118" s="141">
        <f>_xll.GetPrice(F$2, "MonthlyAverage", "Mid", EOMONTH($A118, 0))</f>
        <v>99.5</v>
      </c>
      <c r="G118" s="127" t="e">
        <f t="shared" si="27"/>
        <v>#VALUE!</v>
      </c>
      <c r="H118" s="141" t="str">
        <f>_xll.GetPrice(H$2, "MonthlyAverage", "Mid", EOMONTH($A118, 0))</f>
        <v>#N/A No price available for MonthlyAverage before 31/05/2010</v>
      </c>
      <c r="I118" s="141" t="str">
        <f>_xll.GetPrice(I$2, "MonthlyAverage", "Mid", EOMONTH($A118, 0))</f>
        <v>#N/A No price available for MonthlyAverage before 31/05/2010</v>
      </c>
      <c r="J118" s="127" t="e">
        <f t="shared" si="28"/>
        <v>#VALUE!</v>
      </c>
      <c r="K118" s="141" t="str">
        <f>_xll.GetPrice(K$2, , "Mid", EOMONTH($A118, 0))</f>
        <v>#N/A No price available before 20/06/2014</v>
      </c>
      <c r="L118" s="141" t="str">
        <f>_xll.GetPrice(L$2, , "Mid", EOMONTH($A118, 0))</f>
        <v>#N/A No price available before 21/11/2014</v>
      </c>
      <c r="M118" s="127" t="e">
        <f t="shared" si="19"/>
        <v>#VALUE!</v>
      </c>
      <c r="N118" s="141" t="str">
        <f>_xll.GetPrice(N$2, , "Mid", EOMONTH($A118, 0))</f>
        <v>#N/A No price available before 11/07/2014</v>
      </c>
      <c r="O118" s="141" t="str">
        <f>_xll.GetPrice(O$2, , "Mid", EOMONTH($A118, 0))</f>
        <v>#N/A No price available before 15/03/2019</v>
      </c>
      <c r="P118" s="127" t="e">
        <f t="shared" si="20"/>
        <v>#VALUE!</v>
      </c>
      <c r="Q118" s="141">
        <f>_xll.GetPrice(Q$2, "MonthlyAverage", "Mid", EOMONTH($A118, 0))</f>
        <v>7</v>
      </c>
      <c r="R118" s="141">
        <f>_xll.GetPrice(R$2, , "Mid", EOMONTH($A118, 0))</f>
        <v>34</v>
      </c>
      <c r="S118" s="141">
        <f>_xll.GetPrice(S$2, , "Mid", EOMONTH($A118, 0))</f>
        <v>43.5</v>
      </c>
      <c r="T118" s="127">
        <f t="shared" si="29"/>
        <v>9.5</v>
      </c>
      <c r="U118" s="141" t="str">
        <f>_xll.GetPrice(U$2, "MonthlyAverage", "Mid", EOMONTH($A118, 0))</f>
        <v>#N/A No price available for MonthlyAverage before 30/07/2010</v>
      </c>
      <c r="V118" s="141" t="str">
        <f>_xll.GetPrice(V$2, "MonthlyAverage", "Mid", EOMONTH($A118, 0))</f>
        <v>#N/A No price available for MonthlyAverage before 29/01/2010</v>
      </c>
      <c r="W118" s="127" t="e">
        <f t="shared" si="30"/>
        <v>#VALUE!</v>
      </c>
      <c r="X118" s="141" t="str">
        <f>_xll.GetPrice(X$2, "MonthlyAverage", "Mid", EOMONTH($A118, 0))</f>
        <v>#N/A No price available for MonthlyAverage before 29/05/2015</v>
      </c>
      <c r="Y118" s="141" t="str">
        <f>_xll.GetPrice(Y$2, "MonthlyAverage", "Mid", EOMONTH($A118, 0))</f>
        <v>#N/A No price available for MonthlyAverage before 31/05/2012</v>
      </c>
      <c r="Z118" s="141" t="str">
        <f>_xll.GetPrice(Z$2, "MonthlyAverage", "Mid", EOMONTH($A118, 0))</f>
        <v>#N/A No price available for MonthlyAverage before 31/05/2012</v>
      </c>
      <c r="AA118" s="141" t="str">
        <f>_xll.GetPrice(AA$2, "MonthlyAverage", "Mid", EOMONTH($A118, 0))</f>
        <v>#N/A No price available for MonthlyAverage before 31/12/2013</v>
      </c>
      <c r="AB118" s="127" t="e">
        <f t="shared" si="31"/>
        <v>#VALUE!</v>
      </c>
      <c r="AC118" s="142" t="e">
        <f t="shared" si="21"/>
        <v>#VALUE!</v>
      </c>
      <c r="AD118" s="119" t="e">
        <f t="shared" si="22"/>
        <v>#VALUE!</v>
      </c>
      <c r="AE118" s="119" t="e">
        <f t="shared" si="23"/>
        <v>#VALUE!</v>
      </c>
      <c r="AF118" s="119" t="e">
        <f t="shared" si="24"/>
        <v>#VALUE!</v>
      </c>
      <c r="AG118" s="119" t="e">
        <f t="shared" si="25"/>
        <v>#VALUE!</v>
      </c>
    </row>
    <row r="119" spans="1:33" x14ac:dyDescent="0.3">
      <c r="A119" s="124">
        <v>37377</v>
      </c>
      <c r="B119" s="143" t="str">
        <f>_xll.GetPrice(B$2, "MonthlyAverage", "Mid", EOMONTH($A119, 0))</f>
        <v>#N/A No price available for MonthlyAverage before 30/09/2009</v>
      </c>
      <c r="C119" s="141" t="str">
        <f>_xll.GetPrice(C$2, "MonthlyAverage", "Mid", EOMONTH($A119, 0))</f>
        <v>#N/A No price available for MonthlyAverage before 30/10/2009</v>
      </c>
      <c r="D119" s="127" t="e">
        <f t="shared" si="26"/>
        <v>#VALUE!</v>
      </c>
      <c r="E119" s="141" t="str">
        <f>_xll.GetPrice(E$2, "MonthlyAverage", "Mid", EOMONTH($A119, 0))</f>
        <v>#N/A No price available for MonthlyAverage before 29/01/2010</v>
      </c>
      <c r="F119" s="141">
        <f>_xll.GetPrice(F$2, "MonthlyAverage", "Mid", EOMONTH($A119, 0))</f>
        <v>103</v>
      </c>
      <c r="G119" s="127" t="e">
        <f t="shared" si="27"/>
        <v>#VALUE!</v>
      </c>
      <c r="H119" s="141" t="str">
        <f>_xll.GetPrice(H$2, "MonthlyAverage", "Mid", EOMONTH($A119, 0))</f>
        <v>#N/A No price available for MonthlyAverage before 31/05/2010</v>
      </c>
      <c r="I119" s="141" t="str">
        <f>_xll.GetPrice(I$2, "MonthlyAverage", "Mid", EOMONTH($A119, 0))</f>
        <v>#N/A No price available for MonthlyAverage before 31/05/2010</v>
      </c>
      <c r="J119" s="127" t="e">
        <f t="shared" si="28"/>
        <v>#VALUE!</v>
      </c>
      <c r="K119" s="141" t="str">
        <f>_xll.GetPrice(K$2, , "Mid", EOMONTH($A119, 0))</f>
        <v>#N/A No price available before 20/06/2014</v>
      </c>
      <c r="L119" s="141" t="str">
        <f>_xll.GetPrice(L$2, , "Mid", EOMONTH($A119, 0))</f>
        <v>#N/A No price available before 21/11/2014</v>
      </c>
      <c r="M119" s="127" t="e">
        <f t="shared" si="19"/>
        <v>#VALUE!</v>
      </c>
      <c r="N119" s="141" t="str">
        <f>_xll.GetPrice(N$2, , "Mid", EOMONTH($A119, 0))</f>
        <v>#N/A No price available before 11/07/2014</v>
      </c>
      <c r="O119" s="141" t="str">
        <f>_xll.GetPrice(O$2, , "Mid", EOMONTH($A119, 0))</f>
        <v>#N/A No price available before 15/03/2019</v>
      </c>
      <c r="P119" s="127" t="e">
        <f t="shared" si="20"/>
        <v>#VALUE!</v>
      </c>
      <c r="Q119" s="141">
        <f>_xll.GetPrice(Q$2, "MonthlyAverage", "Mid", EOMONTH($A119, 0))</f>
        <v>9</v>
      </c>
      <c r="R119" s="141">
        <f>_xll.GetPrice(R$2, , "Mid", EOMONTH($A119, 0))</f>
        <v>36</v>
      </c>
      <c r="S119" s="141">
        <f>_xll.GetPrice(S$2, , "Mid", EOMONTH($A119, 0))</f>
        <v>45.5</v>
      </c>
      <c r="T119" s="127">
        <f t="shared" si="29"/>
        <v>9.5</v>
      </c>
      <c r="U119" s="141" t="str">
        <f>_xll.GetPrice(U$2, "MonthlyAverage", "Mid", EOMONTH($A119, 0))</f>
        <v>#N/A No price available for MonthlyAverage before 30/07/2010</v>
      </c>
      <c r="V119" s="141" t="str">
        <f>_xll.GetPrice(V$2, "MonthlyAverage", "Mid", EOMONTH($A119, 0))</f>
        <v>#N/A No price available for MonthlyAverage before 29/01/2010</v>
      </c>
      <c r="W119" s="127" t="e">
        <f t="shared" si="30"/>
        <v>#VALUE!</v>
      </c>
      <c r="X119" s="141" t="str">
        <f>_xll.GetPrice(X$2, "MonthlyAverage", "Mid", EOMONTH($A119, 0))</f>
        <v>#N/A No price available for MonthlyAverage before 29/05/2015</v>
      </c>
      <c r="Y119" s="141" t="str">
        <f>_xll.GetPrice(Y$2, "MonthlyAverage", "Mid", EOMONTH($A119, 0))</f>
        <v>#N/A No price available for MonthlyAverage before 31/05/2012</v>
      </c>
      <c r="Z119" s="141" t="str">
        <f>_xll.GetPrice(Z$2, "MonthlyAverage", "Mid", EOMONTH($A119, 0))</f>
        <v>#N/A No price available for MonthlyAverage before 31/05/2012</v>
      </c>
      <c r="AA119" s="141" t="str">
        <f>_xll.GetPrice(AA$2, "MonthlyAverage", "Mid", EOMONTH($A119, 0))</f>
        <v>#N/A No price available for MonthlyAverage before 31/12/2013</v>
      </c>
      <c r="AB119" s="127" t="e">
        <f t="shared" si="31"/>
        <v>#VALUE!</v>
      </c>
      <c r="AC119" s="142" t="e">
        <f t="shared" si="21"/>
        <v>#VALUE!</v>
      </c>
      <c r="AD119" s="119" t="e">
        <f t="shared" si="22"/>
        <v>#VALUE!</v>
      </c>
      <c r="AE119" s="119" t="e">
        <f t="shared" si="23"/>
        <v>#VALUE!</v>
      </c>
      <c r="AF119" s="119" t="e">
        <f t="shared" si="24"/>
        <v>#VALUE!</v>
      </c>
      <c r="AG119" s="119" t="e">
        <f t="shared" si="25"/>
        <v>#VALUE!</v>
      </c>
    </row>
    <row r="120" spans="1:33" x14ac:dyDescent="0.3">
      <c r="A120" s="124">
        <v>37408</v>
      </c>
      <c r="B120" s="143" t="str">
        <f>_xll.GetPrice(B$2, "MonthlyAverage", "Mid", EOMONTH($A120, 0))</f>
        <v>#N/A No price available for MonthlyAverage before 30/09/2009</v>
      </c>
      <c r="C120" s="141" t="str">
        <f>_xll.GetPrice(C$2, "MonthlyAverage", "Mid", EOMONTH($A120, 0))</f>
        <v>#N/A No price available for MonthlyAverage before 30/10/2009</v>
      </c>
      <c r="D120" s="127" t="e">
        <f t="shared" si="26"/>
        <v>#VALUE!</v>
      </c>
      <c r="E120" s="141" t="str">
        <f>_xll.GetPrice(E$2, "MonthlyAverage", "Mid", EOMONTH($A120, 0))</f>
        <v>#N/A No price available for MonthlyAverage before 29/01/2010</v>
      </c>
      <c r="F120" s="141">
        <f>_xll.GetPrice(F$2, "MonthlyAverage", "Mid", EOMONTH($A120, 0))</f>
        <v>111.5</v>
      </c>
      <c r="G120" s="127" t="e">
        <f t="shared" si="27"/>
        <v>#VALUE!</v>
      </c>
      <c r="H120" s="141" t="str">
        <f>_xll.GetPrice(H$2, "MonthlyAverage", "Mid", EOMONTH($A120, 0))</f>
        <v>#N/A No price available for MonthlyAverage before 31/05/2010</v>
      </c>
      <c r="I120" s="141" t="str">
        <f>_xll.GetPrice(I$2, "MonthlyAverage", "Mid", EOMONTH($A120, 0))</f>
        <v>#N/A No price available for MonthlyAverage before 31/05/2010</v>
      </c>
      <c r="J120" s="127" t="e">
        <f t="shared" si="28"/>
        <v>#VALUE!</v>
      </c>
      <c r="K120" s="141" t="str">
        <f>_xll.GetPrice(K$2, , "Mid", EOMONTH($A120, 0))</f>
        <v>#N/A No price available before 20/06/2014</v>
      </c>
      <c r="L120" s="141" t="str">
        <f>_xll.GetPrice(L$2, , "Mid", EOMONTH($A120, 0))</f>
        <v>#N/A No price available before 21/11/2014</v>
      </c>
      <c r="M120" s="127" t="e">
        <f t="shared" si="19"/>
        <v>#VALUE!</v>
      </c>
      <c r="N120" s="141" t="str">
        <f>_xll.GetPrice(N$2, , "Mid", EOMONTH($A120, 0))</f>
        <v>#N/A No price available before 11/07/2014</v>
      </c>
      <c r="O120" s="141" t="str">
        <f>_xll.GetPrice(O$2, , "Mid", EOMONTH($A120, 0))</f>
        <v>#N/A No price available before 15/03/2019</v>
      </c>
      <c r="P120" s="127" t="e">
        <f t="shared" si="20"/>
        <v>#VALUE!</v>
      </c>
      <c r="Q120" s="141">
        <f>_xll.GetPrice(Q$2, "MonthlyAverage", "Mid", EOMONTH($A120, 0))</f>
        <v>10.5</v>
      </c>
      <c r="R120" s="141">
        <f>_xll.GetPrice(R$2, , "Mid", EOMONTH($A120, 0))</f>
        <v>39</v>
      </c>
      <c r="S120" s="141">
        <f>_xll.GetPrice(S$2, , "Mid", EOMONTH($A120, 0))</f>
        <v>48.5</v>
      </c>
      <c r="T120" s="127">
        <f t="shared" si="29"/>
        <v>9.5</v>
      </c>
      <c r="U120" s="141" t="str">
        <f>_xll.GetPrice(U$2, "MonthlyAverage", "Mid", EOMONTH($A120, 0))</f>
        <v>#N/A No price available for MonthlyAverage before 30/07/2010</v>
      </c>
      <c r="V120" s="141" t="str">
        <f>_xll.GetPrice(V$2, "MonthlyAverage", "Mid", EOMONTH($A120, 0))</f>
        <v>#N/A No price available for MonthlyAverage before 29/01/2010</v>
      </c>
      <c r="W120" s="127" t="e">
        <f t="shared" si="30"/>
        <v>#VALUE!</v>
      </c>
      <c r="X120" s="141" t="str">
        <f>_xll.GetPrice(X$2, "MonthlyAverage", "Mid", EOMONTH($A120, 0))</f>
        <v>#N/A No price available for MonthlyAverage before 29/05/2015</v>
      </c>
      <c r="Y120" s="141" t="str">
        <f>_xll.GetPrice(Y$2, "MonthlyAverage", "Mid", EOMONTH($A120, 0))</f>
        <v>#N/A No price available for MonthlyAverage before 31/05/2012</v>
      </c>
      <c r="Z120" s="141" t="str">
        <f>_xll.GetPrice(Z$2, "MonthlyAverage", "Mid", EOMONTH($A120, 0))</f>
        <v>#N/A No price available for MonthlyAverage before 31/05/2012</v>
      </c>
      <c r="AA120" s="141" t="str">
        <f>_xll.GetPrice(AA$2, "MonthlyAverage", "Mid", EOMONTH($A120, 0))</f>
        <v>#N/A No price available for MonthlyAverage before 31/12/2013</v>
      </c>
      <c r="AB120" s="127" t="e">
        <f t="shared" si="31"/>
        <v>#VALUE!</v>
      </c>
      <c r="AC120" s="142" t="e">
        <f t="shared" si="21"/>
        <v>#VALUE!</v>
      </c>
      <c r="AD120" s="119" t="e">
        <f t="shared" si="22"/>
        <v>#VALUE!</v>
      </c>
      <c r="AE120" s="119" t="e">
        <f t="shared" si="23"/>
        <v>#VALUE!</v>
      </c>
      <c r="AF120" s="119" t="e">
        <f t="shared" si="24"/>
        <v>#VALUE!</v>
      </c>
      <c r="AG120" s="119" t="e">
        <f t="shared" si="25"/>
        <v>#VALUE!</v>
      </c>
    </row>
    <row r="121" spans="1:33" x14ac:dyDescent="0.3">
      <c r="A121" s="124">
        <v>37438</v>
      </c>
      <c r="B121" s="143" t="str">
        <f>_xll.GetPrice(B$2, "MonthlyAverage", "Mid", EOMONTH($A121, 0))</f>
        <v>#N/A No price available for MonthlyAverage before 30/09/2009</v>
      </c>
      <c r="C121" s="141" t="str">
        <f>_xll.GetPrice(C$2, "MonthlyAverage", "Mid", EOMONTH($A121, 0))</f>
        <v>#N/A No price available for MonthlyAverage before 30/10/2009</v>
      </c>
      <c r="D121" s="127" t="e">
        <f t="shared" si="26"/>
        <v>#VALUE!</v>
      </c>
      <c r="E121" s="141" t="str">
        <f>_xll.GetPrice(E$2, "MonthlyAverage", "Mid", EOMONTH($A121, 0))</f>
        <v>#N/A No price available for MonthlyAverage before 29/01/2010</v>
      </c>
      <c r="F121" s="141">
        <f>_xll.GetPrice(F$2, "MonthlyAverage", "Mid", EOMONTH($A121, 0))</f>
        <v>116.5</v>
      </c>
      <c r="G121" s="127" t="e">
        <f t="shared" si="27"/>
        <v>#VALUE!</v>
      </c>
      <c r="H121" s="141" t="str">
        <f>_xll.GetPrice(H$2, "MonthlyAverage", "Mid", EOMONTH($A121, 0))</f>
        <v>#N/A No price available for MonthlyAverage before 31/05/2010</v>
      </c>
      <c r="I121" s="141" t="str">
        <f>_xll.GetPrice(I$2, "MonthlyAverage", "Mid", EOMONTH($A121, 0))</f>
        <v>#N/A No price available for MonthlyAverage before 31/05/2010</v>
      </c>
      <c r="J121" s="127" t="e">
        <f t="shared" si="28"/>
        <v>#VALUE!</v>
      </c>
      <c r="K121" s="141" t="str">
        <f>_xll.GetPrice(K$2, , "Mid", EOMONTH($A121, 0))</f>
        <v>#N/A No price available before 20/06/2014</v>
      </c>
      <c r="L121" s="141" t="str">
        <f>_xll.GetPrice(L$2, , "Mid", EOMONTH($A121, 0))</f>
        <v>#N/A No price available before 21/11/2014</v>
      </c>
      <c r="M121" s="127" t="e">
        <f t="shared" si="19"/>
        <v>#VALUE!</v>
      </c>
      <c r="N121" s="141" t="str">
        <f>_xll.GetPrice(N$2, , "Mid", EOMONTH($A121, 0))</f>
        <v>#N/A No price available before 11/07/2014</v>
      </c>
      <c r="O121" s="141" t="str">
        <f>_xll.GetPrice(O$2, , "Mid", EOMONTH($A121, 0))</f>
        <v>#N/A No price available before 15/03/2019</v>
      </c>
      <c r="P121" s="127" t="e">
        <f t="shared" si="20"/>
        <v>#VALUE!</v>
      </c>
      <c r="Q121" s="141">
        <f>_xll.GetPrice(Q$2, "MonthlyAverage", "Mid", EOMONTH($A121, 0))</f>
        <v>11</v>
      </c>
      <c r="R121" s="141">
        <f>_xll.GetPrice(R$2, , "Mid", EOMONTH($A121, 0))</f>
        <v>39</v>
      </c>
      <c r="S121" s="141">
        <f>_xll.GetPrice(S$2, , "Mid", EOMONTH($A121, 0))</f>
        <v>48.5</v>
      </c>
      <c r="T121" s="127">
        <f t="shared" si="29"/>
        <v>9.5</v>
      </c>
      <c r="U121" s="141" t="str">
        <f>_xll.GetPrice(U$2, "MonthlyAverage", "Mid", EOMONTH($A121, 0))</f>
        <v>#N/A No price available for MonthlyAverage before 30/07/2010</v>
      </c>
      <c r="V121" s="141" t="str">
        <f>_xll.GetPrice(V$2, "MonthlyAverage", "Mid", EOMONTH($A121, 0))</f>
        <v>#N/A No price available for MonthlyAverage before 29/01/2010</v>
      </c>
      <c r="W121" s="127" t="e">
        <f t="shared" si="30"/>
        <v>#VALUE!</v>
      </c>
      <c r="X121" s="141" t="str">
        <f>_xll.GetPrice(X$2, "MonthlyAverage", "Mid", EOMONTH($A121, 0))</f>
        <v>#N/A No price available for MonthlyAverage before 29/05/2015</v>
      </c>
      <c r="Y121" s="141" t="str">
        <f>_xll.GetPrice(Y$2, "MonthlyAverage", "Mid", EOMONTH($A121, 0))</f>
        <v>#N/A No price available for MonthlyAverage before 31/05/2012</v>
      </c>
      <c r="Z121" s="141" t="str">
        <f>_xll.GetPrice(Z$2, "MonthlyAverage", "Mid", EOMONTH($A121, 0))</f>
        <v>#N/A No price available for MonthlyAverage before 31/05/2012</v>
      </c>
      <c r="AA121" s="141" t="str">
        <f>_xll.GetPrice(AA$2, "MonthlyAverage", "Mid", EOMONTH($A121, 0))</f>
        <v>#N/A No price available for MonthlyAverage before 31/12/2013</v>
      </c>
      <c r="AB121" s="127" t="e">
        <f t="shared" si="31"/>
        <v>#VALUE!</v>
      </c>
      <c r="AC121" s="142" t="e">
        <f t="shared" si="21"/>
        <v>#VALUE!</v>
      </c>
      <c r="AD121" s="119" t="e">
        <f t="shared" si="22"/>
        <v>#VALUE!</v>
      </c>
      <c r="AE121" s="119" t="e">
        <f t="shared" si="23"/>
        <v>#VALUE!</v>
      </c>
      <c r="AF121" s="119" t="e">
        <f t="shared" si="24"/>
        <v>#VALUE!</v>
      </c>
      <c r="AG121" s="119" t="e">
        <f t="shared" si="25"/>
        <v>#VALUE!</v>
      </c>
    </row>
    <row r="122" spans="1:33" x14ac:dyDescent="0.3">
      <c r="A122" s="124">
        <v>37469</v>
      </c>
      <c r="B122" s="143" t="str">
        <f>_xll.GetPrice(B$2, "MonthlyAverage", "Mid", EOMONTH($A122, 0))</f>
        <v>#N/A No price available for MonthlyAverage before 30/09/2009</v>
      </c>
      <c r="C122" s="141" t="str">
        <f>_xll.GetPrice(C$2, "MonthlyAverage", "Mid", EOMONTH($A122, 0))</f>
        <v>#N/A No price available for MonthlyAverage before 30/10/2009</v>
      </c>
      <c r="D122" s="127" t="e">
        <f t="shared" si="26"/>
        <v>#VALUE!</v>
      </c>
      <c r="E122" s="141" t="str">
        <f>_xll.GetPrice(E$2, "MonthlyAverage", "Mid", EOMONTH($A122, 0))</f>
        <v>#N/A No price available for MonthlyAverage before 29/01/2010</v>
      </c>
      <c r="F122" s="141">
        <f>_xll.GetPrice(F$2, "MonthlyAverage", "Mid", EOMONTH($A122, 0))</f>
        <v>110</v>
      </c>
      <c r="G122" s="127" t="e">
        <f t="shared" si="27"/>
        <v>#VALUE!</v>
      </c>
      <c r="H122" s="141" t="str">
        <f>_xll.GetPrice(H$2, "MonthlyAverage", "Mid", EOMONTH($A122, 0))</f>
        <v>#N/A No price available for MonthlyAverage before 31/05/2010</v>
      </c>
      <c r="I122" s="141" t="str">
        <f>_xll.GetPrice(I$2, "MonthlyAverage", "Mid", EOMONTH($A122, 0))</f>
        <v>#N/A No price available for MonthlyAverage before 31/05/2010</v>
      </c>
      <c r="J122" s="127" t="e">
        <f t="shared" si="28"/>
        <v>#VALUE!</v>
      </c>
      <c r="K122" s="141" t="str">
        <f>_xll.GetPrice(K$2, , "Mid", EOMONTH($A122, 0))</f>
        <v>#N/A No price available before 20/06/2014</v>
      </c>
      <c r="L122" s="141" t="str">
        <f>_xll.GetPrice(L$2, , "Mid", EOMONTH($A122, 0))</f>
        <v>#N/A No price available before 21/11/2014</v>
      </c>
      <c r="M122" s="127" t="e">
        <f t="shared" si="19"/>
        <v>#VALUE!</v>
      </c>
      <c r="N122" s="141" t="str">
        <f>_xll.GetPrice(N$2, , "Mid", EOMONTH($A122, 0))</f>
        <v>#N/A No price available before 11/07/2014</v>
      </c>
      <c r="O122" s="141" t="str">
        <f>_xll.GetPrice(O$2, , "Mid", EOMONTH($A122, 0))</f>
        <v>#N/A No price available before 15/03/2019</v>
      </c>
      <c r="P122" s="127" t="e">
        <f t="shared" si="20"/>
        <v>#VALUE!</v>
      </c>
      <c r="Q122" s="141">
        <f>_xll.GetPrice(Q$2, "MonthlyAverage", "Mid", EOMONTH($A122, 0))</f>
        <v>4</v>
      </c>
      <c r="R122" s="141">
        <f>_xll.GetPrice(R$2, , "Mid", EOMONTH($A122, 0))</f>
        <v>34</v>
      </c>
      <c r="S122" s="141">
        <f>_xll.GetPrice(S$2, , "Mid", EOMONTH($A122, 0))</f>
        <v>43.5</v>
      </c>
      <c r="T122" s="127">
        <f t="shared" si="29"/>
        <v>9.5</v>
      </c>
      <c r="U122" s="141" t="str">
        <f>_xll.GetPrice(U$2, "MonthlyAverage", "Mid", EOMONTH($A122, 0))</f>
        <v>#N/A No price available for MonthlyAverage before 30/07/2010</v>
      </c>
      <c r="V122" s="141" t="str">
        <f>_xll.GetPrice(V$2, "MonthlyAverage", "Mid", EOMONTH($A122, 0))</f>
        <v>#N/A No price available for MonthlyAverage before 29/01/2010</v>
      </c>
      <c r="W122" s="127" t="e">
        <f t="shared" si="30"/>
        <v>#VALUE!</v>
      </c>
      <c r="X122" s="141" t="str">
        <f>_xll.GetPrice(X$2, "MonthlyAverage", "Mid", EOMONTH($A122, 0))</f>
        <v>#N/A No price available for MonthlyAverage before 29/05/2015</v>
      </c>
      <c r="Y122" s="141" t="str">
        <f>_xll.GetPrice(Y$2, "MonthlyAverage", "Mid", EOMONTH($A122, 0))</f>
        <v>#N/A No price available for MonthlyAverage before 31/05/2012</v>
      </c>
      <c r="Z122" s="141" t="str">
        <f>_xll.GetPrice(Z$2, "MonthlyAverage", "Mid", EOMONTH($A122, 0))</f>
        <v>#N/A No price available for MonthlyAverage before 31/05/2012</v>
      </c>
      <c r="AA122" s="141" t="str">
        <f>_xll.GetPrice(AA$2, "MonthlyAverage", "Mid", EOMONTH($A122, 0))</f>
        <v>#N/A No price available for MonthlyAverage before 31/12/2013</v>
      </c>
      <c r="AB122" s="127" t="e">
        <f t="shared" si="31"/>
        <v>#VALUE!</v>
      </c>
      <c r="AC122" s="142" t="e">
        <f t="shared" si="21"/>
        <v>#VALUE!</v>
      </c>
      <c r="AD122" s="119" t="e">
        <f t="shared" si="22"/>
        <v>#VALUE!</v>
      </c>
      <c r="AE122" s="119" t="e">
        <f t="shared" si="23"/>
        <v>#VALUE!</v>
      </c>
      <c r="AF122" s="119" t="e">
        <f t="shared" si="24"/>
        <v>#VALUE!</v>
      </c>
      <c r="AG122" s="119" t="e">
        <f t="shared" si="25"/>
        <v>#VALUE!</v>
      </c>
    </row>
    <row r="123" spans="1:33" x14ac:dyDescent="0.3">
      <c r="A123" s="124">
        <v>37500</v>
      </c>
      <c r="B123" s="143" t="str">
        <f>_xll.GetPrice(B$2, "MonthlyAverage", "Mid", EOMONTH($A123, 0))</f>
        <v>#N/A No price available for MonthlyAverage before 30/09/2009</v>
      </c>
      <c r="C123" s="141" t="str">
        <f>_xll.GetPrice(C$2, "MonthlyAverage", "Mid", EOMONTH($A123, 0))</f>
        <v>#N/A No price available for MonthlyAverage before 30/10/2009</v>
      </c>
      <c r="D123" s="127" t="e">
        <f t="shared" si="26"/>
        <v>#VALUE!</v>
      </c>
      <c r="E123" s="141" t="str">
        <f>_xll.GetPrice(E$2, "MonthlyAverage", "Mid", EOMONTH($A123, 0))</f>
        <v>#N/A No price available for MonthlyAverage before 29/01/2010</v>
      </c>
      <c r="F123" s="141">
        <f>_xll.GetPrice(F$2, "MonthlyAverage", "Mid", EOMONTH($A123, 0))</f>
        <v>105</v>
      </c>
      <c r="G123" s="127" t="e">
        <f t="shared" si="27"/>
        <v>#VALUE!</v>
      </c>
      <c r="H123" s="141" t="str">
        <f>_xll.GetPrice(H$2, "MonthlyAverage", "Mid", EOMONTH($A123, 0))</f>
        <v>#N/A No price available for MonthlyAverage before 31/05/2010</v>
      </c>
      <c r="I123" s="141" t="str">
        <f>_xll.GetPrice(I$2, "MonthlyAverage", "Mid", EOMONTH($A123, 0))</f>
        <v>#N/A No price available for MonthlyAverage before 31/05/2010</v>
      </c>
      <c r="J123" s="127" t="e">
        <f t="shared" si="28"/>
        <v>#VALUE!</v>
      </c>
      <c r="K123" s="141" t="str">
        <f>_xll.GetPrice(K$2, , "Mid", EOMONTH($A123, 0))</f>
        <v>#N/A No price available before 20/06/2014</v>
      </c>
      <c r="L123" s="141" t="str">
        <f>_xll.GetPrice(L$2, , "Mid", EOMONTH($A123, 0))</f>
        <v>#N/A No price available before 21/11/2014</v>
      </c>
      <c r="M123" s="127" t="e">
        <f t="shared" si="19"/>
        <v>#VALUE!</v>
      </c>
      <c r="N123" s="141" t="str">
        <f>_xll.GetPrice(N$2, , "Mid", EOMONTH($A123, 0))</f>
        <v>#N/A No price available before 11/07/2014</v>
      </c>
      <c r="O123" s="141" t="str">
        <f>_xll.GetPrice(O$2, , "Mid", EOMONTH($A123, 0))</f>
        <v>#N/A No price available before 15/03/2019</v>
      </c>
      <c r="P123" s="127" t="e">
        <f t="shared" si="20"/>
        <v>#VALUE!</v>
      </c>
      <c r="Q123" s="141">
        <f>_xll.GetPrice(Q$2, "MonthlyAverage", "Mid", EOMONTH($A123, 0))</f>
        <v>1</v>
      </c>
      <c r="R123" s="141">
        <f>_xll.GetPrice(R$2, , "Mid", EOMONTH($A123, 0))</f>
        <v>34</v>
      </c>
      <c r="S123" s="141">
        <f>_xll.GetPrice(S$2, , "Mid", EOMONTH($A123, 0))</f>
        <v>43.5</v>
      </c>
      <c r="T123" s="127">
        <f t="shared" si="29"/>
        <v>9.5</v>
      </c>
      <c r="U123" s="141" t="str">
        <f>_xll.GetPrice(U$2, "MonthlyAverage", "Mid", EOMONTH($A123, 0))</f>
        <v>#N/A No price available for MonthlyAverage before 30/07/2010</v>
      </c>
      <c r="V123" s="141" t="str">
        <f>_xll.GetPrice(V$2, "MonthlyAverage", "Mid", EOMONTH($A123, 0))</f>
        <v>#N/A No price available for MonthlyAverage before 29/01/2010</v>
      </c>
      <c r="W123" s="127" t="e">
        <f t="shared" si="30"/>
        <v>#VALUE!</v>
      </c>
      <c r="X123" s="141" t="str">
        <f>_xll.GetPrice(X$2, "MonthlyAverage", "Mid", EOMONTH($A123, 0))</f>
        <v>#N/A No price available for MonthlyAverage before 29/05/2015</v>
      </c>
      <c r="Y123" s="141" t="str">
        <f>_xll.GetPrice(Y$2, "MonthlyAverage", "Mid", EOMONTH($A123, 0))</f>
        <v>#N/A No price available for MonthlyAverage before 31/05/2012</v>
      </c>
      <c r="Z123" s="141" t="str">
        <f>_xll.GetPrice(Z$2, "MonthlyAverage", "Mid", EOMONTH($A123, 0))</f>
        <v>#N/A No price available for MonthlyAverage before 31/05/2012</v>
      </c>
      <c r="AA123" s="141" t="str">
        <f>_xll.GetPrice(AA$2, "MonthlyAverage", "Mid", EOMONTH($A123, 0))</f>
        <v>#N/A No price available for MonthlyAverage before 31/12/2013</v>
      </c>
      <c r="AB123" s="127" t="e">
        <f t="shared" si="31"/>
        <v>#VALUE!</v>
      </c>
      <c r="AC123" s="142" t="e">
        <f t="shared" si="21"/>
        <v>#VALUE!</v>
      </c>
      <c r="AD123" s="119" t="e">
        <f t="shared" si="22"/>
        <v>#VALUE!</v>
      </c>
      <c r="AE123" s="119" t="e">
        <f t="shared" si="23"/>
        <v>#VALUE!</v>
      </c>
      <c r="AF123" s="119" t="e">
        <f t="shared" si="24"/>
        <v>#VALUE!</v>
      </c>
      <c r="AG123" s="119" t="e">
        <f t="shared" si="25"/>
        <v>#VALUE!</v>
      </c>
    </row>
    <row r="124" spans="1:33" x14ac:dyDescent="0.3">
      <c r="A124" s="124">
        <v>37530</v>
      </c>
      <c r="B124" s="143" t="str">
        <f>_xll.GetPrice(B$2, "MonthlyAverage", "Mid", EOMONTH($A124, 0))</f>
        <v>#N/A No price available for MonthlyAverage before 30/09/2009</v>
      </c>
      <c r="C124" s="141" t="str">
        <f>_xll.GetPrice(C$2, "MonthlyAverage", "Mid", EOMONTH($A124, 0))</f>
        <v>#N/A No price available for MonthlyAverage before 30/10/2009</v>
      </c>
      <c r="D124" s="127" t="e">
        <f t="shared" si="26"/>
        <v>#VALUE!</v>
      </c>
      <c r="E124" s="141" t="str">
        <f>_xll.GetPrice(E$2, "MonthlyAverage", "Mid", EOMONTH($A124, 0))</f>
        <v>#N/A No price available for MonthlyAverage before 29/01/2010</v>
      </c>
      <c r="F124" s="141">
        <f>_xll.GetPrice(F$2, "MonthlyAverage", "Mid", EOMONTH($A124, 0))</f>
        <v>113.2</v>
      </c>
      <c r="G124" s="127" t="e">
        <f t="shared" si="27"/>
        <v>#VALUE!</v>
      </c>
      <c r="H124" s="141" t="str">
        <f>_xll.GetPrice(H$2, "MonthlyAverage", "Mid", EOMONTH($A124, 0))</f>
        <v>#N/A No price available for MonthlyAverage before 31/05/2010</v>
      </c>
      <c r="I124" s="141" t="str">
        <f>_xll.GetPrice(I$2, "MonthlyAverage", "Mid", EOMONTH($A124, 0))</f>
        <v>#N/A No price available for MonthlyAverage before 31/05/2010</v>
      </c>
      <c r="J124" s="127" t="e">
        <f t="shared" si="28"/>
        <v>#VALUE!</v>
      </c>
      <c r="K124" s="141" t="str">
        <f>_xll.GetPrice(K$2, , "Mid", EOMONTH($A124, 0))</f>
        <v>#N/A No price available before 20/06/2014</v>
      </c>
      <c r="L124" s="141" t="str">
        <f>_xll.GetPrice(L$2, , "Mid", EOMONTH($A124, 0))</f>
        <v>#N/A No price available before 21/11/2014</v>
      </c>
      <c r="M124" s="127" t="e">
        <f t="shared" si="19"/>
        <v>#VALUE!</v>
      </c>
      <c r="N124" s="141" t="str">
        <f>_xll.GetPrice(N$2, , "Mid", EOMONTH($A124, 0))</f>
        <v>#N/A No price available before 11/07/2014</v>
      </c>
      <c r="O124" s="141" t="str">
        <f>_xll.GetPrice(O$2, , "Mid", EOMONTH($A124, 0))</f>
        <v>#N/A No price available before 15/03/2019</v>
      </c>
      <c r="P124" s="127" t="e">
        <f t="shared" si="20"/>
        <v>#VALUE!</v>
      </c>
      <c r="Q124" s="141">
        <f>_xll.GetPrice(Q$2, "MonthlyAverage", "Mid", EOMONTH($A124, 0))</f>
        <v>3</v>
      </c>
      <c r="R124" s="141">
        <f>_xll.GetPrice(R$2, , "Mid", EOMONTH($A124, 0))</f>
        <v>36</v>
      </c>
      <c r="S124" s="141">
        <f>_xll.GetPrice(S$2, , "Mid", EOMONTH($A124, 0))</f>
        <v>45.5</v>
      </c>
      <c r="T124" s="127">
        <f t="shared" si="29"/>
        <v>9.5</v>
      </c>
      <c r="U124" s="141" t="str">
        <f>_xll.GetPrice(U$2, "MonthlyAverage", "Mid", EOMONTH($A124, 0))</f>
        <v>#N/A No price available for MonthlyAverage before 30/07/2010</v>
      </c>
      <c r="V124" s="141" t="str">
        <f>_xll.GetPrice(V$2, "MonthlyAverage", "Mid", EOMONTH($A124, 0))</f>
        <v>#N/A No price available for MonthlyAverage before 29/01/2010</v>
      </c>
      <c r="W124" s="127" t="e">
        <f t="shared" si="30"/>
        <v>#VALUE!</v>
      </c>
      <c r="X124" s="141" t="str">
        <f>_xll.GetPrice(X$2, "MonthlyAverage", "Mid", EOMONTH($A124, 0))</f>
        <v>#N/A No price available for MonthlyAverage before 29/05/2015</v>
      </c>
      <c r="Y124" s="141" t="str">
        <f>_xll.GetPrice(Y$2, "MonthlyAverage", "Mid", EOMONTH($A124, 0))</f>
        <v>#N/A No price available for MonthlyAverage before 31/05/2012</v>
      </c>
      <c r="Z124" s="141" t="str">
        <f>_xll.GetPrice(Z$2, "MonthlyAverage", "Mid", EOMONTH($A124, 0))</f>
        <v>#N/A No price available for MonthlyAverage before 31/05/2012</v>
      </c>
      <c r="AA124" s="141" t="str">
        <f>_xll.GetPrice(AA$2, "MonthlyAverage", "Mid", EOMONTH($A124, 0))</f>
        <v>#N/A No price available for MonthlyAverage before 31/12/2013</v>
      </c>
      <c r="AB124" s="127" t="e">
        <f t="shared" si="31"/>
        <v>#VALUE!</v>
      </c>
      <c r="AC124" s="142" t="e">
        <f t="shared" si="21"/>
        <v>#VALUE!</v>
      </c>
      <c r="AD124" s="119" t="e">
        <f t="shared" si="22"/>
        <v>#VALUE!</v>
      </c>
      <c r="AE124" s="119" t="e">
        <f t="shared" si="23"/>
        <v>#VALUE!</v>
      </c>
      <c r="AF124" s="119" t="e">
        <f t="shared" si="24"/>
        <v>#VALUE!</v>
      </c>
      <c r="AG124" s="119" t="e">
        <f t="shared" si="25"/>
        <v>#VALUE!</v>
      </c>
    </row>
    <row r="125" spans="1:33" x14ac:dyDescent="0.3">
      <c r="A125" s="124">
        <v>37561</v>
      </c>
      <c r="B125" s="143" t="str">
        <f>_xll.GetPrice(B$2, "MonthlyAverage", "Mid", EOMONTH($A125, 0))</f>
        <v>#N/A No price available for MonthlyAverage before 30/09/2009</v>
      </c>
      <c r="C125" s="141" t="str">
        <f>_xll.GetPrice(C$2, "MonthlyAverage", "Mid", EOMONTH($A125, 0))</f>
        <v>#N/A No price available for MonthlyAverage before 30/10/2009</v>
      </c>
      <c r="D125" s="127" t="e">
        <f t="shared" si="26"/>
        <v>#VALUE!</v>
      </c>
      <c r="E125" s="141" t="str">
        <f>_xll.GetPrice(E$2, "MonthlyAverage", "Mid", EOMONTH($A125, 0))</f>
        <v>#N/A No price available for MonthlyAverage before 29/01/2010</v>
      </c>
      <c r="F125" s="141">
        <f>_xll.GetPrice(F$2, "MonthlyAverage", "Mid", EOMONTH($A125, 0))</f>
        <v>113.5</v>
      </c>
      <c r="G125" s="127" t="e">
        <f t="shared" si="27"/>
        <v>#VALUE!</v>
      </c>
      <c r="H125" s="141" t="str">
        <f>_xll.GetPrice(H$2, "MonthlyAverage", "Mid", EOMONTH($A125, 0))</f>
        <v>#N/A No price available for MonthlyAverage before 31/05/2010</v>
      </c>
      <c r="I125" s="141" t="str">
        <f>_xll.GetPrice(I$2, "MonthlyAverage", "Mid", EOMONTH($A125, 0))</f>
        <v>#N/A No price available for MonthlyAverage before 31/05/2010</v>
      </c>
      <c r="J125" s="127" t="e">
        <f t="shared" si="28"/>
        <v>#VALUE!</v>
      </c>
      <c r="K125" s="141" t="str">
        <f>_xll.GetPrice(K$2, , "Mid", EOMONTH($A125, 0))</f>
        <v>#N/A No price available before 20/06/2014</v>
      </c>
      <c r="L125" s="141" t="str">
        <f>_xll.GetPrice(L$2, , "Mid", EOMONTH($A125, 0))</f>
        <v>#N/A No price available before 21/11/2014</v>
      </c>
      <c r="M125" s="127" t="e">
        <f t="shared" si="19"/>
        <v>#VALUE!</v>
      </c>
      <c r="N125" s="141" t="str">
        <f>_xll.GetPrice(N$2, , "Mid", EOMONTH($A125, 0))</f>
        <v>#N/A No price available before 11/07/2014</v>
      </c>
      <c r="O125" s="141" t="str">
        <f>_xll.GetPrice(O$2, , "Mid", EOMONTH($A125, 0))</f>
        <v>#N/A No price available before 15/03/2019</v>
      </c>
      <c r="P125" s="127" t="e">
        <f t="shared" si="20"/>
        <v>#VALUE!</v>
      </c>
      <c r="Q125" s="141">
        <f>_xll.GetPrice(Q$2, "MonthlyAverage", "Mid", EOMONTH($A125, 0))</f>
        <v>3</v>
      </c>
      <c r="R125" s="141">
        <f>_xll.GetPrice(R$2, , "Mid", EOMONTH($A125, 0))</f>
        <v>36</v>
      </c>
      <c r="S125" s="141">
        <f>_xll.GetPrice(S$2, , "Mid", EOMONTH($A125, 0))</f>
        <v>45.5</v>
      </c>
      <c r="T125" s="127">
        <f t="shared" si="29"/>
        <v>9.5</v>
      </c>
      <c r="U125" s="141" t="str">
        <f>_xll.GetPrice(U$2, "MonthlyAverage", "Mid", EOMONTH($A125, 0))</f>
        <v>#N/A No price available for MonthlyAverage before 30/07/2010</v>
      </c>
      <c r="V125" s="141" t="str">
        <f>_xll.GetPrice(V$2, "MonthlyAverage", "Mid", EOMONTH($A125, 0))</f>
        <v>#N/A No price available for MonthlyAverage before 29/01/2010</v>
      </c>
      <c r="W125" s="127" t="e">
        <f t="shared" si="30"/>
        <v>#VALUE!</v>
      </c>
      <c r="X125" s="141" t="str">
        <f>_xll.GetPrice(X$2, "MonthlyAverage", "Mid", EOMONTH($A125, 0))</f>
        <v>#N/A No price available for MonthlyAverage before 29/05/2015</v>
      </c>
      <c r="Y125" s="141" t="str">
        <f>_xll.GetPrice(Y$2, "MonthlyAverage", "Mid", EOMONTH($A125, 0))</f>
        <v>#N/A No price available for MonthlyAverage before 31/05/2012</v>
      </c>
      <c r="Z125" s="141" t="str">
        <f>_xll.GetPrice(Z$2, "MonthlyAverage", "Mid", EOMONTH($A125, 0))</f>
        <v>#N/A No price available for MonthlyAverage before 31/05/2012</v>
      </c>
      <c r="AA125" s="141" t="str">
        <f>_xll.GetPrice(AA$2, "MonthlyAverage", "Mid", EOMONTH($A125, 0))</f>
        <v>#N/A No price available for MonthlyAverage before 31/12/2013</v>
      </c>
      <c r="AB125" s="127" t="e">
        <f t="shared" si="31"/>
        <v>#VALUE!</v>
      </c>
      <c r="AC125" s="142" t="e">
        <f t="shared" si="21"/>
        <v>#VALUE!</v>
      </c>
      <c r="AD125" s="119" t="e">
        <f t="shared" si="22"/>
        <v>#VALUE!</v>
      </c>
      <c r="AE125" s="119" t="e">
        <f t="shared" si="23"/>
        <v>#VALUE!</v>
      </c>
      <c r="AF125" s="119" t="e">
        <f t="shared" si="24"/>
        <v>#VALUE!</v>
      </c>
      <c r="AG125" s="119" t="e">
        <f t="shared" si="25"/>
        <v>#VALUE!</v>
      </c>
    </row>
    <row r="126" spans="1:33" x14ac:dyDescent="0.3">
      <c r="A126" s="124">
        <v>37591</v>
      </c>
      <c r="B126" s="143" t="str">
        <f>_xll.GetPrice(B$2, "MonthlyAverage", "Mid", EOMONTH($A126, 0))</f>
        <v>#N/A No price available for MonthlyAverage before 30/09/2009</v>
      </c>
      <c r="C126" s="141" t="str">
        <f>_xll.GetPrice(C$2, "MonthlyAverage", "Mid", EOMONTH($A126, 0))</f>
        <v>#N/A No price available for MonthlyAverage before 30/10/2009</v>
      </c>
      <c r="D126" s="127" t="e">
        <f t="shared" si="26"/>
        <v>#VALUE!</v>
      </c>
      <c r="E126" s="141" t="str">
        <f>_xll.GetPrice(E$2, "MonthlyAverage", "Mid", EOMONTH($A126, 0))</f>
        <v>#N/A No price available for MonthlyAverage before 29/01/2010</v>
      </c>
      <c r="F126" s="141">
        <f>_xll.GetPrice(F$2, "MonthlyAverage", "Mid", EOMONTH($A126, 0))</f>
        <v>117.5</v>
      </c>
      <c r="G126" s="127" t="e">
        <f t="shared" si="27"/>
        <v>#VALUE!</v>
      </c>
      <c r="H126" s="141" t="str">
        <f>_xll.GetPrice(H$2, "MonthlyAverage", "Mid", EOMONTH($A126, 0))</f>
        <v>#N/A No price available for MonthlyAverage before 31/05/2010</v>
      </c>
      <c r="I126" s="141" t="str">
        <f>_xll.GetPrice(I$2, "MonthlyAverage", "Mid", EOMONTH($A126, 0))</f>
        <v>#N/A No price available for MonthlyAverage before 31/05/2010</v>
      </c>
      <c r="J126" s="127" t="e">
        <f t="shared" si="28"/>
        <v>#VALUE!</v>
      </c>
      <c r="K126" s="141" t="str">
        <f>_xll.GetPrice(K$2, , "Mid", EOMONTH($A126, 0))</f>
        <v>#N/A No price available before 20/06/2014</v>
      </c>
      <c r="L126" s="141" t="str">
        <f>_xll.GetPrice(L$2, , "Mid", EOMONTH($A126, 0))</f>
        <v>#N/A No price available before 21/11/2014</v>
      </c>
      <c r="M126" s="127" t="e">
        <f t="shared" si="19"/>
        <v>#VALUE!</v>
      </c>
      <c r="N126" s="141" t="str">
        <f>_xll.GetPrice(N$2, , "Mid", EOMONTH($A126, 0))</f>
        <v>#N/A No price available before 11/07/2014</v>
      </c>
      <c r="O126" s="141" t="str">
        <f>_xll.GetPrice(O$2, , "Mid", EOMONTH($A126, 0))</f>
        <v>#N/A No price available before 15/03/2019</v>
      </c>
      <c r="P126" s="127" t="e">
        <f t="shared" si="20"/>
        <v>#VALUE!</v>
      </c>
      <c r="Q126" s="141">
        <f>_xll.GetPrice(Q$2, "MonthlyAverage", "Mid", EOMONTH($A126, 0))</f>
        <v>6</v>
      </c>
      <c r="R126" s="141">
        <f>_xll.GetPrice(R$2, , "Mid", EOMONTH($A126, 0))</f>
        <v>39</v>
      </c>
      <c r="S126" s="141">
        <f>_xll.GetPrice(S$2, , "Mid", EOMONTH($A126, 0))</f>
        <v>48.5</v>
      </c>
      <c r="T126" s="127">
        <f t="shared" si="29"/>
        <v>9.5</v>
      </c>
      <c r="U126" s="141" t="str">
        <f>_xll.GetPrice(U$2, "MonthlyAverage", "Mid", EOMONTH($A126, 0))</f>
        <v>#N/A No price available for MonthlyAverage before 30/07/2010</v>
      </c>
      <c r="V126" s="141" t="str">
        <f>_xll.GetPrice(V$2, "MonthlyAverage", "Mid", EOMONTH($A126, 0))</f>
        <v>#N/A No price available for MonthlyAverage before 29/01/2010</v>
      </c>
      <c r="W126" s="127" t="e">
        <f t="shared" si="30"/>
        <v>#VALUE!</v>
      </c>
      <c r="X126" s="141" t="str">
        <f>_xll.GetPrice(X$2, "MonthlyAverage", "Mid", EOMONTH($A126, 0))</f>
        <v>#N/A No price available for MonthlyAverage before 29/05/2015</v>
      </c>
      <c r="Y126" s="141" t="str">
        <f>_xll.GetPrice(Y$2, "MonthlyAverage", "Mid", EOMONTH($A126, 0))</f>
        <v>#N/A No price available for MonthlyAverage before 31/05/2012</v>
      </c>
      <c r="Z126" s="141" t="str">
        <f>_xll.GetPrice(Z$2, "MonthlyAverage", "Mid", EOMONTH($A126, 0))</f>
        <v>#N/A No price available for MonthlyAverage before 31/05/2012</v>
      </c>
      <c r="AA126" s="141" t="str">
        <f>_xll.GetPrice(AA$2, "MonthlyAverage", "Mid", EOMONTH($A126, 0))</f>
        <v>#N/A No price available for MonthlyAverage before 31/12/2013</v>
      </c>
      <c r="AB126" s="127" t="e">
        <f t="shared" si="31"/>
        <v>#VALUE!</v>
      </c>
      <c r="AC126" s="142" t="e">
        <f t="shared" si="21"/>
        <v>#VALUE!</v>
      </c>
      <c r="AD126" s="119" t="e">
        <f t="shared" si="22"/>
        <v>#VALUE!</v>
      </c>
      <c r="AE126" s="119" t="e">
        <f t="shared" si="23"/>
        <v>#VALUE!</v>
      </c>
      <c r="AF126" s="119" t="e">
        <f t="shared" si="24"/>
        <v>#VALUE!</v>
      </c>
      <c r="AG126" s="119" t="e">
        <f t="shared" si="25"/>
        <v>#VALUE!</v>
      </c>
    </row>
    <row r="127" spans="1:33" x14ac:dyDescent="0.3">
      <c r="A127" s="124">
        <v>37622</v>
      </c>
      <c r="B127" s="143" t="str">
        <f>_xll.GetPrice(B$2, "MonthlyAverage", "Mid", EOMONTH($A127, 0))</f>
        <v>#N/A No price available for MonthlyAverage before 30/09/2009</v>
      </c>
      <c r="C127" s="141" t="str">
        <f>_xll.GetPrice(C$2, "MonthlyAverage", "Mid", EOMONTH($A127, 0))</f>
        <v>#N/A No price available for MonthlyAverage before 30/10/2009</v>
      </c>
      <c r="D127" s="127" t="e">
        <f t="shared" ref="D127:D174" si="32">C127-B127</f>
        <v>#VALUE!</v>
      </c>
      <c r="E127" s="141" t="str">
        <f>_xll.GetPrice(E$2, "MonthlyAverage", "Mid", EOMONTH($A127, 0))</f>
        <v>#N/A No price available for MonthlyAverage before 29/01/2010</v>
      </c>
      <c r="F127" s="141">
        <f>_xll.GetPrice(F$2, "MonthlyAverage", "Mid", EOMONTH($A127, 0))</f>
        <v>141.5</v>
      </c>
      <c r="G127" s="127" t="e">
        <f t="shared" ref="G127:G174" si="33">F127-E127</f>
        <v>#VALUE!</v>
      </c>
      <c r="H127" s="141" t="str">
        <f>_xll.GetPrice(H$2, "MonthlyAverage", "Mid", EOMONTH($A127, 0))</f>
        <v>#N/A No price available for MonthlyAverage before 31/05/2010</v>
      </c>
      <c r="I127" s="141" t="str">
        <f>_xll.GetPrice(I$2, "MonthlyAverage", "Mid", EOMONTH($A127, 0))</f>
        <v>#N/A No price available for MonthlyAverage before 31/05/2010</v>
      </c>
      <c r="J127" s="127" t="e">
        <f t="shared" ref="J127:J174" si="34">I127-H127</f>
        <v>#VALUE!</v>
      </c>
      <c r="K127" s="141" t="str">
        <f>_xll.GetPrice(K$2, , "Mid", EOMONTH($A127, 0))</f>
        <v>#N/A No price available before 20/06/2014</v>
      </c>
      <c r="L127" s="141" t="str">
        <f>_xll.GetPrice(L$2, , "Mid", EOMONTH($A127, 0))</f>
        <v>#N/A No price available before 21/11/2014</v>
      </c>
      <c r="M127" s="127" t="e">
        <f t="shared" si="19"/>
        <v>#VALUE!</v>
      </c>
      <c r="N127" s="141" t="str">
        <f>_xll.GetPrice(N$2, , "Mid", EOMONTH($A127, 0))</f>
        <v>#N/A No price available before 11/07/2014</v>
      </c>
      <c r="O127" s="141" t="str">
        <f>_xll.GetPrice(O$2, , "Mid", EOMONTH($A127, 0))</f>
        <v>#N/A No price available before 15/03/2019</v>
      </c>
      <c r="P127" s="127" t="e">
        <f t="shared" si="20"/>
        <v>#VALUE!</v>
      </c>
      <c r="Q127" s="141">
        <f>_xll.GetPrice(Q$2, "MonthlyAverage", "Mid", EOMONTH($A127, 0))</f>
        <v>6</v>
      </c>
      <c r="R127" s="141">
        <f>_xll.GetPrice(R$2, , "Mid", EOMONTH($A127, 0))</f>
        <v>39</v>
      </c>
      <c r="S127" s="141">
        <f>_xll.GetPrice(S$2, , "Mid", EOMONTH($A127, 0))</f>
        <v>48.5</v>
      </c>
      <c r="T127" s="127">
        <f t="shared" ref="T127:T174" si="35">S127-R127</f>
        <v>9.5</v>
      </c>
      <c r="U127" s="141" t="str">
        <f>_xll.GetPrice(U$2, "MonthlyAverage", "Mid", EOMONTH($A127, 0))</f>
        <v>#N/A No price available for MonthlyAverage before 30/07/2010</v>
      </c>
      <c r="V127" s="141" t="str">
        <f>_xll.GetPrice(V$2, "MonthlyAverage", "Mid", EOMONTH($A127, 0))</f>
        <v>#N/A No price available for MonthlyAverage before 29/01/2010</v>
      </c>
      <c r="W127" s="127" t="e">
        <f t="shared" ref="W127:W174" si="36">V127-U127</f>
        <v>#VALUE!</v>
      </c>
      <c r="X127" s="141" t="str">
        <f>_xll.GetPrice(X$2, "MonthlyAverage", "Mid", EOMONTH($A127, 0))</f>
        <v>#N/A No price available for MonthlyAverage before 29/05/2015</v>
      </c>
      <c r="Y127" s="141" t="str">
        <f>_xll.GetPrice(Y$2, "MonthlyAverage", "Mid", EOMONTH($A127, 0))</f>
        <v>#N/A No price available for MonthlyAverage before 31/05/2012</v>
      </c>
      <c r="Z127" s="141" t="str">
        <f>_xll.GetPrice(Z$2, "MonthlyAverage", "Mid", EOMONTH($A127, 0))</f>
        <v>#N/A No price available for MonthlyAverage before 31/05/2012</v>
      </c>
      <c r="AA127" s="141" t="str">
        <f>_xll.GetPrice(AA$2, "MonthlyAverage", "Mid", EOMONTH($A127, 0))</f>
        <v>#N/A No price available for MonthlyAverage before 31/12/2013</v>
      </c>
      <c r="AB127" s="127" t="e">
        <f t="shared" ref="AB127:AB174" si="37">AA127-Z127</f>
        <v>#VALUE!</v>
      </c>
      <c r="AC127" s="142" t="e">
        <f t="shared" si="21"/>
        <v>#VALUE!</v>
      </c>
      <c r="AD127" s="119" t="e">
        <f t="shared" si="22"/>
        <v>#VALUE!</v>
      </c>
      <c r="AE127" s="119" t="e">
        <f t="shared" si="23"/>
        <v>#VALUE!</v>
      </c>
      <c r="AF127" s="119" t="e">
        <f t="shared" si="24"/>
        <v>#VALUE!</v>
      </c>
      <c r="AG127" s="119" t="e">
        <f t="shared" si="25"/>
        <v>#VALUE!</v>
      </c>
    </row>
    <row r="128" spans="1:33" x14ac:dyDescent="0.3">
      <c r="A128" s="124">
        <v>37653</v>
      </c>
      <c r="B128" s="143" t="str">
        <f>_xll.GetPrice(B$2, "MonthlyAverage", "Mid", EOMONTH($A128, 0))</f>
        <v>#N/A No price available for MonthlyAverage before 30/09/2009</v>
      </c>
      <c r="C128" s="141" t="str">
        <f>_xll.GetPrice(C$2, "MonthlyAverage", "Mid", EOMONTH($A128, 0))</f>
        <v>#N/A No price available for MonthlyAverage before 30/10/2009</v>
      </c>
      <c r="D128" s="127" t="e">
        <f t="shared" si="32"/>
        <v>#VALUE!</v>
      </c>
      <c r="E128" s="141" t="str">
        <f>_xll.GetPrice(E$2, "MonthlyAverage", "Mid", EOMONTH($A128, 0))</f>
        <v>#N/A No price available for MonthlyAverage before 29/01/2010</v>
      </c>
      <c r="F128" s="141">
        <f>_xll.GetPrice(F$2, "MonthlyAverage", "Mid", EOMONTH($A128, 0))</f>
        <v>155.25</v>
      </c>
      <c r="G128" s="127" t="e">
        <f t="shared" si="33"/>
        <v>#VALUE!</v>
      </c>
      <c r="H128" s="141" t="str">
        <f>_xll.GetPrice(H$2, "MonthlyAverage", "Mid", EOMONTH($A128, 0))</f>
        <v>#N/A No price available for MonthlyAverage before 31/05/2010</v>
      </c>
      <c r="I128" s="141" t="str">
        <f>_xll.GetPrice(I$2, "MonthlyAverage", "Mid", EOMONTH($A128, 0))</f>
        <v>#N/A No price available for MonthlyAverage before 31/05/2010</v>
      </c>
      <c r="J128" s="127" t="e">
        <f t="shared" si="34"/>
        <v>#VALUE!</v>
      </c>
      <c r="K128" s="141" t="str">
        <f>_xll.GetPrice(K$2, , "Mid", EOMONTH($A128, 0))</f>
        <v>#N/A No price available before 20/06/2014</v>
      </c>
      <c r="L128" s="141" t="str">
        <f>_xll.GetPrice(L$2, , "Mid", EOMONTH($A128, 0))</f>
        <v>#N/A No price available before 21/11/2014</v>
      </c>
      <c r="M128" s="127" t="e">
        <f t="shared" si="19"/>
        <v>#VALUE!</v>
      </c>
      <c r="N128" s="141" t="str">
        <f>_xll.GetPrice(N$2, , "Mid", EOMONTH($A128, 0))</f>
        <v>#N/A No price available before 11/07/2014</v>
      </c>
      <c r="O128" s="141" t="str">
        <f>_xll.GetPrice(O$2, , "Mid", EOMONTH($A128, 0))</f>
        <v>#N/A No price available before 15/03/2019</v>
      </c>
      <c r="P128" s="127" t="e">
        <f t="shared" si="20"/>
        <v>#VALUE!</v>
      </c>
      <c r="Q128" s="141">
        <f>_xll.GetPrice(Q$2, "MonthlyAverage", "Mid", EOMONTH($A128, 0))</f>
        <v>6</v>
      </c>
      <c r="R128" s="141">
        <f>_xll.GetPrice(R$2, , "Mid", EOMONTH($A128, 0))</f>
        <v>39</v>
      </c>
      <c r="S128" s="141">
        <f>_xll.GetPrice(S$2, , "Mid", EOMONTH($A128, 0))</f>
        <v>48.5</v>
      </c>
      <c r="T128" s="127">
        <f t="shared" si="35"/>
        <v>9.5</v>
      </c>
      <c r="U128" s="141" t="str">
        <f>_xll.GetPrice(U$2, "MonthlyAverage", "Mid", EOMONTH($A128, 0))</f>
        <v>#N/A No price available for MonthlyAverage before 30/07/2010</v>
      </c>
      <c r="V128" s="141" t="str">
        <f>_xll.GetPrice(V$2, "MonthlyAverage", "Mid", EOMONTH($A128, 0))</f>
        <v>#N/A No price available for MonthlyAverage before 29/01/2010</v>
      </c>
      <c r="W128" s="127" t="e">
        <f t="shared" si="36"/>
        <v>#VALUE!</v>
      </c>
      <c r="X128" s="141" t="str">
        <f>_xll.GetPrice(X$2, "MonthlyAverage", "Mid", EOMONTH($A128, 0))</f>
        <v>#N/A No price available for MonthlyAverage before 29/05/2015</v>
      </c>
      <c r="Y128" s="141" t="str">
        <f>_xll.GetPrice(Y$2, "MonthlyAverage", "Mid", EOMONTH($A128, 0))</f>
        <v>#N/A No price available for MonthlyAverage before 31/05/2012</v>
      </c>
      <c r="Z128" s="141" t="str">
        <f>_xll.GetPrice(Z$2, "MonthlyAverage", "Mid", EOMONTH($A128, 0))</f>
        <v>#N/A No price available for MonthlyAverage before 31/05/2012</v>
      </c>
      <c r="AA128" s="141" t="str">
        <f>_xll.GetPrice(AA$2, "MonthlyAverage", "Mid", EOMONTH($A128, 0))</f>
        <v>#N/A No price available for MonthlyAverage before 31/12/2013</v>
      </c>
      <c r="AB128" s="127" t="e">
        <f t="shared" si="37"/>
        <v>#VALUE!</v>
      </c>
      <c r="AC128" s="142" t="e">
        <f t="shared" si="21"/>
        <v>#VALUE!</v>
      </c>
      <c r="AD128" s="119" t="e">
        <f t="shared" si="22"/>
        <v>#VALUE!</v>
      </c>
      <c r="AE128" s="119" t="e">
        <f t="shared" si="23"/>
        <v>#VALUE!</v>
      </c>
      <c r="AF128" s="119" t="e">
        <f t="shared" si="24"/>
        <v>#VALUE!</v>
      </c>
      <c r="AG128" s="119" t="e">
        <f t="shared" si="25"/>
        <v>#VALUE!</v>
      </c>
    </row>
    <row r="129" spans="1:33" x14ac:dyDescent="0.3">
      <c r="A129" s="124">
        <v>37681</v>
      </c>
      <c r="B129" s="143" t="str">
        <f>_xll.GetPrice(B$2, "MonthlyAverage", "Mid", EOMONTH($A129, 0))</f>
        <v>#N/A No price available for MonthlyAverage before 30/09/2009</v>
      </c>
      <c r="C129" s="141" t="str">
        <f>_xll.GetPrice(C$2, "MonthlyAverage", "Mid", EOMONTH($A129, 0))</f>
        <v>#N/A No price available for MonthlyAverage before 30/10/2009</v>
      </c>
      <c r="D129" s="127" t="e">
        <f t="shared" si="32"/>
        <v>#VALUE!</v>
      </c>
      <c r="E129" s="141" t="str">
        <f>_xll.GetPrice(E$2, "MonthlyAverage", "Mid", EOMONTH($A129, 0))</f>
        <v>#N/A No price available for MonthlyAverage before 29/01/2010</v>
      </c>
      <c r="F129" s="141">
        <f>_xll.GetPrice(F$2, "MonthlyAverage", "Mid", EOMONTH($A129, 0))</f>
        <v>158.5</v>
      </c>
      <c r="G129" s="127" t="e">
        <f t="shared" si="33"/>
        <v>#VALUE!</v>
      </c>
      <c r="H129" s="141" t="str">
        <f>_xll.GetPrice(H$2, "MonthlyAverage", "Mid", EOMONTH($A129, 0))</f>
        <v>#N/A No price available for MonthlyAverage before 31/05/2010</v>
      </c>
      <c r="I129" s="141" t="str">
        <f>_xll.GetPrice(I$2, "MonthlyAverage", "Mid", EOMONTH($A129, 0))</f>
        <v>#N/A No price available for MonthlyAverage before 31/05/2010</v>
      </c>
      <c r="J129" s="127" t="e">
        <f t="shared" si="34"/>
        <v>#VALUE!</v>
      </c>
      <c r="K129" s="141" t="str">
        <f>_xll.GetPrice(K$2, , "Mid", EOMONTH($A129, 0))</f>
        <v>#N/A No price available before 20/06/2014</v>
      </c>
      <c r="L129" s="141" t="str">
        <f>_xll.GetPrice(L$2, , "Mid", EOMONTH($A129, 0))</f>
        <v>#N/A No price available before 21/11/2014</v>
      </c>
      <c r="M129" s="127" t="e">
        <f t="shared" si="19"/>
        <v>#VALUE!</v>
      </c>
      <c r="N129" s="141" t="str">
        <f>_xll.GetPrice(N$2, , "Mid", EOMONTH($A129, 0))</f>
        <v>#N/A No price available before 11/07/2014</v>
      </c>
      <c r="O129" s="141" t="str">
        <f>_xll.GetPrice(O$2, , "Mid", EOMONTH($A129, 0))</f>
        <v>#N/A No price available before 15/03/2019</v>
      </c>
      <c r="P129" s="127" t="e">
        <f t="shared" si="20"/>
        <v>#VALUE!</v>
      </c>
      <c r="Q129" s="141">
        <f>_xll.GetPrice(Q$2, "MonthlyAverage", "Mid", EOMONTH($A129, 0))</f>
        <v>41.5</v>
      </c>
      <c r="R129" s="141">
        <f>_xll.GetPrice(R$2, , "Mid", EOMONTH($A129, 0))</f>
        <v>74</v>
      </c>
      <c r="S129" s="141">
        <f>_xll.GetPrice(S$2, , "Mid", EOMONTH($A129, 0))</f>
        <v>80</v>
      </c>
      <c r="T129" s="127">
        <f t="shared" si="35"/>
        <v>6</v>
      </c>
      <c r="U129" s="141" t="str">
        <f>_xll.GetPrice(U$2, "MonthlyAverage", "Mid", EOMONTH($A129, 0))</f>
        <v>#N/A No price available for MonthlyAverage before 30/07/2010</v>
      </c>
      <c r="V129" s="141" t="str">
        <f>_xll.GetPrice(V$2, "MonthlyAverage", "Mid", EOMONTH($A129, 0))</f>
        <v>#N/A No price available for MonthlyAverage before 29/01/2010</v>
      </c>
      <c r="W129" s="127" t="e">
        <f t="shared" si="36"/>
        <v>#VALUE!</v>
      </c>
      <c r="X129" s="141" t="str">
        <f>_xll.GetPrice(X$2, "MonthlyAverage", "Mid", EOMONTH($A129, 0))</f>
        <v>#N/A No price available for MonthlyAverage before 29/05/2015</v>
      </c>
      <c r="Y129" s="141" t="str">
        <f>_xll.GetPrice(Y$2, "MonthlyAverage", "Mid", EOMONTH($A129, 0))</f>
        <v>#N/A No price available for MonthlyAverage before 31/05/2012</v>
      </c>
      <c r="Z129" s="141" t="str">
        <f>_xll.GetPrice(Z$2, "MonthlyAverage", "Mid", EOMONTH($A129, 0))</f>
        <v>#N/A No price available for MonthlyAverage before 31/05/2012</v>
      </c>
      <c r="AA129" s="141" t="str">
        <f>_xll.GetPrice(AA$2, "MonthlyAverage", "Mid", EOMONTH($A129, 0))</f>
        <v>#N/A No price available for MonthlyAverage before 31/12/2013</v>
      </c>
      <c r="AB129" s="127" t="e">
        <f t="shared" si="37"/>
        <v>#VALUE!</v>
      </c>
      <c r="AC129" s="142" t="e">
        <f t="shared" si="21"/>
        <v>#VALUE!</v>
      </c>
      <c r="AD129" s="119" t="e">
        <f t="shared" si="22"/>
        <v>#VALUE!</v>
      </c>
      <c r="AE129" s="119" t="e">
        <f t="shared" si="23"/>
        <v>#VALUE!</v>
      </c>
      <c r="AF129" s="119" t="e">
        <f t="shared" si="24"/>
        <v>#VALUE!</v>
      </c>
      <c r="AG129" s="119" t="e">
        <f t="shared" si="25"/>
        <v>#VALUE!</v>
      </c>
    </row>
    <row r="130" spans="1:33" x14ac:dyDescent="0.3">
      <c r="A130" s="124">
        <v>37712</v>
      </c>
      <c r="B130" s="143" t="str">
        <f>_xll.GetPrice(B$2, "MonthlyAverage", "Mid", EOMONTH($A130, 0))</f>
        <v>#N/A No price available for MonthlyAverage before 30/09/2009</v>
      </c>
      <c r="C130" s="141" t="str">
        <f>_xll.GetPrice(C$2, "MonthlyAverage", "Mid", EOMONTH($A130, 0))</f>
        <v>#N/A No price available for MonthlyAverage before 30/10/2009</v>
      </c>
      <c r="D130" s="127" t="e">
        <f t="shared" si="32"/>
        <v>#VALUE!</v>
      </c>
      <c r="E130" s="141" t="str">
        <f>_xll.GetPrice(E$2, "MonthlyAverage", "Mid", EOMONTH($A130, 0))</f>
        <v>#N/A No price available for MonthlyAverage before 29/01/2010</v>
      </c>
      <c r="F130" s="141">
        <f>_xll.GetPrice(F$2, "MonthlyAverage", "Mid", EOMONTH($A130, 0))</f>
        <v>142.5</v>
      </c>
      <c r="G130" s="127" t="e">
        <f t="shared" si="33"/>
        <v>#VALUE!</v>
      </c>
      <c r="H130" s="141" t="str">
        <f>_xll.GetPrice(H$2, "MonthlyAverage", "Mid", EOMONTH($A130, 0))</f>
        <v>#N/A No price available for MonthlyAverage before 31/05/2010</v>
      </c>
      <c r="I130" s="141" t="str">
        <f>_xll.GetPrice(I$2, "MonthlyAverage", "Mid", EOMONTH($A130, 0))</f>
        <v>#N/A No price available for MonthlyAverage before 31/05/2010</v>
      </c>
      <c r="J130" s="127" t="e">
        <f t="shared" si="34"/>
        <v>#VALUE!</v>
      </c>
      <c r="K130" s="141" t="str">
        <f>_xll.GetPrice(K$2, , "Mid", EOMONTH($A130, 0))</f>
        <v>#N/A No price available before 20/06/2014</v>
      </c>
      <c r="L130" s="141" t="str">
        <f>_xll.GetPrice(L$2, , "Mid", EOMONTH($A130, 0))</f>
        <v>#N/A No price available before 21/11/2014</v>
      </c>
      <c r="M130" s="127" t="e">
        <f t="shared" si="19"/>
        <v>#VALUE!</v>
      </c>
      <c r="N130" s="141" t="str">
        <f>_xll.GetPrice(N$2, , "Mid", EOMONTH($A130, 0))</f>
        <v>#N/A No price available before 11/07/2014</v>
      </c>
      <c r="O130" s="141" t="str">
        <f>_xll.GetPrice(O$2, , "Mid", EOMONTH($A130, 0))</f>
        <v>#N/A No price available before 15/03/2019</v>
      </c>
      <c r="P130" s="127" t="e">
        <f t="shared" si="20"/>
        <v>#VALUE!</v>
      </c>
      <c r="Q130" s="141">
        <f>_xll.GetPrice(Q$2, "MonthlyAverage", "Mid", EOMONTH($A130, 0))</f>
        <v>32.5</v>
      </c>
      <c r="R130" s="141">
        <f>_xll.GetPrice(R$2, , "Mid", EOMONTH($A130, 0))</f>
        <v>71</v>
      </c>
      <c r="S130" s="141">
        <f>_xll.GetPrice(S$2, , "Mid", EOMONTH($A130, 0))</f>
        <v>77</v>
      </c>
      <c r="T130" s="127">
        <f t="shared" si="35"/>
        <v>6</v>
      </c>
      <c r="U130" s="141" t="str">
        <f>_xll.GetPrice(U$2, "MonthlyAverage", "Mid", EOMONTH($A130, 0))</f>
        <v>#N/A No price available for MonthlyAverage before 30/07/2010</v>
      </c>
      <c r="V130" s="141" t="str">
        <f>_xll.GetPrice(V$2, "MonthlyAverage", "Mid", EOMONTH($A130, 0))</f>
        <v>#N/A No price available for MonthlyAverage before 29/01/2010</v>
      </c>
      <c r="W130" s="127" t="e">
        <f t="shared" si="36"/>
        <v>#VALUE!</v>
      </c>
      <c r="X130" s="141" t="str">
        <f>_xll.GetPrice(X$2, "MonthlyAverage", "Mid", EOMONTH($A130, 0))</f>
        <v>#N/A No price available for MonthlyAverage before 29/05/2015</v>
      </c>
      <c r="Y130" s="141" t="str">
        <f>_xll.GetPrice(Y$2, "MonthlyAverage", "Mid", EOMONTH($A130, 0))</f>
        <v>#N/A No price available for MonthlyAverage before 31/05/2012</v>
      </c>
      <c r="Z130" s="141" t="str">
        <f>_xll.GetPrice(Z$2, "MonthlyAverage", "Mid", EOMONTH($A130, 0))</f>
        <v>#N/A No price available for MonthlyAverage before 31/05/2012</v>
      </c>
      <c r="AA130" s="141" t="str">
        <f>_xll.GetPrice(AA$2, "MonthlyAverage", "Mid", EOMONTH($A130, 0))</f>
        <v>#N/A No price available for MonthlyAverage before 31/12/2013</v>
      </c>
      <c r="AB130" s="127" t="e">
        <f t="shared" si="37"/>
        <v>#VALUE!</v>
      </c>
      <c r="AC130" s="142" t="e">
        <f t="shared" si="21"/>
        <v>#VALUE!</v>
      </c>
      <c r="AD130" s="119" t="e">
        <f t="shared" si="22"/>
        <v>#VALUE!</v>
      </c>
      <c r="AE130" s="119" t="e">
        <f t="shared" si="23"/>
        <v>#VALUE!</v>
      </c>
      <c r="AF130" s="119" t="e">
        <f t="shared" si="24"/>
        <v>#VALUE!</v>
      </c>
      <c r="AG130" s="119" t="e">
        <f t="shared" si="25"/>
        <v>#VALUE!</v>
      </c>
    </row>
    <row r="131" spans="1:33" x14ac:dyDescent="0.3">
      <c r="A131" s="124">
        <v>37742</v>
      </c>
      <c r="B131" s="143" t="str">
        <f>_xll.GetPrice(B$2, "MonthlyAverage", "Mid", EOMONTH($A131, 0))</f>
        <v>#N/A No price available for MonthlyAverage before 30/09/2009</v>
      </c>
      <c r="C131" s="141" t="str">
        <f>_xll.GetPrice(C$2, "MonthlyAverage", "Mid", EOMONTH($A131, 0))</f>
        <v>#N/A No price available for MonthlyAverage before 30/10/2009</v>
      </c>
      <c r="D131" s="127" t="e">
        <f t="shared" si="32"/>
        <v>#VALUE!</v>
      </c>
      <c r="E131" s="141" t="str">
        <f>_xll.GetPrice(E$2, "MonthlyAverage", "Mid", EOMONTH($A131, 0))</f>
        <v>#N/A No price available for MonthlyAverage before 29/01/2010</v>
      </c>
      <c r="F131" s="141">
        <f>_xll.GetPrice(F$2, "MonthlyAverage", "Mid", EOMONTH($A131, 0))</f>
        <v>137.5</v>
      </c>
      <c r="G131" s="127" t="e">
        <f t="shared" si="33"/>
        <v>#VALUE!</v>
      </c>
      <c r="H131" s="141" t="str">
        <f>_xll.GetPrice(H$2, "MonthlyAverage", "Mid", EOMONTH($A131, 0))</f>
        <v>#N/A No price available for MonthlyAverage before 31/05/2010</v>
      </c>
      <c r="I131" s="141" t="str">
        <f>_xll.GetPrice(I$2, "MonthlyAverage", "Mid", EOMONTH($A131, 0))</f>
        <v>#N/A No price available for MonthlyAverage before 31/05/2010</v>
      </c>
      <c r="J131" s="127" t="e">
        <f t="shared" si="34"/>
        <v>#VALUE!</v>
      </c>
      <c r="K131" s="141" t="str">
        <f>_xll.GetPrice(K$2, , "Mid", EOMONTH($A131, 0))</f>
        <v>#N/A No price available before 20/06/2014</v>
      </c>
      <c r="L131" s="141" t="str">
        <f>_xll.GetPrice(L$2, , "Mid", EOMONTH($A131, 0))</f>
        <v>#N/A No price available before 21/11/2014</v>
      </c>
      <c r="M131" s="127" t="e">
        <f t="shared" si="19"/>
        <v>#VALUE!</v>
      </c>
      <c r="N131" s="141" t="str">
        <f>_xll.GetPrice(N$2, , "Mid", EOMONTH($A131, 0))</f>
        <v>#N/A No price available before 11/07/2014</v>
      </c>
      <c r="O131" s="141" t="str">
        <f>_xll.GetPrice(O$2, , "Mid", EOMONTH($A131, 0))</f>
        <v>#N/A No price available before 15/03/2019</v>
      </c>
      <c r="P131" s="127" t="e">
        <f t="shared" si="20"/>
        <v>#VALUE!</v>
      </c>
      <c r="Q131" s="141">
        <f>_xll.GetPrice(Q$2, "MonthlyAverage", "Mid", EOMONTH($A131, 0))</f>
        <v>26.5</v>
      </c>
      <c r="R131" s="141">
        <f>_xll.GetPrice(R$2, , "Mid", EOMONTH($A131, 0))</f>
        <v>59</v>
      </c>
      <c r="S131" s="141">
        <f>_xll.GetPrice(S$2, , "Mid", EOMONTH($A131, 0))</f>
        <v>65</v>
      </c>
      <c r="T131" s="127">
        <f t="shared" si="35"/>
        <v>6</v>
      </c>
      <c r="U131" s="141" t="str">
        <f>_xll.GetPrice(U$2, "MonthlyAverage", "Mid", EOMONTH($A131, 0))</f>
        <v>#N/A No price available for MonthlyAverage before 30/07/2010</v>
      </c>
      <c r="V131" s="141" t="str">
        <f>_xll.GetPrice(V$2, "MonthlyAverage", "Mid", EOMONTH($A131, 0))</f>
        <v>#N/A No price available for MonthlyAverage before 29/01/2010</v>
      </c>
      <c r="W131" s="127" t="e">
        <f t="shared" si="36"/>
        <v>#VALUE!</v>
      </c>
      <c r="X131" s="141" t="str">
        <f>_xll.GetPrice(X$2, "MonthlyAverage", "Mid", EOMONTH($A131, 0))</f>
        <v>#N/A No price available for MonthlyAverage before 29/05/2015</v>
      </c>
      <c r="Y131" s="141" t="str">
        <f>_xll.GetPrice(Y$2, "MonthlyAverage", "Mid", EOMONTH($A131, 0))</f>
        <v>#N/A No price available for MonthlyAverage before 31/05/2012</v>
      </c>
      <c r="Z131" s="141" t="str">
        <f>_xll.GetPrice(Z$2, "MonthlyAverage", "Mid", EOMONTH($A131, 0))</f>
        <v>#N/A No price available for MonthlyAverage before 31/05/2012</v>
      </c>
      <c r="AA131" s="141" t="str">
        <f>_xll.GetPrice(AA$2, "MonthlyAverage", "Mid", EOMONTH($A131, 0))</f>
        <v>#N/A No price available for MonthlyAverage before 31/12/2013</v>
      </c>
      <c r="AB131" s="127" t="e">
        <f t="shared" si="37"/>
        <v>#VALUE!</v>
      </c>
      <c r="AC131" s="142" t="e">
        <f t="shared" si="21"/>
        <v>#VALUE!</v>
      </c>
      <c r="AD131" s="119" t="e">
        <f t="shared" si="22"/>
        <v>#VALUE!</v>
      </c>
      <c r="AE131" s="119" t="e">
        <f t="shared" si="23"/>
        <v>#VALUE!</v>
      </c>
      <c r="AF131" s="119" t="e">
        <f t="shared" si="24"/>
        <v>#VALUE!</v>
      </c>
      <c r="AG131" s="119" t="e">
        <f t="shared" si="25"/>
        <v>#VALUE!</v>
      </c>
    </row>
    <row r="132" spans="1:33" x14ac:dyDescent="0.3">
      <c r="A132" s="124">
        <v>37773</v>
      </c>
      <c r="B132" s="143" t="str">
        <f>_xll.GetPrice(B$2, "MonthlyAverage", "Mid", EOMONTH($A132, 0))</f>
        <v>#N/A No price available for MonthlyAverage before 30/09/2009</v>
      </c>
      <c r="C132" s="141" t="str">
        <f>_xll.GetPrice(C$2, "MonthlyAverage", "Mid", EOMONTH($A132, 0))</f>
        <v>#N/A No price available for MonthlyAverage before 30/10/2009</v>
      </c>
      <c r="D132" s="127" t="e">
        <f t="shared" si="32"/>
        <v>#VALUE!</v>
      </c>
      <c r="E132" s="141" t="str">
        <f>_xll.GetPrice(E$2, "MonthlyAverage", "Mid", EOMONTH($A132, 0))</f>
        <v>#N/A No price available for MonthlyAverage before 29/01/2010</v>
      </c>
      <c r="F132" s="141">
        <f>_xll.GetPrice(F$2, "MonthlyAverage", "Mid", EOMONTH($A132, 0))</f>
        <v>122.75</v>
      </c>
      <c r="G132" s="127" t="e">
        <f t="shared" si="33"/>
        <v>#VALUE!</v>
      </c>
      <c r="H132" s="141" t="str">
        <f>_xll.GetPrice(H$2, "MonthlyAverage", "Mid", EOMONTH($A132, 0))</f>
        <v>#N/A No price available for MonthlyAverage before 31/05/2010</v>
      </c>
      <c r="I132" s="141" t="str">
        <f>_xll.GetPrice(I$2, "MonthlyAverage", "Mid", EOMONTH($A132, 0))</f>
        <v>#N/A No price available for MonthlyAverage before 31/05/2010</v>
      </c>
      <c r="J132" s="127" t="e">
        <f t="shared" si="34"/>
        <v>#VALUE!</v>
      </c>
      <c r="K132" s="141" t="str">
        <f>_xll.GetPrice(K$2, , "Mid", EOMONTH($A132, 0))</f>
        <v>#N/A No price available before 20/06/2014</v>
      </c>
      <c r="L132" s="141" t="str">
        <f>_xll.GetPrice(L$2, , "Mid", EOMONTH($A132, 0))</f>
        <v>#N/A No price available before 21/11/2014</v>
      </c>
      <c r="M132" s="127" t="e">
        <f t="shared" si="19"/>
        <v>#VALUE!</v>
      </c>
      <c r="N132" s="141" t="str">
        <f>_xll.GetPrice(N$2, , "Mid", EOMONTH($A132, 0))</f>
        <v>#N/A No price available before 11/07/2014</v>
      </c>
      <c r="O132" s="141" t="str">
        <f>_xll.GetPrice(O$2, , "Mid", EOMONTH($A132, 0))</f>
        <v>#N/A No price available before 15/03/2019</v>
      </c>
      <c r="P132" s="127" t="e">
        <f t="shared" si="20"/>
        <v>#VALUE!</v>
      </c>
      <c r="Q132" s="141">
        <f>_xll.GetPrice(Q$2, "MonthlyAverage", "Mid", EOMONTH($A132, 0))</f>
        <v>21.5</v>
      </c>
      <c r="R132" s="141">
        <f>_xll.GetPrice(R$2, , "Mid", EOMONTH($A132, 0))</f>
        <v>53</v>
      </c>
      <c r="S132" s="141">
        <f>_xll.GetPrice(S$2, , "Mid", EOMONTH($A132, 0))</f>
        <v>59</v>
      </c>
      <c r="T132" s="127">
        <f t="shared" si="35"/>
        <v>6</v>
      </c>
      <c r="U132" s="141" t="str">
        <f>_xll.GetPrice(U$2, "MonthlyAverage", "Mid", EOMONTH($A132, 0))</f>
        <v>#N/A No price available for MonthlyAverage before 30/07/2010</v>
      </c>
      <c r="V132" s="141" t="str">
        <f>_xll.GetPrice(V$2, "MonthlyAverage", "Mid", EOMONTH($A132, 0))</f>
        <v>#N/A No price available for MonthlyAverage before 29/01/2010</v>
      </c>
      <c r="W132" s="127" t="e">
        <f t="shared" si="36"/>
        <v>#VALUE!</v>
      </c>
      <c r="X132" s="141" t="str">
        <f>_xll.GetPrice(X$2, "MonthlyAverage", "Mid", EOMONTH($A132, 0))</f>
        <v>#N/A No price available for MonthlyAverage before 29/05/2015</v>
      </c>
      <c r="Y132" s="141" t="str">
        <f>_xll.GetPrice(Y$2, "MonthlyAverage", "Mid", EOMONTH($A132, 0))</f>
        <v>#N/A No price available for MonthlyAverage before 31/05/2012</v>
      </c>
      <c r="Z132" s="141" t="str">
        <f>_xll.GetPrice(Z$2, "MonthlyAverage", "Mid", EOMONTH($A132, 0))</f>
        <v>#N/A No price available for MonthlyAverage before 31/05/2012</v>
      </c>
      <c r="AA132" s="141" t="str">
        <f>_xll.GetPrice(AA$2, "MonthlyAverage", "Mid", EOMONTH($A132, 0))</f>
        <v>#N/A No price available for MonthlyAverage before 31/12/2013</v>
      </c>
      <c r="AB132" s="127" t="e">
        <f t="shared" si="37"/>
        <v>#VALUE!</v>
      </c>
      <c r="AC132" s="142" t="e">
        <f t="shared" si="21"/>
        <v>#VALUE!</v>
      </c>
      <c r="AD132" s="119" t="e">
        <f t="shared" si="22"/>
        <v>#VALUE!</v>
      </c>
      <c r="AE132" s="119" t="e">
        <f t="shared" si="23"/>
        <v>#VALUE!</v>
      </c>
      <c r="AF132" s="119" t="e">
        <f t="shared" si="24"/>
        <v>#VALUE!</v>
      </c>
      <c r="AG132" s="119" t="e">
        <f t="shared" si="25"/>
        <v>#VALUE!</v>
      </c>
    </row>
    <row r="133" spans="1:33" x14ac:dyDescent="0.3">
      <c r="A133" s="124">
        <v>37803</v>
      </c>
      <c r="B133" s="143" t="str">
        <f>_xll.GetPrice(B$2, "MonthlyAverage", "Mid", EOMONTH($A133, 0))</f>
        <v>#N/A No price available for MonthlyAverage before 30/09/2009</v>
      </c>
      <c r="C133" s="141" t="str">
        <f>_xll.GetPrice(C$2, "MonthlyAverage", "Mid", EOMONTH($A133, 0))</f>
        <v>#N/A No price available for MonthlyAverage before 30/10/2009</v>
      </c>
      <c r="D133" s="127" t="e">
        <f t="shared" si="32"/>
        <v>#VALUE!</v>
      </c>
      <c r="E133" s="141" t="str">
        <f>_xll.GetPrice(E$2, "MonthlyAverage", "Mid", EOMONTH($A133, 0))</f>
        <v>#N/A No price available for MonthlyAverage before 29/01/2010</v>
      </c>
      <c r="F133" s="141">
        <f>_xll.GetPrice(F$2, "MonthlyAverage", "Mid", EOMONTH($A133, 0))</f>
        <v>138.1</v>
      </c>
      <c r="G133" s="127" t="e">
        <f t="shared" si="33"/>
        <v>#VALUE!</v>
      </c>
      <c r="H133" s="141" t="str">
        <f>_xll.GetPrice(H$2, "MonthlyAverage", "Mid", EOMONTH($A133, 0))</f>
        <v>#N/A No price available for MonthlyAverage before 31/05/2010</v>
      </c>
      <c r="I133" s="141" t="str">
        <f>_xll.GetPrice(I$2, "MonthlyAverage", "Mid", EOMONTH($A133, 0))</f>
        <v>#N/A No price available for MonthlyAverage before 31/05/2010</v>
      </c>
      <c r="J133" s="127" t="e">
        <f t="shared" si="34"/>
        <v>#VALUE!</v>
      </c>
      <c r="K133" s="141" t="str">
        <f>_xll.GetPrice(K$2, , "Mid", EOMONTH($A133, 0))</f>
        <v>#N/A No price available before 20/06/2014</v>
      </c>
      <c r="L133" s="141" t="str">
        <f>_xll.GetPrice(L$2, , "Mid", EOMONTH($A133, 0))</f>
        <v>#N/A No price available before 21/11/2014</v>
      </c>
      <c r="M133" s="127" t="e">
        <f t="shared" si="19"/>
        <v>#VALUE!</v>
      </c>
      <c r="N133" s="141" t="str">
        <f>_xll.GetPrice(N$2, , "Mid", EOMONTH($A133, 0))</f>
        <v>#N/A No price available before 11/07/2014</v>
      </c>
      <c r="O133" s="141" t="str">
        <f>_xll.GetPrice(O$2, , "Mid", EOMONTH($A133, 0))</f>
        <v>#N/A No price available before 15/03/2019</v>
      </c>
      <c r="P133" s="127" t="e">
        <f t="shared" si="20"/>
        <v>#VALUE!</v>
      </c>
      <c r="Q133" s="141">
        <f>_xll.GetPrice(Q$2, "MonthlyAverage", "Mid", EOMONTH($A133, 0))</f>
        <v>26.5</v>
      </c>
      <c r="R133" s="141">
        <f>_xll.GetPrice(R$2, , "Mid", EOMONTH($A133, 0))</f>
        <v>58</v>
      </c>
      <c r="S133" s="141">
        <f>_xll.GetPrice(S$2, , "Mid", EOMONTH($A133, 0))</f>
        <v>64</v>
      </c>
      <c r="T133" s="127">
        <f t="shared" si="35"/>
        <v>6</v>
      </c>
      <c r="U133" s="141" t="str">
        <f>_xll.GetPrice(U$2, "MonthlyAverage", "Mid", EOMONTH($A133, 0))</f>
        <v>#N/A No price available for MonthlyAverage before 30/07/2010</v>
      </c>
      <c r="V133" s="141" t="str">
        <f>_xll.GetPrice(V$2, "MonthlyAverage", "Mid", EOMONTH($A133, 0))</f>
        <v>#N/A No price available for MonthlyAverage before 29/01/2010</v>
      </c>
      <c r="W133" s="127" t="e">
        <f t="shared" si="36"/>
        <v>#VALUE!</v>
      </c>
      <c r="X133" s="141" t="str">
        <f>_xll.GetPrice(X$2, "MonthlyAverage", "Mid", EOMONTH($A133, 0))</f>
        <v>#N/A No price available for MonthlyAverage before 29/05/2015</v>
      </c>
      <c r="Y133" s="141" t="str">
        <f>_xll.GetPrice(Y$2, "MonthlyAverage", "Mid", EOMONTH($A133, 0))</f>
        <v>#N/A No price available for MonthlyAverage before 31/05/2012</v>
      </c>
      <c r="Z133" s="141" t="str">
        <f>_xll.GetPrice(Z$2, "MonthlyAverage", "Mid", EOMONTH($A133, 0))</f>
        <v>#N/A No price available for MonthlyAverage before 31/05/2012</v>
      </c>
      <c r="AA133" s="141" t="str">
        <f>_xll.GetPrice(AA$2, "MonthlyAverage", "Mid", EOMONTH($A133, 0))</f>
        <v>#N/A No price available for MonthlyAverage before 31/12/2013</v>
      </c>
      <c r="AB133" s="127" t="e">
        <f t="shared" si="37"/>
        <v>#VALUE!</v>
      </c>
      <c r="AC133" s="142" t="e">
        <f t="shared" si="21"/>
        <v>#VALUE!</v>
      </c>
      <c r="AD133" s="119" t="e">
        <f t="shared" si="22"/>
        <v>#VALUE!</v>
      </c>
      <c r="AE133" s="119" t="e">
        <f t="shared" si="23"/>
        <v>#VALUE!</v>
      </c>
      <c r="AF133" s="119" t="e">
        <f t="shared" si="24"/>
        <v>#VALUE!</v>
      </c>
      <c r="AG133" s="119" t="e">
        <f t="shared" si="25"/>
        <v>#VALUE!</v>
      </c>
    </row>
    <row r="134" spans="1:33" x14ac:dyDescent="0.3">
      <c r="A134" s="124">
        <v>37834</v>
      </c>
      <c r="B134" s="143" t="str">
        <f>_xll.GetPrice(B$2, "MonthlyAverage", "Mid", EOMONTH($A134, 0))</f>
        <v>#N/A No price available for MonthlyAverage before 30/09/2009</v>
      </c>
      <c r="C134" s="141" t="str">
        <f>_xll.GetPrice(C$2, "MonthlyAverage", "Mid", EOMONTH($A134, 0))</f>
        <v>#N/A No price available for MonthlyAverage before 30/10/2009</v>
      </c>
      <c r="D134" s="127" t="e">
        <f t="shared" si="32"/>
        <v>#VALUE!</v>
      </c>
      <c r="E134" s="141" t="str">
        <f>_xll.GetPrice(E$2, "MonthlyAverage", "Mid", EOMONTH($A134, 0))</f>
        <v>#N/A No price available for MonthlyAverage before 29/01/2010</v>
      </c>
      <c r="F134" s="141">
        <f>_xll.GetPrice(F$2, "MonthlyAverage", "Mid", EOMONTH($A134, 0))</f>
        <v>148.13</v>
      </c>
      <c r="G134" s="127" t="e">
        <f t="shared" si="33"/>
        <v>#VALUE!</v>
      </c>
      <c r="H134" s="141" t="str">
        <f>_xll.GetPrice(H$2, "MonthlyAverage", "Mid", EOMONTH($A134, 0))</f>
        <v>#N/A No price available for MonthlyAverage before 31/05/2010</v>
      </c>
      <c r="I134" s="141" t="str">
        <f>_xll.GetPrice(I$2, "MonthlyAverage", "Mid", EOMONTH($A134, 0))</f>
        <v>#N/A No price available for MonthlyAverage before 31/05/2010</v>
      </c>
      <c r="J134" s="127" t="e">
        <f t="shared" si="34"/>
        <v>#VALUE!</v>
      </c>
      <c r="K134" s="141" t="str">
        <f>_xll.GetPrice(K$2, , "Mid", EOMONTH($A134, 0))</f>
        <v>#N/A No price available before 20/06/2014</v>
      </c>
      <c r="L134" s="141" t="str">
        <f>_xll.GetPrice(L$2, , "Mid", EOMONTH($A134, 0))</f>
        <v>#N/A No price available before 21/11/2014</v>
      </c>
      <c r="M134" s="127" t="e">
        <f t="shared" si="19"/>
        <v>#VALUE!</v>
      </c>
      <c r="N134" s="141" t="str">
        <f>_xll.GetPrice(N$2, , "Mid", EOMONTH($A134, 0))</f>
        <v>#N/A No price available before 11/07/2014</v>
      </c>
      <c r="O134" s="141" t="str">
        <f>_xll.GetPrice(O$2, , "Mid", EOMONTH($A134, 0))</f>
        <v>#N/A No price available before 15/03/2019</v>
      </c>
      <c r="P134" s="127" t="e">
        <f t="shared" si="20"/>
        <v>#VALUE!</v>
      </c>
      <c r="Q134" s="141">
        <f>_xll.GetPrice(Q$2, "MonthlyAverage", "Mid", EOMONTH($A134, 0))</f>
        <v>36.5</v>
      </c>
      <c r="R134" s="141">
        <f>_xll.GetPrice(R$2, , "Mid", EOMONTH($A134, 0))</f>
        <v>68</v>
      </c>
      <c r="S134" s="141">
        <f>_xll.GetPrice(S$2, , "Mid", EOMONTH($A134, 0))</f>
        <v>74</v>
      </c>
      <c r="T134" s="127">
        <f t="shared" si="35"/>
        <v>6</v>
      </c>
      <c r="U134" s="141" t="str">
        <f>_xll.GetPrice(U$2, "MonthlyAverage", "Mid", EOMONTH($A134, 0))</f>
        <v>#N/A No price available for MonthlyAverage before 30/07/2010</v>
      </c>
      <c r="V134" s="141" t="str">
        <f>_xll.GetPrice(V$2, "MonthlyAverage", "Mid", EOMONTH($A134, 0))</f>
        <v>#N/A No price available for MonthlyAverage before 29/01/2010</v>
      </c>
      <c r="W134" s="127" t="e">
        <f t="shared" si="36"/>
        <v>#VALUE!</v>
      </c>
      <c r="X134" s="141" t="str">
        <f>_xll.GetPrice(X$2, "MonthlyAverage", "Mid", EOMONTH($A134, 0))</f>
        <v>#N/A No price available for MonthlyAverage before 29/05/2015</v>
      </c>
      <c r="Y134" s="141" t="str">
        <f>_xll.GetPrice(Y$2, "MonthlyAverage", "Mid", EOMONTH($A134, 0))</f>
        <v>#N/A No price available for MonthlyAverage before 31/05/2012</v>
      </c>
      <c r="Z134" s="141" t="str">
        <f>_xll.GetPrice(Z$2, "MonthlyAverage", "Mid", EOMONTH($A134, 0))</f>
        <v>#N/A No price available for MonthlyAverage before 31/05/2012</v>
      </c>
      <c r="AA134" s="141" t="str">
        <f>_xll.GetPrice(AA$2, "MonthlyAverage", "Mid", EOMONTH($A134, 0))</f>
        <v>#N/A No price available for MonthlyAverage before 31/12/2013</v>
      </c>
      <c r="AB134" s="127" t="e">
        <f t="shared" si="37"/>
        <v>#VALUE!</v>
      </c>
      <c r="AC134" s="142" t="e">
        <f t="shared" si="21"/>
        <v>#VALUE!</v>
      </c>
      <c r="AD134" s="119" t="e">
        <f t="shared" si="22"/>
        <v>#VALUE!</v>
      </c>
      <c r="AE134" s="119" t="e">
        <f t="shared" si="23"/>
        <v>#VALUE!</v>
      </c>
      <c r="AF134" s="119" t="e">
        <f t="shared" si="24"/>
        <v>#VALUE!</v>
      </c>
      <c r="AG134" s="119" t="e">
        <f t="shared" si="25"/>
        <v>#VALUE!</v>
      </c>
    </row>
    <row r="135" spans="1:33" x14ac:dyDescent="0.3">
      <c r="A135" s="124">
        <v>37865</v>
      </c>
      <c r="B135" s="143" t="str">
        <f>_xll.GetPrice(B$2, "MonthlyAverage", "Mid", EOMONTH($A135, 0))</f>
        <v>#N/A No price available for MonthlyAverage before 30/09/2009</v>
      </c>
      <c r="C135" s="141" t="str">
        <f>_xll.GetPrice(C$2, "MonthlyAverage", "Mid", EOMONTH($A135, 0))</f>
        <v>#N/A No price available for MonthlyAverage before 30/10/2009</v>
      </c>
      <c r="D135" s="127" t="e">
        <f t="shared" si="32"/>
        <v>#VALUE!</v>
      </c>
      <c r="E135" s="141" t="str">
        <f>_xll.GetPrice(E$2, "MonthlyAverage", "Mid", EOMONTH($A135, 0))</f>
        <v>#N/A No price available for MonthlyAverage before 29/01/2010</v>
      </c>
      <c r="F135" s="141">
        <f>_xll.GetPrice(F$2, "MonthlyAverage", "Mid", EOMONTH($A135, 0))</f>
        <v>151.88</v>
      </c>
      <c r="G135" s="127" t="e">
        <f t="shared" si="33"/>
        <v>#VALUE!</v>
      </c>
      <c r="H135" s="141" t="str">
        <f>_xll.GetPrice(H$2, "MonthlyAverage", "Mid", EOMONTH($A135, 0))</f>
        <v>#N/A No price available for MonthlyAverage before 31/05/2010</v>
      </c>
      <c r="I135" s="141" t="str">
        <f>_xll.GetPrice(I$2, "MonthlyAverage", "Mid", EOMONTH($A135, 0))</f>
        <v>#N/A No price available for MonthlyAverage before 31/05/2010</v>
      </c>
      <c r="J135" s="127" t="e">
        <f t="shared" si="34"/>
        <v>#VALUE!</v>
      </c>
      <c r="K135" s="141" t="str">
        <f>_xll.GetPrice(K$2, , "Mid", EOMONTH($A135, 0))</f>
        <v>#N/A No price available before 20/06/2014</v>
      </c>
      <c r="L135" s="141" t="str">
        <f>_xll.GetPrice(L$2, , "Mid", EOMONTH($A135, 0))</f>
        <v>#N/A No price available before 21/11/2014</v>
      </c>
      <c r="M135" s="127" t="e">
        <f t="shared" ref="M135:M198" si="38">L135-K135</f>
        <v>#VALUE!</v>
      </c>
      <c r="N135" s="141" t="str">
        <f>_xll.GetPrice(N$2, , "Mid", EOMONTH($A135, 0))</f>
        <v>#N/A No price available before 11/07/2014</v>
      </c>
      <c r="O135" s="141" t="str">
        <f>_xll.GetPrice(O$2, , "Mid", EOMONTH($A135, 0))</f>
        <v>#N/A No price available before 15/03/2019</v>
      </c>
      <c r="P135" s="127" t="e">
        <f t="shared" ref="P135:P198" si="39">O135-N135</f>
        <v>#VALUE!</v>
      </c>
      <c r="Q135" s="141">
        <f>_xll.GetPrice(Q$2, "MonthlyAverage", "Mid", EOMONTH($A135, 0))</f>
        <v>40.5</v>
      </c>
      <c r="R135" s="141">
        <f>_xll.GetPrice(R$2, , "Mid", EOMONTH($A135, 0))</f>
        <v>73</v>
      </c>
      <c r="S135" s="141">
        <f>_xll.GetPrice(S$2, , "Mid", EOMONTH($A135, 0))</f>
        <v>79</v>
      </c>
      <c r="T135" s="127">
        <f t="shared" si="35"/>
        <v>6</v>
      </c>
      <c r="U135" s="141" t="str">
        <f>_xll.GetPrice(U$2, "MonthlyAverage", "Mid", EOMONTH($A135, 0))</f>
        <v>#N/A No price available for MonthlyAverage before 30/07/2010</v>
      </c>
      <c r="V135" s="141" t="str">
        <f>_xll.GetPrice(V$2, "MonthlyAverage", "Mid", EOMONTH($A135, 0))</f>
        <v>#N/A No price available for MonthlyAverage before 29/01/2010</v>
      </c>
      <c r="W135" s="127" t="e">
        <f t="shared" si="36"/>
        <v>#VALUE!</v>
      </c>
      <c r="X135" s="141" t="str">
        <f>_xll.GetPrice(X$2, "MonthlyAverage", "Mid", EOMONTH($A135, 0))</f>
        <v>#N/A No price available for MonthlyAverage before 29/05/2015</v>
      </c>
      <c r="Y135" s="141" t="str">
        <f>_xll.GetPrice(Y$2, "MonthlyAverage", "Mid", EOMONTH($A135, 0))</f>
        <v>#N/A No price available for MonthlyAverage before 31/05/2012</v>
      </c>
      <c r="Z135" s="141" t="str">
        <f>_xll.GetPrice(Z$2, "MonthlyAverage", "Mid", EOMONTH($A135, 0))</f>
        <v>#N/A No price available for MonthlyAverage before 31/05/2012</v>
      </c>
      <c r="AA135" s="141" t="str">
        <f>_xll.GetPrice(AA$2, "MonthlyAverage", "Mid", EOMONTH($A135, 0))</f>
        <v>#N/A No price available for MonthlyAverage before 31/12/2013</v>
      </c>
      <c r="AB135" s="127" t="e">
        <f t="shared" si="37"/>
        <v>#VALUE!</v>
      </c>
      <c r="AC135" s="142" t="e">
        <f t="shared" si="21"/>
        <v>#VALUE!</v>
      </c>
      <c r="AD135" s="119" t="e">
        <f t="shared" si="22"/>
        <v>#VALUE!</v>
      </c>
      <c r="AE135" s="119" t="e">
        <f t="shared" si="23"/>
        <v>#VALUE!</v>
      </c>
      <c r="AF135" s="119" t="e">
        <f t="shared" si="24"/>
        <v>#VALUE!</v>
      </c>
      <c r="AG135" s="119" t="e">
        <f t="shared" si="25"/>
        <v>#VALUE!</v>
      </c>
    </row>
    <row r="136" spans="1:33" x14ac:dyDescent="0.3">
      <c r="A136" s="124">
        <v>37895</v>
      </c>
      <c r="B136" s="143" t="str">
        <f>_xll.GetPrice(B$2, "MonthlyAverage", "Mid", EOMONTH($A136, 0))</f>
        <v>#N/A No price available for MonthlyAverage before 30/09/2009</v>
      </c>
      <c r="C136" s="141" t="str">
        <f>_xll.GetPrice(C$2, "MonthlyAverage", "Mid", EOMONTH($A136, 0))</f>
        <v>#N/A No price available for MonthlyAverage before 30/10/2009</v>
      </c>
      <c r="D136" s="127" t="e">
        <f t="shared" si="32"/>
        <v>#VALUE!</v>
      </c>
      <c r="E136" s="141" t="str">
        <f>_xll.GetPrice(E$2, "MonthlyAverage", "Mid", EOMONTH($A136, 0))</f>
        <v>#N/A No price available for MonthlyAverage before 29/01/2010</v>
      </c>
      <c r="F136" s="141">
        <f>_xll.GetPrice(F$2, "MonthlyAverage", "Mid", EOMONTH($A136, 0))</f>
        <v>154.5</v>
      </c>
      <c r="G136" s="127" t="e">
        <f t="shared" si="33"/>
        <v>#VALUE!</v>
      </c>
      <c r="H136" s="141" t="str">
        <f>_xll.GetPrice(H$2, "MonthlyAverage", "Mid", EOMONTH($A136, 0))</f>
        <v>#N/A No price available for MonthlyAverage before 31/05/2010</v>
      </c>
      <c r="I136" s="141" t="str">
        <f>_xll.GetPrice(I$2, "MonthlyAverage", "Mid", EOMONTH($A136, 0))</f>
        <v>#N/A No price available for MonthlyAverage before 31/05/2010</v>
      </c>
      <c r="J136" s="127" t="e">
        <f t="shared" si="34"/>
        <v>#VALUE!</v>
      </c>
      <c r="K136" s="141" t="str">
        <f>_xll.GetPrice(K$2, , "Mid", EOMONTH($A136, 0))</f>
        <v>#N/A No price available before 20/06/2014</v>
      </c>
      <c r="L136" s="141" t="str">
        <f>_xll.GetPrice(L$2, , "Mid", EOMONTH($A136, 0))</f>
        <v>#N/A No price available before 21/11/2014</v>
      </c>
      <c r="M136" s="127" t="e">
        <f t="shared" si="38"/>
        <v>#VALUE!</v>
      </c>
      <c r="N136" s="141" t="str">
        <f>_xll.GetPrice(N$2, , "Mid", EOMONTH($A136, 0))</f>
        <v>#N/A No price available before 11/07/2014</v>
      </c>
      <c r="O136" s="141" t="str">
        <f>_xll.GetPrice(O$2, , "Mid", EOMONTH($A136, 0))</f>
        <v>#N/A No price available before 15/03/2019</v>
      </c>
      <c r="P136" s="127" t="e">
        <f t="shared" si="39"/>
        <v>#VALUE!</v>
      </c>
      <c r="Q136" s="141">
        <f>_xll.GetPrice(Q$2, "MonthlyAverage", "Mid", EOMONTH($A136, 0))</f>
        <v>40.5</v>
      </c>
      <c r="R136" s="141">
        <f>_xll.GetPrice(R$2, , "Mid", EOMONTH($A136, 0))</f>
        <v>73</v>
      </c>
      <c r="S136" s="141">
        <f>_xll.GetPrice(S$2, , "Mid", EOMONTH($A136, 0))</f>
        <v>79</v>
      </c>
      <c r="T136" s="127">
        <f t="shared" si="35"/>
        <v>6</v>
      </c>
      <c r="U136" s="141" t="str">
        <f>_xll.GetPrice(U$2, "MonthlyAverage", "Mid", EOMONTH($A136, 0))</f>
        <v>#N/A No price available for MonthlyAverage before 30/07/2010</v>
      </c>
      <c r="V136" s="141" t="str">
        <f>_xll.GetPrice(V$2, "MonthlyAverage", "Mid", EOMONTH($A136, 0))</f>
        <v>#N/A No price available for MonthlyAverage before 29/01/2010</v>
      </c>
      <c r="W136" s="127" t="e">
        <f t="shared" si="36"/>
        <v>#VALUE!</v>
      </c>
      <c r="X136" s="141" t="str">
        <f>_xll.GetPrice(X$2, "MonthlyAverage", "Mid", EOMONTH($A136, 0))</f>
        <v>#N/A No price available for MonthlyAverage before 29/05/2015</v>
      </c>
      <c r="Y136" s="141" t="str">
        <f>_xll.GetPrice(Y$2, "MonthlyAverage", "Mid", EOMONTH($A136, 0))</f>
        <v>#N/A No price available for MonthlyAverage before 31/05/2012</v>
      </c>
      <c r="Z136" s="141" t="str">
        <f>_xll.GetPrice(Z$2, "MonthlyAverage", "Mid", EOMONTH($A136, 0))</f>
        <v>#N/A No price available for MonthlyAverage before 31/05/2012</v>
      </c>
      <c r="AA136" s="141" t="str">
        <f>_xll.GetPrice(AA$2, "MonthlyAverage", "Mid", EOMONTH($A136, 0))</f>
        <v>#N/A No price available for MonthlyAverage before 31/12/2013</v>
      </c>
      <c r="AB136" s="127" t="e">
        <f t="shared" si="37"/>
        <v>#VALUE!</v>
      </c>
      <c r="AC136" s="142" t="e">
        <f t="shared" ref="AC136:AC199" si="40">K136-N136</f>
        <v>#VALUE!</v>
      </c>
      <c r="AD136" s="119" t="e">
        <f t="shared" ref="AD136:AD199" si="41">L136-O136</f>
        <v>#VALUE!</v>
      </c>
      <c r="AE136" s="119" t="e">
        <f t="shared" ref="AE136:AE199" si="42">U136-B136</f>
        <v>#VALUE!</v>
      </c>
      <c r="AF136" s="119" t="e">
        <f t="shared" ref="AF136:AF199" si="43">V136-C136</f>
        <v>#VALUE!</v>
      </c>
      <c r="AG136" s="119" t="e">
        <f t="shared" ref="AG136:AG199" si="44">Y136-Z136</f>
        <v>#VALUE!</v>
      </c>
    </row>
    <row r="137" spans="1:33" x14ac:dyDescent="0.3">
      <c r="A137" s="124">
        <v>37926</v>
      </c>
      <c r="B137" s="143" t="str">
        <f>_xll.GetPrice(B$2, "MonthlyAverage", "Mid", EOMONTH($A137, 0))</f>
        <v>#N/A No price available for MonthlyAverage before 30/09/2009</v>
      </c>
      <c r="C137" s="141" t="str">
        <f>_xll.GetPrice(C$2, "MonthlyAverage", "Mid", EOMONTH($A137, 0))</f>
        <v>#N/A No price available for MonthlyAverage before 30/10/2009</v>
      </c>
      <c r="D137" s="127" t="e">
        <f t="shared" si="32"/>
        <v>#VALUE!</v>
      </c>
      <c r="E137" s="141" t="str">
        <f>_xll.GetPrice(E$2, "MonthlyAverage", "Mid", EOMONTH($A137, 0))</f>
        <v>#N/A No price available for MonthlyAverage before 29/01/2010</v>
      </c>
      <c r="F137" s="141">
        <f>_xll.GetPrice(F$2, "MonthlyAverage", "Mid", EOMONTH($A137, 0))</f>
        <v>160.5</v>
      </c>
      <c r="G137" s="127" t="e">
        <f t="shared" si="33"/>
        <v>#VALUE!</v>
      </c>
      <c r="H137" s="141" t="str">
        <f>_xll.GetPrice(H$2, "MonthlyAverage", "Mid", EOMONTH($A137, 0))</f>
        <v>#N/A No price available for MonthlyAverage before 31/05/2010</v>
      </c>
      <c r="I137" s="141" t="str">
        <f>_xll.GetPrice(I$2, "MonthlyAverage", "Mid", EOMONTH($A137, 0))</f>
        <v>#N/A No price available for MonthlyAverage before 31/05/2010</v>
      </c>
      <c r="J137" s="127" t="e">
        <f t="shared" si="34"/>
        <v>#VALUE!</v>
      </c>
      <c r="K137" s="141" t="str">
        <f>_xll.GetPrice(K$2, , "Mid", EOMONTH($A137, 0))</f>
        <v>#N/A No price available before 20/06/2014</v>
      </c>
      <c r="L137" s="141" t="str">
        <f>_xll.GetPrice(L$2, , "Mid", EOMONTH($A137, 0))</f>
        <v>#N/A No price available before 21/11/2014</v>
      </c>
      <c r="M137" s="127" t="e">
        <f t="shared" si="38"/>
        <v>#VALUE!</v>
      </c>
      <c r="N137" s="141" t="str">
        <f>_xll.GetPrice(N$2, , "Mid", EOMONTH($A137, 0))</f>
        <v>#N/A No price available before 11/07/2014</v>
      </c>
      <c r="O137" s="141" t="str">
        <f>_xll.GetPrice(O$2, , "Mid", EOMONTH($A137, 0))</f>
        <v>#N/A No price available before 15/03/2019</v>
      </c>
      <c r="P137" s="127" t="e">
        <f t="shared" si="39"/>
        <v>#VALUE!</v>
      </c>
      <c r="Q137" s="141">
        <f>_xll.GetPrice(Q$2, "MonthlyAverage", "Mid", EOMONTH($A137, 0))</f>
        <v>35.5</v>
      </c>
      <c r="R137" s="141">
        <f>_xll.GetPrice(R$2, , "Mid", EOMONTH($A137, 0))</f>
        <v>69</v>
      </c>
      <c r="S137" s="141">
        <f>_xll.GetPrice(S$2, , "Mid", EOMONTH($A137, 0))</f>
        <v>79</v>
      </c>
      <c r="T137" s="127">
        <f t="shared" si="35"/>
        <v>10</v>
      </c>
      <c r="U137" s="141" t="str">
        <f>_xll.GetPrice(U$2, "MonthlyAverage", "Mid", EOMONTH($A137, 0))</f>
        <v>#N/A No price available for MonthlyAverage before 30/07/2010</v>
      </c>
      <c r="V137" s="141" t="str">
        <f>_xll.GetPrice(V$2, "MonthlyAverage", "Mid", EOMONTH($A137, 0))</f>
        <v>#N/A No price available for MonthlyAverage before 29/01/2010</v>
      </c>
      <c r="W137" s="127" t="e">
        <f t="shared" si="36"/>
        <v>#VALUE!</v>
      </c>
      <c r="X137" s="141" t="str">
        <f>_xll.GetPrice(X$2, "MonthlyAverage", "Mid", EOMONTH($A137, 0))</f>
        <v>#N/A No price available for MonthlyAverage before 29/05/2015</v>
      </c>
      <c r="Y137" s="141" t="str">
        <f>_xll.GetPrice(Y$2, "MonthlyAverage", "Mid", EOMONTH($A137, 0))</f>
        <v>#N/A No price available for MonthlyAverage before 31/05/2012</v>
      </c>
      <c r="Z137" s="141" t="str">
        <f>_xll.GetPrice(Z$2, "MonthlyAverage", "Mid", EOMONTH($A137, 0))</f>
        <v>#N/A No price available for MonthlyAverage before 31/05/2012</v>
      </c>
      <c r="AA137" s="141" t="str">
        <f>_xll.GetPrice(AA$2, "MonthlyAverage", "Mid", EOMONTH($A137, 0))</f>
        <v>#N/A No price available for MonthlyAverage before 31/12/2013</v>
      </c>
      <c r="AB137" s="127" t="e">
        <f t="shared" si="37"/>
        <v>#VALUE!</v>
      </c>
      <c r="AC137" s="142" t="e">
        <f t="shared" si="40"/>
        <v>#VALUE!</v>
      </c>
      <c r="AD137" s="119" t="e">
        <f t="shared" si="41"/>
        <v>#VALUE!</v>
      </c>
      <c r="AE137" s="119" t="e">
        <f t="shared" si="42"/>
        <v>#VALUE!</v>
      </c>
      <c r="AF137" s="119" t="e">
        <f t="shared" si="43"/>
        <v>#VALUE!</v>
      </c>
      <c r="AG137" s="119" t="e">
        <f t="shared" si="44"/>
        <v>#VALUE!</v>
      </c>
    </row>
    <row r="138" spans="1:33" x14ac:dyDescent="0.3">
      <c r="A138" s="124">
        <v>37956</v>
      </c>
      <c r="B138" s="143" t="str">
        <f>_xll.GetPrice(B$2, "MonthlyAverage", "Mid", EOMONTH($A138, 0))</f>
        <v>#N/A No price available for MonthlyAverage before 30/09/2009</v>
      </c>
      <c r="C138" s="141" t="str">
        <f>_xll.GetPrice(C$2, "MonthlyAverage", "Mid", EOMONTH($A138, 0))</f>
        <v>#N/A No price available for MonthlyAverage before 30/10/2009</v>
      </c>
      <c r="D138" s="127" t="e">
        <f t="shared" si="32"/>
        <v>#VALUE!</v>
      </c>
      <c r="E138" s="141" t="str">
        <f>_xll.GetPrice(E$2, "MonthlyAverage", "Mid", EOMONTH($A138, 0))</f>
        <v>#N/A No price available for MonthlyAverage before 29/01/2010</v>
      </c>
      <c r="F138" s="141">
        <f>_xll.GetPrice(F$2, "MonthlyAverage", "Mid", EOMONTH($A138, 0))</f>
        <v>171.25</v>
      </c>
      <c r="G138" s="127" t="e">
        <f t="shared" si="33"/>
        <v>#VALUE!</v>
      </c>
      <c r="H138" s="141" t="str">
        <f>_xll.GetPrice(H$2, "MonthlyAverage", "Mid", EOMONTH($A138, 0))</f>
        <v>#N/A No price available for MonthlyAverage before 31/05/2010</v>
      </c>
      <c r="I138" s="141" t="str">
        <f>_xll.GetPrice(I$2, "MonthlyAverage", "Mid", EOMONTH($A138, 0))</f>
        <v>#N/A No price available for MonthlyAverage before 31/05/2010</v>
      </c>
      <c r="J138" s="127" t="e">
        <f t="shared" si="34"/>
        <v>#VALUE!</v>
      </c>
      <c r="K138" s="141" t="str">
        <f>_xll.GetPrice(K$2, , "Mid", EOMONTH($A138, 0))</f>
        <v>#N/A No price available before 20/06/2014</v>
      </c>
      <c r="L138" s="141" t="str">
        <f>_xll.GetPrice(L$2, , "Mid", EOMONTH($A138, 0))</f>
        <v>#N/A No price available before 21/11/2014</v>
      </c>
      <c r="M138" s="127" t="e">
        <f t="shared" si="38"/>
        <v>#VALUE!</v>
      </c>
      <c r="N138" s="141" t="str">
        <f>_xll.GetPrice(N$2, , "Mid", EOMONTH($A138, 0))</f>
        <v>#N/A No price available before 11/07/2014</v>
      </c>
      <c r="O138" s="141" t="str">
        <f>_xll.GetPrice(O$2, , "Mid", EOMONTH($A138, 0))</f>
        <v>#N/A No price available before 15/03/2019</v>
      </c>
      <c r="P138" s="127" t="e">
        <f t="shared" si="39"/>
        <v>#VALUE!</v>
      </c>
      <c r="Q138" s="141">
        <f>_xll.GetPrice(Q$2, "MonthlyAverage", "Mid", EOMONTH($A138, 0))</f>
        <v>41.5</v>
      </c>
      <c r="R138" s="141">
        <f>_xll.GetPrice(R$2, , "Mid", EOMONTH($A138, 0))</f>
        <v>77</v>
      </c>
      <c r="S138" s="141">
        <f>_xll.GetPrice(S$2, , "Mid", EOMONTH($A138, 0))</f>
        <v>87</v>
      </c>
      <c r="T138" s="127">
        <f t="shared" si="35"/>
        <v>10</v>
      </c>
      <c r="U138" s="141" t="str">
        <f>_xll.GetPrice(U$2, "MonthlyAverage", "Mid", EOMONTH($A138, 0))</f>
        <v>#N/A No price available for MonthlyAverage before 30/07/2010</v>
      </c>
      <c r="V138" s="141" t="str">
        <f>_xll.GetPrice(V$2, "MonthlyAverage", "Mid", EOMONTH($A138, 0))</f>
        <v>#N/A No price available for MonthlyAverage before 29/01/2010</v>
      </c>
      <c r="W138" s="127" t="e">
        <f t="shared" si="36"/>
        <v>#VALUE!</v>
      </c>
      <c r="X138" s="141" t="str">
        <f>_xll.GetPrice(X$2, "MonthlyAverage", "Mid", EOMONTH($A138, 0))</f>
        <v>#N/A No price available for MonthlyAverage before 29/05/2015</v>
      </c>
      <c r="Y138" s="141" t="str">
        <f>_xll.GetPrice(Y$2, "MonthlyAverage", "Mid", EOMONTH($A138, 0))</f>
        <v>#N/A No price available for MonthlyAverage before 31/05/2012</v>
      </c>
      <c r="Z138" s="141" t="str">
        <f>_xll.GetPrice(Z$2, "MonthlyAverage", "Mid", EOMONTH($A138, 0))</f>
        <v>#N/A No price available for MonthlyAverage before 31/05/2012</v>
      </c>
      <c r="AA138" s="141" t="str">
        <f>_xll.GetPrice(AA$2, "MonthlyAverage", "Mid", EOMONTH($A138, 0))</f>
        <v>#N/A No price available for MonthlyAverage before 31/12/2013</v>
      </c>
      <c r="AB138" s="127" t="e">
        <f t="shared" si="37"/>
        <v>#VALUE!</v>
      </c>
      <c r="AC138" s="142" t="e">
        <f t="shared" si="40"/>
        <v>#VALUE!</v>
      </c>
      <c r="AD138" s="119" t="e">
        <f t="shared" si="41"/>
        <v>#VALUE!</v>
      </c>
      <c r="AE138" s="119" t="e">
        <f t="shared" si="42"/>
        <v>#VALUE!</v>
      </c>
      <c r="AF138" s="119" t="e">
        <f t="shared" si="43"/>
        <v>#VALUE!</v>
      </c>
      <c r="AG138" s="119" t="e">
        <f t="shared" si="44"/>
        <v>#VALUE!</v>
      </c>
    </row>
    <row r="139" spans="1:33" x14ac:dyDescent="0.3">
      <c r="A139" s="124">
        <v>37987</v>
      </c>
      <c r="B139" s="143" t="str">
        <f>_xll.GetPrice(B$2, "MonthlyAverage", "Mid", EOMONTH($A139, 0))</f>
        <v>#N/A No price available for MonthlyAverage before 30/09/2009</v>
      </c>
      <c r="C139" s="141" t="str">
        <f>_xll.GetPrice(C$2, "MonthlyAverage", "Mid", EOMONTH($A139, 0))</f>
        <v>#N/A No price available for MonthlyAverage before 30/10/2009</v>
      </c>
      <c r="D139" s="127" t="e">
        <f t="shared" si="32"/>
        <v>#VALUE!</v>
      </c>
      <c r="E139" s="141" t="str">
        <f>_xll.GetPrice(E$2, "MonthlyAverage", "Mid", EOMONTH($A139, 0))</f>
        <v>#N/A No price available for MonthlyAverage before 29/01/2010</v>
      </c>
      <c r="F139" s="141">
        <f>_xll.GetPrice(F$2, "MonthlyAverage", "Mid", EOMONTH($A139, 0))</f>
        <v>211.88</v>
      </c>
      <c r="G139" s="127" t="e">
        <f t="shared" si="33"/>
        <v>#VALUE!</v>
      </c>
      <c r="H139" s="141" t="str">
        <f>_xll.GetPrice(H$2, "MonthlyAverage", "Mid", EOMONTH($A139, 0))</f>
        <v>#N/A No price available for MonthlyAverage before 31/05/2010</v>
      </c>
      <c r="I139" s="141" t="str">
        <f>_xll.GetPrice(I$2, "MonthlyAverage", "Mid", EOMONTH($A139, 0))</f>
        <v>#N/A No price available for MonthlyAverage before 31/05/2010</v>
      </c>
      <c r="J139" s="127" t="e">
        <f t="shared" si="34"/>
        <v>#VALUE!</v>
      </c>
      <c r="K139" s="141" t="str">
        <f>_xll.GetPrice(K$2, , "Mid", EOMONTH($A139, 0))</f>
        <v>#N/A No price available before 20/06/2014</v>
      </c>
      <c r="L139" s="141" t="str">
        <f>_xll.GetPrice(L$2, , "Mid", EOMONTH($A139, 0))</f>
        <v>#N/A No price available before 21/11/2014</v>
      </c>
      <c r="M139" s="127" t="e">
        <f t="shared" si="38"/>
        <v>#VALUE!</v>
      </c>
      <c r="N139" s="141" t="str">
        <f>_xll.GetPrice(N$2, , "Mid", EOMONTH($A139, 0))</f>
        <v>#N/A No price available before 11/07/2014</v>
      </c>
      <c r="O139" s="141" t="str">
        <f>_xll.GetPrice(O$2, , "Mid", EOMONTH($A139, 0))</f>
        <v>#N/A No price available before 15/03/2019</v>
      </c>
      <c r="P139" s="127" t="e">
        <f t="shared" si="39"/>
        <v>#VALUE!</v>
      </c>
      <c r="Q139" s="141">
        <f>_xll.GetPrice(Q$2, "MonthlyAverage", "Mid", EOMONTH($A139, 0))</f>
        <v>51.5</v>
      </c>
      <c r="R139" s="141">
        <f>_xll.GetPrice(R$2, , "Mid", EOMONTH($A139, 0))</f>
        <v>88</v>
      </c>
      <c r="S139" s="141">
        <f>_xll.GetPrice(S$2, , "Mid", EOMONTH($A139, 0))</f>
        <v>98</v>
      </c>
      <c r="T139" s="127">
        <f t="shared" si="35"/>
        <v>10</v>
      </c>
      <c r="U139" s="141" t="str">
        <f>_xll.GetPrice(U$2, "MonthlyAverage", "Mid", EOMONTH($A139, 0))</f>
        <v>#N/A No price available for MonthlyAverage before 30/07/2010</v>
      </c>
      <c r="V139" s="141" t="str">
        <f>_xll.GetPrice(V$2, "MonthlyAverage", "Mid", EOMONTH($A139, 0))</f>
        <v>#N/A No price available for MonthlyAverage before 29/01/2010</v>
      </c>
      <c r="W139" s="127" t="e">
        <f t="shared" si="36"/>
        <v>#VALUE!</v>
      </c>
      <c r="X139" s="141" t="str">
        <f>_xll.GetPrice(X$2, "MonthlyAverage", "Mid", EOMONTH($A139, 0))</f>
        <v>#N/A No price available for MonthlyAverage before 29/05/2015</v>
      </c>
      <c r="Y139" s="141" t="str">
        <f>_xll.GetPrice(Y$2, "MonthlyAverage", "Mid", EOMONTH($A139, 0))</f>
        <v>#N/A No price available for MonthlyAverage before 31/05/2012</v>
      </c>
      <c r="Z139" s="141" t="str">
        <f>_xll.GetPrice(Z$2, "MonthlyAverage", "Mid", EOMONTH($A139, 0))</f>
        <v>#N/A No price available for MonthlyAverage before 31/05/2012</v>
      </c>
      <c r="AA139" s="141" t="str">
        <f>_xll.GetPrice(AA$2, "MonthlyAverage", "Mid", EOMONTH($A139, 0))</f>
        <v>#N/A No price available for MonthlyAverage before 31/12/2013</v>
      </c>
      <c r="AB139" s="127" t="e">
        <f t="shared" si="37"/>
        <v>#VALUE!</v>
      </c>
      <c r="AC139" s="142" t="e">
        <f t="shared" si="40"/>
        <v>#VALUE!</v>
      </c>
      <c r="AD139" s="119" t="e">
        <f t="shared" si="41"/>
        <v>#VALUE!</v>
      </c>
      <c r="AE139" s="119" t="e">
        <f t="shared" si="42"/>
        <v>#VALUE!</v>
      </c>
      <c r="AF139" s="119" t="e">
        <f t="shared" si="43"/>
        <v>#VALUE!</v>
      </c>
      <c r="AG139" s="119" t="e">
        <f t="shared" si="44"/>
        <v>#VALUE!</v>
      </c>
    </row>
    <row r="140" spans="1:33" x14ac:dyDescent="0.3">
      <c r="A140" s="124">
        <v>38018</v>
      </c>
      <c r="B140" s="143" t="str">
        <f>_xll.GetPrice(B$2, "MonthlyAverage", "Mid", EOMONTH($A140, 0))</f>
        <v>#N/A No price available for MonthlyAverage before 30/09/2009</v>
      </c>
      <c r="C140" s="141" t="str">
        <f>_xll.GetPrice(C$2, "MonthlyAverage", "Mid", EOMONTH($A140, 0))</f>
        <v>#N/A No price available for MonthlyAverage before 30/10/2009</v>
      </c>
      <c r="D140" s="127" t="e">
        <f t="shared" si="32"/>
        <v>#VALUE!</v>
      </c>
      <c r="E140" s="141" t="str">
        <f>_xll.GetPrice(E$2, "MonthlyAverage", "Mid", EOMONTH($A140, 0))</f>
        <v>#N/A No price available for MonthlyAverage before 29/01/2010</v>
      </c>
      <c r="F140" s="141">
        <f>_xll.GetPrice(F$2, "MonthlyAverage", "Mid", EOMONTH($A140, 0))</f>
        <v>253.75</v>
      </c>
      <c r="G140" s="127" t="e">
        <f t="shared" si="33"/>
        <v>#VALUE!</v>
      </c>
      <c r="H140" s="141" t="str">
        <f>_xll.GetPrice(H$2, "MonthlyAverage", "Mid", EOMONTH($A140, 0))</f>
        <v>#N/A No price available for MonthlyAverage before 31/05/2010</v>
      </c>
      <c r="I140" s="141" t="str">
        <f>_xll.GetPrice(I$2, "MonthlyAverage", "Mid", EOMONTH($A140, 0))</f>
        <v>#N/A No price available for MonthlyAverage before 31/05/2010</v>
      </c>
      <c r="J140" s="127" t="e">
        <f t="shared" si="34"/>
        <v>#VALUE!</v>
      </c>
      <c r="K140" s="141" t="str">
        <f>_xll.GetPrice(K$2, , "Mid", EOMONTH($A140, 0))</f>
        <v>#N/A No price available before 20/06/2014</v>
      </c>
      <c r="L140" s="141" t="str">
        <f>_xll.GetPrice(L$2, , "Mid", EOMONTH($A140, 0))</f>
        <v>#N/A No price available before 21/11/2014</v>
      </c>
      <c r="M140" s="127" t="e">
        <f t="shared" si="38"/>
        <v>#VALUE!</v>
      </c>
      <c r="N140" s="141" t="str">
        <f>_xll.GetPrice(N$2, , "Mid", EOMONTH($A140, 0))</f>
        <v>#N/A No price available before 11/07/2014</v>
      </c>
      <c r="O140" s="141" t="str">
        <f>_xll.GetPrice(O$2, , "Mid", EOMONTH($A140, 0))</f>
        <v>#N/A No price available before 15/03/2019</v>
      </c>
      <c r="P140" s="127" t="e">
        <f t="shared" si="39"/>
        <v>#VALUE!</v>
      </c>
      <c r="Q140" s="141">
        <f>_xll.GetPrice(Q$2, "MonthlyAverage", "Mid", EOMONTH($A140, 0))</f>
        <v>59.5</v>
      </c>
      <c r="R140" s="141">
        <f>_xll.GetPrice(R$2, , "Mid", EOMONTH($A140, 0))</f>
        <v>100</v>
      </c>
      <c r="S140" s="141">
        <f>_xll.GetPrice(S$2, , "Mid", EOMONTH($A140, 0))</f>
        <v>110</v>
      </c>
      <c r="T140" s="127">
        <f t="shared" si="35"/>
        <v>10</v>
      </c>
      <c r="U140" s="141" t="str">
        <f>_xll.GetPrice(U$2, "MonthlyAverage", "Mid", EOMONTH($A140, 0))</f>
        <v>#N/A No price available for MonthlyAverage before 30/07/2010</v>
      </c>
      <c r="V140" s="141" t="str">
        <f>_xll.GetPrice(V$2, "MonthlyAverage", "Mid", EOMONTH($A140, 0))</f>
        <v>#N/A No price available for MonthlyAverage before 29/01/2010</v>
      </c>
      <c r="W140" s="127" t="e">
        <f t="shared" si="36"/>
        <v>#VALUE!</v>
      </c>
      <c r="X140" s="141" t="str">
        <f>_xll.GetPrice(X$2, "MonthlyAverage", "Mid", EOMONTH($A140, 0))</f>
        <v>#N/A No price available for MonthlyAverage before 29/05/2015</v>
      </c>
      <c r="Y140" s="141" t="str">
        <f>_xll.GetPrice(Y$2, "MonthlyAverage", "Mid", EOMONTH($A140, 0))</f>
        <v>#N/A No price available for MonthlyAverage before 31/05/2012</v>
      </c>
      <c r="Z140" s="141" t="str">
        <f>_xll.GetPrice(Z$2, "MonthlyAverage", "Mid", EOMONTH($A140, 0))</f>
        <v>#N/A No price available for MonthlyAverage before 31/05/2012</v>
      </c>
      <c r="AA140" s="141" t="str">
        <f>_xll.GetPrice(AA$2, "MonthlyAverage", "Mid", EOMONTH($A140, 0))</f>
        <v>#N/A No price available for MonthlyAverage before 31/12/2013</v>
      </c>
      <c r="AB140" s="127" t="e">
        <f t="shared" si="37"/>
        <v>#VALUE!</v>
      </c>
      <c r="AC140" s="142" t="e">
        <f t="shared" si="40"/>
        <v>#VALUE!</v>
      </c>
      <c r="AD140" s="119" t="e">
        <f t="shared" si="41"/>
        <v>#VALUE!</v>
      </c>
      <c r="AE140" s="119" t="e">
        <f t="shared" si="42"/>
        <v>#VALUE!</v>
      </c>
      <c r="AF140" s="119" t="e">
        <f t="shared" si="43"/>
        <v>#VALUE!</v>
      </c>
      <c r="AG140" s="119" t="e">
        <f t="shared" si="44"/>
        <v>#VALUE!</v>
      </c>
    </row>
    <row r="141" spans="1:33" x14ac:dyDescent="0.3">
      <c r="A141" s="124">
        <v>38047</v>
      </c>
      <c r="B141" s="143" t="str">
        <f>_xll.GetPrice(B$2, "MonthlyAverage", "Mid", EOMONTH($A141, 0))</f>
        <v>#N/A No price available for MonthlyAverage before 30/09/2009</v>
      </c>
      <c r="C141" s="141" t="str">
        <f>_xll.GetPrice(C$2, "MonthlyAverage", "Mid", EOMONTH($A141, 0))</f>
        <v>#N/A No price available for MonthlyAverage before 30/10/2009</v>
      </c>
      <c r="D141" s="127" t="e">
        <f t="shared" si="32"/>
        <v>#VALUE!</v>
      </c>
      <c r="E141" s="141" t="str">
        <f>_xll.GetPrice(E$2, "MonthlyAverage", "Mid", EOMONTH($A141, 0))</f>
        <v>#N/A No price available for MonthlyAverage before 29/01/2010</v>
      </c>
      <c r="F141" s="141">
        <f>_xll.GetPrice(F$2, "MonthlyAverage", "Mid", EOMONTH($A141, 0))</f>
        <v>256</v>
      </c>
      <c r="G141" s="127" t="e">
        <f t="shared" si="33"/>
        <v>#VALUE!</v>
      </c>
      <c r="H141" s="141" t="str">
        <f>_xll.GetPrice(H$2, "MonthlyAverage", "Mid", EOMONTH($A141, 0))</f>
        <v>#N/A No price available for MonthlyAverage before 31/05/2010</v>
      </c>
      <c r="I141" s="141" t="str">
        <f>_xll.GetPrice(I$2, "MonthlyAverage", "Mid", EOMONTH($A141, 0))</f>
        <v>#N/A No price available for MonthlyAverage before 31/05/2010</v>
      </c>
      <c r="J141" s="127" t="e">
        <f t="shared" si="34"/>
        <v>#VALUE!</v>
      </c>
      <c r="K141" s="141" t="str">
        <f>_xll.GetPrice(K$2, , "Mid", EOMONTH($A141, 0))</f>
        <v>#N/A No price available before 20/06/2014</v>
      </c>
      <c r="L141" s="141" t="str">
        <f>_xll.GetPrice(L$2, , "Mid", EOMONTH($A141, 0))</f>
        <v>#N/A No price available before 21/11/2014</v>
      </c>
      <c r="M141" s="127" t="e">
        <f t="shared" si="38"/>
        <v>#VALUE!</v>
      </c>
      <c r="N141" s="141" t="str">
        <f>_xll.GetPrice(N$2, , "Mid", EOMONTH($A141, 0))</f>
        <v>#N/A No price available before 11/07/2014</v>
      </c>
      <c r="O141" s="141" t="str">
        <f>_xll.GetPrice(O$2, , "Mid", EOMONTH($A141, 0))</f>
        <v>#N/A No price available before 15/03/2019</v>
      </c>
      <c r="P141" s="127" t="e">
        <f t="shared" si="39"/>
        <v>#VALUE!</v>
      </c>
      <c r="Q141" s="141">
        <f>_xll.GetPrice(Q$2, "MonthlyAverage", "Mid", EOMONTH($A141, 0))</f>
        <v>67.5</v>
      </c>
      <c r="R141" s="141">
        <f>_xll.GetPrice(R$2, , "Mid", EOMONTH($A141, 0))</f>
        <v>112</v>
      </c>
      <c r="S141" s="141">
        <f>_xll.GetPrice(S$2, , "Mid", EOMONTH($A141, 0))</f>
        <v>122</v>
      </c>
      <c r="T141" s="127">
        <f t="shared" si="35"/>
        <v>10</v>
      </c>
      <c r="U141" s="141" t="str">
        <f>_xll.GetPrice(U$2, "MonthlyAverage", "Mid", EOMONTH($A141, 0))</f>
        <v>#N/A No price available for MonthlyAverage before 30/07/2010</v>
      </c>
      <c r="V141" s="141" t="str">
        <f>_xll.GetPrice(V$2, "MonthlyAverage", "Mid", EOMONTH($A141, 0))</f>
        <v>#N/A No price available for MonthlyAverage before 29/01/2010</v>
      </c>
      <c r="W141" s="127" t="e">
        <f t="shared" si="36"/>
        <v>#VALUE!</v>
      </c>
      <c r="X141" s="141" t="str">
        <f>_xll.GetPrice(X$2, "MonthlyAverage", "Mid", EOMONTH($A141, 0))</f>
        <v>#N/A No price available for MonthlyAverage before 29/05/2015</v>
      </c>
      <c r="Y141" s="141" t="str">
        <f>_xll.GetPrice(Y$2, "MonthlyAverage", "Mid", EOMONTH($A141, 0))</f>
        <v>#N/A No price available for MonthlyAverage before 31/05/2012</v>
      </c>
      <c r="Z141" s="141" t="str">
        <f>_xll.GetPrice(Z$2, "MonthlyAverage", "Mid", EOMONTH($A141, 0))</f>
        <v>#N/A No price available for MonthlyAverage before 31/05/2012</v>
      </c>
      <c r="AA141" s="141" t="str">
        <f>_xll.GetPrice(AA$2, "MonthlyAverage", "Mid", EOMONTH($A141, 0))</f>
        <v>#N/A No price available for MonthlyAverage before 31/12/2013</v>
      </c>
      <c r="AB141" s="127" t="e">
        <f t="shared" si="37"/>
        <v>#VALUE!</v>
      </c>
      <c r="AC141" s="142" t="e">
        <f t="shared" si="40"/>
        <v>#VALUE!</v>
      </c>
      <c r="AD141" s="119" t="e">
        <f t="shared" si="41"/>
        <v>#VALUE!</v>
      </c>
      <c r="AE141" s="119" t="e">
        <f t="shared" si="42"/>
        <v>#VALUE!</v>
      </c>
      <c r="AF141" s="119" t="e">
        <f t="shared" si="43"/>
        <v>#VALUE!</v>
      </c>
      <c r="AG141" s="119" t="e">
        <f t="shared" si="44"/>
        <v>#VALUE!</v>
      </c>
    </row>
    <row r="142" spans="1:33" x14ac:dyDescent="0.3">
      <c r="A142" s="124">
        <v>38078</v>
      </c>
      <c r="B142" s="143" t="str">
        <f>_xll.GetPrice(B$2, "MonthlyAverage", "Mid", EOMONTH($A142, 0))</f>
        <v>#N/A No price available for MonthlyAverage before 30/09/2009</v>
      </c>
      <c r="C142" s="141" t="str">
        <f>_xll.GetPrice(C$2, "MonthlyAverage", "Mid", EOMONTH($A142, 0))</f>
        <v>#N/A No price available for MonthlyAverage before 30/10/2009</v>
      </c>
      <c r="D142" s="127" t="e">
        <f t="shared" si="32"/>
        <v>#VALUE!</v>
      </c>
      <c r="E142" s="141" t="str">
        <f>_xll.GetPrice(E$2, "MonthlyAverage", "Mid", EOMONTH($A142, 0))</f>
        <v>#N/A No price available for MonthlyAverage before 29/01/2010</v>
      </c>
      <c r="F142" s="141">
        <f>_xll.GetPrice(F$2, "MonthlyAverage", "Mid", EOMONTH($A142, 0))</f>
        <v>240</v>
      </c>
      <c r="G142" s="127" t="e">
        <f t="shared" si="33"/>
        <v>#VALUE!</v>
      </c>
      <c r="H142" s="141" t="str">
        <f>_xll.GetPrice(H$2, "MonthlyAverage", "Mid", EOMONTH($A142, 0))</f>
        <v>#N/A No price available for MonthlyAverage before 31/05/2010</v>
      </c>
      <c r="I142" s="141" t="str">
        <f>_xll.GetPrice(I$2, "MonthlyAverage", "Mid", EOMONTH($A142, 0))</f>
        <v>#N/A No price available for MonthlyAverage before 31/05/2010</v>
      </c>
      <c r="J142" s="127" t="e">
        <f t="shared" si="34"/>
        <v>#VALUE!</v>
      </c>
      <c r="K142" s="141" t="str">
        <f>_xll.GetPrice(K$2, , "Mid", EOMONTH($A142, 0))</f>
        <v>#N/A No price available before 20/06/2014</v>
      </c>
      <c r="L142" s="141" t="str">
        <f>_xll.GetPrice(L$2, , "Mid", EOMONTH($A142, 0))</f>
        <v>#N/A No price available before 21/11/2014</v>
      </c>
      <c r="M142" s="127" t="e">
        <f t="shared" si="38"/>
        <v>#VALUE!</v>
      </c>
      <c r="N142" s="141" t="str">
        <f>_xll.GetPrice(N$2, , "Mid", EOMONTH($A142, 0))</f>
        <v>#N/A No price available before 11/07/2014</v>
      </c>
      <c r="O142" s="141" t="str">
        <f>_xll.GetPrice(O$2, , "Mid", EOMONTH($A142, 0))</f>
        <v>#N/A No price available before 15/03/2019</v>
      </c>
      <c r="P142" s="127" t="e">
        <f t="shared" si="39"/>
        <v>#VALUE!</v>
      </c>
      <c r="Q142" s="141">
        <f>_xll.GetPrice(Q$2, "MonthlyAverage", "Mid", EOMONTH($A142, 0))</f>
        <v>57.5</v>
      </c>
      <c r="R142" s="141">
        <f>_xll.GetPrice(R$2, , "Mid", EOMONTH($A142, 0))</f>
        <v>104</v>
      </c>
      <c r="S142" s="141">
        <f>_xll.GetPrice(S$2, , "Mid", EOMONTH($A142, 0))</f>
        <v>114</v>
      </c>
      <c r="T142" s="127">
        <f t="shared" si="35"/>
        <v>10</v>
      </c>
      <c r="U142" s="141" t="str">
        <f>_xll.GetPrice(U$2, "MonthlyAverage", "Mid", EOMONTH($A142, 0))</f>
        <v>#N/A No price available for MonthlyAverage before 30/07/2010</v>
      </c>
      <c r="V142" s="141" t="str">
        <f>_xll.GetPrice(V$2, "MonthlyAverage", "Mid", EOMONTH($A142, 0))</f>
        <v>#N/A No price available for MonthlyAverage before 29/01/2010</v>
      </c>
      <c r="W142" s="127" t="e">
        <f t="shared" si="36"/>
        <v>#VALUE!</v>
      </c>
      <c r="X142" s="141" t="str">
        <f>_xll.GetPrice(X$2, "MonthlyAverage", "Mid", EOMONTH($A142, 0))</f>
        <v>#N/A No price available for MonthlyAverage before 29/05/2015</v>
      </c>
      <c r="Y142" s="141" t="str">
        <f>_xll.GetPrice(Y$2, "MonthlyAverage", "Mid", EOMONTH($A142, 0))</f>
        <v>#N/A No price available for MonthlyAverage before 31/05/2012</v>
      </c>
      <c r="Z142" s="141" t="str">
        <f>_xll.GetPrice(Z$2, "MonthlyAverage", "Mid", EOMONTH($A142, 0))</f>
        <v>#N/A No price available for MonthlyAverage before 31/05/2012</v>
      </c>
      <c r="AA142" s="141" t="str">
        <f>_xll.GetPrice(AA$2, "MonthlyAverage", "Mid", EOMONTH($A142, 0))</f>
        <v>#N/A No price available for MonthlyAverage before 31/12/2013</v>
      </c>
      <c r="AB142" s="127" t="e">
        <f t="shared" si="37"/>
        <v>#VALUE!</v>
      </c>
      <c r="AC142" s="142" t="e">
        <f t="shared" si="40"/>
        <v>#VALUE!</v>
      </c>
      <c r="AD142" s="119" t="e">
        <f t="shared" si="41"/>
        <v>#VALUE!</v>
      </c>
      <c r="AE142" s="119" t="e">
        <f t="shared" si="42"/>
        <v>#VALUE!</v>
      </c>
      <c r="AF142" s="119" t="e">
        <f t="shared" si="43"/>
        <v>#VALUE!</v>
      </c>
      <c r="AG142" s="119" t="e">
        <f t="shared" si="44"/>
        <v>#VALUE!</v>
      </c>
    </row>
    <row r="143" spans="1:33" x14ac:dyDescent="0.3">
      <c r="A143" s="124">
        <v>38108</v>
      </c>
      <c r="B143" s="143" t="str">
        <f>_xll.GetPrice(B$2, "MonthlyAverage", "Mid", EOMONTH($A143, 0))</f>
        <v>#N/A No price available for MonthlyAverage before 30/09/2009</v>
      </c>
      <c r="C143" s="141" t="str">
        <f>_xll.GetPrice(C$2, "MonthlyAverage", "Mid", EOMONTH($A143, 0))</f>
        <v>#N/A No price available for MonthlyAverage before 30/10/2009</v>
      </c>
      <c r="D143" s="127" t="e">
        <f t="shared" si="32"/>
        <v>#VALUE!</v>
      </c>
      <c r="E143" s="141" t="str">
        <f>_xll.GetPrice(E$2, "MonthlyAverage", "Mid", EOMONTH($A143, 0))</f>
        <v>#N/A No price available for MonthlyAverage before 29/01/2010</v>
      </c>
      <c r="F143" s="141">
        <f>_xll.GetPrice(F$2, "MonthlyAverage", "Mid", EOMONTH($A143, 0))</f>
        <v>224.38</v>
      </c>
      <c r="G143" s="127" t="e">
        <f t="shared" si="33"/>
        <v>#VALUE!</v>
      </c>
      <c r="H143" s="141" t="str">
        <f>_xll.GetPrice(H$2, "MonthlyAverage", "Mid", EOMONTH($A143, 0))</f>
        <v>#N/A No price available for MonthlyAverage before 31/05/2010</v>
      </c>
      <c r="I143" s="141" t="str">
        <f>_xll.GetPrice(I$2, "MonthlyAverage", "Mid", EOMONTH($A143, 0))</f>
        <v>#N/A No price available for MonthlyAverage before 31/05/2010</v>
      </c>
      <c r="J143" s="127" t="e">
        <f t="shared" si="34"/>
        <v>#VALUE!</v>
      </c>
      <c r="K143" s="141" t="str">
        <f>_xll.GetPrice(K$2, , "Mid", EOMONTH($A143, 0))</f>
        <v>#N/A No price available before 20/06/2014</v>
      </c>
      <c r="L143" s="141" t="str">
        <f>_xll.GetPrice(L$2, , "Mid", EOMONTH($A143, 0))</f>
        <v>#N/A No price available before 21/11/2014</v>
      </c>
      <c r="M143" s="127" t="e">
        <f t="shared" si="38"/>
        <v>#VALUE!</v>
      </c>
      <c r="N143" s="141" t="str">
        <f>_xll.GetPrice(N$2, , "Mid", EOMONTH($A143, 0))</f>
        <v>#N/A No price available before 11/07/2014</v>
      </c>
      <c r="O143" s="141" t="str">
        <f>_xll.GetPrice(O$2, , "Mid", EOMONTH($A143, 0))</f>
        <v>#N/A No price available before 15/03/2019</v>
      </c>
      <c r="P143" s="127" t="e">
        <f t="shared" si="39"/>
        <v>#VALUE!</v>
      </c>
      <c r="Q143" s="141">
        <f>_xll.GetPrice(Q$2, "MonthlyAverage", "Mid", EOMONTH($A143, 0))</f>
        <v>42.5</v>
      </c>
      <c r="R143" s="141">
        <f>_xll.GetPrice(R$2, , "Mid", EOMONTH($A143, 0))</f>
        <v>89</v>
      </c>
      <c r="S143" s="141">
        <f>_xll.GetPrice(S$2, , "Mid", EOMONTH($A143, 0))</f>
        <v>102</v>
      </c>
      <c r="T143" s="127">
        <f t="shared" si="35"/>
        <v>13</v>
      </c>
      <c r="U143" s="141" t="str">
        <f>_xll.GetPrice(U$2, "MonthlyAverage", "Mid", EOMONTH($A143, 0))</f>
        <v>#N/A No price available for MonthlyAverage before 30/07/2010</v>
      </c>
      <c r="V143" s="141" t="str">
        <f>_xll.GetPrice(V$2, "MonthlyAverage", "Mid", EOMONTH($A143, 0))</f>
        <v>#N/A No price available for MonthlyAverage before 29/01/2010</v>
      </c>
      <c r="W143" s="127" t="e">
        <f t="shared" si="36"/>
        <v>#VALUE!</v>
      </c>
      <c r="X143" s="141" t="str">
        <f>_xll.GetPrice(X$2, "MonthlyAverage", "Mid", EOMONTH($A143, 0))</f>
        <v>#N/A No price available for MonthlyAverage before 29/05/2015</v>
      </c>
      <c r="Y143" s="141" t="str">
        <f>_xll.GetPrice(Y$2, "MonthlyAverage", "Mid", EOMONTH($A143, 0))</f>
        <v>#N/A No price available for MonthlyAverage before 31/05/2012</v>
      </c>
      <c r="Z143" s="141" t="str">
        <f>_xll.GetPrice(Z$2, "MonthlyAverage", "Mid", EOMONTH($A143, 0))</f>
        <v>#N/A No price available for MonthlyAverage before 31/05/2012</v>
      </c>
      <c r="AA143" s="141" t="str">
        <f>_xll.GetPrice(AA$2, "MonthlyAverage", "Mid", EOMONTH($A143, 0))</f>
        <v>#N/A No price available for MonthlyAverage before 31/12/2013</v>
      </c>
      <c r="AB143" s="127" t="e">
        <f t="shared" si="37"/>
        <v>#VALUE!</v>
      </c>
      <c r="AC143" s="142" t="e">
        <f t="shared" si="40"/>
        <v>#VALUE!</v>
      </c>
      <c r="AD143" s="119" t="e">
        <f t="shared" si="41"/>
        <v>#VALUE!</v>
      </c>
      <c r="AE143" s="119" t="e">
        <f t="shared" si="42"/>
        <v>#VALUE!</v>
      </c>
      <c r="AF143" s="119" t="e">
        <f t="shared" si="43"/>
        <v>#VALUE!</v>
      </c>
      <c r="AG143" s="119" t="e">
        <f t="shared" si="44"/>
        <v>#VALUE!</v>
      </c>
    </row>
    <row r="144" spans="1:33" x14ac:dyDescent="0.3">
      <c r="A144" s="124">
        <v>38139</v>
      </c>
      <c r="B144" s="143" t="str">
        <f>_xll.GetPrice(B$2, "MonthlyAverage", "Mid", EOMONTH($A144, 0))</f>
        <v>#N/A No price available for MonthlyAverage before 30/09/2009</v>
      </c>
      <c r="C144" s="141" t="str">
        <f>_xll.GetPrice(C$2, "MonthlyAverage", "Mid", EOMONTH($A144, 0))</f>
        <v>#N/A No price available for MonthlyAverage before 30/10/2009</v>
      </c>
      <c r="D144" s="127" t="e">
        <f t="shared" si="32"/>
        <v>#VALUE!</v>
      </c>
      <c r="E144" s="141" t="str">
        <f>_xll.GetPrice(E$2, "MonthlyAverage", "Mid", EOMONTH($A144, 0))</f>
        <v>#N/A No price available for MonthlyAverage before 29/01/2010</v>
      </c>
      <c r="F144" s="141">
        <f>_xll.GetPrice(F$2, "MonthlyAverage", "Mid", EOMONTH($A144, 0))</f>
        <v>194</v>
      </c>
      <c r="G144" s="127" t="e">
        <f t="shared" si="33"/>
        <v>#VALUE!</v>
      </c>
      <c r="H144" s="141" t="str">
        <f>_xll.GetPrice(H$2, "MonthlyAverage", "Mid", EOMONTH($A144, 0))</f>
        <v>#N/A No price available for MonthlyAverage before 31/05/2010</v>
      </c>
      <c r="I144" s="141" t="str">
        <f>_xll.GetPrice(I$2, "MonthlyAverage", "Mid", EOMONTH($A144, 0))</f>
        <v>#N/A No price available for MonthlyAverage before 31/05/2010</v>
      </c>
      <c r="J144" s="127" t="e">
        <f t="shared" si="34"/>
        <v>#VALUE!</v>
      </c>
      <c r="K144" s="141" t="str">
        <f>_xll.GetPrice(K$2, , "Mid", EOMONTH($A144, 0))</f>
        <v>#N/A No price available before 20/06/2014</v>
      </c>
      <c r="L144" s="141" t="str">
        <f>_xll.GetPrice(L$2, , "Mid", EOMONTH($A144, 0))</f>
        <v>#N/A No price available before 21/11/2014</v>
      </c>
      <c r="M144" s="127" t="e">
        <f t="shared" si="38"/>
        <v>#VALUE!</v>
      </c>
      <c r="N144" s="141" t="str">
        <f>_xll.GetPrice(N$2, , "Mid", EOMONTH($A144, 0))</f>
        <v>#N/A No price available before 11/07/2014</v>
      </c>
      <c r="O144" s="141" t="str">
        <f>_xll.GetPrice(O$2, , "Mid", EOMONTH($A144, 0))</f>
        <v>#N/A No price available before 15/03/2019</v>
      </c>
      <c r="P144" s="127" t="e">
        <f t="shared" si="39"/>
        <v>#VALUE!</v>
      </c>
      <c r="Q144" s="141">
        <f>_xll.GetPrice(Q$2, "MonthlyAverage", "Mid", EOMONTH($A144, 0))</f>
        <v>30.5</v>
      </c>
      <c r="R144" s="141">
        <f>_xll.GetPrice(R$2, , "Mid", EOMONTH($A144, 0))</f>
        <v>69</v>
      </c>
      <c r="S144" s="141">
        <f>_xll.GetPrice(S$2, , "Mid", EOMONTH($A144, 0))</f>
        <v>88</v>
      </c>
      <c r="T144" s="127">
        <f t="shared" si="35"/>
        <v>19</v>
      </c>
      <c r="U144" s="141" t="str">
        <f>_xll.GetPrice(U$2, "MonthlyAverage", "Mid", EOMONTH($A144, 0))</f>
        <v>#N/A No price available for MonthlyAverage before 30/07/2010</v>
      </c>
      <c r="V144" s="141" t="str">
        <f>_xll.GetPrice(V$2, "MonthlyAverage", "Mid", EOMONTH($A144, 0))</f>
        <v>#N/A No price available for MonthlyAverage before 29/01/2010</v>
      </c>
      <c r="W144" s="127" t="e">
        <f t="shared" si="36"/>
        <v>#VALUE!</v>
      </c>
      <c r="X144" s="141" t="str">
        <f>_xll.GetPrice(X$2, "MonthlyAverage", "Mid", EOMONTH($A144, 0))</f>
        <v>#N/A No price available for MonthlyAverage before 29/05/2015</v>
      </c>
      <c r="Y144" s="141" t="str">
        <f>_xll.GetPrice(Y$2, "MonthlyAverage", "Mid", EOMONTH($A144, 0))</f>
        <v>#N/A No price available for MonthlyAverage before 31/05/2012</v>
      </c>
      <c r="Z144" s="141" t="str">
        <f>_xll.GetPrice(Z$2, "MonthlyAverage", "Mid", EOMONTH($A144, 0))</f>
        <v>#N/A No price available for MonthlyAverage before 31/05/2012</v>
      </c>
      <c r="AA144" s="141" t="str">
        <f>_xll.GetPrice(AA$2, "MonthlyAverage", "Mid", EOMONTH($A144, 0))</f>
        <v>#N/A No price available for MonthlyAverage before 31/12/2013</v>
      </c>
      <c r="AB144" s="127" t="e">
        <f t="shared" si="37"/>
        <v>#VALUE!</v>
      </c>
      <c r="AC144" s="142" t="e">
        <f t="shared" si="40"/>
        <v>#VALUE!</v>
      </c>
      <c r="AD144" s="119" t="e">
        <f t="shared" si="41"/>
        <v>#VALUE!</v>
      </c>
      <c r="AE144" s="119" t="e">
        <f t="shared" si="42"/>
        <v>#VALUE!</v>
      </c>
      <c r="AF144" s="119" t="e">
        <f t="shared" si="43"/>
        <v>#VALUE!</v>
      </c>
      <c r="AG144" s="119" t="e">
        <f t="shared" si="44"/>
        <v>#VALUE!</v>
      </c>
    </row>
    <row r="145" spans="1:33" x14ac:dyDescent="0.3">
      <c r="A145" s="124">
        <v>38169</v>
      </c>
      <c r="B145" s="143" t="str">
        <f>_xll.GetPrice(B$2, "MonthlyAverage", "Mid", EOMONTH($A145, 0))</f>
        <v>#N/A No price available for MonthlyAverage before 30/09/2009</v>
      </c>
      <c r="C145" s="141" t="str">
        <f>_xll.GetPrice(C$2, "MonthlyAverage", "Mid", EOMONTH($A145, 0))</f>
        <v>#N/A No price available for MonthlyAverage before 30/10/2009</v>
      </c>
      <c r="D145" s="127" t="e">
        <f t="shared" si="32"/>
        <v>#VALUE!</v>
      </c>
      <c r="E145" s="141" t="str">
        <f>_xll.GetPrice(E$2, "MonthlyAverage", "Mid", EOMONTH($A145, 0))</f>
        <v>#N/A No price available for MonthlyAverage before 29/01/2010</v>
      </c>
      <c r="F145" s="141">
        <f>_xll.GetPrice(F$2, "MonthlyAverage", "Mid", EOMONTH($A145, 0))</f>
        <v>235</v>
      </c>
      <c r="G145" s="127" t="e">
        <f t="shared" si="33"/>
        <v>#VALUE!</v>
      </c>
      <c r="H145" s="141" t="str">
        <f>_xll.GetPrice(H$2, "MonthlyAverage", "Mid", EOMONTH($A145, 0))</f>
        <v>#N/A No price available for MonthlyAverage before 31/05/2010</v>
      </c>
      <c r="I145" s="141" t="str">
        <f>_xll.GetPrice(I$2, "MonthlyAverage", "Mid", EOMONTH($A145, 0))</f>
        <v>#N/A No price available for MonthlyAverage before 31/05/2010</v>
      </c>
      <c r="J145" s="127" t="e">
        <f t="shared" si="34"/>
        <v>#VALUE!</v>
      </c>
      <c r="K145" s="141" t="str">
        <f>_xll.GetPrice(K$2, , "Mid", EOMONTH($A145, 0))</f>
        <v>#N/A No price available before 20/06/2014</v>
      </c>
      <c r="L145" s="141" t="str">
        <f>_xll.GetPrice(L$2, , "Mid", EOMONTH($A145, 0))</f>
        <v>#N/A No price available before 21/11/2014</v>
      </c>
      <c r="M145" s="127" t="e">
        <f t="shared" si="38"/>
        <v>#VALUE!</v>
      </c>
      <c r="N145" s="141" t="str">
        <f>_xll.GetPrice(N$2, , "Mid", EOMONTH($A145, 0))</f>
        <v>#N/A No price available before 11/07/2014</v>
      </c>
      <c r="O145" s="141" t="str">
        <f>_xll.GetPrice(O$2, , "Mid", EOMONTH($A145, 0))</f>
        <v>#N/A No price available before 15/03/2019</v>
      </c>
      <c r="P145" s="127" t="e">
        <f t="shared" si="39"/>
        <v>#VALUE!</v>
      </c>
      <c r="Q145" s="141">
        <f>_xll.GetPrice(Q$2, "MonthlyAverage", "Mid", EOMONTH($A145, 0))</f>
        <v>42.5</v>
      </c>
      <c r="R145" s="141">
        <f>_xll.GetPrice(R$2, , "Mid", EOMONTH($A145, 0))</f>
        <v>81</v>
      </c>
      <c r="S145" s="141">
        <f>_xll.GetPrice(S$2, , "Mid", EOMONTH($A145, 0))</f>
        <v>100</v>
      </c>
      <c r="T145" s="127">
        <f t="shared" si="35"/>
        <v>19</v>
      </c>
      <c r="U145" s="141" t="str">
        <f>_xll.GetPrice(U$2, "MonthlyAverage", "Mid", EOMONTH($A145, 0))</f>
        <v>#N/A No price available for MonthlyAverage before 30/07/2010</v>
      </c>
      <c r="V145" s="141" t="str">
        <f>_xll.GetPrice(V$2, "MonthlyAverage", "Mid", EOMONTH($A145, 0))</f>
        <v>#N/A No price available for MonthlyAverage before 29/01/2010</v>
      </c>
      <c r="W145" s="127" t="e">
        <f t="shared" si="36"/>
        <v>#VALUE!</v>
      </c>
      <c r="X145" s="141" t="str">
        <f>_xll.GetPrice(X$2, "MonthlyAverage", "Mid", EOMONTH($A145, 0))</f>
        <v>#N/A No price available for MonthlyAverage before 29/05/2015</v>
      </c>
      <c r="Y145" s="141" t="str">
        <f>_xll.GetPrice(Y$2, "MonthlyAverage", "Mid", EOMONTH($A145, 0))</f>
        <v>#N/A No price available for MonthlyAverage before 31/05/2012</v>
      </c>
      <c r="Z145" s="141" t="str">
        <f>_xll.GetPrice(Z$2, "MonthlyAverage", "Mid", EOMONTH($A145, 0))</f>
        <v>#N/A No price available for MonthlyAverage before 31/05/2012</v>
      </c>
      <c r="AA145" s="141" t="str">
        <f>_xll.GetPrice(AA$2, "MonthlyAverage", "Mid", EOMONTH($A145, 0))</f>
        <v>#N/A No price available for MonthlyAverage before 31/12/2013</v>
      </c>
      <c r="AB145" s="127" t="e">
        <f t="shared" si="37"/>
        <v>#VALUE!</v>
      </c>
      <c r="AC145" s="142" t="e">
        <f t="shared" si="40"/>
        <v>#VALUE!</v>
      </c>
      <c r="AD145" s="119" t="e">
        <f t="shared" si="41"/>
        <v>#VALUE!</v>
      </c>
      <c r="AE145" s="119" t="e">
        <f t="shared" si="42"/>
        <v>#VALUE!</v>
      </c>
      <c r="AF145" s="119" t="e">
        <f t="shared" si="43"/>
        <v>#VALUE!</v>
      </c>
      <c r="AG145" s="119" t="e">
        <f t="shared" si="44"/>
        <v>#VALUE!</v>
      </c>
    </row>
    <row r="146" spans="1:33" x14ac:dyDescent="0.3">
      <c r="A146" s="124">
        <v>38200</v>
      </c>
      <c r="B146" s="143" t="str">
        <f>_xll.GetPrice(B$2, "MonthlyAverage", "Mid", EOMONTH($A146, 0))</f>
        <v>#N/A No price available for MonthlyAverage before 30/09/2009</v>
      </c>
      <c r="C146" s="141" t="str">
        <f>_xll.GetPrice(C$2, "MonthlyAverage", "Mid", EOMONTH($A146, 0))</f>
        <v>#N/A No price available for MonthlyAverage before 30/10/2009</v>
      </c>
      <c r="D146" s="127" t="e">
        <f t="shared" si="32"/>
        <v>#VALUE!</v>
      </c>
      <c r="E146" s="141" t="str">
        <f>_xll.GetPrice(E$2, "MonthlyAverage", "Mid", EOMONTH($A146, 0))</f>
        <v>#N/A No price available for MonthlyAverage before 29/01/2010</v>
      </c>
      <c r="F146" s="141">
        <f>_xll.GetPrice(F$2, "MonthlyAverage", "Mid", EOMONTH($A146, 0))</f>
        <v>265</v>
      </c>
      <c r="G146" s="127" t="e">
        <f t="shared" si="33"/>
        <v>#VALUE!</v>
      </c>
      <c r="H146" s="141" t="str">
        <f>_xll.GetPrice(H$2, "MonthlyAverage", "Mid", EOMONTH($A146, 0))</f>
        <v>#N/A No price available for MonthlyAverage before 31/05/2010</v>
      </c>
      <c r="I146" s="141" t="str">
        <f>_xll.GetPrice(I$2, "MonthlyAverage", "Mid", EOMONTH($A146, 0))</f>
        <v>#N/A No price available for MonthlyAverage before 31/05/2010</v>
      </c>
      <c r="J146" s="127" t="e">
        <f t="shared" si="34"/>
        <v>#VALUE!</v>
      </c>
      <c r="K146" s="141" t="str">
        <f>_xll.GetPrice(K$2, , "Mid", EOMONTH($A146, 0))</f>
        <v>#N/A No price available before 20/06/2014</v>
      </c>
      <c r="L146" s="141" t="str">
        <f>_xll.GetPrice(L$2, , "Mid", EOMONTH($A146, 0))</f>
        <v>#N/A No price available before 21/11/2014</v>
      </c>
      <c r="M146" s="127" t="e">
        <f t="shared" si="38"/>
        <v>#VALUE!</v>
      </c>
      <c r="N146" s="141" t="str">
        <f>_xll.GetPrice(N$2, , "Mid", EOMONTH($A146, 0))</f>
        <v>#N/A No price available before 11/07/2014</v>
      </c>
      <c r="O146" s="141" t="str">
        <f>_xll.GetPrice(O$2, , "Mid", EOMONTH($A146, 0))</f>
        <v>#N/A No price available before 15/03/2019</v>
      </c>
      <c r="P146" s="127" t="e">
        <f t="shared" si="39"/>
        <v>#VALUE!</v>
      </c>
      <c r="Q146" s="141">
        <f>_xll.GetPrice(Q$2, "MonthlyAverage", "Mid", EOMONTH($A146, 0))</f>
        <v>57.5</v>
      </c>
      <c r="R146" s="141">
        <f>_xll.GetPrice(R$2, , "Mid", EOMONTH($A146, 0))</f>
        <v>103</v>
      </c>
      <c r="S146" s="141">
        <f>_xll.GetPrice(S$2, , "Mid", EOMONTH($A146, 0))</f>
        <v>122</v>
      </c>
      <c r="T146" s="127">
        <f t="shared" si="35"/>
        <v>19</v>
      </c>
      <c r="U146" s="141" t="str">
        <f>_xll.GetPrice(U$2, "MonthlyAverage", "Mid", EOMONTH($A146, 0))</f>
        <v>#N/A No price available for MonthlyAverage before 30/07/2010</v>
      </c>
      <c r="V146" s="141" t="str">
        <f>_xll.GetPrice(V$2, "MonthlyAverage", "Mid", EOMONTH($A146, 0))</f>
        <v>#N/A No price available for MonthlyAverage before 29/01/2010</v>
      </c>
      <c r="W146" s="127" t="e">
        <f t="shared" si="36"/>
        <v>#VALUE!</v>
      </c>
      <c r="X146" s="141" t="str">
        <f>_xll.GetPrice(X$2, "MonthlyAverage", "Mid", EOMONTH($A146, 0))</f>
        <v>#N/A No price available for MonthlyAverage before 29/05/2015</v>
      </c>
      <c r="Y146" s="141" t="str">
        <f>_xll.GetPrice(Y$2, "MonthlyAverage", "Mid", EOMONTH($A146, 0))</f>
        <v>#N/A No price available for MonthlyAverage before 31/05/2012</v>
      </c>
      <c r="Z146" s="141" t="str">
        <f>_xll.GetPrice(Z$2, "MonthlyAverage", "Mid", EOMONTH($A146, 0))</f>
        <v>#N/A No price available for MonthlyAverage before 31/05/2012</v>
      </c>
      <c r="AA146" s="141" t="str">
        <f>_xll.GetPrice(AA$2, "MonthlyAverage", "Mid", EOMONTH($A146, 0))</f>
        <v>#N/A No price available for MonthlyAverage before 31/12/2013</v>
      </c>
      <c r="AB146" s="127" t="e">
        <f t="shared" si="37"/>
        <v>#VALUE!</v>
      </c>
      <c r="AC146" s="142" t="e">
        <f t="shared" si="40"/>
        <v>#VALUE!</v>
      </c>
      <c r="AD146" s="119" t="e">
        <f t="shared" si="41"/>
        <v>#VALUE!</v>
      </c>
      <c r="AE146" s="119" t="e">
        <f t="shared" si="42"/>
        <v>#VALUE!</v>
      </c>
      <c r="AF146" s="119" t="e">
        <f t="shared" si="43"/>
        <v>#VALUE!</v>
      </c>
      <c r="AG146" s="119" t="e">
        <f t="shared" si="44"/>
        <v>#VALUE!</v>
      </c>
    </row>
    <row r="147" spans="1:33" x14ac:dyDescent="0.3">
      <c r="A147" s="124">
        <v>38231</v>
      </c>
      <c r="B147" s="143" t="str">
        <f>_xll.GetPrice(B$2, "MonthlyAverage", "Mid", EOMONTH($A147, 0))</f>
        <v>#N/A No price available for MonthlyAverage before 30/09/2009</v>
      </c>
      <c r="C147" s="141" t="str">
        <f>_xll.GetPrice(C$2, "MonthlyAverage", "Mid", EOMONTH($A147, 0))</f>
        <v>#N/A No price available for MonthlyAverage before 30/10/2009</v>
      </c>
      <c r="D147" s="127" t="e">
        <f t="shared" si="32"/>
        <v>#VALUE!</v>
      </c>
      <c r="E147" s="141" t="str">
        <f>_xll.GetPrice(E$2, "MonthlyAverage", "Mid", EOMONTH($A147, 0))</f>
        <v>#N/A No price available for MonthlyAverage before 29/01/2010</v>
      </c>
      <c r="F147" s="141">
        <f>_xll.GetPrice(F$2, "MonthlyAverage", "Mid", EOMONTH($A147, 0))</f>
        <v>253</v>
      </c>
      <c r="G147" s="127" t="e">
        <f t="shared" si="33"/>
        <v>#VALUE!</v>
      </c>
      <c r="H147" s="141" t="str">
        <f>_xll.GetPrice(H$2, "MonthlyAverage", "Mid", EOMONTH($A147, 0))</f>
        <v>#N/A No price available for MonthlyAverage before 31/05/2010</v>
      </c>
      <c r="I147" s="141" t="str">
        <f>_xll.GetPrice(I$2, "MonthlyAverage", "Mid", EOMONTH($A147, 0))</f>
        <v>#N/A No price available for MonthlyAverage before 31/05/2010</v>
      </c>
      <c r="J147" s="127" t="e">
        <f t="shared" si="34"/>
        <v>#VALUE!</v>
      </c>
      <c r="K147" s="141" t="str">
        <f>_xll.GetPrice(K$2, , "Mid", EOMONTH($A147, 0))</f>
        <v>#N/A No price available before 20/06/2014</v>
      </c>
      <c r="L147" s="141" t="str">
        <f>_xll.GetPrice(L$2, , "Mid", EOMONTH($A147, 0))</f>
        <v>#N/A No price available before 21/11/2014</v>
      </c>
      <c r="M147" s="127" t="e">
        <f t="shared" si="38"/>
        <v>#VALUE!</v>
      </c>
      <c r="N147" s="141" t="str">
        <f>_xll.GetPrice(N$2, , "Mid", EOMONTH($A147, 0))</f>
        <v>#N/A No price available before 11/07/2014</v>
      </c>
      <c r="O147" s="141" t="str">
        <f>_xll.GetPrice(O$2, , "Mid", EOMONTH($A147, 0))</f>
        <v>#N/A No price available before 15/03/2019</v>
      </c>
      <c r="P147" s="127" t="e">
        <f t="shared" si="39"/>
        <v>#VALUE!</v>
      </c>
      <c r="Q147" s="141">
        <f>_xll.GetPrice(Q$2, "MonthlyAverage", "Mid", EOMONTH($A147, 0))</f>
        <v>47.5</v>
      </c>
      <c r="R147" s="141">
        <f>_xll.GetPrice(R$2, , "Mid", EOMONTH($A147, 0))</f>
        <v>93</v>
      </c>
      <c r="S147" s="141">
        <f>_xll.GetPrice(S$2, , "Mid", EOMONTH($A147, 0))</f>
        <v>122</v>
      </c>
      <c r="T147" s="127">
        <f t="shared" si="35"/>
        <v>29</v>
      </c>
      <c r="U147" s="141" t="str">
        <f>_xll.GetPrice(U$2, "MonthlyAverage", "Mid", EOMONTH($A147, 0))</f>
        <v>#N/A No price available for MonthlyAverage before 30/07/2010</v>
      </c>
      <c r="V147" s="141" t="str">
        <f>_xll.GetPrice(V$2, "MonthlyAverage", "Mid", EOMONTH($A147, 0))</f>
        <v>#N/A No price available for MonthlyAverage before 29/01/2010</v>
      </c>
      <c r="W147" s="127" t="e">
        <f t="shared" si="36"/>
        <v>#VALUE!</v>
      </c>
      <c r="X147" s="141" t="str">
        <f>_xll.GetPrice(X$2, "MonthlyAverage", "Mid", EOMONTH($A147, 0))</f>
        <v>#N/A No price available for MonthlyAverage before 29/05/2015</v>
      </c>
      <c r="Y147" s="141" t="str">
        <f>_xll.GetPrice(Y$2, "MonthlyAverage", "Mid", EOMONTH($A147, 0))</f>
        <v>#N/A No price available for MonthlyAverage before 31/05/2012</v>
      </c>
      <c r="Z147" s="141" t="str">
        <f>_xll.GetPrice(Z$2, "MonthlyAverage", "Mid", EOMONTH($A147, 0))</f>
        <v>#N/A No price available for MonthlyAverage before 31/05/2012</v>
      </c>
      <c r="AA147" s="141" t="str">
        <f>_xll.GetPrice(AA$2, "MonthlyAverage", "Mid", EOMONTH($A147, 0))</f>
        <v>#N/A No price available for MonthlyAverage before 31/12/2013</v>
      </c>
      <c r="AB147" s="127" t="e">
        <f t="shared" si="37"/>
        <v>#VALUE!</v>
      </c>
      <c r="AC147" s="142" t="e">
        <f t="shared" si="40"/>
        <v>#VALUE!</v>
      </c>
      <c r="AD147" s="119" t="e">
        <f t="shared" si="41"/>
        <v>#VALUE!</v>
      </c>
      <c r="AE147" s="119" t="e">
        <f t="shared" si="42"/>
        <v>#VALUE!</v>
      </c>
      <c r="AF147" s="119" t="e">
        <f t="shared" si="43"/>
        <v>#VALUE!</v>
      </c>
      <c r="AG147" s="119" t="e">
        <f t="shared" si="44"/>
        <v>#VALUE!</v>
      </c>
    </row>
    <row r="148" spans="1:33" x14ac:dyDescent="0.3">
      <c r="A148" s="124">
        <v>38261</v>
      </c>
      <c r="B148" s="143" t="str">
        <f>_xll.GetPrice(B$2, "MonthlyAverage", "Mid", EOMONTH($A148, 0))</f>
        <v>#N/A No price available for MonthlyAverage before 30/09/2009</v>
      </c>
      <c r="C148" s="141" t="str">
        <f>_xll.GetPrice(C$2, "MonthlyAverage", "Mid", EOMONTH($A148, 0))</f>
        <v>#N/A No price available for MonthlyAverage before 30/10/2009</v>
      </c>
      <c r="D148" s="127" t="e">
        <f t="shared" si="32"/>
        <v>#VALUE!</v>
      </c>
      <c r="E148" s="141" t="str">
        <f>_xll.GetPrice(E$2, "MonthlyAverage", "Mid", EOMONTH($A148, 0))</f>
        <v>#N/A No price available for MonthlyAverage before 29/01/2010</v>
      </c>
      <c r="F148" s="141">
        <f>_xll.GetPrice(F$2, "MonthlyAverage", "Mid", EOMONTH($A148, 0))</f>
        <v>270.63</v>
      </c>
      <c r="G148" s="127" t="e">
        <f t="shared" si="33"/>
        <v>#VALUE!</v>
      </c>
      <c r="H148" s="141" t="str">
        <f>_xll.GetPrice(H$2, "MonthlyAverage", "Mid", EOMONTH($A148, 0))</f>
        <v>#N/A No price available for MonthlyAverage before 31/05/2010</v>
      </c>
      <c r="I148" s="141" t="str">
        <f>_xll.GetPrice(I$2, "MonthlyAverage", "Mid", EOMONTH($A148, 0))</f>
        <v>#N/A No price available for MonthlyAverage before 31/05/2010</v>
      </c>
      <c r="J148" s="127" t="e">
        <f t="shared" si="34"/>
        <v>#VALUE!</v>
      </c>
      <c r="K148" s="141" t="str">
        <f>_xll.GetPrice(K$2, , "Mid", EOMONTH($A148, 0))</f>
        <v>#N/A No price available before 20/06/2014</v>
      </c>
      <c r="L148" s="141" t="str">
        <f>_xll.GetPrice(L$2, , "Mid", EOMONTH($A148, 0))</f>
        <v>#N/A No price available before 21/11/2014</v>
      </c>
      <c r="M148" s="127" t="e">
        <f t="shared" si="38"/>
        <v>#VALUE!</v>
      </c>
      <c r="N148" s="141" t="str">
        <f>_xll.GetPrice(N$2, , "Mid", EOMONTH($A148, 0))</f>
        <v>#N/A No price available before 11/07/2014</v>
      </c>
      <c r="O148" s="141" t="str">
        <f>_xll.GetPrice(O$2, , "Mid", EOMONTH($A148, 0))</f>
        <v>#N/A No price available before 15/03/2019</v>
      </c>
      <c r="P148" s="127" t="e">
        <f t="shared" si="39"/>
        <v>#VALUE!</v>
      </c>
      <c r="Q148" s="141">
        <f>_xll.GetPrice(Q$2, "MonthlyAverage", "Mid", EOMONTH($A148, 0))</f>
        <v>67.5</v>
      </c>
      <c r="R148" s="141">
        <f>_xll.GetPrice(R$2, , "Mid", EOMONTH($A148, 0))</f>
        <v>113</v>
      </c>
      <c r="S148" s="141">
        <f>_xll.GetPrice(S$2, , "Mid", EOMONTH($A148, 0))</f>
        <v>142</v>
      </c>
      <c r="T148" s="127">
        <f t="shared" si="35"/>
        <v>29</v>
      </c>
      <c r="U148" s="141" t="str">
        <f>_xll.GetPrice(U$2, "MonthlyAverage", "Mid", EOMONTH($A148, 0))</f>
        <v>#N/A No price available for MonthlyAverage before 30/07/2010</v>
      </c>
      <c r="V148" s="141" t="str">
        <f>_xll.GetPrice(V$2, "MonthlyAverage", "Mid", EOMONTH($A148, 0))</f>
        <v>#N/A No price available for MonthlyAverage before 29/01/2010</v>
      </c>
      <c r="W148" s="127" t="e">
        <f t="shared" si="36"/>
        <v>#VALUE!</v>
      </c>
      <c r="X148" s="141" t="str">
        <f>_xll.GetPrice(X$2, "MonthlyAverage", "Mid", EOMONTH($A148, 0))</f>
        <v>#N/A No price available for MonthlyAverage before 29/05/2015</v>
      </c>
      <c r="Y148" s="141" t="str">
        <f>_xll.GetPrice(Y$2, "MonthlyAverage", "Mid", EOMONTH($A148, 0))</f>
        <v>#N/A No price available for MonthlyAverage before 31/05/2012</v>
      </c>
      <c r="Z148" s="141" t="str">
        <f>_xll.GetPrice(Z$2, "MonthlyAverage", "Mid", EOMONTH($A148, 0))</f>
        <v>#N/A No price available for MonthlyAverage before 31/05/2012</v>
      </c>
      <c r="AA148" s="141" t="str">
        <f>_xll.GetPrice(AA$2, "MonthlyAverage", "Mid", EOMONTH($A148, 0))</f>
        <v>#N/A No price available for MonthlyAverage before 31/12/2013</v>
      </c>
      <c r="AB148" s="127" t="e">
        <f t="shared" si="37"/>
        <v>#VALUE!</v>
      </c>
      <c r="AC148" s="142" t="e">
        <f t="shared" si="40"/>
        <v>#VALUE!</v>
      </c>
      <c r="AD148" s="119" t="e">
        <f t="shared" si="41"/>
        <v>#VALUE!</v>
      </c>
      <c r="AE148" s="119" t="e">
        <f t="shared" si="42"/>
        <v>#VALUE!</v>
      </c>
      <c r="AF148" s="119" t="e">
        <f t="shared" si="43"/>
        <v>#VALUE!</v>
      </c>
      <c r="AG148" s="119" t="e">
        <f t="shared" si="44"/>
        <v>#VALUE!</v>
      </c>
    </row>
    <row r="149" spans="1:33" x14ac:dyDescent="0.3">
      <c r="A149" s="124">
        <v>38292</v>
      </c>
      <c r="B149" s="143" t="str">
        <f>_xll.GetPrice(B$2, "MonthlyAverage", "Mid", EOMONTH($A149, 0))</f>
        <v>#N/A No price available for MonthlyAverage before 30/09/2009</v>
      </c>
      <c r="C149" s="141" t="str">
        <f>_xll.GetPrice(C$2, "MonthlyAverage", "Mid", EOMONTH($A149, 0))</f>
        <v>#N/A No price available for MonthlyAverage before 30/10/2009</v>
      </c>
      <c r="D149" s="127" t="e">
        <f t="shared" si="32"/>
        <v>#VALUE!</v>
      </c>
      <c r="E149" s="141" t="str">
        <f>_xll.GetPrice(E$2, "MonthlyAverage", "Mid", EOMONTH($A149, 0))</f>
        <v>#N/A No price available for MonthlyAverage before 29/01/2010</v>
      </c>
      <c r="F149" s="141">
        <f>_xll.GetPrice(F$2, "MonthlyAverage", "Mid", EOMONTH($A149, 0))</f>
        <v>286.25</v>
      </c>
      <c r="G149" s="127" t="e">
        <f t="shared" si="33"/>
        <v>#VALUE!</v>
      </c>
      <c r="H149" s="141" t="str">
        <f>_xll.GetPrice(H$2, "MonthlyAverage", "Mid", EOMONTH($A149, 0))</f>
        <v>#N/A No price available for MonthlyAverage before 31/05/2010</v>
      </c>
      <c r="I149" s="141" t="str">
        <f>_xll.GetPrice(I$2, "MonthlyAverage", "Mid", EOMONTH($A149, 0))</f>
        <v>#N/A No price available for MonthlyAverage before 31/05/2010</v>
      </c>
      <c r="J149" s="127" t="e">
        <f t="shared" si="34"/>
        <v>#VALUE!</v>
      </c>
      <c r="K149" s="141" t="str">
        <f>_xll.GetPrice(K$2, , "Mid", EOMONTH($A149, 0))</f>
        <v>#N/A No price available before 20/06/2014</v>
      </c>
      <c r="L149" s="141" t="str">
        <f>_xll.GetPrice(L$2, , "Mid", EOMONTH($A149, 0))</f>
        <v>#N/A No price available before 21/11/2014</v>
      </c>
      <c r="M149" s="127" t="e">
        <f t="shared" si="38"/>
        <v>#VALUE!</v>
      </c>
      <c r="N149" s="141" t="str">
        <f>_xll.GetPrice(N$2, , "Mid", EOMONTH($A149, 0))</f>
        <v>#N/A No price available before 11/07/2014</v>
      </c>
      <c r="O149" s="141" t="str">
        <f>_xll.GetPrice(O$2, , "Mid", EOMONTH($A149, 0))</f>
        <v>#N/A No price available before 15/03/2019</v>
      </c>
      <c r="P149" s="127" t="e">
        <f t="shared" si="39"/>
        <v>#VALUE!</v>
      </c>
      <c r="Q149" s="141">
        <f>_xll.GetPrice(Q$2, "MonthlyAverage", "Mid", EOMONTH($A149, 0))</f>
        <v>67.5</v>
      </c>
      <c r="R149" s="141">
        <f>_xll.GetPrice(R$2, , "Mid", EOMONTH($A149, 0))</f>
        <v>113</v>
      </c>
      <c r="S149" s="141">
        <f>_xll.GetPrice(S$2, , "Mid", EOMONTH($A149, 0))</f>
        <v>142</v>
      </c>
      <c r="T149" s="127">
        <f t="shared" si="35"/>
        <v>29</v>
      </c>
      <c r="U149" s="141" t="str">
        <f>_xll.GetPrice(U$2, "MonthlyAverage", "Mid", EOMONTH($A149, 0))</f>
        <v>#N/A No price available for MonthlyAverage before 30/07/2010</v>
      </c>
      <c r="V149" s="141" t="str">
        <f>_xll.GetPrice(V$2, "MonthlyAverage", "Mid", EOMONTH($A149, 0))</f>
        <v>#N/A No price available for MonthlyAverage before 29/01/2010</v>
      </c>
      <c r="W149" s="127" t="e">
        <f t="shared" si="36"/>
        <v>#VALUE!</v>
      </c>
      <c r="X149" s="141" t="str">
        <f>_xll.GetPrice(X$2, "MonthlyAverage", "Mid", EOMONTH($A149, 0))</f>
        <v>#N/A No price available for MonthlyAverage before 29/05/2015</v>
      </c>
      <c r="Y149" s="141" t="str">
        <f>_xll.GetPrice(Y$2, "MonthlyAverage", "Mid", EOMONTH($A149, 0))</f>
        <v>#N/A No price available for MonthlyAverage before 31/05/2012</v>
      </c>
      <c r="Z149" s="141" t="str">
        <f>_xll.GetPrice(Z$2, "MonthlyAverage", "Mid", EOMONTH($A149, 0))</f>
        <v>#N/A No price available for MonthlyAverage before 31/05/2012</v>
      </c>
      <c r="AA149" s="141" t="str">
        <f>_xll.GetPrice(AA$2, "MonthlyAverage", "Mid", EOMONTH($A149, 0))</f>
        <v>#N/A No price available for MonthlyAverage before 31/12/2013</v>
      </c>
      <c r="AB149" s="127" t="e">
        <f t="shared" si="37"/>
        <v>#VALUE!</v>
      </c>
      <c r="AC149" s="142" t="e">
        <f t="shared" si="40"/>
        <v>#VALUE!</v>
      </c>
      <c r="AD149" s="119" t="e">
        <f t="shared" si="41"/>
        <v>#VALUE!</v>
      </c>
      <c r="AE149" s="119" t="e">
        <f t="shared" si="42"/>
        <v>#VALUE!</v>
      </c>
      <c r="AF149" s="119" t="e">
        <f t="shared" si="43"/>
        <v>#VALUE!</v>
      </c>
      <c r="AG149" s="119" t="e">
        <f t="shared" si="44"/>
        <v>#VALUE!</v>
      </c>
    </row>
    <row r="150" spans="1:33" x14ac:dyDescent="0.3">
      <c r="A150" s="124">
        <v>38322</v>
      </c>
      <c r="B150" s="143" t="str">
        <f>_xll.GetPrice(B$2, "MonthlyAverage", "Mid", EOMONTH($A150, 0))</f>
        <v>#N/A No price available for MonthlyAverage before 30/09/2009</v>
      </c>
      <c r="C150" s="141" t="str">
        <f>_xll.GetPrice(C$2, "MonthlyAverage", "Mid", EOMONTH($A150, 0))</f>
        <v>#N/A No price available for MonthlyAverage before 30/10/2009</v>
      </c>
      <c r="D150" s="127" t="e">
        <f t="shared" si="32"/>
        <v>#VALUE!</v>
      </c>
      <c r="E150" s="141" t="str">
        <f>_xll.GetPrice(E$2, "MonthlyAverage", "Mid", EOMONTH($A150, 0))</f>
        <v>#N/A No price available for MonthlyAverage before 29/01/2010</v>
      </c>
      <c r="F150" s="141">
        <f>_xll.GetPrice(F$2, "MonthlyAverage", "Mid", EOMONTH($A150, 0))</f>
        <v>264</v>
      </c>
      <c r="G150" s="127" t="e">
        <f t="shared" si="33"/>
        <v>#VALUE!</v>
      </c>
      <c r="H150" s="141" t="str">
        <f>_xll.GetPrice(H$2, "MonthlyAverage", "Mid", EOMONTH($A150, 0))</f>
        <v>#N/A No price available for MonthlyAverage before 31/05/2010</v>
      </c>
      <c r="I150" s="141" t="str">
        <f>_xll.GetPrice(I$2, "MonthlyAverage", "Mid", EOMONTH($A150, 0))</f>
        <v>#N/A No price available for MonthlyAverage before 31/05/2010</v>
      </c>
      <c r="J150" s="127" t="e">
        <f t="shared" si="34"/>
        <v>#VALUE!</v>
      </c>
      <c r="K150" s="141" t="str">
        <f>_xll.GetPrice(K$2, , "Mid", EOMONTH($A150, 0))</f>
        <v>#N/A No price available before 20/06/2014</v>
      </c>
      <c r="L150" s="141" t="str">
        <f>_xll.GetPrice(L$2, , "Mid", EOMONTH($A150, 0))</f>
        <v>#N/A No price available before 21/11/2014</v>
      </c>
      <c r="M150" s="127" t="e">
        <f t="shared" si="38"/>
        <v>#VALUE!</v>
      </c>
      <c r="N150" s="141" t="str">
        <f>_xll.GetPrice(N$2, , "Mid", EOMONTH($A150, 0))</f>
        <v>#N/A No price available before 11/07/2014</v>
      </c>
      <c r="O150" s="141" t="str">
        <f>_xll.GetPrice(O$2, , "Mid", EOMONTH($A150, 0))</f>
        <v>#N/A No price available before 15/03/2019</v>
      </c>
      <c r="P150" s="127" t="e">
        <f t="shared" si="39"/>
        <v>#VALUE!</v>
      </c>
      <c r="Q150" s="141">
        <f>_xll.GetPrice(Q$2, "MonthlyAverage", "Mid", EOMONTH($A150, 0))</f>
        <v>32.5</v>
      </c>
      <c r="R150" s="141">
        <f>_xll.GetPrice(R$2, , "Mid", EOMONTH($A150, 0))</f>
        <v>78</v>
      </c>
      <c r="S150" s="141">
        <f>_xll.GetPrice(S$2, , "Mid", EOMONTH($A150, 0))</f>
        <v>107</v>
      </c>
      <c r="T150" s="127">
        <f t="shared" si="35"/>
        <v>29</v>
      </c>
      <c r="U150" s="141" t="str">
        <f>_xll.GetPrice(U$2, "MonthlyAverage", "Mid", EOMONTH($A150, 0))</f>
        <v>#N/A No price available for MonthlyAverage before 30/07/2010</v>
      </c>
      <c r="V150" s="141" t="str">
        <f>_xll.GetPrice(V$2, "MonthlyAverage", "Mid", EOMONTH($A150, 0))</f>
        <v>#N/A No price available for MonthlyAverage before 29/01/2010</v>
      </c>
      <c r="W150" s="127" t="e">
        <f t="shared" si="36"/>
        <v>#VALUE!</v>
      </c>
      <c r="X150" s="141" t="str">
        <f>_xll.GetPrice(X$2, "MonthlyAverage", "Mid", EOMONTH($A150, 0))</f>
        <v>#N/A No price available for MonthlyAverage before 29/05/2015</v>
      </c>
      <c r="Y150" s="141" t="str">
        <f>_xll.GetPrice(Y$2, "MonthlyAverage", "Mid", EOMONTH($A150, 0))</f>
        <v>#N/A No price available for MonthlyAverage before 31/05/2012</v>
      </c>
      <c r="Z150" s="141" t="str">
        <f>_xll.GetPrice(Z$2, "MonthlyAverage", "Mid", EOMONTH($A150, 0))</f>
        <v>#N/A No price available for MonthlyAverage before 31/05/2012</v>
      </c>
      <c r="AA150" s="141" t="str">
        <f>_xll.GetPrice(AA$2, "MonthlyAverage", "Mid", EOMONTH($A150, 0))</f>
        <v>#N/A No price available for MonthlyAverage before 31/12/2013</v>
      </c>
      <c r="AB150" s="127" t="e">
        <f t="shared" si="37"/>
        <v>#VALUE!</v>
      </c>
      <c r="AC150" s="142" t="e">
        <f t="shared" si="40"/>
        <v>#VALUE!</v>
      </c>
      <c r="AD150" s="119" t="e">
        <f t="shared" si="41"/>
        <v>#VALUE!</v>
      </c>
      <c r="AE150" s="119" t="e">
        <f t="shared" si="42"/>
        <v>#VALUE!</v>
      </c>
      <c r="AF150" s="119" t="e">
        <f t="shared" si="43"/>
        <v>#VALUE!</v>
      </c>
      <c r="AG150" s="119" t="e">
        <f t="shared" si="44"/>
        <v>#VALUE!</v>
      </c>
    </row>
    <row r="151" spans="1:33" x14ac:dyDescent="0.3">
      <c r="A151" s="124">
        <v>38353</v>
      </c>
      <c r="B151" s="143" t="str">
        <f>_xll.GetPrice(B$2, "MonthlyAverage", "Mid", EOMONTH($A151, 0))</f>
        <v>#N/A No price available for MonthlyAverage before 30/09/2009</v>
      </c>
      <c r="C151" s="141" t="str">
        <f>_xll.GetPrice(C$2, "MonthlyAverage", "Mid", EOMONTH($A151, 0))</f>
        <v>#N/A No price available for MonthlyAverage before 30/10/2009</v>
      </c>
      <c r="D151" s="127" t="e">
        <f t="shared" si="32"/>
        <v>#VALUE!</v>
      </c>
      <c r="E151" s="141" t="str">
        <f>_xll.GetPrice(E$2, "MonthlyAverage", "Mid", EOMONTH($A151, 0))</f>
        <v>#N/A No price available for MonthlyAverage before 29/01/2010</v>
      </c>
      <c r="F151" s="141">
        <f>_xll.GetPrice(F$2, "MonthlyAverage", "Mid", EOMONTH($A151, 0))</f>
        <v>251.88</v>
      </c>
      <c r="G151" s="127" t="e">
        <f t="shared" si="33"/>
        <v>#VALUE!</v>
      </c>
      <c r="H151" s="141" t="str">
        <f>_xll.GetPrice(H$2, "MonthlyAverage", "Mid", EOMONTH($A151, 0))</f>
        <v>#N/A No price available for MonthlyAverage before 31/05/2010</v>
      </c>
      <c r="I151" s="141" t="str">
        <f>_xll.GetPrice(I$2, "MonthlyAverage", "Mid", EOMONTH($A151, 0))</f>
        <v>#N/A No price available for MonthlyAverage before 31/05/2010</v>
      </c>
      <c r="J151" s="127" t="e">
        <f t="shared" si="34"/>
        <v>#VALUE!</v>
      </c>
      <c r="K151" s="141" t="str">
        <f>_xll.GetPrice(K$2, , "Mid", EOMONTH($A151, 0))</f>
        <v>#N/A No price available before 20/06/2014</v>
      </c>
      <c r="L151" s="141" t="str">
        <f>_xll.GetPrice(L$2, , "Mid", EOMONTH($A151, 0))</f>
        <v>#N/A No price available before 21/11/2014</v>
      </c>
      <c r="M151" s="127" t="e">
        <f t="shared" si="38"/>
        <v>#VALUE!</v>
      </c>
      <c r="N151" s="141" t="str">
        <f>_xll.GetPrice(N$2, , "Mid", EOMONTH($A151, 0))</f>
        <v>#N/A No price available before 11/07/2014</v>
      </c>
      <c r="O151" s="141" t="str">
        <f>_xll.GetPrice(O$2, , "Mid", EOMONTH($A151, 0))</f>
        <v>#N/A No price available before 15/03/2019</v>
      </c>
      <c r="P151" s="127" t="e">
        <f t="shared" si="39"/>
        <v>#VALUE!</v>
      </c>
      <c r="Q151" s="141">
        <f>_xll.GetPrice(Q$2, "MonthlyAverage", "Mid", EOMONTH($A151, 0))</f>
        <v>32.5</v>
      </c>
      <c r="R151" s="141">
        <f>_xll.GetPrice(R$2, , "Mid", EOMONTH($A151, 0))</f>
        <v>78</v>
      </c>
      <c r="S151" s="141">
        <f>_xll.GetPrice(S$2, , "Mid", EOMONTH($A151, 0))</f>
        <v>107</v>
      </c>
      <c r="T151" s="127">
        <f t="shared" si="35"/>
        <v>29</v>
      </c>
      <c r="U151" s="141" t="str">
        <f>_xll.GetPrice(U$2, "MonthlyAverage", "Mid", EOMONTH($A151, 0))</f>
        <v>#N/A No price available for MonthlyAverage before 30/07/2010</v>
      </c>
      <c r="V151" s="141" t="str">
        <f>_xll.GetPrice(V$2, "MonthlyAverage", "Mid", EOMONTH($A151, 0))</f>
        <v>#N/A No price available for MonthlyAverage before 29/01/2010</v>
      </c>
      <c r="W151" s="127" t="e">
        <f t="shared" si="36"/>
        <v>#VALUE!</v>
      </c>
      <c r="X151" s="141" t="str">
        <f>_xll.GetPrice(X$2, "MonthlyAverage", "Mid", EOMONTH($A151, 0))</f>
        <v>#N/A No price available for MonthlyAverage before 29/05/2015</v>
      </c>
      <c r="Y151" s="141" t="str">
        <f>_xll.GetPrice(Y$2, "MonthlyAverage", "Mid", EOMONTH($A151, 0))</f>
        <v>#N/A No price available for MonthlyAverage before 31/05/2012</v>
      </c>
      <c r="Z151" s="141" t="str">
        <f>_xll.GetPrice(Z$2, "MonthlyAverage", "Mid", EOMONTH($A151, 0))</f>
        <v>#N/A No price available for MonthlyAverage before 31/05/2012</v>
      </c>
      <c r="AA151" s="141" t="str">
        <f>_xll.GetPrice(AA$2, "MonthlyAverage", "Mid", EOMONTH($A151, 0))</f>
        <v>#N/A No price available for MonthlyAverage before 31/12/2013</v>
      </c>
      <c r="AB151" s="127" t="e">
        <f t="shared" si="37"/>
        <v>#VALUE!</v>
      </c>
      <c r="AC151" s="142" t="e">
        <f t="shared" si="40"/>
        <v>#VALUE!</v>
      </c>
      <c r="AD151" s="119" t="e">
        <f t="shared" si="41"/>
        <v>#VALUE!</v>
      </c>
      <c r="AE151" s="119" t="e">
        <f t="shared" si="42"/>
        <v>#VALUE!</v>
      </c>
      <c r="AF151" s="119" t="e">
        <f t="shared" si="43"/>
        <v>#VALUE!</v>
      </c>
      <c r="AG151" s="119" t="e">
        <f t="shared" si="44"/>
        <v>#VALUE!</v>
      </c>
    </row>
    <row r="152" spans="1:33" x14ac:dyDescent="0.3">
      <c r="A152" s="124">
        <v>38384</v>
      </c>
      <c r="B152" s="143" t="str">
        <f>_xll.GetPrice(B$2, "MonthlyAverage", "Mid", EOMONTH($A152, 0))</f>
        <v>#N/A No price available for MonthlyAverage before 30/09/2009</v>
      </c>
      <c r="C152" s="141" t="str">
        <f>_xll.GetPrice(C$2, "MonthlyAverage", "Mid", EOMONTH($A152, 0))</f>
        <v>#N/A No price available for MonthlyAverage before 30/10/2009</v>
      </c>
      <c r="D152" s="127" t="e">
        <f t="shared" si="32"/>
        <v>#VALUE!</v>
      </c>
      <c r="E152" s="141" t="str">
        <f>_xll.GetPrice(E$2, "MonthlyAverage", "Mid", EOMONTH($A152, 0))</f>
        <v>#N/A No price available for MonthlyAverage before 29/01/2010</v>
      </c>
      <c r="F152" s="141">
        <f>_xll.GetPrice(F$2, "MonthlyAverage", "Mid", EOMONTH($A152, 0))</f>
        <v>250.63</v>
      </c>
      <c r="G152" s="127" t="e">
        <f t="shared" si="33"/>
        <v>#VALUE!</v>
      </c>
      <c r="H152" s="141" t="str">
        <f>_xll.GetPrice(H$2, "MonthlyAverage", "Mid", EOMONTH($A152, 0))</f>
        <v>#N/A No price available for MonthlyAverage before 31/05/2010</v>
      </c>
      <c r="I152" s="141" t="str">
        <f>_xll.GetPrice(I$2, "MonthlyAverage", "Mid", EOMONTH($A152, 0))</f>
        <v>#N/A No price available for MonthlyAverage before 31/05/2010</v>
      </c>
      <c r="J152" s="127" t="e">
        <f t="shared" si="34"/>
        <v>#VALUE!</v>
      </c>
      <c r="K152" s="141" t="str">
        <f>_xll.GetPrice(K$2, , "Mid", EOMONTH($A152, 0))</f>
        <v>#N/A No price available before 20/06/2014</v>
      </c>
      <c r="L152" s="141" t="str">
        <f>_xll.GetPrice(L$2, , "Mid", EOMONTH($A152, 0))</f>
        <v>#N/A No price available before 21/11/2014</v>
      </c>
      <c r="M152" s="127" t="e">
        <f t="shared" si="38"/>
        <v>#VALUE!</v>
      </c>
      <c r="N152" s="141" t="str">
        <f>_xll.GetPrice(N$2, , "Mid", EOMONTH($A152, 0))</f>
        <v>#N/A No price available before 11/07/2014</v>
      </c>
      <c r="O152" s="141" t="str">
        <f>_xll.GetPrice(O$2, , "Mid", EOMONTH($A152, 0))</f>
        <v>#N/A No price available before 15/03/2019</v>
      </c>
      <c r="P152" s="127" t="e">
        <f t="shared" si="39"/>
        <v>#VALUE!</v>
      </c>
      <c r="Q152" s="141">
        <f>_xll.GetPrice(Q$2, "MonthlyAverage", "Mid", EOMONTH($A152, 0))</f>
        <v>32.5</v>
      </c>
      <c r="R152" s="141">
        <f>_xll.GetPrice(R$2, , "Mid", EOMONTH($A152, 0))</f>
        <v>78</v>
      </c>
      <c r="S152" s="141">
        <f>_xll.GetPrice(S$2, , "Mid", EOMONTH($A152, 0))</f>
        <v>107</v>
      </c>
      <c r="T152" s="127">
        <f t="shared" si="35"/>
        <v>29</v>
      </c>
      <c r="U152" s="141" t="str">
        <f>_xll.GetPrice(U$2, "MonthlyAverage", "Mid", EOMONTH($A152, 0))</f>
        <v>#N/A No price available for MonthlyAverage before 30/07/2010</v>
      </c>
      <c r="V152" s="141" t="str">
        <f>_xll.GetPrice(V$2, "MonthlyAverage", "Mid", EOMONTH($A152, 0))</f>
        <v>#N/A No price available for MonthlyAverage before 29/01/2010</v>
      </c>
      <c r="W152" s="127" t="e">
        <f t="shared" si="36"/>
        <v>#VALUE!</v>
      </c>
      <c r="X152" s="141" t="str">
        <f>_xll.GetPrice(X$2, "MonthlyAverage", "Mid", EOMONTH($A152, 0))</f>
        <v>#N/A No price available for MonthlyAverage before 29/05/2015</v>
      </c>
      <c r="Y152" s="141" t="str">
        <f>_xll.GetPrice(Y$2, "MonthlyAverage", "Mid", EOMONTH($A152, 0))</f>
        <v>#N/A No price available for MonthlyAverage before 31/05/2012</v>
      </c>
      <c r="Z152" s="141" t="str">
        <f>_xll.GetPrice(Z$2, "MonthlyAverage", "Mid", EOMONTH($A152, 0))</f>
        <v>#N/A No price available for MonthlyAverage before 31/05/2012</v>
      </c>
      <c r="AA152" s="141" t="str">
        <f>_xll.GetPrice(AA$2, "MonthlyAverage", "Mid", EOMONTH($A152, 0))</f>
        <v>#N/A No price available for MonthlyAverage before 31/12/2013</v>
      </c>
      <c r="AB152" s="127" t="e">
        <f t="shared" si="37"/>
        <v>#VALUE!</v>
      </c>
      <c r="AC152" s="142" t="e">
        <f t="shared" si="40"/>
        <v>#VALUE!</v>
      </c>
      <c r="AD152" s="119" t="e">
        <f t="shared" si="41"/>
        <v>#VALUE!</v>
      </c>
      <c r="AE152" s="119" t="e">
        <f t="shared" si="42"/>
        <v>#VALUE!</v>
      </c>
      <c r="AF152" s="119" t="e">
        <f t="shared" si="43"/>
        <v>#VALUE!</v>
      </c>
      <c r="AG152" s="119" t="e">
        <f t="shared" si="44"/>
        <v>#VALUE!</v>
      </c>
    </row>
    <row r="153" spans="1:33" x14ac:dyDescent="0.3">
      <c r="A153" s="124">
        <v>38412</v>
      </c>
      <c r="B153" s="143" t="str">
        <f>_xll.GetPrice(B$2, "MonthlyAverage", "Mid", EOMONTH($A153, 0))</f>
        <v>#N/A No price available for MonthlyAverage before 30/09/2009</v>
      </c>
      <c r="C153" s="141" t="str">
        <f>_xll.GetPrice(C$2, "MonthlyAverage", "Mid", EOMONTH($A153, 0))</f>
        <v>#N/A No price available for MonthlyAverage before 30/10/2009</v>
      </c>
      <c r="D153" s="127" t="e">
        <f t="shared" si="32"/>
        <v>#VALUE!</v>
      </c>
      <c r="E153" s="141" t="str">
        <f>_xll.GetPrice(E$2, "MonthlyAverage", "Mid", EOMONTH($A153, 0))</f>
        <v>#N/A No price available for MonthlyAverage before 29/01/2010</v>
      </c>
      <c r="F153" s="141">
        <f>_xll.GetPrice(F$2, "MonthlyAverage", "Mid", EOMONTH($A153, 0))</f>
        <v>247</v>
      </c>
      <c r="G153" s="127" t="e">
        <f t="shared" si="33"/>
        <v>#VALUE!</v>
      </c>
      <c r="H153" s="141" t="str">
        <f>_xll.GetPrice(H$2, "MonthlyAverage", "Mid", EOMONTH($A153, 0))</f>
        <v>#N/A No price available for MonthlyAverage before 31/05/2010</v>
      </c>
      <c r="I153" s="141" t="str">
        <f>_xll.GetPrice(I$2, "MonthlyAverage", "Mid", EOMONTH($A153, 0))</f>
        <v>#N/A No price available for MonthlyAverage before 31/05/2010</v>
      </c>
      <c r="J153" s="127" t="e">
        <f t="shared" si="34"/>
        <v>#VALUE!</v>
      </c>
      <c r="K153" s="141" t="str">
        <f>_xll.GetPrice(K$2, , "Mid", EOMONTH($A153, 0))</f>
        <v>#N/A No price available before 20/06/2014</v>
      </c>
      <c r="L153" s="141" t="str">
        <f>_xll.GetPrice(L$2, , "Mid", EOMONTH($A153, 0))</f>
        <v>#N/A No price available before 21/11/2014</v>
      </c>
      <c r="M153" s="127" t="e">
        <f t="shared" si="38"/>
        <v>#VALUE!</v>
      </c>
      <c r="N153" s="141" t="str">
        <f>_xll.GetPrice(N$2, , "Mid", EOMONTH($A153, 0))</f>
        <v>#N/A No price available before 11/07/2014</v>
      </c>
      <c r="O153" s="141" t="str">
        <f>_xll.GetPrice(O$2, , "Mid", EOMONTH($A153, 0))</f>
        <v>#N/A No price available before 15/03/2019</v>
      </c>
      <c r="P153" s="127" t="e">
        <f t="shared" si="39"/>
        <v>#VALUE!</v>
      </c>
      <c r="Q153" s="141">
        <f>_xll.GetPrice(Q$2, "MonthlyAverage", "Mid", EOMONTH($A153, 0))</f>
        <v>32.5</v>
      </c>
      <c r="R153" s="141">
        <f>_xll.GetPrice(R$2, , "Mid", EOMONTH($A153, 0))</f>
        <v>78</v>
      </c>
      <c r="S153" s="141">
        <f>_xll.GetPrice(S$2, , "Mid", EOMONTH($A153, 0))</f>
        <v>105</v>
      </c>
      <c r="T153" s="127">
        <f t="shared" si="35"/>
        <v>27</v>
      </c>
      <c r="U153" s="141" t="str">
        <f>_xll.GetPrice(U$2, "MonthlyAverage", "Mid", EOMONTH($A153, 0))</f>
        <v>#N/A No price available for MonthlyAverage before 30/07/2010</v>
      </c>
      <c r="V153" s="141" t="str">
        <f>_xll.GetPrice(V$2, "MonthlyAverage", "Mid", EOMONTH($A153, 0))</f>
        <v>#N/A No price available for MonthlyAverage before 29/01/2010</v>
      </c>
      <c r="W153" s="127" t="e">
        <f t="shared" si="36"/>
        <v>#VALUE!</v>
      </c>
      <c r="X153" s="141" t="str">
        <f>_xll.GetPrice(X$2, "MonthlyAverage", "Mid", EOMONTH($A153, 0))</f>
        <v>#N/A No price available for MonthlyAverage before 29/05/2015</v>
      </c>
      <c r="Y153" s="141" t="str">
        <f>_xll.GetPrice(Y$2, "MonthlyAverage", "Mid", EOMONTH($A153, 0))</f>
        <v>#N/A No price available for MonthlyAverage before 31/05/2012</v>
      </c>
      <c r="Z153" s="141" t="str">
        <f>_xll.GetPrice(Z$2, "MonthlyAverage", "Mid", EOMONTH($A153, 0))</f>
        <v>#N/A No price available for MonthlyAverage before 31/05/2012</v>
      </c>
      <c r="AA153" s="141" t="str">
        <f>_xll.GetPrice(AA$2, "MonthlyAverage", "Mid", EOMONTH($A153, 0))</f>
        <v>#N/A No price available for MonthlyAverage before 31/12/2013</v>
      </c>
      <c r="AB153" s="127" t="e">
        <f t="shared" si="37"/>
        <v>#VALUE!</v>
      </c>
      <c r="AC153" s="142" t="e">
        <f t="shared" si="40"/>
        <v>#VALUE!</v>
      </c>
      <c r="AD153" s="119" t="e">
        <f t="shared" si="41"/>
        <v>#VALUE!</v>
      </c>
      <c r="AE153" s="119" t="e">
        <f t="shared" si="42"/>
        <v>#VALUE!</v>
      </c>
      <c r="AF153" s="119" t="e">
        <f t="shared" si="43"/>
        <v>#VALUE!</v>
      </c>
      <c r="AG153" s="119" t="e">
        <f t="shared" si="44"/>
        <v>#VALUE!</v>
      </c>
    </row>
    <row r="154" spans="1:33" x14ac:dyDescent="0.3">
      <c r="A154" s="124">
        <v>38443</v>
      </c>
      <c r="B154" s="143" t="str">
        <f>_xll.GetPrice(B$2, "MonthlyAverage", "Mid", EOMONTH($A154, 0))</f>
        <v>#N/A No price available for MonthlyAverage before 30/09/2009</v>
      </c>
      <c r="C154" s="141" t="str">
        <f>_xll.GetPrice(C$2, "MonthlyAverage", "Mid", EOMONTH($A154, 0))</f>
        <v>#N/A No price available for MonthlyAverage before 30/10/2009</v>
      </c>
      <c r="D154" s="127" t="e">
        <f t="shared" si="32"/>
        <v>#VALUE!</v>
      </c>
      <c r="E154" s="141" t="str">
        <f>_xll.GetPrice(E$2, "MonthlyAverage", "Mid", EOMONTH($A154, 0))</f>
        <v>#N/A No price available for MonthlyAverage before 29/01/2010</v>
      </c>
      <c r="F154" s="141">
        <f>_xll.GetPrice(F$2, "MonthlyAverage", "Mid", EOMONTH($A154, 0))</f>
        <v>244.38</v>
      </c>
      <c r="G154" s="127" t="e">
        <f t="shared" si="33"/>
        <v>#VALUE!</v>
      </c>
      <c r="H154" s="141" t="str">
        <f>_xll.GetPrice(H$2, "MonthlyAverage", "Mid", EOMONTH($A154, 0))</f>
        <v>#N/A No price available for MonthlyAverage before 31/05/2010</v>
      </c>
      <c r="I154" s="141" t="str">
        <f>_xll.GetPrice(I$2, "MonthlyAverage", "Mid", EOMONTH($A154, 0))</f>
        <v>#N/A No price available for MonthlyAverage before 31/05/2010</v>
      </c>
      <c r="J154" s="127" t="e">
        <f t="shared" si="34"/>
        <v>#VALUE!</v>
      </c>
      <c r="K154" s="141" t="str">
        <f>_xll.GetPrice(K$2, , "Mid", EOMONTH($A154, 0))</f>
        <v>#N/A No price available before 20/06/2014</v>
      </c>
      <c r="L154" s="141" t="str">
        <f>_xll.GetPrice(L$2, , "Mid", EOMONTH($A154, 0))</f>
        <v>#N/A No price available before 21/11/2014</v>
      </c>
      <c r="M154" s="127" t="e">
        <f t="shared" si="38"/>
        <v>#VALUE!</v>
      </c>
      <c r="N154" s="141" t="str">
        <f>_xll.GetPrice(N$2, , "Mid", EOMONTH($A154, 0))</f>
        <v>#N/A No price available before 11/07/2014</v>
      </c>
      <c r="O154" s="141" t="str">
        <f>_xll.GetPrice(O$2, , "Mid", EOMONTH($A154, 0))</f>
        <v>#N/A No price available before 15/03/2019</v>
      </c>
      <c r="P154" s="127" t="e">
        <f t="shared" si="39"/>
        <v>#VALUE!</v>
      </c>
      <c r="Q154" s="141">
        <f>_xll.GetPrice(Q$2, "MonthlyAverage", "Mid", EOMONTH($A154, 0))</f>
        <v>48.5</v>
      </c>
      <c r="R154" s="141">
        <f>_xll.GetPrice(R$2, , "Mid", EOMONTH($A154, 0))</f>
        <v>78</v>
      </c>
      <c r="S154" s="141">
        <f>_xll.GetPrice(S$2, , "Mid", EOMONTH($A154, 0))</f>
        <v>105</v>
      </c>
      <c r="T154" s="127">
        <f t="shared" si="35"/>
        <v>27</v>
      </c>
      <c r="U154" s="141" t="str">
        <f>_xll.GetPrice(U$2, "MonthlyAverage", "Mid", EOMONTH($A154, 0))</f>
        <v>#N/A No price available for MonthlyAverage before 30/07/2010</v>
      </c>
      <c r="V154" s="141" t="str">
        <f>_xll.GetPrice(V$2, "MonthlyAverage", "Mid", EOMONTH($A154, 0))</f>
        <v>#N/A No price available for MonthlyAverage before 29/01/2010</v>
      </c>
      <c r="W154" s="127" t="e">
        <f t="shared" si="36"/>
        <v>#VALUE!</v>
      </c>
      <c r="X154" s="141" t="str">
        <f>_xll.GetPrice(X$2, "MonthlyAverage", "Mid", EOMONTH($A154, 0))</f>
        <v>#N/A No price available for MonthlyAverage before 29/05/2015</v>
      </c>
      <c r="Y154" s="141" t="str">
        <f>_xll.GetPrice(Y$2, "MonthlyAverage", "Mid", EOMONTH($A154, 0))</f>
        <v>#N/A No price available for MonthlyAverage before 31/05/2012</v>
      </c>
      <c r="Z154" s="141" t="str">
        <f>_xll.GetPrice(Z$2, "MonthlyAverage", "Mid", EOMONTH($A154, 0))</f>
        <v>#N/A No price available for MonthlyAverage before 31/05/2012</v>
      </c>
      <c r="AA154" s="141" t="str">
        <f>_xll.GetPrice(AA$2, "MonthlyAverage", "Mid", EOMONTH($A154, 0))</f>
        <v>#N/A No price available for MonthlyAverage before 31/12/2013</v>
      </c>
      <c r="AB154" s="127" t="e">
        <f t="shared" si="37"/>
        <v>#VALUE!</v>
      </c>
      <c r="AC154" s="142" t="e">
        <f t="shared" si="40"/>
        <v>#VALUE!</v>
      </c>
      <c r="AD154" s="119" t="e">
        <f t="shared" si="41"/>
        <v>#VALUE!</v>
      </c>
      <c r="AE154" s="119" t="e">
        <f t="shared" si="42"/>
        <v>#VALUE!</v>
      </c>
      <c r="AF154" s="119" t="e">
        <f t="shared" si="43"/>
        <v>#VALUE!</v>
      </c>
      <c r="AG154" s="119" t="e">
        <f t="shared" si="44"/>
        <v>#VALUE!</v>
      </c>
    </row>
    <row r="155" spans="1:33" x14ac:dyDescent="0.3">
      <c r="A155" s="124">
        <v>38473</v>
      </c>
      <c r="B155" s="143" t="str">
        <f>_xll.GetPrice(B$2, "MonthlyAverage", "Mid", EOMONTH($A155, 0))</f>
        <v>#N/A No price available for MonthlyAverage before 30/09/2009</v>
      </c>
      <c r="C155" s="141" t="str">
        <f>_xll.GetPrice(C$2, "MonthlyAverage", "Mid", EOMONTH($A155, 0))</f>
        <v>#N/A No price available for MonthlyAverage before 30/10/2009</v>
      </c>
      <c r="D155" s="127" t="e">
        <f t="shared" si="32"/>
        <v>#VALUE!</v>
      </c>
      <c r="E155" s="141" t="str">
        <f>_xll.GetPrice(E$2, "MonthlyAverage", "Mid", EOMONTH($A155, 0))</f>
        <v>#N/A No price available for MonthlyAverage before 29/01/2010</v>
      </c>
      <c r="F155" s="141">
        <f>_xll.GetPrice(F$2, "MonthlyAverage", "Mid", EOMONTH($A155, 0))</f>
        <v>230</v>
      </c>
      <c r="G155" s="127" t="e">
        <f t="shared" si="33"/>
        <v>#VALUE!</v>
      </c>
      <c r="H155" s="141" t="str">
        <f>_xll.GetPrice(H$2, "MonthlyAverage", "Mid", EOMONTH($A155, 0))</f>
        <v>#N/A No price available for MonthlyAverage before 31/05/2010</v>
      </c>
      <c r="I155" s="141" t="str">
        <f>_xll.GetPrice(I$2, "MonthlyAverage", "Mid", EOMONTH($A155, 0))</f>
        <v>#N/A No price available for MonthlyAverage before 31/05/2010</v>
      </c>
      <c r="J155" s="127" t="e">
        <f t="shared" si="34"/>
        <v>#VALUE!</v>
      </c>
      <c r="K155" s="141" t="str">
        <f>_xll.GetPrice(K$2, , "Mid", EOMONTH($A155, 0))</f>
        <v>#N/A No price available before 20/06/2014</v>
      </c>
      <c r="L155" s="141" t="str">
        <f>_xll.GetPrice(L$2, , "Mid", EOMONTH($A155, 0))</f>
        <v>#N/A No price available before 21/11/2014</v>
      </c>
      <c r="M155" s="127" t="e">
        <f t="shared" si="38"/>
        <v>#VALUE!</v>
      </c>
      <c r="N155" s="141" t="str">
        <f>_xll.GetPrice(N$2, , "Mid", EOMONTH($A155, 0))</f>
        <v>#N/A No price available before 11/07/2014</v>
      </c>
      <c r="O155" s="141" t="str">
        <f>_xll.GetPrice(O$2, , "Mid", EOMONTH($A155, 0))</f>
        <v>#N/A No price available before 15/03/2019</v>
      </c>
      <c r="P155" s="127" t="e">
        <f t="shared" si="39"/>
        <v>#VALUE!</v>
      </c>
      <c r="Q155" s="141">
        <f>_xll.GetPrice(Q$2, "MonthlyAverage", "Mid", EOMONTH($A155, 0))</f>
        <v>40.5</v>
      </c>
      <c r="R155" s="141">
        <f>_xll.GetPrice(R$2, , "Mid", EOMONTH($A155, 0))</f>
        <v>63</v>
      </c>
      <c r="S155" s="141">
        <f>_xll.GetPrice(S$2, , "Mid", EOMONTH($A155, 0))</f>
        <v>90</v>
      </c>
      <c r="T155" s="127">
        <f t="shared" si="35"/>
        <v>27</v>
      </c>
      <c r="U155" s="141" t="str">
        <f>_xll.GetPrice(U$2, "MonthlyAverage", "Mid", EOMONTH($A155, 0))</f>
        <v>#N/A No price available for MonthlyAverage before 30/07/2010</v>
      </c>
      <c r="V155" s="141" t="str">
        <f>_xll.GetPrice(V$2, "MonthlyAverage", "Mid", EOMONTH($A155, 0))</f>
        <v>#N/A No price available for MonthlyAverage before 29/01/2010</v>
      </c>
      <c r="W155" s="127" t="e">
        <f t="shared" si="36"/>
        <v>#VALUE!</v>
      </c>
      <c r="X155" s="141" t="str">
        <f>_xll.GetPrice(X$2, "MonthlyAverage", "Mid", EOMONTH($A155, 0))</f>
        <v>#N/A No price available for MonthlyAverage before 29/05/2015</v>
      </c>
      <c r="Y155" s="141" t="str">
        <f>_xll.GetPrice(Y$2, "MonthlyAverage", "Mid", EOMONTH($A155, 0))</f>
        <v>#N/A No price available for MonthlyAverage before 31/05/2012</v>
      </c>
      <c r="Z155" s="141" t="str">
        <f>_xll.GetPrice(Z$2, "MonthlyAverage", "Mid", EOMONTH($A155, 0))</f>
        <v>#N/A No price available for MonthlyAverage before 31/05/2012</v>
      </c>
      <c r="AA155" s="141" t="str">
        <f>_xll.GetPrice(AA$2, "MonthlyAverage", "Mid", EOMONTH($A155, 0))</f>
        <v>#N/A No price available for MonthlyAverage before 31/12/2013</v>
      </c>
      <c r="AB155" s="127" t="e">
        <f t="shared" si="37"/>
        <v>#VALUE!</v>
      </c>
      <c r="AC155" s="142" t="e">
        <f t="shared" si="40"/>
        <v>#VALUE!</v>
      </c>
      <c r="AD155" s="119" t="e">
        <f t="shared" si="41"/>
        <v>#VALUE!</v>
      </c>
      <c r="AE155" s="119" t="e">
        <f t="shared" si="42"/>
        <v>#VALUE!</v>
      </c>
      <c r="AF155" s="119" t="e">
        <f t="shared" si="43"/>
        <v>#VALUE!</v>
      </c>
      <c r="AG155" s="119" t="e">
        <f t="shared" si="44"/>
        <v>#VALUE!</v>
      </c>
    </row>
    <row r="156" spans="1:33" x14ac:dyDescent="0.3">
      <c r="A156" s="124">
        <v>38504</v>
      </c>
      <c r="B156" s="143" t="str">
        <f>_xll.GetPrice(B$2, "MonthlyAverage", "Mid", EOMONTH($A156, 0))</f>
        <v>#N/A No price available for MonthlyAverage before 30/09/2009</v>
      </c>
      <c r="C156" s="141" t="str">
        <f>_xll.GetPrice(C$2, "MonthlyAverage", "Mid", EOMONTH($A156, 0))</f>
        <v>#N/A No price available for MonthlyAverage before 30/10/2009</v>
      </c>
      <c r="D156" s="127" t="e">
        <f t="shared" si="32"/>
        <v>#VALUE!</v>
      </c>
      <c r="E156" s="141" t="str">
        <f>_xll.GetPrice(E$2, "MonthlyAverage", "Mid", EOMONTH($A156, 0))</f>
        <v>#N/A No price available for MonthlyAverage before 29/01/2010</v>
      </c>
      <c r="F156" s="141">
        <f>_xll.GetPrice(F$2, "MonthlyAverage", "Mid", EOMONTH($A156, 0))</f>
        <v>201.5</v>
      </c>
      <c r="G156" s="127" t="e">
        <f t="shared" si="33"/>
        <v>#VALUE!</v>
      </c>
      <c r="H156" s="141" t="str">
        <f>_xll.GetPrice(H$2, "MonthlyAverage", "Mid", EOMONTH($A156, 0))</f>
        <v>#N/A No price available for MonthlyAverage before 31/05/2010</v>
      </c>
      <c r="I156" s="141" t="str">
        <f>_xll.GetPrice(I$2, "MonthlyAverage", "Mid", EOMONTH($A156, 0))</f>
        <v>#N/A No price available for MonthlyAverage before 31/05/2010</v>
      </c>
      <c r="J156" s="127" t="e">
        <f t="shared" si="34"/>
        <v>#VALUE!</v>
      </c>
      <c r="K156" s="141" t="str">
        <f>_xll.GetPrice(K$2, , "Mid", EOMONTH($A156, 0))</f>
        <v>#N/A No price available before 20/06/2014</v>
      </c>
      <c r="L156" s="141" t="str">
        <f>_xll.GetPrice(L$2, , "Mid", EOMONTH($A156, 0))</f>
        <v>#N/A No price available before 21/11/2014</v>
      </c>
      <c r="M156" s="127" t="e">
        <f t="shared" si="38"/>
        <v>#VALUE!</v>
      </c>
      <c r="N156" s="141" t="str">
        <f>_xll.GetPrice(N$2, , "Mid", EOMONTH($A156, 0))</f>
        <v>#N/A No price available before 11/07/2014</v>
      </c>
      <c r="O156" s="141" t="str">
        <f>_xll.GetPrice(O$2, , "Mid", EOMONTH($A156, 0))</f>
        <v>#N/A No price available before 15/03/2019</v>
      </c>
      <c r="P156" s="127" t="e">
        <f t="shared" si="39"/>
        <v>#VALUE!</v>
      </c>
      <c r="Q156" s="141">
        <f>_xll.GetPrice(Q$2, "MonthlyAverage", "Mid", EOMONTH($A156, 0))</f>
        <v>18.899999999999999</v>
      </c>
      <c r="R156" s="141">
        <f>_xll.GetPrice(R$2, , "Mid", EOMONTH($A156, 0))</f>
        <v>33</v>
      </c>
      <c r="S156" s="141">
        <f>_xll.GetPrice(S$2, , "Mid", EOMONTH($A156, 0))</f>
        <v>60</v>
      </c>
      <c r="T156" s="127">
        <f t="shared" si="35"/>
        <v>27</v>
      </c>
      <c r="U156" s="141" t="str">
        <f>_xll.GetPrice(U$2, "MonthlyAverage", "Mid", EOMONTH($A156, 0))</f>
        <v>#N/A No price available for MonthlyAverage before 30/07/2010</v>
      </c>
      <c r="V156" s="141" t="str">
        <f>_xll.GetPrice(V$2, "MonthlyAverage", "Mid", EOMONTH($A156, 0))</f>
        <v>#N/A No price available for MonthlyAverage before 29/01/2010</v>
      </c>
      <c r="W156" s="127" t="e">
        <f t="shared" si="36"/>
        <v>#VALUE!</v>
      </c>
      <c r="X156" s="141" t="str">
        <f>_xll.GetPrice(X$2, "MonthlyAverage", "Mid", EOMONTH($A156, 0))</f>
        <v>#N/A No price available for MonthlyAverage before 29/05/2015</v>
      </c>
      <c r="Y156" s="141" t="str">
        <f>_xll.GetPrice(Y$2, "MonthlyAverage", "Mid", EOMONTH($A156, 0))</f>
        <v>#N/A No price available for MonthlyAverage before 31/05/2012</v>
      </c>
      <c r="Z156" s="141" t="str">
        <f>_xll.GetPrice(Z$2, "MonthlyAverage", "Mid", EOMONTH($A156, 0))</f>
        <v>#N/A No price available for MonthlyAverage before 31/05/2012</v>
      </c>
      <c r="AA156" s="141" t="str">
        <f>_xll.GetPrice(AA$2, "MonthlyAverage", "Mid", EOMONTH($A156, 0))</f>
        <v>#N/A No price available for MonthlyAverage before 31/12/2013</v>
      </c>
      <c r="AB156" s="127" t="e">
        <f t="shared" si="37"/>
        <v>#VALUE!</v>
      </c>
      <c r="AC156" s="142" t="e">
        <f t="shared" si="40"/>
        <v>#VALUE!</v>
      </c>
      <c r="AD156" s="119" t="e">
        <f t="shared" si="41"/>
        <v>#VALUE!</v>
      </c>
      <c r="AE156" s="119" t="e">
        <f t="shared" si="42"/>
        <v>#VALUE!</v>
      </c>
      <c r="AF156" s="119" t="e">
        <f t="shared" si="43"/>
        <v>#VALUE!</v>
      </c>
      <c r="AG156" s="119" t="e">
        <f t="shared" si="44"/>
        <v>#VALUE!</v>
      </c>
    </row>
    <row r="157" spans="1:33" x14ac:dyDescent="0.3">
      <c r="A157" s="124">
        <v>38534</v>
      </c>
      <c r="B157" s="143" t="str">
        <f>_xll.GetPrice(B$2, "MonthlyAverage", "Mid", EOMONTH($A157, 0))</f>
        <v>#N/A No price available for MonthlyAverage before 30/09/2009</v>
      </c>
      <c r="C157" s="141" t="str">
        <f>_xll.GetPrice(C$2, "MonthlyAverage", "Mid", EOMONTH($A157, 0))</f>
        <v>#N/A No price available for MonthlyAverage before 30/10/2009</v>
      </c>
      <c r="D157" s="127" t="e">
        <f t="shared" si="32"/>
        <v>#VALUE!</v>
      </c>
      <c r="E157" s="141" t="str">
        <f>_xll.GetPrice(E$2, "MonthlyAverage", "Mid", EOMONTH($A157, 0))</f>
        <v>#N/A No price available for MonthlyAverage before 29/01/2010</v>
      </c>
      <c r="F157" s="141">
        <f>_xll.GetPrice(F$2, "MonthlyAverage", "Mid", EOMONTH($A157, 0))</f>
        <v>237.5</v>
      </c>
      <c r="G157" s="127" t="e">
        <f t="shared" si="33"/>
        <v>#VALUE!</v>
      </c>
      <c r="H157" s="141" t="str">
        <f>_xll.GetPrice(H$2, "MonthlyAverage", "Mid", EOMONTH($A157, 0))</f>
        <v>#N/A No price available for MonthlyAverage before 31/05/2010</v>
      </c>
      <c r="I157" s="141" t="str">
        <f>_xll.GetPrice(I$2, "MonthlyAverage", "Mid", EOMONTH($A157, 0))</f>
        <v>#N/A No price available for MonthlyAverage before 31/05/2010</v>
      </c>
      <c r="J157" s="127" t="e">
        <f t="shared" si="34"/>
        <v>#VALUE!</v>
      </c>
      <c r="K157" s="141" t="str">
        <f>_xll.GetPrice(K$2, , "Mid", EOMONTH($A157, 0))</f>
        <v>#N/A No price available before 20/06/2014</v>
      </c>
      <c r="L157" s="141" t="str">
        <f>_xll.GetPrice(L$2, , "Mid", EOMONTH($A157, 0))</f>
        <v>#N/A No price available before 21/11/2014</v>
      </c>
      <c r="M157" s="127" t="e">
        <f t="shared" si="38"/>
        <v>#VALUE!</v>
      </c>
      <c r="N157" s="141" t="str">
        <f>_xll.GetPrice(N$2, , "Mid", EOMONTH($A157, 0))</f>
        <v>#N/A No price available before 11/07/2014</v>
      </c>
      <c r="O157" s="141" t="str">
        <f>_xll.GetPrice(O$2, , "Mid", EOMONTH($A157, 0))</f>
        <v>#N/A No price available before 15/03/2019</v>
      </c>
      <c r="P157" s="127" t="e">
        <f t="shared" si="39"/>
        <v>#VALUE!</v>
      </c>
      <c r="Q157" s="141">
        <f>_xll.GetPrice(Q$2, "MonthlyAverage", "Mid", EOMONTH($A157, 0))</f>
        <v>33.5</v>
      </c>
      <c r="R157" s="141">
        <f>_xll.GetPrice(R$2, , "Mid", EOMONTH($A157, 0))</f>
        <v>53</v>
      </c>
      <c r="S157" s="141">
        <f>_xll.GetPrice(S$2, , "Mid", EOMONTH($A157, 0))</f>
        <v>80</v>
      </c>
      <c r="T157" s="127">
        <f t="shared" si="35"/>
        <v>27</v>
      </c>
      <c r="U157" s="141" t="str">
        <f>_xll.GetPrice(U$2, "MonthlyAverage", "Mid", EOMONTH($A157, 0))</f>
        <v>#N/A No price available for MonthlyAverage before 30/07/2010</v>
      </c>
      <c r="V157" s="141" t="str">
        <f>_xll.GetPrice(V$2, "MonthlyAverage", "Mid", EOMONTH($A157, 0))</f>
        <v>#N/A No price available for MonthlyAverage before 29/01/2010</v>
      </c>
      <c r="W157" s="127" t="e">
        <f t="shared" si="36"/>
        <v>#VALUE!</v>
      </c>
      <c r="X157" s="141" t="str">
        <f>_xll.GetPrice(X$2, "MonthlyAverage", "Mid", EOMONTH($A157, 0))</f>
        <v>#N/A No price available for MonthlyAverage before 29/05/2015</v>
      </c>
      <c r="Y157" s="141" t="str">
        <f>_xll.GetPrice(Y$2, "MonthlyAverage", "Mid", EOMONTH($A157, 0))</f>
        <v>#N/A No price available for MonthlyAverage before 31/05/2012</v>
      </c>
      <c r="Z157" s="141" t="str">
        <f>_xll.GetPrice(Z$2, "MonthlyAverage", "Mid", EOMONTH($A157, 0))</f>
        <v>#N/A No price available for MonthlyAverage before 31/05/2012</v>
      </c>
      <c r="AA157" s="141" t="str">
        <f>_xll.GetPrice(AA$2, "MonthlyAverage", "Mid", EOMONTH($A157, 0))</f>
        <v>#N/A No price available for MonthlyAverage before 31/12/2013</v>
      </c>
      <c r="AB157" s="127" t="e">
        <f t="shared" si="37"/>
        <v>#VALUE!</v>
      </c>
      <c r="AC157" s="142" t="e">
        <f t="shared" si="40"/>
        <v>#VALUE!</v>
      </c>
      <c r="AD157" s="119" t="e">
        <f t="shared" si="41"/>
        <v>#VALUE!</v>
      </c>
      <c r="AE157" s="119" t="e">
        <f t="shared" si="42"/>
        <v>#VALUE!</v>
      </c>
      <c r="AF157" s="119" t="e">
        <f t="shared" si="43"/>
        <v>#VALUE!</v>
      </c>
      <c r="AG157" s="119" t="e">
        <f t="shared" si="44"/>
        <v>#VALUE!</v>
      </c>
    </row>
    <row r="158" spans="1:33" x14ac:dyDescent="0.3">
      <c r="A158" s="124">
        <v>38565</v>
      </c>
      <c r="B158" s="143" t="str">
        <f>_xll.GetPrice(B$2, "MonthlyAverage", "Mid", EOMONTH($A158, 0))</f>
        <v>#N/A No price available for MonthlyAverage before 30/09/2009</v>
      </c>
      <c r="C158" s="141" t="str">
        <f>_xll.GetPrice(C$2, "MonthlyAverage", "Mid", EOMONTH($A158, 0))</f>
        <v>#N/A No price available for MonthlyAverage before 30/10/2009</v>
      </c>
      <c r="D158" s="127" t="e">
        <f t="shared" si="32"/>
        <v>#VALUE!</v>
      </c>
      <c r="E158" s="141" t="str">
        <f>_xll.GetPrice(E$2, "MonthlyAverage", "Mid", EOMONTH($A158, 0))</f>
        <v>#N/A No price available for MonthlyAverage before 29/01/2010</v>
      </c>
      <c r="F158" s="141">
        <f>_xll.GetPrice(F$2, "MonthlyAverage", "Mid", EOMONTH($A158, 0))</f>
        <v>237.5</v>
      </c>
      <c r="G158" s="127" t="e">
        <f t="shared" si="33"/>
        <v>#VALUE!</v>
      </c>
      <c r="H158" s="141" t="str">
        <f>_xll.GetPrice(H$2, "MonthlyAverage", "Mid", EOMONTH($A158, 0))</f>
        <v>#N/A No price available for MonthlyAverage before 31/05/2010</v>
      </c>
      <c r="I158" s="141" t="str">
        <f>_xll.GetPrice(I$2, "MonthlyAverage", "Mid", EOMONTH($A158, 0))</f>
        <v>#N/A No price available for MonthlyAverage before 31/05/2010</v>
      </c>
      <c r="J158" s="127" t="e">
        <f t="shared" si="34"/>
        <v>#VALUE!</v>
      </c>
      <c r="K158" s="141" t="str">
        <f>_xll.GetPrice(K$2, , "Mid", EOMONTH($A158, 0))</f>
        <v>#N/A No price available before 20/06/2014</v>
      </c>
      <c r="L158" s="141" t="str">
        <f>_xll.GetPrice(L$2, , "Mid", EOMONTH($A158, 0))</f>
        <v>#N/A No price available before 21/11/2014</v>
      </c>
      <c r="M158" s="127" t="e">
        <f t="shared" si="38"/>
        <v>#VALUE!</v>
      </c>
      <c r="N158" s="141" t="str">
        <f>_xll.GetPrice(N$2, , "Mid", EOMONTH($A158, 0))</f>
        <v>#N/A No price available before 11/07/2014</v>
      </c>
      <c r="O158" s="141" t="str">
        <f>_xll.GetPrice(O$2, , "Mid", EOMONTH($A158, 0))</f>
        <v>#N/A No price available before 15/03/2019</v>
      </c>
      <c r="P158" s="127" t="e">
        <f t="shared" si="39"/>
        <v>#VALUE!</v>
      </c>
      <c r="Q158" s="141">
        <f>_xll.GetPrice(Q$2, "MonthlyAverage", "Mid", EOMONTH($A158, 0))</f>
        <v>48.5</v>
      </c>
      <c r="R158" s="141">
        <f>_xll.GetPrice(R$2, , "Mid", EOMONTH($A158, 0))</f>
        <v>68</v>
      </c>
      <c r="S158" s="141">
        <f>_xll.GetPrice(S$2, , "Mid", EOMONTH($A158, 0))</f>
        <v>95</v>
      </c>
      <c r="T158" s="127">
        <f t="shared" si="35"/>
        <v>27</v>
      </c>
      <c r="U158" s="141" t="str">
        <f>_xll.GetPrice(U$2, "MonthlyAverage", "Mid", EOMONTH($A158, 0))</f>
        <v>#N/A No price available for MonthlyAverage before 30/07/2010</v>
      </c>
      <c r="V158" s="141" t="str">
        <f>_xll.GetPrice(V$2, "MonthlyAverage", "Mid", EOMONTH($A158, 0))</f>
        <v>#N/A No price available for MonthlyAverage before 29/01/2010</v>
      </c>
      <c r="W158" s="127" t="e">
        <f t="shared" si="36"/>
        <v>#VALUE!</v>
      </c>
      <c r="X158" s="141" t="str">
        <f>_xll.GetPrice(X$2, "MonthlyAverage", "Mid", EOMONTH($A158, 0))</f>
        <v>#N/A No price available for MonthlyAverage before 29/05/2015</v>
      </c>
      <c r="Y158" s="141" t="str">
        <f>_xll.GetPrice(Y$2, "MonthlyAverage", "Mid", EOMONTH($A158, 0))</f>
        <v>#N/A No price available for MonthlyAverage before 31/05/2012</v>
      </c>
      <c r="Z158" s="141" t="str">
        <f>_xll.GetPrice(Z$2, "MonthlyAverage", "Mid", EOMONTH($A158, 0))</f>
        <v>#N/A No price available for MonthlyAverage before 31/05/2012</v>
      </c>
      <c r="AA158" s="141" t="str">
        <f>_xll.GetPrice(AA$2, "MonthlyAverage", "Mid", EOMONTH($A158, 0))</f>
        <v>#N/A No price available for MonthlyAverage before 31/12/2013</v>
      </c>
      <c r="AB158" s="127" t="e">
        <f t="shared" si="37"/>
        <v>#VALUE!</v>
      </c>
      <c r="AC158" s="142" t="e">
        <f t="shared" si="40"/>
        <v>#VALUE!</v>
      </c>
      <c r="AD158" s="119" t="e">
        <f t="shared" si="41"/>
        <v>#VALUE!</v>
      </c>
      <c r="AE158" s="119" t="e">
        <f t="shared" si="42"/>
        <v>#VALUE!</v>
      </c>
      <c r="AF158" s="119" t="e">
        <f t="shared" si="43"/>
        <v>#VALUE!</v>
      </c>
      <c r="AG158" s="119" t="e">
        <f t="shared" si="44"/>
        <v>#VALUE!</v>
      </c>
    </row>
    <row r="159" spans="1:33" x14ac:dyDescent="0.3">
      <c r="A159" s="124">
        <v>38596</v>
      </c>
      <c r="B159" s="143" t="str">
        <f>_xll.GetPrice(B$2, "MonthlyAverage", "Mid", EOMONTH($A159, 0))</f>
        <v>#N/A No price available for MonthlyAverage before 30/09/2009</v>
      </c>
      <c r="C159" s="141" t="str">
        <f>_xll.GetPrice(C$2, "MonthlyAverage", "Mid", EOMONTH($A159, 0))</f>
        <v>#N/A No price available for MonthlyAverage before 30/10/2009</v>
      </c>
      <c r="D159" s="127" t="e">
        <f t="shared" si="32"/>
        <v>#VALUE!</v>
      </c>
      <c r="E159" s="141" t="str">
        <f>_xll.GetPrice(E$2, "MonthlyAverage", "Mid", EOMONTH($A159, 0))</f>
        <v>#N/A No price available for MonthlyAverage before 29/01/2010</v>
      </c>
      <c r="F159" s="141">
        <f>_xll.GetPrice(F$2, "MonthlyAverage", "Mid", EOMONTH($A159, 0))</f>
        <v>241.5</v>
      </c>
      <c r="G159" s="127" t="e">
        <f t="shared" si="33"/>
        <v>#VALUE!</v>
      </c>
      <c r="H159" s="141" t="str">
        <f>_xll.GetPrice(H$2, "MonthlyAverage", "Mid", EOMONTH($A159, 0))</f>
        <v>#N/A No price available for MonthlyAverage before 31/05/2010</v>
      </c>
      <c r="I159" s="141" t="str">
        <f>_xll.GetPrice(I$2, "MonthlyAverage", "Mid", EOMONTH($A159, 0))</f>
        <v>#N/A No price available for MonthlyAverage before 31/05/2010</v>
      </c>
      <c r="J159" s="127" t="e">
        <f t="shared" si="34"/>
        <v>#VALUE!</v>
      </c>
      <c r="K159" s="141" t="str">
        <f>_xll.GetPrice(K$2, , "Mid", EOMONTH($A159, 0))</f>
        <v>#N/A No price available before 20/06/2014</v>
      </c>
      <c r="L159" s="141" t="str">
        <f>_xll.GetPrice(L$2, , "Mid", EOMONTH($A159, 0))</f>
        <v>#N/A No price available before 21/11/2014</v>
      </c>
      <c r="M159" s="127" t="e">
        <f t="shared" si="38"/>
        <v>#VALUE!</v>
      </c>
      <c r="N159" s="141" t="str">
        <f>_xll.GetPrice(N$2, , "Mid", EOMONTH($A159, 0))</f>
        <v>#N/A No price available before 11/07/2014</v>
      </c>
      <c r="O159" s="141" t="str">
        <f>_xll.GetPrice(O$2, , "Mid", EOMONTH($A159, 0))</f>
        <v>#N/A No price available before 15/03/2019</v>
      </c>
      <c r="P159" s="127" t="e">
        <f t="shared" si="39"/>
        <v>#VALUE!</v>
      </c>
      <c r="Q159" s="141">
        <f>_xll.GetPrice(Q$2, "MonthlyAverage", "Mid", EOMONTH($A159, 0))</f>
        <v>65.5</v>
      </c>
      <c r="R159" s="141">
        <f>_xll.GetPrice(R$2, , "Mid", EOMONTH($A159, 0))</f>
        <v>85</v>
      </c>
      <c r="S159" s="141">
        <f>_xll.GetPrice(S$2, , "Mid", EOMONTH($A159, 0))</f>
        <v>112</v>
      </c>
      <c r="T159" s="127">
        <f t="shared" si="35"/>
        <v>27</v>
      </c>
      <c r="U159" s="141" t="str">
        <f>_xll.GetPrice(U$2, "MonthlyAverage", "Mid", EOMONTH($A159, 0))</f>
        <v>#N/A No price available for MonthlyAverage before 30/07/2010</v>
      </c>
      <c r="V159" s="141" t="str">
        <f>_xll.GetPrice(V$2, "MonthlyAverage", "Mid", EOMONTH($A159, 0))</f>
        <v>#N/A No price available for MonthlyAverage before 29/01/2010</v>
      </c>
      <c r="W159" s="127" t="e">
        <f t="shared" si="36"/>
        <v>#VALUE!</v>
      </c>
      <c r="X159" s="141" t="str">
        <f>_xll.GetPrice(X$2, "MonthlyAverage", "Mid", EOMONTH($A159, 0))</f>
        <v>#N/A No price available for MonthlyAverage before 29/05/2015</v>
      </c>
      <c r="Y159" s="141" t="str">
        <f>_xll.GetPrice(Y$2, "MonthlyAverage", "Mid", EOMONTH($A159, 0))</f>
        <v>#N/A No price available for MonthlyAverage before 31/05/2012</v>
      </c>
      <c r="Z159" s="141" t="str">
        <f>_xll.GetPrice(Z$2, "MonthlyAverage", "Mid", EOMONTH($A159, 0))</f>
        <v>#N/A No price available for MonthlyAverage before 31/05/2012</v>
      </c>
      <c r="AA159" s="141" t="str">
        <f>_xll.GetPrice(AA$2, "MonthlyAverage", "Mid", EOMONTH($A159, 0))</f>
        <v>#N/A No price available for MonthlyAverage before 31/12/2013</v>
      </c>
      <c r="AB159" s="127" t="e">
        <f t="shared" si="37"/>
        <v>#VALUE!</v>
      </c>
      <c r="AC159" s="142" t="e">
        <f t="shared" si="40"/>
        <v>#VALUE!</v>
      </c>
      <c r="AD159" s="119" t="e">
        <f t="shared" si="41"/>
        <v>#VALUE!</v>
      </c>
      <c r="AE159" s="119" t="e">
        <f t="shared" si="42"/>
        <v>#VALUE!</v>
      </c>
      <c r="AF159" s="119" t="e">
        <f t="shared" si="43"/>
        <v>#VALUE!</v>
      </c>
      <c r="AG159" s="119" t="e">
        <f t="shared" si="44"/>
        <v>#VALUE!</v>
      </c>
    </row>
    <row r="160" spans="1:33" x14ac:dyDescent="0.3">
      <c r="A160" s="124">
        <v>38626</v>
      </c>
      <c r="B160" s="143" t="str">
        <f>_xll.GetPrice(B$2, "MonthlyAverage", "Mid", EOMONTH($A160, 0))</f>
        <v>#N/A No price available for MonthlyAverage before 30/09/2009</v>
      </c>
      <c r="C160" s="141" t="str">
        <f>_xll.GetPrice(C$2, "MonthlyAverage", "Mid", EOMONTH($A160, 0))</f>
        <v>#N/A No price available for MonthlyAverage before 30/10/2009</v>
      </c>
      <c r="D160" s="127" t="e">
        <f t="shared" si="32"/>
        <v>#VALUE!</v>
      </c>
      <c r="E160" s="141" t="str">
        <f>_xll.GetPrice(E$2, "MonthlyAverage", "Mid", EOMONTH($A160, 0))</f>
        <v>#N/A No price available for MonthlyAverage before 29/01/2010</v>
      </c>
      <c r="F160" s="141">
        <f>_xll.GetPrice(F$2, "MonthlyAverage", "Mid", EOMONTH($A160, 0))</f>
        <v>247.5</v>
      </c>
      <c r="G160" s="127" t="e">
        <f t="shared" si="33"/>
        <v>#VALUE!</v>
      </c>
      <c r="H160" s="141" t="str">
        <f>_xll.GetPrice(H$2, "MonthlyAverage", "Mid", EOMONTH($A160, 0))</f>
        <v>#N/A No price available for MonthlyAverage before 31/05/2010</v>
      </c>
      <c r="I160" s="141" t="str">
        <f>_xll.GetPrice(I$2, "MonthlyAverage", "Mid", EOMONTH($A160, 0))</f>
        <v>#N/A No price available for MonthlyAverage before 31/05/2010</v>
      </c>
      <c r="J160" s="127" t="e">
        <f t="shared" si="34"/>
        <v>#VALUE!</v>
      </c>
      <c r="K160" s="141" t="str">
        <f>_xll.GetPrice(K$2, , "Mid", EOMONTH($A160, 0))</f>
        <v>#N/A No price available before 20/06/2014</v>
      </c>
      <c r="L160" s="141" t="str">
        <f>_xll.GetPrice(L$2, , "Mid", EOMONTH($A160, 0))</f>
        <v>#N/A No price available before 21/11/2014</v>
      </c>
      <c r="M160" s="127" t="e">
        <f t="shared" si="38"/>
        <v>#VALUE!</v>
      </c>
      <c r="N160" s="141" t="str">
        <f>_xll.GetPrice(N$2, , "Mid", EOMONTH($A160, 0))</f>
        <v>#N/A No price available before 11/07/2014</v>
      </c>
      <c r="O160" s="141" t="str">
        <f>_xll.GetPrice(O$2, , "Mid", EOMONTH($A160, 0))</f>
        <v>#N/A No price available before 15/03/2019</v>
      </c>
      <c r="P160" s="127" t="e">
        <f t="shared" si="39"/>
        <v>#VALUE!</v>
      </c>
      <c r="Q160" s="141">
        <f>_xll.GetPrice(Q$2, "MonthlyAverage", "Mid", EOMONTH($A160, 0))</f>
        <v>38.5</v>
      </c>
      <c r="R160" s="141">
        <f>_xll.GetPrice(R$2, , "Mid", EOMONTH($A160, 0))</f>
        <v>58</v>
      </c>
      <c r="S160" s="141">
        <f>_xll.GetPrice(S$2, , "Mid", EOMONTH($A160, 0))</f>
        <v>85</v>
      </c>
      <c r="T160" s="127">
        <f t="shared" si="35"/>
        <v>27</v>
      </c>
      <c r="U160" s="141" t="str">
        <f>_xll.GetPrice(U$2, "MonthlyAverage", "Mid", EOMONTH($A160, 0))</f>
        <v>#N/A No price available for MonthlyAverage before 30/07/2010</v>
      </c>
      <c r="V160" s="141" t="str">
        <f>_xll.GetPrice(V$2, "MonthlyAverage", "Mid", EOMONTH($A160, 0))</f>
        <v>#N/A No price available for MonthlyAverage before 29/01/2010</v>
      </c>
      <c r="W160" s="127" t="e">
        <f t="shared" si="36"/>
        <v>#VALUE!</v>
      </c>
      <c r="X160" s="141" t="str">
        <f>_xll.GetPrice(X$2, "MonthlyAverage", "Mid", EOMONTH($A160, 0))</f>
        <v>#N/A No price available for MonthlyAverage before 29/05/2015</v>
      </c>
      <c r="Y160" s="141" t="str">
        <f>_xll.GetPrice(Y$2, "MonthlyAverage", "Mid", EOMONTH($A160, 0))</f>
        <v>#N/A No price available for MonthlyAverage before 31/05/2012</v>
      </c>
      <c r="Z160" s="141" t="str">
        <f>_xll.GetPrice(Z$2, "MonthlyAverage", "Mid", EOMONTH($A160, 0))</f>
        <v>#N/A No price available for MonthlyAverage before 31/05/2012</v>
      </c>
      <c r="AA160" s="141" t="str">
        <f>_xll.GetPrice(AA$2, "MonthlyAverage", "Mid", EOMONTH($A160, 0))</f>
        <v>#N/A No price available for MonthlyAverage before 31/12/2013</v>
      </c>
      <c r="AB160" s="127" t="e">
        <f t="shared" si="37"/>
        <v>#VALUE!</v>
      </c>
      <c r="AC160" s="142" t="e">
        <f t="shared" si="40"/>
        <v>#VALUE!</v>
      </c>
      <c r="AD160" s="119" t="e">
        <f t="shared" si="41"/>
        <v>#VALUE!</v>
      </c>
      <c r="AE160" s="119" t="e">
        <f t="shared" si="42"/>
        <v>#VALUE!</v>
      </c>
      <c r="AF160" s="119" t="e">
        <f t="shared" si="43"/>
        <v>#VALUE!</v>
      </c>
      <c r="AG160" s="119" t="e">
        <f t="shared" si="44"/>
        <v>#VALUE!</v>
      </c>
    </row>
    <row r="161" spans="1:33" x14ac:dyDescent="0.3">
      <c r="A161" s="124">
        <v>38657</v>
      </c>
      <c r="B161" s="143" t="str">
        <f>_xll.GetPrice(B$2, "MonthlyAverage", "Mid", EOMONTH($A161, 0))</f>
        <v>#N/A No price available for MonthlyAverage before 30/09/2009</v>
      </c>
      <c r="C161" s="141" t="str">
        <f>_xll.GetPrice(C$2, "MonthlyAverage", "Mid", EOMONTH($A161, 0))</f>
        <v>#N/A No price available for MonthlyAverage before 30/10/2009</v>
      </c>
      <c r="D161" s="127" t="e">
        <f t="shared" si="32"/>
        <v>#VALUE!</v>
      </c>
      <c r="E161" s="141" t="str">
        <f>_xll.GetPrice(E$2, "MonthlyAverage", "Mid", EOMONTH($A161, 0))</f>
        <v>#N/A No price available for MonthlyAverage before 29/01/2010</v>
      </c>
      <c r="F161" s="141">
        <f>_xll.GetPrice(F$2, "MonthlyAverage", "Mid", EOMONTH($A161, 0))</f>
        <v>247.5</v>
      </c>
      <c r="G161" s="127" t="e">
        <f t="shared" si="33"/>
        <v>#VALUE!</v>
      </c>
      <c r="H161" s="141" t="str">
        <f>_xll.GetPrice(H$2, "MonthlyAverage", "Mid", EOMONTH($A161, 0))</f>
        <v>#N/A No price available for MonthlyAverage before 31/05/2010</v>
      </c>
      <c r="I161" s="141" t="str">
        <f>_xll.GetPrice(I$2, "MonthlyAverage", "Mid", EOMONTH($A161, 0))</f>
        <v>#N/A No price available for MonthlyAverage before 31/05/2010</v>
      </c>
      <c r="J161" s="127" t="e">
        <f t="shared" si="34"/>
        <v>#VALUE!</v>
      </c>
      <c r="K161" s="141" t="str">
        <f>_xll.GetPrice(K$2, , "Mid", EOMONTH($A161, 0))</f>
        <v>#N/A No price available before 20/06/2014</v>
      </c>
      <c r="L161" s="141" t="str">
        <f>_xll.GetPrice(L$2, , "Mid", EOMONTH($A161, 0))</f>
        <v>#N/A No price available before 21/11/2014</v>
      </c>
      <c r="M161" s="127" t="e">
        <f t="shared" si="38"/>
        <v>#VALUE!</v>
      </c>
      <c r="N161" s="141" t="str">
        <f>_xll.GetPrice(N$2, , "Mid", EOMONTH($A161, 0))</f>
        <v>#N/A No price available before 11/07/2014</v>
      </c>
      <c r="O161" s="141" t="str">
        <f>_xll.GetPrice(O$2, , "Mid", EOMONTH($A161, 0))</f>
        <v>#N/A No price available before 15/03/2019</v>
      </c>
      <c r="P161" s="127" t="e">
        <f t="shared" si="39"/>
        <v>#VALUE!</v>
      </c>
      <c r="Q161" s="141">
        <f>_xll.GetPrice(Q$2, "MonthlyAverage", "Mid", EOMONTH($A161, 0))</f>
        <v>38.5</v>
      </c>
      <c r="R161" s="141">
        <f>_xll.GetPrice(R$2, , "Mid", EOMONTH($A161, 0))</f>
        <v>58</v>
      </c>
      <c r="S161" s="141">
        <f>_xll.GetPrice(S$2, , "Mid", EOMONTH($A161, 0))</f>
        <v>85</v>
      </c>
      <c r="T161" s="127">
        <f t="shared" si="35"/>
        <v>27</v>
      </c>
      <c r="U161" s="141" t="str">
        <f>_xll.GetPrice(U$2, "MonthlyAverage", "Mid", EOMONTH($A161, 0))</f>
        <v>#N/A No price available for MonthlyAverage before 30/07/2010</v>
      </c>
      <c r="V161" s="141" t="str">
        <f>_xll.GetPrice(V$2, "MonthlyAverage", "Mid", EOMONTH($A161, 0))</f>
        <v>#N/A No price available for MonthlyAverage before 29/01/2010</v>
      </c>
      <c r="W161" s="127" t="e">
        <f t="shared" si="36"/>
        <v>#VALUE!</v>
      </c>
      <c r="X161" s="141" t="str">
        <f>_xll.GetPrice(X$2, "MonthlyAverage", "Mid", EOMONTH($A161, 0))</f>
        <v>#N/A No price available for MonthlyAverage before 29/05/2015</v>
      </c>
      <c r="Y161" s="141" t="str">
        <f>_xll.GetPrice(Y$2, "MonthlyAverage", "Mid", EOMONTH($A161, 0))</f>
        <v>#N/A No price available for MonthlyAverage before 31/05/2012</v>
      </c>
      <c r="Z161" s="141" t="str">
        <f>_xll.GetPrice(Z$2, "MonthlyAverage", "Mid", EOMONTH($A161, 0))</f>
        <v>#N/A No price available for MonthlyAverage before 31/05/2012</v>
      </c>
      <c r="AA161" s="141" t="str">
        <f>_xll.GetPrice(AA$2, "MonthlyAverage", "Mid", EOMONTH($A161, 0))</f>
        <v>#N/A No price available for MonthlyAverage before 31/12/2013</v>
      </c>
      <c r="AB161" s="127" t="e">
        <f t="shared" si="37"/>
        <v>#VALUE!</v>
      </c>
      <c r="AC161" s="142" t="e">
        <f t="shared" si="40"/>
        <v>#VALUE!</v>
      </c>
      <c r="AD161" s="119" t="e">
        <f t="shared" si="41"/>
        <v>#VALUE!</v>
      </c>
      <c r="AE161" s="119" t="e">
        <f t="shared" si="42"/>
        <v>#VALUE!</v>
      </c>
      <c r="AF161" s="119" t="e">
        <f t="shared" si="43"/>
        <v>#VALUE!</v>
      </c>
      <c r="AG161" s="119" t="e">
        <f t="shared" si="44"/>
        <v>#VALUE!</v>
      </c>
    </row>
    <row r="162" spans="1:33" x14ac:dyDescent="0.3">
      <c r="A162" s="124">
        <v>38687</v>
      </c>
      <c r="B162" s="143" t="str">
        <f>_xll.GetPrice(B$2, "MonthlyAverage", "Mid", EOMONTH($A162, 0))</f>
        <v>#N/A No price available for MonthlyAverage before 30/09/2009</v>
      </c>
      <c r="C162" s="141" t="str">
        <f>_xll.GetPrice(C$2, "MonthlyAverage", "Mid", EOMONTH($A162, 0))</f>
        <v>#N/A No price available for MonthlyAverage before 30/10/2009</v>
      </c>
      <c r="D162" s="127" t="e">
        <f t="shared" si="32"/>
        <v>#VALUE!</v>
      </c>
      <c r="E162" s="141" t="str">
        <f>_xll.GetPrice(E$2, "MonthlyAverage", "Mid", EOMONTH($A162, 0))</f>
        <v>#N/A No price available for MonthlyAverage before 29/01/2010</v>
      </c>
      <c r="F162" s="141">
        <f>_xll.GetPrice(F$2, "MonthlyAverage", "Mid", EOMONTH($A162, 0))</f>
        <v>247.5</v>
      </c>
      <c r="G162" s="127" t="e">
        <f t="shared" si="33"/>
        <v>#VALUE!</v>
      </c>
      <c r="H162" s="141" t="str">
        <f>_xll.GetPrice(H$2, "MonthlyAverage", "Mid", EOMONTH($A162, 0))</f>
        <v>#N/A No price available for MonthlyAverage before 31/05/2010</v>
      </c>
      <c r="I162" s="141" t="str">
        <f>_xll.GetPrice(I$2, "MonthlyAverage", "Mid", EOMONTH($A162, 0))</f>
        <v>#N/A No price available for MonthlyAverage before 31/05/2010</v>
      </c>
      <c r="J162" s="127" t="e">
        <f t="shared" si="34"/>
        <v>#VALUE!</v>
      </c>
      <c r="K162" s="141" t="str">
        <f>_xll.GetPrice(K$2, , "Mid", EOMONTH($A162, 0))</f>
        <v>#N/A No price available before 20/06/2014</v>
      </c>
      <c r="L162" s="141" t="str">
        <f>_xll.GetPrice(L$2, , "Mid", EOMONTH($A162, 0))</f>
        <v>#N/A No price available before 21/11/2014</v>
      </c>
      <c r="M162" s="127" t="e">
        <f t="shared" si="38"/>
        <v>#VALUE!</v>
      </c>
      <c r="N162" s="141" t="str">
        <f>_xll.GetPrice(N$2, , "Mid", EOMONTH($A162, 0))</f>
        <v>#N/A No price available before 11/07/2014</v>
      </c>
      <c r="O162" s="141" t="str">
        <f>_xll.GetPrice(O$2, , "Mid", EOMONTH($A162, 0))</f>
        <v>#N/A No price available before 15/03/2019</v>
      </c>
      <c r="P162" s="127" t="e">
        <f t="shared" si="39"/>
        <v>#VALUE!</v>
      </c>
      <c r="Q162" s="141">
        <f>_xll.GetPrice(Q$2, "MonthlyAverage", "Mid", EOMONTH($A162, 0))</f>
        <v>33.5</v>
      </c>
      <c r="R162" s="141">
        <f>_xll.GetPrice(R$2, , "Mid", EOMONTH($A162, 0))</f>
        <v>53</v>
      </c>
      <c r="S162" s="141">
        <f>_xll.GetPrice(S$2, , "Mid", EOMONTH($A162, 0))</f>
        <v>80</v>
      </c>
      <c r="T162" s="127">
        <f t="shared" si="35"/>
        <v>27</v>
      </c>
      <c r="U162" s="141" t="str">
        <f>_xll.GetPrice(U$2, "MonthlyAverage", "Mid", EOMONTH($A162, 0))</f>
        <v>#N/A No price available for MonthlyAverage before 30/07/2010</v>
      </c>
      <c r="V162" s="141" t="str">
        <f>_xll.GetPrice(V$2, "MonthlyAverage", "Mid", EOMONTH($A162, 0))</f>
        <v>#N/A No price available for MonthlyAverage before 29/01/2010</v>
      </c>
      <c r="W162" s="127" t="e">
        <f t="shared" si="36"/>
        <v>#VALUE!</v>
      </c>
      <c r="X162" s="141" t="str">
        <f>_xll.GetPrice(X$2, "MonthlyAverage", "Mid", EOMONTH($A162, 0))</f>
        <v>#N/A No price available for MonthlyAverage before 29/05/2015</v>
      </c>
      <c r="Y162" s="141" t="str">
        <f>_xll.GetPrice(Y$2, "MonthlyAverage", "Mid", EOMONTH($A162, 0))</f>
        <v>#N/A No price available for MonthlyAverage before 31/05/2012</v>
      </c>
      <c r="Z162" s="141" t="str">
        <f>_xll.GetPrice(Z$2, "MonthlyAverage", "Mid", EOMONTH($A162, 0))</f>
        <v>#N/A No price available for MonthlyAverage before 31/05/2012</v>
      </c>
      <c r="AA162" s="141" t="str">
        <f>_xll.GetPrice(AA$2, "MonthlyAverage", "Mid", EOMONTH($A162, 0))</f>
        <v>#N/A No price available for MonthlyAverage before 31/12/2013</v>
      </c>
      <c r="AB162" s="127" t="e">
        <f t="shared" si="37"/>
        <v>#VALUE!</v>
      </c>
      <c r="AC162" s="142" t="e">
        <f t="shared" si="40"/>
        <v>#VALUE!</v>
      </c>
      <c r="AD162" s="119" t="e">
        <f t="shared" si="41"/>
        <v>#VALUE!</v>
      </c>
      <c r="AE162" s="119" t="e">
        <f t="shared" si="42"/>
        <v>#VALUE!</v>
      </c>
      <c r="AF162" s="119" t="e">
        <f t="shared" si="43"/>
        <v>#VALUE!</v>
      </c>
      <c r="AG162" s="119" t="e">
        <f t="shared" si="44"/>
        <v>#VALUE!</v>
      </c>
    </row>
    <row r="163" spans="1:33" x14ac:dyDescent="0.3">
      <c r="A163" s="124">
        <v>38718</v>
      </c>
      <c r="B163" s="143" t="str">
        <f>_xll.GetPrice(B$2, "MonthlyAverage", "Mid", EOMONTH($A163, 0))</f>
        <v>#N/A No price available for MonthlyAverage before 30/09/2009</v>
      </c>
      <c r="C163" s="141" t="str">
        <f>_xll.GetPrice(C$2, "MonthlyAverage", "Mid", EOMONTH($A163, 0))</f>
        <v>#N/A No price available for MonthlyAverage before 30/10/2009</v>
      </c>
      <c r="D163" s="127" t="e">
        <f t="shared" si="32"/>
        <v>#VALUE!</v>
      </c>
      <c r="E163" s="141" t="str">
        <f>_xll.GetPrice(E$2, "MonthlyAverage", "Mid", EOMONTH($A163, 0))</f>
        <v>#N/A No price available for MonthlyAverage before 29/01/2010</v>
      </c>
      <c r="F163" s="141">
        <f>_xll.GetPrice(F$2, "MonthlyAverage", "Mid", EOMONTH($A163, 0))</f>
        <v>204.5</v>
      </c>
      <c r="G163" s="127" t="e">
        <f t="shared" si="33"/>
        <v>#VALUE!</v>
      </c>
      <c r="H163" s="141" t="str">
        <f>_xll.GetPrice(H$2, "MonthlyAverage", "Mid", EOMONTH($A163, 0))</f>
        <v>#N/A No price available for MonthlyAverage before 31/05/2010</v>
      </c>
      <c r="I163" s="141" t="str">
        <f>_xll.GetPrice(I$2, "MonthlyAverage", "Mid", EOMONTH($A163, 0))</f>
        <v>#N/A No price available for MonthlyAverage before 31/05/2010</v>
      </c>
      <c r="J163" s="127" t="e">
        <f t="shared" si="34"/>
        <v>#VALUE!</v>
      </c>
      <c r="K163" s="141" t="str">
        <f>_xll.GetPrice(K$2, , "Mid", EOMONTH($A163, 0))</f>
        <v>#N/A No price available before 20/06/2014</v>
      </c>
      <c r="L163" s="141" t="str">
        <f>_xll.GetPrice(L$2, , "Mid", EOMONTH($A163, 0))</f>
        <v>#N/A No price available before 21/11/2014</v>
      </c>
      <c r="M163" s="127" t="e">
        <f t="shared" si="38"/>
        <v>#VALUE!</v>
      </c>
      <c r="N163" s="141" t="str">
        <f>_xll.GetPrice(N$2, , "Mid", EOMONTH($A163, 0))</f>
        <v>#N/A No price available before 11/07/2014</v>
      </c>
      <c r="O163" s="141" t="str">
        <f>_xll.GetPrice(O$2, , "Mid", EOMONTH($A163, 0))</f>
        <v>#N/A No price available before 15/03/2019</v>
      </c>
      <c r="P163" s="127" t="e">
        <f t="shared" si="39"/>
        <v>#VALUE!</v>
      </c>
      <c r="Q163" s="141">
        <f>_xll.GetPrice(Q$2, "MonthlyAverage", "Mid", EOMONTH($A163, 0))</f>
        <v>33.5</v>
      </c>
      <c r="R163" s="141">
        <f>_xll.GetPrice(R$2, , "Mid", EOMONTH($A163, 0))</f>
        <v>53</v>
      </c>
      <c r="S163" s="141">
        <f>_xll.GetPrice(S$2, , "Mid", EOMONTH($A163, 0))</f>
        <v>80</v>
      </c>
      <c r="T163" s="127">
        <f t="shared" si="35"/>
        <v>27</v>
      </c>
      <c r="U163" s="141" t="str">
        <f>_xll.GetPrice(U$2, "MonthlyAverage", "Mid", EOMONTH($A163, 0))</f>
        <v>#N/A No price available for MonthlyAverage before 30/07/2010</v>
      </c>
      <c r="V163" s="141" t="str">
        <f>_xll.GetPrice(V$2, "MonthlyAverage", "Mid", EOMONTH($A163, 0))</f>
        <v>#N/A No price available for MonthlyAverage before 29/01/2010</v>
      </c>
      <c r="W163" s="127" t="e">
        <f t="shared" si="36"/>
        <v>#VALUE!</v>
      </c>
      <c r="X163" s="141" t="str">
        <f>_xll.GetPrice(X$2, "MonthlyAverage", "Mid", EOMONTH($A163, 0))</f>
        <v>#N/A No price available for MonthlyAverage before 29/05/2015</v>
      </c>
      <c r="Y163" s="141" t="str">
        <f>_xll.GetPrice(Y$2, "MonthlyAverage", "Mid", EOMONTH($A163, 0))</f>
        <v>#N/A No price available for MonthlyAverage before 31/05/2012</v>
      </c>
      <c r="Z163" s="141" t="str">
        <f>_xll.GetPrice(Z$2, "MonthlyAverage", "Mid", EOMONTH($A163, 0))</f>
        <v>#N/A No price available for MonthlyAverage before 31/05/2012</v>
      </c>
      <c r="AA163" s="141" t="str">
        <f>_xll.GetPrice(AA$2, "MonthlyAverage", "Mid", EOMONTH($A163, 0))</f>
        <v>#N/A No price available for MonthlyAverage before 31/12/2013</v>
      </c>
      <c r="AB163" s="127" t="e">
        <f t="shared" si="37"/>
        <v>#VALUE!</v>
      </c>
      <c r="AC163" s="142" t="e">
        <f t="shared" si="40"/>
        <v>#VALUE!</v>
      </c>
      <c r="AD163" s="119" t="e">
        <f t="shared" si="41"/>
        <v>#VALUE!</v>
      </c>
      <c r="AE163" s="119" t="e">
        <f t="shared" si="42"/>
        <v>#VALUE!</v>
      </c>
      <c r="AF163" s="119" t="e">
        <f t="shared" si="43"/>
        <v>#VALUE!</v>
      </c>
      <c r="AG163" s="119" t="e">
        <f t="shared" si="44"/>
        <v>#VALUE!</v>
      </c>
    </row>
    <row r="164" spans="1:33" x14ac:dyDescent="0.3">
      <c r="A164" s="124">
        <v>38749</v>
      </c>
      <c r="B164" s="143" t="str">
        <f>_xll.GetPrice(B$2, "MonthlyAverage", "Mid", EOMONTH($A164, 0))</f>
        <v>#N/A No price available for MonthlyAverage before 30/09/2009</v>
      </c>
      <c r="C164" s="141" t="str">
        <f>_xll.GetPrice(C$2, "MonthlyAverage", "Mid", EOMONTH($A164, 0))</f>
        <v>#N/A No price available for MonthlyAverage before 30/10/2009</v>
      </c>
      <c r="D164" s="127" t="e">
        <f t="shared" si="32"/>
        <v>#VALUE!</v>
      </c>
      <c r="E164" s="141" t="str">
        <f>_xll.GetPrice(E$2, "MonthlyAverage", "Mid", EOMONTH($A164, 0))</f>
        <v>#N/A No price available for MonthlyAverage before 29/01/2010</v>
      </c>
      <c r="F164" s="141">
        <f>_xll.GetPrice(F$2, "MonthlyAverage", "Mid", EOMONTH($A164, 0))</f>
        <v>217.75</v>
      </c>
      <c r="G164" s="127" t="e">
        <f t="shared" si="33"/>
        <v>#VALUE!</v>
      </c>
      <c r="H164" s="141" t="str">
        <f>_xll.GetPrice(H$2, "MonthlyAverage", "Mid", EOMONTH($A164, 0))</f>
        <v>#N/A No price available for MonthlyAverage before 31/05/2010</v>
      </c>
      <c r="I164" s="141" t="str">
        <f>_xll.GetPrice(I$2, "MonthlyAverage", "Mid", EOMONTH($A164, 0))</f>
        <v>#N/A No price available for MonthlyAverage before 31/05/2010</v>
      </c>
      <c r="J164" s="127" t="e">
        <f t="shared" si="34"/>
        <v>#VALUE!</v>
      </c>
      <c r="K164" s="141" t="str">
        <f>_xll.GetPrice(K$2, , "Mid", EOMONTH($A164, 0))</f>
        <v>#N/A No price available before 20/06/2014</v>
      </c>
      <c r="L164" s="141" t="str">
        <f>_xll.GetPrice(L$2, , "Mid", EOMONTH($A164, 0))</f>
        <v>#N/A No price available before 21/11/2014</v>
      </c>
      <c r="M164" s="127" t="e">
        <f t="shared" si="38"/>
        <v>#VALUE!</v>
      </c>
      <c r="N164" s="141" t="str">
        <f>_xll.GetPrice(N$2, , "Mid", EOMONTH($A164, 0))</f>
        <v>#N/A No price available before 11/07/2014</v>
      </c>
      <c r="O164" s="141" t="str">
        <f>_xll.GetPrice(O$2, , "Mid", EOMONTH($A164, 0))</f>
        <v>#N/A No price available before 15/03/2019</v>
      </c>
      <c r="P164" s="127" t="e">
        <f t="shared" si="39"/>
        <v>#VALUE!</v>
      </c>
      <c r="Q164" s="141">
        <f>_xll.GetPrice(Q$2, "MonthlyAverage", "Mid", EOMONTH($A164, 0))</f>
        <v>33.5</v>
      </c>
      <c r="R164" s="141">
        <f>_xll.GetPrice(R$2, , "Mid", EOMONTH($A164, 0))</f>
        <v>53</v>
      </c>
      <c r="S164" s="141">
        <f>_xll.GetPrice(S$2, , "Mid", EOMONTH($A164, 0))</f>
        <v>80</v>
      </c>
      <c r="T164" s="127">
        <f t="shared" si="35"/>
        <v>27</v>
      </c>
      <c r="U164" s="141" t="str">
        <f>_xll.GetPrice(U$2, "MonthlyAverage", "Mid", EOMONTH($A164, 0))</f>
        <v>#N/A No price available for MonthlyAverage before 30/07/2010</v>
      </c>
      <c r="V164" s="141" t="str">
        <f>_xll.GetPrice(V$2, "MonthlyAverage", "Mid", EOMONTH($A164, 0))</f>
        <v>#N/A No price available for MonthlyAverage before 29/01/2010</v>
      </c>
      <c r="W164" s="127" t="e">
        <f t="shared" si="36"/>
        <v>#VALUE!</v>
      </c>
      <c r="X164" s="141" t="str">
        <f>_xll.GetPrice(X$2, "MonthlyAverage", "Mid", EOMONTH($A164, 0))</f>
        <v>#N/A No price available for MonthlyAverage before 29/05/2015</v>
      </c>
      <c r="Y164" s="141" t="str">
        <f>_xll.GetPrice(Y$2, "MonthlyAverage", "Mid", EOMONTH($A164, 0))</f>
        <v>#N/A No price available for MonthlyAverage before 31/05/2012</v>
      </c>
      <c r="Z164" s="141" t="str">
        <f>_xll.GetPrice(Z$2, "MonthlyAverage", "Mid", EOMONTH($A164, 0))</f>
        <v>#N/A No price available for MonthlyAverage before 31/05/2012</v>
      </c>
      <c r="AA164" s="141" t="str">
        <f>_xll.GetPrice(AA$2, "MonthlyAverage", "Mid", EOMONTH($A164, 0))</f>
        <v>#N/A No price available for MonthlyAverage before 31/12/2013</v>
      </c>
      <c r="AB164" s="127" t="e">
        <f t="shared" si="37"/>
        <v>#VALUE!</v>
      </c>
      <c r="AC164" s="142" t="e">
        <f t="shared" si="40"/>
        <v>#VALUE!</v>
      </c>
      <c r="AD164" s="119" t="e">
        <f t="shared" si="41"/>
        <v>#VALUE!</v>
      </c>
      <c r="AE164" s="119" t="e">
        <f t="shared" si="42"/>
        <v>#VALUE!</v>
      </c>
      <c r="AF164" s="119" t="e">
        <f t="shared" si="43"/>
        <v>#VALUE!</v>
      </c>
      <c r="AG164" s="119" t="e">
        <f t="shared" si="44"/>
        <v>#VALUE!</v>
      </c>
    </row>
    <row r="165" spans="1:33" x14ac:dyDescent="0.3">
      <c r="A165" s="124">
        <v>38777</v>
      </c>
      <c r="B165" s="143" t="str">
        <f>_xll.GetPrice(B$2, "MonthlyAverage", "Mid", EOMONTH($A165, 0))</f>
        <v>#N/A No price available for MonthlyAverage before 30/09/2009</v>
      </c>
      <c r="C165" s="141" t="str">
        <f>_xll.GetPrice(C$2, "MonthlyAverage", "Mid", EOMONTH($A165, 0))</f>
        <v>#N/A No price available for MonthlyAverage before 30/10/2009</v>
      </c>
      <c r="D165" s="127" t="e">
        <f t="shared" si="32"/>
        <v>#VALUE!</v>
      </c>
      <c r="E165" s="141" t="str">
        <f>_xll.GetPrice(E$2, "MonthlyAverage", "Mid", EOMONTH($A165, 0))</f>
        <v>#N/A No price available for MonthlyAverage before 29/01/2010</v>
      </c>
      <c r="F165" s="141">
        <f>_xll.GetPrice(F$2, "MonthlyAverage", "Mid", EOMONTH($A165, 0))</f>
        <v>229.1</v>
      </c>
      <c r="G165" s="127" t="e">
        <f t="shared" si="33"/>
        <v>#VALUE!</v>
      </c>
      <c r="H165" s="141" t="str">
        <f>_xll.GetPrice(H$2, "MonthlyAverage", "Mid", EOMONTH($A165, 0))</f>
        <v>#N/A No price available for MonthlyAverage before 31/05/2010</v>
      </c>
      <c r="I165" s="141" t="str">
        <f>_xll.GetPrice(I$2, "MonthlyAverage", "Mid", EOMONTH($A165, 0))</f>
        <v>#N/A No price available for MonthlyAverage before 31/05/2010</v>
      </c>
      <c r="J165" s="127" t="e">
        <f t="shared" si="34"/>
        <v>#VALUE!</v>
      </c>
      <c r="K165" s="141" t="str">
        <f>_xll.GetPrice(K$2, , "Mid", EOMONTH($A165, 0))</f>
        <v>#N/A No price available before 20/06/2014</v>
      </c>
      <c r="L165" s="141" t="str">
        <f>_xll.GetPrice(L$2, , "Mid", EOMONTH($A165, 0))</f>
        <v>#N/A No price available before 21/11/2014</v>
      </c>
      <c r="M165" s="127" t="e">
        <f t="shared" si="38"/>
        <v>#VALUE!</v>
      </c>
      <c r="N165" s="141" t="str">
        <f>_xll.GetPrice(N$2, , "Mid", EOMONTH($A165, 0))</f>
        <v>#N/A No price available before 11/07/2014</v>
      </c>
      <c r="O165" s="141" t="str">
        <f>_xll.GetPrice(O$2, , "Mid", EOMONTH($A165, 0))</f>
        <v>#N/A No price available before 15/03/2019</v>
      </c>
      <c r="P165" s="127" t="e">
        <f t="shared" si="39"/>
        <v>#VALUE!</v>
      </c>
      <c r="Q165" s="141">
        <f>_xll.GetPrice(Q$2, "MonthlyAverage", "Mid", EOMONTH($A165, 0))</f>
        <v>41.5</v>
      </c>
      <c r="R165" s="141">
        <f>_xll.GetPrice(R$2, , "Mid", EOMONTH($A165, 0))</f>
        <v>68</v>
      </c>
      <c r="S165" s="141">
        <f>_xll.GetPrice(S$2, , "Mid", EOMONTH($A165, 0))</f>
        <v>95</v>
      </c>
      <c r="T165" s="127">
        <f t="shared" si="35"/>
        <v>27</v>
      </c>
      <c r="U165" s="141" t="str">
        <f>_xll.GetPrice(U$2, "MonthlyAverage", "Mid", EOMONTH($A165, 0))</f>
        <v>#N/A No price available for MonthlyAverage before 30/07/2010</v>
      </c>
      <c r="V165" s="141" t="str">
        <f>_xll.GetPrice(V$2, "MonthlyAverage", "Mid", EOMONTH($A165, 0))</f>
        <v>#N/A No price available for MonthlyAverage before 29/01/2010</v>
      </c>
      <c r="W165" s="127" t="e">
        <f t="shared" si="36"/>
        <v>#VALUE!</v>
      </c>
      <c r="X165" s="141" t="str">
        <f>_xll.GetPrice(X$2, "MonthlyAverage", "Mid", EOMONTH($A165, 0))</f>
        <v>#N/A No price available for MonthlyAverage before 29/05/2015</v>
      </c>
      <c r="Y165" s="141" t="str">
        <f>_xll.GetPrice(Y$2, "MonthlyAverage", "Mid", EOMONTH($A165, 0))</f>
        <v>#N/A No price available for MonthlyAverage before 31/05/2012</v>
      </c>
      <c r="Z165" s="141" t="str">
        <f>_xll.GetPrice(Z$2, "MonthlyAverage", "Mid", EOMONTH($A165, 0))</f>
        <v>#N/A No price available for MonthlyAverage before 31/05/2012</v>
      </c>
      <c r="AA165" s="141" t="str">
        <f>_xll.GetPrice(AA$2, "MonthlyAverage", "Mid", EOMONTH($A165, 0))</f>
        <v>#N/A No price available for MonthlyAverage before 31/12/2013</v>
      </c>
      <c r="AB165" s="127" t="e">
        <f t="shared" si="37"/>
        <v>#VALUE!</v>
      </c>
      <c r="AC165" s="142" t="e">
        <f t="shared" si="40"/>
        <v>#VALUE!</v>
      </c>
      <c r="AD165" s="119" t="e">
        <f t="shared" si="41"/>
        <v>#VALUE!</v>
      </c>
      <c r="AE165" s="119" t="e">
        <f t="shared" si="42"/>
        <v>#VALUE!</v>
      </c>
      <c r="AF165" s="119" t="e">
        <f t="shared" si="43"/>
        <v>#VALUE!</v>
      </c>
      <c r="AG165" s="119" t="e">
        <f t="shared" si="44"/>
        <v>#VALUE!</v>
      </c>
    </row>
    <row r="166" spans="1:33" x14ac:dyDescent="0.3">
      <c r="A166" s="124">
        <v>38808</v>
      </c>
      <c r="B166" s="143" t="str">
        <f>_xll.GetPrice(B$2, "MonthlyAverage", "Mid", EOMONTH($A166, 0))</f>
        <v>#N/A No price available for MonthlyAverage before 30/09/2009</v>
      </c>
      <c r="C166" s="141" t="str">
        <f>_xll.GetPrice(C$2, "MonthlyAverage", "Mid", EOMONTH($A166, 0))</f>
        <v>#N/A No price available for MonthlyAverage before 30/10/2009</v>
      </c>
      <c r="D166" s="127" t="e">
        <f t="shared" si="32"/>
        <v>#VALUE!</v>
      </c>
      <c r="E166" s="141" t="str">
        <f>_xll.GetPrice(E$2, "MonthlyAverage", "Mid", EOMONTH($A166, 0))</f>
        <v>#N/A No price available for MonthlyAverage before 29/01/2010</v>
      </c>
      <c r="F166" s="141">
        <f>_xll.GetPrice(F$2, "MonthlyAverage", "Mid", EOMONTH($A166, 0))</f>
        <v>239</v>
      </c>
      <c r="G166" s="127" t="e">
        <f t="shared" si="33"/>
        <v>#VALUE!</v>
      </c>
      <c r="H166" s="141" t="str">
        <f>_xll.GetPrice(H$2, "MonthlyAverage", "Mid", EOMONTH($A166, 0))</f>
        <v>#N/A No price available for MonthlyAverage before 31/05/2010</v>
      </c>
      <c r="I166" s="141" t="str">
        <f>_xll.GetPrice(I$2, "MonthlyAverage", "Mid", EOMONTH($A166, 0))</f>
        <v>#N/A No price available for MonthlyAverage before 31/05/2010</v>
      </c>
      <c r="J166" s="127" t="e">
        <f t="shared" si="34"/>
        <v>#VALUE!</v>
      </c>
      <c r="K166" s="141" t="str">
        <f>_xll.GetPrice(K$2, , "Mid", EOMONTH($A166, 0))</f>
        <v>#N/A No price available before 20/06/2014</v>
      </c>
      <c r="L166" s="141" t="str">
        <f>_xll.GetPrice(L$2, , "Mid", EOMONTH($A166, 0))</f>
        <v>#N/A No price available before 21/11/2014</v>
      </c>
      <c r="M166" s="127" t="e">
        <f t="shared" si="38"/>
        <v>#VALUE!</v>
      </c>
      <c r="N166" s="141" t="str">
        <f>_xll.GetPrice(N$2, , "Mid", EOMONTH($A166, 0))</f>
        <v>#N/A No price available before 11/07/2014</v>
      </c>
      <c r="O166" s="141" t="str">
        <f>_xll.GetPrice(O$2, , "Mid", EOMONTH($A166, 0))</f>
        <v>#N/A No price available before 15/03/2019</v>
      </c>
      <c r="P166" s="127" t="e">
        <f t="shared" si="39"/>
        <v>#VALUE!</v>
      </c>
      <c r="Q166" s="141">
        <f>_xll.GetPrice(Q$2, "MonthlyAverage", "Mid", EOMONTH($A166, 0))</f>
        <v>54.75</v>
      </c>
      <c r="R166" s="141">
        <f>_xll.GetPrice(R$2, , "Mid", EOMONTH($A166, 0))</f>
        <v>83</v>
      </c>
      <c r="S166" s="141">
        <f>_xll.GetPrice(S$2, , "Mid", EOMONTH($A166, 0))</f>
        <v>110</v>
      </c>
      <c r="T166" s="127">
        <f t="shared" si="35"/>
        <v>27</v>
      </c>
      <c r="U166" s="141" t="str">
        <f>_xll.GetPrice(U$2, "MonthlyAverage", "Mid", EOMONTH($A166, 0))</f>
        <v>#N/A No price available for MonthlyAverage before 30/07/2010</v>
      </c>
      <c r="V166" s="141" t="str">
        <f>_xll.GetPrice(V$2, "MonthlyAverage", "Mid", EOMONTH($A166, 0))</f>
        <v>#N/A No price available for MonthlyAverage before 29/01/2010</v>
      </c>
      <c r="W166" s="127" t="e">
        <f t="shared" si="36"/>
        <v>#VALUE!</v>
      </c>
      <c r="X166" s="141" t="str">
        <f>_xll.GetPrice(X$2, "MonthlyAverage", "Mid", EOMONTH($A166, 0))</f>
        <v>#N/A No price available for MonthlyAverage before 29/05/2015</v>
      </c>
      <c r="Y166" s="141" t="str">
        <f>_xll.GetPrice(Y$2, "MonthlyAverage", "Mid", EOMONTH($A166, 0))</f>
        <v>#N/A No price available for MonthlyAverage before 31/05/2012</v>
      </c>
      <c r="Z166" s="141" t="str">
        <f>_xll.GetPrice(Z$2, "MonthlyAverage", "Mid", EOMONTH($A166, 0))</f>
        <v>#N/A No price available for MonthlyAverage before 31/05/2012</v>
      </c>
      <c r="AA166" s="141" t="str">
        <f>_xll.GetPrice(AA$2, "MonthlyAverage", "Mid", EOMONTH($A166, 0))</f>
        <v>#N/A No price available for MonthlyAverage before 31/12/2013</v>
      </c>
      <c r="AB166" s="127" t="e">
        <f t="shared" si="37"/>
        <v>#VALUE!</v>
      </c>
      <c r="AC166" s="142" t="e">
        <f t="shared" si="40"/>
        <v>#VALUE!</v>
      </c>
      <c r="AD166" s="119" t="e">
        <f t="shared" si="41"/>
        <v>#VALUE!</v>
      </c>
      <c r="AE166" s="119" t="e">
        <f t="shared" si="42"/>
        <v>#VALUE!</v>
      </c>
      <c r="AF166" s="119" t="e">
        <f t="shared" si="43"/>
        <v>#VALUE!</v>
      </c>
      <c r="AG166" s="119" t="e">
        <f t="shared" si="44"/>
        <v>#VALUE!</v>
      </c>
    </row>
    <row r="167" spans="1:33" x14ac:dyDescent="0.3">
      <c r="A167" s="124">
        <v>38838</v>
      </c>
      <c r="B167" s="143" t="str">
        <f>_xll.GetPrice(B$2, "MonthlyAverage", "Mid", EOMONTH($A167, 0))</f>
        <v>#N/A No price available for MonthlyAverage before 30/09/2009</v>
      </c>
      <c r="C167" s="141" t="str">
        <f>_xll.GetPrice(C$2, "MonthlyAverage", "Mid", EOMONTH($A167, 0))</f>
        <v>#N/A No price available for MonthlyAverage before 30/10/2009</v>
      </c>
      <c r="D167" s="127" t="e">
        <f t="shared" si="32"/>
        <v>#VALUE!</v>
      </c>
      <c r="E167" s="141" t="str">
        <f>_xll.GetPrice(E$2, "MonthlyAverage", "Mid", EOMONTH($A167, 0))</f>
        <v>#N/A No price available for MonthlyAverage before 29/01/2010</v>
      </c>
      <c r="F167" s="141">
        <f>_xll.GetPrice(F$2, "MonthlyAverage", "Mid", EOMONTH($A167, 0))</f>
        <v>246.5</v>
      </c>
      <c r="G167" s="127" t="e">
        <f t="shared" si="33"/>
        <v>#VALUE!</v>
      </c>
      <c r="H167" s="141" t="str">
        <f>_xll.GetPrice(H$2, "MonthlyAverage", "Mid", EOMONTH($A167, 0))</f>
        <v>#N/A No price available for MonthlyAverage before 31/05/2010</v>
      </c>
      <c r="I167" s="141" t="str">
        <f>_xll.GetPrice(I$2, "MonthlyAverage", "Mid", EOMONTH($A167, 0))</f>
        <v>#N/A No price available for MonthlyAverage before 31/05/2010</v>
      </c>
      <c r="J167" s="127" t="e">
        <f t="shared" si="34"/>
        <v>#VALUE!</v>
      </c>
      <c r="K167" s="141" t="str">
        <f>_xll.GetPrice(K$2, , "Mid", EOMONTH($A167, 0))</f>
        <v>#N/A No price available before 20/06/2014</v>
      </c>
      <c r="L167" s="141" t="str">
        <f>_xll.GetPrice(L$2, , "Mid", EOMONTH($A167, 0))</f>
        <v>#N/A No price available before 21/11/2014</v>
      </c>
      <c r="M167" s="127" t="e">
        <f t="shared" si="38"/>
        <v>#VALUE!</v>
      </c>
      <c r="N167" s="141" t="str">
        <f>_xll.GetPrice(N$2, , "Mid", EOMONTH($A167, 0))</f>
        <v>#N/A No price available before 11/07/2014</v>
      </c>
      <c r="O167" s="141" t="str">
        <f>_xll.GetPrice(O$2, , "Mid", EOMONTH($A167, 0))</f>
        <v>#N/A No price available before 15/03/2019</v>
      </c>
      <c r="P167" s="127" t="e">
        <f t="shared" si="39"/>
        <v>#VALUE!</v>
      </c>
      <c r="Q167" s="141">
        <f>_xll.GetPrice(Q$2, "MonthlyAverage", "Mid", EOMONTH($A167, 0))</f>
        <v>58.5</v>
      </c>
      <c r="R167" s="141">
        <f>_xll.GetPrice(R$2, , "Mid", EOMONTH($A167, 0))</f>
        <v>83</v>
      </c>
      <c r="S167" s="141">
        <f>_xll.GetPrice(S$2, , "Mid", EOMONTH($A167, 0))</f>
        <v>110</v>
      </c>
      <c r="T167" s="127">
        <f t="shared" si="35"/>
        <v>27</v>
      </c>
      <c r="U167" s="141" t="str">
        <f>_xll.GetPrice(U$2, "MonthlyAverage", "Mid", EOMONTH($A167, 0))</f>
        <v>#N/A No price available for MonthlyAverage before 30/07/2010</v>
      </c>
      <c r="V167" s="141" t="str">
        <f>_xll.GetPrice(V$2, "MonthlyAverage", "Mid", EOMONTH($A167, 0))</f>
        <v>#N/A No price available for MonthlyAverage before 29/01/2010</v>
      </c>
      <c r="W167" s="127" t="e">
        <f t="shared" si="36"/>
        <v>#VALUE!</v>
      </c>
      <c r="X167" s="141" t="str">
        <f>_xll.GetPrice(X$2, "MonthlyAverage", "Mid", EOMONTH($A167, 0))</f>
        <v>#N/A No price available for MonthlyAverage before 29/05/2015</v>
      </c>
      <c r="Y167" s="141" t="str">
        <f>_xll.GetPrice(Y$2, "MonthlyAverage", "Mid", EOMONTH($A167, 0))</f>
        <v>#N/A No price available for MonthlyAverage before 31/05/2012</v>
      </c>
      <c r="Z167" s="141" t="str">
        <f>_xll.GetPrice(Z$2, "MonthlyAverage", "Mid", EOMONTH($A167, 0))</f>
        <v>#N/A No price available for MonthlyAverage before 31/05/2012</v>
      </c>
      <c r="AA167" s="141" t="str">
        <f>_xll.GetPrice(AA$2, "MonthlyAverage", "Mid", EOMONTH($A167, 0))</f>
        <v>#N/A No price available for MonthlyAverage before 31/12/2013</v>
      </c>
      <c r="AB167" s="127" t="e">
        <f t="shared" si="37"/>
        <v>#VALUE!</v>
      </c>
      <c r="AC167" s="142" t="e">
        <f t="shared" si="40"/>
        <v>#VALUE!</v>
      </c>
      <c r="AD167" s="119" t="e">
        <f t="shared" si="41"/>
        <v>#VALUE!</v>
      </c>
      <c r="AE167" s="119" t="e">
        <f t="shared" si="42"/>
        <v>#VALUE!</v>
      </c>
      <c r="AF167" s="119" t="e">
        <f t="shared" si="43"/>
        <v>#VALUE!</v>
      </c>
      <c r="AG167" s="119" t="e">
        <f t="shared" si="44"/>
        <v>#VALUE!</v>
      </c>
    </row>
    <row r="168" spans="1:33" x14ac:dyDescent="0.3">
      <c r="A168" s="124">
        <v>38869</v>
      </c>
      <c r="B168" s="143" t="str">
        <f>_xll.GetPrice(B$2, "MonthlyAverage", "Mid", EOMONTH($A168, 0))</f>
        <v>#N/A No price available for MonthlyAverage before 30/09/2009</v>
      </c>
      <c r="C168" s="141" t="str">
        <f>_xll.GetPrice(C$2, "MonthlyAverage", "Mid", EOMONTH($A168, 0))</f>
        <v>#N/A No price available for MonthlyAverage before 30/10/2009</v>
      </c>
      <c r="D168" s="127" t="e">
        <f t="shared" si="32"/>
        <v>#VALUE!</v>
      </c>
      <c r="E168" s="141" t="str">
        <f>_xll.GetPrice(E$2, "MonthlyAverage", "Mid", EOMONTH($A168, 0))</f>
        <v>#N/A No price available for MonthlyAverage before 29/01/2010</v>
      </c>
      <c r="F168" s="141">
        <f>_xll.GetPrice(F$2, "MonthlyAverage", "Mid", EOMONTH($A168, 0))</f>
        <v>270</v>
      </c>
      <c r="G168" s="127" t="e">
        <f t="shared" si="33"/>
        <v>#VALUE!</v>
      </c>
      <c r="H168" s="141" t="str">
        <f>_xll.GetPrice(H$2, "MonthlyAverage", "Mid", EOMONTH($A168, 0))</f>
        <v>#N/A No price available for MonthlyAverage before 31/05/2010</v>
      </c>
      <c r="I168" s="141" t="str">
        <f>_xll.GetPrice(I$2, "MonthlyAverage", "Mid", EOMONTH($A168, 0))</f>
        <v>#N/A No price available for MonthlyAverage before 31/05/2010</v>
      </c>
      <c r="J168" s="127" t="e">
        <f t="shared" si="34"/>
        <v>#VALUE!</v>
      </c>
      <c r="K168" s="141" t="str">
        <f>_xll.GetPrice(K$2, , "Mid", EOMONTH($A168, 0))</f>
        <v>#N/A No price available before 20/06/2014</v>
      </c>
      <c r="L168" s="141" t="str">
        <f>_xll.GetPrice(L$2, , "Mid", EOMONTH($A168, 0))</f>
        <v>#N/A No price available before 21/11/2014</v>
      </c>
      <c r="M168" s="127" t="e">
        <f t="shared" si="38"/>
        <v>#VALUE!</v>
      </c>
      <c r="N168" s="141" t="str">
        <f>_xll.GetPrice(N$2, , "Mid", EOMONTH($A168, 0))</f>
        <v>#N/A No price available before 11/07/2014</v>
      </c>
      <c r="O168" s="141" t="str">
        <f>_xll.GetPrice(O$2, , "Mid", EOMONTH($A168, 0))</f>
        <v>#N/A No price available before 15/03/2019</v>
      </c>
      <c r="P168" s="127" t="e">
        <f t="shared" si="39"/>
        <v>#VALUE!</v>
      </c>
      <c r="Q168" s="141">
        <f>_xll.GetPrice(Q$2, "MonthlyAverage", "Mid", EOMONTH($A168, 0))</f>
        <v>58.5</v>
      </c>
      <c r="R168" s="141">
        <f>_xll.GetPrice(R$2, , "Mid", EOMONTH($A168, 0))</f>
        <v>88</v>
      </c>
      <c r="S168" s="141">
        <f>_xll.GetPrice(S$2, , "Mid", EOMONTH($A168, 0))</f>
        <v>115</v>
      </c>
      <c r="T168" s="127">
        <f t="shared" si="35"/>
        <v>27</v>
      </c>
      <c r="U168" s="141" t="str">
        <f>_xll.GetPrice(U$2, "MonthlyAverage", "Mid", EOMONTH($A168, 0))</f>
        <v>#N/A No price available for MonthlyAverage before 30/07/2010</v>
      </c>
      <c r="V168" s="141" t="str">
        <f>_xll.GetPrice(V$2, "MonthlyAverage", "Mid", EOMONTH($A168, 0))</f>
        <v>#N/A No price available for MonthlyAverage before 29/01/2010</v>
      </c>
      <c r="W168" s="127" t="e">
        <f t="shared" si="36"/>
        <v>#VALUE!</v>
      </c>
      <c r="X168" s="141" t="str">
        <f>_xll.GetPrice(X$2, "MonthlyAverage", "Mid", EOMONTH($A168, 0))</f>
        <v>#N/A No price available for MonthlyAverage before 29/05/2015</v>
      </c>
      <c r="Y168" s="141" t="str">
        <f>_xll.GetPrice(Y$2, "MonthlyAverage", "Mid", EOMONTH($A168, 0))</f>
        <v>#N/A No price available for MonthlyAverage before 31/05/2012</v>
      </c>
      <c r="Z168" s="141" t="str">
        <f>_xll.GetPrice(Z$2, "MonthlyAverage", "Mid", EOMONTH($A168, 0))</f>
        <v>#N/A No price available for MonthlyAverage before 31/05/2012</v>
      </c>
      <c r="AA168" s="141" t="str">
        <f>_xll.GetPrice(AA$2, "MonthlyAverage", "Mid", EOMONTH($A168, 0))</f>
        <v>#N/A No price available for MonthlyAverage before 31/12/2013</v>
      </c>
      <c r="AB168" s="127" t="e">
        <f t="shared" si="37"/>
        <v>#VALUE!</v>
      </c>
      <c r="AC168" s="142" t="e">
        <f t="shared" si="40"/>
        <v>#VALUE!</v>
      </c>
      <c r="AD168" s="119" t="e">
        <f t="shared" si="41"/>
        <v>#VALUE!</v>
      </c>
      <c r="AE168" s="119" t="e">
        <f t="shared" si="42"/>
        <v>#VALUE!</v>
      </c>
      <c r="AF168" s="119" t="e">
        <f t="shared" si="43"/>
        <v>#VALUE!</v>
      </c>
      <c r="AG168" s="119" t="e">
        <f t="shared" si="44"/>
        <v>#VALUE!</v>
      </c>
    </row>
    <row r="169" spans="1:33" x14ac:dyDescent="0.3">
      <c r="A169" s="124">
        <v>38899</v>
      </c>
      <c r="B169" s="143" t="str">
        <f>_xll.GetPrice(B$2, "MonthlyAverage", "Mid", EOMONTH($A169, 0))</f>
        <v>#N/A No price available for MonthlyAverage before 30/09/2009</v>
      </c>
      <c r="C169" s="141" t="str">
        <f>_xll.GetPrice(C$2, "MonthlyAverage", "Mid", EOMONTH($A169, 0))</f>
        <v>#N/A No price available for MonthlyAverage before 30/10/2009</v>
      </c>
      <c r="D169" s="127" t="e">
        <f t="shared" si="32"/>
        <v>#VALUE!</v>
      </c>
      <c r="E169" s="141" t="str">
        <f>_xll.GetPrice(E$2, "MonthlyAverage", "Mid", EOMONTH($A169, 0))</f>
        <v>#N/A No price available for MonthlyAverage before 29/01/2010</v>
      </c>
      <c r="F169" s="141">
        <f>_xll.GetPrice(F$2, "MonthlyAverage", "Mid", EOMONTH($A169, 0))</f>
        <v>268.88</v>
      </c>
      <c r="G169" s="127" t="e">
        <f t="shared" si="33"/>
        <v>#VALUE!</v>
      </c>
      <c r="H169" s="141" t="str">
        <f>_xll.GetPrice(H$2, "MonthlyAverage", "Mid", EOMONTH($A169, 0))</f>
        <v>#N/A No price available for MonthlyAverage before 31/05/2010</v>
      </c>
      <c r="I169" s="141" t="str">
        <f>_xll.GetPrice(I$2, "MonthlyAverage", "Mid", EOMONTH($A169, 0))</f>
        <v>#N/A No price available for MonthlyAverage before 31/05/2010</v>
      </c>
      <c r="J169" s="127" t="e">
        <f t="shared" si="34"/>
        <v>#VALUE!</v>
      </c>
      <c r="K169" s="141" t="str">
        <f>_xll.GetPrice(K$2, , "Mid", EOMONTH($A169, 0))</f>
        <v>#N/A No price available before 20/06/2014</v>
      </c>
      <c r="L169" s="141" t="str">
        <f>_xll.GetPrice(L$2, , "Mid", EOMONTH($A169, 0))</f>
        <v>#N/A No price available before 21/11/2014</v>
      </c>
      <c r="M169" s="127" t="e">
        <f t="shared" si="38"/>
        <v>#VALUE!</v>
      </c>
      <c r="N169" s="141" t="str">
        <f>_xll.GetPrice(N$2, , "Mid", EOMONTH($A169, 0))</f>
        <v>#N/A No price available before 11/07/2014</v>
      </c>
      <c r="O169" s="141" t="str">
        <f>_xll.GetPrice(O$2, , "Mid", EOMONTH($A169, 0))</f>
        <v>#N/A No price available before 15/03/2019</v>
      </c>
      <c r="P169" s="127" t="e">
        <f t="shared" si="39"/>
        <v>#VALUE!</v>
      </c>
      <c r="Q169" s="141">
        <f>_xll.GetPrice(Q$2, "MonthlyAverage", "Mid", EOMONTH($A169, 0))</f>
        <v>58.5</v>
      </c>
      <c r="R169" s="141">
        <f>_xll.GetPrice(R$2, , "Mid", EOMONTH($A169, 0))</f>
        <v>88</v>
      </c>
      <c r="S169" s="141">
        <f>_xll.GetPrice(S$2, , "Mid", EOMONTH($A169, 0))</f>
        <v>115</v>
      </c>
      <c r="T169" s="127">
        <f t="shared" si="35"/>
        <v>27</v>
      </c>
      <c r="U169" s="141" t="str">
        <f>_xll.GetPrice(U$2, "MonthlyAverage", "Mid", EOMONTH($A169, 0))</f>
        <v>#N/A No price available for MonthlyAverage before 30/07/2010</v>
      </c>
      <c r="V169" s="141" t="str">
        <f>_xll.GetPrice(V$2, "MonthlyAverage", "Mid", EOMONTH($A169, 0))</f>
        <v>#N/A No price available for MonthlyAverage before 29/01/2010</v>
      </c>
      <c r="W169" s="127" t="e">
        <f t="shared" si="36"/>
        <v>#VALUE!</v>
      </c>
      <c r="X169" s="141" t="str">
        <f>_xll.GetPrice(X$2, "MonthlyAverage", "Mid", EOMONTH($A169, 0))</f>
        <v>#N/A No price available for MonthlyAverage before 29/05/2015</v>
      </c>
      <c r="Y169" s="141" t="str">
        <f>_xll.GetPrice(Y$2, "MonthlyAverage", "Mid", EOMONTH($A169, 0))</f>
        <v>#N/A No price available for MonthlyAverage before 31/05/2012</v>
      </c>
      <c r="Z169" s="141" t="str">
        <f>_xll.GetPrice(Z$2, "MonthlyAverage", "Mid", EOMONTH($A169, 0))</f>
        <v>#N/A No price available for MonthlyAverage before 31/05/2012</v>
      </c>
      <c r="AA169" s="141" t="str">
        <f>_xll.GetPrice(AA$2, "MonthlyAverage", "Mid", EOMONTH($A169, 0))</f>
        <v>#N/A No price available for MonthlyAverage before 31/12/2013</v>
      </c>
      <c r="AB169" s="127" t="e">
        <f t="shared" si="37"/>
        <v>#VALUE!</v>
      </c>
      <c r="AC169" s="142" t="e">
        <f t="shared" si="40"/>
        <v>#VALUE!</v>
      </c>
      <c r="AD169" s="119" t="e">
        <f t="shared" si="41"/>
        <v>#VALUE!</v>
      </c>
      <c r="AE169" s="119" t="e">
        <f t="shared" si="42"/>
        <v>#VALUE!</v>
      </c>
      <c r="AF169" s="119" t="e">
        <f t="shared" si="43"/>
        <v>#VALUE!</v>
      </c>
      <c r="AG169" s="119" t="e">
        <f t="shared" si="44"/>
        <v>#VALUE!</v>
      </c>
    </row>
    <row r="170" spans="1:33" x14ac:dyDescent="0.3">
      <c r="A170" s="124">
        <v>38930</v>
      </c>
      <c r="B170" s="143" t="str">
        <f>_xll.GetPrice(B$2, "MonthlyAverage", "Mid", EOMONTH($A170, 0))</f>
        <v>#N/A No price available for MonthlyAverage before 30/09/2009</v>
      </c>
      <c r="C170" s="141" t="str">
        <f>_xll.GetPrice(C$2, "MonthlyAverage", "Mid", EOMONTH($A170, 0))</f>
        <v>#N/A No price available for MonthlyAverage before 30/10/2009</v>
      </c>
      <c r="D170" s="127" t="e">
        <f t="shared" si="32"/>
        <v>#VALUE!</v>
      </c>
      <c r="E170" s="141" t="str">
        <f>_xll.GetPrice(E$2, "MonthlyAverage", "Mid", EOMONTH($A170, 0))</f>
        <v>#N/A No price available for MonthlyAverage before 29/01/2010</v>
      </c>
      <c r="F170" s="141">
        <f>_xll.GetPrice(F$2, "MonthlyAverage", "Mid", EOMONTH($A170, 0))</f>
        <v>246.5</v>
      </c>
      <c r="G170" s="127" t="e">
        <f t="shared" si="33"/>
        <v>#VALUE!</v>
      </c>
      <c r="H170" s="141" t="str">
        <f>_xll.GetPrice(H$2, "MonthlyAverage", "Mid", EOMONTH($A170, 0))</f>
        <v>#N/A No price available for MonthlyAverage before 31/05/2010</v>
      </c>
      <c r="I170" s="141" t="str">
        <f>_xll.GetPrice(I$2, "MonthlyAverage", "Mid", EOMONTH($A170, 0))</f>
        <v>#N/A No price available for MonthlyAverage before 31/05/2010</v>
      </c>
      <c r="J170" s="127" t="e">
        <f t="shared" si="34"/>
        <v>#VALUE!</v>
      </c>
      <c r="K170" s="141" t="str">
        <f>_xll.GetPrice(K$2, , "Mid", EOMONTH($A170, 0))</f>
        <v>#N/A No price available before 20/06/2014</v>
      </c>
      <c r="L170" s="141" t="str">
        <f>_xll.GetPrice(L$2, , "Mid", EOMONTH($A170, 0))</f>
        <v>#N/A No price available before 21/11/2014</v>
      </c>
      <c r="M170" s="127" t="e">
        <f t="shared" si="38"/>
        <v>#VALUE!</v>
      </c>
      <c r="N170" s="141" t="str">
        <f>_xll.GetPrice(N$2, , "Mid", EOMONTH($A170, 0))</f>
        <v>#N/A No price available before 11/07/2014</v>
      </c>
      <c r="O170" s="141" t="str">
        <f>_xll.GetPrice(O$2, , "Mid", EOMONTH($A170, 0))</f>
        <v>#N/A No price available before 15/03/2019</v>
      </c>
      <c r="P170" s="127" t="e">
        <f t="shared" si="39"/>
        <v>#VALUE!</v>
      </c>
      <c r="Q170" s="141">
        <f>_xll.GetPrice(Q$2, "MonthlyAverage", "Mid", EOMONTH($A170, 0))</f>
        <v>85.5</v>
      </c>
      <c r="R170" s="141">
        <f>_xll.GetPrice(R$2, , "Mid", EOMONTH($A170, 0))</f>
        <v>120</v>
      </c>
      <c r="S170" s="141">
        <f>_xll.GetPrice(S$2, , "Mid", EOMONTH($A170, 0))</f>
        <v>132.5</v>
      </c>
      <c r="T170" s="127">
        <f t="shared" si="35"/>
        <v>12.5</v>
      </c>
      <c r="U170" s="141" t="str">
        <f>_xll.GetPrice(U$2, "MonthlyAverage", "Mid", EOMONTH($A170, 0))</f>
        <v>#N/A No price available for MonthlyAverage before 30/07/2010</v>
      </c>
      <c r="V170" s="141" t="str">
        <f>_xll.GetPrice(V$2, "MonthlyAverage", "Mid", EOMONTH($A170, 0))</f>
        <v>#N/A No price available for MonthlyAverage before 29/01/2010</v>
      </c>
      <c r="W170" s="127" t="e">
        <f t="shared" si="36"/>
        <v>#VALUE!</v>
      </c>
      <c r="X170" s="141" t="str">
        <f>_xll.GetPrice(X$2, "MonthlyAverage", "Mid", EOMONTH($A170, 0))</f>
        <v>#N/A No price available for MonthlyAverage before 29/05/2015</v>
      </c>
      <c r="Y170" s="141" t="str">
        <f>_xll.GetPrice(Y$2, "MonthlyAverage", "Mid", EOMONTH($A170, 0))</f>
        <v>#N/A No price available for MonthlyAverage before 31/05/2012</v>
      </c>
      <c r="Z170" s="141" t="str">
        <f>_xll.GetPrice(Z$2, "MonthlyAverage", "Mid", EOMONTH($A170, 0))</f>
        <v>#N/A No price available for MonthlyAverage before 31/05/2012</v>
      </c>
      <c r="AA170" s="141" t="str">
        <f>_xll.GetPrice(AA$2, "MonthlyAverage", "Mid", EOMONTH($A170, 0))</f>
        <v>#N/A No price available for MonthlyAverage before 31/12/2013</v>
      </c>
      <c r="AB170" s="127" t="e">
        <f t="shared" si="37"/>
        <v>#VALUE!</v>
      </c>
      <c r="AC170" s="142" t="e">
        <f t="shared" si="40"/>
        <v>#VALUE!</v>
      </c>
      <c r="AD170" s="119" t="e">
        <f t="shared" si="41"/>
        <v>#VALUE!</v>
      </c>
      <c r="AE170" s="119" t="e">
        <f t="shared" si="42"/>
        <v>#VALUE!</v>
      </c>
      <c r="AF170" s="119" t="e">
        <f t="shared" si="43"/>
        <v>#VALUE!</v>
      </c>
      <c r="AG170" s="119" t="e">
        <f t="shared" si="44"/>
        <v>#VALUE!</v>
      </c>
    </row>
    <row r="171" spans="1:33" x14ac:dyDescent="0.3">
      <c r="A171" s="124">
        <v>38961</v>
      </c>
      <c r="B171" s="143" t="str">
        <f>_xll.GetPrice(B$2, "MonthlyAverage", "Mid", EOMONTH($A171, 0))</f>
        <v>#N/A No price available for MonthlyAverage before 30/09/2009</v>
      </c>
      <c r="C171" s="141" t="str">
        <f>_xll.GetPrice(C$2, "MonthlyAverage", "Mid", EOMONTH($A171, 0))</f>
        <v>#N/A No price available for MonthlyAverage before 30/10/2009</v>
      </c>
      <c r="D171" s="127" t="e">
        <f t="shared" si="32"/>
        <v>#VALUE!</v>
      </c>
      <c r="E171" s="141" t="str">
        <f>_xll.GetPrice(E$2, "MonthlyAverage", "Mid", EOMONTH($A171, 0))</f>
        <v>#N/A No price available for MonthlyAverage before 29/01/2010</v>
      </c>
      <c r="F171" s="141">
        <f>_xll.GetPrice(F$2, "MonthlyAverage", "Mid", EOMONTH($A171, 0))</f>
        <v>257.5</v>
      </c>
      <c r="G171" s="127" t="e">
        <f t="shared" si="33"/>
        <v>#VALUE!</v>
      </c>
      <c r="H171" s="141" t="str">
        <f>_xll.GetPrice(H$2, "MonthlyAverage", "Mid", EOMONTH($A171, 0))</f>
        <v>#N/A No price available for MonthlyAverage before 31/05/2010</v>
      </c>
      <c r="I171" s="141" t="str">
        <f>_xll.GetPrice(I$2, "MonthlyAverage", "Mid", EOMONTH($A171, 0))</f>
        <v>#N/A No price available for MonthlyAverage before 31/05/2010</v>
      </c>
      <c r="J171" s="127" t="e">
        <f t="shared" si="34"/>
        <v>#VALUE!</v>
      </c>
      <c r="K171" s="141" t="str">
        <f>_xll.GetPrice(K$2, , "Mid", EOMONTH($A171, 0))</f>
        <v>#N/A No price available before 20/06/2014</v>
      </c>
      <c r="L171" s="141" t="str">
        <f>_xll.GetPrice(L$2, , "Mid", EOMONTH($A171, 0))</f>
        <v>#N/A No price available before 21/11/2014</v>
      </c>
      <c r="M171" s="127" t="e">
        <f t="shared" si="38"/>
        <v>#VALUE!</v>
      </c>
      <c r="N171" s="141" t="str">
        <f>_xll.GetPrice(N$2, , "Mid", EOMONTH($A171, 0))</f>
        <v>#N/A No price available before 11/07/2014</v>
      </c>
      <c r="O171" s="141" t="str">
        <f>_xll.GetPrice(O$2, , "Mid", EOMONTH($A171, 0))</f>
        <v>#N/A No price available before 15/03/2019</v>
      </c>
      <c r="P171" s="127" t="e">
        <f t="shared" si="39"/>
        <v>#VALUE!</v>
      </c>
      <c r="Q171" s="141">
        <f>_xll.GetPrice(Q$2, "MonthlyAverage", "Mid", EOMONTH($A171, 0))</f>
        <v>88.5</v>
      </c>
      <c r="R171" s="141">
        <f>_xll.GetPrice(R$2, , "Mid", EOMONTH($A171, 0))</f>
        <v>128</v>
      </c>
      <c r="S171" s="141">
        <f>_xll.GetPrice(S$2, , "Mid", EOMONTH($A171, 0))</f>
        <v>140.5</v>
      </c>
      <c r="T171" s="127">
        <f t="shared" si="35"/>
        <v>12.5</v>
      </c>
      <c r="U171" s="141" t="str">
        <f>_xll.GetPrice(U$2, "MonthlyAverage", "Mid", EOMONTH($A171, 0))</f>
        <v>#N/A No price available for MonthlyAverage before 30/07/2010</v>
      </c>
      <c r="V171" s="141" t="str">
        <f>_xll.GetPrice(V$2, "MonthlyAverage", "Mid", EOMONTH($A171, 0))</f>
        <v>#N/A No price available for MonthlyAverage before 29/01/2010</v>
      </c>
      <c r="W171" s="127" t="e">
        <f t="shared" si="36"/>
        <v>#VALUE!</v>
      </c>
      <c r="X171" s="141" t="str">
        <f>_xll.GetPrice(X$2, "MonthlyAverage", "Mid", EOMONTH($A171, 0))</f>
        <v>#N/A No price available for MonthlyAverage before 29/05/2015</v>
      </c>
      <c r="Y171" s="141" t="str">
        <f>_xll.GetPrice(Y$2, "MonthlyAverage", "Mid", EOMONTH($A171, 0))</f>
        <v>#N/A No price available for MonthlyAverage before 31/05/2012</v>
      </c>
      <c r="Z171" s="141" t="str">
        <f>_xll.GetPrice(Z$2, "MonthlyAverage", "Mid", EOMONTH($A171, 0))</f>
        <v>#N/A No price available for MonthlyAverage before 31/05/2012</v>
      </c>
      <c r="AA171" s="141" t="str">
        <f>_xll.GetPrice(AA$2, "MonthlyAverage", "Mid", EOMONTH($A171, 0))</f>
        <v>#N/A No price available for MonthlyAverage before 31/12/2013</v>
      </c>
      <c r="AB171" s="127" t="e">
        <f t="shared" si="37"/>
        <v>#VALUE!</v>
      </c>
      <c r="AC171" s="142" t="e">
        <f t="shared" si="40"/>
        <v>#VALUE!</v>
      </c>
      <c r="AD171" s="119" t="e">
        <f t="shared" si="41"/>
        <v>#VALUE!</v>
      </c>
      <c r="AE171" s="119" t="e">
        <f t="shared" si="42"/>
        <v>#VALUE!</v>
      </c>
      <c r="AF171" s="119" t="e">
        <f t="shared" si="43"/>
        <v>#VALUE!</v>
      </c>
      <c r="AG171" s="119" t="e">
        <f t="shared" si="44"/>
        <v>#VALUE!</v>
      </c>
    </row>
    <row r="172" spans="1:33" x14ac:dyDescent="0.3">
      <c r="A172" s="124">
        <v>38991</v>
      </c>
      <c r="B172" s="143" t="str">
        <f>_xll.GetPrice(B$2, "MonthlyAverage", "Mid", EOMONTH($A172, 0))</f>
        <v>#N/A No price available for MonthlyAverage before 30/09/2009</v>
      </c>
      <c r="C172" s="141" t="str">
        <f>_xll.GetPrice(C$2, "MonthlyAverage", "Mid", EOMONTH($A172, 0))</f>
        <v>#N/A No price available for MonthlyAverage before 30/10/2009</v>
      </c>
      <c r="D172" s="127" t="e">
        <f t="shared" si="32"/>
        <v>#VALUE!</v>
      </c>
      <c r="E172" s="141" t="str">
        <f>_xll.GetPrice(E$2, "MonthlyAverage", "Mid", EOMONTH($A172, 0))</f>
        <v>#N/A No price available for MonthlyAverage before 29/01/2010</v>
      </c>
      <c r="F172" s="141">
        <f>_xll.GetPrice(F$2, "MonthlyAverage", "Mid", EOMONTH($A172, 0))</f>
        <v>253.75</v>
      </c>
      <c r="G172" s="127" t="e">
        <f t="shared" si="33"/>
        <v>#VALUE!</v>
      </c>
      <c r="H172" s="141" t="str">
        <f>_xll.GetPrice(H$2, "MonthlyAverage", "Mid", EOMONTH($A172, 0))</f>
        <v>#N/A No price available for MonthlyAverage before 31/05/2010</v>
      </c>
      <c r="I172" s="141" t="str">
        <f>_xll.GetPrice(I$2, "MonthlyAverage", "Mid", EOMONTH($A172, 0))</f>
        <v>#N/A No price available for MonthlyAverage before 31/05/2010</v>
      </c>
      <c r="J172" s="127" t="e">
        <f t="shared" si="34"/>
        <v>#VALUE!</v>
      </c>
      <c r="K172" s="141" t="str">
        <f>_xll.GetPrice(K$2, , "Mid", EOMONTH($A172, 0))</f>
        <v>#N/A No price available before 20/06/2014</v>
      </c>
      <c r="L172" s="141" t="str">
        <f>_xll.GetPrice(L$2, , "Mid", EOMONTH($A172, 0))</f>
        <v>#N/A No price available before 21/11/2014</v>
      </c>
      <c r="M172" s="127" t="e">
        <f t="shared" si="38"/>
        <v>#VALUE!</v>
      </c>
      <c r="N172" s="141" t="str">
        <f>_xll.GetPrice(N$2, , "Mid", EOMONTH($A172, 0))</f>
        <v>#N/A No price available before 11/07/2014</v>
      </c>
      <c r="O172" s="141" t="str">
        <f>_xll.GetPrice(O$2, , "Mid", EOMONTH($A172, 0))</f>
        <v>#N/A No price available before 15/03/2019</v>
      </c>
      <c r="P172" s="127" t="e">
        <f t="shared" si="39"/>
        <v>#VALUE!</v>
      </c>
      <c r="Q172" s="141">
        <f>_xll.GetPrice(Q$2, "MonthlyAverage", "Mid", EOMONTH($A172, 0))</f>
        <v>90.5</v>
      </c>
      <c r="R172" s="141">
        <f>_xll.GetPrice(R$2, , "Mid", EOMONTH($A172, 0))</f>
        <v>128</v>
      </c>
      <c r="S172" s="141">
        <f>_xll.GetPrice(S$2, , "Mid", EOMONTH($A172, 0))</f>
        <v>140.5</v>
      </c>
      <c r="T172" s="127">
        <f t="shared" si="35"/>
        <v>12.5</v>
      </c>
      <c r="U172" s="141" t="str">
        <f>_xll.GetPrice(U$2, "MonthlyAverage", "Mid", EOMONTH($A172, 0))</f>
        <v>#N/A No price available for MonthlyAverage before 30/07/2010</v>
      </c>
      <c r="V172" s="141" t="str">
        <f>_xll.GetPrice(V$2, "MonthlyAverage", "Mid", EOMONTH($A172, 0))</f>
        <v>#N/A No price available for MonthlyAverage before 29/01/2010</v>
      </c>
      <c r="W172" s="127" t="e">
        <f t="shared" si="36"/>
        <v>#VALUE!</v>
      </c>
      <c r="X172" s="141" t="str">
        <f>_xll.GetPrice(X$2, "MonthlyAverage", "Mid", EOMONTH($A172, 0))</f>
        <v>#N/A No price available for MonthlyAverage before 29/05/2015</v>
      </c>
      <c r="Y172" s="141" t="str">
        <f>_xll.GetPrice(Y$2, "MonthlyAverage", "Mid", EOMONTH($A172, 0))</f>
        <v>#N/A No price available for MonthlyAverage before 31/05/2012</v>
      </c>
      <c r="Z172" s="141" t="str">
        <f>_xll.GetPrice(Z$2, "MonthlyAverage", "Mid", EOMONTH($A172, 0))</f>
        <v>#N/A No price available for MonthlyAverage before 31/05/2012</v>
      </c>
      <c r="AA172" s="141" t="str">
        <f>_xll.GetPrice(AA$2, "MonthlyAverage", "Mid", EOMONTH($A172, 0))</f>
        <v>#N/A No price available for MonthlyAverage before 31/12/2013</v>
      </c>
      <c r="AB172" s="127" t="e">
        <f t="shared" si="37"/>
        <v>#VALUE!</v>
      </c>
      <c r="AC172" s="142" t="e">
        <f t="shared" si="40"/>
        <v>#VALUE!</v>
      </c>
      <c r="AD172" s="119" t="e">
        <f t="shared" si="41"/>
        <v>#VALUE!</v>
      </c>
      <c r="AE172" s="119" t="e">
        <f t="shared" si="42"/>
        <v>#VALUE!</v>
      </c>
      <c r="AF172" s="119" t="e">
        <f t="shared" si="43"/>
        <v>#VALUE!</v>
      </c>
      <c r="AG172" s="119" t="e">
        <f t="shared" si="44"/>
        <v>#VALUE!</v>
      </c>
    </row>
    <row r="173" spans="1:33" x14ac:dyDescent="0.3">
      <c r="A173" s="124">
        <v>39022</v>
      </c>
      <c r="B173" s="143" t="str">
        <f>_xll.GetPrice(B$2, "MonthlyAverage", "Mid", EOMONTH($A173, 0))</f>
        <v>#N/A No price available for MonthlyAverage before 30/09/2009</v>
      </c>
      <c r="C173" s="141" t="str">
        <f>_xll.GetPrice(C$2, "MonthlyAverage", "Mid", EOMONTH($A173, 0))</f>
        <v>#N/A No price available for MonthlyAverage before 30/10/2009</v>
      </c>
      <c r="D173" s="127" t="e">
        <f t="shared" si="32"/>
        <v>#VALUE!</v>
      </c>
      <c r="E173" s="141" t="str">
        <f>_xll.GetPrice(E$2, "MonthlyAverage", "Mid", EOMONTH($A173, 0))</f>
        <v>#N/A No price available for MonthlyAverage before 29/01/2010</v>
      </c>
      <c r="F173" s="141">
        <f>_xll.GetPrice(F$2, "MonthlyAverage", "Mid", EOMONTH($A173, 0))</f>
        <v>255.5</v>
      </c>
      <c r="G173" s="127" t="e">
        <f t="shared" si="33"/>
        <v>#VALUE!</v>
      </c>
      <c r="H173" s="141" t="str">
        <f>_xll.GetPrice(H$2, "MonthlyAverage", "Mid", EOMONTH($A173, 0))</f>
        <v>#N/A No price available for MonthlyAverage before 31/05/2010</v>
      </c>
      <c r="I173" s="141" t="str">
        <f>_xll.GetPrice(I$2, "MonthlyAverage", "Mid", EOMONTH($A173, 0))</f>
        <v>#N/A No price available for MonthlyAverage before 31/05/2010</v>
      </c>
      <c r="J173" s="127" t="e">
        <f t="shared" si="34"/>
        <v>#VALUE!</v>
      </c>
      <c r="K173" s="141" t="str">
        <f>_xll.GetPrice(K$2, , "Mid", EOMONTH($A173, 0))</f>
        <v>#N/A No price available before 20/06/2014</v>
      </c>
      <c r="L173" s="141" t="str">
        <f>_xll.GetPrice(L$2, , "Mid", EOMONTH($A173, 0))</f>
        <v>#N/A No price available before 21/11/2014</v>
      </c>
      <c r="M173" s="127" t="e">
        <f t="shared" si="38"/>
        <v>#VALUE!</v>
      </c>
      <c r="N173" s="141" t="str">
        <f>_xll.GetPrice(N$2, , "Mid", EOMONTH($A173, 0))</f>
        <v>#N/A No price available before 11/07/2014</v>
      </c>
      <c r="O173" s="141" t="str">
        <f>_xll.GetPrice(O$2, , "Mid", EOMONTH($A173, 0))</f>
        <v>#N/A No price available before 15/03/2019</v>
      </c>
      <c r="P173" s="127" t="e">
        <f t="shared" si="39"/>
        <v>#VALUE!</v>
      </c>
      <c r="Q173" s="141">
        <f>_xll.GetPrice(Q$2, "MonthlyAverage", "Mid", EOMONTH($A173, 0))</f>
        <v>88.9</v>
      </c>
      <c r="R173" s="141">
        <f>_xll.GetPrice(R$2, , "Mid", EOMONTH($A173, 0))</f>
        <v>126</v>
      </c>
      <c r="S173" s="141">
        <f>_xll.GetPrice(S$2, , "Mid", EOMONTH($A173, 0))</f>
        <v>138.5</v>
      </c>
      <c r="T173" s="127">
        <f t="shared" si="35"/>
        <v>12.5</v>
      </c>
      <c r="U173" s="141" t="str">
        <f>_xll.GetPrice(U$2, "MonthlyAverage", "Mid", EOMONTH($A173, 0))</f>
        <v>#N/A No price available for MonthlyAverage before 30/07/2010</v>
      </c>
      <c r="V173" s="141" t="str">
        <f>_xll.GetPrice(V$2, "MonthlyAverage", "Mid", EOMONTH($A173, 0))</f>
        <v>#N/A No price available for MonthlyAverage before 29/01/2010</v>
      </c>
      <c r="W173" s="127" t="e">
        <f t="shared" si="36"/>
        <v>#VALUE!</v>
      </c>
      <c r="X173" s="141" t="str">
        <f>_xll.GetPrice(X$2, "MonthlyAverage", "Mid", EOMONTH($A173, 0))</f>
        <v>#N/A No price available for MonthlyAverage before 29/05/2015</v>
      </c>
      <c r="Y173" s="141" t="str">
        <f>_xll.GetPrice(Y$2, "MonthlyAverage", "Mid", EOMONTH($A173, 0))</f>
        <v>#N/A No price available for MonthlyAverage before 31/05/2012</v>
      </c>
      <c r="Z173" s="141" t="str">
        <f>_xll.GetPrice(Z$2, "MonthlyAverage", "Mid", EOMONTH($A173, 0))</f>
        <v>#N/A No price available for MonthlyAverage before 31/05/2012</v>
      </c>
      <c r="AA173" s="141" t="str">
        <f>_xll.GetPrice(AA$2, "MonthlyAverage", "Mid", EOMONTH($A173, 0))</f>
        <v>#N/A No price available for MonthlyAverage before 31/12/2013</v>
      </c>
      <c r="AB173" s="127" t="e">
        <f t="shared" si="37"/>
        <v>#VALUE!</v>
      </c>
      <c r="AC173" s="142" t="e">
        <f t="shared" si="40"/>
        <v>#VALUE!</v>
      </c>
      <c r="AD173" s="119" t="e">
        <f t="shared" si="41"/>
        <v>#VALUE!</v>
      </c>
      <c r="AE173" s="119" t="e">
        <f t="shared" si="42"/>
        <v>#VALUE!</v>
      </c>
      <c r="AF173" s="119" t="e">
        <f t="shared" si="43"/>
        <v>#VALUE!</v>
      </c>
      <c r="AG173" s="119" t="e">
        <f t="shared" si="44"/>
        <v>#VALUE!</v>
      </c>
    </row>
    <row r="174" spans="1:33" x14ac:dyDescent="0.3">
      <c r="A174" s="124">
        <v>39052</v>
      </c>
      <c r="B174" s="143" t="str">
        <f>_xll.GetPrice(B$2, "MonthlyAverage", "Mid", EOMONTH($A174, 0))</f>
        <v>#N/A No price available for MonthlyAverage before 30/09/2009</v>
      </c>
      <c r="C174" s="141" t="str">
        <f>_xll.GetPrice(C$2, "MonthlyAverage", "Mid", EOMONTH($A174, 0))</f>
        <v>#N/A No price available for MonthlyAverage before 30/10/2009</v>
      </c>
      <c r="D174" s="127" t="e">
        <f t="shared" si="32"/>
        <v>#VALUE!</v>
      </c>
      <c r="E174" s="141" t="str">
        <f>_xll.GetPrice(E$2, "MonthlyAverage", "Mid", EOMONTH($A174, 0))</f>
        <v>#N/A No price available for MonthlyAverage before 29/01/2010</v>
      </c>
      <c r="F174" s="141">
        <f>_xll.GetPrice(F$2, "MonthlyAverage", "Mid", EOMONTH($A174, 0))</f>
        <v>257.5</v>
      </c>
      <c r="G174" s="127" t="e">
        <f t="shared" si="33"/>
        <v>#VALUE!</v>
      </c>
      <c r="H174" s="141" t="str">
        <f>_xll.GetPrice(H$2, "MonthlyAverage", "Mid", EOMONTH($A174, 0))</f>
        <v>#N/A No price available for MonthlyAverage before 31/05/2010</v>
      </c>
      <c r="I174" s="141" t="str">
        <f>_xll.GetPrice(I$2, "MonthlyAverage", "Mid", EOMONTH($A174, 0))</f>
        <v>#N/A No price available for MonthlyAverage before 31/05/2010</v>
      </c>
      <c r="J174" s="127" t="e">
        <f t="shared" si="34"/>
        <v>#VALUE!</v>
      </c>
      <c r="K174" s="141" t="str">
        <f>_xll.GetPrice(K$2, , "Mid", EOMONTH($A174, 0))</f>
        <v>#N/A No price available before 20/06/2014</v>
      </c>
      <c r="L174" s="141" t="str">
        <f>_xll.GetPrice(L$2, , "Mid", EOMONTH($A174, 0))</f>
        <v>#N/A No price available before 21/11/2014</v>
      </c>
      <c r="M174" s="127" t="e">
        <f t="shared" si="38"/>
        <v>#VALUE!</v>
      </c>
      <c r="N174" s="141" t="str">
        <f>_xll.GetPrice(N$2, , "Mid", EOMONTH($A174, 0))</f>
        <v>#N/A No price available before 11/07/2014</v>
      </c>
      <c r="O174" s="141" t="str">
        <f>_xll.GetPrice(O$2, , "Mid", EOMONTH($A174, 0))</f>
        <v>#N/A No price available before 15/03/2019</v>
      </c>
      <c r="P174" s="127" t="e">
        <f t="shared" si="39"/>
        <v>#VALUE!</v>
      </c>
      <c r="Q174" s="141">
        <f>_xll.GetPrice(Q$2, "MonthlyAverage", "Mid", EOMONTH($A174, 0))</f>
        <v>86.25</v>
      </c>
      <c r="R174" s="141">
        <f>_xll.GetPrice(R$2, , "Mid", EOMONTH($A174, 0))</f>
        <v>123</v>
      </c>
      <c r="S174" s="141">
        <f>_xll.GetPrice(S$2, , "Mid", EOMONTH($A174, 0))</f>
        <v>135.5</v>
      </c>
      <c r="T174" s="127">
        <f t="shared" si="35"/>
        <v>12.5</v>
      </c>
      <c r="U174" s="141" t="str">
        <f>_xll.GetPrice(U$2, "MonthlyAverage", "Mid", EOMONTH($A174, 0))</f>
        <v>#N/A No price available for MonthlyAverage before 30/07/2010</v>
      </c>
      <c r="V174" s="141" t="str">
        <f>_xll.GetPrice(V$2, "MonthlyAverage", "Mid", EOMONTH($A174, 0))</f>
        <v>#N/A No price available for MonthlyAverage before 29/01/2010</v>
      </c>
      <c r="W174" s="127" t="e">
        <f t="shared" si="36"/>
        <v>#VALUE!</v>
      </c>
      <c r="X174" s="141" t="str">
        <f>_xll.GetPrice(X$2, "MonthlyAverage", "Mid", EOMONTH($A174, 0))</f>
        <v>#N/A No price available for MonthlyAverage before 29/05/2015</v>
      </c>
      <c r="Y174" s="141" t="str">
        <f>_xll.GetPrice(Y$2, "MonthlyAverage", "Mid", EOMONTH($A174, 0))</f>
        <v>#N/A No price available for MonthlyAverage before 31/05/2012</v>
      </c>
      <c r="Z174" s="141" t="str">
        <f>_xll.GetPrice(Z$2, "MonthlyAverage", "Mid", EOMONTH($A174, 0))</f>
        <v>#N/A No price available for MonthlyAverage before 31/05/2012</v>
      </c>
      <c r="AA174" s="141" t="str">
        <f>_xll.GetPrice(AA$2, "MonthlyAverage", "Mid", EOMONTH($A174, 0))</f>
        <v>#N/A No price available for MonthlyAverage before 31/12/2013</v>
      </c>
      <c r="AB174" s="127" t="e">
        <f t="shared" si="37"/>
        <v>#VALUE!</v>
      </c>
      <c r="AC174" s="142" t="e">
        <f t="shared" si="40"/>
        <v>#VALUE!</v>
      </c>
      <c r="AD174" s="119" t="e">
        <f t="shared" si="41"/>
        <v>#VALUE!</v>
      </c>
      <c r="AE174" s="119" t="e">
        <f t="shared" si="42"/>
        <v>#VALUE!</v>
      </c>
      <c r="AF174" s="119" t="e">
        <f t="shared" si="43"/>
        <v>#VALUE!</v>
      </c>
      <c r="AG174" s="119" t="e">
        <f t="shared" si="44"/>
        <v>#VALUE!</v>
      </c>
    </row>
    <row r="175" spans="1:33" x14ac:dyDescent="0.3">
      <c r="A175" s="124">
        <v>39083</v>
      </c>
      <c r="B175" s="143" t="str">
        <f>_xll.GetPrice(B$2, "MonthlyAverage", "Mid", EOMONTH($A175, 0))</f>
        <v>#N/A No price available for MonthlyAverage before 30/09/2009</v>
      </c>
      <c r="C175" s="141" t="str">
        <f>_xll.GetPrice(C$2, "MonthlyAverage", "Mid", EOMONTH($A175, 0))</f>
        <v>#N/A No price available for MonthlyAverage before 30/10/2009</v>
      </c>
      <c r="D175" s="127" t="e">
        <f t="shared" ref="D175:D198" si="45">C175-B175</f>
        <v>#VALUE!</v>
      </c>
      <c r="E175" s="141" t="str">
        <f>_xll.GetPrice(E$2, "MonthlyAverage", "Mid", EOMONTH($A175, 0))</f>
        <v>#N/A No price available for MonthlyAverage before 29/01/2010</v>
      </c>
      <c r="F175" s="141">
        <f>_xll.GetPrice(F$2, "MonthlyAverage", "Mid", EOMONTH($A175, 0))</f>
        <v>276.25</v>
      </c>
      <c r="G175" s="127" t="e">
        <f t="shared" ref="G175:G198" si="46">F175-E175</f>
        <v>#VALUE!</v>
      </c>
      <c r="H175" s="141" t="str">
        <f>_xll.GetPrice(H$2, "MonthlyAverage", "Mid", EOMONTH($A175, 0))</f>
        <v>#N/A No price available for MonthlyAverage before 31/05/2010</v>
      </c>
      <c r="I175" s="141" t="str">
        <f>_xll.GetPrice(I$2, "MonthlyAverage", "Mid", EOMONTH($A175, 0))</f>
        <v>#N/A No price available for MonthlyAverage before 31/05/2010</v>
      </c>
      <c r="J175" s="127" t="e">
        <f t="shared" ref="J175:J198" si="47">I175-H175</f>
        <v>#VALUE!</v>
      </c>
      <c r="K175" s="141" t="str">
        <f>_xll.GetPrice(K$2, , "Mid", EOMONTH($A175, 0))</f>
        <v>#N/A No price available before 20/06/2014</v>
      </c>
      <c r="L175" s="141" t="str">
        <f>_xll.GetPrice(L$2, , "Mid", EOMONTH($A175, 0))</f>
        <v>#N/A No price available before 21/11/2014</v>
      </c>
      <c r="M175" s="127" t="e">
        <f t="shared" si="38"/>
        <v>#VALUE!</v>
      </c>
      <c r="N175" s="141" t="str">
        <f>_xll.GetPrice(N$2, , "Mid", EOMONTH($A175, 0))</f>
        <v>#N/A No price available before 11/07/2014</v>
      </c>
      <c r="O175" s="141" t="str">
        <f>_xll.GetPrice(O$2, , "Mid", EOMONTH($A175, 0))</f>
        <v>#N/A No price available before 15/03/2019</v>
      </c>
      <c r="P175" s="127" t="e">
        <f t="shared" si="39"/>
        <v>#VALUE!</v>
      </c>
      <c r="Q175" s="141">
        <f>_xll.GetPrice(Q$2, "MonthlyAverage", "Mid", EOMONTH($A175, 0))</f>
        <v>94.3</v>
      </c>
      <c r="R175" s="141">
        <f>_xll.GetPrice(R$2, , "Mid", EOMONTH($A175, 0))</f>
        <v>134</v>
      </c>
      <c r="S175" s="141">
        <f>_xll.GetPrice(S$2, , "Mid", EOMONTH($A175, 0))</f>
        <v>146.5</v>
      </c>
      <c r="T175" s="127">
        <f t="shared" ref="T175:T198" si="48">S175-R175</f>
        <v>12.5</v>
      </c>
      <c r="U175" s="141" t="str">
        <f>_xll.GetPrice(U$2, "MonthlyAverage", "Mid", EOMONTH($A175, 0))</f>
        <v>#N/A No price available for MonthlyAverage before 30/07/2010</v>
      </c>
      <c r="V175" s="141" t="str">
        <f>_xll.GetPrice(V$2, "MonthlyAverage", "Mid", EOMONTH($A175, 0))</f>
        <v>#N/A No price available for MonthlyAverage before 29/01/2010</v>
      </c>
      <c r="W175" s="127" t="e">
        <f t="shared" ref="W175:W198" si="49">V175-U175</f>
        <v>#VALUE!</v>
      </c>
      <c r="X175" s="141" t="str">
        <f>_xll.GetPrice(X$2, "MonthlyAverage", "Mid", EOMONTH($A175, 0))</f>
        <v>#N/A No price available for MonthlyAverage before 29/05/2015</v>
      </c>
      <c r="Y175" s="141" t="str">
        <f>_xll.GetPrice(Y$2, "MonthlyAverage", "Mid", EOMONTH($A175, 0))</f>
        <v>#N/A No price available for MonthlyAverage before 31/05/2012</v>
      </c>
      <c r="Z175" s="141" t="str">
        <f>_xll.GetPrice(Z$2, "MonthlyAverage", "Mid", EOMONTH($A175, 0))</f>
        <v>#N/A No price available for MonthlyAverage before 31/05/2012</v>
      </c>
      <c r="AA175" s="141" t="str">
        <f>_xll.GetPrice(AA$2, "MonthlyAverage", "Mid", EOMONTH($A175, 0))</f>
        <v>#N/A No price available for MonthlyAverage before 31/12/2013</v>
      </c>
      <c r="AB175" s="127" t="e">
        <f t="shared" ref="AB175:AB198" si="50">AA175-Z175</f>
        <v>#VALUE!</v>
      </c>
      <c r="AC175" s="142" t="e">
        <f t="shared" si="40"/>
        <v>#VALUE!</v>
      </c>
      <c r="AD175" s="119" t="e">
        <f t="shared" si="41"/>
        <v>#VALUE!</v>
      </c>
      <c r="AE175" s="119" t="e">
        <f t="shared" si="42"/>
        <v>#VALUE!</v>
      </c>
      <c r="AF175" s="119" t="e">
        <f t="shared" si="43"/>
        <v>#VALUE!</v>
      </c>
      <c r="AG175" s="119" t="e">
        <f t="shared" si="44"/>
        <v>#VALUE!</v>
      </c>
    </row>
    <row r="176" spans="1:33" x14ac:dyDescent="0.3">
      <c r="A176" s="124">
        <v>39114</v>
      </c>
      <c r="B176" s="143" t="str">
        <f>_xll.GetPrice(B$2, "MonthlyAverage", "Mid", EOMONTH($A176, 0))</f>
        <v>#N/A No price available for MonthlyAverage before 30/09/2009</v>
      </c>
      <c r="C176" s="141" t="str">
        <f>_xll.GetPrice(C$2, "MonthlyAverage", "Mid", EOMONTH($A176, 0))</f>
        <v>#N/A No price available for MonthlyAverage before 30/10/2009</v>
      </c>
      <c r="D176" s="127" t="e">
        <f t="shared" si="45"/>
        <v>#VALUE!</v>
      </c>
      <c r="E176" s="141" t="str">
        <f>_xll.GetPrice(E$2, "MonthlyAverage", "Mid", EOMONTH($A176, 0))</f>
        <v>#N/A No price available for MonthlyAverage before 29/01/2010</v>
      </c>
      <c r="F176" s="141">
        <f>_xll.GetPrice(F$2, "MonthlyAverage", "Mid", EOMONTH($A176, 0))</f>
        <v>291.25</v>
      </c>
      <c r="G176" s="127" t="e">
        <f t="shared" si="46"/>
        <v>#VALUE!</v>
      </c>
      <c r="H176" s="141" t="str">
        <f>_xll.GetPrice(H$2, "MonthlyAverage", "Mid", EOMONTH($A176, 0))</f>
        <v>#N/A No price available for MonthlyAverage before 31/05/2010</v>
      </c>
      <c r="I176" s="141" t="str">
        <f>_xll.GetPrice(I$2, "MonthlyAverage", "Mid", EOMONTH($A176, 0))</f>
        <v>#N/A No price available for MonthlyAverage before 31/05/2010</v>
      </c>
      <c r="J176" s="127" t="e">
        <f t="shared" si="47"/>
        <v>#VALUE!</v>
      </c>
      <c r="K176" s="141" t="str">
        <f>_xll.GetPrice(K$2, , "Mid", EOMONTH($A176, 0))</f>
        <v>#N/A No price available before 20/06/2014</v>
      </c>
      <c r="L176" s="141" t="str">
        <f>_xll.GetPrice(L$2, , "Mid", EOMONTH($A176, 0))</f>
        <v>#N/A No price available before 21/11/2014</v>
      </c>
      <c r="M176" s="127" t="e">
        <f t="shared" si="38"/>
        <v>#VALUE!</v>
      </c>
      <c r="N176" s="141" t="str">
        <f>_xll.GetPrice(N$2, , "Mid", EOMONTH($A176, 0))</f>
        <v>#N/A No price available before 11/07/2014</v>
      </c>
      <c r="O176" s="141" t="str">
        <f>_xll.GetPrice(O$2, , "Mid", EOMONTH($A176, 0))</f>
        <v>#N/A No price available before 15/03/2019</v>
      </c>
      <c r="P176" s="127" t="e">
        <f t="shared" si="39"/>
        <v>#VALUE!</v>
      </c>
      <c r="Q176" s="141">
        <f>_xll.GetPrice(Q$2, "MonthlyAverage", "Mid", EOMONTH($A176, 0))</f>
        <v>104.5</v>
      </c>
      <c r="R176" s="141">
        <f>_xll.GetPrice(R$2, , "Mid", EOMONTH($A176, 0))</f>
        <v>142</v>
      </c>
      <c r="S176" s="141">
        <f>_xll.GetPrice(S$2, , "Mid", EOMONTH($A176, 0))</f>
        <v>154.5</v>
      </c>
      <c r="T176" s="127">
        <f t="shared" si="48"/>
        <v>12.5</v>
      </c>
      <c r="U176" s="141" t="str">
        <f>_xll.GetPrice(U$2, "MonthlyAverage", "Mid", EOMONTH($A176, 0))</f>
        <v>#N/A No price available for MonthlyAverage before 30/07/2010</v>
      </c>
      <c r="V176" s="141" t="str">
        <f>_xll.GetPrice(V$2, "MonthlyAverage", "Mid", EOMONTH($A176, 0))</f>
        <v>#N/A No price available for MonthlyAverage before 29/01/2010</v>
      </c>
      <c r="W176" s="127" t="e">
        <f t="shared" si="49"/>
        <v>#VALUE!</v>
      </c>
      <c r="X176" s="141" t="str">
        <f>_xll.GetPrice(X$2, "MonthlyAverage", "Mid", EOMONTH($A176, 0))</f>
        <v>#N/A No price available for MonthlyAverage before 29/05/2015</v>
      </c>
      <c r="Y176" s="141" t="str">
        <f>_xll.GetPrice(Y$2, "MonthlyAverage", "Mid", EOMONTH($A176, 0))</f>
        <v>#N/A No price available for MonthlyAverage before 31/05/2012</v>
      </c>
      <c r="Z176" s="141" t="str">
        <f>_xll.GetPrice(Z$2, "MonthlyAverage", "Mid", EOMONTH($A176, 0))</f>
        <v>#N/A No price available for MonthlyAverage before 31/05/2012</v>
      </c>
      <c r="AA176" s="141" t="str">
        <f>_xll.GetPrice(AA$2, "MonthlyAverage", "Mid", EOMONTH($A176, 0))</f>
        <v>#N/A No price available for MonthlyAverage before 31/12/2013</v>
      </c>
      <c r="AB176" s="127" t="e">
        <f t="shared" si="50"/>
        <v>#VALUE!</v>
      </c>
      <c r="AC176" s="142" t="e">
        <f t="shared" si="40"/>
        <v>#VALUE!</v>
      </c>
      <c r="AD176" s="119" t="e">
        <f t="shared" si="41"/>
        <v>#VALUE!</v>
      </c>
      <c r="AE176" s="119" t="e">
        <f t="shared" si="42"/>
        <v>#VALUE!</v>
      </c>
      <c r="AF176" s="119" t="e">
        <f t="shared" si="43"/>
        <v>#VALUE!</v>
      </c>
      <c r="AG176" s="119" t="e">
        <f t="shared" si="44"/>
        <v>#VALUE!</v>
      </c>
    </row>
    <row r="177" spans="1:33" x14ac:dyDescent="0.3">
      <c r="A177" s="124">
        <v>39142</v>
      </c>
      <c r="B177" s="143" t="str">
        <f>_xll.GetPrice(B$2, "MonthlyAverage", "Mid", EOMONTH($A177, 0))</f>
        <v>#N/A No price available for MonthlyAverage before 30/09/2009</v>
      </c>
      <c r="C177" s="141" t="str">
        <f>_xll.GetPrice(C$2, "MonthlyAverage", "Mid", EOMONTH($A177, 0))</f>
        <v>#N/A No price available for MonthlyAverage before 30/10/2009</v>
      </c>
      <c r="D177" s="127" t="e">
        <f t="shared" si="45"/>
        <v>#VALUE!</v>
      </c>
      <c r="E177" s="141" t="str">
        <f>_xll.GetPrice(E$2, "MonthlyAverage", "Mid", EOMONTH($A177, 0))</f>
        <v>#N/A No price available for MonthlyAverage before 29/01/2010</v>
      </c>
      <c r="F177" s="141">
        <f>_xll.GetPrice(F$2, "MonthlyAverage", "Mid", EOMONTH($A177, 0))</f>
        <v>330.5</v>
      </c>
      <c r="G177" s="127" t="e">
        <f t="shared" si="46"/>
        <v>#VALUE!</v>
      </c>
      <c r="H177" s="141" t="str">
        <f>_xll.GetPrice(H$2, "MonthlyAverage", "Mid", EOMONTH($A177, 0))</f>
        <v>#N/A No price available for MonthlyAverage before 31/05/2010</v>
      </c>
      <c r="I177" s="141" t="str">
        <f>_xll.GetPrice(I$2, "MonthlyAverage", "Mid", EOMONTH($A177, 0))</f>
        <v>#N/A No price available for MonthlyAverage before 31/05/2010</v>
      </c>
      <c r="J177" s="127" t="e">
        <f t="shared" si="47"/>
        <v>#VALUE!</v>
      </c>
      <c r="K177" s="141" t="str">
        <f>_xll.GetPrice(K$2, , "Mid", EOMONTH($A177, 0))</f>
        <v>#N/A No price available before 20/06/2014</v>
      </c>
      <c r="L177" s="141" t="str">
        <f>_xll.GetPrice(L$2, , "Mid", EOMONTH($A177, 0))</f>
        <v>#N/A No price available before 21/11/2014</v>
      </c>
      <c r="M177" s="127" t="e">
        <f t="shared" si="38"/>
        <v>#VALUE!</v>
      </c>
      <c r="N177" s="141" t="str">
        <f>_xll.GetPrice(N$2, , "Mid", EOMONTH($A177, 0))</f>
        <v>#N/A No price available before 11/07/2014</v>
      </c>
      <c r="O177" s="141" t="str">
        <f>_xll.GetPrice(O$2, , "Mid", EOMONTH($A177, 0))</f>
        <v>#N/A No price available before 15/03/2019</v>
      </c>
      <c r="P177" s="127" t="e">
        <f t="shared" si="39"/>
        <v>#VALUE!</v>
      </c>
      <c r="Q177" s="141">
        <f>_xll.GetPrice(Q$2, "MonthlyAverage", "Mid", EOMONTH($A177, 0))</f>
        <v>122.5</v>
      </c>
      <c r="R177" s="141">
        <f>_xll.GetPrice(R$2, , "Mid", EOMONTH($A177, 0))</f>
        <v>160</v>
      </c>
      <c r="S177" s="141">
        <f>_xll.GetPrice(S$2, , "Mid", EOMONTH($A177, 0))</f>
        <v>172.5</v>
      </c>
      <c r="T177" s="127">
        <f t="shared" si="48"/>
        <v>12.5</v>
      </c>
      <c r="U177" s="141" t="str">
        <f>_xll.GetPrice(U$2, "MonthlyAverage", "Mid", EOMONTH($A177, 0))</f>
        <v>#N/A No price available for MonthlyAverage before 30/07/2010</v>
      </c>
      <c r="V177" s="141" t="str">
        <f>_xll.GetPrice(V$2, "MonthlyAverage", "Mid", EOMONTH($A177, 0))</f>
        <v>#N/A No price available for MonthlyAverage before 29/01/2010</v>
      </c>
      <c r="W177" s="127" t="e">
        <f t="shared" si="49"/>
        <v>#VALUE!</v>
      </c>
      <c r="X177" s="141" t="str">
        <f>_xll.GetPrice(X$2, "MonthlyAverage", "Mid", EOMONTH($A177, 0))</f>
        <v>#N/A No price available for MonthlyAverage before 29/05/2015</v>
      </c>
      <c r="Y177" s="141" t="str">
        <f>_xll.GetPrice(Y$2, "MonthlyAverage", "Mid", EOMONTH($A177, 0))</f>
        <v>#N/A No price available for MonthlyAverage before 31/05/2012</v>
      </c>
      <c r="Z177" s="141" t="str">
        <f>_xll.GetPrice(Z$2, "MonthlyAverage", "Mid", EOMONTH($A177, 0))</f>
        <v>#N/A No price available for MonthlyAverage before 31/05/2012</v>
      </c>
      <c r="AA177" s="141" t="str">
        <f>_xll.GetPrice(AA$2, "MonthlyAverage", "Mid", EOMONTH($A177, 0))</f>
        <v>#N/A No price available for MonthlyAverage before 31/12/2013</v>
      </c>
      <c r="AB177" s="127" t="e">
        <f t="shared" si="50"/>
        <v>#VALUE!</v>
      </c>
      <c r="AC177" s="142" t="e">
        <f t="shared" si="40"/>
        <v>#VALUE!</v>
      </c>
      <c r="AD177" s="119" t="e">
        <f t="shared" si="41"/>
        <v>#VALUE!</v>
      </c>
      <c r="AE177" s="119" t="e">
        <f t="shared" si="42"/>
        <v>#VALUE!</v>
      </c>
      <c r="AF177" s="119" t="e">
        <f t="shared" si="43"/>
        <v>#VALUE!</v>
      </c>
      <c r="AG177" s="119" t="e">
        <f t="shared" si="44"/>
        <v>#VALUE!</v>
      </c>
    </row>
    <row r="178" spans="1:33" x14ac:dyDescent="0.3">
      <c r="A178" s="124">
        <v>39173</v>
      </c>
      <c r="B178" s="143" t="str">
        <f>_xll.GetPrice(B$2, "MonthlyAverage", "Mid", EOMONTH($A178, 0))</f>
        <v>#N/A No price available for MonthlyAverage before 30/09/2009</v>
      </c>
      <c r="C178" s="141" t="str">
        <f>_xll.GetPrice(C$2, "MonthlyAverage", "Mid", EOMONTH($A178, 0))</f>
        <v>#N/A No price available for MonthlyAverage before 30/10/2009</v>
      </c>
      <c r="D178" s="127" t="e">
        <f t="shared" si="45"/>
        <v>#VALUE!</v>
      </c>
      <c r="E178" s="141" t="str">
        <f>_xll.GetPrice(E$2, "MonthlyAverage", "Mid", EOMONTH($A178, 0))</f>
        <v>#N/A No price available for MonthlyAverage before 29/01/2010</v>
      </c>
      <c r="F178" s="141">
        <f>_xll.GetPrice(F$2, "MonthlyAverage", "Mid", EOMONTH($A178, 0))</f>
        <v>315.25</v>
      </c>
      <c r="G178" s="127" t="e">
        <f t="shared" si="46"/>
        <v>#VALUE!</v>
      </c>
      <c r="H178" s="141" t="str">
        <f>_xll.GetPrice(H$2, "MonthlyAverage", "Mid", EOMONTH($A178, 0))</f>
        <v>#N/A No price available for MonthlyAverage before 31/05/2010</v>
      </c>
      <c r="I178" s="141" t="str">
        <f>_xll.GetPrice(I$2, "MonthlyAverage", "Mid", EOMONTH($A178, 0))</f>
        <v>#N/A No price available for MonthlyAverage before 31/05/2010</v>
      </c>
      <c r="J178" s="127" t="e">
        <f t="shared" si="47"/>
        <v>#VALUE!</v>
      </c>
      <c r="K178" s="141" t="str">
        <f>_xll.GetPrice(K$2, , "Mid", EOMONTH($A178, 0))</f>
        <v>#N/A No price available before 20/06/2014</v>
      </c>
      <c r="L178" s="141" t="str">
        <f>_xll.GetPrice(L$2, , "Mid", EOMONTH($A178, 0))</f>
        <v>#N/A No price available before 21/11/2014</v>
      </c>
      <c r="M178" s="127" t="e">
        <f t="shared" si="38"/>
        <v>#VALUE!</v>
      </c>
      <c r="N178" s="141" t="str">
        <f>_xll.GetPrice(N$2, , "Mid", EOMONTH($A178, 0))</f>
        <v>#N/A No price available before 11/07/2014</v>
      </c>
      <c r="O178" s="141" t="str">
        <f>_xll.GetPrice(O$2, , "Mid", EOMONTH($A178, 0))</f>
        <v>#N/A No price available before 15/03/2019</v>
      </c>
      <c r="P178" s="127" t="e">
        <f t="shared" si="39"/>
        <v>#VALUE!</v>
      </c>
      <c r="Q178" s="141">
        <f>_xll.GetPrice(Q$2, "MonthlyAverage", "Mid", EOMONTH($A178, 0))</f>
        <v>115</v>
      </c>
      <c r="R178" s="141">
        <f>_xll.GetPrice(R$2, , "Mid", EOMONTH($A178, 0))</f>
        <v>150</v>
      </c>
      <c r="S178" s="141">
        <f>_xll.GetPrice(S$2, , "Mid", EOMONTH($A178, 0))</f>
        <v>162.5</v>
      </c>
      <c r="T178" s="127">
        <f t="shared" si="48"/>
        <v>12.5</v>
      </c>
      <c r="U178" s="141" t="str">
        <f>_xll.GetPrice(U$2, "MonthlyAverage", "Mid", EOMONTH($A178, 0))</f>
        <v>#N/A No price available for MonthlyAverage before 30/07/2010</v>
      </c>
      <c r="V178" s="141" t="str">
        <f>_xll.GetPrice(V$2, "MonthlyAverage", "Mid", EOMONTH($A178, 0))</f>
        <v>#N/A No price available for MonthlyAverage before 29/01/2010</v>
      </c>
      <c r="W178" s="127" t="e">
        <f t="shared" si="49"/>
        <v>#VALUE!</v>
      </c>
      <c r="X178" s="141" t="str">
        <f>_xll.GetPrice(X$2, "MonthlyAverage", "Mid", EOMONTH($A178, 0))</f>
        <v>#N/A No price available for MonthlyAverage before 29/05/2015</v>
      </c>
      <c r="Y178" s="141" t="str">
        <f>_xll.GetPrice(Y$2, "MonthlyAverage", "Mid", EOMONTH($A178, 0))</f>
        <v>#N/A No price available for MonthlyAverage before 31/05/2012</v>
      </c>
      <c r="Z178" s="141" t="str">
        <f>_xll.GetPrice(Z$2, "MonthlyAverage", "Mid", EOMONTH($A178, 0))</f>
        <v>#N/A No price available for MonthlyAverage before 31/05/2012</v>
      </c>
      <c r="AA178" s="141" t="str">
        <f>_xll.GetPrice(AA$2, "MonthlyAverage", "Mid", EOMONTH($A178, 0))</f>
        <v>#N/A No price available for MonthlyAverage before 31/12/2013</v>
      </c>
      <c r="AB178" s="127" t="e">
        <f t="shared" si="50"/>
        <v>#VALUE!</v>
      </c>
      <c r="AC178" s="142" t="e">
        <f t="shared" si="40"/>
        <v>#VALUE!</v>
      </c>
      <c r="AD178" s="119" t="e">
        <f t="shared" si="41"/>
        <v>#VALUE!</v>
      </c>
      <c r="AE178" s="119" t="e">
        <f t="shared" si="42"/>
        <v>#VALUE!</v>
      </c>
      <c r="AF178" s="119" t="e">
        <f t="shared" si="43"/>
        <v>#VALUE!</v>
      </c>
      <c r="AG178" s="119" t="e">
        <f t="shared" si="44"/>
        <v>#VALUE!</v>
      </c>
    </row>
    <row r="179" spans="1:33" x14ac:dyDescent="0.3">
      <c r="A179" s="124">
        <v>39203</v>
      </c>
      <c r="B179" s="143" t="str">
        <f>_xll.GetPrice(B$2, "MonthlyAverage", "Mid", EOMONTH($A179, 0))</f>
        <v>#N/A No price available for MonthlyAverage before 30/09/2009</v>
      </c>
      <c r="C179" s="141" t="str">
        <f>_xll.GetPrice(C$2, "MonthlyAverage", "Mid", EOMONTH($A179, 0))</f>
        <v>#N/A No price available for MonthlyAverage before 30/10/2009</v>
      </c>
      <c r="D179" s="127" t="e">
        <f t="shared" si="45"/>
        <v>#VALUE!</v>
      </c>
      <c r="E179" s="141" t="str">
        <f>_xll.GetPrice(E$2, "MonthlyAverage", "Mid", EOMONTH($A179, 0))</f>
        <v>#N/A No price available for MonthlyAverage before 29/01/2010</v>
      </c>
      <c r="F179" s="141">
        <f>_xll.GetPrice(F$2, "MonthlyAverage", "Mid", EOMONTH($A179, 0))</f>
        <v>310.5</v>
      </c>
      <c r="G179" s="127" t="e">
        <f t="shared" si="46"/>
        <v>#VALUE!</v>
      </c>
      <c r="H179" s="141" t="str">
        <f>_xll.GetPrice(H$2, "MonthlyAverage", "Mid", EOMONTH($A179, 0))</f>
        <v>#N/A No price available for MonthlyAverage before 31/05/2010</v>
      </c>
      <c r="I179" s="141" t="str">
        <f>_xll.GetPrice(I$2, "MonthlyAverage", "Mid", EOMONTH($A179, 0))</f>
        <v>#N/A No price available for MonthlyAverage before 31/05/2010</v>
      </c>
      <c r="J179" s="127" t="e">
        <f t="shared" si="47"/>
        <v>#VALUE!</v>
      </c>
      <c r="K179" s="141" t="str">
        <f>_xll.GetPrice(K$2, , "Mid", EOMONTH($A179, 0))</f>
        <v>#N/A No price available before 20/06/2014</v>
      </c>
      <c r="L179" s="141" t="str">
        <f>_xll.GetPrice(L$2, , "Mid", EOMONTH($A179, 0))</f>
        <v>#N/A No price available before 21/11/2014</v>
      </c>
      <c r="M179" s="127" t="e">
        <f t="shared" si="38"/>
        <v>#VALUE!</v>
      </c>
      <c r="N179" s="141" t="str">
        <f>_xll.GetPrice(N$2, , "Mid", EOMONTH($A179, 0))</f>
        <v>#N/A No price available before 11/07/2014</v>
      </c>
      <c r="O179" s="141" t="str">
        <f>_xll.GetPrice(O$2, , "Mid", EOMONTH($A179, 0))</f>
        <v>#N/A No price available before 15/03/2019</v>
      </c>
      <c r="P179" s="127" t="e">
        <f t="shared" si="39"/>
        <v>#VALUE!</v>
      </c>
      <c r="Q179" s="141">
        <f>_xll.GetPrice(Q$2, "MonthlyAverage", "Mid", EOMONTH($A179, 0))</f>
        <v>109.5</v>
      </c>
      <c r="R179" s="141">
        <f>_xll.GetPrice(R$2, , "Mid", EOMONTH($A179, 0))</f>
        <v>143</v>
      </c>
      <c r="S179" s="141">
        <f>_xll.GetPrice(S$2, , "Mid", EOMONTH($A179, 0))</f>
        <v>155.5</v>
      </c>
      <c r="T179" s="127">
        <f t="shared" si="48"/>
        <v>12.5</v>
      </c>
      <c r="U179" s="141" t="str">
        <f>_xll.GetPrice(U$2, "MonthlyAverage", "Mid", EOMONTH($A179, 0))</f>
        <v>#N/A No price available for MonthlyAverage before 30/07/2010</v>
      </c>
      <c r="V179" s="141" t="str">
        <f>_xll.GetPrice(V$2, "MonthlyAverage", "Mid", EOMONTH($A179, 0))</f>
        <v>#N/A No price available for MonthlyAverage before 29/01/2010</v>
      </c>
      <c r="W179" s="127" t="e">
        <f t="shared" si="49"/>
        <v>#VALUE!</v>
      </c>
      <c r="X179" s="141" t="str">
        <f>_xll.GetPrice(X$2, "MonthlyAverage", "Mid", EOMONTH($A179, 0))</f>
        <v>#N/A No price available for MonthlyAverage before 29/05/2015</v>
      </c>
      <c r="Y179" s="141" t="str">
        <f>_xll.GetPrice(Y$2, "MonthlyAverage", "Mid", EOMONTH($A179, 0))</f>
        <v>#N/A No price available for MonthlyAverage before 31/05/2012</v>
      </c>
      <c r="Z179" s="141" t="str">
        <f>_xll.GetPrice(Z$2, "MonthlyAverage", "Mid", EOMONTH($A179, 0))</f>
        <v>#N/A No price available for MonthlyAverage before 31/05/2012</v>
      </c>
      <c r="AA179" s="141" t="str">
        <f>_xll.GetPrice(AA$2, "MonthlyAverage", "Mid", EOMONTH($A179, 0))</f>
        <v>#N/A No price available for MonthlyAverage before 31/12/2013</v>
      </c>
      <c r="AB179" s="127" t="e">
        <f t="shared" si="50"/>
        <v>#VALUE!</v>
      </c>
      <c r="AC179" s="142" t="e">
        <f t="shared" si="40"/>
        <v>#VALUE!</v>
      </c>
      <c r="AD179" s="119" t="e">
        <f t="shared" si="41"/>
        <v>#VALUE!</v>
      </c>
      <c r="AE179" s="119" t="e">
        <f t="shared" si="42"/>
        <v>#VALUE!</v>
      </c>
      <c r="AF179" s="119" t="e">
        <f t="shared" si="43"/>
        <v>#VALUE!</v>
      </c>
      <c r="AG179" s="119" t="e">
        <f t="shared" si="44"/>
        <v>#VALUE!</v>
      </c>
    </row>
    <row r="180" spans="1:33" x14ac:dyDescent="0.3">
      <c r="A180" s="124">
        <v>39234</v>
      </c>
      <c r="B180" s="143" t="str">
        <f>_xll.GetPrice(B$2, "MonthlyAverage", "Mid", EOMONTH($A180, 0))</f>
        <v>#N/A No price available for MonthlyAverage before 30/09/2009</v>
      </c>
      <c r="C180" s="141" t="str">
        <f>_xll.GetPrice(C$2, "MonthlyAverage", "Mid", EOMONTH($A180, 0))</f>
        <v>#N/A No price available for MonthlyAverage before 30/10/2009</v>
      </c>
      <c r="D180" s="127" t="e">
        <f t="shared" si="45"/>
        <v>#VALUE!</v>
      </c>
      <c r="E180" s="141" t="str">
        <f>_xll.GetPrice(E$2, "MonthlyAverage", "Mid", EOMONTH($A180, 0))</f>
        <v>#N/A No price available for MonthlyAverage before 29/01/2010</v>
      </c>
      <c r="F180" s="141">
        <f>_xll.GetPrice(F$2, "MonthlyAverage", "Mid", EOMONTH($A180, 0))</f>
        <v>299.5</v>
      </c>
      <c r="G180" s="127" t="e">
        <f t="shared" si="46"/>
        <v>#VALUE!</v>
      </c>
      <c r="H180" s="141" t="str">
        <f>_xll.GetPrice(H$2, "MonthlyAverage", "Mid", EOMONTH($A180, 0))</f>
        <v>#N/A No price available for MonthlyAverage before 31/05/2010</v>
      </c>
      <c r="I180" s="141" t="str">
        <f>_xll.GetPrice(I$2, "MonthlyAverage", "Mid", EOMONTH($A180, 0))</f>
        <v>#N/A No price available for MonthlyAverage before 31/05/2010</v>
      </c>
      <c r="J180" s="127" t="e">
        <f t="shared" si="47"/>
        <v>#VALUE!</v>
      </c>
      <c r="K180" s="141" t="str">
        <f>_xll.GetPrice(K$2, , "Mid", EOMONTH($A180, 0))</f>
        <v>#N/A No price available before 20/06/2014</v>
      </c>
      <c r="L180" s="141" t="str">
        <f>_xll.GetPrice(L$2, , "Mid", EOMONTH($A180, 0))</f>
        <v>#N/A No price available before 21/11/2014</v>
      </c>
      <c r="M180" s="127" t="e">
        <f t="shared" si="38"/>
        <v>#VALUE!</v>
      </c>
      <c r="N180" s="141" t="str">
        <f>_xll.GetPrice(N$2, , "Mid", EOMONTH($A180, 0))</f>
        <v>#N/A No price available before 11/07/2014</v>
      </c>
      <c r="O180" s="141" t="str">
        <f>_xll.GetPrice(O$2, , "Mid", EOMONTH($A180, 0))</f>
        <v>#N/A No price available before 15/03/2019</v>
      </c>
      <c r="P180" s="127" t="e">
        <f t="shared" si="39"/>
        <v>#VALUE!</v>
      </c>
      <c r="Q180" s="141">
        <f>_xll.GetPrice(Q$2, "MonthlyAverage", "Mid", EOMONTH($A180, 0))</f>
        <v>107.5</v>
      </c>
      <c r="R180" s="141">
        <f>_xll.GetPrice(R$2, , "Mid", EOMONTH($A180, 0))</f>
        <v>143</v>
      </c>
      <c r="S180" s="141">
        <f>_xll.GetPrice(S$2, , "Mid", EOMONTH($A180, 0))</f>
        <v>155.5</v>
      </c>
      <c r="T180" s="127">
        <f t="shared" si="48"/>
        <v>12.5</v>
      </c>
      <c r="U180" s="141" t="str">
        <f>_xll.GetPrice(U$2, "MonthlyAverage", "Mid", EOMONTH($A180, 0))</f>
        <v>#N/A No price available for MonthlyAverage before 30/07/2010</v>
      </c>
      <c r="V180" s="141" t="str">
        <f>_xll.GetPrice(V$2, "MonthlyAverage", "Mid", EOMONTH($A180, 0))</f>
        <v>#N/A No price available for MonthlyAverage before 29/01/2010</v>
      </c>
      <c r="W180" s="127" t="e">
        <f t="shared" si="49"/>
        <v>#VALUE!</v>
      </c>
      <c r="X180" s="141" t="str">
        <f>_xll.GetPrice(X$2, "MonthlyAverage", "Mid", EOMONTH($A180, 0))</f>
        <v>#N/A No price available for MonthlyAverage before 29/05/2015</v>
      </c>
      <c r="Y180" s="141" t="str">
        <f>_xll.GetPrice(Y$2, "MonthlyAverage", "Mid", EOMONTH($A180, 0))</f>
        <v>#N/A No price available for MonthlyAverage before 31/05/2012</v>
      </c>
      <c r="Z180" s="141" t="str">
        <f>_xll.GetPrice(Z$2, "MonthlyAverage", "Mid", EOMONTH($A180, 0))</f>
        <v>#N/A No price available for MonthlyAverage before 31/05/2012</v>
      </c>
      <c r="AA180" s="141" t="str">
        <f>_xll.GetPrice(AA$2, "MonthlyAverage", "Mid", EOMONTH($A180, 0))</f>
        <v>#N/A No price available for MonthlyAverage before 31/12/2013</v>
      </c>
      <c r="AB180" s="127" t="e">
        <f t="shared" si="50"/>
        <v>#VALUE!</v>
      </c>
      <c r="AC180" s="142" t="e">
        <f t="shared" si="40"/>
        <v>#VALUE!</v>
      </c>
      <c r="AD180" s="119" t="e">
        <f t="shared" si="41"/>
        <v>#VALUE!</v>
      </c>
      <c r="AE180" s="119" t="e">
        <f t="shared" si="42"/>
        <v>#VALUE!</v>
      </c>
      <c r="AF180" s="119" t="e">
        <f t="shared" si="43"/>
        <v>#VALUE!</v>
      </c>
      <c r="AG180" s="119" t="e">
        <f t="shared" si="44"/>
        <v>#VALUE!</v>
      </c>
    </row>
    <row r="181" spans="1:33" x14ac:dyDescent="0.3">
      <c r="A181" s="124">
        <v>39264</v>
      </c>
      <c r="B181" s="143" t="str">
        <f>_xll.GetPrice(B$2, "MonthlyAverage", "Mid", EOMONTH($A181, 0))</f>
        <v>#N/A No price available for MonthlyAverage before 30/09/2009</v>
      </c>
      <c r="C181" s="141" t="str">
        <f>_xll.GetPrice(C$2, "MonthlyAverage", "Mid", EOMONTH($A181, 0))</f>
        <v>#N/A No price available for MonthlyAverage before 30/10/2009</v>
      </c>
      <c r="D181" s="127" t="e">
        <f t="shared" si="45"/>
        <v>#VALUE!</v>
      </c>
      <c r="E181" s="141" t="str">
        <f>_xll.GetPrice(E$2, "MonthlyAverage", "Mid", EOMONTH($A181, 0))</f>
        <v>#N/A No price available for MonthlyAverage before 29/01/2010</v>
      </c>
      <c r="F181" s="141">
        <f>_xll.GetPrice(F$2, "MonthlyAverage", "Mid", EOMONTH($A181, 0))</f>
        <v>285</v>
      </c>
      <c r="G181" s="127" t="e">
        <f t="shared" si="46"/>
        <v>#VALUE!</v>
      </c>
      <c r="H181" s="141" t="str">
        <f>_xll.GetPrice(H$2, "MonthlyAverage", "Mid", EOMONTH($A181, 0))</f>
        <v>#N/A No price available for MonthlyAverage before 31/05/2010</v>
      </c>
      <c r="I181" s="141" t="str">
        <f>_xll.GetPrice(I$2, "MonthlyAverage", "Mid", EOMONTH($A181, 0))</f>
        <v>#N/A No price available for MonthlyAverage before 31/05/2010</v>
      </c>
      <c r="J181" s="127" t="e">
        <f t="shared" si="47"/>
        <v>#VALUE!</v>
      </c>
      <c r="K181" s="141" t="str">
        <f>_xll.GetPrice(K$2, , "Mid", EOMONTH($A181, 0))</f>
        <v>#N/A No price available before 20/06/2014</v>
      </c>
      <c r="L181" s="141" t="str">
        <f>_xll.GetPrice(L$2, , "Mid", EOMONTH($A181, 0))</f>
        <v>#N/A No price available before 21/11/2014</v>
      </c>
      <c r="M181" s="127" t="e">
        <f t="shared" si="38"/>
        <v>#VALUE!</v>
      </c>
      <c r="N181" s="141" t="str">
        <f>_xll.GetPrice(N$2, , "Mid", EOMONTH($A181, 0))</f>
        <v>#N/A No price available before 11/07/2014</v>
      </c>
      <c r="O181" s="141" t="str">
        <f>_xll.GetPrice(O$2, , "Mid", EOMONTH($A181, 0))</f>
        <v>#N/A No price available before 15/03/2019</v>
      </c>
      <c r="P181" s="127" t="e">
        <f t="shared" si="39"/>
        <v>#VALUE!</v>
      </c>
      <c r="Q181" s="141">
        <f>_xll.GetPrice(Q$2, "MonthlyAverage", "Mid", EOMONTH($A181, 0))</f>
        <v>107.5</v>
      </c>
      <c r="R181" s="141">
        <f>_xll.GetPrice(R$2, , "Mid", EOMONTH($A181, 0))</f>
        <v>143</v>
      </c>
      <c r="S181" s="141">
        <f>_xll.GetPrice(S$2, , "Mid", EOMONTH($A181, 0))</f>
        <v>155.5</v>
      </c>
      <c r="T181" s="127">
        <f t="shared" si="48"/>
        <v>12.5</v>
      </c>
      <c r="U181" s="141" t="str">
        <f>_xll.GetPrice(U$2, "MonthlyAverage", "Mid", EOMONTH($A181, 0))</f>
        <v>#N/A No price available for MonthlyAverage before 30/07/2010</v>
      </c>
      <c r="V181" s="141" t="str">
        <f>_xll.GetPrice(V$2, "MonthlyAverage", "Mid", EOMONTH($A181, 0))</f>
        <v>#N/A No price available for MonthlyAverage before 29/01/2010</v>
      </c>
      <c r="W181" s="127" t="e">
        <f t="shared" si="49"/>
        <v>#VALUE!</v>
      </c>
      <c r="X181" s="141" t="str">
        <f>_xll.GetPrice(X$2, "MonthlyAverage", "Mid", EOMONTH($A181, 0))</f>
        <v>#N/A No price available for MonthlyAverage before 29/05/2015</v>
      </c>
      <c r="Y181" s="141" t="str">
        <f>_xll.GetPrice(Y$2, "MonthlyAverage", "Mid", EOMONTH($A181, 0))</f>
        <v>#N/A No price available for MonthlyAverage before 31/05/2012</v>
      </c>
      <c r="Z181" s="141" t="str">
        <f>_xll.GetPrice(Z$2, "MonthlyAverage", "Mid", EOMONTH($A181, 0))</f>
        <v>#N/A No price available for MonthlyAverage before 31/05/2012</v>
      </c>
      <c r="AA181" s="141" t="str">
        <f>_xll.GetPrice(AA$2, "MonthlyAverage", "Mid", EOMONTH($A181, 0))</f>
        <v>#N/A No price available for MonthlyAverage before 31/12/2013</v>
      </c>
      <c r="AB181" s="127" t="e">
        <f t="shared" si="50"/>
        <v>#VALUE!</v>
      </c>
      <c r="AC181" s="142" t="e">
        <f t="shared" si="40"/>
        <v>#VALUE!</v>
      </c>
      <c r="AD181" s="119" t="e">
        <f t="shared" si="41"/>
        <v>#VALUE!</v>
      </c>
      <c r="AE181" s="119" t="e">
        <f t="shared" si="42"/>
        <v>#VALUE!</v>
      </c>
      <c r="AF181" s="119" t="e">
        <f t="shared" si="43"/>
        <v>#VALUE!</v>
      </c>
      <c r="AG181" s="119" t="e">
        <f t="shared" si="44"/>
        <v>#VALUE!</v>
      </c>
    </row>
    <row r="182" spans="1:33" x14ac:dyDescent="0.3">
      <c r="A182" s="124">
        <v>39295</v>
      </c>
      <c r="B182" s="143" t="str">
        <f>_xll.GetPrice(B$2, "MonthlyAverage", "Mid", EOMONTH($A182, 0))</f>
        <v>#N/A No price available for MonthlyAverage before 30/09/2009</v>
      </c>
      <c r="C182" s="141" t="str">
        <f>_xll.GetPrice(C$2, "MonthlyAverage", "Mid", EOMONTH($A182, 0))</f>
        <v>#N/A No price available for MonthlyAverage before 30/10/2009</v>
      </c>
      <c r="D182" s="127" t="e">
        <f t="shared" si="45"/>
        <v>#VALUE!</v>
      </c>
      <c r="E182" s="141" t="str">
        <f>_xll.GetPrice(E$2, "MonthlyAverage", "Mid", EOMONTH($A182, 0))</f>
        <v>#N/A No price available for MonthlyAverage before 29/01/2010</v>
      </c>
      <c r="F182" s="141">
        <f>_xll.GetPrice(F$2, "MonthlyAverage", "Mid", EOMONTH($A182, 0))</f>
        <v>296.10000000000002</v>
      </c>
      <c r="G182" s="127" t="e">
        <f t="shared" si="46"/>
        <v>#VALUE!</v>
      </c>
      <c r="H182" s="141" t="str">
        <f>_xll.GetPrice(H$2, "MonthlyAverage", "Mid", EOMONTH($A182, 0))</f>
        <v>#N/A No price available for MonthlyAverage before 31/05/2010</v>
      </c>
      <c r="I182" s="141" t="str">
        <f>_xll.GetPrice(I$2, "MonthlyAverage", "Mid", EOMONTH($A182, 0))</f>
        <v>#N/A No price available for MonthlyAverage before 31/05/2010</v>
      </c>
      <c r="J182" s="127" t="e">
        <f t="shared" si="47"/>
        <v>#VALUE!</v>
      </c>
      <c r="K182" s="141" t="str">
        <f>_xll.GetPrice(K$2, , "Mid", EOMONTH($A182, 0))</f>
        <v>#N/A No price available before 20/06/2014</v>
      </c>
      <c r="L182" s="141" t="str">
        <f>_xll.GetPrice(L$2, , "Mid", EOMONTH($A182, 0))</f>
        <v>#N/A No price available before 21/11/2014</v>
      </c>
      <c r="M182" s="127" t="e">
        <f t="shared" si="38"/>
        <v>#VALUE!</v>
      </c>
      <c r="N182" s="141" t="str">
        <f>_xll.GetPrice(N$2, , "Mid", EOMONTH($A182, 0))</f>
        <v>#N/A No price available before 11/07/2014</v>
      </c>
      <c r="O182" s="141" t="str">
        <f>_xll.GetPrice(O$2, , "Mid", EOMONTH($A182, 0))</f>
        <v>#N/A No price available before 15/03/2019</v>
      </c>
      <c r="P182" s="127" t="e">
        <f t="shared" si="39"/>
        <v>#VALUE!</v>
      </c>
      <c r="Q182" s="141">
        <f>_xll.GetPrice(Q$2, "MonthlyAverage", "Mid", EOMONTH($A182, 0))</f>
        <v>103.5</v>
      </c>
      <c r="R182" s="141">
        <f>_xll.GetPrice(R$2, , "Mid", EOMONTH($A182, 0))</f>
        <v>138</v>
      </c>
      <c r="S182" s="141">
        <f>_xll.GetPrice(S$2, , "Mid", EOMONTH($A182, 0))</f>
        <v>150.5</v>
      </c>
      <c r="T182" s="127">
        <f t="shared" si="48"/>
        <v>12.5</v>
      </c>
      <c r="U182" s="141" t="str">
        <f>_xll.GetPrice(U$2, "MonthlyAverage", "Mid", EOMONTH($A182, 0))</f>
        <v>#N/A No price available for MonthlyAverage before 30/07/2010</v>
      </c>
      <c r="V182" s="141" t="str">
        <f>_xll.GetPrice(V$2, "MonthlyAverage", "Mid", EOMONTH($A182, 0))</f>
        <v>#N/A No price available for MonthlyAverage before 29/01/2010</v>
      </c>
      <c r="W182" s="127" t="e">
        <f t="shared" si="49"/>
        <v>#VALUE!</v>
      </c>
      <c r="X182" s="141" t="str">
        <f>_xll.GetPrice(X$2, "MonthlyAverage", "Mid", EOMONTH($A182, 0))</f>
        <v>#N/A No price available for MonthlyAverage before 29/05/2015</v>
      </c>
      <c r="Y182" s="141" t="str">
        <f>_xll.GetPrice(Y$2, "MonthlyAverage", "Mid", EOMONTH($A182, 0))</f>
        <v>#N/A No price available for MonthlyAverage before 31/05/2012</v>
      </c>
      <c r="Z182" s="141" t="str">
        <f>_xll.GetPrice(Z$2, "MonthlyAverage", "Mid", EOMONTH($A182, 0))</f>
        <v>#N/A No price available for MonthlyAverage before 31/05/2012</v>
      </c>
      <c r="AA182" s="141" t="str">
        <f>_xll.GetPrice(AA$2, "MonthlyAverage", "Mid", EOMONTH($A182, 0))</f>
        <v>#N/A No price available for MonthlyAverage before 31/12/2013</v>
      </c>
      <c r="AB182" s="127" t="e">
        <f t="shared" si="50"/>
        <v>#VALUE!</v>
      </c>
      <c r="AC182" s="142" t="e">
        <f t="shared" si="40"/>
        <v>#VALUE!</v>
      </c>
      <c r="AD182" s="119" t="e">
        <f t="shared" si="41"/>
        <v>#VALUE!</v>
      </c>
      <c r="AE182" s="119" t="e">
        <f t="shared" si="42"/>
        <v>#VALUE!</v>
      </c>
      <c r="AF182" s="119" t="e">
        <f t="shared" si="43"/>
        <v>#VALUE!</v>
      </c>
      <c r="AG182" s="119" t="e">
        <f t="shared" si="44"/>
        <v>#VALUE!</v>
      </c>
    </row>
    <row r="183" spans="1:33" x14ac:dyDescent="0.3">
      <c r="A183" s="124">
        <v>39326</v>
      </c>
      <c r="B183" s="143" t="str">
        <f>_xll.GetPrice(B$2, "MonthlyAverage", "Mid", EOMONTH($A183, 0))</f>
        <v>#N/A No price available for MonthlyAverage before 30/09/2009</v>
      </c>
      <c r="C183" s="141" t="str">
        <f>_xll.GetPrice(C$2, "MonthlyAverage", "Mid", EOMONTH($A183, 0))</f>
        <v>#N/A No price available for MonthlyAverage before 30/10/2009</v>
      </c>
      <c r="D183" s="127" t="e">
        <f t="shared" si="45"/>
        <v>#VALUE!</v>
      </c>
      <c r="E183" s="141" t="str">
        <f>_xll.GetPrice(E$2, "MonthlyAverage", "Mid", EOMONTH($A183, 0))</f>
        <v>#N/A No price available for MonthlyAverage before 29/01/2010</v>
      </c>
      <c r="F183" s="141">
        <f>_xll.GetPrice(F$2, "MonthlyAverage", "Mid", EOMONTH($A183, 0))</f>
        <v>299.5</v>
      </c>
      <c r="G183" s="127" t="e">
        <f t="shared" si="46"/>
        <v>#VALUE!</v>
      </c>
      <c r="H183" s="141" t="str">
        <f>_xll.GetPrice(H$2, "MonthlyAverage", "Mid", EOMONTH($A183, 0))</f>
        <v>#N/A No price available for MonthlyAverage before 31/05/2010</v>
      </c>
      <c r="I183" s="141" t="str">
        <f>_xll.GetPrice(I$2, "MonthlyAverage", "Mid", EOMONTH($A183, 0))</f>
        <v>#N/A No price available for MonthlyAverage before 31/05/2010</v>
      </c>
      <c r="J183" s="127" t="e">
        <f t="shared" si="47"/>
        <v>#VALUE!</v>
      </c>
      <c r="K183" s="141" t="str">
        <f>_xll.GetPrice(K$2, , "Mid", EOMONTH($A183, 0))</f>
        <v>#N/A No price available before 20/06/2014</v>
      </c>
      <c r="L183" s="141" t="str">
        <f>_xll.GetPrice(L$2, , "Mid", EOMONTH($A183, 0))</f>
        <v>#N/A No price available before 21/11/2014</v>
      </c>
      <c r="M183" s="127" t="e">
        <f t="shared" si="38"/>
        <v>#VALUE!</v>
      </c>
      <c r="N183" s="141" t="str">
        <f>_xll.GetPrice(N$2, , "Mid", EOMONTH($A183, 0))</f>
        <v>#N/A No price available before 11/07/2014</v>
      </c>
      <c r="O183" s="141" t="str">
        <f>_xll.GetPrice(O$2, , "Mid", EOMONTH($A183, 0))</f>
        <v>#N/A No price available before 15/03/2019</v>
      </c>
      <c r="P183" s="127" t="e">
        <f t="shared" si="39"/>
        <v>#VALUE!</v>
      </c>
      <c r="Q183" s="141">
        <f>_xll.GetPrice(Q$2, "MonthlyAverage", "Mid", EOMONTH($A183, 0))</f>
        <v>102.5</v>
      </c>
      <c r="R183" s="141">
        <f>_xll.GetPrice(R$2, , "Mid", EOMONTH($A183, 0))</f>
        <v>138</v>
      </c>
      <c r="S183" s="141">
        <f>_xll.GetPrice(S$2, , "Mid", EOMONTH($A183, 0))</f>
        <v>150.5</v>
      </c>
      <c r="T183" s="127">
        <f t="shared" si="48"/>
        <v>12.5</v>
      </c>
      <c r="U183" s="141" t="str">
        <f>_xll.GetPrice(U$2, "MonthlyAverage", "Mid", EOMONTH($A183, 0))</f>
        <v>#N/A No price available for MonthlyAverage before 30/07/2010</v>
      </c>
      <c r="V183" s="141" t="str">
        <f>_xll.GetPrice(V$2, "MonthlyAverage", "Mid", EOMONTH($A183, 0))</f>
        <v>#N/A No price available for MonthlyAverage before 29/01/2010</v>
      </c>
      <c r="W183" s="127" t="e">
        <f t="shared" si="49"/>
        <v>#VALUE!</v>
      </c>
      <c r="X183" s="141" t="str">
        <f>_xll.GetPrice(X$2, "MonthlyAverage", "Mid", EOMONTH($A183, 0))</f>
        <v>#N/A No price available for MonthlyAverage before 29/05/2015</v>
      </c>
      <c r="Y183" s="141" t="str">
        <f>_xll.GetPrice(Y$2, "MonthlyAverage", "Mid", EOMONTH($A183, 0))</f>
        <v>#N/A No price available for MonthlyAverage before 31/05/2012</v>
      </c>
      <c r="Z183" s="141" t="str">
        <f>_xll.GetPrice(Z$2, "MonthlyAverage", "Mid", EOMONTH($A183, 0))</f>
        <v>#N/A No price available for MonthlyAverage before 31/05/2012</v>
      </c>
      <c r="AA183" s="141" t="str">
        <f>_xll.GetPrice(AA$2, "MonthlyAverage", "Mid", EOMONTH($A183, 0))</f>
        <v>#N/A No price available for MonthlyAverage before 31/12/2013</v>
      </c>
      <c r="AB183" s="127" t="e">
        <f t="shared" si="50"/>
        <v>#VALUE!</v>
      </c>
      <c r="AC183" s="142" t="e">
        <f t="shared" si="40"/>
        <v>#VALUE!</v>
      </c>
      <c r="AD183" s="119" t="e">
        <f t="shared" si="41"/>
        <v>#VALUE!</v>
      </c>
      <c r="AE183" s="119" t="e">
        <f t="shared" si="42"/>
        <v>#VALUE!</v>
      </c>
      <c r="AF183" s="119" t="e">
        <f t="shared" si="43"/>
        <v>#VALUE!</v>
      </c>
      <c r="AG183" s="119" t="e">
        <f t="shared" si="44"/>
        <v>#VALUE!</v>
      </c>
    </row>
    <row r="184" spans="1:33" x14ac:dyDescent="0.3">
      <c r="A184" s="124">
        <v>39356</v>
      </c>
      <c r="B184" s="143" t="str">
        <f>_xll.GetPrice(B$2, "MonthlyAverage", "Mid", EOMONTH($A184, 0))</f>
        <v>#N/A No price available for MonthlyAverage before 30/09/2009</v>
      </c>
      <c r="C184" s="141" t="str">
        <f>_xll.GetPrice(C$2, "MonthlyAverage", "Mid", EOMONTH($A184, 0))</f>
        <v>#N/A No price available for MonthlyAverage before 30/10/2009</v>
      </c>
      <c r="D184" s="127" t="e">
        <f t="shared" si="45"/>
        <v>#VALUE!</v>
      </c>
      <c r="E184" s="141" t="str">
        <f>_xll.GetPrice(E$2, "MonthlyAverage", "Mid", EOMONTH($A184, 0))</f>
        <v>#N/A No price available for MonthlyAverage before 29/01/2010</v>
      </c>
      <c r="F184" s="141">
        <f>_xll.GetPrice(F$2, "MonthlyAverage", "Mid", EOMONTH($A184, 0))</f>
        <v>299.5</v>
      </c>
      <c r="G184" s="127" t="e">
        <f t="shared" si="46"/>
        <v>#VALUE!</v>
      </c>
      <c r="H184" s="141" t="str">
        <f>_xll.GetPrice(H$2, "MonthlyAverage", "Mid", EOMONTH($A184, 0))</f>
        <v>#N/A No price available for MonthlyAverage before 31/05/2010</v>
      </c>
      <c r="I184" s="141" t="str">
        <f>_xll.GetPrice(I$2, "MonthlyAverage", "Mid", EOMONTH($A184, 0))</f>
        <v>#N/A No price available for MonthlyAverage before 31/05/2010</v>
      </c>
      <c r="J184" s="127" t="e">
        <f t="shared" si="47"/>
        <v>#VALUE!</v>
      </c>
      <c r="K184" s="141" t="str">
        <f>_xll.GetPrice(K$2, , "Mid", EOMONTH($A184, 0))</f>
        <v>#N/A No price available before 20/06/2014</v>
      </c>
      <c r="L184" s="141" t="str">
        <f>_xll.GetPrice(L$2, , "Mid", EOMONTH($A184, 0))</f>
        <v>#N/A No price available before 21/11/2014</v>
      </c>
      <c r="M184" s="127" t="e">
        <f t="shared" si="38"/>
        <v>#VALUE!</v>
      </c>
      <c r="N184" s="141" t="str">
        <f>_xll.GetPrice(N$2, , "Mid", EOMONTH($A184, 0))</f>
        <v>#N/A No price available before 11/07/2014</v>
      </c>
      <c r="O184" s="141" t="str">
        <f>_xll.GetPrice(O$2, , "Mid", EOMONTH($A184, 0))</f>
        <v>#N/A No price available before 15/03/2019</v>
      </c>
      <c r="P184" s="127" t="e">
        <f t="shared" si="39"/>
        <v>#VALUE!</v>
      </c>
      <c r="Q184" s="141">
        <f>_xll.GetPrice(Q$2, "MonthlyAverage", "Mid", EOMONTH($A184, 0))</f>
        <v>97.5</v>
      </c>
      <c r="R184" s="141">
        <f>_xll.GetPrice(R$2, , "Mid", EOMONTH($A184, 0))</f>
        <v>133</v>
      </c>
      <c r="S184" s="141">
        <f>_xll.GetPrice(S$2, , "Mid", EOMONTH($A184, 0))</f>
        <v>145.5</v>
      </c>
      <c r="T184" s="127">
        <f t="shared" si="48"/>
        <v>12.5</v>
      </c>
      <c r="U184" s="141" t="str">
        <f>_xll.GetPrice(U$2, "MonthlyAverage", "Mid", EOMONTH($A184, 0))</f>
        <v>#N/A No price available for MonthlyAverage before 30/07/2010</v>
      </c>
      <c r="V184" s="141" t="str">
        <f>_xll.GetPrice(V$2, "MonthlyAverage", "Mid", EOMONTH($A184, 0))</f>
        <v>#N/A No price available for MonthlyAverage before 29/01/2010</v>
      </c>
      <c r="W184" s="127" t="e">
        <f t="shared" si="49"/>
        <v>#VALUE!</v>
      </c>
      <c r="X184" s="141" t="str">
        <f>_xll.GetPrice(X$2, "MonthlyAverage", "Mid", EOMONTH($A184, 0))</f>
        <v>#N/A No price available for MonthlyAverage before 29/05/2015</v>
      </c>
      <c r="Y184" s="141" t="str">
        <f>_xll.GetPrice(Y$2, "MonthlyAverage", "Mid", EOMONTH($A184, 0))</f>
        <v>#N/A No price available for MonthlyAverage before 31/05/2012</v>
      </c>
      <c r="Z184" s="141" t="str">
        <f>_xll.GetPrice(Z$2, "MonthlyAverage", "Mid", EOMONTH($A184, 0))</f>
        <v>#N/A No price available for MonthlyAverage before 31/05/2012</v>
      </c>
      <c r="AA184" s="141" t="str">
        <f>_xll.GetPrice(AA$2, "MonthlyAverage", "Mid", EOMONTH($A184, 0))</f>
        <v>#N/A No price available for MonthlyAverage before 31/12/2013</v>
      </c>
      <c r="AB184" s="127" t="e">
        <f t="shared" si="50"/>
        <v>#VALUE!</v>
      </c>
      <c r="AC184" s="142" t="e">
        <f t="shared" si="40"/>
        <v>#VALUE!</v>
      </c>
      <c r="AD184" s="119" t="e">
        <f t="shared" si="41"/>
        <v>#VALUE!</v>
      </c>
      <c r="AE184" s="119" t="e">
        <f t="shared" si="42"/>
        <v>#VALUE!</v>
      </c>
      <c r="AF184" s="119" t="e">
        <f t="shared" si="43"/>
        <v>#VALUE!</v>
      </c>
      <c r="AG184" s="119" t="e">
        <f t="shared" si="44"/>
        <v>#VALUE!</v>
      </c>
    </row>
    <row r="185" spans="1:33" x14ac:dyDescent="0.3">
      <c r="A185" s="124">
        <v>39387</v>
      </c>
      <c r="B185" s="143" t="str">
        <f>_xll.GetPrice(B$2, "MonthlyAverage", "Mid", EOMONTH($A185, 0))</f>
        <v>#N/A No price available for MonthlyAverage before 30/09/2009</v>
      </c>
      <c r="C185" s="141" t="str">
        <f>_xll.GetPrice(C$2, "MonthlyAverage", "Mid", EOMONTH($A185, 0))</f>
        <v>#N/A No price available for MonthlyAverage before 30/10/2009</v>
      </c>
      <c r="D185" s="127" t="e">
        <f t="shared" si="45"/>
        <v>#VALUE!</v>
      </c>
      <c r="E185" s="141" t="str">
        <f>_xll.GetPrice(E$2, "MonthlyAverage", "Mid", EOMONTH($A185, 0))</f>
        <v>#N/A No price available for MonthlyAverage before 29/01/2010</v>
      </c>
      <c r="F185" s="141">
        <f>_xll.GetPrice(F$2, "MonthlyAverage", "Mid", EOMONTH($A185, 0))</f>
        <v>301.10000000000002</v>
      </c>
      <c r="G185" s="127" t="e">
        <f t="shared" si="46"/>
        <v>#VALUE!</v>
      </c>
      <c r="H185" s="141" t="str">
        <f>_xll.GetPrice(H$2, "MonthlyAverage", "Mid", EOMONTH($A185, 0))</f>
        <v>#N/A No price available for MonthlyAverage before 31/05/2010</v>
      </c>
      <c r="I185" s="141" t="str">
        <f>_xll.GetPrice(I$2, "MonthlyAverage", "Mid", EOMONTH($A185, 0))</f>
        <v>#N/A No price available for MonthlyAverage before 31/05/2010</v>
      </c>
      <c r="J185" s="127" t="e">
        <f t="shared" si="47"/>
        <v>#VALUE!</v>
      </c>
      <c r="K185" s="141" t="str">
        <f>_xll.GetPrice(K$2, , "Mid", EOMONTH($A185, 0))</f>
        <v>#N/A No price available before 20/06/2014</v>
      </c>
      <c r="L185" s="141" t="str">
        <f>_xll.GetPrice(L$2, , "Mid", EOMONTH($A185, 0))</f>
        <v>#N/A No price available before 21/11/2014</v>
      </c>
      <c r="M185" s="127" t="e">
        <f t="shared" si="38"/>
        <v>#VALUE!</v>
      </c>
      <c r="N185" s="141" t="str">
        <f>_xll.GetPrice(N$2, , "Mid", EOMONTH($A185, 0))</f>
        <v>#N/A No price available before 11/07/2014</v>
      </c>
      <c r="O185" s="141" t="str">
        <f>_xll.GetPrice(O$2, , "Mid", EOMONTH($A185, 0))</f>
        <v>#N/A No price available before 15/03/2019</v>
      </c>
      <c r="P185" s="127" t="e">
        <f t="shared" si="39"/>
        <v>#VALUE!</v>
      </c>
      <c r="Q185" s="141">
        <f>_xll.GetPrice(Q$2, "MonthlyAverage", "Mid", EOMONTH($A185, 0))</f>
        <v>87.5</v>
      </c>
      <c r="R185" s="141">
        <f>_xll.GetPrice(R$2, , "Mid", EOMONTH($A185, 0))</f>
        <v>123</v>
      </c>
      <c r="S185" s="141">
        <f>_xll.GetPrice(S$2, , "Mid", EOMONTH($A185, 0))</f>
        <v>135.5</v>
      </c>
      <c r="T185" s="127">
        <f t="shared" si="48"/>
        <v>12.5</v>
      </c>
      <c r="U185" s="141" t="str">
        <f>_xll.GetPrice(U$2, "MonthlyAverage", "Mid", EOMONTH($A185, 0))</f>
        <v>#N/A No price available for MonthlyAverage before 30/07/2010</v>
      </c>
      <c r="V185" s="141" t="str">
        <f>_xll.GetPrice(V$2, "MonthlyAverage", "Mid", EOMONTH($A185, 0))</f>
        <v>#N/A No price available for MonthlyAverage before 29/01/2010</v>
      </c>
      <c r="W185" s="127" t="e">
        <f t="shared" si="49"/>
        <v>#VALUE!</v>
      </c>
      <c r="X185" s="141" t="str">
        <f>_xll.GetPrice(X$2, "MonthlyAverage", "Mid", EOMONTH($A185, 0))</f>
        <v>#N/A No price available for MonthlyAverage before 29/05/2015</v>
      </c>
      <c r="Y185" s="141" t="str">
        <f>_xll.GetPrice(Y$2, "MonthlyAverage", "Mid", EOMONTH($A185, 0))</f>
        <v>#N/A No price available for MonthlyAverage before 31/05/2012</v>
      </c>
      <c r="Z185" s="141" t="str">
        <f>_xll.GetPrice(Z$2, "MonthlyAverage", "Mid", EOMONTH($A185, 0))</f>
        <v>#N/A No price available for MonthlyAverage before 31/05/2012</v>
      </c>
      <c r="AA185" s="141" t="str">
        <f>_xll.GetPrice(AA$2, "MonthlyAverage", "Mid", EOMONTH($A185, 0))</f>
        <v>#N/A No price available for MonthlyAverage before 31/12/2013</v>
      </c>
      <c r="AB185" s="127" t="e">
        <f t="shared" si="50"/>
        <v>#VALUE!</v>
      </c>
      <c r="AC185" s="142" t="e">
        <f t="shared" si="40"/>
        <v>#VALUE!</v>
      </c>
      <c r="AD185" s="119" t="e">
        <f t="shared" si="41"/>
        <v>#VALUE!</v>
      </c>
      <c r="AE185" s="119" t="e">
        <f t="shared" si="42"/>
        <v>#VALUE!</v>
      </c>
      <c r="AF185" s="119" t="e">
        <f t="shared" si="43"/>
        <v>#VALUE!</v>
      </c>
      <c r="AG185" s="119" t="e">
        <f t="shared" si="44"/>
        <v>#VALUE!</v>
      </c>
    </row>
    <row r="186" spans="1:33" x14ac:dyDescent="0.3">
      <c r="A186" s="124">
        <v>39417</v>
      </c>
      <c r="B186" s="143" t="str">
        <f>_xll.GetPrice(B$2, "MonthlyAverage", "Mid", EOMONTH($A186, 0))</f>
        <v>#N/A No price available for MonthlyAverage before 30/09/2009</v>
      </c>
      <c r="C186" s="141" t="str">
        <f>_xll.GetPrice(C$2, "MonthlyAverage", "Mid", EOMONTH($A186, 0))</f>
        <v>#N/A No price available for MonthlyAverage before 30/10/2009</v>
      </c>
      <c r="D186" s="127" t="e">
        <f t="shared" si="45"/>
        <v>#VALUE!</v>
      </c>
      <c r="E186" s="141" t="str">
        <f>_xll.GetPrice(E$2, "MonthlyAverage", "Mid", EOMONTH($A186, 0))</f>
        <v>#N/A No price available for MonthlyAverage before 29/01/2010</v>
      </c>
      <c r="F186" s="141">
        <f>_xll.GetPrice(F$2, "MonthlyAverage", "Mid", EOMONTH($A186, 0))</f>
        <v>327.17</v>
      </c>
      <c r="G186" s="127" t="e">
        <f t="shared" si="46"/>
        <v>#VALUE!</v>
      </c>
      <c r="H186" s="141" t="str">
        <f>_xll.GetPrice(H$2, "MonthlyAverage", "Mid", EOMONTH($A186, 0))</f>
        <v>#N/A No price available for MonthlyAverage before 31/05/2010</v>
      </c>
      <c r="I186" s="141" t="str">
        <f>_xll.GetPrice(I$2, "MonthlyAverage", "Mid", EOMONTH($A186, 0))</f>
        <v>#N/A No price available for MonthlyAverage before 31/05/2010</v>
      </c>
      <c r="J186" s="127" t="e">
        <f t="shared" si="47"/>
        <v>#VALUE!</v>
      </c>
      <c r="K186" s="141" t="str">
        <f>_xll.GetPrice(K$2, , "Mid", EOMONTH($A186, 0))</f>
        <v>#N/A No price available before 20/06/2014</v>
      </c>
      <c r="L186" s="141" t="str">
        <f>_xll.GetPrice(L$2, , "Mid", EOMONTH($A186, 0))</f>
        <v>#N/A No price available before 21/11/2014</v>
      </c>
      <c r="M186" s="127" t="e">
        <f t="shared" si="38"/>
        <v>#VALUE!</v>
      </c>
      <c r="N186" s="141" t="str">
        <f>_xll.GetPrice(N$2, , "Mid", EOMONTH($A186, 0))</f>
        <v>#N/A No price available before 11/07/2014</v>
      </c>
      <c r="O186" s="141" t="str">
        <f>_xll.GetPrice(O$2, , "Mid", EOMONTH($A186, 0))</f>
        <v>#N/A No price available before 15/03/2019</v>
      </c>
      <c r="P186" s="127" t="e">
        <f t="shared" si="39"/>
        <v>#VALUE!</v>
      </c>
      <c r="Q186" s="141">
        <f>_xll.GetPrice(Q$2, "MonthlyAverage", "Mid", EOMONTH($A186, 0))</f>
        <v>87.5</v>
      </c>
      <c r="R186" s="141">
        <f>_xll.GetPrice(R$2, , "Mid", EOMONTH($A186, 0))</f>
        <v>123</v>
      </c>
      <c r="S186" s="141">
        <f>_xll.GetPrice(S$2, , "Mid", EOMONTH($A186, 0))</f>
        <v>135.5</v>
      </c>
      <c r="T186" s="127">
        <f t="shared" si="48"/>
        <v>12.5</v>
      </c>
      <c r="U186" s="141" t="str">
        <f>_xll.GetPrice(U$2, "MonthlyAverage", "Mid", EOMONTH($A186, 0))</f>
        <v>#N/A No price available for MonthlyAverage before 30/07/2010</v>
      </c>
      <c r="V186" s="141" t="str">
        <f>_xll.GetPrice(V$2, "MonthlyAverage", "Mid", EOMONTH($A186, 0))</f>
        <v>#N/A No price available for MonthlyAverage before 29/01/2010</v>
      </c>
      <c r="W186" s="127" t="e">
        <f t="shared" si="49"/>
        <v>#VALUE!</v>
      </c>
      <c r="X186" s="141" t="str">
        <f>_xll.GetPrice(X$2, "MonthlyAverage", "Mid", EOMONTH($A186, 0))</f>
        <v>#N/A No price available for MonthlyAverage before 29/05/2015</v>
      </c>
      <c r="Y186" s="141" t="str">
        <f>_xll.GetPrice(Y$2, "MonthlyAverage", "Mid", EOMONTH($A186, 0))</f>
        <v>#N/A No price available for MonthlyAverage before 31/05/2012</v>
      </c>
      <c r="Z186" s="141" t="str">
        <f>_xll.GetPrice(Z$2, "MonthlyAverage", "Mid", EOMONTH($A186, 0))</f>
        <v>#N/A No price available for MonthlyAverage before 31/05/2012</v>
      </c>
      <c r="AA186" s="141" t="str">
        <f>_xll.GetPrice(AA$2, "MonthlyAverage", "Mid", EOMONTH($A186, 0))</f>
        <v>#N/A No price available for MonthlyAverage before 31/12/2013</v>
      </c>
      <c r="AB186" s="127" t="e">
        <f t="shared" si="50"/>
        <v>#VALUE!</v>
      </c>
      <c r="AC186" s="142" t="e">
        <f t="shared" si="40"/>
        <v>#VALUE!</v>
      </c>
      <c r="AD186" s="119" t="e">
        <f t="shared" si="41"/>
        <v>#VALUE!</v>
      </c>
      <c r="AE186" s="119" t="e">
        <f t="shared" si="42"/>
        <v>#VALUE!</v>
      </c>
      <c r="AF186" s="119" t="e">
        <f t="shared" si="43"/>
        <v>#VALUE!</v>
      </c>
      <c r="AG186" s="119" t="e">
        <f t="shared" si="44"/>
        <v>#VALUE!</v>
      </c>
    </row>
    <row r="187" spans="1:33" x14ac:dyDescent="0.3">
      <c r="A187" s="124">
        <v>39448</v>
      </c>
      <c r="B187" s="143" t="str">
        <f>_xll.GetPrice(B$2, "MonthlyAverage", "Mid", EOMONTH($A187, 0))</f>
        <v>#N/A No price available for MonthlyAverage before 30/09/2009</v>
      </c>
      <c r="C187" s="141" t="str">
        <f>_xll.GetPrice(C$2, "MonthlyAverage", "Mid", EOMONTH($A187, 0))</f>
        <v>#N/A No price available for MonthlyAverage before 30/10/2009</v>
      </c>
      <c r="D187" s="127" t="e">
        <f t="shared" si="45"/>
        <v>#VALUE!</v>
      </c>
      <c r="E187" s="141" t="str">
        <f>_xll.GetPrice(E$2, "MonthlyAverage", "Mid", EOMONTH($A187, 0))</f>
        <v>#N/A No price available for MonthlyAverage before 29/01/2010</v>
      </c>
      <c r="F187" s="141">
        <f>_xll.GetPrice(F$2, "MonthlyAverage", "Mid", EOMONTH($A187, 0))</f>
        <v>402.9</v>
      </c>
      <c r="G187" s="127" t="e">
        <f t="shared" si="46"/>
        <v>#VALUE!</v>
      </c>
      <c r="H187" s="141" t="str">
        <f>_xll.GetPrice(H$2, "MonthlyAverage", "Mid", EOMONTH($A187, 0))</f>
        <v>#N/A No price available for MonthlyAverage before 31/05/2010</v>
      </c>
      <c r="I187" s="141" t="str">
        <f>_xll.GetPrice(I$2, "MonthlyAverage", "Mid", EOMONTH($A187, 0))</f>
        <v>#N/A No price available for MonthlyAverage before 31/05/2010</v>
      </c>
      <c r="J187" s="127" t="e">
        <f t="shared" si="47"/>
        <v>#VALUE!</v>
      </c>
      <c r="K187" s="141" t="str">
        <f>_xll.GetPrice(K$2, , "Mid", EOMONTH($A187, 0))</f>
        <v>#N/A No price available before 20/06/2014</v>
      </c>
      <c r="L187" s="141" t="str">
        <f>_xll.GetPrice(L$2, , "Mid", EOMONTH($A187, 0))</f>
        <v>#N/A No price available before 21/11/2014</v>
      </c>
      <c r="M187" s="127" t="e">
        <f t="shared" si="38"/>
        <v>#VALUE!</v>
      </c>
      <c r="N187" s="141" t="str">
        <f>_xll.GetPrice(N$2, , "Mid", EOMONTH($A187, 0))</f>
        <v>#N/A No price available before 11/07/2014</v>
      </c>
      <c r="O187" s="141" t="str">
        <f>_xll.GetPrice(O$2, , "Mid", EOMONTH($A187, 0))</f>
        <v>#N/A No price available before 15/03/2019</v>
      </c>
      <c r="P187" s="127" t="e">
        <f t="shared" si="39"/>
        <v>#VALUE!</v>
      </c>
      <c r="Q187" s="141">
        <f>_xll.GetPrice(Q$2, "MonthlyAverage", "Mid", EOMONTH($A187, 0))</f>
        <v>117.5</v>
      </c>
      <c r="R187" s="141">
        <f>_xll.GetPrice(R$2, , "Mid", EOMONTH($A187, 0))</f>
        <v>169</v>
      </c>
      <c r="S187" s="141">
        <f>_xll.GetPrice(S$2, , "Mid", EOMONTH($A187, 0))</f>
        <v>180.5</v>
      </c>
      <c r="T187" s="127">
        <f t="shared" si="48"/>
        <v>11.5</v>
      </c>
      <c r="U187" s="141" t="str">
        <f>_xll.GetPrice(U$2, "MonthlyAverage", "Mid", EOMONTH($A187, 0))</f>
        <v>#N/A No price available for MonthlyAverage before 30/07/2010</v>
      </c>
      <c r="V187" s="141" t="str">
        <f>_xll.GetPrice(V$2, "MonthlyAverage", "Mid", EOMONTH($A187, 0))</f>
        <v>#N/A No price available for MonthlyAverage before 29/01/2010</v>
      </c>
      <c r="W187" s="127" t="e">
        <f t="shared" si="49"/>
        <v>#VALUE!</v>
      </c>
      <c r="X187" s="141" t="str">
        <f>_xll.GetPrice(X$2, "MonthlyAverage", "Mid", EOMONTH($A187, 0))</f>
        <v>#N/A No price available for MonthlyAverage before 29/05/2015</v>
      </c>
      <c r="Y187" s="141" t="str">
        <f>_xll.GetPrice(Y$2, "MonthlyAverage", "Mid", EOMONTH($A187, 0))</f>
        <v>#N/A No price available for MonthlyAverage before 31/05/2012</v>
      </c>
      <c r="Z187" s="141" t="str">
        <f>_xll.GetPrice(Z$2, "MonthlyAverage", "Mid", EOMONTH($A187, 0))</f>
        <v>#N/A No price available for MonthlyAverage before 31/05/2012</v>
      </c>
      <c r="AA187" s="141" t="str">
        <f>_xll.GetPrice(AA$2, "MonthlyAverage", "Mid", EOMONTH($A187, 0))</f>
        <v>#N/A No price available for MonthlyAverage before 31/12/2013</v>
      </c>
      <c r="AB187" s="127" t="e">
        <f t="shared" si="50"/>
        <v>#VALUE!</v>
      </c>
      <c r="AC187" s="142" t="e">
        <f t="shared" si="40"/>
        <v>#VALUE!</v>
      </c>
      <c r="AD187" s="119" t="e">
        <f t="shared" si="41"/>
        <v>#VALUE!</v>
      </c>
      <c r="AE187" s="119" t="e">
        <f t="shared" si="42"/>
        <v>#VALUE!</v>
      </c>
      <c r="AF187" s="119" t="e">
        <f t="shared" si="43"/>
        <v>#VALUE!</v>
      </c>
      <c r="AG187" s="119" t="e">
        <f t="shared" si="44"/>
        <v>#VALUE!</v>
      </c>
    </row>
    <row r="188" spans="1:33" x14ac:dyDescent="0.3">
      <c r="A188" s="124">
        <v>39479</v>
      </c>
      <c r="B188" s="143" t="str">
        <f>_xll.GetPrice(B$2, "MonthlyAverage", "Mid", EOMONTH($A188, 0))</f>
        <v>#N/A No price available for MonthlyAverage before 30/09/2009</v>
      </c>
      <c r="C188" s="141" t="str">
        <f>_xll.GetPrice(C$2, "MonthlyAverage", "Mid", EOMONTH($A188, 0))</f>
        <v>#N/A No price available for MonthlyAverage before 30/10/2009</v>
      </c>
      <c r="D188" s="127" t="e">
        <f t="shared" si="45"/>
        <v>#VALUE!</v>
      </c>
      <c r="E188" s="141" t="str">
        <f>_xll.GetPrice(E$2, "MonthlyAverage", "Mid", EOMONTH($A188, 0))</f>
        <v>#N/A No price available for MonthlyAverage before 29/01/2010</v>
      </c>
      <c r="F188" s="141">
        <f>_xll.GetPrice(F$2, "MonthlyAverage", "Mid", EOMONTH($A188, 0))</f>
        <v>403</v>
      </c>
      <c r="G188" s="127" t="e">
        <f t="shared" si="46"/>
        <v>#VALUE!</v>
      </c>
      <c r="H188" s="141" t="str">
        <f>_xll.GetPrice(H$2, "MonthlyAverage", "Mid", EOMONTH($A188, 0))</f>
        <v>#N/A No price available for MonthlyAverage before 31/05/2010</v>
      </c>
      <c r="I188" s="141" t="str">
        <f>_xll.GetPrice(I$2, "MonthlyAverage", "Mid", EOMONTH($A188, 0))</f>
        <v>#N/A No price available for MonthlyAverage before 31/05/2010</v>
      </c>
      <c r="J188" s="127" t="e">
        <f t="shared" si="47"/>
        <v>#VALUE!</v>
      </c>
      <c r="K188" s="141" t="str">
        <f>_xll.GetPrice(K$2, , "Mid", EOMONTH($A188, 0))</f>
        <v>#N/A No price available before 20/06/2014</v>
      </c>
      <c r="L188" s="141" t="str">
        <f>_xll.GetPrice(L$2, , "Mid", EOMONTH($A188, 0))</f>
        <v>#N/A No price available before 21/11/2014</v>
      </c>
      <c r="M188" s="127" t="e">
        <f t="shared" si="38"/>
        <v>#VALUE!</v>
      </c>
      <c r="N188" s="141" t="str">
        <f>_xll.GetPrice(N$2, , "Mid", EOMONTH($A188, 0))</f>
        <v>#N/A No price available before 11/07/2014</v>
      </c>
      <c r="O188" s="141" t="str">
        <f>_xll.GetPrice(O$2, , "Mid", EOMONTH($A188, 0))</f>
        <v>#N/A No price available before 15/03/2019</v>
      </c>
      <c r="P188" s="127" t="e">
        <f t="shared" si="39"/>
        <v>#VALUE!</v>
      </c>
      <c r="Q188" s="141">
        <f>_xll.GetPrice(Q$2, "MonthlyAverage", "Mid", EOMONTH($A188, 0))</f>
        <v>132</v>
      </c>
      <c r="R188" s="141">
        <f>_xll.GetPrice(R$2, , "Mid", EOMONTH($A188, 0))</f>
        <v>179</v>
      </c>
      <c r="S188" s="141">
        <f>_xll.GetPrice(S$2, , "Mid", EOMONTH($A188, 0))</f>
        <v>190.5</v>
      </c>
      <c r="T188" s="127">
        <f t="shared" si="48"/>
        <v>11.5</v>
      </c>
      <c r="U188" s="141" t="str">
        <f>_xll.GetPrice(U$2, "MonthlyAverage", "Mid", EOMONTH($A188, 0))</f>
        <v>#N/A No price available for MonthlyAverage before 30/07/2010</v>
      </c>
      <c r="V188" s="141" t="str">
        <f>_xll.GetPrice(V$2, "MonthlyAverage", "Mid", EOMONTH($A188, 0))</f>
        <v>#N/A No price available for MonthlyAverage before 29/01/2010</v>
      </c>
      <c r="W188" s="127" t="e">
        <f t="shared" si="49"/>
        <v>#VALUE!</v>
      </c>
      <c r="X188" s="141" t="str">
        <f>_xll.GetPrice(X$2, "MonthlyAverage", "Mid", EOMONTH($A188, 0))</f>
        <v>#N/A No price available for MonthlyAverage before 29/05/2015</v>
      </c>
      <c r="Y188" s="141" t="str">
        <f>_xll.GetPrice(Y$2, "MonthlyAverage", "Mid", EOMONTH($A188, 0))</f>
        <v>#N/A No price available for MonthlyAverage before 31/05/2012</v>
      </c>
      <c r="Z188" s="141" t="str">
        <f>_xll.GetPrice(Z$2, "MonthlyAverage", "Mid", EOMONTH($A188, 0))</f>
        <v>#N/A No price available for MonthlyAverage before 31/05/2012</v>
      </c>
      <c r="AA188" s="141" t="str">
        <f>_xll.GetPrice(AA$2, "MonthlyAverage", "Mid", EOMONTH($A188, 0))</f>
        <v>#N/A No price available for MonthlyAverage before 31/12/2013</v>
      </c>
      <c r="AB188" s="127" t="e">
        <f t="shared" si="50"/>
        <v>#VALUE!</v>
      </c>
      <c r="AC188" s="142" t="e">
        <f t="shared" si="40"/>
        <v>#VALUE!</v>
      </c>
      <c r="AD188" s="119" t="e">
        <f t="shared" si="41"/>
        <v>#VALUE!</v>
      </c>
      <c r="AE188" s="119" t="e">
        <f t="shared" si="42"/>
        <v>#VALUE!</v>
      </c>
      <c r="AF188" s="119" t="e">
        <f t="shared" si="43"/>
        <v>#VALUE!</v>
      </c>
      <c r="AG188" s="119" t="e">
        <f t="shared" si="44"/>
        <v>#VALUE!</v>
      </c>
    </row>
    <row r="189" spans="1:33" x14ac:dyDescent="0.3">
      <c r="A189" s="124">
        <v>39508</v>
      </c>
      <c r="B189" s="143" t="str">
        <f>_xll.GetPrice(B$2, "MonthlyAverage", "Mid", EOMONTH($A189, 0))</f>
        <v>#N/A No price available for MonthlyAverage before 30/09/2009</v>
      </c>
      <c r="C189" s="141" t="str">
        <f>_xll.GetPrice(C$2, "MonthlyAverage", "Mid", EOMONTH($A189, 0))</f>
        <v>#N/A No price available for MonthlyAverage before 30/10/2009</v>
      </c>
      <c r="D189" s="127" t="e">
        <f t="shared" si="45"/>
        <v>#VALUE!</v>
      </c>
      <c r="E189" s="141" t="str">
        <f>_xll.GetPrice(E$2, "MonthlyAverage", "Mid", EOMONTH($A189, 0))</f>
        <v>#N/A No price available for MonthlyAverage before 29/01/2010</v>
      </c>
      <c r="F189" s="141">
        <f>_xll.GetPrice(F$2, "MonthlyAverage", "Mid", EOMONTH($A189, 0))</f>
        <v>483.63</v>
      </c>
      <c r="G189" s="127" t="e">
        <f t="shared" si="46"/>
        <v>#VALUE!</v>
      </c>
      <c r="H189" s="141" t="str">
        <f>_xll.GetPrice(H$2, "MonthlyAverage", "Mid", EOMONTH($A189, 0))</f>
        <v>#N/A No price available for MonthlyAverage before 31/05/2010</v>
      </c>
      <c r="I189" s="141" t="str">
        <f>_xll.GetPrice(I$2, "MonthlyAverage", "Mid", EOMONTH($A189, 0))</f>
        <v>#N/A No price available for MonthlyAverage before 31/05/2010</v>
      </c>
      <c r="J189" s="127" t="e">
        <f t="shared" si="47"/>
        <v>#VALUE!</v>
      </c>
      <c r="K189" s="141" t="str">
        <f>_xll.GetPrice(K$2, , "Mid", EOMONTH($A189, 0))</f>
        <v>#N/A No price available before 20/06/2014</v>
      </c>
      <c r="L189" s="141" t="str">
        <f>_xll.GetPrice(L$2, , "Mid", EOMONTH($A189, 0))</f>
        <v>#N/A No price available before 21/11/2014</v>
      </c>
      <c r="M189" s="127" t="e">
        <f t="shared" si="38"/>
        <v>#VALUE!</v>
      </c>
      <c r="N189" s="141" t="str">
        <f>_xll.GetPrice(N$2, , "Mid", EOMONTH($A189, 0))</f>
        <v>#N/A No price available before 11/07/2014</v>
      </c>
      <c r="O189" s="141" t="str">
        <f>_xll.GetPrice(O$2, , "Mid", EOMONTH($A189, 0))</f>
        <v>#N/A No price available before 15/03/2019</v>
      </c>
      <c r="P189" s="127" t="e">
        <f t="shared" si="39"/>
        <v>#VALUE!</v>
      </c>
      <c r="Q189" s="141">
        <f>_xll.GetPrice(Q$2, "MonthlyAverage", "Mid", EOMONTH($A189, 0))</f>
        <v>132</v>
      </c>
      <c r="R189" s="141">
        <f>_xll.GetPrice(R$2, , "Mid", EOMONTH($A189, 0))</f>
        <v>179</v>
      </c>
      <c r="S189" s="141">
        <f>_xll.GetPrice(S$2, , "Mid", EOMONTH($A189, 0))</f>
        <v>190.5</v>
      </c>
      <c r="T189" s="127">
        <f t="shared" si="48"/>
        <v>11.5</v>
      </c>
      <c r="U189" s="141" t="str">
        <f>_xll.GetPrice(U$2, "MonthlyAverage", "Mid", EOMONTH($A189, 0))</f>
        <v>#N/A No price available for MonthlyAverage before 30/07/2010</v>
      </c>
      <c r="V189" s="141" t="str">
        <f>_xll.GetPrice(V$2, "MonthlyAverage", "Mid", EOMONTH($A189, 0))</f>
        <v>#N/A No price available for MonthlyAverage before 29/01/2010</v>
      </c>
      <c r="W189" s="127" t="e">
        <f t="shared" si="49"/>
        <v>#VALUE!</v>
      </c>
      <c r="X189" s="141" t="str">
        <f>_xll.GetPrice(X$2, "MonthlyAverage", "Mid", EOMONTH($A189, 0))</f>
        <v>#N/A No price available for MonthlyAverage before 29/05/2015</v>
      </c>
      <c r="Y189" s="141" t="str">
        <f>_xll.GetPrice(Y$2, "MonthlyAverage", "Mid", EOMONTH($A189, 0))</f>
        <v>#N/A No price available for MonthlyAverage before 31/05/2012</v>
      </c>
      <c r="Z189" s="141" t="str">
        <f>_xll.GetPrice(Z$2, "MonthlyAverage", "Mid", EOMONTH($A189, 0))</f>
        <v>#N/A No price available for MonthlyAverage before 31/05/2012</v>
      </c>
      <c r="AA189" s="141" t="str">
        <f>_xll.GetPrice(AA$2, "MonthlyAverage", "Mid", EOMONTH($A189, 0))</f>
        <v>#N/A No price available for MonthlyAverage before 31/12/2013</v>
      </c>
      <c r="AB189" s="127" t="e">
        <f t="shared" si="50"/>
        <v>#VALUE!</v>
      </c>
      <c r="AC189" s="142" t="e">
        <f t="shared" si="40"/>
        <v>#VALUE!</v>
      </c>
      <c r="AD189" s="119" t="e">
        <f t="shared" si="41"/>
        <v>#VALUE!</v>
      </c>
      <c r="AE189" s="119" t="e">
        <f t="shared" si="42"/>
        <v>#VALUE!</v>
      </c>
      <c r="AF189" s="119" t="e">
        <f t="shared" si="43"/>
        <v>#VALUE!</v>
      </c>
      <c r="AG189" s="119" t="e">
        <f t="shared" si="44"/>
        <v>#VALUE!</v>
      </c>
    </row>
    <row r="190" spans="1:33" x14ac:dyDescent="0.3">
      <c r="A190" s="124">
        <v>39539</v>
      </c>
      <c r="B190" s="143" t="str">
        <f>_xll.GetPrice(B$2, "MonthlyAverage", "Mid", EOMONTH($A190, 0))</f>
        <v>#N/A No price available for MonthlyAverage before 30/09/2009</v>
      </c>
      <c r="C190" s="141" t="str">
        <f>_xll.GetPrice(C$2, "MonthlyAverage", "Mid", EOMONTH($A190, 0))</f>
        <v>#N/A No price available for MonthlyAverage before 30/10/2009</v>
      </c>
      <c r="D190" s="127" t="e">
        <f t="shared" si="45"/>
        <v>#VALUE!</v>
      </c>
      <c r="E190" s="141" t="str">
        <f>_xll.GetPrice(E$2, "MonthlyAverage", "Mid", EOMONTH($A190, 0))</f>
        <v>#N/A No price available for MonthlyAverage before 29/01/2010</v>
      </c>
      <c r="F190" s="141">
        <f>_xll.GetPrice(F$2, "MonthlyAverage", "Mid", EOMONTH($A190, 0))</f>
        <v>566.88</v>
      </c>
      <c r="G190" s="127" t="e">
        <f t="shared" si="46"/>
        <v>#VALUE!</v>
      </c>
      <c r="H190" s="141" t="str">
        <f>_xll.GetPrice(H$2, "MonthlyAverage", "Mid", EOMONTH($A190, 0))</f>
        <v>#N/A No price available for MonthlyAverage before 31/05/2010</v>
      </c>
      <c r="I190" s="141" t="str">
        <f>_xll.GetPrice(I$2, "MonthlyAverage", "Mid", EOMONTH($A190, 0))</f>
        <v>#N/A No price available for MonthlyAverage before 31/05/2010</v>
      </c>
      <c r="J190" s="127" t="e">
        <f t="shared" si="47"/>
        <v>#VALUE!</v>
      </c>
      <c r="K190" s="141" t="str">
        <f>_xll.GetPrice(K$2, , "Mid", EOMONTH($A190, 0))</f>
        <v>#N/A No price available before 20/06/2014</v>
      </c>
      <c r="L190" s="141" t="str">
        <f>_xll.GetPrice(L$2, , "Mid", EOMONTH($A190, 0))</f>
        <v>#N/A No price available before 21/11/2014</v>
      </c>
      <c r="M190" s="127" t="e">
        <f t="shared" si="38"/>
        <v>#VALUE!</v>
      </c>
      <c r="N190" s="141" t="str">
        <f>_xll.GetPrice(N$2, , "Mid", EOMONTH($A190, 0))</f>
        <v>#N/A No price available before 11/07/2014</v>
      </c>
      <c r="O190" s="141" t="str">
        <f>_xll.GetPrice(O$2, , "Mid", EOMONTH($A190, 0))</f>
        <v>#N/A No price available before 15/03/2019</v>
      </c>
      <c r="P190" s="127" t="e">
        <f t="shared" si="39"/>
        <v>#VALUE!</v>
      </c>
      <c r="Q190" s="141">
        <f>_xll.GetPrice(Q$2, "MonthlyAverage", "Mid", EOMONTH($A190, 0))</f>
        <v>177</v>
      </c>
      <c r="R190" s="141">
        <f>_xll.GetPrice(R$2, , "Mid", EOMONTH($A190, 0))</f>
        <v>244</v>
      </c>
      <c r="S190" s="141">
        <f>_xll.GetPrice(S$2, , "Mid", EOMONTH($A190, 0))</f>
        <v>255.5</v>
      </c>
      <c r="T190" s="127">
        <f t="shared" si="48"/>
        <v>11.5</v>
      </c>
      <c r="U190" s="141" t="str">
        <f>_xll.GetPrice(U$2, "MonthlyAverage", "Mid", EOMONTH($A190, 0))</f>
        <v>#N/A No price available for MonthlyAverage before 30/07/2010</v>
      </c>
      <c r="V190" s="141" t="str">
        <f>_xll.GetPrice(V$2, "MonthlyAverage", "Mid", EOMONTH($A190, 0))</f>
        <v>#N/A No price available for MonthlyAverage before 29/01/2010</v>
      </c>
      <c r="W190" s="127" t="e">
        <f t="shared" si="49"/>
        <v>#VALUE!</v>
      </c>
      <c r="X190" s="141" t="str">
        <f>_xll.GetPrice(X$2, "MonthlyAverage", "Mid", EOMONTH($A190, 0))</f>
        <v>#N/A No price available for MonthlyAverage before 29/05/2015</v>
      </c>
      <c r="Y190" s="141" t="str">
        <f>_xll.GetPrice(Y$2, "MonthlyAverage", "Mid", EOMONTH($A190, 0))</f>
        <v>#N/A No price available for MonthlyAverage before 31/05/2012</v>
      </c>
      <c r="Z190" s="141" t="str">
        <f>_xll.GetPrice(Z$2, "MonthlyAverage", "Mid", EOMONTH($A190, 0))</f>
        <v>#N/A No price available for MonthlyAverage before 31/05/2012</v>
      </c>
      <c r="AA190" s="141" t="str">
        <f>_xll.GetPrice(AA$2, "MonthlyAverage", "Mid", EOMONTH($A190, 0))</f>
        <v>#N/A No price available for MonthlyAverage before 31/12/2013</v>
      </c>
      <c r="AB190" s="127" t="e">
        <f t="shared" si="50"/>
        <v>#VALUE!</v>
      </c>
      <c r="AC190" s="142" t="e">
        <f t="shared" si="40"/>
        <v>#VALUE!</v>
      </c>
      <c r="AD190" s="119" t="e">
        <f t="shared" si="41"/>
        <v>#VALUE!</v>
      </c>
      <c r="AE190" s="119" t="e">
        <f t="shared" si="42"/>
        <v>#VALUE!</v>
      </c>
      <c r="AF190" s="119" t="e">
        <f t="shared" si="43"/>
        <v>#VALUE!</v>
      </c>
      <c r="AG190" s="119" t="e">
        <f t="shared" si="44"/>
        <v>#VALUE!</v>
      </c>
    </row>
    <row r="191" spans="1:33" x14ac:dyDescent="0.3">
      <c r="A191" s="124">
        <v>39569</v>
      </c>
      <c r="B191" s="143" t="str">
        <f>_xll.GetPrice(B$2, "MonthlyAverage", "Mid", EOMONTH($A191, 0))</f>
        <v>#N/A No price available for MonthlyAverage before 30/09/2009</v>
      </c>
      <c r="C191" s="141" t="str">
        <f>_xll.GetPrice(C$2, "MonthlyAverage", "Mid", EOMONTH($A191, 0))</f>
        <v>#N/A No price available for MonthlyAverage before 30/10/2009</v>
      </c>
      <c r="D191" s="127" t="e">
        <f t="shared" si="45"/>
        <v>#VALUE!</v>
      </c>
      <c r="E191" s="141" t="str">
        <f>_xll.GetPrice(E$2, "MonthlyAverage", "Mid", EOMONTH($A191, 0))</f>
        <v>#N/A No price available for MonthlyAverage before 29/01/2010</v>
      </c>
      <c r="F191" s="141">
        <f>_xll.GetPrice(F$2, "MonthlyAverage", "Mid", EOMONTH($A191, 0))</f>
        <v>637.5</v>
      </c>
      <c r="G191" s="127" t="e">
        <f t="shared" si="46"/>
        <v>#VALUE!</v>
      </c>
      <c r="H191" s="141" t="str">
        <f>_xll.GetPrice(H$2, "MonthlyAverage", "Mid", EOMONTH($A191, 0))</f>
        <v>#N/A No price available for MonthlyAverage before 31/05/2010</v>
      </c>
      <c r="I191" s="141" t="str">
        <f>_xll.GetPrice(I$2, "MonthlyAverage", "Mid", EOMONTH($A191, 0))</f>
        <v>#N/A No price available for MonthlyAverage before 31/05/2010</v>
      </c>
      <c r="J191" s="127" t="e">
        <f t="shared" si="47"/>
        <v>#VALUE!</v>
      </c>
      <c r="K191" s="141" t="str">
        <f>_xll.GetPrice(K$2, , "Mid", EOMONTH($A191, 0))</f>
        <v>#N/A No price available before 20/06/2014</v>
      </c>
      <c r="L191" s="141" t="str">
        <f>_xll.GetPrice(L$2, , "Mid", EOMONTH($A191, 0))</f>
        <v>#N/A No price available before 21/11/2014</v>
      </c>
      <c r="M191" s="127" t="e">
        <f t="shared" si="38"/>
        <v>#VALUE!</v>
      </c>
      <c r="N191" s="141" t="str">
        <f>_xll.GetPrice(N$2, , "Mid", EOMONTH($A191, 0))</f>
        <v>#N/A No price available before 11/07/2014</v>
      </c>
      <c r="O191" s="141" t="str">
        <f>_xll.GetPrice(O$2, , "Mid", EOMONTH($A191, 0))</f>
        <v>#N/A No price available before 15/03/2019</v>
      </c>
      <c r="P191" s="127" t="e">
        <f t="shared" si="39"/>
        <v>#VALUE!</v>
      </c>
      <c r="Q191" s="141">
        <f>_xll.GetPrice(Q$2, "MonthlyAverage", "Mid", EOMONTH($A191, 0))</f>
        <v>208.5</v>
      </c>
      <c r="R191" s="141">
        <f>_xll.GetPrice(R$2, , "Mid", EOMONTH($A191, 0))</f>
        <v>302</v>
      </c>
      <c r="S191" s="141">
        <f>_xll.GetPrice(S$2, , "Mid", EOMONTH($A191, 0))</f>
        <v>320.5</v>
      </c>
      <c r="T191" s="127">
        <f t="shared" si="48"/>
        <v>18.5</v>
      </c>
      <c r="U191" s="141" t="str">
        <f>_xll.GetPrice(U$2, "MonthlyAverage", "Mid", EOMONTH($A191, 0))</f>
        <v>#N/A No price available for MonthlyAverage before 30/07/2010</v>
      </c>
      <c r="V191" s="141" t="str">
        <f>_xll.GetPrice(V$2, "MonthlyAverage", "Mid", EOMONTH($A191, 0))</f>
        <v>#N/A No price available for MonthlyAverage before 29/01/2010</v>
      </c>
      <c r="W191" s="127" t="e">
        <f t="shared" si="49"/>
        <v>#VALUE!</v>
      </c>
      <c r="X191" s="141" t="str">
        <f>_xll.GetPrice(X$2, "MonthlyAverage", "Mid", EOMONTH($A191, 0))</f>
        <v>#N/A No price available for MonthlyAverage before 29/05/2015</v>
      </c>
      <c r="Y191" s="141" t="str">
        <f>_xll.GetPrice(Y$2, "MonthlyAverage", "Mid", EOMONTH($A191, 0))</f>
        <v>#N/A No price available for MonthlyAverage before 31/05/2012</v>
      </c>
      <c r="Z191" s="141" t="str">
        <f>_xll.GetPrice(Z$2, "MonthlyAverage", "Mid", EOMONTH($A191, 0))</f>
        <v>#N/A No price available for MonthlyAverage before 31/05/2012</v>
      </c>
      <c r="AA191" s="141" t="str">
        <f>_xll.GetPrice(AA$2, "MonthlyAverage", "Mid", EOMONTH($A191, 0))</f>
        <v>#N/A No price available for MonthlyAverage before 31/12/2013</v>
      </c>
      <c r="AB191" s="127" t="e">
        <f t="shared" si="50"/>
        <v>#VALUE!</v>
      </c>
      <c r="AC191" s="142" t="e">
        <f t="shared" si="40"/>
        <v>#VALUE!</v>
      </c>
      <c r="AD191" s="119" t="e">
        <f t="shared" si="41"/>
        <v>#VALUE!</v>
      </c>
      <c r="AE191" s="119" t="e">
        <f t="shared" si="42"/>
        <v>#VALUE!</v>
      </c>
      <c r="AF191" s="119" t="e">
        <f t="shared" si="43"/>
        <v>#VALUE!</v>
      </c>
      <c r="AG191" s="119" t="e">
        <f t="shared" si="44"/>
        <v>#VALUE!</v>
      </c>
    </row>
    <row r="192" spans="1:33" x14ac:dyDescent="0.3">
      <c r="A192" s="124">
        <v>39600</v>
      </c>
      <c r="B192" s="143" t="str">
        <f>_xll.GetPrice(B$2, "MonthlyAverage", "Mid", EOMONTH($A192, 0))</f>
        <v>#N/A No price available for MonthlyAverage before 30/09/2009</v>
      </c>
      <c r="C192" s="141" t="str">
        <f>_xll.GetPrice(C$2, "MonthlyAverage", "Mid", EOMONTH($A192, 0))</f>
        <v>#N/A No price available for MonthlyAverage before 30/10/2009</v>
      </c>
      <c r="D192" s="127" t="e">
        <f t="shared" si="45"/>
        <v>#VALUE!</v>
      </c>
      <c r="E192" s="141" t="str">
        <f>_xll.GetPrice(E$2, "MonthlyAverage", "Mid", EOMONTH($A192, 0))</f>
        <v>#N/A No price available for MonthlyAverage before 29/01/2010</v>
      </c>
      <c r="F192" s="141">
        <f>_xll.GetPrice(F$2, "MonthlyAverage", "Mid", EOMONTH($A192, 0))</f>
        <v>653.63</v>
      </c>
      <c r="G192" s="127" t="e">
        <f t="shared" si="46"/>
        <v>#VALUE!</v>
      </c>
      <c r="H192" s="141" t="str">
        <f>_xll.GetPrice(H$2, "MonthlyAverage", "Mid", EOMONTH($A192, 0))</f>
        <v>#N/A No price available for MonthlyAverage before 31/05/2010</v>
      </c>
      <c r="I192" s="141" t="str">
        <f>_xll.GetPrice(I$2, "MonthlyAverage", "Mid", EOMONTH($A192, 0))</f>
        <v>#N/A No price available for MonthlyAverage before 31/05/2010</v>
      </c>
      <c r="J192" s="127" t="e">
        <f t="shared" si="47"/>
        <v>#VALUE!</v>
      </c>
      <c r="K192" s="141" t="str">
        <f>_xll.GetPrice(K$2, , "Mid", EOMONTH($A192, 0))</f>
        <v>#N/A No price available before 20/06/2014</v>
      </c>
      <c r="L192" s="141" t="str">
        <f>_xll.GetPrice(L$2, , "Mid", EOMONTH($A192, 0))</f>
        <v>#N/A No price available before 21/11/2014</v>
      </c>
      <c r="M192" s="127" t="e">
        <f t="shared" si="38"/>
        <v>#VALUE!</v>
      </c>
      <c r="N192" s="141" t="str">
        <f>_xll.GetPrice(N$2, , "Mid", EOMONTH($A192, 0))</f>
        <v>#N/A No price available before 11/07/2014</v>
      </c>
      <c r="O192" s="141" t="str">
        <f>_xll.GetPrice(O$2, , "Mid", EOMONTH($A192, 0))</f>
        <v>#N/A No price available before 15/03/2019</v>
      </c>
      <c r="P192" s="127" t="e">
        <f t="shared" si="39"/>
        <v>#VALUE!</v>
      </c>
      <c r="Q192" s="141">
        <f>_xll.GetPrice(Q$2, "MonthlyAverage", "Mid", EOMONTH($A192, 0))</f>
        <v>219</v>
      </c>
      <c r="R192" s="141">
        <f>_xll.GetPrice(R$2, , "Mid", EOMONTH($A192, 0))</f>
        <v>302</v>
      </c>
      <c r="S192" s="141">
        <f>_xll.GetPrice(S$2, , "Mid", EOMONTH($A192, 0))</f>
        <v>320.5</v>
      </c>
      <c r="T192" s="127">
        <f t="shared" si="48"/>
        <v>18.5</v>
      </c>
      <c r="U192" s="141" t="str">
        <f>_xll.GetPrice(U$2, "MonthlyAverage", "Mid", EOMONTH($A192, 0))</f>
        <v>#N/A No price available for MonthlyAverage before 30/07/2010</v>
      </c>
      <c r="V192" s="141" t="str">
        <f>_xll.GetPrice(V$2, "MonthlyAverage", "Mid", EOMONTH($A192, 0))</f>
        <v>#N/A No price available for MonthlyAverage before 29/01/2010</v>
      </c>
      <c r="W192" s="127" t="e">
        <f t="shared" si="49"/>
        <v>#VALUE!</v>
      </c>
      <c r="X192" s="141" t="str">
        <f>_xll.GetPrice(X$2, "MonthlyAverage", "Mid", EOMONTH($A192, 0))</f>
        <v>#N/A No price available for MonthlyAverage before 29/05/2015</v>
      </c>
      <c r="Y192" s="141" t="str">
        <f>_xll.GetPrice(Y$2, "MonthlyAverage", "Mid", EOMONTH($A192, 0))</f>
        <v>#N/A No price available for MonthlyAverage before 31/05/2012</v>
      </c>
      <c r="Z192" s="141" t="str">
        <f>_xll.GetPrice(Z$2, "MonthlyAverage", "Mid", EOMONTH($A192, 0))</f>
        <v>#N/A No price available for MonthlyAverage before 31/05/2012</v>
      </c>
      <c r="AA192" s="141" t="str">
        <f>_xll.GetPrice(AA$2, "MonthlyAverage", "Mid", EOMONTH($A192, 0))</f>
        <v>#N/A No price available for MonthlyAverage before 31/12/2013</v>
      </c>
      <c r="AB192" s="127" t="e">
        <f t="shared" si="50"/>
        <v>#VALUE!</v>
      </c>
      <c r="AC192" s="142" t="e">
        <f t="shared" si="40"/>
        <v>#VALUE!</v>
      </c>
      <c r="AD192" s="119" t="e">
        <f t="shared" si="41"/>
        <v>#VALUE!</v>
      </c>
      <c r="AE192" s="119" t="e">
        <f t="shared" si="42"/>
        <v>#VALUE!</v>
      </c>
      <c r="AF192" s="119" t="e">
        <f t="shared" si="43"/>
        <v>#VALUE!</v>
      </c>
      <c r="AG192" s="119" t="e">
        <f t="shared" si="44"/>
        <v>#VALUE!</v>
      </c>
    </row>
    <row r="193" spans="1:33" x14ac:dyDescent="0.3">
      <c r="A193" s="124">
        <v>39630</v>
      </c>
      <c r="B193" s="143" t="str">
        <f>_xll.GetPrice(B$2, "MonthlyAverage", "Mid", EOMONTH($A193, 0))</f>
        <v>#N/A No price available for MonthlyAverage before 30/09/2009</v>
      </c>
      <c r="C193" s="141" t="str">
        <f>_xll.GetPrice(C$2, "MonthlyAverage", "Mid", EOMONTH($A193, 0))</f>
        <v>#N/A No price available for MonthlyAverage before 30/10/2009</v>
      </c>
      <c r="D193" s="127" t="e">
        <f t="shared" si="45"/>
        <v>#VALUE!</v>
      </c>
      <c r="E193" s="141" t="str">
        <f>_xll.GetPrice(E$2, "MonthlyAverage", "Mid", EOMONTH($A193, 0))</f>
        <v>#N/A No price available for MonthlyAverage before 29/01/2010</v>
      </c>
      <c r="F193" s="141">
        <f>_xll.GetPrice(F$2, "MonthlyAverage", "Mid", EOMONTH($A193, 0))</f>
        <v>637</v>
      </c>
      <c r="G193" s="127" t="e">
        <f t="shared" si="46"/>
        <v>#VALUE!</v>
      </c>
      <c r="H193" s="141" t="str">
        <f>_xll.GetPrice(H$2, "MonthlyAverage", "Mid", EOMONTH($A193, 0))</f>
        <v>#N/A No price available for MonthlyAverage before 31/05/2010</v>
      </c>
      <c r="I193" s="141" t="str">
        <f>_xll.GetPrice(I$2, "MonthlyAverage", "Mid", EOMONTH($A193, 0))</f>
        <v>#N/A No price available for MonthlyAverage before 31/05/2010</v>
      </c>
      <c r="J193" s="127" t="e">
        <f t="shared" si="47"/>
        <v>#VALUE!</v>
      </c>
      <c r="K193" s="141" t="str">
        <f>_xll.GetPrice(K$2, , "Mid", EOMONTH($A193, 0))</f>
        <v>#N/A No price available before 20/06/2014</v>
      </c>
      <c r="L193" s="141" t="str">
        <f>_xll.GetPrice(L$2, , "Mid", EOMONTH($A193, 0))</f>
        <v>#N/A No price available before 21/11/2014</v>
      </c>
      <c r="M193" s="127" t="e">
        <f t="shared" si="38"/>
        <v>#VALUE!</v>
      </c>
      <c r="N193" s="141" t="str">
        <f>_xll.GetPrice(N$2, , "Mid", EOMONTH($A193, 0))</f>
        <v>#N/A No price available before 11/07/2014</v>
      </c>
      <c r="O193" s="141" t="str">
        <f>_xll.GetPrice(O$2, , "Mid", EOMONTH($A193, 0))</f>
        <v>#N/A No price available before 15/03/2019</v>
      </c>
      <c r="P193" s="127" t="e">
        <f t="shared" si="39"/>
        <v>#VALUE!</v>
      </c>
      <c r="Q193" s="141">
        <f>_xll.GetPrice(Q$2, "MonthlyAverage", "Mid", EOMONTH($A193, 0))</f>
        <v>199</v>
      </c>
      <c r="R193" s="141">
        <f>_xll.GetPrice(R$2, , "Mid", EOMONTH($A193, 0))</f>
        <v>267</v>
      </c>
      <c r="S193" s="141">
        <f>_xll.GetPrice(S$2, , "Mid", EOMONTH($A193, 0))</f>
        <v>310.5</v>
      </c>
      <c r="T193" s="127">
        <f t="shared" si="48"/>
        <v>43.5</v>
      </c>
      <c r="U193" s="141" t="str">
        <f>_xll.GetPrice(U$2, "MonthlyAverage", "Mid", EOMONTH($A193, 0))</f>
        <v>#N/A No price available for MonthlyAverage before 30/07/2010</v>
      </c>
      <c r="V193" s="141" t="str">
        <f>_xll.GetPrice(V$2, "MonthlyAverage", "Mid", EOMONTH($A193, 0))</f>
        <v>#N/A No price available for MonthlyAverage before 29/01/2010</v>
      </c>
      <c r="W193" s="127" t="e">
        <f t="shared" si="49"/>
        <v>#VALUE!</v>
      </c>
      <c r="X193" s="141" t="str">
        <f>_xll.GetPrice(X$2, "MonthlyAverage", "Mid", EOMONTH($A193, 0))</f>
        <v>#N/A No price available for MonthlyAverage before 29/05/2015</v>
      </c>
      <c r="Y193" s="141" t="str">
        <f>_xll.GetPrice(Y$2, "MonthlyAverage", "Mid", EOMONTH($A193, 0))</f>
        <v>#N/A No price available for MonthlyAverage before 31/05/2012</v>
      </c>
      <c r="Z193" s="141" t="str">
        <f>_xll.GetPrice(Z$2, "MonthlyAverage", "Mid", EOMONTH($A193, 0))</f>
        <v>#N/A No price available for MonthlyAverage before 31/05/2012</v>
      </c>
      <c r="AA193" s="141" t="str">
        <f>_xll.GetPrice(AA$2, "MonthlyAverage", "Mid", EOMONTH($A193, 0))</f>
        <v>#N/A No price available for MonthlyAverage before 31/12/2013</v>
      </c>
      <c r="AB193" s="127" t="e">
        <f t="shared" si="50"/>
        <v>#VALUE!</v>
      </c>
      <c r="AC193" s="142" t="e">
        <f t="shared" si="40"/>
        <v>#VALUE!</v>
      </c>
      <c r="AD193" s="119" t="e">
        <f t="shared" si="41"/>
        <v>#VALUE!</v>
      </c>
      <c r="AE193" s="119" t="e">
        <f t="shared" si="42"/>
        <v>#VALUE!</v>
      </c>
      <c r="AF193" s="119" t="e">
        <f t="shared" si="43"/>
        <v>#VALUE!</v>
      </c>
      <c r="AG193" s="119" t="e">
        <f t="shared" si="44"/>
        <v>#VALUE!</v>
      </c>
    </row>
    <row r="194" spans="1:33" x14ac:dyDescent="0.3">
      <c r="A194" s="124">
        <v>39661</v>
      </c>
      <c r="B194" s="143" t="str">
        <f>_xll.GetPrice(B$2, "MonthlyAverage", "Mid", EOMONTH($A194, 0))</f>
        <v>#N/A No price available for MonthlyAverage before 30/09/2009</v>
      </c>
      <c r="C194" s="141" t="str">
        <f>_xll.GetPrice(C$2, "MonthlyAverage", "Mid", EOMONTH($A194, 0))</f>
        <v>#N/A No price available for MonthlyAverage before 30/10/2009</v>
      </c>
      <c r="D194" s="127" t="e">
        <f t="shared" si="45"/>
        <v>#VALUE!</v>
      </c>
      <c r="E194" s="141" t="str">
        <f>_xll.GetPrice(E$2, "MonthlyAverage", "Mid", EOMONTH($A194, 0))</f>
        <v>#N/A No price available for MonthlyAverage before 29/01/2010</v>
      </c>
      <c r="F194" s="141">
        <f>_xll.GetPrice(F$2, "MonthlyAverage", "Mid", EOMONTH($A194, 0))</f>
        <v>507.5</v>
      </c>
      <c r="G194" s="127" t="e">
        <f t="shared" si="46"/>
        <v>#VALUE!</v>
      </c>
      <c r="H194" s="141" t="str">
        <f>_xll.GetPrice(H$2, "MonthlyAverage", "Mid", EOMONTH($A194, 0))</f>
        <v>#N/A No price available for MonthlyAverage before 31/05/2010</v>
      </c>
      <c r="I194" s="141" t="str">
        <f>_xll.GetPrice(I$2, "MonthlyAverage", "Mid", EOMONTH($A194, 0))</f>
        <v>#N/A No price available for MonthlyAverage before 31/05/2010</v>
      </c>
      <c r="J194" s="127" t="e">
        <f t="shared" si="47"/>
        <v>#VALUE!</v>
      </c>
      <c r="K194" s="141" t="str">
        <f>_xll.GetPrice(K$2, , "Mid", EOMONTH($A194, 0))</f>
        <v>#N/A No price available before 20/06/2014</v>
      </c>
      <c r="L194" s="141" t="str">
        <f>_xll.GetPrice(L$2, , "Mid", EOMONTH($A194, 0))</f>
        <v>#N/A No price available before 21/11/2014</v>
      </c>
      <c r="M194" s="127" t="e">
        <f t="shared" si="38"/>
        <v>#VALUE!</v>
      </c>
      <c r="N194" s="141" t="str">
        <f>_xll.GetPrice(N$2, , "Mid", EOMONTH($A194, 0))</f>
        <v>#N/A No price available before 11/07/2014</v>
      </c>
      <c r="O194" s="141" t="str">
        <f>_xll.GetPrice(O$2, , "Mid", EOMONTH($A194, 0))</f>
        <v>#N/A No price available before 15/03/2019</v>
      </c>
      <c r="P194" s="127" t="e">
        <f t="shared" si="39"/>
        <v>#VALUE!</v>
      </c>
      <c r="Q194" s="141">
        <f>_xll.GetPrice(Q$2, "MonthlyAverage", "Mid", EOMONTH($A194, 0))</f>
        <v>135</v>
      </c>
      <c r="R194" s="141">
        <f>_xll.GetPrice(R$2, , "Mid", EOMONTH($A194, 0))</f>
        <v>187</v>
      </c>
      <c r="S194" s="141">
        <f>_xll.GetPrice(S$2, , "Mid", EOMONTH($A194, 0))</f>
        <v>230.5</v>
      </c>
      <c r="T194" s="127">
        <f t="shared" si="48"/>
        <v>43.5</v>
      </c>
      <c r="U194" s="141" t="str">
        <f>_xll.GetPrice(U$2, "MonthlyAverage", "Mid", EOMONTH($A194, 0))</f>
        <v>#N/A No price available for MonthlyAverage before 30/07/2010</v>
      </c>
      <c r="V194" s="141" t="str">
        <f>_xll.GetPrice(V$2, "MonthlyAverage", "Mid", EOMONTH($A194, 0))</f>
        <v>#N/A No price available for MonthlyAverage before 29/01/2010</v>
      </c>
      <c r="W194" s="127" t="e">
        <f t="shared" si="49"/>
        <v>#VALUE!</v>
      </c>
      <c r="X194" s="141" t="str">
        <f>_xll.GetPrice(X$2, "MonthlyAverage", "Mid", EOMONTH($A194, 0))</f>
        <v>#N/A No price available for MonthlyAverage before 29/05/2015</v>
      </c>
      <c r="Y194" s="141" t="str">
        <f>_xll.GetPrice(Y$2, "MonthlyAverage", "Mid", EOMONTH($A194, 0))</f>
        <v>#N/A No price available for MonthlyAverage before 31/05/2012</v>
      </c>
      <c r="Z194" s="141" t="str">
        <f>_xll.GetPrice(Z$2, "MonthlyAverage", "Mid", EOMONTH($A194, 0))</f>
        <v>#N/A No price available for MonthlyAverage before 31/05/2012</v>
      </c>
      <c r="AA194" s="141" t="str">
        <f>_xll.GetPrice(AA$2, "MonthlyAverage", "Mid", EOMONTH($A194, 0))</f>
        <v>#N/A No price available for MonthlyAverage before 31/12/2013</v>
      </c>
      <c r="AB194" s="127" t="e">
        <f t="shared" si="50"/>
        <v>#VALUE!</v>
      </c>
      <c r="AC194" s="142" t="e">
        <f t="shared" si="40"/>
        <v>#VALUE!</v>
      </c>
      <c r="AD194" s="119" t="e">
        <f t="shared" si="41"/>
        <v>#VALUE!</v>
      </c>
      <c r="AE194" s="119" t="e">
        <f t="shared" si="42"/>
        <v>#VALUE!</v>
      </c>
      <c r="AF194" s="119" t="e">
        <f t="shared" si="43"/>
        <v>#VALUE!</v>
      </c>
      <c r="AG194" s="119" t="e">
        <f t="shared" si="44"/>
        <v>#VALUE!</v>
      </c>
    </row>
    <row r="195" spans="1:33" x14ac:dyDescent="0.3">
      <c r="A195" s="124">
        <v>39692</v>
      </c>
      <c r="B195" s="143" t="str">
        <f>_xll.GetPrice(B$2, "MonthlyAverage", "Mid", EOMONTH($A195, 0))</f>
        <v>#N/A No price available for MonthlyAverage before 30/09/2009</v>
      </c>
      <c r="C195" s="141" t="str">
        <f>_xll.GetPrice(C$2, "MonthlyAverage", "Mid", EOMONTH($A195, 0))</f>
        <v>#N/A No price available for MonthlyAverage before 30/10/2009</v>
      </c>
      <c r="D195" s="127" t="e">
        <f t="shared" si="45"/>
        <v>#VALUE!</v>
      </c>
      <c r="E195" s="141" t="str">
        <f>_xll.GetPrice(E$2, "MonthlyAverage", "Mid", EOMONTH($A195, 0))</f>
        <v>#N/A No price available for MonthlyAverage before 29/01/2010</v>
      </c>
      <c r="F195" s="141">
        <f>_xll.GetPrice(F$2, "MonthlyAverage", "Mid", EOMONTH($A195, 0))</f>
        <v>356.25</v>
      </c>
      <c r="G195" s="127" t="e">
        <f t="shared" si="46"/>
        <v>#VALUE!</v>
      </c>
      <c r="H195" s="141" t="str">
        <f>_xll.GetPrice(H$2, "MonthlyAverage", "Mid", EOMONTH($A195, 0))</f>
        <v>#N/A No price available for MonthlyAverage before 31/05/2010</v>
      </c>
      <c r="I195" s="141" t="str">
        <f>_xll.GetPrice(I$2, "MonthlyAverage", "Mid", EOMONTH($A195, 0))</f>
        <v>#N/A No price available for MonthlyAverage before 31/05/2010</v>
      </c>
      <c r="J195" s="127" t="e">
        <f t="shared" si="47"/>
        <v>#VALUE!</v>
      </c>
      <c r="K195" s="141" t="str">
        <f>_xll.GetPrice(K$2, , "Mid", EOMONTH($A195, 0))</f>
        <v>#N/A No price available before 20/06/2014</v>
      </c>
      <c r="L195" s="141" t="str">
        <f>_xll.GetPrice(L$2, , "Mid", EOMONTH($A195, 0))</f>
        <v>#N/A No price available before 21/11/2014</v>
      </c>
      <c r="M195" s="127" t="e">
        <f t="shared" si="38"/>
        <v>#VALUE!</v>
      </c>
      <c r="N195" s="141" t="str">
        <f>_xll.GetPrice(N$2, , "Mid", EOMONTH($A195, 0))</f>
        <v>#N/A No price available before 11/07/2014</v>
      </c>
      <c r="O195" s="141" t="str">
        <f>_xll.GetPrice(O$2, , "Mid", EOMONTH($A195, 0))</f>
        <v>#N/A No price available before 15/03/2019</v>
      </c>
      <c r="P195" s="127" t="e">
        <f t="shared" si="39"/>
        <v>#VALUE!</v>
      </c>
      <c r="Q195" s="141">
        <f>_xll.GetPrice(Q$2, "MonthlyAverage", "Mid", EOMONTH($A195, 0))</f>
        <v>99</v>
      </c>
      <c r="R195" s="141">
        <f>_xll.GetPrice(R$2, , "Mid", EOMONTH($A195, 0))</f>
        <v>137</v>
      </c>
      <c r="S195" s="141">
        <f>_xll.GetPrice(S$2, , "Mid", EOMONTH($A195, 0))</f>
        <v>180.5</v>
      </c>
      <c r="T195" s="127">
        <f t="shared" si="48"/>
        <v>43.5</v>
      </c>
      <c r="U195" s="141" t="str">
        <f>_xll.GetPrice(U$2, "MonthlyAverage", "Mid", EOMONTH($A195, 0))</f>
        <v>#N/A No price available for MonthlyAverage before 30/07/2010</v>
      </c>
      <c r="V195" s="141" t="str">
        <f>_xll.GetPrice(V$2, "MonthlyAverage", "Mid", EOMONTH($A195, 0))</f>
        <v>#N/A No price available for MonthlyAverage before 29/01/2010</v>
      </c>
      <c r="W195" s="127" t="e">
        <f t="shared" si="49"/>
        <v>#VALUE!</v>
      </c>
      <c r="X195" s="141" t="str">
        <f>_xll.GetPrice(X$2, "MonthlyAverage", "Mid", EOMONTH($A195, 0))</f>
        <v>#N/A No price available for MonthlyAverage before 29/05/2015</v>
      </c>
      <c r="Y195" s="141" t="str">
        <f>_xll.GetPrice(Y$2, "MonthlyAverage", "Mid", EOMONTH($A195, 0))</f>
        <v>#N/A No price available for MonthlyAverage before 31/05/2012</v>
      </c>
      <c r="Z195" s="141" t="str">
        <f>_xll.GetPrice(Z$2, "MonthlyAverage", "Mid", EOMONTH($A195, 0))</f>
        <v>#N/A No price available for MonthlyAverage before 31/05/2012</v>
      </c>
      <c r="AA195" s="141" t="str">
        <f>_xll.GetPrice(AA$2, "MonthlyAverage", "Mid", EOMONTH($A195, 0))</f>
        <v>#N/A No price available for MonthlyAverage before 31/12/2013</v>
      </c>
      <c r="AB195" s="127" t="e">
        <f t="shared" si="50"/>
        <v>#VALUE!</v>
      </c>
      <c r="AC195" s="142" t="e">
        <f t="shared" si="40"/>
        <v>#VALUE!</v>
      </c>
      <c r="AD195" s="119" t="e">
        <f t="shared" si="41"/>
        <v>#VALUE!</v>
      </c>
      <c r="AE195" s="119" t="e">
        <f t="shared" si="42"/>
        <v>#VALUE!</v>
      </c>
      <c r="AF195" s="119" t="e">
        <f t="shared" si="43"/>
        <v>#VALUE!</v>
      </c>
      <c r="AG195" s="119" t="e">
        <f t="shared" si="44"/>
        <v>#VALUE!</v>
      </c>
    </row>
    <row r="196" spans="1:33" x14ac:dyDescent="0.3">
      <c r="A196" s="124">
        <v>39722</v>
      </c>
      <c r="B196" s="143" t="str">
        <f>_xll.GetPrice(B$2, "MonthlyAverage", "Mid", EOMONTH($A196, 0))</f>
        <v>#N/A No price available for MonthlyAverage before 30/09/2009</v>
      </c>
      <c r="C196" s="141" t="str">
        <f>_xll.GetPrice(C$2, "MonthlyAverage", "Mid", EOMONTH($A196, 0))</f>
        <v>#N/A No price available for MonthlyAverage before 30/10/2009</v>
      </c>
      <c r="D196" s="127" t="e">
        <f t="shared" si="45"/>
        <v>#VALUE!</v>
      </c>
      <c r="E196" s="141" t="str">
        <f>_xll.GetPrice(E$2, "MonthlyAverage", "Mid", EOMONTH($A196, 0))</f>
        <v>#N/A No price available for MonthlyAverage before 29/01/2010</v>
      </c>
      <c r="F196" s="141">
        <f>_xll.GetPrice(F$2, "MonthlyAverage", "Mid", EOMONTH($A196, 0))</f>
        <v>227.6</v>
      </c>
      <c r="G196" s="127" t="e">
        <f t="shared" si="46"/>
        <v>#VALUE!</v>
      </c>
      <c r="H196" s="141" t="str">
        <f>_xll.GetPrice(H$2, "MonthlyAverage", "Mid", EOMONTH($A196, 0))</f>
        <v>#N/A No price available for MonthlyAverage before 31/05/2010</v>
      </c>
      <c r="I196" s="141" t="str">
        <f>_xll.GetPrice(I$2, "MonthlyAverage", "Mid", EOMONTH($A196, 0))</f>
        <v>#N/A No price available for MonthlyAverage before 31/05/2010</v>
      </c>
      <c r="J196" s="127" t="e">
        <f t="shared" si="47"/>
        <v>#VALUE!</v>
      </c>
      <c r="K196" s="141" t="str">
        <f>_xll.GetPrice(K$2, , "Mid", EOMONTH($A196, 0))</f>
        <v>#N/A No price available before 20/06/2014</v>
      </c>
      <c r="L196" s="141" t="str">
        <f>_xll.GetPrice(L$2, , "Mid", EOMONTH($A196, 0))</f>
        <v>#N/A No price available before 21/11/2014</v>
      </c>
      <c r="M196" s="127" t="e">
        <f t="shared" si="38"/>
        <v>#VALUE!</v>
      </c>
      <c r="N196" s="141" t="str">
        <f>_xll.GetPrice(N$2, , "Mid", EOMONTH($A196, 0))</f>
        <v>#N/A No price available before 11/07/2014</v>
      </c>
      <c r="O196" s="141" t="str">
        <f>_xll.GetPrice(O$2, , "Mid", EOMONTH($A196, 0))</f>
        <v>#N/A No price available before 15/03/2019</v>
      </c>
      <c r="P196" s="127" t="e">
        <f t="shared" si="39"/>
        <v>#VALUE!</v>
      </c>
      <c r="Q196" s="141">
        <f>_xll.GetPrice(Q$2, "MonthlyAverage", "Mid", EOMONTH($A196, 0))</f>
        <v>48</v>
      </c>
      <c r="R196" s="141">
        <f>_xll.GetPrice(R$2, , "Mid", EOMONTH($A196, 0))</f>
        <v>77</v>
      </c>
      <c r="S196" s="141">
        <f>_xll.GetPrice(S$2, , "Mid", EOMONTH($A196, 0))</f>
        <v>120.5</v>
      </c>
      <c r="T196" s="127">
        <f t="shared" si="48"/>
        <v>43.5</v>
      </c>
      <c r="U196" s="141" t="str">
        <f>_xll.GetPrice(U$2, "MonthlyAverage", "Mid", EOMONTH($A196, 0))</f>
        <v>#N/A No price available for MonthlyAverage before 30/07/2010</v>
      </c>
      <c r="V196" s="141" t="str">
        <f>_xll.GetPrice(V$2, "MonthlyAverage", "Mid", EOMONTH($A196, 0))</f>
        <v>#N/A No price available for MonthlyAverage before 29/01/2010</v>
      </c>
      <c r="W196" s="127" t="e">
        <f t="shared" si="49"/>
        <v>#VALUE!</v>
      </c>
      <c r="X196" s="141" t="str">
        <f>_xll.GetPrice(X$2, "MonthlyAverage", "Mid", EOMONTH($A196, 0))</f>
        <v>#N/A No price available for MonthlyAverage before 29/05/2015</v>
      </c>
      <c r="Y196" s="141" t="str">
        <f>_xll.GetPrice(Y$2, "MonthlyAverage", "Mid", EOMONTH($A196, 0))</f>
        <v>#N/A No price available for MonthlyAverage before 31/05/2012</v>
      </c>
      <c r="Z196" s="141" t="str">
        <f>_xll.GetPrice(Z$2, "MonthlyAverage", "Mid", EOMONTH($A196, 0))</f>
        <v>#N/A No price available for MonthlyAverage before 31/05/2012</v>
      </c>
      <c r="AA196" s="141" t="str">
        <f>_xll.GetPrice(AA$2, "MonthlyAverage", "Mid", EOMONTH($A196, 0))</f>
        <v>#N/A No price available for MonthlyAverage before 31/12/2013</v>
      </c>
      <c r="AB196" s="127" t="e">
        <f t="shared" si="50"/>
        <v>#VALUE!</v>
      </c>
      <c r="AC196" s="142" t="e">
        <f t="shared" si="40"/>
        <v>#VALUE!</v>
      </c>
      <c r="AD196" s="119" t="e">
        <f t="shared" si="41"/>
        <v>#VALUE!</v>
      </c>
      <c r="AE196" s="119" t="e">
        <f t="shared" si="42"/>
        <v>#VALUE!</v>
      </c>
      <c r="AF196" s="119" t="e">
        <f t="shared" si="43"/>
        <v>#VALUE!</v>
      </c>
      <c r="AG196" s="119" t="e">
        <f t="shared" si="44"/>
        <v>#VALUE!</v>
      </c>
    </row>
    <row r="197" spans="1:33" x14ac:dyDescent="0.3">
      <c r="A197" s="124">
        <v>39753</v>
      </c>
      <c r="B197" s="143" t="str">
        <f>_xll.GetPrice(B$2, "MonthlyAverage", "Mid", EOMONTH($A197, 0))</f>
        <v>#N/A No price available for MonthlyAverage before 30/09/2009</v>
      </c>
      <c r="C197" s="141" t="str">
        <f>_xll.GetPrice(C$2, "MonthlyAverage", "Mid", EOMONTH($A197, 0))</f>
        <v>#N/A No price available for MonthlyAverage before 30/10/2009</v>
      </c>
      <c r="D197" s="127" t="e">
        <f t="shared" si="45"/>
        <v>#VALUE!</v>
      </c>
      <c r="E197" s="141" t="str">
        <f>_xll.GetPrice(E$2, "MonthlyAverage", "Mid", EOMONTH($A197, 0))</f>
        <v>#N/A No price available for MonthlyAverage before 29/01/2010</v>
      </c>
      <c r="F197" s="141">
        <f>_xll.GetPrice(F$2, "MonthlyAverage", "Mid", EOMONTH($A197, 0))</f>
        <v>208.75</v>
      </c>
      <c r="G197" s="127" t="e">
        <f t="shared" si="46"/>
        <v>#VALUE!</v>
      </c>
      <c r="H197" s="141" t="str">
        <f>_xll.GetPrice(H$2, "MonthlyAverage", "Mid", EOMONTH($A197, 0))</f>
        <v>#N/A No price available for MonthlyAverage before 31/05/2010</v>
      </c>
      <c r="I197" s="141" t="str">
        <f>_xll.GetPrice(I$2, "MonthlyAverage", "Mid", EOMONTH($A197, 0))</f>
        <v>#N/A No price available for MonthlyAverage before 31/05/2010</v>
      </c>
      <c r="J197" s="127" t="e">
        <f t="shared" si="47"/>
        <v>#VALUE!</v>
      </c>
      <c r="K197" s="141" t="str">
        <f>_xll.GetPrice(K$2, , "Mid", EOMONTH($A197, 0))</f>
        <v>#N/A No price available before 20/06/2014</v>
      </c>
      <c r="L197" s="141" t="str">
        <f>_xll.GetPrice(L$2, , "Mid", EOMONTH($A197, 0))</f>
        <v>#N/A No price available before 21/11/2014</v>
      </c>
      <c r="M197" s="127" t="e">
        <f t="shared" si="38"/>
        <v>#VALUE!</v>
      </c>
      <c r="N197" s="141" t="str">
        <f>_xll.GetPrice(N$2, , "Mid", EOMONTH($A197, 0))</f>
        <v>#N/A No price available before 11/07/2014</v>
      </c>
      <c r="O197" s="141" t="str">
        <f>_xll.GetPrice(O$2, , "Mid", EOMONTH($A197, 0))</f>
        <v>#N/A No price available before 15/03/2019</v>
      </c>
      <c r="P197" s="127" t="e">
        <f t="shared" si="39"/>
        <v>#VALUE!</v>
      </c>
      <c r="Q197" s="141">
        <f>_xll.GetPrice(Q$2, "MonthlyAverage", "Mid", EOMONTH($A197, 0))</f>
        <v>10</v>
      </c>
      <c r="R197" s="141">
        <f>_xll.GetPrice(R$2, , "Mid", EOMONTH($A197, 0))</f>
        <v>32.5</v>
      </c>
      <c r="S197" s="141">
        <f>_xll.GetPrice(S$2, , "Mid", EOMONTH($A197, 0))</f>
        <v>52.5</v>
      </c>
      <c r="T197" s="127">
        <f t="shared" si="48"/>
        <v>20</v>
      </c>
      <c r="U197" s="141" t="str">
        <f>_xll.GetPrice(U$2, "MonthlyAverage", "Mid", EOMONTH($A197, 0))</f>
        <v>#N/A No price available for MonthlyAverage before 30/07/2010</v>
      </c>
      <c r="V197" s="141" t="str">
        <f>_xll.GetPrice(V$2, "MonthlyAverage", "Mid", EOMONTH($A197, 0))</f>
        <v>#N/A No price available for MonthlyAverage before 29/01/2010</v>
      </c>
      <c r="W197" s="127" t="e">
        <f t="shared" si="49"/>
        <v>#VALUE!</v>
      </c>
      <c r="X197" s="141" t="str">
        <f>_xll.GetPrice(X$2, "MonthlyAverage", "Mid", EOMONTH($A197, 0))</f>
        <v>#N/A No price available for MonthlyAverage before 29/05/2015</v>
      </c>
      <c r="Y197" s="141" t="str">
        <f>_xll.GetPrice(Y$2, "MonthlyAverage", "Mid", EOMONTH($A197, 0))</f>
        <v>#N/A No price available for MonthlyAverage before 31/05/2012</v>
      </c>
      <c r="Z197" s="141" t="str">
        <f>_xll.GetPrice(Z$2, "MonthlyAverage", "Mid", EOMONTH($A197, 0))</f>
        <v>#N/A No price available for MonthlyAverage before 31/05/2012</v>
      </c>
      <c r="AA197" s="141" t="str">
        <f>_xll.GetPrice(AA$2, "MonthlyAverage", "Mid", EOMONTH($A197, 0))</f>
        <v>#N/A No price available for MonthlyAverage before 31/12/2013</v>
      </c>
      <c r="AB197" s="127" t="e">
        <f t="shared" si="50"/>
        <v>#VALUE!</v>
      </c>
      <c r="AC197" s="142" t="e">
        <f t="shared" si="40"/>
        <v>#VALUE!</v>
      </c>
      <c r="AD197" s="119" t="e">
        <f t="shared" si="41"/>
        <v>#VALUE!</v>
      </c>
      <c r="AE197" s="119" t="e">
        <f t="shared" si="42"/>
        <v>#VALUE!</v>
      </c>
      <c r="AF197" s="119" t="e">
        <f t="shared" si="43"/>
        <v>#VALUE!</v>
      </c>
      <c r="AG197" s="119" t="e">
        <f t="shared" si="44"/>
        <v>#VALUE!</v>
      </c>
    </row>
    <row r="198" spans="1:33" x14ac:dyDescent="0.3">
      <c r="A198" s="124">
        <v>39783</v>
      </c>
      <c r="B198" s="143" t="str">
        <f>_xll.GetPrice(B$2, "MonthlyAverage", "Mid", EOMONTH($A198, 0))</f>
        <v>#N/A No price available for MonthlyAverage before 30/09/2009</v>
      </c>
      <c r="C198" s="141" t="str">
        <f>_xll.GetPrice(C$2, "MonthlyAverage", "Mid", EOMONTH($A198, 0))</f>
        <v>#N/A No price available for MonthlyAverage before 30/10/2009</v>
      </c>
      <c r="D198" s="127" t="e">
        <f t="shared" si="45"/>
        <v>#VALUE!</v>
      </c>
      <c r="E198" s="141" t="str">
        <f>_xll.GetPrice(E$2, "MonthlyAverage", "Mid", EOMONTH($A198, 0))</f>
        <v>#N/A No price available for MonthlyAverage before 29/01/2010</v>
      </c>
      <c r="F198" s="141">
        <f>_xll.GetPrice(F$2, "MonthlyAverage", "Mid", EOMONTH($A198, 0))</f>
        <v>235</v>
      </c>
      <c r="G198" s="127" t="e">
        <f t="shared" si="46"/>
        <v>#VALUE!</v>
      </c>
      <c r="H198" s="141" t="str">
        <f>_xll.GetPrice(H$2, "MonthlyAverage", "Mid", EOMONTH($A198, 0))</f>
        <v>#N/A No price available for MonthlyAverage before 31/05/2010</v>
      </c>
      <c r="I198" s="141" t="str">
        <f>_xll.GetPrice(I$2, "MonthlyAverage", "Mid", EOMONTH($A198, 0))</f>
        <v>#N/A No price available for MonthlyAverage before 31/05/2010</v>
      </c>
      <c r="J198" s="127" t="e">
        <f t="shared" si="47"/>
        <v>#VALUE!</v>
      </c>
      <c r="K198" s="141" t="str">
        <f>_xll.GetPrice(K$2, , "Mid", EOMONTH($A198, 0))</f>
        <v>#N/A No price available before 20/06/2014</v>
      </c>
      <c r="L198" s="141" t="str">
        <f>_xll.GetPrice(L$2, , "Mid", EOMONTH($A198, 0))</f>
        <v>#N/A No price available before 21/11/2014</v>
      </c>
      <c r="M198" s="127" t="e">
        <f t="shared" si="38"/>
        <v>#VALUE!</v>
      </c>
      <c r="N198" s="141" t="str">
        <f>_xll.GetPrice(N$2, , "Mid", EOMONTH($A198, 0))</f>
        <v>#N/A No price available before 11/07/2014</v>
      </c>
      <c r="O198" s="141" t="str">
        <f>_xll.GetPrice(O$2, , "Mid", EOMONTH($A198, 0))</f>
        <v>#N/A No price available before 15/03/2019</v>
      </c>
      <c r="P198" s="127" t="e">
        <f t="shared" si="39"/>
        <v>#VALUE!</v>
      </c>
      <c r="Q198" s="141">
        <f>_xll.GetPrice(Q$2, "MonthlyAverage", "Mid", EOMONTH($A198, 0))</f>
        <v>40</v>
      </c>
      <c r="R198" s="141">
        <f>_xll.GetPrice(R$2, , "Mid", EOMONTH($A198, 0))</f>
        <v>135</v>
      </c>
      <c r="S198" s="141">
        <f>_xll.GetPrice(S$2, , "Mid", EOMONTH($A198, 0))</f>
        <v>145</v>
      </c>
      <c r="T198" s="127">
        <f t="shared" si="48"/>
        <v>10</v>
      </c>
      <c r="U198" s="141" t="str">
        <f>_xll.GetPrice(U$2, "MonthlyAverage", "Mid", EOMONTH($A198, 0))</f>
        <v>#N/A No price available for MonthlyAverage before 30/07/2010</v>
      </c>
      <c r="V198" s="141" t="str">
        <f>_xll.GetPrice(V$2, "MonthlyAverage", "Mid", EOMONTH($A198, 0))</f>
        <v>#N/A No price available for MonthlyAverage before 29/01/2010</v>
      </c>
      <c r="W198" s="127" t="e">
        <f t="shared" si="49"/>
        <v>#VALUE!</v>
      </c>
      <c r="X198" s="141" t="str">
        <f>_xll.GetPrice(X$2, "MonthlyAverage", "Mid", EOMONTH($A198, 0))</f>
        <v>#N/A No price available for MonthlyAverage before 29/05/2015</v>
      </c>
      <c r="Y198" s="141" t="str">
        <f>_xll.GetPrice(Y$2, "MonthlyAverage", "Mid", EOMONTH($A198, 0))</f>
        <v>#N/A No price available for MonthlyAverage before 31/05/2012</v>
      </c>
      <c r="Z198" s="141" t="str">
        <f>_xll.GetPrice(Z$2, "MonthlyAverage", "Mid", EOMONTH($A198, 0))</f>
        <v>#N/A No price available for MonthlyAverage before 31/05/2012</v>
      </c>
      <c r="AA198" s="141" t="str">
        <f>_xll.GetPrice(AA$2, "MonthlyAverage", "Mid", EOMONTH($A198, 0))</f>
        <v>#N/A No price available for MonthlyAverage before 31/12/2013</v>
      </c>
      <c r="AB198" s="127" t="e">
        <f t="shared" si="50"/>
        <v>#VALUE!</v>
      </c>
      <c r="AC198" s="142" t="e">
        <f t="shared" si="40"/>
        <v>#VALUE!</v>
      </c>
      <c r="AD198" s="119" t="e">
        <f t="shared" si="41"/>
        <v>#VALUE!</v>
      </c>
      <c r="AE198" s="119" t="e">
        <f t="shared" si="42"/>
        <v>#VALUE!</v>
      </c>
      <c r="AF198" s="119" t="e">
        <f t="shared" si="43"/>
        <v>#VALUE!</v>
      </c>
      <c r="AG198" s="119" t="e">
        <f t="shared" si="44"/>
        <v>#VALUE!</v>
      </c>
    </row>
    <row r="199" spans="1:33" x14ac:dyDescent="0.3">
      <c r="A199" s="124">
        <v>39814</v>
      </c>
      <c r="B199" s="143" t="str">
        <f>_xll.GetPrice(B$2, "MonthlyAverage", "Mid", EOMONTH($A199, 0))</f>
        <v>#N/A No price available for MonthlyAverage before 30/09/2009</v>
      </c>
      <c r="C199" s="141" t="str">
        <f>_xll.GetPrice(C$2, "MonthlyAverage", "Mid", EOMONTH($A199, 0))</f>
        <v>#N/A No price available for MonthlyAverage before 30/10/2009</v>
      </c>
      <c r="D199" s="127" t="e">
        <f t="shared" ref="D199:D209" si="51">C199-B199</f>
        <v>#VALUE!</v>
      </c>
      <c r="E199" s="141" t="str">
        <f>_xll.GetPrice(E$2, "MonthlyAverage", "Mid", EOMONTH($A199, 0))</f>
        <v>#N/A No price available for MonthlyAverage before 29/01/2010</v>
      </c>
      <c r="F199" s="141">
        <f>_xll.GetPrice(F$2, "MonthlyAverage", "Mid", EOMONTH($A199, 0))</f>
        <v>272.25</v>
      </c>
      <c r="G199" s="127" t="e">
        <f t="shared" ref="G199:G209" si="52">F199-E199</f>
        <v>#VALUE!</v>
      </c>
      <c r="H199" s="141" t="str">
        <f>_xll.GetPrice(H$2, "MonthlyAverage", "Mid", EOMONTH($A199, 0))</f>
        <v>#N/A No price available for MonthlyAverage before 31/05/2010</v>
      </c>
      <c r="I199" s="141" t="str">
        <f>_xll.GetPrice(I$2, "MonthlyAverage", "Mid", EOMONTH($A199, 0))</f>
        <v>#N/A No price available for MonthlyAverage before 31/05/2010</v>
      </c>
      <c r="J199" s="127" t="e">
        <f t="shared" ref="J199:J209" si="53">I199-H199</f>
        <v>#VALUE!</v>
      </c>
      <c r="K199" s="141" t="str">
        <f>_xll.GetPrice(K$2, , "Mid", EOMONTH($A199, 0))</f>
        <v>#N/A No price available before 20/06/2014</v>
      </c>
      <c r="L199" s="141" t="str">
        <f>_xll.GetPrice(L$2, , "Mid", EOMONTH($A199, 0))</f>
        <v>#N/A No price available before 21/11/2014</v>
      </c>
      <c r="M199" s="127" t="e">
        <f t="shared" ref="M199:M262" si="54">L199-K199</f>
        <v>#VALUE!</v>
      </c>
      <c r="N199" s="141" t="str">
        <f>_xll.GetPrice(N$2, , "Mid", EOMONTH($A199, 0))</f>
        <v>#N/A No price available before 11/07/2014</v>
      </c>
      <c r="O199" s="141" t="str">
        <f>_xll.GetPrice(O$2, , "Mid", EOMONTH($A199, 0))</f>
        <v>#N/A No price available before 15/03/2019</v>
      </c>
      <c r="P199" s="127" t="e">
        <f t="shared" ref="P199:P262" si="55">O199-N199</f>
        <v>#VALUE!</v>
      </c>
      <c r="Q199" s="141">
        <f>_xll.GetPrice(Q$2, "MonthlyAverage", "Mid", EOMONTH($A199, 0))</f>
        <v>73</v>
      </c>
      <c r="R199" s="141">
        <f>_xll.GetPrice(R$2, , "Mid", EOMONTH($A199, 0))</f>
        <v>150</v>
      </c>
      <c r="S199" s="141">
        <f>_xll.GetPrice(S$2, , "Mid", EOMONTH($A199, 0))</f>
        <v>155</v>
      </c>
      <c r="T199" s="127">
        <f t="shared" ref="T199:T209" si="56">S199-R199</f>
        <v>5</v>
      </c>
      <c r="U199" s="141" t="str">
        <f>_xll.GetPrice(U$2, "MonthlyAverage", "Mid", EOMONTH($A199, 0))</f>
        <v>#N/A No price available for MonthlyAverage before 30/07/2010</v>
      </c>
      <c r="V199" s="141" t="str">
        <f>_xll.GetPrice(V$2, "MonthlyAverage", "Mid", EOMONTH($A199, 0))</f>
        <v>#N/A No price available for MonthlyAverage before 29/01/2010</v>
      </c>
      <c r="W199" s="127" t="e">
        <f t="shared" ref="W199:W209" si="57">V199-U199</f>
        <v>#VALUE!</v>
      </c>
      <c r="X199" s="141" t="str">
        <f>_xll.GetPrice(X$2, "MonthlyAverage", "Mid", EOMONTH($A199, 0))</f>
        <v>#N/A No price available for MonthlyAverage before 29/05/2015</v>
      </c>
      <c r="Y199" s="141" t="str">
        <f>_xll.GetPrice(Y$2, "MonthlyAverage", "Mid", EOMONTH($A199, 0))</f>
        <v>#N/A No price available for MonthlyAverage before 31/05/2012</v>
      </c>
      <c r="Z199" s="141" t="str">
        <f>_xll.GetPrice(Z$2, "MonthlyAverage", "Mid", EOMONTH($A199, 0))</f>
        <v>#N/A No price available for MonthlyAverage before 31/05/2012</v>
      </c>
      <c r="AA199" s="141" t="str">
        <f>_xll.GetPrice(AA$2, "MonthlyAverage", "Mid", EOMONTH($A199, 0))</f>
        <v>#N/A No price available for MonthlyAverage before 31/12/2013</v>
      </c>
      <c r="AB199" s="127" t="e">
        <f t="shared" ref="AB199:AB209" si="58">AA199-Z199</f>
        <v>#VALUE!</v>
      </c>
      <c r="AC199" s="142" t="e">
        <f t="shared" si="40"/>
        <v>#VALUE!</v>
      </c>
      <c r="AD199" s="119" t="e">
        <f t="shared" si="41"/>
        <v>#VALUE!</v>
      </c>
      <c r="AE199" s="119" t="e">
        <f t="shared" si="42"/>
        <v>#VALUE!</v>
      </c>
      <c r="AF199" s="119" t="e">
        <f t="shared" si="43"/>
        <v>#VALUE!</v>
      </c>
      <c r="AG199" s="119" t="e">
        <f t="shared" si="44"/>
        <v>#VALUE!</v>
      </c>
    </row>
    <row r="200" spans="1:33" x14ac:dyDescent="0.3">
      <c r="A200" s="124">
        <v>39845</v>
      </c>
      <c r="B200" s="143" t="str">
        <f>_xll.GetPrice(B$2, "MonthlyAverage", "Mid", EOMONTH($A200, 0))</f>
        <v>#N/A No price available for MonthlyAverage before 30/09/2009</v>
      </c>
      <c r="C200" s="141" t="str">
        <f>_xll.GetPrice(C$2, "MonthlyAverage", "Mid", EOMONTH($A200, 0))</f>
        <v>#N/A No price available for MonthlyAverage before 30/10/2009</v>
      </c>
      <c r="D200" s="127" t="e">
        <f t="shared" si="51"/>
        <v>#VALUE!</v>
      </c>
      <c r="E200" s="141" t="str">
        <f>_xll.GetPrice(E$2, "MonthlyAverage", "Mid", EOMONTH($A200, 0))</f>
        <v>#N/A No price available for MonthlyAverage before 29/01/2010</v>
      </c>
      <c r="F200" s="141">
        <f>_xll.GetPrice(F$2, "MonthlyAverage", "Mid", EOMONTH($A200, 0))</f>
        <v>252.25</v>
      </c>
      <c r="G200" s="127" t="e">
        <f t="shared" si="52"/>
        <v>#VALUE!</v>
      </c>
      <c r="H200" s="141" t="str">
        <f>_xll.GetPrice(H$2, "MonthlyAverage", "Mid", EOMONTH($A200, 0))</f>
        <v>#N/A No price available for MonthlyAverage before 31/05/2010</v>
      </c>
      <c r="I200" s="141" t="str">
        <f>_xll.GetPrice(I$2, "MonthlyAverage", "Mid", EOMONTH($A200, 0))</f>
        <v>#N/A No price available for MonthlyAverage before 31/05/2010</v>
      </c>
      <c r="J200" s="127" t="e">
        <f t="shared" si="53"/>
        <v>#VALUE!</v>
      </c>
      <c r="K200" s="141" t="str">
        <f>_xll.GetPrice(K$2, , "Mid", EOMONTH($A200, 0))</f>
        <v>#N/A No price available before 20/06/2014</v>
      </c>
      <c r="L200" s="141" t="str">
        <f>_xll.GetPrice(L$2, , "Mid", EOMONTH($A200, 0))</f>
        <v>#N/A No price available before 21/11/2014</v>
      </c>
      <c r="M200" s="127" t="e">
        <f t="shared" si="54"/>
        <v>#VALUE!</v>
      </c>
      <c r="N200" s="141" t="str">
        <f>_xll.GetPrice(N$2, , "Mid", EOMONTH($A200, 0))</f>
        <v>#N/A No price available before 11/07/2014</v>
      </c>
      <c r="O200" s="141" t="str">
        <f>_xll.GetPrice(O$2, , "Mid", EOMONTH($A200, 0))</f>
        <v>#N/A No price available before 15/03/2019</v>
      </c>
      <c r="P200" s="127" t="e">
        <f t="shared" si="55"/>
        <v>#VALUE!</v>
      </c>
      <c r="Q200" s="141">
        <f>_xll.GetPrice(Q$2, "MonthlyAverage", "Mid", EOMONTH($A200, 0))</f>
        <v>79.38</v>
      </c>
      <c r="R200" s="141">
        <f>_xll.GetPrice(R$2, , "Mid", EOMONTH($A200, 0))</f>
        <v>120</v>
      </c>
      <c r="S200" s="141">
        <f>_xll.GetPrice(S$2, , "Mid", EOMONTH($A200, 0))</f>
        <v>140</v>
      </c>
      <c r="T200" s="127">
        <f t="shared" si="56"/>
        <v>20</v>
      </c>
      <c r="U200" s="141" t="str">
        <f>_xll.GetPrice(U$2, "MonthlyAverage", "Mid", EOMONTH($A200, 0))</f>
        <v>#N/A No price available for MonthlyAverage before 30/07/2010</v>
      </c>
      <c r="V200" s="141" t="str">
        <f>_xll.GetPrice(V$2, "MonthlyAverage", "Mid", EOMONTH($A200, 0))</f>
        <v>#N/A No price available for MonthlyAverage before 29/01/2010</v>
      </c>
      <c r="W200" s="127" t="e">
        <f t="shared" si="57"/>
        <v>#VALUE!</v>
      </c>
      <c r="X200" s="141" t="str">
        <f>_xll.GetPrice(X$2, "MonthlyAverage", "Mid", EOMONTH($A200, 0))</f>
        <v>#N/A No price available for MonthlyAverage before 29/05/2015</v>
      </c>
      <c r="Y200" s="141" t="str">
        <f>_xll.GetPrice(Y$2, "MonthlyAverage", "Mid", EOMONTH($A200, 0))</f>
        <v>#N/A No price available for MonthlyAverage before 31/05/2012</v>
      </c>
      <c r="Z200" s="141" t="str">
        <f>_xll.GetPrice(Z$2, "MonthlyAverage", "Mid", EOMONTH($A200, 0))</f>
        <v>#N/A No price available for MonthlyAverage before 31/05/2012</v>
      </c>
      <c r="AA200" s="141" t="str">
        <f>_xll.GetPrice(AA$2, "MonthlyAverage", "Mid", EOMONTH($A200, 0))</f>
        <v>#N/A No price available for MonthlyAverage before 31/12/2013</v>
      </c>
      <c r="AB200" s="127" t="e">
        <f t="shared" si="58"/>
        <v>#VALUE!</v>
      </c>
      <c r="AC200" s="142" t="e">
        <f t="shared" ref="AC200:AC263" si="59">K200-N200</f>
        <v>#VALUE!</v>
      </c>
      <c r="AD200" s="119" t="e">
        <f t="shared" ref="AD200:AD263" si="60">L200-O200</f>
        <v>#VALUE!</v>
      </c>
      <c r="AE200" s="119" t="e">
        <f t="shared" ref="AE200:AE263" si="61">U200-B200</f>
        <v>#VALUE!</v>
      </c>
      <c r="AF200" s="119" t="e">
        <f t="shared" ref="AF200:AF263" si="62">V200-C200</f>
        <v>#VALUE!</v>
      </c>
      <c r="AG200" s="119" t="e">
        <f t="shared" ref="AG200:AG263" si="63">Y200-Z200</f>
        <v>#VALUE!</v>
      </c>
    </row>
    <row r="201" spans="1:33" x14ac:dyDescent="0.3">
      <c r="A201" s="124">
        <v>39873</v>
      </c>
      <c r="B201" s="143" t="str">
        <f>_xll.GetPrice(B$2, "MonthlyAverage", "Mid", EOMONTH($A201, 0))</f>
        <v>#N/A No price available for MonthlyAverage before 30/09/2009</v>
      </c>
      <c r="C201" s="141" t="str">
        <f>_xll.GetPrice(C$2, "MonthlyAverage", "Mid", EOMONTH($A201, 0))</f>
        <v>#N/A No price available for MonthlyAverage before 30/10/2009</v>
      </c>
      <c r="D201" s="127" t="e">
        <f t="shared" si="51"/>
        <v>#VALUE!</v>
      </c>
      <c r="E201" s="141" t="str">
        <f>_xll.GetPrice(E$2, "MonthlyAverage", "Mid", EOMONTH($A201, 0))</f>
        <v>#N/A No price available for MonthlyAverage before 29/01/2010</v>
      </c>
      <c r="F201" s="141">
        <f>_xll.GetPrice(F$2, "MonthlyAverage", "Mid", EOMONTH($A201, 0))</f>
        <v>208.13</v>
      </c>
      <c r="G201" s="127" t="e">
        <f t="shared" si="52"/>
        <v>#VALUE!</v>
      </c>
      <c r="H201" s="141" t="str">
        <f>_xll.GetPrice(H$2, "MonthlyAverage", "Mid", EOMONTH($A201, 0))</f>
        <v>#N/A No price available for MonthlyAverage before 31/05/2010</v>
      </c>
      <c r="I201" s="141" t="str">
        <f>_xll.GetPrice(I$2, "MonthlyAverage", "Mid", EOMONTH($A201, 0))</f>
        <v>#N/A No price available for MonthlyAverage before 31/05/2010</v>
      </c>
      <c r="J201" s="127" t="e">
        <f t="shared" si="53"/>
        <v>#VALUE!</v>
      </c>
      <c r="K201" s="141" t="str">
        <f>_xll.GetPrice(K$2, , "Mid", EOMONTH($A201, 0))</f>
        <v>#N/A No price available before 20/06/2014</v>
      </c>
      <c r="L201" s="141" t="str">
        <f>_xll.GetPrice(L$2, , "Mid", EOMONTH($A201, 0))</f>
        <v>#N/A No price available before 21/11/2014</v>
      </c>
      <c r="M201" s="127" t="e">
        <f t="shared" si="54"/>
        <v>#VALUE!</v>
      </c>
      <c r="N201" s="141" t="str">
        <f>_xll.GetPrice(N$2, , "Mid", EOMONTH($A201, 0))</f>
        <v>#N/A No price available before 11/07/2014</v>
      </c>
      <c r="O201" s="141" t="str">
        <f>_xll.GetPrice(O$2, , "Mid", EOMONTH($A201, 0))</f>
        <v>#N/A No price available before 15/03/2019</v>
      </c>
      <c r="P201" s="127" t="e">
        <f t="shared" si="55"/>
        <v>#VALUE!</v>
      </c>
      <c r="Q201" s="141">
        <f>_xll.GetPrice(Q$2, "MonthlyAverage", "Mid", EOMONTH($A201, 0))</f>
        <v>90</v>
      </c>
      <c r="R201" s="141">
        <f>_xll.GetPrice(R$2, , "Mid", EOMONTH($A201, 0))</f>
        <v>110</v>
      </c>
      <c r="S201" s="141">
        <f>_xll.GetPrice(S$2, , "Mid", EOMONTH($A201, 0))</f>
        <v>130</v>
      </c>
      <c r="T201" s="127">
        <f t="shared" si="56"/>
        <v>20</v>
      </c>
      <c r="U201" s="141" t="str">
        <f>_xll.GetPrice(U$2, "MonthlyAverage", "Mid", EOMONTH($A201, 0))</f>
        <v>#N/A No price available for MonthlyAverage before 30/07/2010</v>
      </c>
      <c r="V201" s="141" t="str">
        <f>_xll.GetPrice(V$2, "MonthlyAverage", "Mid", EOMONTH($A201, 0))</f>
        <v>#N/A No price available for MonthlyAverage before 29/01/2010</v>
      </c>
      <c r="W201" s="127" t="e">
        <f t="shared" si="57"/>
        <v>#VALUE!</v>
      </c>
      <c r="X201" s="141" t="str">
        <f>_xll.GetPrice(X$2, "MonthlyAverage", "Mid", EOMONTH($A201, 0))</f>
        <v>#N/A No price available for MonthlyAverage before 29/05/2015</v>
      </c>
      <c r="Y201" s="141" t="str">
        <f>_xll.GetPrice(Y$2, "MonthlyAverage", "Mid", EOMONTH($A201, 0))</f>
        <v>#N/A No price available for MonthlyAverage before 31/05/2012</v>
      </c>
      <c r="Z201" s="141" t="str">
        <f>_xll.GetPrice(Z$2, "MonthlyAverage", "Mid", EOMONTH($A201, 0))</f>
        <v>#N/A No price available for MonthlyAverage before 31/05/2012</v>
      </c>
      <c r="AA201" s="141" t="str">
        <f>_xll.GetPrice(AA$2, "MonthlyAverage", "Mid", EOMONTH($A201, 0))</f>
        <v>#N/A No price available for MonthlyAverage before 31/12/2013</v>
      </c>
      <c r="AB201" s="127" t="e">
        <f t="shared" si="58"/>
        <v>#VALUE!</v>
      </c>
      <c r="AC201" s="142" t="e">
        <f t="shared" si="59"/>
        <v>#VALUE!</v>
      </c>
      <c r="AD201" s="119" t="e">
        <f t="shared" si="60"/>
        <v>#VALUE!</v>
      </c>
      <c r="AE201" s="119" t="e">
        <f t="shared" si="61"/>
        <v>#VALUE!</v>
      </c>
      <c r="AF201" s="119" t="e">
        <f t="shared" si="62"/>
        <v>#VALUE!</v>
      </c>
      <c r="AG201" s="119" t="e">
        <f t="shared" si="63"/>
        <v>#VALUE!</v>
      </c>
    </row>
    <row r="202" spans="1:33" x14ac:dyDescent="0.3">
      <c r="A202" s="124">
        <v>39904</v>
      </c>
      <c r="B202" s="143" t="str">
        <f>_xll.GetPrice(B$2, "MonthlyAverage", "Mid", EOMONTH($A202, 0))</f>
        <v>#N/A No price available for MonthlyAverage before 30/09/2009</v>
      </c>
      <c r="C202" s="141" t="str">
        <f>_xll.GetPrice(C$2, "MonthlyAverage", "Mid", EOMONTH($A202, 0))</f>
        <v>#N/A No price available for MonthlyAverage before 30/10/2009</v>
      </c>
      <c r="D202" s="127" t="e">
        <f t="shared" si="51"/>
        <v>#VALUE!</v>
      </c>
      <c r="E202" s="141" t="str">
        <f>_xll.GetPrice(E$2, "MonthlyAverage", "Mid", EOMONTH($A202, 0))</f>
        <v>#N/A No price available for MonthlyAverage before 29/01/2010</v>
      </c>
      <c r="F202" s="141">
        <f>_xll.GetPrice(F$2, "MonthlyAverage", "Mid", EOMONTH($A202, 0))</f>
        <v>226.5</v>
      </c>
      <c r="G202" s="127" t="e">
        <f t="shared" si="52"/>
        <v>#VALUE!</v>
      </c>
      <c r="H202" s="141" t="str">
        <f>_xll.GetPrice(H$2, "MonthlyAverage", "Mid", EOMONTH($A202, 0))</f>
        <v>#N/A No price available for MonthlyAverage before 31/05/2010</v>
      </c>
      <c r="I202" s="141" t="str">
        <f>_xll.GetPrice(I$2, "MonthlyAverage", "Mid", EOMONTH($A202, 0))</f>
        <v>#N/A No price available for MonthlyAverage before 31/05/2010</v>
      </c>
      <c r="J202" s="127" t="e">
        <f t="shared" si="53"/>
        <v>#VALUE!</v>
      </c>
      <c r="K202" s="141" t="str">
        <f>_xll.GetPrice(K$2, , "Mid", EOMONTH($A202, 0))</f>
        <v>#N/A No price available before 20/06/2014</v>
      </c>
      <c r="L202" s="141" t="str">
        <f>_xll.GetPrice(L$2, , "Mid", EOMONTH($A202, 0))</f>
        <v>#N/A No price available before 21/11/2014</v>
      </c>
      <c r="M202" s="127" t="e">
        <f t="shared" si="54"/>
        <v>#VALUE!</v>
      </c>
      <c r="N202" s="141" t="str">
        <f>_xll.GetPrice(N$2, , "Mid", EOMONTH($A202, 0))</f>
        <v>#N/A No price available before 11/07/2014</v>
      </c>
      <c r="O202" s="141" t="str">
        <f>_xll.GetPrice(O$2, , "Mid", EOMONTH($A202, 0))</f>
        <v>#N/A No price available before 15/03/2019</v>
      </c>
      <c r="P202" s="127" t="e">
        <f t="shared" si="55"/>
        <v>#VALUE!</v>
      </c>
      <c r="Q202" s="141">
        <f>_xll.GetPrice(Q$2, "MonthlyAverage", "Mid", EOMONTH($A202, 0))</f>
        <v>92.5</v>
      </c>
      <c r="R202" s="141">
        <f>_xll.GetPrice(R$2, , "Mid", EOMONTH($A202, 0))</f>
        <v>115</v>
      </c>
      <c r="S202" s="141">
        <f>_xll.GetPrice(S$2, , "Mid", EOMONTH($A202, 0))</f>
        <v>135</v>
      </c>
      <c r="T202" s="127">
        <f t="shared" si="56"/>
        <v>20</v>
      </c>
      <c r="U202" s="141" t="str">
        <f>_xll.GetPrice(U$2, "MonthlyAverage", "Mid", EOMONTH($A202, 0))</f>
        <v>#N/A No price available for MonthlyAverage before 30/07/2010</v>
      </c>
      <c r="V202" s="141" t="str">
        <f>_xll.GetPrice(V$2, "MonthlyAverage", "Mid", EOMONTH($A202, 0))</f>
        <v>#N/A No price available for MonthlyAverage before 29/01/2010</v>
      </c>
      <c r="W202" s="127" t="e">
        <f t="shared" si="57"/>
        <v>#VALUE!</v>
      </c>
      <c r="X202" s="141" t="str">
        <f>_xll.GetPrice(X$2, "MonthlyAverage", "Mid", EOMONTH($A202, 0))</f>
        <v>#N/A No price available for MonthlyAverage before 29/05/2015</v>
      </c>
      <c r="Y202" s="141" t="str">
        <f>_xll.GetPrice(Y$2, "MonthlyAverage", "Mid", EOMONTH($A202, 0))</f>
        <v>#N/A No price available for MonthlyAverage before 31/05/2012</v>
      </c>
      <c r="Z202" s="141" t="str">
        <f>_xll.GetPrice(Z$2, "MonthlyAverage", "Mid", EOMONTH($A202, 0))</f>
        <v>#N/A No price available for MonthlyAverage before 31/05/2012</v>
      </c>
      <c r="AA202" s="141" t="str">
        <f>_xll.GetPrice(AA$2, "MonthlyAverage", "Mid", EOMONTH($A202, 0))</f>
        <v>#N/A No price available for MonthlyAverage before 31/12/2013</v>
      </c>
      <c r="AB202" s="127" t="e">
        <f t="shared" si="58"/>
        <v>#VALUE!</v>
      </c>
      <c r="AC202" s="142" t="e">
        <f t="shared" si="59"/>
        <v>#VALUE!</v>
      </c>
      <c r="AD202" s="119" t="e">
        <f t="shared" si="60"/>
        <v>#VALUE!</v>
      </c>
      <c r="AE202" s="119" t="e">
        <f t="shared" si="61"/>
        <v>#VALUE!</v>
      </c>
      <c r="AF202" s="119" t="e">
        <f t="shared" si="62"/>
        <v>#VALUE!</v>
      </c>
      <c r="AG202" s="119" t="e">
        <f t="shared" si="63"/>
        <v>#VALUE!</v>
      </c>
    </row>
    <row r="203" spans="1:33" x14ac:dyDescent="0.3">
      <c r="A203" s="124">
        <v>39934</v>
      </c>
      <c r="B203" s="143" t="str">
        <f>_xll.GetPrice(B$2, "MonthlyAverage", "Mid", EOMONTH($A203, 0))</f>
        <v>#N/A No price available for MonthlyAverage before 30/09/2009</v>
      </c>
      <c r="C203" s="141" t="str">
        <f>_xll.GetPrice(C$2, "MonthlyAverage", "Mid", EOMONTH($A203, 0))</f>
        <v>#N/A No price available for MonthlyAverage before 30/10/2009</v>
      </c>
      <c r="D203" s="127" t="e">
        <f t="shared" si="51"/>
        <v>#VALUE!</v>
      </c>
      <c r="E203" s="141" t="str">
        <f>_xll.GetPrice(E$2, "MonthlyAverage", "Mid", EOMONTH($A203, 0))</f>
        <v>#N/A No price available for MonthlyAverage before 29/01/2010</v>
      </c>
      <c r="F203" s="141">
        <f>_xll.GetPrice(F$2, "MonthlyAverage", "Mid", EOMONTH($A203, 0))</f>
        <v>242.5</v>
      </c>
      <c r="G203" s="127" t="e">
        <f t="shared" si="52"/>
        <v>#VALUE!</v>
      </c>
      <c r="H203" s="141" t="str">
        <f>_xll.GetPrice(H$2, "MonthlyAverage", "Mid", EOMONTH($A203, 0))</f>
        <v>#N/A No price available for MonthlyAverage before 31/05/2010</v>
      </c>
      <c r="I203" s="141" t="str">
        <f>_xll.GetPrice(I$2, "MonthlyAverage", "Mid", EOMONTH($A203, 0))</f>
        <v>#N/A No price available for MonthlyAverage before 31/05/2010</v>
      </c>
      <c r="J203" s="127" t="e">
        <f t="shared" si="53"/>
        <v>#VALUE!</v>
      </c>
      <c r="K203" s="141" t="str">
        <f>_xll.GetPrice(K$2, , "Mid", EOMONTH($A203, 0))</f>
        <v>#N/A No price available before 20/06/2014</v>
      </c>
      <c r="L203" s="141" t="str">
        <f>_xll.GetPrice(L$2, , "Mid", EOMONTH($A203, 0))</f>
        <v>#N/A No price available before 21/11/2014</v>
      </c>
      <c r="M203" s="127" t="e">
        <f t="shared" si="54"/>
        <v>#VALUE!</v>
      </c>
      <c r="N203" s="141" t="str">
        <f>_xll.GetPrice(N$2, , "Mid", EOMONTH($A203, 0))</f>
        <v>#N/A No price available before 11/07/2014</v>
      </c>
      <c r="O203" s="141" t="str">
        <f>_xll.GetPrice(O$2, , "Mid", EOMONTH($A203, 0))</f>
        <v>#N/A No price available before 15/03/2019</v>
      </c>
      <c r="P203" s="127" t="e">
        <f t="shared" si="55"/>
        <v>#VALUE!</v>
      </c>
      <c r="Q203" s="141">
        <f>_xll.GetPrice(Q$2, "MonthlyAverage", "Mid", EOMONTH($A203, 0))</f>
        <v>95.5</v>
      </c>
      <c r="R203" s="141">
        <f>_xll.GetPrice(R$2, , "Mid", EOMONTH($A203, 0))</f>
        <v>125</v>
      </c>
      <c r="S203" s="141">
        <f>_xll.GetPrice(S$2, , "Mid", EOMONTH($A203, 0))</f>
        <v>142.5</v>
      </c>
      <c r="T203" s="127">
        <f t="shared" si="56"/>
        <v>17.5</v>
      </c>
      <c r="U203" s="141" t="str">
        <f>_xll.GetPrice(U$2, "MonthlyAverage", "Mid", EOMONTH($A203, 0))</f>
        <v>#N/A No price available for MonthlyAverage before 30/07/2010</v>
      </c>
      <c r="V203" s="141" t="str">
        <f>_xll.GetPrice(V$2, "MonthlyAverage", "Mid", EOMONTH($A203, 0))</f>
        <v>#N/A No price available for MonthlyAverage before 29/01/2010</v>
      </c>
      <c r="W203" s="127" t="e">
        <f t="shared" si="57"/>
        <v>#VALUE!</v>
      </c>
      <c r="X203" s="141" t="str">
        <f>_xll.GetPrice(X$2, "MonthlyAverage", "Mid", EOMONTH($A203, 0))</f>
        <v>#N/A No price available for MonthlyAverage before 29/05/2015</v>
      </c>
      <c r="Y203" s="141" t="str">
        <f>_xll.GetPrice(Y$2, "MonthlyAverage", "Mid", EOMONTH($A203, 0))</f>
        <v>#N/A No price available for MonthlyAverage before 31/05/2012</v>
      </c>
      <c r="Z203" s="141" t="str">
        <f>_xll.GetPrice(Z$2, "MonthlyAverage", "Mid", EOMONTH($A203, 0))</f>
        <v>#N/A No price available for MonthlyAverage before 31/05/2012</v>
      </c>
      <c r="AA203" s="141" t="str">
        <f>_xll.GetPrice(AA$2, "MonthlyAverage", "Mid", EOMONTH($A203, 0))</f>
        <v>#N/A No price available for MonthlyAverage before 31/12/2013</v>
      </c>
      <c r="AB203" s="127" t="e">
        <f t="shared" si="58"/>
        <v>#VALUE!</v>
      </c>
      <c r="AC203" s="142" t="e">
        <f t="shared" si="59"/>
        <v>#VALUE!</v>
      </c>
      <c r="AD203" s="119" t="e">
        <f t="shared" si="60"/>
        <v>#VALUE!</v>
      </c>
      <c r="AE203" s="119" t="e">
        <f t="shared" si="61"/>
        <v>#VALUE!</v>
      </c>
      <c r="AF203" s="119" t="e">
        <f t="shared" si="62"/>
        <v>#VALUE!</v>
      </c>
      <c r="AG203" s="119" t="e">
        <f t="shared" si="63"/>
        <v>#VALUE!</v>
      </c>
    </row>
    <row r="204" spans="1:33" x14ac:dyDescent="0.3">
      <c r="A204" s="124">
        <v>39965</v>
      </c>
      <c r="B204" s="143" t="str">
        <f>_xll.GetPrice(B$2, "MonthlyAverage", "Mid", EOMONTH($A204, 0))</f>
        <v>#N/A No price available for MonthlyAverage before 30/09/2009</v>
      </c>
      <c r="C204" s="141" t="str">
        <f>_xll.GetPrice(C$2, "MonthlyAverage", "Mid", EOMONTH($A204, 0))</f>
        <v>#N/A No price available for MonthlyAverage before 30/10/2009</v>
      </c>
      <c r="D204" s="127" t="e">
        <f t="shared" si="51"/>
        <v>#VALUE!</v>
      </c>
      <c r="E204" s="141" t="str">
        <f>_xll.GetPrice(E$2, "MonthlyAverage", "Mid", EOMONTH($A204, 0))</f>
        <v>#N/A No price available for MonthlyAverage before 29/01/2010</v>
      </c>
      <c r="F204" s="141">
        <f>_xll.GetPrice(F$2, "MonthlyAverage", "Mid", EOMONTH($A204, 0))</f>
        <v>235</v>
      </c>
      <c r="G204" s="127" t="e">
        <f t="shared" si="52"/>
        <v>#VALUE!</v>
      </c>
      <c r="H204" s="141" t="str">
        <f>_xll.GetPrice(H$2, "MonthlyAverage", "Mid", EOMONTH($A204, 0))</f>
        <v>#N/A No price available for MonthlyAverage before 31/05/2010</v>
      </c>
      <c r="I204" s="141" t="str">
        <f>_xll.GetPrice(I$2, "MonthlyAverage", "Mid", EOMONTH($A204, 0))</f>
        <v>#N/A No price available for MonthlyAverage before 31/05/2010</v>
      </c>
      <c r="J204" s="127" t="e">
        <f t="shared" si="53"/>
        <v>#VALUE!</v>
      </c>
      <c r="K204" s="141" t="str">
        <f>_xll.GetPrice(K$2, , "Mid", EOMONTH($A204, 0))</f>
        <v>#N/A No price available before 20/06/2014</v>
      </c>
      <c r="L204" s="141" t="str">
        <f>_xll.GetPrice(L$2, , "Mid", EOMONTH($A204, 0))</f>
        <v>#N/A No price available before 21/11/2014</v>
      </c>
      <c r="M204" s="127" t="e">
        <f t="shared" si="54"/>
        <v>#VALUE!</v>
      </c>
      <c r="N204" s="141" t="str">
        <f>_xll.GetPrice(N$2, , "Mid", EOMONTH($A204, 0))</f>
        <v>#N/A No price available before 11/07/2014</v>
      </c>
      <c r="O204" s="141" t="str">
        <f>_xll.GetPrice(O$2, , "Mid", EOMONTH($A204, 0))</f>
        <v>#N/A No price available before 15/03/2019</v>
      </c>
      <c r="P204" s="127" t="e">
        <f t="shared" si="55"/>
        <v>#VALUE!</v>
      </c>
      <c r="Q204" s="141">
        <f>_xll.GetPrice(Q$2, "MonthlyAverage", "Mid", EOMONTH($A204, 0))</f>
        <v>75</v>
      </c>
      <c r="R204" s="141">
        <f>_xll.GetPrice(R$2, , "Mid", EOMONTH($A204, 0))</f>
        <v>95</v>
      </c>
      <c r="S204" s="141">
        <f>_xll.GetPrice(S$2, , "Mid", EOMONTH($A204, 0))</f>
        <v>115</v>
      </c>
      <c r="T204" s="127">
        <f t="shared" si="56"/>
        <v>20</v>
      </c>
      <c r="U204" s="141" t="str">
        <f>_xll.GetPrice(U$2, "MonthlyAverage", "Mid", EOMONTH($A204, 0))</f>
        <v>#N/A No price available for MonthlyAverage before 30/07/2010</v>
      </c>
      <c r="V204" s="141" t="str">
        <f>_xll.GetPrice(V$2, "MonthlyAverage", "Mid", EOMONTH($A204, 0))</f>
        <v>#N/A No price available for MonthlyAverage before 29/01/2010</v>
      </c>
      <c r="W204" s="127" t="e">
        <f t="shared" si="57"/>
        <v>#VALUE!</v>
      </c>
      <c r="X204" s="141" t="str">
        <f>_xll.GetPrice(X$2, "MonthlyAverage", "Mid", EOMONTH($A204, 0))</f>
        <v>#N/A No price available for MonthlyAverage before 29/05/2015</v>
      </c>
      <c r="Y204" s="141" t="str">
        <f>_xll.GetPrice(Y$2, "MonthlyAverage", "Mid", EOMONTH($A204, 0))</f>
        <v>#N/A No price available for MonthlyAverage before 31/05/2012</v>
      </c>
      <c r="Z204" s="141" t="str">
        <f>_xll.GetPrice(Z$2, "MonthlyAverage", "Mid", EOMONTH($A204, 0))</f>
        <v>#N/A No price available for MonthlyAverage before 31/05/2012</v>
      </c>
      <c r="AA204" s="141" t="str">
        <f>_xll.GetPrice(AA$2, "MonthlyAverage", "Mid", EOMONTH($A204, 0))</f>
        <v>#N/A No price available for MonthlyAverage before 31/12/2013</v>
      </c>
      <c r="AB204" s="127" t="e">
        <f t="shared" si="58"/>
        <v>#VALUE!</v>
      </c>
      <c r="AC204" s="142" t="e">
        <f t="shared" si="59"/>
        <v>#VALUE!</v>
      </c>
      <c r="AD204" s="119" t="e">
        <f t="shared" si="60"/>
        <v>#VALUE!</v>
      </c>
      <c r="AE204" s="119" t="e">
        <f t="shared" si="61"/>
        <v>#VALUE!</v>
      </c>
      <c r="AF204" s="119" t="e">
        <f t="shared" si="62"/>
        <v>#VALUE!</v>
      </c>
      <c r="AG204" s="119" t="e">
        <f t="shared" si="63"/>
        <v>#VALUE!</v>
      </c>
    </row>
    <row r="205" spans="1:33" x14ac:dyDescent="0.3">
      <c r="A205" s="124">
        <v>39995</v>
      </c>
      <c r="B205" s="143" t="str">
        <f>_xll.GetPrice(B$2, "MonthlyAverage", "Mid", EOMONTH($A205, 0))</f>
        <v>#N/A No price available for MonthlyAverage before 30/09/2009</v>
      </c>
      <c r="C205" s="141" t="str">
        <f>_xll.GetPrice(C$2, "MonthlyAverage", "Mid", EOMONTH($A205, 0))</f>
        <v>#N/A No price available for MonthlyAverage before 30/10/2009</v>
      </c>
      <c r="D205" s="127" t="e">
        <f t="shared" si="51"/>
        <v>#VALUE!</v>
      </c>
      <c r="E205" s="141" t="str">
        <f>_xll.GetPrice(E$2, "MonthlyAverage", "Mid", EOMONTH($A205, 0))</f>
        <v>#N/A No price available for MonthlyAverage before 29/01/2010</v>
      </c>
      <c r="F205" s="141">
        <f>_xll.GetPrice(F$2, "MonthlyAverage", "Mid", EOMONTH($A205, 0))</f>
        <v>253.5</v>
      </c>
      <c r="G205" s="127" t="e">
        <f t="shared" si="52"/>
        <v>#VALUE!</v>
      </c>
      <c r="H205" s="141" t="str">
        <f>_xll.GetPrice(H$2, "MonthlyAverage", "Mid", EOMONTH($A205, 0))</f>
        <v>#N/A No price available for MonthlyAverage before 31/05/2010</v>
      </c>
      <c r="I205" s="141" t="str">
        <f>_xll.GetPrice(I$2, "MonthlyAverage", "Mid", EOMONTH($A205, 0))</f>
        <v>#N/A No price available for MonthlyAverage before 31/05/2010</v>
      </c>
      <c r="J205" s="127" t="e">
        <f t="shared" si="53"/>
        <v>#VALUE!</v>
      </c>
      <c r="K205" s="141" t="str">
        <f>_xll.GetPrice(K$2, , "Mid", EOMONTH($A205, 0))</f>
        <v>#N/A No price available before 20/06/2014</v>
      </c>
      <c r="L205" s="141" t="str">
        <f>_xll.GetPrice(L$2, , "Mid", EOMONTH($A205, 0))</f>
        <v>#N/A No price available before 21/11/2014</v>
      </c>
      <c r="M205" s="127" t="e">
        <f t="shared" si="54"/>
        <v>#VALUE!</v>
      </c>
      <c r="N205" s="141" t="str">
        <f>_xll.GetPrice(N$2, , "Mid", EOMONTH($A205, 0))</f>
        <v>#N/A No price available before 11/07/2014</v>
      </c>
      <c r="O205" s="141" t="str">
        <f>_xll.GetPrice(O$2, , "Mid", EOMONTH($A205, 0))</f>
        <v>#N/A No price available before 15/03/2019</v>
      </c>
      <c r="P205" s="127" t="e">
        <f t="shared" si="55"/>
        <v>#VALUE!</v>
      </c>
      <c r="Q205" s="141">
        <f>_xll.GetPrice(Q$2, "MonthlyAverage", "Mid", EOMONTH($A205, 0))</f>
        <v>87</v>
      </c>
      <c r="R205" s="141">
        <f>_xll.GetPrice(R$2, , "Mid", EOMONTH($A205, 0))</f>
        <v>110</v>
      </c>
      <c r="S205" s="141">
        <f>_xll.GetPrice(S$2, , "Mid", EOMONTH($A205, 0))</f>
        <v>130</v>
      </c>
      <c r="T205" s="127">
        <f t="shared" si="56"/>
        <v>20</v>
      </c>
      <c r="U205" s="141" t="str">
        <f>_xll.GetPrice(U$2, "MonthlyAverage", "Mid", EOMONTH($A205, 0))</f>
        <v>#N/A No price available for MonthlyAverage before 30/07/2010</v>
      </c>
      <c r="V205" s="141" t="str">
        <f>_xll.GetPrice(V$2, "MonthlyAverage", "Mid", EOMONTH($A205, 0))</f>
        <v>#N/A No price available for MonthlyAverage before 29/01/2010</v>
      </c>
      <c r="W205" s="127" t="e">
        <f t="shared" si="57"/>
        <v>#VALUE!</v>
      </c>
      <c r="X205" s="141" t="str">
        <f>_xll.GetPrice(X$2, "MonthlyAverage", "Mid", EOMONTH($A205, 0))</f>
        <v>#N/A No price available for MonthlyAverage before 29/05/2015</v>
      </c>
      <c r="Y205" s="141" t="str">
        <f>_xll.GetPrice(Y$2, "MonthlyAverage", "Mid", EOMONTH($A205, 0))</f>
        <v>#N/A No price available for MonthlyAverage before 31/05/2012</v>
      </c>
      <c r="Z205" s="141" t="str">
        <f>_xll.GetPrice(Z$2, "MonthlyAverage", "Mid", EOMONTH($A205, 0))</f>
        <v>#N/A No price available for MonthlyAverage before 31/05/2012</v>
      </c>
      <c r="AA205" s="141" t="str">
        <f>_xll.GetPrice(AA$2, "MonthlyAverage", "Mid", EOMONTH($A205, 0))</f>
        <v>#N/A No price available for MonthlyAverage before 31/12/2013</v>
      </c>
      <c r="AB205" s="127" t="e">
        <f t="shared" si="58"/>
        <v>#VALUE!</v>
      </c>
      <c r="AC205" s="142" t="e">
        <f t="shared" si="59"/>
        <v>#VALUE!</v>
      </c>
      <c r="AD205" s="119" t="e">
        <f t="shared" si="60"/>
        <v>#VALUE!</v>
      </c>
      <c r="AE205" s="119" t="e">
        <f t="shared" si="61"/>
        <v>#VALUE!</v>
      </c>
      <c r="AF205" s="119" t="e">
        <f t="shared" si="62"/>
        <v>#VALUE!</v>
      </c>
      <c r="AG205" s="119" t="e">
        <f t="shared" si="63"/>
        <v>#VALUE!</v>
      </c>
    </row>
    <row r="206" spans="1:33" x14ac:dyDescent="0.3">
      <c r="A206" s="124">
        <v>40026</v>
      </c>
      <c r="B206" s="143" t="str">
        <f>_xll.GetPrice(B$2, "MonthlyAverage", "Mid", EOMONTH($A206, 0))</f>
        <v>#N/A No price available for MonthlyAverage before 30/09/2009</v>
      </c>
      <c r="C206" s="141" t="str">
        <f>_xll.GetPrice(C$2, "MonthlyAverage", "Mid", EOMONTH($A206, 0))</f>
        <v>#N/A No price available for MonthlyAverage before 30/10/2009</v>
      </c>
      <c r="D206" s="127" t="e">
        <f t="shared" si="51"/>
        <v>#VALUE!</v>
      </c>
      <c r="E206" s="141" t="str">
        <f>_xll.GetPrice(E$2, "MonthlyAverage", "Mid", EOMONTH($A206, 0))</f>
        <v>#N/A No price available for MonthlyAverage before 29/01/2010</v>
      </c>
      <c r="F206" s="141">
        <f>_xll.GetPrice(F$2, "MonthlyAverage", "Mid", EOMONTH($A206, 0))</f>
        <v>282.5</v>
      </c>
      <c r="G206" s="127" t="e">
        <f t="shared" si="52"/>
        <v>#VALUE!</v>
      </c>
      <c r="H206" s="141" t="str">
        <f>_xll.GetPrice(H$2, "MonthlyAverage", "Mid", EOMONTH($A206, 0))</f>
        <v>#N/A No price available for MonthlyAverage before 31/05/2010</v>
      </c>
      <c r="I206" s="141" t="str">
        <f>_xll.GetPrice(I$2, "MonthlyAverage", "Mid", EOMONTH($A206, 0))</f>
        <v>#N/A No price available for MonthlyAverage before 31/05/2010</v>
      </c>
      <c r="J206" s="127" t="e">
        <f t="shared" si="53"/>
        <v>#VALUE!</v>
      </c>
      <c r="K206" s="141" t="str">
        <f>_xll.GetPrice(K$2, , "Mid", EOMONTH($A206, 0))</f>
        <v>#N/A No price available before 20/06/2014</v>
      </c>
      <c r="L206" s="141" t="str">
        <f>_xll.GetPrice(L$2, , "Mid", EOMONTH($A206, 0))</f>
        <v>#N/A No price available before 21/11/2014</v>
      </c>
      <c r="M206" s="127" t="e">
        <f t="shared" si="54"/>
        <v>#VALUE!</v>
      </c>
      <c r="N206" s="141" t="str">
        <f>_xll.GetPrice(N$2, , "Mid", EOMONTH($A206, 0))</f>
        <v>#N/A No price available before 11/07/2014</v>
      </c>
      <c r="O206" s="141" t="str">
        <f>_xll.GetPrice(O$2, , "Mid", EOMONTH($A206, 0))</f>
        <v>#N/A No price available before 15/03/2019</v>
      </c>
      <c r="P206" s="127" t="e">
        <f t="shared" si="55"/>
        <v>#VALUE!</v>
      </c>
      <c r="Q206" s="141">
        <f>_xll.GetPrice(Q$2, "MonthlyAverage", "Mid", EOMONTH($A206, 0))</f>
        <v>90</v>
      </c>
      <c r="R206" s="141">
        <f>_xll.GetPrice(R$2, , "Mid", EOMONTH($A206, 0))</f>
        <v>110</v>
      </c>
      <c r="S206" s="141">
        <f>_xll.GetPrice(S$2, , "Mid", EOMONTH($A206, 0))</f>
        <v>130</v>
      </c>
      <c r="T206" s="127">
        <f t="shared" si="56"/>
        <v>20</v>
      </c>
      <c r="U206" s="141" t="str">
        <f>_xll.GetPrice(U$2, "MonthlyAverage", "Mid", EOMONTH($A206, 0))</f>
        <v>#N/A No price available for MonthlyAverage before 30/07/2010</v>
      </c>
      <c r="V206" s="141" t="str">
        <f>_xll.GetPrice(V$2, "MonthlyAverage", "Mid", EOMONTH($A206, 0))</f>
        <v>#N/A No price available for MonthlyAverage before 29/01/2010</v>
      </c>
      <c r="W206" s="127" t="e">
        <f t="shared" si="57"/>
        <v>#VALUE!</v>
      </c>
      <c r="X206" s="141" t="str">
        <f>_xll.GetPrice(X$2, "MonthlyAverage", "Mid", EOMONTH($A206, 0))</f>
        <v>#N/A No price available for MonthlyAverage before 29/05/2015</v>
      </c>
      <c r="Y206" s="141" t="str">
        <f>_xll.GetPrice(Y$2, "MonthlyAverage", "Mid", EOMONTH($A206, 0))</f>
        <v>#N/A No price available for MonthlyAverage before 31/05/2012</v>
      </c>
      <c r="Z206" s="141" t="str">
        <f>_xll.GetPrice(Z$2, "MonthlyAverage", "Mid", EOMONTH($A206, 0))</f>
        <v>#N/A No price available for MonthlyAverage before 31/05/2012</v>
      </c>
      <c r="AA206" s="141" t="str">
        <f>_xll.GetPrice(AA$2, "MonthlyAverage", "Mid", EOMONTH($A206, 0))</f>
        <v>#N/A No price available for MonthlyAverage before 31/12/2013</v>
      </c>
      <c r="AB206" s="127" t="e">
        <f t="shared" si="58"/>
        <v>#VALUE!</v>
      </c>
      <c r="AC206" s="142" t="e">
        <f t="shared" si="59"/>
        <v>#VALUE!</v>
      </c>
      <c r="AD206" s="119" t="e">
        <f t="shared" si="60"/>
        <v>#VALUE!</v>
      </c>
      <c r="AE206" s="119" t="e">
        <f t="shared" si="61"/>
        <v>#VALUE!</v>
      </c>
      <c r="AF206" s="119" t="e">
        <f t="shared" si="62"/>
        <v>#VALUE!</v>
      </c>
      <c r="AG206" s="119" t="e">
        <f t="shared" si="63"/>
        <v>#VALUE!</v>
      </c>
    </row>
    <row r="207" spans="1:33" x14ac:dyDescent="0.3">
      <c r="A207" s="124">
        <v>40057</v>
      </c>
      <c r="B207" s="143">
        <f>_xll.GetPrice(B$2, "MonthlyAverage", "Mid", EOMONTH($A207, 0))</f>
        <v>315.33</v>
      </c>
      <c r="C207" s="141" t="str">
        <f>_xll.GetPrice(C$2, "MonthlyAverage", "Mid", EOMONTH($A207, 0))</f>
        <v>#N/A No price available for MonthlyAverage before 30/10/2009</v>
      </c>
      <c r="D207" s="127" t="e">
        <f t="shared" si="51"/>
        <v>#VALUE!</v>
      </c>
      <c r="E207" s="141" t="str">
        <f>_xll.GetPrice(E$2, "MonthlyAverage", "Mid", EOMONTH($A207, 0))</f>
        <v>#N/A No price available for MonthlyAverage before 29/01/2010</v>
      </c>
      <c r="F207" s="141">
        <f>_xll.GetPrice(F$2, "MonthlyAverage", "Mid", EOMONTH($A207, 0))</f>
        <v>285.5</v>
      </c>
      <c r="G207" s="127" t="e">
        <f t="shared" si="52"/>
        <v>#VALUE!</v>
      </c>
      <c r="H207" s="141" t="str">
        <f>_xll.GetPrice(H$2, "MonthlyAverage", "Mid", EOMONTH($A207, 0))</f>
        <v>#N/A No price available for MonthlyAverage before 31/05/2010</v>
      </c>
      <c r="I207" s="141" t="str">
        <f>_xll.GetPrice(I$2, "MonthlyAverage", "Mid", EOMONTH($A207, 0))</f>
        <v>#N/A No price available for MonthlyAverage before 31/05/2010</v>
      </c>
      <c r="J207" s="127" t="e">
        <f t="shared" si="53"/>
        <v>#VALUE!</v>
      </c>
      <c r="K207" s="141" t="str">
        <f>_xll.GetPrice(K$2, , "Mid", EOMONTH($A207, 0))</f>
        <v>#N/A No price available before 20/06/2014</v>
      </c>
      <c r="L207" s="141" t="str">
        <f>_xll.GetPrice(L$2, , "Mid", EOMONTH($A207, 0))</f>
        <v>#N/A No price available before 21/11/2014</v>
      </c>
      <c r="M207" s="127" t="e">
        <f t="shared" si="54"/>
        <v>#VALUE!</v>
      </c>
      <c r="N207" s="141" t="str">
        <f>_xll.GetPrice(N$2, , "Mid", EOMONTH($A207, 0))</f>
        <v>#N/A No price available before 11/07/2014</v>
      </c>
      <c r="O207" s="141" t="str">
        <f>_xll.GetPrice(O$2, , "Mid", EOMONTH($A207, 0))</f>
        <v>#N/A No price available before 15/03/2019</v>
      </c>
      <c r="P207" s="127" t="e">
        <f t="shared" si="55"/>
        <v>#VALUE!</v>
      </c>
      <c r="Q207" s="141">
        <f>_xll.GetPrice(Q$2, "MonthlyAverage", "Mid", EOMONTH($A207, 0))</f>
        <v>90</v>
      </c>
      <c r="R207" s="141">
        <f>_xll.GetPrice(R$2, , "Mid", EOMONTH($A207, 0))</f>
        <v>110</v>
      </c>
      <c r="S207" s="141">
        <f>_xll.GetPrice(S$2, , "Mid", EOMONTH($A207, 0))</f>
        <v>130</v>
      </c>
      <c r="T207" s="127">
        <f t="shared" si="56"/>
        <v>20</v>
      </c>
      <c r="U207" s="141" t="str">
        <f>_xll.GetPrice(U$2, "MonthlyAverage", "Mid", EOMONTH($A207, 0))</f>
        <v>#N/A No price available for MonthlyAverage before 30/07/2010</v>
      </c>
      <c r="V207" s="141" t="str">
        <f>_xll.GetPrice(V$2, "MonthlyAverage", "Mid", EOMONTH($A207, 0))</f>
        <v>#N/A No price available for MonthlyAverage before 29/01/2010</v>
      </c>
      <c r="W207" s="127" t="e">
        <f t="shared" si="57"/>
        <v>#VALUE!</v>
      </c>
      <c r="X207" s="141" t="str">
        <f>_xll.GetPrice(X$2, "MonthlyAverage", "Mid", EOMONTH($A207, 0))</f>
        <v>#N/A No price available for MonthlyAverage before 29/05/2015</v>
      </c>
      <c r="Y207" s="141" t="str">
        <f>_xll.GetPrice(Y$2, "MonthlyAverage", "Mid", EOMONTH($A207, 0))</f>
        <v>#N/A No price available for MonthlyAverage before 31/05/2012</v>
      </c>
      <c r="Z207" s="141" t="str">
        <f>_xll.GetPrice(Z$2, "MonthlyAverage", "Mid", EOMONTH($A207, 0))</f>
        <v>#N/A No price available for MonthlyAverage before 31/05/2012</v>
      </c>
      <c r="AA207" s="141" t="str">
        <f>_xll.GetPrice(AA$2, "MonthlyAverage", "Mid", EOMONTH($A207, 0))</f>
        <v>#N/A No price available for MonthlyAverage before 31/12/2013</v>
      </c>
      <c r="AB207" s="127" t="e">
        <f t="shared" si="58"/>
        <v>#VALUE!</v>
      </c>
      <c r="AC207" s="142" t="e">
        <f t="shared" si="59"/>
        <v>#VALUE!</v>
      </c>
      <c r="AD207" s="119" t="e">
        <f t="shared" si="60"/>
        <v>#VALUE!</v>
      </c>
      <c r="AE207" s="119" t="e">
        <f t="shared" si="61"/>
        <v>#VALUE!</v>
      </c>
      <c r="AF207" s="119" t="e">
        <f t="shared" si="62"/>
        <v>#VALUE!</v>
      </c>
      <c r="AG207" s="119" t="e">
        <f t="shared" si="63"/>
        <v>#VALUE!</v>
      </c>
    </row>
    <row r="208" spans="1:33" x14ac:dyDescent="0.3">
      <c r="A208" s="124">
        <v>40087</v>
      </c>
      <c r="B208" s="143">
        <f>_xll.GetPrice(B$2, "MonthlyAverage", "Mid", EOMONTH($A208, 0))</f>
        <v>275.04000000000002</v>
      </c>
      <c r="C208" s="141">
        <f>_xll.GetPrice(C$2, "MonthlyAverage", "Mid", EOMONTH($A208, 0))</f>
        <v>280.10000000000002</v>
      </c>
      <c r="D208" s="127">
        <f t="shared" si="51"/>
        <v>5.0600000000000023</v>
      </c>
      <c r="E208" s="141" t="str">
        <f>_xll.GetPrice(E$2, "MonthlyAverage", "Mid", EOMONTH($A208, 0))</f>
        <v>#N/A No price available for MonthlyAverage before 29/01/2010</v>
      </c>
      <c r="F208" s="141">
        <f>_xll.GetPrice(F$2, "MonthlyAverage", "Mid", EOMONTH($A208, 0))</f>
        <v>253.8</v>
      </c>
      <c r="G208" s="127" t="e">
        <f t="shared" si="52"/>
        <v>#VALUE!</v>
      </c>
      <c r="H208" s="141" t="str">
        <f>_xll.GetPrice(H$2, "MonthlyAverage", "Mid", EOMONTH($A208, 0))</f>
        <v>#N/A No price available for MonthlyAverage before 31/05/2010</v>
      </c>
      <c r="I208" s="141" t="str">
        <f>_xll.GetPrice(I$2, "MonthlyAverage", "Mid", EOMONTH($A208, 0))</f>
        <v>#N/A No price available for MonthlyAverage before 31/05/2010</v>
      </c>
      <c r="J208" s="127" t="e">
        <f t="shared" si="53"/>
        <v>#VALUE!</v>
      </c>
      <c r="K208" s="141" t="str">
        <f>_xll.GetPrice(K$2, , "Mid", EOMONTH($A208, 0))</f>
        <v>#N/A No price available before 20/06/2014</v>
      </c>
      <c r="L208" s="141" t="str">
        <f>_xll.GetPrice(L$2, , "Mid", EOMONTH($A208, 0))</f>
        <v>#N/A No price available before 21/11/2014</v>
      </c>
      <c r="M208" s="127" t="e">
        <f t="shared" si="54"/>
        <v>#VALUE!</v>
      </c>
      <c r="N208" s="141" t="str">
        <f>_xll.GetPrice(N$2, , "Mid", EOMONTH($A208, 0))</f>
        <v>#N/A No price available before 11/07/2014</v>
      </c>
      <c r="O208" s="141" t="str">
        <f>_xll.GetPrice(O$2, , "Mid", EOMONTH($A208, 0))</f>
        <v>#N/A No price available before 15/03/2019</v>
      </c>
      <c r="P208" s="127" t="e">
        <f t="shared" si="55"/>
        <v>#VALUE!</v>
      </c>
      <c r="Q208" s="141">
        <f>_xll.GetPrice(Q$2, "MonthlyAverage", "Mid", EOMONTH($A208, 0))</f>
        <v>100</v>
      </c>
      <c r="R208" s="141">
        <f>_xll.GetPrice(R$2, , "Mid", EOMONTH($A208, 0))</f>
        <v>132.5</v>
      </c>
      <c r="S208" s="141">
        <f>_xll.GetPrice(S$2, , "Mid", EOMONTH($A208, 0))</f>
        <v>145</v>
      </c>
      <c r="T208" s="127">
        <f t="shared" si="56"/>
        <v>12.5</v>
      </c>
      <c r="U208" s="141" t="str">
        <f>_xll.GetPrice(U$2, "MonthlyAverage", "Mid", EOMONTH($A208, 0))</f>
        <v>#N/A No price available for MonthlyAverage before 30/07/2010</v>
      </c>
      <c r="V208" s="141" t="str">
        <f>_xll.GetPrice(V$2, "MonthlyAverage", "Mid", EOMONTH($A208, 0))</f>
        <v>#N/A No price available for MonthlyAverage before 29/01/2010</v>
      </c>
      <c r="W208" s="127" t="e">
        <f t="shared" si="57"/>
        <v>#VALUE!</v>
      </c>
      <c r="X208" s="141" t="str">
        <f>_xll.GetPrice(X$2, "MonthlyAverage", "Mid", EOMONTH($A208, 0))</f>
        <v>#N/A No price available for MonthlyAverage before 29/05/2015</v>
      </c>
      <c r="Y208" s="141" t="str">
        <f>_xll.GetPrice(Y$2, "MonthlyAverage", "Mid", EOMONTH($A208, 0))</f>
        <v>#N/A No price available for MonthlyAverage before 31/05/2012</v>
      </c>
      <c r="Z208" s="141" t="str">
        <f>_xll.GetPrice(Z$2, "MonthlyAverage", "Mid", EOMONTH($A208, 0))</f>
        <v>#N/A No price available for MonthlyAverage before 31/05/2012</v>
      </c>
      <c r="AA208" s="141" t="str">
        <f>_xll.GetPrice(AA$2, "MonthlyAverage", "Mid", EOMONTH($A208, 0))</f>
        <v>#N/A No price available for MonthlyAverage before 31/12/2013</v>
      </c>
      <c r="AB208" s="127" t="e">
        <f t="shared" si="58"/>
        <v>#VALUE!</v>
      </c>
      <c r="AC208" s="142" t="e">
        <f t="shared" si="59"/>
        <v>#VALUE!</v>
      </c>
      <c r="AD208" s="119" t="e">
        <f t="shared" si="60"/>
        <v>#VALUE!</v>
      </c>
      <c r="AE208" s="119" t="e">
        <f t="shared" si="61"/>
        <v>#VALUE!</v>
      </c>
      <c r="AF208" s="119" t="e">
        <f t="shared" si="62"/>
        <v>#VALUE!</v>
      </c>
      <c r="AG208" s="119" t="e">
        <f t="shared" si="63"/>
        <v>#VALUE!</v>
      </c>
    </row>
    <row r="209" spans="1:159" x14ac:dyDescent="0.3">
      <c r="A209" s="124">
        <v>40118</v>
      </c>
      <c r="B209" s="143">
        <f>_xll.GetPrice(B$2, "MonthlyAverage", "Mid", EOMONTH($A209, 0))</f>
        <v>280.02999999999997</v>
      </c>
      <c r="C209" s="141">
        <f>_xll.GetPrice(C$2, "MonthlyAverage", "Mid", EOMONTH($A209, 0))</f>
        <v>283.88</v>
      </c>
      <c r="D209" s="127">
        <f t="shared" si="51"/>
        <v>3.8500000000000227</v>
      </c>
      <c r="E209" s="141" t="str">
        <f>_xll.GetPrice(E$2, "MonthlyAverage", "Mid", EOMONTH($A209, 0))</f>
        <v>#N/A No price available for MonthlyAverage before 29/01/2010</v>
      </c>
      <c r="F209" s="141">
        <f>_xll.GetPrice(F$2, "MonthlyAverage", "Mid", EOMONTH($A209, 0))</f>
        <v>258</v>
      </c>
      <c r="G209" s="127" t="e">
        <f t="shared" si="52"/>
        <v>#VALUE!</v>
      </c>
      <c r="H209" s="141" t="str">
        <f>_xll.GetPrice(H$2, "MonthlyAverage", "Mid", EOMONTH($A209, 0))</f>
        <v>#N/A No price available for MonthlyAverage before 31/05/2010</v>
      </c>
      <c r="I209" s="141" t="str">
        <f>_xll.GetPrice(I$2, "MonthlyAverage", "Mid", EOMONTH($A209, 0))</f>
        <v>#N/A No price available for MonthlyAverage before 31/05/2010</v>
      </c>
      <c r="J209" s="127" t="e">
        <f t="shared" si="53"/>
        <v>#VALUE!</v>
      </c>
      <c r="K209" s="141" t="str">
        <f>_xll.GetPrice(K$2, , "Mid", EOMONTH($A209, 0))</f>
        <v>#N/A No price available before 20/06/2014</v>
      </c>
      <c r="L209" s="141" t="str">
        <f>_xll.GetPrice(L$2, , "Mid", EOMONTH($A209, 0))</f>
        <v>#N/A No price available before 21/11/2014</v>
      </c>
      <c r="M209" s="127" t="e">
        <f t="shared" si="54"/>
        <v>#VALUE!</v>
      </c>
      <c r="N209" s="141" t="str">
        <f>_xll.GetPrice(N$2, , "Mid", EOMONTH($A209, 0))</f>
        <v>#N/A No price available before 11/07/2014</v>
      </c>
      <c r="O209" s="141" t="str">
        <f>_xll.GetPrice(O$2, , "Mid", EOMONTH($A209, 0))</f>
        <v>#N/A No price available before 15/03/2019</v>
      </c>
      <c r="P209" s="127" t="e">
        <f t="shared" si="55"/>
        <v>#VALUE!</v>
      </c>
      <c r="Q209" s="141">
        <f>_xll.GetPrice(Q$2, "MonthlyAverage", "Mid", EOMONTH($A209, 0))</f>
        <v>90</v>
      </c>
      <c r="R209" s="141">
        <f>_xll.GetPrice(R$2, , "Mid", EOMONTH($A209, 0))</f>
        <v>127.5</v>
      </c>
      <c r="S209" s="141">
        <f>_xll.GetPrice(S$2, , "Mid", EOMONTH($A209, 0))</f>
        <v>145</v>
      </c>
      <c r="T209" s="127">
        <f t="shared" si="56"/>
        <v>17.5</v>
      </c>
      <c r="U209" s="141" t="str">
        <f>_xll.GetPrice(U$2, "MonthlyAverage", "Mid", EOMONTH($A209, 0))</f>
        <v>#N/A No price available for MonthlyAverage before 30/07/2010</v>
      </c>
      <c r="V209" s="141" t="str">
        <f>_xll.GetPrice(V$2, "MonthlyAverage", "Mid", EOMONTH($A209, 0))</f>
        <v>#N/A No price available for MonthlyAverage before 29/01/2010</v>
      </c>
      <c r="W209" s="127" t="e">
        <f t="shared" si="57"/>
        <v>#VALUE!</v>
      </c>
      <c r="X209" s="141" t="str">
        <f>_xll.GetPrice(X$2, "MonthlyAverage", "Mid", EOMONTH($A209, 0))</f>
        <v>#N/A No price available for MonthlyAverage before 29/05/2015</v>
      </c>
      <c r="Y209" s="141" t="str">
        <f>_xll.GetPrice(Y$2, "MonthlyAverage", "Mid", EOMONTH($A209, 0))</f>
        <v>#N/A No price available for MonthlyAverage before 31/05/2012</v>
      </c>
      <c r="Z209" s="141" t="str">
        <f>_xll.GetPrice(Z$2, "MonthlyAverage", "Mid", EOMONTH($A209, 0))</f>
        <v>#N/A No price available for MonthlyAverage before 31/05/2012</v>
      </c>
      <c r="AA209" s="141" t="str">
        <f>_xll.GetPrice(AA$2, "MonthlyAverage", "Mid", EOMONTH($A209, 0))</f>
        <v>#N/A No price available for MonthlyAverage before 31/12/2013</v>
      </c>
      <c r="AB209" s="127" t="e">
        <f t="shared" si="58"/>
        <v>#VALUE!</v>
      </c>
      <c r="AC209" s="142" t="e">
        <f t="shared" si="59"/>
        <v>#VALUE!</v>
      </c>
      <c r="AD209" s="119" t="e">
        <f t="shared" si="60"/>
        <v>#VALUE!</v>
      </c>
      <c r="AE209" s="119" t="e">
        <f t="shared" si="61"/>
        <v>#VALUE!</v>
      </c>
      <c r="AF209" s="119" t="e">
        <f t="shared" si="62"/>
        <v>#VALUE!</v>
      </c>
      <c r="AG209" s="119" t="e">
        <f t="shared" si="63"/>
        <v>#VALUE!</v>
      </c>
    </row>
    <row r="210" spans="1:159" x14ac:dyDescent="0.3">
      <c r="A210" s="124">
        <v>40148</v>
      </c>
      <c r="B210" s="143">
        <f>_xll.GetPrice(B$2, "MonthlyAverage", "Mid", EOMONTH($A210, 0))</f>
        <v>309.52999999999997</v>
      </c>
      <c r="C210" s="141">
        <f>_xll.GetPrice(C$2, "MonthlyAverage", "Mid", EOMONTH($A210, 0))</f>
        <v>315.7</v>
      </c>
      <c r="D210" s="127">
        <f>C210-B210</f>
        <v>6.1700000000000159</v>
      </c>
      <c r="E210" s="141" t="str">
        <f>_xll.GetPrice(E$2, "MonthlyAverage", "Mid", EOMONTH($A210, 0))</f>
        <v>#N/A No price available for MonthlyAverage before 29/01/2010</v>
      </c>
      <c r="F210" s="141">
        <f>_xll.GetPrice(F$2, "MonthlyAverage", "Mid", EOMONTH($A210, 0))</f>
        <v>285.7</v>
      </c>
      <c r="G210" s="127" t="e">
        <f>F210-E210</f>
        <v>#VALUE!</v>
      </c>
      <c r="H210" s="141" t="str">
        <f>_xll.GetPrice(H$2, "MonthlyAverage", "Mid", EOMONTH($A210, 0))</f>
        <v>#N/A No price available for MonthlyAverage before 31/05/2010</v>
      </c>
      <c r="I210" s="141" t="str">
        <f>_xll.GetPrice(I$2, "MonthlyAverage", "Mid", EOMONTH($A210, 0))</f>
        <v>#N/A No price available for MonthlyAverage before 31/05/2010</v>
      </c>
      <c r="J210" s="127" t="e">
        <f>I210-H210</f>
        <v>#VALUE!</v>
      </c>
      <c r="K210" s="141" t="str">
        <f>_xll.GetPrice(K$2, , "Mid", EOMONTH($A210, 0))</f>
        <v>#N/A No price available before 20/06/2014</v>
      </c>
      <c r="L210" s="141" t="str">
        <f>_xll.GetPrice(L$2, , "Mid", EOMONTH($A210, 0))</f>
        <v>#N/A No price available before 21/11/2014</v>
      </c>
      <c r="M210" s="127" t="e">
        <f t="shared" si="54"/>
        <v>#VALUE!</v>
      </c>
      <c r="N210" s="141" t="str">
        <f>_xll.GetPrice(N$2, , "Mid", EOMONTH($A210, 0))</f>
        <v>#N/A No price available before 11/07/2014</v>
      </c>
      <c r="O210" s="141" t="str">
        <f>_xll.GetPrice(O$2, , "Mid", EOMONTH($A210, 0))</f>
        <v>#N/A No price available before 15/03/2019</v>
      </c>
      <c r="P210" s="127" t="e">
        <f t="shared" si="55"/>
        <v>#VALUE!</v>
      </c>
      <c r="Q210" s="141">
        <f>_xll.GetPrice(Q$2, "MonthlyAverage", "Mid", EOMONTH($A210, 0))</f>
        <v>105</v>
      </c>
      <c r="R210" s="141">
        <f>_xll.GetPrice(R$2, , "Mid", EOMONTH($A210, 0))</f>
        <v>145</v>
      </c>
      <c r="S210" s="141">
        <f>_xll.GetPrice(S$2, , "Mid", EOMONTH($A210, 0))</f>
        <v>162.5</v>
      </c>
      <c r="T210" s="127">
        <f>S210-R210</f>
        <v>17.5</v>
      </c>
      <c r="U210" s="141" t="str">
        <f>_xll.GetPrice(U$2, "MonthlyAverage", "Mid", EOMONTH($A210, 0))</f>
        <v>#N/A No price available for MonthlyAverage before 30/07/2010</v>
      </c>
      <c r="V210" s="141" t="str">
        <f>_xll.GetPrice(V$2, "MonthlyAverage", "Mid", EOMONTH($A210, 0))</f>
        <v>#N/A No price available for MonthlyAverage before 29/01/2010</v>
      </c>
      <c r="W210" s="127" t="e">
        <f>V210-U210</f>
        <v>#VALUE!</v>
      </c>
      <c r="X210" s="141" t="str">
        <f>_xll.GetPrice(X$2, "MonthlyAverage", "Mid", EOMONTH($A210, 0))</f>
        <v>#N/A No price available for MonthlyAverage before 29/05/2015</v>
      </c>
      <c r="Y210" s="141" t="str">
        <f>_xll.GetPrice(Y$2, "MonthlyAverage", "Mid", EOMONTH($A210, 0))</f>
        <v>#N/A No price available for MonthlyAverage before 31/05/2012</v>
      </c>
      <c r="Z210" s="141" t="str">
        <f>_xll.GetPrice(Z$2, "MonthlyAverage", "Mid", EOMONTH($A210, 0))</f>
        <v>#N/A No price available for MonthlyAverage before 31/05/2012</v>
      </c>
      <c r="AA210" s="141" t="str">
        <f>_xll.GetPrice(AA$2, "MonthlyAverage", "Mid", EOMONTH($A210, 0))</f>
        <v>#N/A No price available for MonthlyAverage before 31/12/2013</v>
      </c>
      <c r="AB210" s="127" t="e">
        <f>AA210-Z210</f>
        <v>#VALUE!</v>
      </c>
      <c r="AC210" s="142" t="e">
        <f t="shared" si="59"/>
        <v>#VALUE!</v>
      </c>
      <c r="AD210" s="119" t="e">
        <f t="shared" si="60"/>
        <v>#VALUE!</v>
      </c>
      <c r="AE210" s="119" t="e">
        <f t="shared" si="61"/>
        <v>#VALUE!</v>
      </c>
      <c r="AF210" s="119" t="e">
        <f t="shared" si="62"/>
        <v>#VALUE!</v>
      </c>
      <c r="AG210" s="119" t="e">
        <f t="shared" si="63"/>
        <v>#VALUE!</v>
      </c>
    </row>
    <row r="211" spans="1:159" x14ac:dyDescent="0.3">
      <c r="A211" s="124">
        <v>40179</v>
      </c>
      <c r="B211" s="143">
        <f>_xll.GetPrice(B$2, "MonthlyAverage", "Mid", EOMONTH($A211, 0))</f>
        <v>337.69</v>
      </c>
      <c r="C211" s="141">
        <f>_xll.GetPrice(C$2, "MonthlyAverage", "Mid", EOMONTH($A211, 0))</f>
        <v>341.25</v>
      </c>
      <c r="D211" s="127">
        <f t="shared" ref="D211:D274" si="64">C211-B211</f>
        <v>3.5600000000000023</v>
      </c>
      <c r="E211" s="141">
        <f>_xll.GetPrice(E$2, "MonthlyAverage", "Mid", EOMONTH($A211, 0))</f>
        <v>311.17</v>
      </c>
      <c r="F211" s="141">
        <f>_xll.GetPrice(F$2, "MonthlyAverage", "Mid", EOMONTH($A211, 0))</f>
        <v>314.75</v>
      </c>
      <c r="G211" s="127">
        <f t="shared" ref="G211:G274" si="65">F211-E211</f>
        <v>3.5799999999999841</v>
      </c>
      <c r="H211" s="141" t="str">
        <f>_xll.GetPrice(H$2, "MonthlyAverage", "Mid", EOMONTH($A211, 0))</f>
        <v>#N/A No price available for MonthlyAverage before 31/05/2010</v>
      </c>
      <c r="I211" s="141" t="str">
        <f>_xll.GetPrice(I$2, "MonthlyAverage", "Mid", EOMONTH($A211, 0))</f>
        <v>#N/A No price available for MonthlyAverage before 31/05/2010</v>
      </c>
      <c r="J211" s="127" t="e">
        <f t="shared" ref="J211:J274" si="66">I211-H211</f>
        <v>#VALUE!</v>
      </c>
      <c r="K211" s="141" t="str">
        <f>_xll.GetPrice(K$2, , "Mid", EOMONTH($A211, 0))</f>
        <v>#N/A No price available before 20/06/2014</v>
      </c>
      <c r="L211" s="141" t="str">
        <f>_xll.GetPrice(L$2, , "Mid", EOMONTH($A211, 0))</f>
        <v>#N/A No price available before 21/11/2014</v>
      </c>
      <c r="M211" s="127" t="e">
        <f t="shared" si="54"/>
        <v>#VALUE!</v>
      </c>
      <c r="N211" s="141" t="str">
        <f>_xll.GetPrice(N$2, , "Mid", EOMONTH($A211, 0))</f>
        <v>#N/A No price available before 11/07/2014</v>
      </c>
      <c r="O211" s="141" t="str">
        <f>_xll.GetPrice(O$2, , "Mid", EOMONTH($A211, 0))</f>
        <v>#N/A No price available before 15/03/2019</v>
      </c>
      <c r="P211" s="127" t="e">
        <f t="shared" si="55"/>
        <v>#VALUE!</v>
      </c>
      <c r="Q211" s="141">
        <f>_xll.GetPrice(Q$2, "MonthlyAverage", "Mid", EOMONTH($A211, 0))</f>
        <v>128.75</v>
      </c>
      <c r="R211" s="141">
        <f>_xll.GetPrice(R$2, , "Mid", EOMONTH($A211, 0))</f>
        <v>172.5</v>
      </c>
      <c r="S211" s="141">
        <f>_xll.GetPrice(S$2, , "Mid", EOMONTH($A211, 0))</f>
        <v>182.5</v>
      </c>
      <c r="T211" s="127">
        <f t="shared" ref="T211:T274" si="67">S211-R211</f>
        <v>10</v>
      </c>
      <c r="U211" s="141" t="str">
        <f>_xll.GetPrice(U$2, "MonthlyAverage", "Mid", EOMONTH($A211, 0))</f>
        <v>#N/A No price available for MonthlyAverage before 30/07/2010</v>
      </c>
      <c r="V211" s="141">
        <f>_xll.GetPrice(V$2, "MonthlyAverage", "Mid", EOMONTH($A211, 0))</f>
        <v>372.01</v>
      </c>
      <c r="W211" s="127" t="e">
        <f t="shared" ref="W211:W274" si="68">V211-U211</f>
        <v>#VALUE!</v>
      </c>
      <c r="X211" s="141" t="str">
        <f>_xll.GetPrice(X$2, "MonthlyAverage", "Mid", EOMONTH($A211, 0))</f>
        <v>#N/A No price available for MonthlyAverage before 29/05/2015</v>
      </c>
      <c r="Y211" s="141" t="str">
        <f>_xll.GetPrice(Y$2, "MonthlyAverage", "Mid", EOMONTH($A211, 0))</f>
        <v>#N/A No price available for MonthlyAverage before 31/05/2012</v>
      </c>
      <c r="Z211" s="141" t="str">
        <f>_xll.GetPrice(Z$2, "MonthlyAverage", "Mid", EOMONTH($A211, 0))</f>
        <v>#N/A No price available for MonthlyAverage before 31/05/2012</v>
      </c>
      <c r="AA211" s="141" t="str">
        <f>_xll.GetPrice(AA$2, "MonthlyAverage", "Mid", EOMONTH($A211, 0))</f>
        <v>#N/A No price available for MonthlyAverage before 31/12/2013</v>
      </c>
      <c r="AB211" s="127" t="e">
        <f t="shared" ref="AB211:AB274" si="69">AA211-Z211</f>
        <v>#VALUE!</v>
      </c>
      <c r="AC211" s="142" t="e">
        <f t="shared" si="59"/>
        <v>#VALUE!</v>
      </c>
      <c r="AD211" s="119" t="e">
        <f t="shared" si="60"/>
        <v>#VALUE!</v>
      </c>
      <c r="AE211" s="119" t="e">
        <f t="shared" si="61"/>
        <v>#VALUE!</v>
      </c>
      <c r="AF211" s="119">
        <f t="shared" si="62"/>
        <v>30.759999999999991</v>
      </c>
      <c r="AG211" s="119" t="e">
        <f t="shared" si="63"/>
        <v>#VALUE!</v>
      </c>
    </row>
    <row r="212" spans="1:159" x14ac:dyDescent="0.3">
      <c r="A212" s="124">
        <v>40210</v>
      </c>
      <c r="B212" s="143">
        <f>_xll.GetPrice(B$2, "MonthlyAverage", "Mid", EOMONTH($A212, 0))</f>
        <v>338.07</v>
      </c>
      <c r="C212" s="141">
        <f>_xll.GetPrice(C$2, "MonthlyAverage", "Mid", EOMONTH($A212, 0))</f>
        <v>341.63</v>
      </c>
      <c r="D212" s="127">
        <f t="shared" si="64"/>
        <v>3.5600000000000023</v>
      </c>
      <c r="E212" s="141">
        <f>_xll.GetPrice(E$2, "MonthlyAverage", "Mid", EOMONTH($A212, 0))</f>
        <v>310.23</v>
      </c>
      <c r="F212" s="141">
        <f>_xll.GetPrice(F$2, "MonthlyAverage", "Mid", EOMONTH($A212, 0))</f>
        <v>314.63</v>
      </c>
      <c r="G212" s="127">
        <f t="shared" si="65"/>
        <v>4.3999999999999773</v>
      </c>
      <c r="H212" s="141" t="str">
        <f>_xll.GetPrice(H$2, "MonthlyAverage", "Mid", EOMONTH($A212, 0))</f>
        <v>#N/A No price available for MonthlyAverage before 31/05/2010</v>
      </c>
      <c r="I212" s="141" t="str">
        <f>_xll.GetPrice(I$2, "MonthlyAverage", "Mid", EOMONTH($A212, 0))</f>
        <v>#N/A No price available for MonthlyAverage before 31/05/2010</v>
      </c>
      <c r="J212" s="127" t="e">
        <f t="shared" si="66"/>
        <v>#VALUE!</v>
      </c>
      <c r="K212" s="141" t="str">
        <f>_xll.GetPrice(K$2, , "Mid", EOMONTH($A212, 0))</f>
        <v>#N/A No price available before 20/06/2014</v>
      </c>
      <c r="L212" s="141" t="str">
        <f>_xll.GetPrice(L$2, , "Mid", EOMONTH($A212, 0))</f>
        <v>#N/A No price available before 21/11/2014</v>
      </c>
      <c r="M212" s="127" t="e">
        <f t="shared" si="54"/>
        <v>#VALUE!</v>
      </c>
      <c r="N212" s="141" t="str">
        <f>_xll.GetPrice(N$2, , "Mid", EOMONTH($A212, 0))</f>
        <v>#N/A No price available before 11/07/2014</v>
      </c>
      <c r="O212" s="141" t="str">
        <f>_xll.GetPrice(O$2, , "Mid", EOMONTH($A212, 0))</f>
        <v>#N/A No price available before 15/03/2019</v>
      </c>
      <c r="P212" s="127" t="e">
        <f t="shared" si="55"/>
        <v>#VALUE!</v>
      </c>
      <c r="Q212" s="141">
        <f>_xll.GetPrice(Q$2, "MonthlyAverage", "Mid", EOMONTH($A212, 0))</f>
        <v>130</v>
      </c>
      <c r="R212" s="141">
        <f>_xll.GetPrice(R$2, , "Mid", EOMONTH($A212, 0))</f>
        <v>175</v>
      </c>
      <c r="S212" s="141">
        <f>_xll.GetPrice(S$2, , "Mid", EOMONTH($A212, 0))</f>
        <v>182.5</v>
      </c>
      <c r="T212" s="127">
        <f t="shared" si="67"/>
        <v>7.5</v>
      </c>
      <c r="U212" s="141" t="str">
        <f>_xll.GetPrice(U$2, "MonthlyAverage", "Mid", EOMONTH($A212, 0))</f>
        <v>#N/A No price available for MonthlyAverage before 30/07/2010</v>
      </c>
      <c r="V212" s="141">
        <f>_xll.GetPrice(V$2, "MonthlyAverage", "Mid", EOMONTH($A212, 0))</f>
        <v>357.22</v>
      </c>
      <c r="W212" s="127" t="e">
        <f t="shared" si="68"/>
        <v>#VALUE!</v>
      </c>
      <c r="X212" s="141" t="str">
        <f>_xll.GetPrice(X$2, "MonthlyAverage", "Mid", EOMONTH($A212, 0))</f>
        <v>#N/A No price available for MonthlyAverage before 29/05/2015</v>
      </c>
      <c r="Y212" s="141" t="str">
        <f>_xll.GetPrice(Y$2, "MonthlyAverage", "Mid", EOMONTH($A212, 0))</f>
        <v>#N/A No price available for MonthlyAverage before 31/05/2012</v>
      </c>
      <c r="Z212" s="141" t="str">
        <f>_xll.GetPrice(Z$2, "MonthlyAverage", "Mid", EOMONTH($A212, 0))</f>
        <v>#N/A No price available for MonthlyAverage before 31/05/2012</v>
      </c>
      <c r="AA212" s="141" t="str">
        <f>_xll.GetPrice(AA$2, "MonthlyAverage", "Mid", EOMONTH($A212, 0))</f>
        <v>#N/A No price available for MonthlyAverage before 31/12/2013</v>
      </c>
      <c r="AB212" s="127" t="e">
        <f t="shared" si="69"/>
        <v>#VALUE!</v>
      </c>
      <c r="AC212" s="142" t="e">
        <f t="shared" si="59"/>
        <v>#VALUE!</v>
      </c>
      <c r="AD212" s="119" t="e">
        <f t="shared" si="60"/>
        <v>#VALUE!</v>
      </c>
      <c r="AE212" s="119" t="e">
        <f t="shared" si="61"/>
        <v>#VALUE!</v>
      </c>
      <c r="AF212" s="119">
        <f t="shared" si="62"/>
        <v>15.590000000000032</v>
      </c>
      <c r="AG212" s="119" t="e">
        <f t="shared" si="63"/>
        <v>#VALUE!</v>
      </c>
    </row>
    <row r="213" spans="1:159" x14ac:dyDescent="0.3">
      <c r="A213" s="124">
        <v>40238</v>
      </c>
      <c r="B213" s="143">
        <f>_xll.GetPrice(B$2, "MonthlyAverage", "Mid", EOMONTH($A213, 0))</f>
        <v>397.66</v>
      </c>
      <c r="C213" s="141">
        <f>_xll.GetPrice(C$2, "MonthlyAverage", "Mid", EOMONTH($A213, 0))</f>
        <v>399.63</v>
      </c>
      <c r="D213" s="127">
        <f t="shared" si="64"/>
        <v>1.9699999999999704</v>
      </c>
      <c r="E213" s="141">
        <f>_xll.GetPrice(E$2, "MonthlyAverage", "Mid", EOMONTH($A213, 0))</f>
        <v>359.66</v>
      </c>
      <c r="F213" s="141">
        <f>_xll.GetPrice(F$2, "MonthlyAverage", "Mid", EOMONTH($A213, 0))</f>
        <v>365</v>
      </c>
      <c r="G213" s="127">
        <f t="shared" si="65"/>
        <v>5.339999999999975</v>
      </c>
      <c r="H213" s="141" t="str">
        <f>_xll.GetPrice(H$2, "MonthlyAverage", "Mid", EOMONTH($A213, 0))</f>
        <v>#N/A No price available for MonthlyAverage before 31/05/2010</v>
      </c>
      <c r="I213" s="141" t="str">
        <f>_xll.GetPrice(I$2, "MonthlyAverage", "Mid", EOMONTH($A213, 0))</f>
        <v>#N/A No price available for MonthlyAverage before 31/05/2010</v>
      </c>
      <c r="J213" s="127" t="e">
        <f t="shared" si="66"/>
        <v>#VALUE!</v>
      </c>
      <c r="K213" s="141" t="str">
        <f>_xll.GetPrice(K$2, , "Mid", EOMONTH($A213, 0))</f>
        <v>#N/A No price available before 20/06/2014</v>
      </c>
      <c r="L213" s="141" t="str">
        <f>_xll.GetPrice(L$2, , "Mid", EOMONTH($A213, 0))</f>
        <v>#N/A No price available before 21/11/2014</v>
      </c>
      <c r="M213" s="127" t="e">
        <f t="shared" si="54"/>
        <v>#VALUE!</v>
      </c>
      <c r="N213" s="141" t="str">
        <f>_xll.GetPrice(N$2, , "Mid", EOMONTH($A213, 0))</f>
        <v>#N/A No price available before 11/07/2014</v>
      </c>
      <c r="O213" s="141" t="str">
        <f>_xll.GetPrice(O$2, , "Mid", EOMONTH($A213, 0))</f>
        <v>#N/A No price available before 15/03/2019</v>
      </c>
      <c r="P213" s="127" t="e">
        <f t="shared" si="55"/>
        <v>#VALUE!</v>
      </c>
      <c r="Q213" s="141">
        <f>_xll.GetPrice(Q$2, "MonthlyAverage", "Mid", EOMONTH($A213, 0))</f>
        <v>150</v>
      </c>
      <c r="R213" s="141">
        <f>_xll.GetPrice(R$2, , "Mid", EOMONTH($A213, 0))</f>
        <v>195</v>
      </c>
      <c r="S213" s="141">
        <f>_xll.GetPrice(S$2, , "Mid", EOMONTH($A213, 0))</f>
        <v>205</v>
      </c>
      <c r="T213" s="127">
        <f t="shared" si="67"/>
        <v>10</v>
      </c>
      <c r="U213" s="141" t="str">
        <f>_xll.GetPrice(U$2, "MonthlyAverage", "Mid", EOMONTH($A213, 0))</f>
        <v>#N/A No price available for MonthlyAverage before 30/07/2010</v>
      </c>
      <c r="V213" s="141">
        <f>_xll.GetPrice(V$2, "MonthlyAverage", "Mid", EOMONTH($A213, 0))</f>
        <v>414.52</v>
      </c>
      <c r="W213" s="127" t="e">
        <f t="shared" si="68"/>
        <v>#VALUE!</v>
      </c>
      <c r="X213" s="141" t="str">
        <f>_xll.GetPrice(X$2, "MonthlyAverage", "Mid", EOMONTH($A213, 0))</f>
        <v>#N/A No price available for MonthlyAverage before 29/05/2015</v>
      </c>
      <c r="Y213" s="141" t="str">
        <f>_xll.GetPrice(Y$2, "MonthlyAverage", "Mid", EOMONTH($A213, 0))</f>
        <v>#N/A No price available for MonthlyAverage before 31/05/2012</v>
      </c>
      <c r="Z213" s="141" t="str">
        <f>_xll.GetPrice(Z$2, "MonthlyAverage", "Mid", EOMONTH($A213, 0))</f>
        <v>#N/A No price available for MonthlyAverage before 31/05/2012</v>
      </c>
      <c r="AA213" s="141" t="str">
        <f>_xll.GetPrice(AA$2, "MonthlyAverage", "Mid", EOMONTH($A213, 0))</f>
        <v>#N/A No price available for MonthlyAverage before 31/12/2013</v>
      </c>
      <c r="AB213" s="127" t="e">
        <f t="shared" si="69"/>
        <v>#VALUE!</v>
      </c>
      <c r="AC213" s="142" t="e">
        <f t="shared" si="59"/>
        <v>#VALUE!</v>
      </c>
      <c r="AD213" s="119" t="e">
        <f t="shared" si="60"/>
        <v>#VALUE!</v>
      </c>
      <c r="AE213" s="119" t="e">
        <f t="shared" si="61"/>
        <v>#VALUE!</v>
      </c>
      <c r="AF213" s="119">
        <f t="shared" si="62"/>
        <v>14.889999999999986</v>
      </c>
      <c r="AG213" s="119" t="e">
        <f t="shared" si="63"/>
        <v>#VALUE!</v>
      </c>
    </row>
    <row r="214" spans="1:159" x14ac:dyDescent="0.3">
      <c r="A214" s="124">
        <v>40269</v>
      </c>
      <c r="B214" s="143">
        <f>_xll.GetPrice(B$2, "MonthlyAverage", "Mid", EOMONTH($A214, 0))</f>
        <v>438.59</v>
      </c>
      <c r="C214" s="141">
        <f>_xll.GetPrice(C$2, "MonthlyAverage", "Mid", EOMONTH($A214, 0))</f>
        <v>441</v>
      </c>
      <c r="D214" s="127">
        <f t="shared" si="64"/>
        <v>2.410000000000025</v>
      </c>
      <c r="E214" s="141">
        <f>_xll.GetPrice(E$2, "MonthlyAverage", "Mid", EOMONTH($A214, 0))</f>
        <v>401.28</v>
      </c>
      <c r="F214" s="141">
        <f>_xll.GetPrice(F$2, "MonthlyAverage", "Mid", EOMONTH($A214, 0))</f>
        <v>405.5</v>
      </c>
      <c r="G214" s="127">
        <f t="shared" si="65"/>
        <v>4.2200000000000273</v>
      </c>
      <c r="H214" s="141" t="str">
        <f>_xll.GetPrice(H$2, "MonthlyAverage", "Mid", EOMONTH($A214, 0))</f>
        <v>#N/A No price available for MonthlyAverage before 31/05/2010</v>
      </c>
      <c r="I214" s="141" t="str">
        <f>_xll.GetPrice(I$2, "MonthlyAverage", "Mid", EOMONTH($A214, 0))</f>
        <v>#N/A No price available for MonthlyAverage before 31/05/2010</v>
      </c>
      <c r="J214" s="127" t="e">
        <f t="shared" si="66"/>
        <v>#VALUE!</v>
      </c>
      <c r="K214" s="141" t="str">
        <f>_xll.GetPrice(K$2, , "Mid", EOMONTH($A214, 0))</f>
        <v>#N/A No price available before 20/06/2014</v>
      </c>
      <c r="L214" s="141" t="str">
        <f>_xll.GetPrice(L$2, , "Mid", EOMONTH($A214, 0))</f>
        <v>#N/A No price available before 21/11/2014</v>
      </c>
      <c r="M214" s="127" t="e">
        <f t="shared" si="54"/>
        <v>#VALUE!</v>
      </c>
      <c r="N214" s="141" t="str">
        <f>_xll.GetPrice(N$2, , "Mid", EOMONTH($A214, 0))</f>
        <v>#N/A No price available before 11/07/2014</v>
      </c>
      <c r="O214" s="141" t="str">
        <f>_xll.GetPrice(O$2, , "Mid", EOMONTH($A214, 0))</f>
        <v>#N/A No price available before 15/03/2019</v>
      </c>
      <c r="P214" s="127" t="e">
        <f t="shared" si="55"/>
        <v>#VALUE!</v>
      </c>
      <c r="Q214" s="141">
        <f>_xll.GetPrice(Q$2, "MonthlyAverage", "Mid", EOMONTH($A214, 0))</f>
        <v>207.5</v>
      </c>
      <c r="R214" s="141">
        <f>_xll.GetPrice(R$2, , "Mid", EOMONTH($A214, 0))</f>
        <v>255</v>
      </c>
      <c r="S214" s="141">
        <f>_xll.GetPrice(S$2, , "Mid", EOMONTH($A214, 0))</f>
        <v>265</v>
      </c>
      <c r="T214" s="127">
        <f t="shared" si="67"/>
        <v>10</v>
      </c>
      <c r="U214" s="141" t="str">
        <f>_xll.GetPrice(U$2, "MonthlyAverage", "Mid", EOMONTH($A214, 0))</f>
        <v>#N/A No price available for MonthlyAverage before 30/07/2010</v>
      </c>
      <c r="V214" s="141">
        <f>_xll.GetPrice(V$2, "MonthlyAverage", "Mid", EOMONTH($A214, 0))</f>
        <v>463.72</v>
      </c>
      <c r="W214" s="127" t="e">
        <f t="shared" si="68"/>
        <v>#VALUE!</v>
      </c>
      <c r="X214" s="141" t="str">
        <f>_xll.GetPrice(X$2, "MonthlyAverage", "Mid", EOMONTH($A214, 0))</f>
        <v>#N/A No price available for MonthlyAverage before 29/05/2015</v>
      </c>
      <c r="Y214" s="141" t="str">
        <f>_xll.GetPrice(Y$2, "MonthlyAverage", "Mid", EOMONTH($A214, 0))</f>
        <v>#N/A No price available for MonthlyAverage before 31/05/2012</v>
      </c>
      <c r="Z214" s="141" t="str">
        <f>_xll.GetPrice(Z$2, "MonthlyAverage", "Mid", EOMONTH($A214, 0))</f>
        <v>#N/A No price available for MonthlyAverage before 31/05/2012</v>
      </c>
      <c r="AA214" s="141" t="str">
        <f>_xll.GetPrice(AA$2, "MonthlyAverage", "Mid", EOMONTH($A214, 0))</f>
        <v>#N/A No price available for MonthlyAverage before 31/12/2013</v>
      </c>
      <c r="AB214" s="127" t="e">
        <f t="shared" si="69"/>
        <v>#VALUE!</v>
      </c>
      <c r="AC214" s="142" t="e">
        <f t="shared" si="59"/>
        <v>#VALUE!</v>
      </c>
      <c r="AD214" s="119" t="e">
        <f t="shared" si="60"/>
        <v>#VALUE!</v>
      </c>
      <c r="AE214" s="119" t="e">
        <f t="shared" si="61"/>
        <v>#VALUE!</v>
      </c>
      <c r="AF214" s="119">
        <f t="shared" si="62"/>
        <v>22.720000000000027</v>
      </c>
      <c r="AG214" s="119" t="e">
        <f t="shared" si="63"/>
        <v>#VALUE!</v>
      </c>
    </row>
    <row r="215" spans="1:159" x14ac:dyDescent="0.3">
      <c r="A215" s="124">
        <v>40299</v>
      </c>
      <c r="B215" s="143">
        <f>_xll.GetPrice(B$2, "MonthlyAverage", "Mid", EOMONTH($A215, 0))</f>
        <v>379.71</v>
      </c>
      <c r="C215" s="141">
        <f>_xll.GetPrice(C$2, "MonthlyAverage", "Mid", EOMONTH($A215, 0))</f>
        <v>383.88</v>
      </c>
      <c r="D215" s="127">
        <f t="shared" si="64"/>
        <v>4.1700000000000159</v>
      </c>
      <c r="E215" s="141">
        <f>_xll.GetPrice(E$2, "MonthlyAverage", "Mid", EOMONTH($A215, 0))</f>
        <v>347.06</v>
      </c>
      <c r="F215" s="141">
        <f>_xll.GetPrice(F$2, "MonthlyAverage", "Mid", EOMONTH($A215, 0))</f>
        <v>352</v>
      </c>
      <c r="G215" s="127">
        <f t="shared" si="65"/>
        <v>4.9399999999999977</v>
      </c>
      <c r="H215" s="141">
        <f>_xll.GetPrice(H$2, "MonthlyAverage", "Mid", EOMONTH($A215, 0))</f>
        <v>316.88</v>
      </c>
      <c r="I215" s="141">
        <f>_xll.GetPrice(I$2, "MonthlyAverage", "Mid", EOMONTH($A215, 0))</f>
        <v>324.25</v>
      </c>
      <c r="J215" s="127">
        <f t="shared" si="66"/>
        <v>7.3700000000000045</v>
      </c>
      <c r="K215" s="141" t="str">
        <f>_xll.GetPrice(K$2, , "Mid", EOMONTH($A215, 0))</f>
        <v>#N/A No price available before 20/06/2014</v>
      </c>
      <c r="L215" s="141" t="str">
        <f>_xll.GetPrice(L$2, , "Mid", EOMONTH($A215, 0))</f>
        <v>#N/A No price available before 21/11/2014</v>
      </c>
      <c r="M215" s="127" t="e">
        <f t="shared" si="54"/>
        <v>#VALUE!</v>
      </c>
      <c r="N215" s="141" t="str">
        <f>_xll.GetPrice(N$2, , "Mid", EOMONTH($A215, 0))</f>
        <v>#N/A No price available before 11/07/2014</v>
      </c>
      <c r="O215" s="141" t="str">
        <f>_xll.GetPrice(O$2, , "Mid", EOMONTH($A215, 0))</f>
        <v>#N/A No price available before 15/03/2019</v>
      </c>
      <c r="P215" s="127" t="e">
        <f t="shared" si="55"/>
        <v>#VALUE!</v>
      </c>
      <c r="Q215" s="141">
        <f>_xll.GetPrice(Q$2, "MonthlyAverage", "Mid", EOMONTH($A215, 0))</f>
        <v>175</v>
      </c>
      <c r="R215" s="141">
        <f>_xll.GetPrice(R$2, , "Mid", EOMONTH($A215, 0))</f>
        <v>225</v>
      </c>
      <c r="S215" s="141">
        <f>_xll.GetPrice(S$2, , "Mid", EOMONTH($A215, 0))</f>
        <v>240</v>
      </c>
      <c r="T215" s="127">
        <f t="shared" si="67"/>
        <v>15</v>
      </c>
      <c r="U215" s="141" t="str">
        <f>_xll.GetPrice(U$2, "MonthlyAverage", "Mid", EOMONTH($A215, 0))</f>
        <v>#N/A No price available for MonthlyAverage before 30/07/2010</v>
      </c>
      <c r="V215" s="141">
        <f>_xll.GetPrice(V$2, "MonthlyAverage", "Mid", EOMONTH($A215, 0))</f>
        <v>384.48</v>
      </c>
      <c r="W215" s="127" t="e">
        <f t="shared" si="68"/>
        <v>#VALUE!</v>
      </c>
      <c r="X215" s="141" t="str">
        <f>_xll.GetPrice(X$2, "MonthlyAverage", "Mid", EOMONTH($A215, 0))</f>
        <v>#N/A No price available for MonthlyAverage before 29/05/2015</v>
      </c>
      <c r="Y215" s="141" t="str">
        <f>_xll.GetPrice(Y$2, "MonthlyAverage", "Mid", EOMONTH($A215, 0))</f>
        <v>#N/A No price available for MonthlyAverage before 31/05/2012</v>
      </c>
      <c r="Z215" s="141" t="str">
        <f>_xll.GetPrice(Z$2, "MonthlyAverage", "Mid", EOMONTH($A215, 0))</f>
        <v>#N/A No price available for MonthlyAverage before 31/05/2012</v>
      </c>
      <c r="AA215" s="141" t="str">
        <f>_xll.GetPrice(AA$2, "MonthlyAverage", "Mid", EOMONTH($A215, 0))</f>
        <v>#N/A No price available for MonthlyAverage before 31/12/2013</v>
      </c>
      <c r="AB215" s="127" t="e">
        <f t="shared" si="69"/>
        <v>#VALUE!</v>
      </c>
      <c r="AC215" s="142" t="e">
        <f t="shared" si="59"/>
        <v>#VALUE!</v>
      </c>
      <c r="AD215" s="119" t="e">
        <f t="shared" si="60"/>
        <v>#VALUE!</v>
      </c>
      <c r="AE215" s="119" t="e">
        <f t="shared" si="61"/>
        <v>#VALUE!</v>
      </c>
      <c r="AF215" s="119">
        <f t="shared" si="62"/>
        <v>0.60000000000002274</v>
      </c>
      <c r="AG215" s="119" t="e">
        <f t="shared" si="63"/>
        <v>#VALUE!</v>
      </c>
    </row>
    <row r="216" spans="1:159" x14ac:dyDescent="0.3">
      <c r="A216" s="124">
        <v>40330</v>
      </c>
      <c r="B216" s="143">
        <f>_xll.GetPrice(B$2, "MonthlyAverage", "Mid", EOMONTH($A216, 0))</f>
        <v>318.5</v>
      </c>
      <c r="C216" s="141">
        <f>_xll.GetPrice(C$2, "MonthlyAverage", "Mid", EOMONTH($A216, 0))</f>
        <v>320.25</v>
      </c>
      <c r="D216" s="127">
        <f t="shared" si="64"/>
        <v>1.75</v>
      </c>
      <c r="E216" s="141">
        <f>_xll.GetPrice(E$2, "MonthlyAverage", "Mid", EOMONTH($A216, 0))</f>
        <v>282.66000000000003</v>
      </c>
      <c r="F216" s="141">
        <f>_xll.GetPrice(F$2, "MonthlyAverage", "Mid", EOMONTH($A216, 0))</f>
        <v>286.13</v>
      </c>
      <c r="G216" s="127">
        <f t="shared" si="65"/>
        <v>3.4699999999999704</v>
      </c>
      <c r="H216" s="141">
        <f>_xll.GetPrice(H$2, "MonthlyAverage", "Mid", EOMONTH($A216, 0))</f>
        <v>281.83</v>
      </c>
      <c r="I216" s="141">
        <f>_xll.GetPrice(I$2, "MonthlyAverage", "Mid", EOMONTH($A216, 0))</f>
        <v>291.67</v>
      </c>
      <c r="J216" s="127">
        <f t="shared" si="66"/>
        <v>9.8400000000000318</v>
      </c>
      <c r="K216" s="141" t="str">
        <f>_xll.GetPrice(K$2, , "Mid", EOMONTH($A216, 0))</f>
        <v>#N/A No price available before 20/06/2014</v>
      </c>
      <c r="L216" s="141" t="str">
        <f>_xll.GetPrice(L$2, , "Mid", EOMONTH($A216, 0))</f>
        <v>#N/A No price available before 21/11/2014</v>
      </c>
      <c r="M216" s="127" t="e">
        <f t="shared" si="54"/>
        <v>#VALUE!</v>
      </c>
      <c r="N216" s="141" t="str">
        <f>_xll.GetPrice(N$2, , "Mid", EOMONTH($A216, 0))</f>
        <v>#N/A No price available before 11/07/2014</v>
      </c>
      <c r="O216" s="141" t="str">
        <f>_xll.GetPrice(O$2, , "Mid", EOMONTH($A216, 0))</f>
        <v>#N/A No price available before 15/03/2019</v>
      </c>
      <c r="P216" s="127" t="e">
        <f t="shared" si="55"/>
        <v>#VALUE!</v>
      </c>
      <c r="Q216" s="141">
        <f>_xll.GetPrice(Q$2, "MonthlyAverage", "Mid", EOMONTH($A216, 0))</f>
        <v>150</v>
      </c>
      <c r="R216" s="141">
        <f>_xll.GetPrice(R$2, , "Mid", EOMONTH($A216, 0))</f>
        <v>195</v>
      </c>
      <c r="S216" s="141">
        <f>_xll.GetPrice(S$2, , "Mid", EOMONTH($A216, 0))</f>
        <v>215</v>
      </c>
      <c r="T216" s="127">
        <f t="shared" si="67"/>
        <v>20</v>
      </c>
      <c r="U216" s="141" t="str">
        <f>_xll.GetPrice(U$2, "MonthlyAverage", "Mid", EOMONTH($A216, 0))</f>
        <v>#N/A No price available for MonthlyAverage before 30/07/2010</v>
      </c>
      <c r="V216" s="141">
        <f>_xll.GetPrice(V$2, "MonthlyAverage", "Mid", EOMONTH($A216, 0))</f>
        <v>342.96</v>
      </c>
      <c r="W216" s="127" t="e">
        <f t="shared" si="68"/>
        <v>#VALUE!</v>
      </c>
      <c r="X216" s="141" t="str">
        <f>_xll.GetPrice(X$2, "MonthlyAverage", "Mid", EOMONTH($A216, 0))</f>
        <v>#N/A No price available for MonthlyAverage before 29/05/2015</v>
      </c>
      <c r="Y216" s="141" t="str">
        <f>_xll.GetPrice(Y$2, "MonthlyAverage", "Mid", EOMONTH($A216, 0))</f>
        <v>#N/A No price available for MonthlyAverage before 31/05/2012</v>
      </c>
      <c r="Z216" s="141" t="str">
        <f>_xll.GetPrice(Z$2, "MonthlyAverage", "Mid", EOMONTH($A216, 0))</f>
        <v>#N/A No price available for MonthlyAverage before 31/05/2012</v>
      </c>
      <c r="AA216" s="141" t="str">
        <f>_xll.GetPrice(AA$2, "MonthlyAverage", "Mid", EOMONTH($A216, 0))</f>
        <v>#N/A No price available for MonthlyAverage before 31/12/2013</v>
      </c>
      <c r="AB216" s="127" t="e">
        <f t="shared" si="69"/>
        <v>#VALUE!</v>
      </c>
      <c r="AC216" s="142" t="e">
        <f t="shared" si="59"/>
        <v>#VALUE!</v>
      </c>
      <c r="AD216" s="119" t="e">
        <f t="shared" si="60"/>
        <v>#VALUE!</v>
      </c>
      <c r="AE216" s="119" t="e">
        <f t="shared" si="61"/>
        <v>#VALUE!</v>
      </c>
      <c r="AF216" s="119">
        <f t="shared" si="62"/>
        <v>22.70999999999998</v>
      </c>
      <c r="AG216" s="119" t="e">
        <f t="shared" si="63"/>
        <v>#VALUE!</v>
      </c>
    </row>
    <row r="217" spans="1:159" x14ac:dyDescent="0.3">
      <c r="A217" s="124">
        <v>40360</v>
      </c>
      <c r="B217" s="143">
        <f>_xll.GetPrice(B$2, "MonthlyAverage", "Mid", EOMONTH($A217, 0))</f>
        <v>339.06</v>
      </c>
      <c r="C217" s="141">
        <f>_xll.GetPrice(C$2, "MonthlyAverage", "Mid", EOMONTH($A217, 0))</f>
        <v>343.3</v>
      </c>
      <c r="D217" s="127">
        <f t="shared" si="64"/>
        <v>4.2400000000000091</v>
      </c>
      <c r="E217" s="141">
        <f>_xll.GetPrice(E$2, "MonthlyAverage", "Mid", EOMONTH($A217, 0))</f>
        <v>311.18</v>
      </c>
      <c r="F217" s="141">
        <f>_xll.GetPrice(F$2, "MonthlyAverage", "Mid", EOMONTH($A217, 0))</f>
        <v>315.60000000000002</v>
      </c>
      <c r="G217" s="127">
        <f t="shared" si="65"/>
        <v>4.4200000000000159</v>
      </c>
      <c r="H217" s="141">
        <f>_xll.GetPrice(H$2, "MonthlyAverage", "Mid", EOMONTH($A217, 0))</f>
        <v>291</v>
      </c>
      <c r="I217" s="141">
        <f>_xll.GetPrice(I$2, "MonthlyAverage", "Mid", EOMONTH($A217, 0))</f>
        <v>304.7</v>
      </c>
      <c r="J217" s="127">
        <f t="shared" si="66"/>
        <v>13.699999999999989</v>
      </c>
      <c r="K217" s="141" t="str">
        <f>_xll.GetPrice(K$2, , "Mid", EOMONTH($A217, 0))</f>
        <v>#N/A No price available before 20/06/2014</v>
      </c>
      <c r="L217" s="141" t="str">
        <f>_xll.GetPrice(L$2, , "Mid", EOMONTH($A217, 0))</f>
        <v>#N/A No price available before 21/11/2014</v>
      </c>
      <c r="M217" s="127" t="e">
        <f t="shared" si="54"/>
        <v>#VALUE!</v>
      </c>
      <c r="N217" s="141" t="str">
        <f>_xll.GetPrice(N$2, , "Mid", EOMONTH($A217, 0))</f>
        <v>#N/A No price available before 11/07/2014</v>
      </c>
      <c r="O217" s="141" t="str">
        <f>_xll.GetPrice(O$2, , "Mid", EOMONTH($A217, 0))</f>
        <v>#N/A No price available before 15/03/2019</v>
      </c>
      <c r="P217" s="127" t="e">
        <f t="shared" si="55"/>
        <v>#VALUE!</v>
      </c>
      <c r="Q217" s="141">
        <f>_xll.GetPrice(Q$2, "MonthlyAverage", "Mid", EOMONTH($A217, 0))</f>
        <v>135</v>
      </c>
      <c r="R217" s="141">
        <f>_xll.GetPrice(R$2, , "Mid", EOMONTH($A217, 0))</f>
        <v>180</v>
      </c>
      <c r="S217" s="141">
        <f>_xll.GetPrice(S$2, , "Mid", EOMONTH($A217, 0))</f>
        <v>200</v>
      </c>
      <c r="T217" s="127">
        <f t="shared" si="67"/>
        <v>20</v>
      </c>
      <c r="U217" s="141">
        <f>_xll.GetPrice(U$2, "MonthlyAverage", "Mid", EOMONTH($A217, 0))</f>
        <v>350</v>
      </c>
      <c r="V217" s="141">
        <f>_xll.GetPrice(V$2, "MonthlyAverage", "Mid", EOMONTH($A217, 0))</f>
        <v>364.41</v>
      </c>
      <c r="W217" s="127">
        <f t="shared" si="68"/>
        <v>14.410000000000025</v>
      </c>
      <c r="X217" s="141" t="str">
        <f>_xll.GetPrice(X$2, "MonthlyAverage", "Mid", EOMONTH($A217, 0))</f>
        <v>#N/A No price available for MonthlyAverage before 29/05/2015</v>
      </c>
      <c r="Y217" s="141" t="str">
        <f>_xll.GetPrice(Y$2, "MonthlyAverage", "Mid", EOMONTH($A217, 0))</f>
        <v>#N/A No price available for MonthlyAverage before 31/05/2012</v>
      </c>
      <c r="Z217" s="141" t="str">
        <f>_xll.GetPrice(Z$2, "MonthlyAverage", "Mid", EOMONTH($A217, 0))</f>
        <v>#N/A No price available for MonthlyAverage before 31/05/2012</v>
      </c>
      <c r="AA217" s="141" t="str">
        <f>_xll.GetPrice(AA$2, "MonthlyAverage", "Mid", EOMONTH($A217, 0))</f>
        <v>#N/A No price available for MonthlyAverage before 31/12/2013</v>
      </c>
      <c r="AB217" s="127" t="e">
        <f t="shared" si="69"/>
        <v>#VALUE!</v>
      </c>
      <c r="AC217" s="142" t="e">
        <f t="shared" si="59"/>
        <v>#VALUE!</v>
      </c>
      <c r="AD217" s="119" t="e">
        <f t="shared" si="60"/>
        <v>#VALUE!</v>
      </c>
      <c r="AE217" s="119">
        <f t="shared" si="61"/>
        <v>10.939999999999998</v>
      </c>
      <c r="AF217" s="119">
        <f t="shared" si="62"/>
        <v>21.110000000000014</v>
      </c>
      <c r="AG217" s="119" t="e">
        <f t="shared" si="63"/>
        <v>#VALUE!</v>
      </c>
    </row>
    <row r="218" spans="1:159" x14ac:dyDescent="0.3">
      <c r="A218" s="124">
        <v>40391</v>
      </c>
      <c r="B218" s="143">
        <f>_xll.GetPrice(B$2, "MonthlyAverage", "Mid", EOMONTH($A218, 0))</f>
        <v>388.52</v>
      </c>
      <c r="C218" s="141">
        <f>_xll.GetPrice(C$2, "MonthlyAverage", "Mid", EOMONTH($A218, 0))</f>
        <v>391.13</v>
      </c>
      <c r="D218" s="127">
        <f t="shared" si="64"/>
        <v>2.6100000000000136</v>
      </c>
      <c r="E218" s="141">
        <f>_xll.GetPrice(E$2, "MonthlyAverage", "Mid", EOMONTH($A218, 0))</f>
        <v>361.9</v>
      </c>
      <c r="F218" s="141">
        <f>_xll.GetPrice(F$2, "MonthlyAverage", "Mid", EOMONTH($A218, 0))</f>
        <v>367.5</v>
      </c>
      <c r="G218" s="127">
        <f t="shared" si="65"/>
        <v>5.6000000000000227</v>
      </c>
      <c r="H218" s="141">
        <f>_xll.GetPrice(H$2, "MonthlyAverage", "Mid", EOMONTH($A218, 0))</f>
        <v>345.63</v>
      </c>
      <c r="I218" s="141">
        <f>_xll.GetPrice(I$2, "MonthlyAverage", "Mid", EOMONTH($A218, 0))</f>
        <v>352.5</v>
      </c>
      <c r="J218" s="127">
        <f t="shared" si="66"/>
        <v>6.8700000000000045</v>
      </c>
      <c r="K218" s="141" t="str">
        <f>_xll.GetPrice(K$2, , "Mid", EOMONTH($A218, 0))</f>
        <v>#N/A No price available before 20/06/2014</v>
      </c>
      <c r="L218" s="141" t="str">
        <f>_xll.GetPrice(L$2, , "Mid", EOMONTH($A218, 0))</f>
        <v>#N/A No price available before 21/11/2014</v>
      </c>
      <c r="M218" s="127" t="e">
        <f t="shared" si="54"/>
        <v>#VALUE!</v>
      </c>
      <c r="N218" s="141" t="str">
        <f>_xll.GetPrice(N$2, , "Mid", EOMONTH($A218, 0))</f>
        <v>#N/A No price available before 11/07/2014</v>
      </c>
      <c r="O218" s="141" t="str">
        <f>_xll.GetPrice(O$2, , "Mid", EOMONTH($A218, 0))</f>
        <v>#N/A No price available before 15/03/2019</v>
      </c>
      <c r="P218" s="127" t="e">
        <f t="shared" si="55"/>
        <v>#VALUE!</v>
      </c>
      <c r="Q218" s="141">
        <f>_xll.GetPrice(Q$2, "MonthlyAverage", "Mid", EOMONTH($A218, 0))</f>
        <v>156.25</v>
      </c>
      <c r="R218" s="141">
        <f>_xll.GetPrice(R$2, , "Mid", EOMONTH($A218, 0))</f>
        <v>200</v>
      </c>
      <c r="S218" s="141">
        <f>_xll.GetPrice(S$2, , "Mid", EOMONTH($A218, 0))</f>
        <v>220</v>
      </c>
      <c r="T218" s="127">
        <f t="shared" si="67"/>
        <v>20</v>
      </c>
      <c r="U218" s="141">
        <f>_xll.GetPrice(U$2, "MonthlyAverage", "Mid", EOMONTH($A218, 0))</f>
        <v>371.88</v>
      </c>
      <c r="V218" s="141">
        <f>_xll.GetPrice(V$2, "MonthlyAverage", "Mid", EOMONTH($A218, 0))</f>
        <v>400.21</v>
      </c>
      <c r="W218" s="127">
        <f t="shared" si="68"/>
        <v>28.329999999999984</v>
      </c>
      <c r="X218" s="141" t="str">
        <f>_xll.GetPrice(X$2, "MonthlyAverage", "Mid", EOMONTH($A218, 0))</f>
        <v>#N/A No price available for MonthlyAverage before 29/05/2015</v>
      </c>
      <c r="Y218" s="141" t="str">
        <f>_xll.GetPrice(Y$2, "MonthlyAverage", "Mid", EOMONTH($A218, 0))</f>
        <v>#N/A No price available for MonthlyAverage before 31/05/2012</v>
      </c>
      <c r="Z218" s="141" t="str">
        <f>_xll.GetPrice(Z$2, "MonthlyAverage", "Mid", EOMONTH($A218, 0))</f>
        <v>#N/A No price available for MonthlyAverage before 31/05/2012</v>
      </c>
      <c r="AA218" s="141" t="str">
        <f>_xll.GetPrice(AA$2, "MonthlyAverage", "Mid", EOMONTH($A218, 0))</f>
        <v>#N/A No price available for MonthlyAverage before 31/12/2013</v>
      </c>
      <c r="AB218" s="127" t="e">
        <f t="shared" si="69"/>
        <v>#VALUE!</v>
      </c>
      <c r="AC218" s="142" t="e">
        <f t="shared" si="59"/>
        <v>#VALUE!</v>
      </c>
      <c r="AD218" s="119" t="e">
        <f t="shared" si="60"/>
        <v>#VALUE!</v>
      </c>
      <c r="AE218" s="119">
        <f t="shared" si="61"/>
        <v>-16.639999999999986</v>
      </c>
      <c r="AF218" s="119">
        <f t="shared" si="62"/>
        <v>9.0799999999999841</v>
      </c>
      <c r="AG218" s="119" t="e">
        <f t="shared" si="63"/>
        <v>#VALUE!</v>
      </c>
    </row>
    <row r="219" spans="1:159" x14ac:dyDescent="0.3">
      <c r="A219" s="124">
        <v>40422</v>
      </c>
      <c r="B219" s="143">
        <f>_xll.GetPrice(B$2, "MonthlyAverage", "Mid", EOMONTH($A219, 0))</f>
        <v>392.97</v>
      </c>
      <c r="C219" s="141">
        <f>_xll.GetPrice(C$2, "MonthlyAverage", "Mid", EOMONTH($A219, 0))</f>
        <v>395.5</v>
      </c>
      <c r="D219" s="127">
        <f t="shared" si="64"/>
        <v>2.5299999999999727</v>
      </c>
      <c r="E219" s="141">
        <f>_xll.GetPrice(E$2, "MonthlyAverage", "Mid", EOMONTH($A219, 0))</f>
        <v>366.49</v>
      </c>
      <c r="F219" s="141">
        <f>_xll.GetPrice(F$2, "MonthlyAverage", "Mid", EOMONTH($A219, 0))</f>
        <v>370.1</v>
      </c>
      <c r="G219" s="127">
        <f t="shared" si="65"/>
        <v>3.6100000000000136</v>
      </c>
      <c r="H219" s="141">
        <f>_xll.GetPrice(H$2, "MonthlyAverage", "Mid", EOMONTH($A219, 0))</f>
        <v>358.5</v>
      </c>
      <c r="I219" s="141">
        <f>_xll.GetPrice(I$2, "MonthlyAverage", "Mid", EOMONTH($A219, 0))</f>
        <v>363.5</v>
      </c>
      <c r="J219" s="127">
        <f t="shared" si="66"/>
        <v>5</v>
      </c>
      <c r="K219" s="141" t="str">
        <f>_xll.GetPrice(K$2, , "Mid", EOMONTH($A219, 0))</f>
        <v>#N/A No price available before 20/06/2014</v>
      </c>
      <c r="L219" s="141" t="str">
        <f>_xll.GetPrice(L$2, , "Mid", EOMONTH($A219, 0))</f>
        <v>#N/A No price available before 21/11/2014</v>
      </c>
      <c r="M219" s="127" t="e">
        <f t="shared" si="54"/>
        <v>#VALUE!</v>
      </c>
      <c r="N219" s="141" t="str">
        <f>_xll.GetPrice(N$2, , "Mid", EOMONTH($A219, 0))</f>
        <v>#N/A No price available before 11/07/2014</v>
      </c>
      <c r="O219" s="141" t="str">
        <f>_xll.GetPrice(O$2, , "Mid", EOMONTH($A219, 0))</f>
        <v>#N/A No price available before 15/03/2019</v>
      </c>
      <c r="P219" s="127" t="e">
        <f t="shared" si="55"/>
        <v>#VALUE!</v>
      </c>
      <c r="Q219" s="141">
        <f>_xll.GetPrice(Q$2, "MonthlyAverage", "Mid", EOMONTH($A219, 0))</f>
        <v>167.5</v>
      </c>
      <c r="R219" s="141">
        <f>_xll.GetPrice(R$2, , "Mid", EOMONTH($A219, 0))</f>
        <v>225</v>
      </c>
      <c r="S219" s="141">
        <f>_xll.GetPrice(S$2, , "Mid", EOMONTH($A219, 0))</f>
        <v>245</v>
      </c>
      <c r="T219" s="127">
        <f t="shared" si="67"/>
        <v>20</v>
      </c>
      <c r="U219" s="141">
        <f>_xll.GetPrice(U$2, "MonthlyAverage", "Mid", EOMONTH($A219, 0))</f>
        <v>394</v>
      </c>
      <c r="V219" s="141">
        <f>_xll.GetPrice(V$2, "MonthlyAverage", "Mid", EOMONTH($A219, 0))</f>
        <v>406.56</v>
      </c>
      <c r="W219" s="127">
        <f t="shared" si="68"/>
        <v>12.560000000000002</v>
      </c>
      <c r="X219" s="141" t="str">
        <f>_xll.GetPrice(X$2, "MonthlyAverage", "Mid", EOMONTH($A219, 0))</f>
        <v>#N/A No price available for MonthlyAverage before 29/05/2015</v>
      </c>
      <c r="Y219" s="141" t="str">
        <f>_xll.GetPrice(Y$2, "MonthlyAverage", "Mid", EOMONTH($A219, 0))</f>
        <v>#N/A No price available for MonthlyAverage before 31/05/2012</v>
      </c>
      <c r="Z219" s="141" t="str">
        <f>_xll.GetPrice(Z$2, "MonthlyAverage", "Mid", EOMONTH($A219, 0))</f>
        <v>#N/A No price available for MonthlyAverage before 31/05/2012</v>
      </c>
      <c r="AA219" s="141" t="str">
        <f>_xll.GetPrice(AA$2, "MonthlyAverage", "Mid", EOMONTH($A219, 0))</f>
        <v>#N/A No price available for MonthlyAverage before 31/12/2013</v>
      </c>
      <c r="AB219" s="127" t="e">
        <f t="shared" si="69"/>
        <v>#VALUE!</v>
      </c>
      <c r="AC219" s="142" t="e">
        <f t="shared" si="59"/>
        <v>#VALUE!</v>
      </c>
      <c r="AD219" s="119" t="e">
        <f t="shared" si="60"/>
        <v>#VALUE!</v>
      </c>
      <c r="AE219" s="119">
        <f t="shared" si="61"/>
        <v>1.0299999999999727</v>
      </c>
      <c r="AF219" s="119">
        <f t="shared" si="62"/>
        <v>11.060000000000002</v>
      </c>
      <c r="AG219" s="119" t="e">
        <f t="shared" si="63"/>
        <v>#VALUE!</v>
      </c>
    </row>
    <row r="220" spans="1:159" x14ac:dyDescent="0.3">
      <c r="A220" s="124">
        <v>40452</v>
      </c>
      <c r="B220" s="143">
        <f>_xll.GetPrice(B$2, "MonthlyAverage", "Mid", EOMONTH($A220, 0))</f>
        <v>373.92</v>
      </c>
      <c r="C220" s="141">
        <f>_xll.GetPrice(C$2, "MonthlyAverage", "Mid", EOMONTH($A220, 0))</f>
        <v>373.88</v>
      </c>
      <c r="D220" s="127">
        <f t="shared" si="64"/>
        <v>-4.0000000000020464E-2</v>
      </c>
      <c r="E220" s="141">
        <f>_xll.GetPrice(E$2, "MonthlyAverage", "Mid", EOMONTH($A220, 0))</f>
        <v>346.58</v>
      </c>
      <c r="F220" s="141">
        <f>_xll.GetPrice(F$2, "MonthlyAverage", "Mid", EOMONTH($A220, 0))</f>
        <v>347.25</v>
      </c>
      <c r="G220" s="127">
        <f t="shared" si="65"/>
        <v>0.67000000000001592</v>
      </c>
      <c r="H220" s="141">
        <f>_xll.GetPrice(H$2, "MonthlyAverage", "Mid", EOMONTH($A220, 0))</f>
        <v>331.63</v>
      </c>
      <c r="I220" s="141">
        <f>_xll.GetPrice(I$2, "MonthlyAverage", "Mid", EOMONTH($A220, 0))</f>
        <v>338</v>
      </c>
      <c r="J220" s="127">
        <f t="shared" si="66"/>
        <v>6.3700000000000045</v>
      </c>
      <c r="K220" s="141" t="str">
        <f>_xll.GetPrice(K$2, , "Mid", EOMONTH($A220, 0))</f>
        <v>#N/A No price available before 20/06/2014</v>
      </c>
      <c r="L220" s="141" t="str">
        <f>_xll.GetPrice(L$2, , "Mid", EOMONTH($A220, 0))</f>
        <v>#N/A No price available before 21/11/2014</v>
      </c>
      <c r="M220" s="127" t="e">
        <f t="shared" si="54"/>
        <v>#VALUE!</v>
      </c>
      <c r="N220" s="141" t="str">
        <f>_xll.GetPrice(N$2, , "Mid", EOMONTH($A220, 0))</f>
        <v>#N/A No price available before 11/07/2014</v>
      </c>
      <c r="O220" s="141" t="str">
        <f>_xll.GetPrice(O$2, , "Mid", EOMONTH($A220, 0))</f>
        <v>#N/A No price available before 15/03/2019</v>
      </c>
      <c r="P220" s="127" t="e">
        <f t="shared" si="55"/>
        <v>#VALUE!</v>
      </c>
      <c r="Q220" s="141">
        <f>_xll.GetPrice(Q$2, "MonthlyAverage", "Mid", EOMONTH($A220, 0))</f>
        <v>150.5</v>
      </c>
      <c r="R220" s="141">
        <f>_xll.GetPrice(R$2, , "Mid", EOMONTH($A220, 0))</f>
        <v>197.5</v>
      </c>
      <c r="S220" s="141">
        <f>_xll.GetPrice(S$2, , "Mid", EOMONTH($A220, 0))</f>
        <v>215</v>
      </c>
      <c r="T220" s="127">
        <f t="shared" si="67"/>
        <v>17.5</v>
      </c>
      <c r="U220" s="141">
        <f>_xll.GetPrice(U$2, "MonthlyAverage", "Mid", EOMONTH($A220, 0))</f>
        <v>380.63</v>
      </c>
      <c r="V220" s="141">
        <f>_xll.GetPrice(V$2, "MonthlyAverage", "Mid", EOMONTH($A220, 0))</f>
        <v>393.49</v>
      </c>
      <c r="W220" s="127">
        <f t="shared" si="68"/>
        <v>12.860000000000014</v>
      </c>
      <c r="X220" s="141" t="str">
        <f>_xll.GetPrice(X$2, "MonthlyAverage", "Mid", EOMONTH($A220, 0))</f>
        <v>#N/A No price available for MonthlyAverage before 29/05/2015</v>
      </c>
      <c r="Y220" s="141" t="str">
        <f>_xll.GetPrice(Y$2, "MonthlyAverage", "Mid", EOMONTH($A220, 0))</f>
        <v>#N/A No price available for MonthlyAverage before 31/05/2012</v>
      </c>
      <c r="Z220" s="141" t="str">
        <f>_xll.GetPrice(Z$2, "MonthlyAverage", "Mid", EOMONTH($A220, 0))</f>
        <v>#N/A No price available for MonthlyAverage before 31/05/2012</v>
      </c>
      <c r="AA220" s="141" t="str">
        <f>_xll.GetPrice(AA$2, "MonthlyAverage", "Mid", EOMONTH($A220, 0))</f>
        <v>#N/A No price available for MonthlyAverage before 31/12/2013</v>
      </c>
      <c r="AB220" s="127" t="e">
        <f t="shared" si="69"/>
        <v>#VALUE!</v>
      </c>
      <c r="AC220" s="142" t="e">
        <f t="shared" si="59"/>
        <v>#VALUE!</v>
      </c>
      <c r="AD220" s="119" t="e">
        <f t="shared" si="60"/>
        <v>#VALUE!</v>
      </c>
      <c r="AE220" s="119">
        <f t="shared" si="61"/>
        <v>6.7099999999999795</v>
      </c>
      <c r="AF220" s="119">
        <f t="shared" si="62"/>
        <v>19.610000000000014</v>
      </c>
      <c r="AG220" s="119" t="e">
        <f t="shared" si="63"/>
        <v>#VALUE!</v>
      </c>
    </row>
    <row r="221" spans="1:159" s="121" customFormat="1" x14ac:dyDescent="0.3">
      <c r="A221" s="124">
        <v>40483</v>
      </c>
      <c r="B221" s="143">
        <f>_xll.GetPrice(B$2, "MonthlyAverage", "Mid", EOMONTH($A221, 0))</f>
        <v>390.97</v>
      </c>
      <c r="C221" s="141">
        <f>_xll.GetPrice(C$2, "MonthlyAverage", "Mid", EOMONTH($A221, 0))</f>
        <v>394.13</v>
      </c>
      <c r="D221" s="127">
        <f t="shared" si="64"/>
        <v>3.1599999999999682</v>
      </c>
      <c r="E221" s="141">
        <f>_xll.GetPrice(E$2, "MonthlyAverage", "Mid", EOMONTH($A221, 0))</f>
        <v>366.83</v>
      </c>
      <c r="F221" s="141">
        <f>_xll.GetPrice(F$2, "MonthlyAverage", "Mid", EOMONTH($A221, 0))</f>
        <v>369.63</v>
      </c>
      <c r="G221" s="127">
        <f t="shared" si="65"/>
        <v>2.8000000000000114</v>
      </c>
      <c r="H221" s="141">
        <f>_xll.GetPrice(H$2, "MonthlyAverage", "Mid", EOMONTH($A221, 0))</f>
        <v>355.13</v>
      </c>
      <c r="I221" s="141">
        <f>_xll.GetPrice(I$2, "MonthlyAverage", "Mid", EOMONTH($A221, 0))</f>
        <v>364.25</v>
      </c>
      <c r="J221" s="127">
        <f t="shared" si="66"/>
        <v>9.1200000000000045</v>
      </c>
      <c r="K221" s="141" t="str">
        <f>_xll.GetPrice(K$2, , "Mid", EOMONTH($A221, 0))</f>
        <v>#N/A No price available before 20/06/2014</v>
      </c>
      <c r="L221" s="141" t="str">
        <f>_xll.GetPrice(L$2, , "Mid", EOMONTH($A221, 0))</f>
        <v>#N/A No price available before 21/11/2014</v>
      </c>
      <c r="M221" s="127" t="e">
        <f t="shared" si="54"/>
        <v>#VALUE!</v>
      </c>
      <c r="N221" s="141" t="str">
        <f>_xll.GetPrice(N$2, , "Mid", EOMONTH($A221, 0))</f>
        <v>#N/A No price available before 11/07/2014</v>
      </c>
      <c r="O221" s="141" t="str">
        <f>_xll.GetPrice(O$2, , "Mid", EOMONTH($A221, 0))</f>
        <v>#N/A No price available before 15/03/2019</v>
      </c>
      <c r="P221" s="127" t="e">
        <f t="shared" si="55"/>
        <v>#VALUE!</v>
      </c>
      <c r="Q221" s="141">
        <f>_xll.GetPrice(Q$2, "MonthlyAverage", "Mid", EOMONTH($A221, 0))</f>
        <v>166.67</v>
      </c>
      <c r="R221" s="141">
        <f>_xll.GetPrice(R$2, , "Mid", EOMONTH($A221, 0))</f>
        <v>207.5</v>
      </c>
      <c r="S221" s="141">
        <f>_xll.GetPrice(S$2, , "Mid", EOMONTH($A221, 0))</f>
        <v>225</v>
      </c>
      <c r="T221" s="127">
        <f t="shared" si="67"/>
        <v>17.5</v>
      </c>
      <c r="U221" s="141">
        <f>_xll.GetPrice(U$2, "MonthlyAverage", "Mid", EOMONTH($A221, 0))</f>
        <v>396.88</v>
      </c>
      <c r="V221" s="141">
        <f>_xll.GetPrice(V$2, "MonthlyAverage", "Mid", EOMONTH($A221, 0))</f>
        <v>415.06</v>
      </c>
      <c r="W221" s="127">
        <f t="shared" si="68"/>
        <v>18.180000000000007</v>
      </c>
      <c r="X221" s="141" t="str">
        <f>_xll.GetPrice(X$2, "MonthlyAverage", "Mid", EOMONTH($A221, 0))</f>
        <v>#N/A No price available for MonthlyAverage before 29/05/2015</v>
      </c>
      <c r="Y221" s="141" t="str">
        <f>_xll.GetPrice(Y$2, "MonthlyAverage", "Mid", EOMONTH($A221, 0))</f>
        <v>#N/A No price available for MonthlyAverage before 31/05/2012</v>
      </c>
      <c r="Z221" s="141" t="str">
        <f>_xll.GetPrice(Z$2, "MonthlyAverage", "Mid", EOMONTH($A221, 0))</f>
        <v>#N/A No price available for MonthlyAverage before 31/05/2012</v>
      </c>
      <c r="AA221" s="141" t="str">
        <f>_xll.GetPrice(AA$2, "MonthlyAverage", "Mid", EOMONTH($A221, 0))</f>
        <v>#N/A No price available for MonthlyAverage before 31/12/2013</v>
      </c>
      <c r="AB221" s="127" t="e">
        <f t="shared" si="69"/>
        <v>#VALUE!</v>
      </c>
      <c r="AC221" s="142" t="e">
        <f t="shared" si="59"/>
        <v>#VALUE!</v>
      </c>
      <c r="AD221" s="119" t="e">
        <f t="shared" si="60"/>
        <v>#VALUE!</v>
      </c>
      <c r="AE221" s="119">
        <f t="shared" si="61"/>
        <v>5.9099999999999682</v>
      </c>
      <c r="AF221" s="119">
        <f t="shared" si="62"/>
        <v>20.930000000000007</v>
      </c>
      <c r="AG221" s="119" t="e">
        <f t="shared" si="63"/>
        <v>#VALUE!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119"/>
      <c r="BF221" s="119"/>
      <c r="BG221" s="119"/>
      <c r="BH221" s="119"/>
      <c r="BI221" s="119"/>
      <c r="BJ221" s="119"/>
      <c r="BK221" s="119"/>
      <c r="BL221" s="119"/>
      <c r="BM221" s="119"/>
      <c r="BN221" s="119"/>
      <c r="BO221" s="119"/>
      <c r="BP221" s="119"/>
      <c r="BQ221" s="119"/>
      <c r="BR221" s="119"/>
      <c r="BS221" s="119"/>
      <c r="BT221" s="119"/>
      <c r="BU221" s="119"/>
      <c r="BV221" s="119"/>
      <c r="BW221" s="119"/>
      <c r="BX221" s="119"/>
      <c r="BY221" s="119"/>
      <c r="BZ221" s="119"/>
      <c r="CA221" s="119"/>
      <c r="CB221" s="119"/>
      <c r="CC221" s="119"/>
      <c r="CD221" s="119"/>
      <c r="CE221" s="119"/>
      <c r="CF221" s="119"/>
      <c r="CG221" s="119"/>
      <c r="CH221" s="119"/>
      <c r="CI221" s="119"/>
      <c r="CJ221" s="119"/>
      <c r="CK221" s="119"/>
      <c r="CL221" s="119"/>
      <c r="CM221" s="119"/>
      <c r="CN221" s="119"/>
      <c r="CO221" s="119"/>
      <c r="CP221" s="119"/>
      <c r="CQ221" s="119"/>
      <c r="CR221" s="119"/>
      <c r="CS221" s="119"/>
      <c r="CT221" s="119"/>
      <c r="CU221" s="119"/>
      <c r="CV221" s="119"/>
      <c r="CW221" s="119"/>
      <c r="CX221" s="119"/>
      <c r="CY221" s="119"/>
      <c r="CZ221" s="119"/>
      <c r="DA221" s="119"/>
      <c r="DB221" s="119"/>
      <c r="DC221" s="119"/>
      <c r="DD221" s="119"/>
      <c r="DE221" s="119"/>
      <c r="DF221" s="119"/>
      <c r="DG221" s="119"/>
      <c r="DH221" s="119"/>
      <c r="DI221" s="119"/>
      <c r="DJ221" s="119"/>
      <c r="DK221" s="119"/>
      <c r="DL221" s="119"/>
      <c r="DM221" s="119"/>
      <c r="DN221" s="119"/>
      <c r="DO221" s="119"/>
      <c r="DP221" s="119"/>
      <c r="DQ221" s="119"/>
      <c r="DR221" s="119"/>
      <c r="DS221" s="119"/>
      <c r="DT221" s="119"/>
      <c r="DU221" s="119"/>
      <c r="DV221" s="119"/>
      <c r="DW221" s="119"/>
      <c r="DX221" s="119"/>
      <c r="DY221" s="119"/>
      <c r="DZ221" s="119"/>
      <c r="EA221" s="119"/>
      <c r="EB221" s="119"/>
      <c r="EC221" s="119"/>
      <c r="ED221" s="119"/>
      <c r="EE221" s="119"/>
      <c r="EF221" s="119"/>
      <c r="EG221" s="119"/>
      <c r="EH221" s="119"/>
      <c r="EI221" s="119"/>
      <c r="EJ221" s="119"/>
      <c r="EK221" s="119"/>
      <c r="EL221" s="119"/>
      <c r="EM221" s="119"/>
      <c r="EN221" s="119"/>
      <c r="EO221" s="119"/>
      <c r="EP221" s="119"/>
      <c r="EQ221" s="119"/>
      <c r="ER221" s="119"/>
      <c r="ES221" s="119"/>
      <c r="ET221" s="119"/>
      <c r="EU221" s="119"/>
      <c r="EV221" s="119"/>
      <c r="EW221" s="119"/>
      <c r="EX221" s="119"/>
      <c r="EY221" s="119"/>
      <c r="EZ221" s="119"/>
      <c r="FA221" s="119"/>
      <c r="FB221" s="119"/>
      <c r="FC221" s="119"/>
    </row>
    <row r="222" spans="1:159" s="121" customFormat="1" x14ac:dyDescent="0.3">
      <c r="A222" s="124">
        <v>40513</v>
      </c>
      <c r="B222" s="143">
        <f>_xll.GetPrice(B$2, "MonthlyAverage", "Mid", EOMONTH($A222, 0))</f>
        <v>438</v>
      </c>
      <c r="C222" s="141">
        <f>_xll.GetPrice(C$2, "MonthlyAverage", "Mid", EOMONTH($A222, 0))</f>
        <v>445.63</v>
      </c>
      <c r="D222" s="127">
        <f t="shared" si="64"/>
        <v>7.6299999999999955</v>
      </c>
      <c r="E222" s="141">
        <f>_xll.GetPrice(E$2, "MonthlyAverage", "Mid", EOMONTH($A222, 0))</f>
        <v>411.16</v>
      </c>
      <c r="F222" s="141">
        <f>_xll.GetPrice(F$2, "MonthlyAverage", "Mid", EOMONTH($A222, 0))</f>
        <v>420.63</v>
      </c>
      <c r="G222" s="127">
        <f t="shared" si="65"/>
        <v>9.4699999999999704</v>
      </c>
      <c r="H222" s="141">
        <f>_xll.GetPrice(H$2, "MonthlyAverage", "Mid", EOMONTH($A222, 0))</f>
        <v>411.13</v>
      </c>
      <c r="I222" s="141">
        <f>_xll.GetPrice(I$2, "MonthlyAverage", "Mid", EOMONTH($A222, 0))</f>
        <v>416</v>
      </c>
      <c r="J222" s="127">
        <f t="shared" si="66"/>
        <v>4.8700000000000045</v>
      </c>
      <c r="K222" s="141" t="str">
        <f>_xll.GetPrice(K$2, , "Mid", EOMONTH($A222, 0))</f>
        <v>#N/A No price available before 20/06/2014</v>
      </c>
      <c r="L222" s="141" t="str">
        <f>_xll.GetPrice(L$2, , "Mid", EOMONTH($A222, 0))</f>
        <v>#N/A No price available before 21/11/2014</v>
      </c>
      <c r="M222" s="127" t="e">
        <f t="shared" si="54"/>
        <v>#VALUE!</v>
      </c>
      <c r="N222" s="141" t="str">
        <f>_xll.GetPrice(N$2, , "Mid", EOMONTH($A222, 0))</f>
        <v>#N/A No price available before 11/07/2014</v>
      </c>
      <c r="O222" s="141" t="str">
        <f>_xll.GetPrice(O$2, , "Mid", EOMONTH($A222, 0))</f>
        <v>#N/A No price available before 15/03/2019</v>
      </c>
      <c r="P222" s="127" t="e">
        <f t="shared" si="55"/>
        <v>#VALUE!</v>
      </c>
      <c r="Q222" s="141">
        <f>_xll.GetPrice(Q$2, "MonthlyAverage", "Mid", EOMONTH($A222, 0))</f>
        <v>177.5</v>
      </c>
      <c r="R222" s="141">
        <f>_xll.GetPrice(R$2, , "Mid", EOMONTH($A222, 0))</f>
        <v>222.5</v>
      </c>
      <c r="S222" s="141">
        <f>_xll.GetPrice(S$2, , "Mid", EOMONTH($A222, 0))</f>
        <v>245</v>
      </c>
      <c r="T222" s="127">
        <f t="shared" si="67"/>
        <v>22.5</v>
      </c>
      <c r="U222" s="141">
        <f>_xll.GetPrice(U$2, "MonthlyAverage", "Mid", EOMONTH($A222, 0))</f>
        <v>411.25</v>
      </c>
      <c r="V222" s="141">
        <f>_xll.GetPrice(V$2, "MonthlyAverage", "Mid", EOMONTH($A222, 0))</f>
        <v>430.65</v>
      </c>
      <c r="W222" s="127">
        <f t="shared" si="68"/>
        <v>19.399999999999977</v>
      </c>
      <c r="X222" s="141" t="str">
        <f>_xll.GetPrice(X$2, "MonthlyAverage", "Mid", EOMONTH($A222, 0))</f>
        <v>#N/A No price available for MonthlyAverage before 29/05/2015</v>
      </c>
      <c r="Y222" s="141" t="str">
        <f>_xll.GetPrice(Y$2, "MonthlyAverage", "Mid", EOMONTH($A222, 0))</f>
        <v>#N/A No price available for MonthlyAverage before 31/05/2012</v>
      </c>
      <c r="Z222" s="141" t="str">
        <f>_xll.GetPrice(Z$2, "MonthlyAverage", "Mid", EOMONTH($A222, 0))</f>
        <v>#N/A No price available for MonthlyAverage before 31/05/2012</v>
      </c>
      <c r="AA222" s="141" t="str">
        <f>_xll.GetPrice(AA$2, "MonthlyAverage", "Mid", EOMONTH($A222, 0))</f>
        <v>#N/A No price available for MonthlyAverage before 31/12/2013</v>
      </c>
      <c r="AB222" s="127" t="e">
        <f t="shared" si="69"/>
        <v>#VALUE!</v>
      </c>
      <c r="AC222" s="142" t="e">
        <f t="shared" si="59"/>
        <v>#VALUE!</v>
      </c>
      <c r="AD222" s="119" t="e">
        <f t="shared" si="60"/>
        <v>#VALUE!</v>
      </c>
      <c r="AE222" s="119">
        <f t="shared" si="61"/>
        <v>-26.75</v>
      </c>
      <c r="AF222" s="119">
        <f t="shared" si="62"/>
        <v>-14.980000000000018</v>
      </c>
      <c r="AG222" s="119" t="e">
        <f t="shared" si="63"/>
        <v>#VALUE!</v>
      </c>
      <c r="AH222" s="119"/>
      <c r="AI222" s="119"/>
      <c r="AJ222" s="119"/>
      <c r="AK222" s="119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119"/>
      <c r="BF222" s="119"/>
      <c r="BG222" s="119"/>
      <c r="BH222" s="119"/>
      <c r="BI222" s="119"/>
      <c r="BJ222" s="119"/>
      <c r="BK222" s="119"/>
      <c r="BL222" s="119"/>
      <c r="BM222" s="119"/>
      <c r="BN222" s="119"/>
      <c r="BO222" s="119"/>
      <c r="BP222" s="119"/>
      <c r="BQ222" s="119"/>
      <c r="BR222" s="119"/>
      <c r="BS222" s="119"/>
      <c r="BT222" s="119"/>
      <c r="BU222" s="119"/>
      <c r="BV222" s="119"/>
      <c r="BW222" s="119"/>
      <c r="BX222" s="119"/>
      <c r="BY222" s="119"/>
      <c r="BZ222" s="119"/>
      <c r="CA222" s="119"/>
      <c r="CB222" s="119"/>
      <c r="CC222" s="119"/>
      <c r="CD222" s="119"/>
      <c r="CE222" s="119"/>
      <c r="CF222" s="119"/>
      <c r="CG222" s="119"/>
      <c r="CH222" s="119"/>
      <c r="CI222" s="119"/>
      <c r="CJ222" s="119"/>
      <c r="CK222" s="119"/>
      <c r="CL222" s="119"/>
      <c r="CM222" s="119"/>
      <c r="CN222" s="119"/>
      <c r="CO222" s="119"/>
      <c r="CP222" s="119"/>
      <c r="CQ222" s="119"/>
      <c r="CR222" s="119"/>
      <c r="CS222" s="119"/>
      <c r="CT222" s="119"/>
      <c r="CU222" s="119"/>
      <c r="CV222" s="119"/>
      <c r="CW222" s="119"/>
      <c r="CX222" s="119"/>
      <c r="CY222" s="119"/>
      <c r="CZ222" s="119"/>
      <c r="DA222" s="119"/>
      <c r="DB222" s="119"/>
      <c r="DC222" s="119"/>
      <c r="DD222" s="119"/>
      <c r="DE222" s="119"/>
      <c r="DF222" s="119"/>
      <c r="DG222" s="119"/>
      <c r="DH222" s="119"/>
      <c r="DI222" s="119"/>
      <c r="DJ222" s="119"/>
      <c r="DK222" s="119"/>
      <c r="DL222" s="119"/>
      <c r="DM222" s="119"/>
      <c r="DN222" s="119"/>
      <c r="DO222" s="119"/>
      <c r="DP222" s="119"/>
      <c r="DQ222" s="119"/>
      <c r="DR222" s="119"/>
      <c r="DS222" s="119"/>
      <c r="DT222" s="119"/>
      <c r="DU222" s="119"/>
      <c r="DV222" s="119"/>
      <c r="DW222" s="119"/>
      <c r="DX222" s="119"/>
      <c r="DY222" s="119"/>
      <c r="DZ222" s="119"/>
      <c r="EA222" s="119"/>
      <c r="EB222" s="119"/>
      <c r="EC222" s="119"/>
      <c r="ED222" s="119"/>
      <c r="EE222" s="119"/>
      <c r="EF222" s="119"/>
      <c r="EG222" s="119"/>
      <c r="EH222" s="119"/>
      <c r="EI222" s="119"/>
      <c r="EJ222" s="119"/>
      <c r="EK222" s="119"/>
      <c r="EL222" s="119"/>
      <c r="EM222" s="119"/>
      <c r="EN222" s="119"/>
      <c r="EO222" s="119"/>
      <c r="EP222" s="119"/>
      <c r="EQ222" s="119"/>
      <c r="ER222" s="119"/>
      <c r="ES222" s="119"/>
      <c r="ET222" s="119"/>
      <c r="EU222" s="119"/>
      <c r="EV222" s="119"/>
      <c r="EW222" s="119"/>
      <c r="EX222" s="119"/>
      <c r="EY222" s="119"/>
      <c r="EZ222" s="119"/>
      <c r="FA222" s="119"/>
      <c r="FB222" s="119"/>
      <c r="FC222" s="119"/>
    </row>
    <row r="223" spans="1:159" s="121" customFormat="1" x14ac:dyDescent="0.3">
      <c r="A223" s="124">
        <v>40544</v>
      </c>
      <c r="B223" s="143">
        <f>_xll.GetPrice(B$2, "MonthlyAverage", "Mid", EOMONTH($A223, 0))</f>
        <v>500.77</v>
      </c>
      <c r="C223" s="141">
        <f>_xll.GetPrice(C$2, "MonthlyAverage", "Mid", EOMONTH($A223, 0))</f>
        <v>508.13</v>
      </c>
      <c r="D223" s="127">
        <f t="shared" si="64"/>
        <v>7.3600000000000136</v>
      </c>
      <c r="E223" s="141">
        <f>_xll.GetPrice(E$2, "MonthlyAverage", "Mid", EOMONTH($A223, 0))</f>
        <v>474.84</v>
      </c>
      <c r="F223" s="141">
        <f>_xll.GetPrice(F$2, "MonthlyAverage", "Mid", EOMONTH($A223, 0))</f>
        <v>479.5</v>
      </c>
      <c r="G223" s="127">
        <f t="shared" si="65"/>
        <v>4.660000000000025</v>
      </c>
      <c r="H223" s="141">
        <f>_xll.GetPrice(H$2, "MonthlyAverage", "Mid", EOMONTH($A223, 0))</f>
        <v>473.75</v>
      </c>
      <c r="I223" s="141">
        <f>_xll.GetPrice(I$2, "MonthlyAverage", "Mid", EOMONTH($A223, 0))</f>
        <v>478.75</v>
      </c>
      <c r="J223" s="127">
        <f t="shared" si="66"/>
        <v>5</v>
      </c>
      <c r="K223" s="141" t="str">
        <f>_xll.GetPrice(K$2, , "Mid", EOMONTH($A223, 0))</f>
        <v>#N/A No price available before 20/06/2014</v>
      </c>
      <c r="L223" s="141" t="str">
        <f>_xll.GetPrice(L$2, , "Mid", EOMONTH($A223, 0))</f>
        <v>#N/A No price available before 21/11/2014</v>
      </c>
      <c r="M223" s="127" t="e">
        <f t="shared" si="54"/>
        <v>#VALUE!</v>
      </c>
      <c r="N223" s="141" t="str">
        <f>_xll.GetPrice(N$2, , "Mid", EOMONTH($A223, 0))</f>
        <v>#N/A No price available before 11/07/2014</v>
      </c>
      <c r="O223" s="141" t="str">
        <f>_xll.GetPrice(O$2, , "Mid", EOMONTH($A223, 0))</f>
        <v>#N/A No price available before 15/03/2019</v>
      </c>
      <c r="P223" s="127" t="e">
        <f t="shared" si="55"/>
        <v>#VALUE!</v>
      </c>
      <c r="Q223" s="141">
        <f>_xll.GetPrice(Q$2, "MonthlyAverage", "Mid", EOMONTH($A223, 0))</f>
        <v>183.33</v>
      </c>
      <c r="R223" s="141">
        <f>_xll.GetPrice(R$2, , "Mid", EOMONTH($A223, 0))</f>
        <v>262.5</v>
      </c>
      <c r="S223" s="141">
        <f>_xll.GetPrice(S$2, , "Mid", EOMONTH($A223, 0))</f>
        <v>285</v>
      </c>
      <c r="T223" s="127">
        <f t="shared" si="67"/>
        <v>22.5</v>
      </c>
      <c r="U223" s="141">
        <f>_xll.GetPrice(U$2, "MonthlyAverage", "Mid", EOMONTH($A223, 0))</f>
        <v>462.5</v>
      </c>
      <c r="V223" s="141">
        <f>_xll.GetPrice(V$2, "MonthlyAverage", "Mid", EOMONTH($A223, 0))</f>
        <v>484.06</v>
      </c>
      <c r="W223" s="127">
        <f t="shared" si="68"/>
        <v>21.560000000000002</v>
      </c>
      <c r="X223" s="141" t="str">
        <f>_xll.GetPrice(X$2, "MonthlyAverage", "Mid", EOMONTH($A223, 0))</f>
        <v>#N/A No price available for MonthlyAverage before 29/05/2015</v>
      </c>
      <c r="Y223" s="141" t="str">
        <f>_xll.GetPrice(Y$2, "MonthlyAverage", "Mid", EOMONTH($A223, 0))</f>
        <v>#N/A No price available for MonthlyAverage before 31/05/2012</v>
      </c>
      <c r="Z223" s="141" t="str">
        <f>_xll.GetPrice(Z$2, "MonthlyAverage", "Mid", EOMONTH($A223, 0))</f>
        <v>#N/A No price available for MonthlyAverage before 31/05/2012</v>
      </c>
      <c r="AA223" s="141" t="str">
        <f>_xll.GetPrice(AA$2, "MonthlyAverage", "Mid", EOMONTH($A223, 0))</f>
        <v>#N/A No price available for MonthlyAverage before 31/12/2013</v>
      </c>
      <c r="AB223" s="127" t="e">
        <f t="shared" si="69"/>
        <v>#VALUE!</v>
      </c>
      <c r="AC223" s="142" t="e">
        <f t="shared" si="59"/>
        <v>#VALUE!</v>
      </c>
      <c r="AD223" s="119" t="e">
        <f t="shared" si="60"/>
        <v>#VALUE!</v>
      </c>
      <c r="AE223" s="119">
        <f t="shared" si="61"/>
        <v>-38.269999999999982</v>
      </c>
      <c r="AF223" s="119">
        <f t="shared" si="62"/>
        <v>-24.069999999999993</v>
      </c>
      <c r="AG223" s="119" t="e">
        <f t="shared" si="63"/>
        <v>#VALUE!</v>
      </c>
      <c r="AH223" s="119"/>
      <c r="AI223" s="119"/>
      <c r="AJ223" s="119"/>
      <c r="AK223" s="119"/>
      <c r="AL223" s="119"/>
      <c r="AM223" s="119"/>
      <c r="AN223" s="119"/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/>
      <c r="BB223" s="119"/>
      <c r="BC223" s="119"/>
      <c r="BD223" s="119"/>
      <c r="BE223" s="119"/>
      <c r="BF223" s="119"/>
      <c r="BG223" s="119"/>
      <c r="BH223" s="119"/>
      <c r="BI223" s="119"/>
      <c r="BJ223" s="119"/>
      <c r="BK223" s="119"/>
      <c r="BL223" s="119"/>
      <c r="BM223" s="119"/>
      <c r="BN223" s="119"/>
      <c r="BO223" s="119"/>
      <c r="BP223" s="119"/>
      <c r="BQ223" s="119"/>
      <c r="BR223" s="119"/>
      <c r="BS223" s="119"/>
      <c r="BT223" s="119"/>
      <c r="BU223" s="119"/>
      <c r="BV223" s="119"/>
      <c r="BW223" s="119"/>
      <c r="BX223" s="119"/>
      <c r="BY223" s="119"/>
      <c r="BZ223" s="119"/>
      <c r="CA223" s="119"/>
      <c r="CB223" s="119"/>
      <c r="CC223" s="119"/>
      <c r="CD223" s="119"/>
      <c r="CE223" s="119"/>
      <c r="CF223" s="119"/>
      <c r="CG223" s="119"/>
      <c r="CH223" s="119"/>
      <c r="CI223" s="119"/>
      <c r="CJ223" s="119"/>
      <c r="CK223" s="119"/>
      <c r="CL223" s="119"/>
      <c r="CM223" s="119"/>
      <c r="CN223" s="119"/>
      <c r="CO223" s="119"/>
      <c r="CP223" s="119"/>
      <c r="CQ223" s="119"/>
      <c r="CR223" s="119"/>
      <c r="CS223" s="119"/>
      <c r="CT223" s="119"/>
      <c r="CU223" s="119"/>
      <c r="CV223" s="119"/>
      <c r="CW223" s="119"/>
      <c r="CX223" s="119"/>
      <c r="CY223" s="119"/>
      <c r="CZ223" s="119"/>
      <c r="DA223" s="119"/>
      <c r="DB223" s="119"/>
      <c r="DC223" s="119"/>
      <c r="DD223" s="119"/>
      <c r="DE223" s="119"/>
      <c r="DF223" s="119"/>
      <c r="DG223" s="119"/>
      <c r="DH223" s="119"/>
      <c r="DI223" s="119"/>
      <c r="DJ223" s="119"/>
      <c r="DK223" s="119"/>
      <c r="DL223" s="119"/>
      <c r="DM223" s="119"/>
      <c r="DN223" s="119"/>
      <c r="DO223" s="119"/>
      <c r="DP223" s="119"/>
      <c r="DQ223" s="119"/>
      <c r="DR223" s="119"/>
      <c r="DS223" s="119"/>
      <c r="DT223" s="119"/>
      <c r="DU223" s="119"/>
      <c r="DV223" s="119"/>
      <c r="DW223" s="119"/>
      <c r="DX223" s="119"/>
      <c r="DY223" s="119"/>
      <c r="DZ223" s="119"/>
      <c r="EA223" s="119"/>
      <c r="EB223" s="119"/>
      <c r="EC223" s="119"/>
      <c r="ED223" s="119"/>
      <c r="EE223" s="119"/>
      <c r="EF223" s="119"/>
      <c r="EG223" s="119"/>
      <c r="EH223" s="119"/>
      <c r="EI223" s="119"/>
      <c r="EJ223" s="119"/>
      <c r="EK223" s="119"/>
      <c r="EL223" s="119"/>
      <c r="EM223" s="119"/>
      <c r="EN223" s="119"/>
      <c r="EO223" s="119"/>
      <c r="EP223" s="119"/>
      <c r="EQ223" s="119"/>
      <c r="ER223" s="119"/>
      <c r="ES223" s="119"/>
      <c r="ET223" s="119"/>
      <c r="EU223" s="119"/>
      <c r="EV223" s="119"/>
      <c r="EW223" s="119"/>
      <c r="EX223" s="119"/>
      <c r="EY223" s="119"/>
      <c r="EZ223" s="119"/>
      <c r="FA223" s="119"/>
      <c r="FB223" s="119"/>
      <c r="FC223" s="119"/>
    </row>
    <row r="224" spans="1:159" s="121" customFormat="1" x14ac:dyDescent="0.3">
      <c r="A224" s="124">
        <v>40575</v>
      </c>
      <c r="B224" s="143">
        <f>_xll.GetPrice(B$2, "MonthlyAverage", "Mid", EOMONTH($A224, 0))</f>
        <v>458.17</v>
      </c>
      <c r="C224" s="141">
        <f>_xll.GetPrice(C$2, "MonthlyAverage", "Mid", EOMONTH($A224, 0))</f>
        <v>463.5</v>
      </c>
      <c r="D224" s="127">
        <f t="shared" si="64"/>
        <v>5.3299999999999841</v>
      </c>
      <c r="E224" s="141">
        <f>_xll.GetPrice(E$2, "MonthlyAverage", "Mid", EOMONTH($A224, 0))</f>
        <v>430.36</v>
      </c>
      <c r="F224" s="141">
        <f>_xll.GetPrice(F$2, "MonthlyAverage", "Mid", EOMONTH($A224, 0))</f>
        <v>440.5</v>
      </c>
      <c r="G224" s="127">
        <f t="shared" si="65"/>
        <v>10.139999999999986</v>
      </c>
      <c r="H224" s="141">
        <f>_xll.GetPrice(H$2, "MonthlyAverage", "Mid", EOMONTH($A224, 0))</f>
        <v>434.25</v>
      </c>
      <c r="I224" s="141">
        <f>_xll.GetPrice(I$2, "MonthlyAverage", "Mid", EOMONTH($A224, 0))</f>
        <v>439.13</v>
      </c>
      <c r="J224" s="127">
        <f t="shared" si="66"/>
        <v>4.8799999999999955</v>
      </c>
      <c r="K224" s="141" t="str">
        <f>_xll.GetPrice(K$2, , "Mid", EOMONTH($A224, 0))</f>
        <v>#N/A No price available before 20/06/2014</v>
      </c>
      <c r="L224" s="141" t="str">
        <f>_xll.GetPrice(L$2, , "Mid", EOMONTH($A224, 0))</f>
        <v>#N/A No price available before 21/11/2014</v>
      </c>
      <c r="M224" s="127" t="e">
        <f t="shared" si="54"/>
        <v>#VALUE!</v>
      </c>
      <c r="N224" s="141" t="str">
        <f>_xll.GetPrice(N$2, , "Mid", EOMONTH($A224, 0))</f>
        <v>#N/A No price available before 11/07/2014</v>
      </c>
      <c r="O224" s="141" t="str">
        <f>_xll.GetPrice(O$2, , "Mid", EOMONTH($A224, 0))</f>
        <v>#N/A No price available before 15/03/2019</v>
      </c>
      <c r="P224" s="127" t="e">
        <f t="shared" si="55"/>
        <v>#VALUE!</v>
      </c>
      <c r="Q224" s="141">
        <f>_xll.GetPrice(Q$2, "MonthlyAverage", "Mid", EOMONTH($A224, 0))</f>
        <v>165</v>
      </c>
      <c r="R224" s="141">
        <f>_xll.GetPrice(R$2, , "Mid", EOMONTH($A224, 0))</f>
        <v>232.5</v>
      </c>
      <c r="S224" s="141">
        <f>_xll.GetPrice(S$2, , "Mid", EOMONTH($A224, 0))</f>
        <v>255</v>
      </c>
      <c r="T224" s="127">
        <f t="shared" si="67"/>
        <v>22.5</v>
      </c>
      <c r="U224" s="141">
        <f>_xll.GetPrice(U$2, "MonthlyAverage", "Mid", EOMONTH($A224, 0))</f>
        <v>446.25</v>
      </c>
      <c r="V224" s="141">
        <f>_xll.GetPrice(V$2, "MonthlyAverage", "Mid", EOMONTH($A224, 0))</f>
        <v>464.6</v>
      </c>
      <c r="W224" s="127">
        <f t="shared" si="68"/>
        <v>18.350000000000023</v>
      </c>
      <c r="X224" s="141" t="str">
        <f>_xll.GetPrice(X$2, "MonthlyAverage", "Mid", EOMONTH($A224, 0))</f>
        <v>#N/A No price available for MonthlyAverage before 29/05/2015</v>
      </c>
      <c r="Y224" s="141" t="str">
        <f>_xll.GetPrice(Y$2, "MonthlyAverage", "Mid", EOMONTH($A224, 0))</f>
        <v>#N/A No price available for MonthlyAverage before 31/05/2012</v>
      </c>
      <c r="Z224" s="141" t="str">
        <f>_xll.GetPrice(Z$2, "MonthlyAverage", "Mid", EOMONTH($A224, 0))</f>
        <v>#N/A No price available for MonthlyAverage before 31/05/2012</v>
      </c>
      <c r="AA224" s="141" t="str">
        <f>_xll.GetPrice(AA$2, "MonthlyAverage", "Mid", EOMONTH($A224, 0))</f>
        <v>#N/A No price available for MonthlyAverage before 31/12/2013</v>
      </c>
      <c r="AB224" s="127" t="e">
        <f t="shared" si="69"/>
        <v>#VALUE!</v>
      </c>
      <c r="AC224" s="142" t="e">
        <f t="shared" si="59"/>
        <v>#VALUE!</v>
      </c>
      <c r="AD224" s="119" t="e">
        <f t="shared" si="60"/>
        <v>#VALUE!</v>
      </c>
      <c r="AE224" s="119">
        <f t="shared" si="61"/>
        <v>-11.920000000000016</v>
      </c>
      <c r="AF224" s="119">
        <f t="shared" si="62"/>
        <v>1.1000000000000227</v>
      </c>
      <c r="AG224" s="119" t="e">
        <f t="shared" si="63"/>
        <v>#VALUE!</v>
      </c>
      <c r="AH224" s="119"/>
      <c r="AI224" s="119"/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  <c r="BB224" s="119"/>
      <c r="BC224" s="119"/>
      <c r="BD224" s="119"/>
      <c r="BE224" s="119"/>
      <c r="BF224" s="119"/>
      <c r="BG224" s="119"/>
      <c r="BH224" s="119"/>
      <c r="BI224" s="119"/>
      <c r="BJ224" s="119"/>
      <c r="BK224" s="119"/>
      <c r="BL224" s="119"/>
      <c r="BM224" s="119"/>
      <c r="BN224" s="119"/>
      <c r="BO224" s="119"/>
      <c r="BP224" s="119"/>
      <c r="BQ224" s="119"/>
      <c r="BR224" s="119"/>
      <c r="BS224" s="119"/>
      <c r="BT224" s="119"/>
      <c r="BU224" s="119"/>
      <c r="BV224" s="119"/>
      <c r="BW224" s="119"/>
      <c r="BX224" s="119"/>
      <c r="BY224" s="119"/>
      <c r="BZ224" s="119"/>
      <c r="CA224" s="119"/>
      <c r="CB224" s="119"/>
      <c r="CC224" s="119"/>
      <c r="CD224" s="119"/>
      <c r="CE224" s="119"/>
      <c r="CF224" s="119"/>
      <c r="CG224" s="119"/>
      <c r="CH224" s="119"/>
      <c r="CI224" s="119"/>
      <c r="CJ224" s="119"/>
      <c r="CK224" s="119"/>
      <c r="CL224" s="119"/>
      <c r="CM224" s="119"/>
      <c r="CN224" s="119"/>
      <c r="CO224" s="119"/>
      <c r="CP224" s="119"/>
      <c r="CQ224" s="119"/>
      <c r="CR224" s="119"/>
      <c r="CS224" s="119"/>
      <c r="CT224" s="119"/>
      <c r="CU224" s="119"/>
      <c r="CV224" s="119"/>
      <c r="CW224" s="119"/>
      <c r="CX224" s="119"/>
      <c r="CY224" s="119"/>
      <c r="CZ224" s="119"/>
      <c r="DA224" s="119"/>
      <c r="DB224" s="119"/>
      <c r="DC224" s="119"/>
      <c r="DD224" s="119"/>
      <c r="DE224" s="119"/>
      <c r="DF224" s="119"/>
      <c r="DG224" s="119"/>
      <c r="DH224" s="119"/>
      <c r="DI224" s="119"/>
      <c r="DJ224" s="119"/>
      <c r="DK224" s="119"/>
      <c r="DL224" s="119"/>
      <c r="DM224" s="119"/>
      <c r="DN224" s="119"/>
      <c r="DO224" s="119"/>
      <c r="DP224" s="119"/>
      <c r="DQ224" s="119"/>
      <c r="DR224" s="119"/>
      <c r="DS224" s="119"/>
      <c r="DT224" s="119"/>
      <c r="DU224" s="119"/>
      <c r="DV224" s="119"/>
      <c r="DW224" s="119"/>
      <c r="DX224" s="119"/>
      <c r="DY224" s="119"/>
      <c r="DZ224" s="119"/>
      <c r="EA224" s="119"/>
      <c r="EB224" s="119"/>
      <c r="EC224" s="119"/>
      <c r="ED224" s="119"/>
      <c r="EE224" s="119"/>
      <c r="EF224" s="119"/>
      <c r="EG224" s="119"/>
      <c r="EH224" s="119"/>
      <c r="EI224" s="119"/>
      <c r="EJ224" s="119"/>
      <c r="EK224" s="119"/>
      <c r="EL224" s="119"/>
      <c r="EM224" s="119"/>
      <c r="EN224" s="119"/>
      <c r="EO224" s="119"/>
      <c r="EP224" s="119"/>
      <c r="EQ224" s="119"/>
      <c r="ER224" s="119"/>
      <c r="ES224" s="119"/>
      <c r="ET224" s="119"/>
      <c r="EU224" s="119"/>
      <c r="EV224" s="119"/>
      <c r="EW224" s="119"/>
      <c r="EX224" s="119"/>
      <c r="EY224" s="119"/>
      <c r="EZ224" s="119"/>
      <c r="FA224" s="119"/>
      <c r="FB224" s="119"/>
      <c r="FC224" s="119"/>
    </row>
    <row r="225" spans="1:159" s="121" customFormat="1" x14ac:dyDescent="0.3">
      <c r="A225" s="124">
        <v>40603</v>
      </c>
      <c r="B225" s="143">
        <f>_xll.GetPrice(B$2, "MonthlyAverage", "Mid", EOMONTH($A225, 0))</f>
        <v>453.44</v>
      </c>
      <c r="C225" s="141">
        <f>_xll.GetPrice(C$2, "MonthlyAverage", "Mid", EOMONTH($A225, 0))</f>
        <v>457.3</v>
      </c>
      <c r="D225" s="127">
        <f t="shared" si="64"/>
        <v>3.8600000000000136</v>
      </c>
      <c r="E225" s="141">
        <f>_xll.GetPrice(E$2, "MonthlyAverage", "Mid", EOMONTH($A225, 0))</f>
        <v>426.68</v>
      </c>
      <c r="F225" s="141">
        <f>_xll.GetPrice(F$2, "MonthlyAverage", "Mid", EOMONTH($A225, 0))</f>
        <v>431.3</v>
      </c>
      <c r="G225" s="127">
        <f t="shared" si="65"/>
        <v>4.6200000000000045</v>
      </c>
      <c r="H225" s="141">
        <f>_xll.GetPrice(H$2, "MonthlyAverage", "Mid", EOMONTH($A225, 0))</f>
        <v>419.6</v>
      </c>
      <c r="I225" s="141">
        <f>_xll.GetPrice(I$2, "MonthlyAverage", "Mid", EOMONTH($A225, 0))</f>
        <v>431.5</v>
      </c>
      <c r="J225" s="127">
        <f t="shared" si="66"/>
        <v>11.899999999999977</v>
      </c>
      <c r="K225" s="141" t="str">
        <f>_xll.GetPrice(K$2, , "Mid", EOMONTH($A225, 0))</f>
        <v>#N/A No price available before 20/06/2014</v>
      </c>
      <c r="L225" s="141" t="str">
        <f>_xll.GetPrice(L$2, , "Mid", EOMONTH($A225, 0))</f>
        <v>#N/A No price available before 21/11/2014</v>
      </c>
      <c r="M225" s="127" t="e">
        <f t="shared" si="54"/>
        <v>#VALUE!</v>
      </c>
      <c r="N225" s="141" t="str">
        <f>_xll.GetPrice(N$2, , "Mid", EOMONTH($A225, 0))</f>
        <v>#N/A No price available before 11/07/2014</v>
      </c>
      <c r="O225" s="141" t="str">
        <f>_xll.GetPrice(O$2, , "Mid", EOMONTH($A225, 0))</f>
        <v>#N/A No price available before 15/03/2019</v>
      </c>
      <c r="P225" s="127" t="e">
        <f t="shared" si="55"/>
        <v>#VALUE!</v>
      </c>
      <c r="Q225" s="141">
        <f>_xll.GetPrice(Q$2, "MonthlyAverage", "Mid", EOMONTH($A225, 0))</f>
        <v>162.5</v>
      </c>
      <c r="R225" s="141">
        <f>_xll.GetPrice(R$2, , "Mid", EOMONTH($A225, 0))</f>
        <v>225</v>
      </c>
      <c r="S225" s="141">
        <f>_xll.GetPrice(S$2, , "Mid", EOMONTH($A225, 0))</f>
        <v>242.5</v>
      </c>
      <c r="T225" s="127">
        <f t="shared" si="67"/>
        <v>17.5</v>
      </c>
      <c r="U225" s="141">
        <f>_xll.GetPrice(U$2, "MonthlyAverage", "Mid", EOMONTH($A225, 0))</f>
        <v>460.5</v>
      </c>
      <c r="V225" s="141">
        <f>_xll.GetPrice(V$2, "MonthlyAverage", "Mid", EOMONTH($A225, 0))</f>
        <v>477.19</v>
      </c>
      <c r="W225" s="127">
        <f t="shared" si="68"/>
        <v>16.689999999999998</v>
      </c>
      <c r="X225" s="141" t="str">
        <f>_xll.GetPrice(X$2, "MonthlyAverage", "Mid", EOMONTH($A225, 0))</f>
        <v>#N/A No price available for MonthlyAverage before 29/05/2015</v>
      </c>
      <c r="Y225" s="141" t="str">
        <f>_xll.GetPrice(Y$2, "MonthlyAverage", "Mid", EOMONTH($A225, 0))</f>
        <v>#N/A No price available for MonthlyAverage before 31/05/2012</v>
      </c>
      <c r="Z225" s="141" t="str">
        <f>_xll.GetPrice(Z$2, "MonthlyAverage", "Mid", EOMONTH($A225, 0))</f>
        <v>#N/A No price available for MonthlyAverage before 31/05/2012</v>
      </c>
      <c r="AA225" s="141" t="str">
        <f>_xll.GetPrice(AA$2, "MonthlyAverage", "Mid", EOMONTH($A225, 0))</f>
        <v>#N/A No price available for MonthlyAverage before 31/12/2013</v>
      </c>
      <c r="AB225" s="127" t="e">
        <f t="shared" si="69"/>
        <v>#VALUE!</v>
      </c>
      <c r="AC225" s="142" t="e">
        <f t="shared" si="59"/>
        <v>#VALUE!</v>
      </c>
      <c r="AD225" s="119" t="e">
        <f t="shared" si="60"/>
        <v>#VALUE!</v>
      </c>
      <c r="AE225" s="119">
        <f t="shared" si="61"/>
        <v>7.0600000000000023</v>
      </c>
      <c r="AF225" s="119">
        <f t="shared" si="62"/>
        <v>19.889999999999986</v>
      </c>
      <c r="AG225" s="119" t="e">
        <f t="shared" si="63"/>
        <v>#VALUE!</v>
      </c>
      <c r="AH225" s="119"/>
      <c r="AI225" s="119"/>
      <c r="AJ225" s="119"/>
      <c r="AK225" s="119"/>
      <c r="AL225" s="119"/>
      <c r="AM225" s="119"/>
      <c r="AN225" s="119"/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/>
      <c r="BB225" s="119"/>
      <c r="BC225" s="119"/>
      <c r="BD225" s="119"/>
      <c r="BE225" s="119"/>
      <c r="BF225" s="119"/>
      <c r="BG225" s="119"/>
      <c r="BH225" s="119"/>
      <c r="BI225" s="119"/>
      <c r="BJ225" s="119"/>
      <c r="BK225" s="119"/>
      <c r="BL225" s="119"/>
      <c r="BM225" s="119"/>
      <c r="BN225" s="119"/>
      <c r="BO225" s="119"/>
      <c r="BP225" s="119"/>
      <c r="BQ225" s="119"/>
      <c r="BR225" s="119"/>
      <c r="BS225" s="119"/>
      <c r="BT225" s="119"/>
      <c r="BU225" s="119"/>
      <c r="BV225" s="119"/>
      <c r="BW225" s="119"/>
      <c r="BX225" s="119"/>
      <c r="BY225" s="119"/>
      <c r="BZ225" s="119"/>
      <c r="CA225" s="119"/>
      <c r="CB225" s="119"/>
      <c r="CC225" s="119"/>
      <c r="CD225" s="119"/>
      <c r="CE225" s="119"/>
      <c r="CF225" s="119"/>
      <c r="CG225" s="119"/>
      <c r="CH225" s="119"/>
      <c r="CI225" s="119"/>
      <c r="CJ225" s="119"/>
      <c r="CK225" s="119"/>
      <c r="CL225" s="119"/>
      <c r="CM225" s="119"/>
      <c r="CN225" s="119"/>
      <c r="CO225" s="119"/>
      <c r="CP225" s="119"/>
      <c r="CQ225" s="119"/>
      <c r="CR225" s="119"/>
      <c r="CS225" s="119"/>
      <c r="CT225" s="119"/>
      <c r="CU225" s="119"/>
      <c r="CV225" s="119"/>
      <c r="CW225" s="119"/>
      <c r="CX225" s="119"/>
      <c r="CY225" s="119"/>
      <c r="CZ225" s="119"/>
      <c r="DA225" s="119"/>
      <c r="DB225" s="119"/>
      <c r="DC225" s="119"/>
      <c r="DD225" s="119"/>
      <c r="DE225" s="119"/>
      <c r="DF225" s="119"/>
      <c r="DG225" s="119"/>
      <c r="DH225" s="119"/>
      <c r="DI225" s="119"/>
      <c r="DJ225" s="119"/>
      <c r="DK225" s="119"/>
      <c r="DL225" s="119"/>
      <c r="DM225" s="119"/>
      <c r="DN225" s="119"/>
      <c r="DO225" s="119"/>
      <c r="DP225" s="119"/>
      <c r="DQ225" s="119"/>
      <c r="DR225" s="119"/>
      <c r="DS225" s="119"/>
      <c r="DT225" s="119"/>
      <c r="DU225" s="119"/>
      <c r="DV225" s="119"/>
      <c r="DW225" s="119"/>
      <c r="DX225" s="119"/>
      <c r="DY225" s="119"/>
      <c r="DZ225" s="119"/>
      <c r="EA225" s="119"/>
      <c r="EB225" s="119"/>
      <c r="EC225" s="119"/>
      <c r="ED225" s="119"/>
      <c r="EE225" s="119"/>
      <c r="EF225" s="119"/>
      <c r="EG225" s="119"/>
      <c r="EH225" s="119"/>
      <c r="EI225" s="119"/>
      <c r="EJ225" s="119"/>
      <c r="EK225" s="119"/>
      <c r="EL225" s="119"/>
      <c r="EM225" s="119"/>
      <c r="EN225" s="119"/>
      <c r="EO225" s="119"/>
      <c r="EP225" s="119"/>
      <c r="EQ225" s="119"/>
      <c r="ER225" s="119"/>
      <c r="ES225" s="119"/>
      <c r="ET225" s="119"/>
      <c r="EU225" s="119"/>
      <c r="EV225" s="119"/>
      <c r="EW225" s="119"/>
      <c r="EX225" s="119"/>
      <c r="EY225" s="119"/>
      <c r="EZ225" s="119"/>
      <c r="FA225" s="119"/>
      <c r="FB225" s="119"/>
      <c r="FC225" s="119"/>
    </row>
    <row r="226" spans="1:159" s="121" customFormat="1" x14ac:dyDescent="0.3">
      <c r="A226" s="124">
        <v>40634</v>
      </c>
      <c r="B226" s="143">
        <f>_xll.GetPrice(B$2, "MonthlyAverage", "Mid", EOMONTH($A226, 0))</f>
        <v>441.2</v>
      </c>
      <c r="C226" s="141">
        <f>_xll.GetPrice(C$2, "MonthlyAverage", "Mid", EOMONTH($A226, 0))</f>
        <v>451</v>
      </c>
      <c r="D226" s="127">
        <f t="shared" si="64"/>
        <v>9.8000000000000114</v>
      </c>
      <c r="E226" s="141">
        <f>_xll.GetPrice(E$2, "MonthlyAverage", "Mid", EOMONTH($A226, 0))</f>
        <v>421.92</v>
      </c>
      <c r="F226" s="141">
        <f>_xll.GetPrice(F$2, "MonthlyAverage", "Mid", EOMONTH($A226, 0))</f>
        <v>424.5</v>
      </c>
      <c r="G226" s="127">
        <f t="shared" si="65"/>
        <v>2.5799999999999841</v>
      </c>
      <c r="H226" s="141">
        <f>_xll.GetPrice(H$2, "MonthlyAverage", "Mid", EOMONTH($A226, 0))</f>
        <v>424</v>
      </c>
      <c r="I226" s="141">
        <f>_xll.GetPrice(I$2, "MonthlyAverage", "Mid", EOMONTH($A226, 0))</f>
        <v>437.25</v>
      </c>
      <c r="J226" s="127">
        <f t="shared" si="66"/>
        <v>13.25</v>
      </c>
      <c r="K226" s="141" t="str">
        <f>_xll.GetPrice(K$2, , "Mid", EOMONTH($A226, 0))</f>
        <v>#N/A No price available before 20/06/2014</v>
      </c>
      <c r="L226" s="141" t="str">
        <f>_xll.GetPrice(L$2, , "Mid", EOMONTH($A226, 0))</f>
        <v>#N/A No price available before 21/11/2014</v>
      </c>
      <c r="M226" s="127" t="e">
        <f t="shared" si="54"/>
        <v>#VALUE!</v>
      </c>
      <c r="N226" s="141" t="str">
        <f>_xll.GetPrice(N$2, , "Mid", EOMONTH($A226, 0))</f>
        <v>#N/A No price available before 11/07/2014</v>
      </c>
      <c r="O226" s="141" t="str">
        <f>_xll.GetPrice(O$2, , "Mid", EOMONTH($A226, 0))</f>
        <v>#N/A No price available before 15/03/2019</v>
      </c>
      <c r="P226" s="127" t="e">
        <f t="shared" si="55"/>
        <v>#VALUE!</v>
      </c>
      <c r="Q226" s="141">
        <f>_xll.GetPrice(Q$2, "MonthlyAverage", "Mid", EOMONTH($A226, 0))</f>
        <v>163.33000000000001</v>
      </c>
      <c r="R226" s="141">
        <f>_xll.GetPrice(R$2, , "Mid", EOMONTH($A226, 0))</f>
        <v>225</v>
      </c>
      <c r="S226" s="141">
        <f>_xll.GetPrice(S$2, , "Mid", EOMONTH($A226, 0))</f>
        <v>242.5</v>
      </c>
      <c r="T226" s="127">
        <f t="shared" si="67"/>
        <v>17.5</v>
      </c>
      <c r="U226" s="141">
        <f>_xll.GetPrice(U$2, "MonthlyAverage", "Mid", EOMONTH($A226, 0))</f>
        <v>463.75</v>
      </c>
      <c r="V226" s="141">
        <f>_xll.GetPrice(V$2, "MonthlyAverage", "Mid", EOMONTH($A226, 0))</f>
        <v>476.68</v>
      </c>
      <c r="W226" s="127">
        <f t="shared" si="68"/>
        <v>12.930000000000007</v>
      </c>
      <c r="X226" s="141" t="str">
        <f>_xll.GetPrice(X$2, "MonthlyAverage", "Mid", EOMONTH($A226, 0))</f>
        <v>#N/A No price available for MonthlyAverage before 29/05/2015</v>
      </c>
      <c r="Y226" s="141" t="str">
        <f>_xll.GetPrice(Y$2, "MonthlyAverage", "Mid", EOMONTH($A226, 0))</f>
        <v>#N/A No price available for MonthlyAverage before 31/05/2012</v>
      </c>
      <c r="Z226" s="141" t="str">
        <f>_xll.GetPrice(Z$2, "MonthlyAverage", "Mid", EOMONTH($A226, 0))</f>
        <v>#N/A No price available for MonthlyAverage before 31/05/2012</v>
      </c>
      <c r="AA226" s="141" t="str">
        <f>_xll.GetPrice(AA$2, "MonthlyAverage", "Mid", EOMONTH($A226, 0))</f>
        <v>#N/A No price available for MonthlyAverage before 31/12/2013</v>
      </c>
      <c r="AB226" s="127" t="e">
        <f t="shared" si="69"/>
        <v>#VALUE!</v>
      </c>
      <c r="AC226" s="142" t="e">
        <f t="shared" si="59"/>
        <v>#VALUE!</v>
      </c>
      <c r="AD226" s="119" t="e">
        <f t="shared" si="60"/>
        <v>#VALUE!</v>
      </c>
      <c r="AE226" s="119">
        <f t="shared" si="61"/>
        <v>22.550000000000011</v>
      </c>
      <c r="AF226" s="119">
        <f t="shared" si="62"/>
        <v>25.680000000000007</v>
      </c>
      <c r="AG226" s="119" t="e">
        <f t="shared" si="63"/>
        <v>#VALUE!</v>
      </c>
      <c r="AH226" s="119"/>
      <c r="AI226" s="119"/>
      <c r="AJ226" s="119"/>
      <c r="AK226" s="119"/>
      <c r="AL226" s="119"/>
      <c r="AM226" s="119"/>
      <c r="AN226" s="119"/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/>
      <c r="BB226" s="119"/>
      <c r="BC226" s="119"/>
      <c r="BD226" s="119"/>
      <c r="BE226" s="119"/>
      <c r="BF226" s="119"/>
      <c r="BG226" s="119"/>
      <c r="BH226" s="119"/>
      <c r="BI226" s="119"/>
      <c r="BJ226" s="119"/>
      <c r="BK226" s="119"/>
      <c r="BL226" s="119"/>
      <c r="BM226" s="119"/>
      <c r="BN226" s="119"/>
      <c r="BO226" s="119"/>
      <c r="BP226" s="119"/>
      <c r="BQ226" s="119"/>
      <c r="BR226" s="119"/>
      <c r="BS226" s="119"/>
      <c r="BT226" s="119"/>
      <c r="BU226" s="119"/>
      <c r="BV226" s="119"/>
      <c r="BW226" s="119"/>
      <c r="BX226" s="119"/>
      <c r="BY226" s="119"/>
      <c r="BZ226" s="119"/>
      <c r="CA226" s="119"/>
      <c r="CB226" s="119"/>
      <c r="CC226" s="119"/>
      <c r="CD226" s="119"/>
      <c r="CE226" s="119"/>
      <c r="CF226" s="119"/>
      <c r="CG226" s="119"/>
      <c r="CH226" s="119"/>
      <c r="CI226" s="119"/>
      <c r="CJ226" s="119"/>
      <c r="CK226" s="119"/>
      <c r="CL226" s="119"/>
      <c r="CM226" s="119"/>
      <c r="CN226" s="119"/>
      <c r="CO226" s="119"/>
      <c r="CP226" s="119"/>
      <c r="CQ226" s="119"/>
      <c r="CR226" s="119"/>
      <c r="CS226" s="119"/>
      <c r="CT226" s="119"/>
      <c r="CU226" s="119"/>
      <c r="CV226" s="119"/>
      <c r="CW226" s="119"/>
      <c r="CX226" s="119"/>
      <c r="CY226" s="119"/>
      <c r="CZ226" s="119"/>
      <c r="DA226" s="119"/>
      <c r="DB226" s="119"/>
      <c r="DC226" s="119"/>
      <c r="DD226" s="119"/>
      <c r="DE226" s="119"/>
      <c r="DF226" s="119"/>
      <c r="DG226" s="119"/>
      <c r="DH226" s="119"/>
      <c r="DI226" s="119"/>
      <c r="DJ226" s="119"/>
      <c r="DK226" s="119"/>
      <c r="DL226" s="119"/>
      <c r="DM226" s="119"/>
      <c r="DN226" s="119"/>
      <c r="DO226" s="119"/>
      <c r="DP226" s="119"/>
      <c r="DQ226" s="119"/>
      <c r="DR226" s="119"/>
      <c r="DS226" s="119"/>
      <c r="DT226" s="119"/>
      <c r="DU226" s="119"/>
      <c r="DV226" s="119"/>
      <c r="DW226" s="119"/>
      <c r="DX226" s="119"/>
      <c r="DY226" s="119"/>
      <c r="DZ226" s="119"/>
      <c r="EA226" s="119"/>
      <c r="EB226" s="119"/>
      <c r="EC226" s="119"/>
      <c r="ED226" s="119"/>
      <c r="EE226" s="119"/>
      <c r="EF226" s="119"/>
      <c r="EG226" s="119"/>
      <c r="EH226" s="119"/>
      <c r="EI226" s="119"/>
      <c r="EJ226" s="119"/>
      <c r="EK226" s="119"/>
      <c r="EL226" s="119"/>
      <c r="EM226" s="119"/>
      <c r="EN226" s="119"/>
      <c r="EO226" s="119"/>
      <c r="EP226" s="119"/>
      <c r="EQ226" s="119"/>
      <c r="ER226" s="119"/>
      <c r="ES226" s="119"/>
      <c r="ET226" s="119"/>
      <c r="EU226" s="119"/>
      <c r="EV226" s="119"/>
      <c r="EW226" s="119"/>
      <c r="EX226" s="119"/>
      <c r="EY226" s="119"/>
      <c r="EZ226" s="119"/>
      <c r="FA226" s="119"/>
      <c r="FB226" s="119"/>
      <c r="FC226" s="119"/>
    </row>
    <row r="227" spans="1:159" s="121" customFormat="1" x14ac:dyDescent="0.3">
      <c r="A227" s="124">
        <v>40664</v>
      </c>
      <c r="B227" s="143">
        <f>_xll.GetPrice(B$2, "MonthlyAverage", "Mid", EOMONTH($A227, 0))</f>
        <v>456.73</v>
      </c>
      <c r="C227" s="141">
        <f>_xll.GetPrice(C$2, "MonthlyAverage", "Mid", EOMONTH($A227, 0))</f>
        <v>464.25</v>
      </c>
      <c r="D227" s="127">
        <f t="shared" si="64"/>
        <v>7.5199999999999818</v>
      </c>
      <c r="E227" s="141">
        <f>_xll.GetPrice(E$2, "MonthlyAverage", "Mid", EOMONTH($A227, 0))</f>
        <v>435.12</v>
      </c>
      <c r="F227" s="141">
        <f>_xll.GetPrice(F$2, "MonthlyAverage", "Mid", EOMONTH($A227, 0))</f>
        <v>438.75</v>
      </c>
      <c r="G227" s="127">
        <f t="shared" si="65"/>
        <v>3.6299999999999955</v>
      </c>
      <c r="H227" s="141">
        <f>_xll.GetPrice(H$2, "MonthlyAverage", "Mid", EOMONTH($A227, 0))</f>
        <v>427</v>
      </c>
      <c r="I227" s="141">
        <f>_xll.GetPrice(I$2, "MonthlyAverage", "Mid", EOMONTH($A227, 0))</f>
        <v>440.25</v>
      </c>
      <c r="J227" s="127">
        <f t="shared" si="66"/>
        <v>13.25</v>
      </c>
      <c r="K227" s="141" t="str">
        <f>_xll.GetPrice(K$2, , "Mid", EOMONTH($A227, 0))</f>
        <v>#N/A No price available before 20/06/2014</v>
      </c>
      <c r="L227" s="141" t="str">
        <f>_xll.GetPrice(L$2, , "Mid", EOMONTH($A227, 0))</f>
        <v>#N/A No price available before 21/11/2014</v>
      </c>
      <c r="M227" s="127" t="e">
        <f t="shared" si="54"/>
        <v>#VALUE!</v>
      </c>
      <c r="N227" s="141" t="str">
        <f>_xll.GetPrice(N$2, , "Mid", EOMONTH($A227, 0))</f>
        <v>#N/A No price available before 11/07/2014</v>
      </c>
      <c r="O227" s="141" t="str">
        <f>_xll.GetPrice(O$2, , "Mid", EOMONTH($A227, 0))</f>
        <v>#N/A No price available before 15/03/2019</v>
      </c>
      <c r="P227" s="127" t="e">
        <f t="shared" si="55"/>
        <v>#VALUE!</v>
      </c>
      <c r="Q227" s="141">
        <f>_xll.GetPrice(Q$2, "MonthlyAverage", "Mid", EOMONTH($A227, 0))</f>
        <v>167.5</v>
      </c>
      <c r="R227" s="141">
        <f>_xll.GetPrice(R$2, , "Mid", EOMONTH($A227, 0))</f>
        <v>225</v>
      </c>
      <c r="S227" s="141">
        <f>_xll.GetPrice(S$2, , "Mid", EOMONTH($A227, 0))</f>
        <v>242.5</v>
      </c>
      <c r="T227" s="127">
        <f t="shared" si="67"/>
        <v>17.5</v>
      </c>
      <c r="U227" s="141">
        <f>_xll.GetPrice(U$2, "MonthlyAverage", "Mid", EOMONTH($A227, 0))</f>
        <v>470</v>
      </c>
      <c r="V227" s="141">
        <f>_xll.GetPrice(V$2, "MonthlyAverage", "Mid", EOMONTH($A227, 0))</f>
        <v>486.24</v>
      </c>
      <c r="W227" s="127">
        <f t="shared" si="68"/>
        <v>16.240000000000009</v>
      </c>
      <c r="X227" s="141" t="str">
        <f>_xll.GetPrice(X$2, "MonthlyAverage", "Mid", EOMONTH($A227, 0))</f>
        <v>#N/A No price available for MonthlyAverage before 29/05/2015</v>
      </c>
      <c r="Y227" s="141" t="str">
        <f>_xll.GetPrice(Y$2, "MonthlyAverage", "Mid", EOMONTH($A227, 0))</f>
        <v>#N/A No price available for MonthlyAverage before 31/05/2012</v>
      </c>
      <c r="Z227" s="141" t="str">
        <f>_xll.GetPrice(Z$2, "MonthlyAverage", "Mid", EOMONTH($A227, 0))</f>
        <v>#N/A No price available for MonthlyAverage before 31/05/2012</v>
      </c>
      <c r="AA227" s="141" t="str">
        <f>_xll.GetPrice(AA$2, "MonthlyAverage", "Mid", EOMONTH($A227, 0))</f>
        <v>#N/A No price available for MonthlyAverage before 31/12/2013</v>
      </c>
      <c r="AB227" s="127" t="e">
        <f t="shared" si="69"/>
        <v>#VALUE!</v>
      </c>
      <c r="AC227" s="142" t="e">
        <f t="shared" si="59"/>
        <v>#VALUE!</v>
      </c>
      <c r="AD227" s="119" t="e">
        <f t="shared" si="60"/>
        <v>#VALUE!</v>
      </c>
      <c r="AE227" s="119">
        <f t="shared" si="61"/>
        <v>13.269999999999982</v>
      </c>
      <c r="AF227" s="119">
        <f t="shared" si="62"/>
        <v>21.990000000000009</v>
      </c>
      <c r="AG227" s="119" t="e">
        <f t="shared" si="63"/>
        <v>#VALUE!</v>
      </c>
      <c r="AH227" s="119"/>
      <c r="AI227" s="119"/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  <c r="BB227" s="119"/>
      <c r="BC227" s="119"/>
      <c r="BD227" s="119"/>
      <c r="BE227" s="119"/>
      <c r="BF227" s="119"/>
      <c r="BG227" s="119"/>
      <c r="BH227" s="119"/>
      <c r="BI227" s="119"/>
      <c r="BJ227" s="119"/>
      <c r="BK227" s="119"/>
      <c r="BL227" s="119"/>
      <c r="BM227" s="119"/>
      <c r="BN227" s="119"/>
      <c r="BO227" s="119"/>
      <c r="BP227" s="119"/>
      <c r="BQ227" s="119"/>
      <c r="BR227" s="119"/>
      <c r="BS227" s="119"/>
      <c r="BT227" s="119"/>
      <c r="BU227" s="119"/>
      <c r="BV227" s="119"/>
      <c r="BW227" s="119"/>
      <c r="BX227" s="119"/>
      <c r="BY227" s="119"/>
      <c r="BZ227" s="119"/>
      <c r="CA227" s="119"/>
      <c r="CB227" s="119"/>
      <c r="CC227" s="119"/>
      <c r="CD227" s="119"/>
      <c r="CE227" s="119"/>
      <c r="CF227" s="119"/>
      <c r="CG227" s="119"/>
      <c r="CH227" s="119"/>
      <c r="CI227" s="119"/>
      <c r="CJ227" s="119"/>
      <c r="CK227" s="119"/>
      <c r="CL227" s="119"/>
      <c r="CM227" s="119"/>
      <c r="CN227" s="119"/>
      <c r="CO227" s="119"/>
      <c r="CP227" s="119"/>
      <c r="CQ227" s="119"/>
      <c r="CR227" s="119"/>
      <c r="CS227" s="119"/>
      <c r="CT227" s="119"/>
      <c r="CU227" s="119"/>
      <c r="CV227" s="119"/>
      <c r="CW227" s="119"/>
      <c r="CX227" s="119"/>
      <c r="CY227" s="119"/>
      <c r="CZ227" s="119"/>
      <c r="DA227" s="119"/>
      <c r="DB227" s="119"/>
      <c r="DC227" s="119"/>
      <c r="DD227" s="119"/>
      <c r="DE227" s="119"/>
      <c r="DF227" s="119"/>
      <c r="DG227" s="119"/>
      <c r="DH227" s="119"/>
      <c r="DI227" s="119"/>
      <c r="DJ227" s="119"/>
      <c r="DK227" s="119"/>
      <c r="DL227" s="119"/>
      <c r="DM227" s="119"/>
      <c r="DN227" s="119"/>
      <c r="DO227" s="119"/>
      <c r="DP227" s="119"/>
      <c r="DQ227" s="119"/>
      <c r="DR227" s="119"/>
      <c r="DS227" s="119"/>
      <c r="DT227" s="119"/>
      <c r="DU227" s="119"/>
      <c r="DV227" s="119"/>
      <c r="DW227" s="119"/>
      <c r="DX227" s="119"/>
      <c r="DY227" s="119"/>
      <c r="DZ227" s="119"/>
      <c r="EA227" s="119"/>
      <c r="EB227" s="119"/>
      <c r="EC227" s="119"/>
      <c r="ED227" s="119"/>
      <c r="EE227" s="119"/>
      <c r="EF227" s="119"/>
      <c r="EG227" s="119"/>
      <c r="EH227" s="119"/>
      <c r="EI227" s="119"/>
      <c r="EJ227" s="119"/>
      <c r="EK227" s="119"/>
      <c r="EL227" s="119"/>
      <c r="EM227" s="119"/>
      <c r="EN227" s="119"/>
      <c r="EO227" s="119"/>
      <c r="EP227" s="119"/>
      <c r="EQ227" s="119"/>
      <c r="ER227" s="119"/>
      <c r="ES227" s="119"/>
      <c r="ET227" s="119"/>
      <c r="EU227" s="119"/>
      <c r="EV227" s="119"/>
      <c r="EW227" s="119"/>
      <c r="EX227" s="119"/>
      <c r="EY227" s="119"/>
      <c r="EZ227" s="119"/>
      <c r="FA227" s="119"/>
      <c r="FB227" s="119"/>
      <c r="FC227" s="119"/>
    </row>
    <row r="228" spans="1:159" s="121" customFormat="1" x14ac:dyDescent="0.3">
      <c r="A228" s="124">
        <v>40695</v>
      </c>
      <c r="B228" s="143">
        <f>_xll.GetPrice(B$2, "MonthlyAverage", "Mid", EOMONTH($A228, 0))</f>
        <v>471.92</v>
      </c>
      <c r="C228" s="141">
        <f>_xll.GetPrice(C$2, "MonthlyAverage", "Mid", EOMONTH($A228, 0))</f>
        <v>476.5</v>
      </c>
      <c r="D228" s="127">
        <f t="shared" si="64"/>
        <v>4.5799999999999841</v>
      </c>
      <c r="E228" s="141">
        <f>_xll.GetPrice(E$2, "MonthlyAverage", "Mid", EOMONTH($A228, 0))</f>
        <v>443.91</v>
      </c>
      <c r="F228" s="141">
        <f>_xll.GetPrice(F$2, "MonthlyAverage", "Mid", EOMONTH($A228, 0))</f>
        <v>448.6</v>
      </c>
      <c r="G228" s="127">
        <f t="shared" si="65"/>
        <v>4.6899999999999977</v>
      </c>
      <c r="H228" s="141">
        <f>_xll.GetPrice(H$2, "MonthlyAverage", "Mid", EOMONTH($A228, 0))</f>
        <v>427.7</v>
      </c>
      <c r="I228" s="141">
        <f>_xll.GetPrice(I$2, "MonthlyAverage", "Mid", EOMONTH($A228, 0))</f>
        <v>447.1</v>
      </c>
      <c r="J228" s="127">
        <f t="shared" si="66"/>
        <v>19.400000000000034</v>
      </c>
      <c r="K228" s="141" t="str">
        <f>_xll.GetPrice(K$2, , "Mid", EOMONTH($A228, 0))</f>
        <v>#N/A No price available before 20/06/2014</v>
      </c>
      <c r="L228" s="141" t="str">
        <f>_xll.GetPrice(L$2, , "Mid", EOMONTH($A228, 0))</f>
        <v>#N/A No price available before 21/11/2014</v>
      </c>
      <c r="M228" s="127" t="e">
        <f t="shared" si="54"/>
        <v>#VALUE!</v>
      </c>
      <c r="N228" s="141" t="str">
        <f>_xll.GetPrice(N$2, , "Mid", EOMONTH($A228, 0))</f>
        <v>#N/A No price available before 11/07/2014</v>
      </c>
      <c r="O228" s="141" t="str">
        <f>_xll.GetPrice(O$2, , "Mid", EOMONTH($A228, 0))</f>
        <v>#N/A No price available before 15/03/2019</v>
      </c>
      <c r="P228" s="127" t="e">
        <f t="shared" si="55"/>
        <v>#VALUE!</v>
      </c>
      <c r="Q228" s="141">
        <f>_xll.GetPrice(Q$2, "MonthlyAverage", "Mid", EOMONTH($A228, 0))</f>
        <v>175</v>
      </c>
      <c r="R228" s="141">
        <f>_xll.GetPrice(R$2, , "Mid", EOMONTH($A228, 0))</f>
        <v>235</v>
      </c>
      <c r="S228" s="141">
        <f>_xll.GetPrice(S$2, , "Mid", EOMONTH($A228, 0))</f>
        <v>252.5</v>
      </c>
      <c r="T228" s="127">
        <f t="shared" si="67"/>
        <v>17.5</v>
      </c>
      <c r="U228" s="141">
        <f>_xll.GetPrice(U$2, "MonthlyAverage", "Mid", EOMONTH($A228, 0))</f>
        <v>474.5</v>
      </c>
      <c r="V228" s="141">
        <f>_xll.GetPrice(V$2, "MonthlyAverage", "Mid", EOMONTH($A228, 0))</f>
        <v>494.42</v>
      </c>
      <c r="W228" s="127">
        <f t="shared" si="68"/>
        <v>19.920000000000016</v>
      </c>
      <c r="X228" s="141" t="str">
        <f>_xll.GetPrice(X$2, "MonthlyAverage", "Mid", EOMONTH($A228, 0))</f>
        <v>#N/A No price available for MonthlyAverage before 29/05/2015</v>
      </c>
      <c r="Y228" s="141" t="str">
        <f>_xll.GetPrice(Y$2, "MonthlyAverage", "Mid", EOMONTH($A228, 0))</f>
        <v>#N/A No price available for MonthlyAverage before 31/05/2012</v>
      </c>
      <c r="Z228" s="141" t="str">
        <f>_xll.GetPrice(Z$2, "MonthlyAverage", "Mid", EOMONTH($A228, 0))</f>
        <v>#N/A No price available for MonthlyAverage before 31/05/2012</v>
      </c>
      <c r="AA228" s="141" t="str">
        <f>_xll.GetPrice(AA$2, "MonthlyAverage", "Mid", EOMONTH($A228, 0))</f>
        <v>#N/A No price available for MonthlyAverage before 31/12/2013</v>
      </c>
      <c r="AB228" s="127" t="e">
        <f t="shared" si="69"/>
        <v>#VALUE!</v>
      </c>
      <c r="AC228" s="142" t="e">
        <f t="shared" si="59"/>
        <v>#VALUE!</v>
      </c>
      <c r="AD228" s="119" t="e">
        <f t="shared" si="60"/>
        <v>#VALUE!</v>
      </c>
      <c r="AE228" s="119">
        <f t="shared" si="61"/>
        <v>2.5799999999999841</v>
      </c>
      <c r="AF228" s="119">
        <f t="shared" si="62"/>
        <v>17.920000000000016</v>
      </c>
      <c r="AG228" s="119" t="e">
        <f t="shared" si="63"/>
        <v>#VALUE!</v>
      </c>
      <c r="AH228" s="119"/>
      <c r="AI228" s="119"/>
      <c r="AJ228" s="119"/>
      <c r="AK228" s="119"/>
      <c r="AL228" s="119"/>
      <c r="AM228" s="119"/>
      <c r="AN228" s="119"/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/>
      <c r="BB228" s="119"/>
      <c r="BC228" s="119"/>
      <c r="BD228" s="119"/>
      <c r="BE228" s="119"/>
      <c r="BF228" s="119"/>
      <c r="BG228" s="119"/>
      <c r="BH228" s="119"/>
      <c r="BI228" s="119"/>
      <c r="BJ228" s="119"/>
      <c r="BK228" s="119"/>
      <c r="BL228" s="119"/>
      <c r="BM228" s="119"/>
      <c r="BN228" s="119"/>
      <c r="BO228" s="119"/>
      <c r="BP228" s="119"/>
      <c r="BQ228" s="119"/>
      <c r="BR228" s="119"/>
      <c r="BS228" s="119"/>
      <c r="BT228" s="119"/>
      <c r="BU228" s="119"/>
      <c r="BV228" s="119"/>
      <c r="BW228" s="119"/>
      <c r="BX228" s="119"/>
      <c r="BY228" s="119"/>
      <c r="BZ228" s="119"/>
      <c r="CA228" s="119"/>
      <c r="CB228" s="119"/>
      <c r="CC228" s="119"/>
      <c r="CD228" s="119"/>
      <c r="CE228" s="119"/>
      <c r="CF228" s="119"/>
      <c r="CG228" s="119"/>
      <c r="CH228" s="119"/>
      <c r="CI228" s="119"/>
      <c r="CJ228" s="119"/>
      <c r="CK228" s="119"/>
      <c r="CL228" s="119"/>
      <c r="CM228" s="119"/>
      <c r="CN228" s="119"/>
      <c r="CO228" s="119"/>
      <c r="CP228" s="119"/>
      <c r="CQ228" s="119"/>
      <c r="CR228" s="119"/>
      <c r="CS228" s="119"/>
      <c r="CT228" s="119"/>
      <c r="CU228" s="119"/>
      <c r="CV228" s="119"/>
      <c r="CW228" s="119"/>
      <c r="CX228" s="119"/>
      <c r="CY228" s="119"/>
      <c r="CZ228" s="119"/>
      <c r="DA228" s="119"/>
      <c r="DB228" s="119"/>
      <c r="DC228" s="119"/>
      <c r="DD228" s="119"/>
      <c r="DE228" s="119"/>
      <c r="DF228" s="119"/>
      <c r="DG228" s="119"/>
      <c r="DH228" s="119"/>
      <c r="DI228" s="119"/>
      <c r="DJ228" s="119"/>
      <c r="DK228" s="119"/>
      <c r="DL228" s="119"/>
      <c r="DM228" s="119"/>
      <c r="DN228" s="119"/>
      <c r="DO228" s="119"/>
      <c r="DP228" s="119"/>
      <c r="DQ228" s="119"/>
      <c r="DR228" s="119"/>
      <c r="DS228" s="119"/>
      <c r="DT228" s="119"/>
      <c r="DU228" s="119"/>
      <c r="DV228" s="119"/>
      <c r="DW228" s="119"/>
      <c r="DX228" s="119"/>
      <c r="DY228" s="119"/>
      <c r="DZ228" s="119"/>
      <c r="EA228" s="119"/>
      <c r="EB228" s="119"/>
      <c r="EC228" s="119"/>
      <c r="ED228" s="119"/>
      <c r="EE228" s="119"/>
      <c r="EF228" s="119"/>
      <c r="EG228" s="119"/>
      <c r="EH228" s="119"/>
      <c r="EI228" s="119"/>
      <c r="EJ228" s="119"/>
      <c r="EK228" s="119"/>
      <c r="EL228" s="119"/>
      <c r="EM228" s="119"/>
      <c r="EN228" s="119"/>
      <c r="EO228" s="119"/>
      <c r="EP228" s="119"/>
      <c r="EQ228" s="119"/>
      <c r="ER228" s="119"/>
      <c r="ES228" s="119"/>
      <c r="ET228" s="119"/>
      <c r="EU228" s="119"/>
      <c r="EV228" s="119"/>
      <c r="EW228" s="119"/>
      <c r="EX228" s="119"/>
      <c r="EY228" s="119"/>
      <c r="EZ228" s="119"/>
      <c r="FA228" s="119"/>
      <c r="FB228" s="119"/>
      <c r="FC228" s="119"/>
    </row>
    <row r="229" spans="1:159" s="121" customFormat="1" x14ac:dyDescent="0.3">
      <c r="A229" s="124">
        <v>40725</v>
      </c>
      <c r="B229" s="143">
        <f>_xll.GetPrice(B$2, "MonthlyAverage", "Mid", EOMONTH($A229, 0))</f>
        <v>466.83</v>
      </c>
      <c r="C229" s="141">
        <f>_xll.GetPrice(C$2, "MonthlyAverage", "Mid", EOMONTH($A229, 0))</f>
        <v>474</v>
      </c>
      <c r="D229" s="127">
        <f t="shared" si="64"/>
        <v>7.1700000000000159</v>
      </c>
      <c r="E229" s="141">
        <f>_xll.GetPrice(E$2, "MonthlyAverage", "Mid", EOMONTH($A229, 0))</f>
        <v>439.83</v>
      </c>
      <c r="F229" s="141">
        <f>_xll.GetPrice(F$2, "MonthlyAverage", "Mid", EOMONTH($A229, 0))</f>
        <v>446.75</v>
      </c>
      <c r="G229" s="127">
        <f t="shared" si="65"/>
        <v>6.9200000000000159</v>
      </c>
      <c r="H229" s="141">
        <f>_xll.GetPrice(H$2, "MonthlyAverage", "Mid", EOMONTH($A229, 0))</f>
        <v>428.25</v>
      </c>
      <c r="I229" s="141">
        <f>_xll.GetPrice(I$2, "MonthlyAverage", "Mid", EOMONTH($A229, 0))</f>
        <v>448.25</v>
      </c>
      <c r="J229" s="127">
        <f t="shared" si="66"/>
        <v>20</v>
      </c>
      <c r="K229" s="141" t="str">
        <f>_xll.GetPrice(K$2, , "Mid", EOMONTH($A229, 0))</f>
        <v>#N/A No price available before 20/06/2014</v>
      </c>
      <c r="L229" s="141" t="str">
        <f>_xll.GetPrice(L$2, , "Mid", EOMONTH($A229, 0))</f>
        <v>#N/A No price available before 21/11/2014</v>
      </c>
      <c r="M229" s="127" t="e">
        <f t="shared" si="54"/>
        <v>#VALUE!</v>
      </c>
      <c r="N229" s="141" t="str">
        <f>_xll.GetPrice(N$2, , "Mid", EOMONTH($A229, 0))</f>
        <v>#N/A No price available before 11/07/2014</v>
      </c>
      <c r="O229" s="141" t="str">
        <f>_xll.GetPrice(O$2, , "Mid", EOMONTH($A229, 0))</f>
        <v>#N/A No price available before 15/03/2019</v>
      </c>
      <c r="P229" s="127" t="e">
        <f t="shared" si="55"/>
        <v>#VALUE!</v>
      </c>
      <c r="Q229" s="141">
        <f>_xll.GetPrice(Q$2, "MonthlyAverage", "Mid", EOMONTH($A229, 0))</f>
        <v>176</v>
      </c>
      <c r="R229" s="141">
        <f>_xll.GetPrice(R$2, , "Mid", EOMONTH($A229, 0))</f>
        <v>230</v>
      </c>
      <c r="S229" s="141">
        <f>_xll.GetPrice(S$2, , "Mid", EOMONTH($A229, 0))</f>
        <v>247.5</v>
      </c>
      <c r="T229" s="127">
        <f t="shared" si="67"/>
        <v>17.5</v>
      </c>
      <c r="U229" s="141">
        <f>_xll.GetPrice(U$2, "MonthlyAverage", "Mid", EOMONTH($A229, 0))</f>
        <v>473.75</v>
      </c>
      <c r="V229" s="141">
        <f>_xll.GetPrice(V$2, "MonthlyAverage", "Mid", EOMONTH($A229, 0))</f>
        <v>489.71</v>
      </c>
      <c r="W229" s="127">
        <f t="shared" si="68"/>
        <v>15.95999999999998</v>
      </c>
      <c r="X229" s="141" t="str">
        <f>_xll.GetPrice(X$2, "MonthlyAverage", "Mid", EOMONTH($A229, 0))</f>
        <v>#N/A No price available for MonthlyAverage before 29/05/2015</v>
      </c>
      <c r="Y229" s="141" t="str">
        <f>_xll.GetPrice(Y$2, "MonthlyAverage", "Mid", EOMONTH($A229, 0))</f>
        <v>#N/A No price available for MonthlyAverage before 31/05/2012</v>
      </c>
      <c r="Z229" s="141" t="str">
        <f>_xll.GetPrice(Z$2, "MonthlyAverage", "Mid", EOMONTH($A229, 0))</f>
        <v>#N/A No price available for MonthlyAverage before 31/05/2012</v>
      </c>
      <c r="AA229" s="141" t="str">
        <f>_xll.GetPrice(AA$2, "MonthlyAverage", "Mid", EOMONTH($A229, 0))</f>
        <v>#N/A No price available for MonthlyAverage before 31/12/2013</v>
      </c>
      <c r="AB229" s="127" t="e">
        <f t="shared" si="69"/>
        <v>#VALUE!</v>
      </c>
      <c r="AC229" s="142" t="e">
        <f t="shared" si="59"/>
        <v>#VALUE!</v>
      </c>
      <c r="AD229" s="119" t="e">
        <f t="shared" si="60"/>
        <v>#VALUE!</v>
      </c>
      <c r="AE229" s="119">
        <f t="shared" si="61"/>
        <v>6.9200000000000159</v>
      </c>
      <c r="AF229" s="119">
        <f t="shared" si="62"/>
        <v>15.70999999999998</v>
      </c>
      <c r="AG229" s="119" t="e">
        <f t="shared" si="63"/>
        <v>#VALUE!</v>
      </c>
      <c r="AH229" s="119"/>
      <c r="AI229" s="119"/>
      <c r="AJ229" s="119"/>
      <c r="AK229" s="119"/>
      <c r="AL229" s="119"/>
      <c r="AM229" s="119"/>
      <c r="AN229" s="119"/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119"/>
      <c r="BF229" s="119"/>
      <c r="BG229" s="119"/>
      <c r="BH229" s="119"/>
      <c r="BI229" s="119"/>
      <c r="BJ229" s="119"/>
      <c r="BK229" s="119"/>
      <c r="BL229" s="119"/>
      <c r="BM229" s="119"/>
      <c r="BN229" s="119"/>
      <c r="BO229" s="119"/>
      <c r="BP229" s="119"/>
      <c r="BQ229" s="119"/>
      <c r="BR229" s="119"/>
      <c r="BS229" s="119"/>
      <c r="BT229" s="119"/>
      <c r="BU229" s="119"/>
      <c r="BV229" s="119"/>
      <c r="BW229" s="119"/>
      <c r="BX229" s="119"/>
      <c r="BY229" s="119"/>
      <c r="BZ229" s="119"/>
      <c r="CA229" s="119"/>
      <c r="CB229" s="119"/>
      <c r="CC229" s="119"/>
      <c r="CD229" s="119"/>
      <c r="CE229" s="119"/>
      <c r="CF229" s="119"/>
      <c r="CG229" s="119"/>
      <c r="CH229" s="119"/>
      <c r="CI229" s="119"/>
      <c r="CJ229" s="119"/>
      <c r="CK229" s="119"/>
      <c r="CL229" s="119"/>
      <c r="CM229" s="119"/>
      <c r="CN229" s="119"/>
      <c r="CO229" s="119"/>
      <c r="CP229" s="119"/>
      <c r="CQ229" s="119"/>
      <c r="CR229" s="119"/>
      <c r="CS229" s="119"/>
      <c r="CT229" s="119"/>
      <c r="CU229" s="119"/>
      <c r="CV229" s="119"/>
      <c r="CW229" s="119"/>
      <c r="CX229" s="119"/>
      <c r="CY229" s="119"/>
      <c r="CZ229" s="119"/>
      <c r="DA229" s="119"/>
      <c r="DB229" s="119"/>
      <c r="DC229" s="119"/>
      <c r="DD229" s="119"/>
      <c r="DE229" s="119"/>
      <c r="DF229" s="119"/>
      <c r="DG229" s="119"/>
      <c r="DH229" s="119"/>
      <c r="DI229" s="119"/>
      <c r="DJ229" s="119"/>
      <c r="DK229" s="119"/>
      <c r="DL229" s="119"/>
      <c r="DM229" s="119"/>
      <c r="DN229" s="119"/>
      <c r="DO229" s="119"/>
      <c r="DP229" s="119"/>
      <c r="DQ229" s="119"/>
      <c r="DR229" s="119"/>
      <c r="DS229" s="119"/>
      <c r="DT229" s="119"/>
      <c r="DU229" s="119"/>
      <c r="DV229" s="119"/>
      <c r="DW229" s="119"/>
      <c r="DX229" s="119"/>
      <c r="DY229" s="119"/>
      <c r="DZ229" s="119"/>
      <c r="EA229" s="119"/>
      <c r="EB229" s="119"/>
      <c r="EC229" s="119"/>
      <c r="ED229" s="119"/>
      <c r="EE229" s="119"/>
      <c r="EF229" s="119"/>
      <c r="EG229" s="119"/>
      <c r="EH229" s="119"/>
      <c r="EI229" s="119"/>
      <c r="EJ229" s="119"/>
      <c r="EK229" s="119"/>
      <c r="EL229" s="119"/>
      <c r="EM229" s="119"/>
      <c r="EN229" s="119"/>
      <c r="EO229" s="119"/>
      <c r="EP229" s="119"/>
      <c r="EQ229" s="119"/>
      <c r="ER229" s="119"/>
      <c r="ES229" s="119"/>
      <c r="ET229" s="119"/>
      <c r="EU229" s="119"/>
      <c r="EV229" s="119"/>
      <c r="EW229" s="119"/>
      <c r="EX229" s="119"/>
      <c r="EY229" s="119"/>
      <c r="EZ229" s="119"/>
      <c r="FA229" s="119"/>
      <c r="FB229" s="119"/>
      <c r="FC229" s="119"/>
    </row>
    <row r="230" spans="1:159" s="121" customFormat="1" x14ac:dyDescent="0.3">
      <c r="A230" s="124">
        <v>40756</v>
      </c>
      <c r="B230" s="143">
        <f>_xll.GetPrice(B$2, "MonthlyAverage", "Mid", EOMONTH($A230, 0))</f>
        <v>466.96</v>
      </c>
      <c r="C230" s="141">
        <f>_xll.GetPrice(C$2, "MonthlyAverage", "Mid", EOMONTH($A230, 0))</f>
        <v>473.25</v>
      </c>
      <c r="D230" s="127">
        <f t="shared" si="64"/>
        <v>6.2900000000000205</v>
      </c>
      <c r="E230" s="141">
        <f>_xll.GetPrice(E$2, "MonthlyAverage", "Mid", EOMONTH($A230, 0))</f>
        <v>439.27</v>
      </c>
      <c r="F230" s="141">
        <f>_xll.GetPrice(F$2, "MonthlyAverage", "Mid", EOMONTH($A230, 0))</f>
        <v>443.5</v>
      </c>
      <c r="G230" s="127">
        <f t="shared" si="65"/>
        <v>4.2300000000000182</v>
      </c>
      <c r="H230" s="141">
        <f>_xll.GetPrice(H$2, "MonthlyAverage", "Mid", EOMONTH($A230, 0))</f>
        <v>431.13</v>
      </c>
      <c r="I230" s="141">
        <f>_xll.GetPrice(I$2, "MonthlyAverage", "Mid", EOMONTH($A230, 0))</f>
        <v>447.25</v>
      </c>
      <c r="J230" s="127">
        <f t="shared" si="66"/>
        <v>16.120000000000005</v>
      </c>
      <c r="K230" s="141" t="str">
        <f>_xll.GetPrice(K$2, , "Mid", EOMONTH($A230, 0))</f>
        <v>#N/A No price available before 20/06/2014</v>
      </c>
      <c r="L230" s="141" t="str">
        <f>_xll.GetPrice(L$2, , "Mid", EOMONTH($A230, 0))</f>
        <v>#N/A No price available before 21/11/2014</v>
      </c>
      <c r="M230" s="127" t="e">
        <f t="shared" si="54"/>
        <v>#VALUE!</v>
      </c>
      <c r="N230" s="141" t="str">
        <f>_xll.GetPrice(N$2, , "Mid", EOMONTH($A230, 0))</f>
        <v>#N/A No price available before 11/07/2014</v>
      </c>
      <c r="O230" s="141" t="str">
        <f>_xll.GetPrice(O$2, , "Mid", EOMONTH($A230, 0))</f>
        <v>#N/A No price available before 15/03/2019</v>
      </c>
      <c r="P230" s="127" t="e">
        <f t="shared" si="55"/>
        <v>#VALUE!</v>
      </c>
      <c r="Q230" s="141">
        <f>_xll.GetPrice(Q$2, "MonthlyAverage", "Mid", EOMONTH($A230, 0))</f>
        <v>178.75</v>
      </c>
      <c r="R230" s="141">
        <f>_xll.GetPrice(R$2, , "Mid", EOMONTH($A230, 0))</f>
        <v>235</v>
      </c>
      <c r="S230" s="141">
        <f>_xll.GetPrice(S$2, , "Mid", EOMONTH($A230, 0))</f>
        <v>250</v>
      </c>
      <c r="T230" s="127">
        <f t="shared" si="67"/>
        <v>15</v>
      </c>
      <c r="U230" s="141">
        <f>_xll.GetPrice(U$2, "MonthlyAverage", "Mid", EOMONTH($A230, 0))</f>
        <v>478.75</v>
      </c>
      <c r="V230" s="141">
        <f>_xll.GetPrice(V$2, "MonthlyAverage", "Mid", EOMONTH($A230, 0))</f>
        <v>502.36</v>
      </c>
      <c r="W230" s="127">
        <f t="shared" si="68"/>
        <v>23.610000000000014</v>
      </c>
      <c r="X230" s="141" t="str">
        <f>_xll.GetPrice(X$2, "MonthlyAverage", "Mid", EOMONTH($A230, 0))</f>
        <v>#N/A No price available for MonthlyAverage before 29/05/2015</v>
      </c>
      <c r="Y230" s="141" t="str">
        <f>_xll.GetPrice(Y$2, "MonthlyAverage", "Mid", EOMONTH($A230, 0))</f>
        <v>#N/A No price available for MonthlyAverage before 31/05/2012</v>
      </c>
      <c r="Z230" s="141" t="str">
        <f>_xll.GetPrice(Z$2, "MonthlyAverage", "Mid", EOMONTH($A230, 0))</f>
        <v>#N/A No price available for MonthlyAverage before 31/05/2012</v>
      </c>
      <c r="AA230" s="141" t="str">
        <f>_xll.GetPrice(AA$2, "MonthlyAverage", "Mid", EOMONTH($A230, 0))</f>
        <v>#N/A No price available for MonthlyAverage before 31/12/2013</v>
      </c>
      <c r="AB230" s="127" t="e">
        <f t="shared" si="69"/>
        <v>#VALUE!</v>
      </c>
      <c r="AC230" s="142" t="e">
        <f t="shared" si="59"/>
        <v>#VALUE!</v>
      </c>
      <c r="AD230" s="119" t="e">
        <f t="shared" si="60"/>
        <v>#VALUE!</v>
      </c>
      <c r="AE230" s="119">
        <f t="shared" si="61"/>
        <v>11.79000000000002</v>
      </c>
      <c r="AF230" s="119">
        <f t="shared" si="62"/>
        <v>29.110000000000014</v>
      </c>
      <c r="AG230" s="119" t="e">
        <f t="shared" si="63"/>
        <v>#VALUE!</v>
      </c>
      <c r="AH230" s="119"/>
      <c r="AI230" s="119"/>
      <c r="AJ230" s="119"/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  <c r="BB230" s="119"/>
      <c r="BC230" s="119"/>
      <c r="BD230" s="119"/>
      <c r="BE230" s="119"/>
      <c r="BF230" s="119"/>
      <c r="BG230" s="119"/>
      <c r="BH230" s="119"/>
      <c r="BI230" s="119"/>
      <c r="BJ230" s="119"/>
      <c r="BK230" s="119"/>
      <c r="BL230" s="119"/>
      <c r="BM230" s="119"/>
      <c r="BN230" s="119"/>
      <c r="BO230" s="119"/>
      <c r="BP230" s="119"/>
      <c r="BQ230" s="119"/>
      <c r="BR230" s="119"/>
      <c r="BS230" s="119"/>
      <c r="BT230" s="119"/>
      <c r="BU230" s="119"/>
      <c r="BV230" s="119"/>
      <c r="BW230" s="119"/>
      <c r="BX230" s="119"/>
      <c r="BY230" s="119"/>
      <c r="BZ230" s="119"/>
      <c r="CA230" s="119"/>
      <c r="CB230" s="119"/>
      <c r="CC230" s="119"/>
      <c r="CD230" s="119"/>
      <c r="CE230" s="119"/>
      <c r="CF230" s="119"/>
      <c r="CG230" s="119"/>
      <c r="CH230" s="119"/>
      <c r="CI230" s="119"/>
      <c r="CJ230" s="119"/>
      <c r="CK230" s="119"/>
      <c r="CL230" s="119"/>
      <c r="CM230" s="119"/>
      <c r="CN230" s="119"/>
      <c r="CO230" s="119"/>
      <c r="CP230" s="119"/>
      <c r="CQ230" s="119"/>
      <c r="CR230" s="119"/>
      <c r="CS230" s="119"/>
      <c r="CT230" s="119"/>
      <c r="CU230" s="119"/>
      <c r="CV230" s="119"/>
      <c r="CW230" s="119"/>
      <c r="CX230" s="119"/>
      <c r="CY230" s="119"/>
      <c r="CZ230" s="119"/>
      <c r="DA230" s="119"/>
      <c r="DB230" s="119"/>
      <c r="DC230" s="119"/>
      <c r="DD230" s="119"/>
      <c r="DE230" s="119"/>
      <c r="DF230" s="119"/>
      <c r="DG230" s="119"/>
      <c r="DH230" s="119"/>
      <c r="DI230" s="119"/>
      <c r="DJ230" s="119"/>
      <c r="DK230" s="119"/>
      <c r="DL230" s="119"/>
      <c r="DM230" s="119"/>
      <c r="DN230" s="119"/>
      <c r="DO230" s="119"/>
      <c r="DP230" s="119"/>
      <c r="DQ230" s="119"/>
      <c r="DR230" s="119"/>
      <c r="DS230" s="119"/>
      <c r="DT230" s="119"/>
      <c r="DU230" s="119"/>
      <c r="DV230" s="119"/>
      <c r="DW230" s="119"/>
      <c r="DX230" s="119"/>
      <c r="DY230" s="119"/>
      <c r="DZ230" s="119"/>
      <c r="EA230" s="119"/>
      <c r="EB230" s="119"/>
      <c r="EC230" s="119"/>
      <c r="ED230" s="119"/>
      <c r="EE230" s="119"/>
      <c r="EF230" s="119"/>
      <c r="EG230" s="119"/>
      <c r="EH230" s="119"/>
      <c r="EI230" s="119"/>
      <c r="EJ230" s="119"/>
      <c r="EK230" s="119"/>
      <c r="EL230" s="119"/>
      <c r="EM230" s="119"/>
      <c r="EN230" s="119"/>
      <c r="EO230" s="119"/>
      <c r="EP230" s="119"/>
      <c r="EQ230" s="119"/>
      <c r="ER230" s="119"/>
      <c r="ES230" s="119"/>
      <c r="ET230" s="119"/>
      <c r="EU230" s="119"/>
      <c r="EV230" s="119"/>
      <c r="EW230" s="119"/>
      <c r="EX230" s="119"/>
      <c r="EY230" s="119"/>
      <c r="EZ230" s="119"/>
      <c r="FA230" s="119"/>
      <c r="FB230" s="119"/>
      <c r="FC230" s="119"/>
    </row>
    <row r="231" spans="1:159" s="121" customFormat="1" x14ac:dyDescent="0.3">
      <c r="A231" s="124">
        <v>40787</v>
      </c>
      <c r="B231" s="143">
        <f>_xll.GetPrice(B$2, "MonthlyAverage", "Mid", EOMONTH($A231, 0))</f>
        <v>466.41</v>
      </c>
      <c r="C231" s="141">
        <f>_xll.GetPrice(C$2, "MonthlyAverage", "Mid", EOMONTH($A231, 0))</f>
        <v>474.6</v>
      </c>
      <c r="D231" s="127">
        <f t="shared" si="64"/>
        <v>8.1899999999999977</v>
      </c>
      <c r="E231" s="141">
        <f>_xll.GetPrice(E$2, "MonthlyAverage", "Mid", EOMONTH($A231, 0))</f>
        <v>436.24</v>
      </c>
      <c r="F231" s="141">
        <f>_xll.GetPrice(F$2, "MonthlyAverage", "Mid", EOMONTH($A231, 0))</f>
        <v>441.1</v>
      </c>
      <c r="G231" s="127">
        <f t="shared" si="65"/>
        <v>4.8600000000000136</v>
      </c>
      <c r="H231" s="141">
        <f>_xll.GetPrice(H$2, "MonthlyAverage", "Mid", EOMONTH($A231, 0))</f>
        <v>421.4</v>
      </c>
      <c r="I231" s="141">
        <f>_xll.GetPrice(I$2, "MonthlyAverage", "Mid", EOMONTH($A231, 0))</f>
        <v>439.9</v>
      </c>
      <c r="J231" s="127">
        <f t="shared" si="66"/>
        <v>18.5</v>
      </c>
      <c r="K231" s="141" t="str">
        <f>_xll.GetPrice(K$2, , "Mid", EOMONTH($A231, 0))</f>
        <v>#N/A No price available before 20/06/2014</v>
      </c>
      <c r="L231" s="141" t="str">
        <f>_xll.GetPrice(L$2, , "Mid", EOMONTH($A231, 0))</f>
        <v>#N/A No price available before 21/11/2014</v>
      </c>
      <c r="M231" s="127" t="e">
        <f t="shared" si="54"/>
        <v>#VALUE!</v>
      </c>
      <c r="N231" s="141" t="str">
        <f>_xll.GetPrice(N$2, , "Mid", EOMONTH($A231, 0))</f>
        <v>#N/A No price available before 11/07/2014</v>
      </c>
      <c r="O231" s="141" t="str">
        <f>_xll.GetPrice(O$2, , "Mid", EOMONTH($A231, 0))</f>
        <v>#N/A No price available before 15/03/2019</v>
      </c>
      <c r="P231" s="127" t="e">
        <f t="shared" si="55"/>
        <v>#VALUE!</v>
      </c>
      <c r="Q231" s="141">
        <f>_xll.GetPrice(Q$2, "MonthlyAverage", "Mid", EOMONTH($A231, 0))</f>
        <v>170.5</v>
      </c>
      <c r="R231" s="141">
        <f>_xll.GetPrice(R$2, , "Mid", EOMONTH($A231, 0))</f>
        <v>225</v>
      </c>
      <c r="S231" s="141">
        <f>_xll.GetPrice(S$2, , "Mid", EOMONTH($A231, 0))</f>
        <v>242.5</v>
      </c>
      <c r="T231" s="127">
        <f t="shared" si="67"/>
        <v>17.5</v>
      </c>
      <c r="U231" s="141">
        <f>_xll.GetPrice(U$2, "MonthlyAverage", "Mid", EOMONTH($A231, 0))</f>
        <v>472</v>
      </c>
      <c r="V231" s="141">
        <f>_xll.GetPrice(V$2, "MonthlyAverage", "Mid", EOMONTH($A231, 0))</f>
        <v>493.94</v>
      </c>
      <c r="W231" s="127">
        <f t="shared" si="68"/>
        <v>21.939999999999998</v>
      </c>
      <c r="X231" s="141" t="str">
        <f>_xll.GetPrice(X$2, "MonthlyAverage", "Mid", EOMONTH($A231, 0))</f>
        <v>#N/A No price available for MonthlyAverage before 29/05/2015</v>
      </c>
      <c r="Y231" s="141" t="str">
        <f>_xll.GetPrice(Y$2, "MonthlyAverage", "Mid", EOMONTH($A231, 0))</f>
        <v>#N/A No price available for MonthlyAverage before 31/05/2012</v>
      </c>
      <c r="Z231" s="141" t="str">
        <f>_xll.GetPrice(Z$2, "MonthlyAverage", "Mid", EOMONTH($A231, 0))</f>
        <v>#N/A No price available for MonthlyAverage before 31/05/2012</v>
      </c>
      <c r="AA231" s="141" t="str">
        <f>_xll.GetPrice(AA$2, "MonthlyAverage", "Mid", EOMONTH($A231, 0))</f>
        <v>#N/A No price available for MonthlyAverage before 31/12/2013</v>
      </c>
      <c r="AB231" s="127" t="e">
        <f t="shared" si="69"/>
        <v>#VALUE!</v>
      </c>
      <c r="AC231" s="142" t="e">
        <f t="shared" si="59"/>
        <v>#VALUE!</v>
      </c>
      <c r="AD231" s="119" t="e">
        <f t="shared" si="60"/>
        <v>#VALUE!</v>
      </c>
      <c r="AE231" s="119">
        <f t="shared" si="61"/>
        <v>5.589999999999975</v>
      </c>
      <c r="AF231" s="119">
        <f t="shared" si="62"/>
        <v>19.339999999999975</v>
      </c>
      <c r="AG231" s="119" t="e">
        <f t="shared" si="63"/>
        <v>#VALUE!</v>
      </c>
      <c r="AH231" s="119"/>
      <c r="AI231" s="119"/>
      <c r="AJ231" s="119"/>
      <c r="AK231" s="119"/>
      <c r="AL231" s="119"/>
      <c r="AM231" s="119"/>
      <c r="AN231" s="119"/>
      <c r="AO231" s="119"/>
      <c r="AP231" s="119"/>
      <c r="AQ231" s="119"/>
      <c r="AR231" s="119"/>
      <c r="AS231" s="119"/>
      <c r="AT231" s="119"/>
      <c r="AU231" s="119"/>
      <c r="AV231" s="119"/>
      <c r="AW231" s="119"/>
      <c r="AX231" s="119"/>
      <c r="AY231" s="119"/>
      <c r="AZ231" s="119"/>
      <c r="BA231" s="119"/>
      <c r="BB231" s="119"/>
      <c r="BC231" s="119"/>
      <c r="BD231" s="119"/>
      <c r="BE231" s="119"/>
      <c r="BF231" s="119"/>
      <c r="BG231" s="119"/>
      <c r="BH231" s="119"/>
      <c r="BI231" s="119"/>
      <c r="BJ231" s="119"/>
      <c r="BK231" s="119"/>
      <c r="BL231" s="119"/>
      <c r="BM231" s="119"/>
      <c r="BN231" s="119"/>
      <c r="BO231" s="119"/>
      <c r="BP231" s="119"/>
      <c r="BQ231" s="119"/>
      <c r="BR231" s="119"/>
      <c r="BS231" s="119"/>
      <c r="BT231" s="119"/>
      <c r="BU231" s="119"/>
      <c r="BV231" s="119"/>
      <c r="BW231" s="119"/>
      <c r="BX231" s="119"/>
      <c r="BY231" s="119"/>
      <c r="BZ231" s="119"/>
      <c r="CA231" s="119"/>
      <c r="CB231" s="119"/>
      <c r="CC231" s="119"/>
      <c r="CD231" s="119"/>
      <c r="CE231" s="119"/>
      <c r="CF231" s="119"/>
      <c r="CG231" s="119"/>
      <c r="CH231" s="119"/>
      <c r="CI231" s="119"/>
      <c r="CJ231" s="119"/>
      <c r="CK231" s="119"/>
      <c r="CL231" s="119"/>
      <c r="CM231" s="119"/>
      <c r="CN231" s="119"/>
      <c r="CO231" s="119"/>
      <c r="CP231" s="119"/>
      <c r="CQ231" s="119"/>
      <c r="CR231" s="119"/>
      <c r="CS231" s="119"/>
      <c r="CT231" s="119"/>
      <c r="CU231" s="119"/>
      <c r="CV231" s="119"/>
      <c r="CW231" s="119"/>
      <c r="CX231" s="119"/>
      <c r="CY231" s="119"/>
      <c r="CZ231" s="119"/>
      <c r="DA231" s="119"/>
      <c r="DB231" s="119"/>
      <c r="DC231" s="119"/>
      <c r="DD231" s="119"/>
      <c r="DE231" s="119"/>
      <c r="DF231" s="119"/>
      <c r="DG231" s="119"/>
      <c r="DH231" s="119"/>
      <c r="DI231" s="119"/>
      <c r="DJ231" s="119"/>
      <c r="DK231" s="119"/>
      <c r="DL231" s="119"/>
      <c r="DM231" s="119"/>
      <c r="DN231" s="119"/>
      <c r="DO231" s="119"/>
      <c r="DP231" s="119"/>
      <c r="DQ231" s="119"/>
      <c r="DR231" s="119"/>
      <c r="DS231" s="119"/>
      <c r="DT231" s="119"/>
      <c r="DU231" s="119"/>
      <c r="DV231" s="119"/>
      <c r="DW231" s="119"/>
      <c r="DX231" s="119"/>
      <c r="DY231" s="119"/>
      <c r="DZ231" s="119"/>
      <c r="EA231" s="119"/>
      <c r="EB231" s="119"/>
      <c r="EC231" s="119"/>
      <c r="ED231" s="119"/>
      <c r="EE231" s="119"/>
      <c r="EF231" s="119"/>
      <c r="EG231" s="119"/>
      <c r="EH231" s="119"/>
      <c r="EI231" s="119"/>
      <c r="EJ231" s="119"/>
      <c r="EK231" s="119"/>
      <c r="EL231" s="119"/>
      <c r="EM231" s="119"/>
      <c r="EN231" s="119"/>
      <c r="EO231" s="119"/>
      <c r="EP231" s="119"/>
      <c r="EQ231" s="119"/>
      <c r="ER231" s="119"/>
      <c r="ES231" s="119"/>
      <c r="ET231" s="119"/>
      <c r="EU231" s="119"/>
      <c r="EV231" s="119"/>
      <c r="EW231" s="119"/>
      <c r="EX231" s="119"/>
      <c r="EY231" s="119"/>
      <c r="EZ231" s="119"/>
      <c r="FA231" s="119"/>
      <c r="FB231" s="119"/>
      <c r="FC231" s="119"/>
    </row>
    <row r="232" spans="1:159" s="121" customFormat="1" x14ac:dyDescent="0.3">
      <c r="A232" s="124">
        <v>40817</v>
      </c>
      <c r="B232" s="143">
        <f>_xll.GetPrice(B$2, "MonthlyAverage", "Mid", EOMONTH($A232, 0))</f>
        <v>437.1</v>
      </c>
      <c r="C232" s="141">
        <f>_xll.GetPrice(C$2, "MonthlyAverage", "Mid", EOMONTH($A232, 0))</f>
        <v>445.75</v>
      </c>
      <c r="D232" s="127">
        <f t="shared" si="64"/>
        <v>8.6499999999999773</v>
      </c>
      <c r="E232" s="141">
        <f>_xll.GetPrice(E$2, "MonthlyAverage", "Mid", EOMONTH($A232, 0))</f>
        <v>408.43</v>
      </c>
      <c r="F232" s="141">
        <f>_xll.GetPrice(F$2, "MonthlyAverage", "Mid", EOMONTH($A232, 0))</f>
        <v>414.88</v>
      </c>
      <c r="G232" s="127">
        <f t="shared" si="65"/>
        <v>6.4499999999999886</v>
      </c>
      <c r="H232" s="141">
        <f>_xll.GetPrice(H$2, "MonthlyAverage", "Mid", EOMONTH($A232, 0))</f>
        <v>406.88</v>
      </c>
      <c r="I232" s="141">
        <f>_xll.GetPrice(I$2, "MonthlyAverage", "Mid", EOMONTH($A232, 0))</f>
        <v>416.25</v>
      </c>
      <c r="J232" s="127">
        <f t="shared" si="66"/>
        <v>9.3700000000000045</v>
      </c>
      <c r="K232" s="141" t="str">
        <f>_xll.GetPrice(K$2, , "Mid", EOMONTH($A232, 0))</f>
        <v>#N/A No price available before 20/06/2014</v>
      </c>
      <c r="L232" s="141" t="str">
        <f>_xll.GetPrice(L$2, , "Mid", EOMONTH($A232, 0))</f>
        <v>#N/A No price available before 21/11/2014</v>
      </c>
      <c r="M232" s="127" t="e">
        <f t="shared" si="54"/>
        <v>#VALUE!</v>
      </c>
      <c r="N232" s="141" t="str">
        <f>_xll.GetPrice(N$2, , "Mid", EOMONTH($A232, 0))</f>
        <v>#N/A No price available before 11/07/2014</v>
      </c>
      <c r="O232" s="141" t="str">
        <f>_xll.GetPrice(O$2, , "Mid", EOMONTH($A232, 0))</f>
        <v>#N/A No price available before 15/03/2019</v>
      </c>
      <c r="P232" s="127" t="e">
        <f t="shared" si="55"/>
        <v>#VALUE!</v>
      </c>
      <c r="Q232" s="141">
        <f>_xll.GetPrice(Q$2, "MonthlyAverage", "Mid", EOMONTH($A232, 0))</f>
        <v>163.13</v>
      </c>
      <c r="R232" s="141">
        <f>_xll.GetPrice(R$2, , "Mid", EOMONTH($A232, 0))</f>
        <v>255</v>
      </c>
      <c r="S232" s="141">
        <f>_xll.GetPrice(S$2, , "Mid", EOMONTH($A232, 0))</f>
        <v>265</v>
      </c>
      <c r="T232" s="127">
        <f t="shared" si="67"/>
        <v>10</v>
      </c>
      <c r="U232" s="141">
        <f>_xll.GetPrice(U$2, "MonthlyAverage", "Mid", EOMONTH($A232, 0))</f>
        <v>436.88</v>
      </c>
      <c r="V232" s="141">
        <f>_xll.GetPrice(V$2, "MonthlyAverage", "Mid", EOMONTH($A232, 0))</f>
        <v>462.95</v>
      </c>
      <c r="W232" s="127">
        <f t="shared" si="68"/>
        <v>26.069999999999993</v>
      </c>
      <c r="X232" s="141" t="str">
        <f>_xll.GetPrice(X$2, "MonthlyAverage", "Mid", EOMONTH($A232, 0))</f>
        <v>#N/A No price available for MonthlyAverage before 29/05/2015</v>
      </c>
      <c r="Y232" s="141" t="str">
        <f>_xll.GetPrice(Y$2, "MonthlyAverage", "Mid", EOMONTH($A232, 0))</f>
        <v>#N/A No price available for MonthlyAverage before 31/05/2012</v>
      </c>
      <c r="Z232" s="141" t="str">
        <f>_xll.GetPrice(Z$2, "MonthlyAverage", "Mid", EOMONTH($A232, 0))</f>
        <v>#N/A No price available for MonthlyAverage before 31/05/2012</v>
      </c>
      <c r="AA232" s="141" t="str">
        <f>_xll.GetPrice(AA$2, "MonthlyAverage", "Mid", EOMONTH($A232, 0))</f>
        <v>#N/A No price available for MonthlyAverage before 31/12/2013</v>
      </c>
      <c r="AB232" s="127" t="e">
        <f t="shared" si="69"/>
        <v>#VALUE!</v>
      </c>
      <c r="AC232" s="142" t="e">
        <f t="shared" si="59"/>
        <v>#VALUE!</v>
      </c>
      <c r="AD232" s="119" t="e">
        <f t="shared" si="60"/>
        <v>#VALUE!</v>
      </c>
      <c r="AE232" s="119">
        <f t="shared" si="61"/>
        <v>-0.22000000000002728</v>
      </c>
      <c r="AF232" s="119">
        <f t="shared" si="62"/>
        <v>17.199999999999989</v>
      </c>
      <c r="AG232" s="119" t="e">
        <f t="shared" si="63"/>
        <v>#VALUE!</v>
      </c>
      <c r="AH232" s="119"/>
      <c r="AI232" s="119"/>
      <c r="AJ232" s="119"/>
      <c r="AK232" s="119"/>
      <c r="AL232" s="119"/>
      <c r="AM232" s="119"/>
      <c r="AN232" s="119"/>
      <c r="AO232" s="119"/>
      <c r="AP232" s="119"/>
      <c r="AQ232" s="119"/>
      <c r="AR232" s="119"/>
      <c r="AS232" s="119"/>
      <c r="AT232" s="119"/>
      <c r="AU232" s="119"/>
      <c r="AV232" s="119"/>
      <c r="AW232" s="119"/>
      <c r="AX232" s="119"/>
      <c r="AY232" s="119"/>
      <c r="AZ232" s="119"/>
      <c r="BA232" s="119"/>
      <c r="BB232" s="119"/>
      <c r="BC232" s="119"/>
      <c r="BD232" s="119"/>
      <c r="BE232" s="119"/>
      <c r="BF232" s="119"/>
      <c r="BG232" s="119"/>
      <c r="BH232" s="119"/>
      <c r="BI232" s="119"/>
      <c r="BJ232" s="119"/>
      <c r="BK232" s="119"/>
      <c r="BL232" s="119"/>
      <c r="BM232" s="119"/>
      <c r="BN232" s="119"/>
      <c r="BO232" s="119"/>
      <c r="BP232" s="119"/>
      <c r="BQ232" s="119"/>
      <c r="BR232" s="119"/>
      <c r="BS232" s="119"/>
      <c r="BT232" s="119"/>
      <c r="BU232" s="119"/>
      <c r="BV232" s="119"/>
      <c r="BW232" s="119"/>
      <c r="BX232" s="119"/>
      <c r="BY232" s="119"/>
      <c r="BZ232" s="119"/>
      <c r="CA232" s="119"/>
      <c r="CB232" s="119"/>
      <c r="CC232" s="119"/>
      <c r="CD232" s="119"/>
      <c r="CE232" s="119"/>
      <c r="CF232" s="119"/>
      <c r="CG232" s="119"/>
      <c r="CH232" s="119"/>
      <c r="CI232" s="119"/>
      <c r="CJ232" s="119"/>
      <c r="CK232" s="119"/>
      <c r="CL232" s="119"/>
      <c r="CM232" s="119"/>
      <c r="CN232" s="119"/>
      <c r="CO232" s="119"/>
      <c r="CP232" s="119"/>
      <c r="CQ232" s="119"/>
      <c r="CR232" s="119"/>
      <c r="CS232" s="119"/>
      <c r="CT232" s="119"/>
      <c r="CU232" s="119"/>
      <c r="CV232" s="119"/>
      <c r="CW232" s="119"/>
      <c r="CX232" s="119"/>
      <c r="CY232" s="119"/>
      <c r="CZ232" s="119"/>
      <c r="DA232" s="119"/>
      <c r="DB232" s="119"/>
      <c r="DC232" s="119"/>
      <c r="DD232" s="119"/>
      <c r="DE232" s="119"/>
      <c r="DF232" s="119"/>
      <c r="DG232" s="119"/>
      <c r="DH232" s="119"/>
      <c r="DI232" s="119"/>
      <c r="DJ232" s="119"/>
      <c r="DK232" s="119"/>
      <c r="DL232" s="119"/>
      <c r="DM232" s="119"/>
      <c r="DN232" s="119"/>
      <c r="DO232" s="119"/>
      <c r="DP232" s="119"/>
      <c r="DQ232" s="119"/>
      <c r="DR232" s="119"/>
      <c r="DS232" s="119"/>
      <c r="DT232" s="119"/>
      <c r="DU232" s="119"/>
      <c r="DV232" s="119"/>
      <c r="DW232" s="119"/>
      <c r="DX232" s="119"/>
      <c r="DY232" s="119"/>
      <c r="DZ232" s="119"/>
      <c r="EA232" s="119"/>
      <c r="EB232" s="119"/>
      <c r="EC232" s="119"/>
      <c r="ED232" s="119"/>
      <c r="EE232" s="119"/>
      <c r="EF232" s="119"/>
      <c r="EG232" s="119"/>
      <c r="EH232" s="119"/>
      <c r="EI232" s="119"/>
      <c r="EJ232" s="119"/>
      <c r="EK232" s="119"/>
      <c r="EL232" s="119"/>
      <c r="EM232" s="119"/>
      <c r="EN232" s="119"/>
      <c r="EO232" s="119"/>
      <c r="EP232" s="119"/>
      <c r="EQ232" s="119"/>
      <c r="ER232" s="119"/>
      <c r="ES232" s="119"/>
      <c r="ET232" s="119"/>
      <c r="EU232" s="119"/>
      <c r="EV232" s="119"/>
      <c r="EW232" s="119"/>
      <c r="EX232" s="119"/>
      <c r="EY232" s="119"/>
      <c r="EZ232" s="119"/>
      <c r="FA232" s="119"/>
      <c r="FB232" s="119"/>
      <c r="FC232" s="119"/>
    </row>
    <row r="233" spans="1:159" s="121" customFormat="1" x14ac:dyDescent="0.3">
      <c r="A233" s="124">
        <v>40848</v>
      </c>
      <c r="B233" s="143">
        <f>_xll.GetPrice(B$2, "MonthlyAverage", "Mid", EOMONTH($A233, 0))</f>
        <v>419.18</v>
      </c>
      <c r="C233" s="141">
        <f>_xll.GetPrice(C$2, "MonthlyAverage", "Mid", EOMONTH($A233, 0))</f>
        <v>424.63</v>
      </c>
      <c r="D233" s="127">
        <f t="shared" si="64"/>
        <v>5.4499999999999886</v>
      </c>
      <c r="E233" s="141">
        <f>_xll.GetPrice(E$2, "MonthlyAverage", "Mid", EOMONTH($A233, 0))</f>
        <v>390.43</v>
      </c>
      <c r="F233" s="141">
        <f>_xll.GetPrice(F$2, "MonthlyAverage", "Mid", EOMONTH($A233, 0))</f>
        <v>396.25</v>
      </c>
      <c r="G233" s="127">
        <f t="shared" si="65"/>
        <v>5.8199999999999932</v>
      </c>
      <c r="H233" s="141">
        <f>_xll.GetPrice(H$2, "MonthlyAverage", "Mid", EOMONTH($A233, 0))</f>
        <v>391.25</v>
      </c>
      <c r="I233" s="141">
        <f>_xll.GetPrice(I$2, "MonthlyAverage", "Mid", EOMONTH($A233, 0))</f>
        <v>396.25</v>
      </c>
      <c r="J233" s="127">
        <f t="shared" si="66"/>
        <v>5</v>
      </c>
      <c r="K233" s="141" t="str">
        <f>_xll.GetPrice(K$2, , "Mid", EOMONTH($A233, 0))</f>
        <v>#N/A No price available before 20/06/2014</v>
      </c>
      <c r="L233" s="141" t="str">
        <f>_xll.GetPrice(L$2, , "Mid", EOMONTH($A233, 0))</f>
        <v>#N/A No price available before 21/11/2014</v>
      </c>
      <c r="M233" s="127" t="e">
        <f t="shared" si="54"/>
        <v>#VALUE!</v>
      </c>
      <c r="N233" s="141" t="str">
        <f>_xll.GetPrice(N$2, , "Mid", EOMONTH($A233, 0))</f>
        <v>#N/A No price available before 11/07/2014</v>
      </c>
      <c r="O233" s="141" t="str">
        <f>_xll.GetPrice(O$2, , "Mid", EOMONTH($A233, 0))</f>
        <v>#N/A No price available before 15/03/2019</v>
      </c>
      <c r="P233" s="127" t="e">
        <f t="shared" si="55"/>
        <v>#VALUE!</v>
      </c>
      <c r="Q233" s="141">
        <f>_xll.GetPrice(Q$2, "MonthlyAverage", "Mid", EOMONTH($A233, 0))</f>
        <v>157.5</v>
      </c>
      <c r="R233" s="141">
        <f>_xll.GetPrice(R$2, , "Mid", EOMONTH($A233, 0))</f>
        <v>230</v>
      </c>
      <c r="S233" s="141">
        <f>_xll.GetPrice(S$2, , "Mid", EOMONTH($A233, 0))</f>
        <v>245</v>
      </c>
      <c r="T233" s="127">
        <f t="shared" si="67"/>
        <v>15</v>
      </c>
      <c r="U233" s="141">
        <f>_xll.GetPrice(U$2, "MonthlyAverage", "Mid", EOMONTH($A233, 0))</f>
        <v>420.63</v>
      </c>
      <c r="V233" s="141">
        <f>_xll.GetPrice(V$2, "MonthlyAverage", "Mid", EOMONTH($A233, 0))</f>
        <v>441.37</v>
      </c>
      <c r="W233" s="127">
        <f t="shared" si="68"/>
        <v>20.740000000000009</v>
      </c>
      <c r="X233" s="141" t="str">
        <f>_xll.GetPrice(X$2, "MonthlyAverage", "Mid", EOMONTH($A233, 0))</f>
        <v>#N/A No price available for MonthlyAverage before 29/05/2015</v>
      </c>
      <c r="Y233" s="141" t="str">
        <f>_xll.GetPrice(Y$2, "MonthlyAverage", "Mid", EOMONTH($A233, 0))</f>
        <v>#N/A No price available for MonthlyAverage before 31/05/2012</v>
      </c>
      <c r="Z233" s="141" t="str">
        <f>_xll.GetPrice(Z$2, "MonthlyAverage", "Mid", EOMONTH($A233, 0))</f>
        <v>#N/A No price available for MonthlyAverage before 31/05/2012</v>
      </c>
      <c r="AA233" s="141" t="str">
        <f>_xll.GetPrice(AA$2, "MonthlyAverage", "Mid", EOMONTH($A233, 0))</f>
        <v>#N/A No price available for MonthlyAverage before 31/12/2013</v>
      </c>
      <c r="AB233" s="127" t="e">
        <f t="shared" si="69"/>
        <v>#VALUE!</v>
      </c>
      <c r="AC233" s="142" t="e">
        <f t="shared" si="59"/>
        <v>#VALUE!</v>
      </c>
      <c r="AD233" s="119" t="e">
        <f t="shared" si="60"/>
        <v>#VALUE!</v>
      </c>
      <c r="AE233" s="119">
        <f t="shared" si="61"/>
        <v>1.4499999999999886</v>
      </c>
      <c r="AF233" s="119">
        <f t="shared" si="62"/>
        <v>16.740000000000009</v>
      </c>
      <c r="AG233" s="119" t="e">
        <f t="shared" si="63"/>
        <v>#VALUE!</v>
      </c>
      <c r="AH233" s="119"/>
      <c r="AI233" s="119"/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  <c r="BB233" s="119"/>
      <c r="BC233" s="119"/>
      <c r="BD233" s="119"/>
      <c r="BE233" s="119"/>
      <c r="BF233" s="119"/>
      <c r="BG233" s="119"/>
      <c r="BH233" s="119"/>
      <c r="BI233" s="119"/>
      <c r="BJ233" s="119"/>
      <c r="BK233" s="119"/>
      <c r="BL233" s="119"/>
      <c r="BM233" s="119"/>
      <c r="BN233" s="119"/>
      <c r="BO233" s="119"/>
      <c r="BP233" s="119"/>
      <c r="BQ233" s="119"/>
      <c r="BR233" s="119"/>
      <c r="BS233" s="119"/>
      <c r="BT233" s="119"/>
      <c r="BU233" s="119"/>
      <c r="BV233" s="119"/>
      <c r="BW233" s="119"/>
      <c r="BX233" s="119"/>
      <c r="BY233" s="119"/>
      <c r="BZ233" s="119"/>
      <c r="CA233" s="119"/>
      <c r="CB233" s="119"/>
      <c r="CC233" s="119"/>
      <c r="CD233" s="119"/>
      <c r="CE233" s="119"/>
      <c r="CF233" s="119"/>
      <c r="CG233" s="119"/>
      <c r="CH233" s="119"/>
      <c r="CI233" s="119"/>
      <c r="CJ233" s="119"/>
      <c r="CK233" s="119"/>
      <c r="CL233" s="119"/>
      <c r="CM233" s="119"/>
      <c r="CN233" s="119"/>
      <c r="CO233" s="119"/>
      <c r="CP233" s="119"/>
      <c r="CQ233" s="119"/>
      <c r="CR233" s="119"/>
      <c r="CS233" s="119"/>
      <c r="CT233" s="119"/>
      <c r="CU233" s="119"/>
      <c r="CV233" s="119"/>
      <c r="CW233" s="119"/>
      <c r="CX233" s="119"/>
      <c r="CY233" s="119"/>
      <c r="CZ233" s="119"/>
      <c r="DA233" s="119"/>
      <c r="DB233" s="119"/>
      <c r="DC233" s="119"/>
      <c r="DD233" s="119"/>
      <c r="DE233" s="119"/>
      <c r="DF233" s="119"/>
      <c r="DG233" s="119"/>
      <c r="DH233" s="119"/>
      <c r="DI233" s="119"/>
      <c r="DJ233" s="119"/>
      <c r="DK233" s="119"/>
      <c r="DL233" s="119"/>
      <c r="DM233" s="119"/>
      <c r="DN233" s="119"/>
      <c r="DO233" s="119"/>
      <c r="DP233" s="119"/>
      <c r="DQ233" s="119"/>
      <c r="DR233" s="119"/>
      <c r="DS233" s="119"/>
      <c r="DT233" s="119"/>
      <c r="DU233" s="119"/>
      <c r="DV233" s="119"/>
      <c r="DW233" s="119"/>
      <c r="DX233" s="119"/>
      <c r="DY233" s="119"/>
      <c r="DZ233" s="119"/>
      <c r="EA233" s="119"/>
      <c r="EB233" s="119"/>
      <c r="EC233" s="119"/>
      <c r="ED233" s="119"/>
      <c r="EE233" s="119"/>
      <c r="EF233" s="119"/>
      <c r="EG233" s="119"/>
      <c r="EH233" s="119"/>
      <c r="EI233" s="119"/>
      <c r="EJ233" s="119"/>
      <c r="EK233" s="119"/>
      <c r="EL233" s="119"/>
      <c r="EM233" s="119"/>
      <c r="EN233" s="119"/>
      <c r="EO233" s="119"/>
      <c r="EP233" s="119"/>
      <c r="EQ233" s="119"/>
      <c r="ER233" s="119"/>
      <c r="ES233" s="119"/>
      <c r="ET233" s="119"/>
      <c r="EU233" s="119"/>
      <c r="EV233" s="119"/>
      <c r="EW233" s="119"/>
      <c r="EX233" s="119"/>
      <c r="EY233" s="119"/>
      <c r="EZ233" s="119"/>
      <c r="FA233" s="119"/>
      <c r="FB233" s="119"/>
      <c r="FC233" s="119"/>
    </row>
    <row r="234" spans="1:159" s="121" customFormat="1" x14ac:dyDescent="0.3">
      <c r="A234" s="124">
        <v>40878</v>
      </c>
      <c r="B234" s="143">
        <f>_xll.GetPrice(B$2, "MonthlyAverage", "Mid", EOMONTH($A234, 0))</f>
        <v>445.52</v>
      </c>
      <c r="C234" s="141">
        <f>_xll.GetPrice(C$2, "MonthlyAverage", "Mid", EOMONTH($A234, 0))</f>
        <v>446.88</v>
      </c>
      <c r="D234" s="127">
        <f t="shared" si="64"/>
        <v>1.3600000000000136</v>
      </c>
      <c r="E234" s="141">
        <f>_xll.GetPrice(E$2, "MonthlyAverage", "Mid", EOMONTH($A234, 0))</f>
        <v>409.53</v>
      </c>
      <c r="F234" s="141">
        <f>_xll.GetPrice(F$2, "MonthlyAverage", "Mid", EOMONTH($A234, 0))</f>
        <v>409.75</v>
      </c>
      <c r="G234" s="127">
        <f t="shared" si="65"/>
        <v>0.22000000000002728</v>
      </c>
      <c r="H234" s="141">
        <f>_xll.GetPrice(H$2, "MonthlyAverage", "Mid", EOMONTH($A234, 0))</f>
        <v>400.25</v>
      </c>
      <c r="I234" s="141">
        <f>_xll.GetPrice(I$2, "MonthlyAverage", "Mid", EOMONTH($A234, 0))</f>
        <v>407</v>
      </c>
      <c r="J234" s="127">
        <f t="shared" si="66"/>
        <v>6.75</v>
      </c>
      <c r="K234" s="141" t="str">
        <f>_xll.GetPrice(K$2, , "Mid", EOMONTH($A234, 0))</f>
        <v>#N/A No price available before 20/06/2014</v>
      </c>
      <c r="L234" s="141" t="str">
        <f>_xll.GetPrice(L$2, , "Mid", EOMONTH($A234, 0))</f>
        <v>#N/A No price available before 21/11/2014</v>
      </c>
      <c r="M234" s="127" t="e">
        <f t="shared" si="54"/>
        <v>#VALUE!</v>
      </c>
      <c r="N234" s="141" t="str">
        <f>_xll.GetPrice(N$2, , "Mid", EOMONTH($A234, 0))</f>
        <v>#N/A No price available before 11/07/2014</v>
      </c>
      <c r="O234" s="141" t="str">
        <f>_xll.GetPrice(O$2, , "Mid", EOMONTH($A234, 0))</f>
        <v>#N/A No price available before 15/03/2019</v>
      </c>
      <c r="P234" s="127" t="e">
        <f t="shared" si="55"/>
        <v>#VALUE!</v>
      </c>
      <c r="Q234" s="141">
        <f>_xll.GetPrice(Q$2, "MonthlyAverage", "Mid", EOMONTH($A234, 0))</f>
        <v>160.63</v>
      </c>
      <c r="R234" s="141">
        <f>_xll.GetPrice(R$2, , "Mid", EOMONTH($A234, 0))</f>
        <v>232.5</v>
      </c>
      <c r="S234" s="141">
        <f>_xll.GetPrice(S$2, , "Mid", EOMONTH($A234, 0))</f>
        <v>247.5</v>
      </c>
      <c r="T234" s="127">
        <f t="shared" si="67"/>
        <v>15</v>
      </c>
      <c r="U234" s="141">
        <f>_xll.GetPrice(U$2, "MonthlyAverage", "Mid", EOMONTH($A234, 0))</f>
        <v>428.13</v>
      </c>
      <c r="V234" s="141">
        <f>_xll.GetPrice(V$2, "MonthlyAverage", "Mid", EOMONTH($A234, 0))</f>
        <v>457.45</v>
      </c>
      <c r="W234" s="127">
        <f t="shared" si="68"/>
        <v>29.319999999999993</v>
      </c>
      <c r="X234" s="141" t="str">
        <f>_xll.GetPrice(X$2, "MonthlyAverage", "Mid", EOMONTH($A234, 0))</f>
        <v>#N/A No price available for MonthlyAverage before 29/05/2015</v>
      </c>
      <c r="Y234" s="141" t="str">
        <f>_xll.GetPrice(Y$2, "MonthlyAverage", "Mid", EOMONTH($A234, 0))</f>
        <v>#N/A No price available for MonthlyAverage before 31/05/2012</v>
      </c>
      <c r="Z234" s="141" t="str">
        <f>_xll.GetPrice(Z$2, "MonthlyAverage", "Mid", EOMONTH($A234, 0))</f>
        <v>#N/A No price available for MonthlyAverage before 31/05/2012</v>
      </c>
      <c r="AA234" s="141" t="str">
        <f>_xll.GetPrice(AA$2, "MonthlyAverage", "Mid", EOMONTH($A234, 0))</f>
        <v>#N/A No price available for MonthlyAverage before 31/12/2013</v>
      </c>
      <c r="AB234" s="127" t="e">
        <f t="shared" si="69"/>
        <v>#VALUE!</v>
      </c>
      <c r="AC234" s="142" t="e">
        <f t="shared" si="59"/>
        <v>#VALUE!</v>
      </c>
      <c r="AD234" s="119" t="e">
        <f t="shared" si="60"/>
        <v>#VALUE!</v>
      </c>
      <c r="AE234" s="119">
        <f t="shared" si="61"/>
        <v>-17.389999999999986</v>
      </c>
      <c r="AF234" s="119">
        <f t="shared" si="62"/>
        <v>10.569999999999993</v>
      </c>
      <c r="AG234" s="119" t="e">
        <f t="shared" si="63"/>
        <v>#VALUE!</v>
      </c>
      <c r="AH234" s="119"/>
      <c r="AI234" s="119"/>
      <c r="AJ234" s="119"/>
      <c r="AK234" s="119"/>
      <c r="AL234" s="119"/>
      <c r="AM234" s="119"/>
      <c r="AN234" s="119"/>
      <c r="AO234" s="119"/>
      <c r="AP234" s="119"/>
      <c r="AQ234" s="119"/>
      <c r="AR234" s="119"/>
      <c r="AS234" s="119"/>
      <c r="AT234" s="119"/>
      <c r="AU234" s="119"/>
      <c r="AV234" s="119"/>
      <c r="AW234" s="119"/>
      <c r="AX234" s="119"/>
      <c r="AY234" s="119"/>
      <c r="AZ234" s="119"/>
      <c r="BA234" s="119"/>
      <c r="BB234" s="119"/>
      <c r="BC234" s="119"/>
      <c r="BD234" s="119"/>
      <c r="BE234" s="119"/>
      <c r="BF234" s="119"/>
      <c r="BG234" s="119"/>
      <c r="BH234" s="119"/>
      <c r="BI234" s="119"/>
      <c r="BJ234" s="119"/>
      <c r="BK234" s="119"/>
      <c r="BL234" s="119"/>
      <c r="BM234" s="119"/>
      <c r="BN234" s="119"/>
      <c r="BO234" s="119"/>
      <c r="BP234" s="119"/>
      <c r="BQ234" s="119"/>
      <c r="BR234" s="119"/>
      <c r="BS234" s="119"/>
      <c r="BT234" s="119"/>
      <c r="BU234" s="119"/>
      <c r="BV234" s="119"/>
      <c r="BW234" s="119"/>
      <c r="BX234" s="119"/>
      <c r="BY234" s="119"/>
      <c r="BZ234" s="119"/>
      <c r="CA234" s="119"/>
      <c r="CB234" s="119"/>
      <c r="CC234" s="119"/>
      <c r="CD234" s="119"/>
      <c r="CE234" s="119"/>
      <c r="CF234" s="119"/>
      <c r="CG234" s="119"/>
      <c r="CH234" s="119"/>
      <c r="CI234" s="119"/>
      <c r="CJ234" s="119"/>
      <c r="CK234" s="119"/>
      <c r="CL234" s="119"/>
      <c r="CM234" s="119"/>
      <c r="CN234" s="119"/>
      <c r="CO234" s="119"/>
      <c r="CP234" s="119"/>
      <c r="CQ234" s="119"/>
      <c r="CR234" s="119"/>
      <c r="CS234" s="119"/>
      <c r="CT234" s="119"/>
      <c r="CU234" s="119"/>
      <c r="CV234" s="119"/>
      <c r="CW234" s="119"/>
      <c r="CX234" s="119"/>
      <c r="CY234" s="119"/>
      <c r="CZ234" s="119"/>
      <c r="DA234" s="119"/>
      <c r="DB234" s="119"/>
      <c r="DC234" s="119"/>
      <c r="DD234" s="119"/>
      <c r="DE234" s="119"/>
      <c r="DF234" s="119"/>
      <c r="DG234" s="119"/>
      <c r="DH234" s="119"/>
      <c r="DI234" s="119"/>
      <c r="DJ234" s="119"/>
      <c r="DK234" s="119"/>
      <c r="DL234" s="119"/>
      <c r="DM234" s="119"/>
      <c r="DN234" s="119"/>
      <c r="DO234" s="119"/>
      <c r="DP234" s="119"/>
      <c r="DQ234" s="119"/>
      <c r="DR234" s="119"/>
      <c r="DS234" s="119"/>
      <c r="DT234" s="119"/>
      <c r="DU234" s="119"/>
      <c r="DV234" s="119"/>
      <c r="DW234" s="119"/>
      <c r="DX234" s="119"/>
      <c r="DY234" s="119"/>
      <c r="DZ234" s="119"/>
      <c r="EA234" s="119"/>
      <c r="EB234" s="119"/>
      <c r="EC234" s="119"/>
      <c r="ED234" s="119"/>
      <c r="EE234" s="119"/>
      <c r="EF234" s="119"/>
      <c r="EG234" s="119"/>
      <c r="EH234" s="119"/>
      <c r="EI234" s="119"/>
      <c r="EJ234" s="119"/>
      <c r="EK234" s="119"/>
      <c r="EL234" s="119"/>
      <c r="EM234" s="119"/>
      <c r="EN234" s="119"/>
      <c r="EO234" s="119"/>
      <c r="EP234" s="119"/>
      <c r="EQ234" s="119"/>
      <c r="ER234" s="119"/>
      <c r="ES234" s="119"/>
      <c r="ET234" s="119"/>
      <c r="EU234" s="119"/>
      <c r="EV234" s="119"/>
      <c r="EW234" s="119"/>
      <c r="EX234" s="119"/>
      <c r="EY234" s="119"/>
      <c r="EZ234" s="119"/>
      <c r="FA234" s="119"/>
      <c r="FB234" s="119"/>
      <c r="FC234" s="119"/>
    </row>
    <row r="235" spans="1:159" s="121" customFormat="1" x14ac:dyDescent="0.3">
      <c r="A235" s="124">
        <v>40909</v>
      </c>
      <c r="B235" s="143">
        <f>_xll.GetPrice(B$2, "MonthlyAverage", "Mid", EOMONTH($A235, 0))</f>
        <v>459.5</v>
      </c>
      <c r="C235" s="141">
        <f>_xll.GetPrice(C$2, "MonthlyAverage", "Mid", EOMONTH($A235, 0))</f>
        <v>463.5</v>
      </c>
      <c r="D235" s="127">
        <f t="shared" si="64"/>
        <v>4</v>
      </c>
      <c r="E235" s="141">
        <f>_xll.GetPrice(E$2, "MonthlyAverage", "Mid", EOMONTH($A235, 0))</f>
        <v>427.1</v>
      </c>
      <c r="F235" s="141">
        <f>_xll.GetPrice(F$2, "MonthlyAverage", "Mid", EOMONTH($A235, 0))</f>
        <v>433</v>
      </c>
      <c r="G235" s="127">
        <f t="shared" si="65"/>
        <v>5.8999999999999773</v>
      </c>
      <c r="H235" s="141">
        <f>_xll.GetPrice(H$2, "MonthlyAverage", "Mid", EOMONTH($A235, 0))</f>
        <v>412.13</v>
      </c>
      <c r="I235" s="141">
        <f>_xll.GetPrice(I$2, "MonthlyAverage", "Mid", EOMONTH($A235, 0))</f>
        <v>426.13</v>
      </c>
      <c r="J235" s="127">
        <f t="shared" si="66"/>
        <v>14</v>
      </c>
      <c r="K235" s="141" t="str">
        <f>_xll.GetPrice(K$2, , "Mid", EOMONTH($A235, 0))</f>
        <v>#N/A No price available before 20/06/2014</v>
      </c>
      <c r="L235" s="141" t="str">
        <f>_xll.GetPrice(L$2, , "Mid", EOMONTH($A235, 0))</f>
        <v>#N/A No price available before 21/11/2014</v>
      </c>
      <c r="M235" s="127" t="e">
        <f t="shared" si="54"/>
        <v>#VALUE!</v>
      </c>
      <c r="N235" s="141" t="str">
        <f>_xll.GetPrice(N$2, , "Mid", EOMONTH($A235, 0))</f>
        <v>#N/A No price available before 11/07/2014</v>
      </c>
      <c r="O235" s="141" t="str">
        <f>_xll.GetPrice(O$2, , "Mid", EOMONTH($A235, 0))</f>
        <v>#N/A No price available before 15/03/2019</v>
      </c>
      <c r="P235" s="127" t="e">
        <f t="shared" si="55"/>
        <v>#VALUE!</v>
      </c>
      <c r="Q235" s="141">
        <f>_xll.GetPrice(Q$2, "MonthlyAverage", "Mid", EOMONTH($A235, 0))</f>
        <v>180.63</v>
      </c>
      <c r="R235" s="141">
        <f>_xll.GetPrice(R$2, , "Mid", EOMONTH($A235, 0))</f>
        <v>255</v>
      </c>
      <c r="S235" s="141">
        <f>_xll.GetPrice(S$2, , "Mid", EOMONTH($A235, 0))</f>
        <v>270</v>
      </c>
      <c r="T235" s="127">
        <f t="shared" si="67"/>
        <v>15</v>
      </c>
      <c r="U235" s="141">
        <f>_xll.GetPrice(U$2, "MonthlyAverage", "Mid", EOMONTH($A235, 0))</f>
        <v>452.5</v>
      </c>
      <c r="V235" s="141">
        <f>_xll.GetPrice(V$2, "MonthlyAverage", "Mid", EOMONTH($A235, 0))</f>
        <v>473.93</v>
      </c>
      <c r="W235" s="127">
        <f t="shared" si="68"/>
        <v>21.430000000000007</v>
      </c>
      <c r="X235" s="141" t="str">
        <f>_xll.GetPrice(X$2, "MonthlyAverage", "Mid", EOMONTH($A235, 0))</f>
        <v>#N/A No price available for MonthlyAverage before 29/05/2015</v>
      </c>
      <c r="Y235" s="141" t="str">
        <f>_xll.GetPrice(Y$2, "MonthlyAverage", "Mid", EOMONTH($A235, 0))</f>
        <v>#N/A No price available for MonthlyAverage before 31/05/2012</v>
      </c>
      <c r="Z235" s="141" t="str">
        <f>_xll.GetPrice(Z$2, "MonthlyAverage", "Mid", EOMONTH($A235, 0))</f>
        <v>#N/A No price available for MonthlyAverage before 31/05/2012</v>
      </c>
      <c r="AA235" s="141" t="str">
        <f>_xll.GetPrice(AA$2, "MonthlyAverage", "Mid", EOMONTH($A235, 0))</f>
        <v>#N/A No price available for MonthlyAverage before 31/12/2013</v>
      </c>
      <c r="AB235" s="127" t="e">
        <f t="shared" si="69"/>
        <v>#VALUE!</v>
      </c>
      <c r="AC235" s="142" t="e">
        <f t="shared" si="59"/>
        <v>#VALUE!</v>
      </c>
      <c r="AD235" s="119" t="e">
        <f t="shared" si="60"/>
        <v>#VALUE!</v>
      </c>
      <c r="AE235" s="119">
        <f t="shared" si="61"/>
        <v>-7</v>
      </c>
      <c r="AF235" s="119">
        <f t="shared" si="62"/>
        <v>10.430000000000007</v>
      </c>
      <c r="AG235" s="119" t="e">
        <f t="shared" si="63"/>
        <v>#VALUE!</v>
      </c>
      <c r="AH235" s="119"/>
      <c r="AI235" s="119"/>
      <c r="AJ235" s="119"/>
      <c r="AK235" s="119"/>
      <c r="AL235" s="119"/>
      <c r="AM235" s="119"/>
      <c r="AN235" s="119"/>
      <c r="AO235" s="119"/>
      <c r="AP235" s="119"/>
      <c r="AQ235" s="119"/>
      <c r="AR235" s="119"/>
      <c r="AS235" s="119"/>
      <c r="AT235" s="119"/>
      <c r="AU235" s="119"/>
      <c r="AV235" s="119"/>
      <c r="AW235" s="119"/>
      <c r="AX235" s="119"/>
      <c r="AY235" s="119"/>
      <c r="AZ235" s="119"/>
      <c r="BA235" s="119"/>
      <c r="BB235" s="119"/>
      <c r="BC235" s="119"/>
      <c r="BD235" s="119"/>
      <c r="BE235" s="119"/>
      <c r="BF235" s="119"/>
      <c r="BG235" s="119"/>
      <c r="BH235" s="119"/>
      <c r="BI235" s="119"/>
      <c r="BJ235" s="119"/>
      <c r="BK235" s="119"/>
      <c r="BL235" s="119"/>
      <c r="BM235" s="119"/>
      <c r="BN235" s="119"/>
      <c r="BO235" s="119"/>
      <c r="BP235" s="119"/>
      <c r="BQ235" s="119"/>
      <c r="BR235" s="119"/>
      <c r="BS235" s="119"/>
      <c r="BT235" s="119"/>
      <c r="BU235" s="119"/>
      <c r="BV235" s="119"/>
      <c r="BW235" s="119"/>
      <c r="BX235" s="119"/>
      <c r="BY235" s="119"/>
      <c r="BZ235" s="119"/>
      <c r="CA235" s="119"/>
      <c r="CB235" s="119"/>
      <c r="CC235" s="119"/>
      <c r="CD235" s="119"/>
      <c r="CE235" s="119"/>
      <c r="CF235" s="119"/>
      <c r="CG235" s="119"/>
      <c r="CH235" s="119"/>
      <c r="CI235" s="119"/>
      <c r="CJ235" s="119"/>
      <c r="CK235" s="119"/>
      <c r="CL235" s="119"/>
      <c r="CM235" s="119"/>
      <c r="CN235" s="119"/>
      <c r="CO235" s="119"/>
      <c r="CP235" s="119"/>
      <c r="CQ235" s="119"/>
      <c r="CR235" s="119"/>
      <c r="CS235" s="119"/>
      <c r="CT235" s="119"/>
      <c r="CU235" s="119"/>
      <c r="CV235" s="119"/>
      <c r="CW235" s="119"/>
      <c r="CX235" s="119"/>
      <c r="CY235" s="119"/>
      <c r="CZ235" s="119"/>
      <c r="DA235" s="119"/>
      <c r="DB235" s="119"/>
      <c r="DC235" s="119"/>
      <c r="DD235" s="119"/>
      <c r="DE235" s="119"/>
      <c r="DF235" s="119"/>
      <c r="DG235" s="119"/>
      <c r="DH235" s="119"/>
      <c r="DI235" s="119"/>
      <c r="DJ235" s="119"/>
      <c r="DK235" s="119"/>
      <c r="DL235" s="119"/>
      <c r="DM235" s="119"/>
      <c r="DN235" s="119"/>
      <c r="DO235" s="119"/>
      <c r="DP235" s="119"/>
      <c r="DQ235" s="119"/>
      <c r="DR235" s="119"/>
      <c r="DS235" s="119"/>
      <c r="DT235" s="119"/>
      <c r="DU235" s="119"/>
      <c r="DV235" s="119"/>
      <c r="DW235" s="119"/>
      <c r="DX235" s="119"/>
      <c r="DY235" s="119"/>
      <c r="DZ235" s="119"/>
      <c r="EA235" s="119"/>
      <c r="EB235" s="119"/>
      <c r="EC235" s="119"/>
      <c r="ED235" s="119"/>
      <c r="EE235" s="119"/>
      <c r="EF235" s="119"/>
      <c r="EG235" s="119"/>
      <c r="EH235" s="119"/>
      <c r="EI235" s="119"/>
      <c r="EJ235" s="119"/>
      <c r="EK235" s="119"/>
      <c r="EL235" s="119"/>
      <c r="EM235" s="119"/>
      <c r="EN235" s="119"/>
      <c r="EO235" s="119"/>
      <c r="EP235" s="119"/>
      <c r="EQ235" s="119"/>
      <c r="ER235" s="119"/>
      <c r="ES235" s="119"/>
      <c r="ET235" s="119"/>
      <c r="EU235" s="119"/>
      <c r="EV235" s="119"/>
      <c r="EW235" s="119"/>
      <c r="EX235" s="119"/>
      <c r="EY235" s="119"/>
      <c r="EZ235" s="119"/>
      <c r="FA235" s="119"/>
      <c r="FB235" s="119"/>
      <c r="FC235" s="119"/>
    </row>
    <row r="236" spans="1:159" s="121" customFormat="1" x14ac:dyDescent="0.3">
      <c r="A236" s="124">
        <v>40940</v>
      </c>
      <c r="B236" s="143">
        <f>_xll.GetPrice(B$2, "MonthlyAverage", "Mid", EOMONTH($A236, 0))</f>
        <v>432.52</v>
      </c>
      <c r="C236" s="141">
        <f>_xll.GetPrice(C$2, "MonthlyAverage", "Mid", EOMONTH($A236, 0))</f>
        <v>437.13</v>
      </c>
      <c r="D236" s="127">
        <f t="shared" si="64"/>
        <v>4.6100000000000136</v>
      </c>
      <c r="E236" s="141">
        <f>_xll.GetPrice(E$2, "MonthlyAverage", "Mid", EOMONTH($A236, 0))</f>
        <v>401.97</v>
      </c>
      <c r="F236" s="141">
        <f>_xll.GetPrice(F$2, "MonthlyAverage", "Mid", EOMONTH($A236, 0))</f>
        <v>408.5</v>
      </c>
      <c r="G236" s="127">
        <f t="shared" si="65"/>
        <v>6.5299999999999727</v>
      </c>
      <c r="H236" s="141">
        <f>_xll.GetPrice(H$2, "MonthlyAverage", "Mid", EOMONTH($A236, 0))</f>
        <v>400</v>
      </c>
      <c r="I236" s="141">
        <f>_xll.GetPrice(I$2, "MonthlyAverage", "Mid", EOMONTH($A236, 0))</f>
        <v>416.88</v>
      </c>
      <c r="J236" s="127">
        <f t="shared" si="66"/>
        <v>16.879999999999995</v>
      </c>
      <c r="K236" s="141" t="str">
        <f>_xll.GetPrice(K$2, , "Mid", EOMONTH($A236, 0))</f>
        <v>#N/A No price available before 20/06/2014</v>
      </c>
      <c r="L236" s="141" t="str">
        <f>_xll.GetPrice(L$2, , "Mid", EOMONTH($A236, 0))</f>
        <v>#N/A No price available before 21/11/2014</v>
      </c>
      <c r="M236" s="127" t="e">
        <f t="shared" si="54"/>
        <v>#VALUE!</v>
      </c>
      <c r="N236" s="141" t="str">
        <f>_xll.GetPrice(N$2, , "Mid", EOMONTH($A236, 0))</f>
        <v>#N/A No price available before 11/07/2014</v>
      </c>
      <c r="O236" s="141" t="str">
        <f>_xll.GetPrice(O$2, , "Mid", EOMONTH($A236, 0))</f>
        <v>#N/A No price available before 15/03/2019</v>
      </c>
      <c r="P236" s="127" t="e">
        <f t="shared" si="55"/>
        <v>#VALUE!</v>
      </c>
      <c r="Q236" s="141">
        <f>_xll.GetPrice(Q$2, "MonthlyAverage", "Mid", EOMONTH($A236, 0))</f>
        <v>169.38</v>
      </c>
      <c r="R236" s="141">
        <f>_xll.GetPrice(R$2, , "Mid", EOMONTH($A236, 0))</f>
        <v>245</v>
      </c>
      <c r="S236" s="141">
        <f>_xll.GetPrice(S$2, , "Mid", EOMONTH($A236, 0))</f>
        <v>260</v>
      </c>
      <c r="T236" s="127">
        <f t="shared" si="67"/>
        <v>15</v>
      </c>
      <c r="U236" s="141">
        <f>_xll.GetPrice(U$2, "MonthlyAverage", "Mid", EOMONTH($A236, 0))</f>
        <v>448.75</v>
      </c>
      <c r="V236" s="141">
        <f>_xll.GetPrice(V$2, "MonthlyAverage", "Mid", EOMONTH($A236, 0))</f>
        <v>468.44</v>
      </c>
      <c r="W236" s="127">
        <f t="shared" si="68"/>
        <v>19.689999999999998</v>
      </c>
      <c r="X236" s="141" t="str">
        <f>_xll.GetPrice(X$2, "MonthlyAverage", "Mid", EOMONTH($A236, 0))</f>
        <v>#N/A No price available for MonthlyAverage before 29/05/2015</v>
      </c>
      <c r="Y236" s="141" t="str">
        <f>_xll.GetPrice(Y$2, "MonthlyAverage", "Mid", EOMONTH($A236, 0))</f>
        <v>#N/A No price available for MonthlyAverage before 31/05/2012</v>
      </c>
      <c r="Z236" s="141" t="str">
        <f>_xll.GetPrice(Z$2, "MonthlyAverage", "Mid", EOMONTH($A236, 0))</f>
        <v>#N/A No price available for MonthlyAverage before 31/05/2012</v>
      </c>
      <c r="AA236" s="141" t="str">
        <f>_xll.GetPrice(AA$2, "MonthlyAverage", "Mid", EOMONTH($A236, 0))</f>
        <v>#N/A No price available for MonthlyAverage before 31/12/2013</v>
      </c>
      <c r="AB236" s="127" t="e">
        <f t="shared" si="69"/>
        <v>#VALUE!</v>
      </c>
      <c r="AC236" s="142" t="e">
        <f t="shared" si="59"/>
        <v>#VALUE!</v>
      </c>
      <c r="AD236" s="119" t="e">
        <f t="shared" si="60"/>
        <v>#VALUE!</v>
      </c>
      <c r="AE236" s="119">
        <f t="shared" si="61"/>
        <v>16.230000000000018</v>
      </c>
      <c r="AF236" s="119">
        <f t="shared" si="62"/>
        <v>31.310000000000002</v>
      </c>
      <c r="AG236" s="119" t="e">
        <f t="shared" si="63"/>
        <v>#VALUE!</v>
      </c>
      <c r="AH236" s="119"/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  <c r="BB236" s="119"/>
      <c r="BC236" s="119"/>
      <c r="BD236" s="119"/>
      <c r="BE236" s="119"/>
      <c r="BF236" s="119"/>
      <c r="BG236" s="119"/>
      <c r="BH236" s="119"/>
      <c r="BI236" s="119"/>
      <c r="BJ236" s="119"/>
      <c r="BK236" s="119"/>
      <c r="BL236" s="119"/>
      <c r="BM236" s="119"/>
      <c r="BN236" s="119"/>
      <c r="BO236" s="119"/>
      <c r="BP236" s="119"/>
      <c r="BQ236" s="119"/>
      <c r="BR236" s="119"/>
      <c r="BS236" s="119"/>
      <c r="BT236" s="119"/>
      <c r="BU236" s="119"/>
      <c r="BV236" s="119"/>
      <c r="BW236" s="119"/>
      <c r="BX236" s="119"/>
      <c r="BY236" s="119"/>
      <c r="BZ236" s="119"/>
      <c r="CA236" s="119"/>
      <c r="CB236" s="119"/>
      <c r="CC236" s="119"/>
      <c r="CD236" s="119"/>
      <c r="CE236" s="119"/>
      <c r="CF236" s="119"/>
      <c r="CG236" s="119"/>
      <c r="CH236" s="119"/>
      <c r="CI236" s="119"/>
      <c r="CJ236" s="119"/>
      <c r="CK236" s="119"/>
      <c r="CL236" s="119"/>
      <c r="CM236" s="119"/>
      <c r="CN236" s="119"/>
      <c r="CO236" s="119"/>
      <c r="CP236" s="119"/>
      <c r="CQ236" s="119"/>
      <c r="CR236" s="119"/>
      <c r="CS236" s="119"/>
      <c r="CT236" s="119"/>
      <c r="CU236" s="119"/>
      <c r="CV236" s="119"/>
      <c r="CW236" s="119"/>
      <c r="CX236" s="119"/>
      <c r="CY236" s="119"/>
      <c r="CZ236" s="119"/>
      <c r="DA236" s="119"/>
      <c r="DB236" s="119"/>
      <c r="DC236" s="119"/>
      <c r="DD236" s="119"/>
      <c r="DE236" s="119"/>
      <c r="DF236" s="119"/>
      <c r="DG236" s="119"/>
      <c r="DH236" s="119"/>
      <c r="DI236" s="119"/>
      <c r="DJ236" s="119"/>
      <c r="DK236" s="119"/>
      <c r="DL236" s="119"/>
      <c r="DM236" s="119"/>
      <c r="DN236" s="119"/>
      <c r="DO236" s="119"/>
      <c r="DP236" s="119"/>
      <c r="DQ236" s="119"/>
      <c r="DR236" s="119"/>
      <c r="DS236" s="119"/>
      <c r="DT236" s="119"/>
      <c r="DU236" s="119"/>
      <c r="DV236" s="119"/>
      <c r="DW236" s="119"/>
      <c r="DX236" s="119"/>
      <c r="DY236" s="119"/>
      <c r="DZ236" s="119"/>
      <c r="EA236" s="119"/>
      <c r="EB236" s="119"/>
      <c r="EC236" s="119"/>
      <c r="ED236" s="119"/>
      <c r="EE236" s="119"/>
      <c r="EF236" s="119"/>
      <c r="EG236" s="119"/>
      <c r="EH236" s="119"/>
      <c r="EI236" s="119"/>
      <c r="EJ236" s="119"/>
      <c r="EK236" s="119"/>
      <c r="EL236" s="119"/>
      <c r="EM236" s="119"/>
      <c r="EN236" s="119"/>
      <c r="EO236" s="119"/>
      <c r="EP236" s="119"/>
      <c r="EQ236" s="119"/>
      <c r="ER236" s="119"/>
      <c r="ES236" s="119"/>
      <c r="ET236" s="119"/>
      <c r="EU236" s="119"/>
      <c r="EV236" s="119"/>
      <c r="EW236" s="119"/>
      <c r="EX236" s="119"/>
      <c r="EY236" s="119"/>
      <c r="EZ236" s="119"/>
      <c r="FA236" s="119"/>
      <c r="FB236" s="119"/>
      <c r="FC236" s="119"/>
    </row>
    <row r="237" spans="1:159" s="121" customFormat="1" x14ac:dyDescent="0.3">
      <c r="A237" s="124">
        <v>40969</v>
      </c>
      <c r="B237" s="143">
        <f>_xll.GetPrice(B$2, "MonthlyAverage", "Mid", EOMONTH($A237, 0))</f>
        <v>439.33</v>
      </c>
      <c r="C237" s="141">
        <f>_xll.GetPrice(C$2, "MonthlyAverage", "Mid", EOMONTH($A237, 0))</f>
        <v>446.3</v>
      </c>
      <c r="D237" s="127">
        <f t="shared" si="64"/>
        <v>6.9700000000000273</v>
      </c>
      <c r="E237" s="141">
        <f>_xll.GetPrice(E$2, "MonthlyAverage", "Mid", EOMONTH($A237, 0))</f>
        <v>411.62</v>
      </c>
      <c r="F237" s="141">
        <f>_xll.GetPrice(F$2, "MonthlyAverage", "Mid", EOMONTH($A237, 0))</f>
        <v>418.1</v>
      </c>
      <c r="G237" s="127">
        <f t="shared" si="65"/>
        <v>6.4800000000000182</v>
      </c>
      <c r="H237" s="141">
        <f>_xll.GetPrice(H$2, "MonthlyAverage", "Mid", EOMONTH($A237, 0))</f>
        <v>414.5</v>
      </c>
      <c r="I237" s="141">
        <f>_xll.GetPrice(I$2, "MonthlyAverage", "Mid", EOMONTH($A237, 0))</f>
        <v>427.5</v>
      </c>
      <c r="J237" s="127">
        <f t="shared" si="66"/>
        <v>13</v>
      </c>
      <c r="K237" s="141" t="str">
        <f>_xll.GetPrice(K$2, , "Mid", EOMONTH($A237, 0))</f>
        <v>#N/A No price available before 20/06/2014</v>
      </c>
      <c r="L237" s="141" t="str">
        <f>_xll.GetPrice(L$2, , "Mid", EOMONTH($A237, 0))</f>
        <v>#N/A No price available before 21/11/2014</v>
      </c>
      <c r="M237" s="127" t="e">
        <f t="shared" si="54"/>
        <v>#VALUE!</v>
      </c>
      <c r="N237" s="141" t="str">
        <f>_xll.GetPrice(N$2, , "Mid", EOMONTH($A237, 0))</f>
        <v>#N/A No price available before 11/07/2014</v>
      </c>
      <c r="O237" s="141" t="str">
        <f>_xll.GetPrice(O$2, , "Mid", EOMONTH($A237, 0))</f>
        <v>#N/A No price available before 15/03/2019</v>
      </c>
      <c r="P237" s="127" t="e">
        <f t="shared" si="55"/>
        <v>#VALUE!</v>
      </c>
      <c r="Q237" s="141">
        <f>_xll.GetPrice(Q$2, "MonthlyAverage", "Mid", EOMONTH($A237, 0))</f>
        <v>182.5</v>
      </c>
      <c r="R237" s="141">
        <f>_xll.GetPrice(R$2, , "Mid", EOMONTH($A237, 0))</f>
        <v>255</v>
      </c>
      <c r="S237" s="141">
        <f>_xll.GetPrice(S$2, , "Mid", EOMONTH($A237, 0))</f>
        <v>270</v>
      </c>
      <c r="T237" s="127">
        <f t="shared" si="67"/>
        <v>15</v>
      </c>
      <c r="U237" s="141">
        <f>_xll.GetPrice(U$2, "MonthlyAverage", "Mid", EOMONTH($A237, 0))</f>
        <v>457.5</v>
      </c>
      <c r="V237" s="141">
        <f>_xll.GetPrice(V$2, "MonthlyAverage", "Mid", EOMONTH($A237, 0))</f>
        <v>485.24</v>
      </c>
      <c r="W237" s="127">
        <f t="shared" si="68"/>
        <v>27.740000000000009</v>
      </c>
      <c r="X237" s="141" t="str">
        <f>_xll.GetPrice(X$2, "MonthlyAverage", "Mid", EOMONTH($A237, 0))</f>
        <v>#N/A No price available for MonthlyAverage before 29/05/2015</v>
      </c>
      <c r="Y237" s="141" t="str">
        <f>_xll.GetPrice(Y$2, "MonthlyAverage", "Mid", EOMONTH($A237, 0))</f>
        <v>#N/A No price available for MonthlyAverage before 31/05/2012</v>
      </c>
      <c r="Z237" s="141" t="str">
        <f>_xll.GetPrice(Z$2, "MonthlyAverage", "Mid", EOMONTH($A237, 0))</f>
        <v>#N/A No price available for MonthlyAverage before 31/05/2012</v>
      </c>
      <c r="AA237" s="141" t="str">
        <f>_xll.GetPrice(AA$2, "MonthlyAverage", "Mid", EOMONTH($A237, 0))</f>
        <v>#N/A No price available for MonthlyAverage before 31/12/2013</v>
      </c>
      <c r="AB237" s="127" t="e">
        <f t="shared" si="69"/>
        <v>#VALUE!</v>
      </c>
      <c r="AC237" s="142" t="e">
        <f t="shared" si="59"/>
        <v>#VALUE!</v>
      </c>
      <c r="AD237" s="119" t="e">
        <f t="shared" si="60"/>
        <v>#VALUE!</v>
      </c>
      <c r="AE237" s="119">
        <f t="shared" si="61"/>
        <v>18.170000000000016</v>
      </c>
      <c r="AF237" s="119">
        <f t="shared" si="62"/>
        <v>38.94</v>
      </c>
      <c r="AG237" s="119" t="e">
        <f t="shared" si="63"/>
        <v>#VALUE!</v>
      </c>
      <c r="AH237" s="119"/>
      <c r="AI237" s="119"/>
      <c r="AJ237" s="119"/>
      <c r="AK237" s="119"/>
      <c r="AL237" s="119"/>
      <c r="AM237" s="119"/>
      <c r="AN237" s="119"/>
      <c r="AO237" s="119"/>
      <c r="AP237" s="119"/>
      <c r="AQ237" s="119"/>
      <c r="AR237" s="119"/>
      <c r="AS237" s="119"/>
      <c r="AT237" s="119"/>
      <c r="AU237" s="119"/>
      <c r="AV237" s="119"/>
      <c r="AW237" s="119"/>
      <c r="AX237" s="119"/>
      <c r="AY237" s="119"/>
      <c r="AZ237" s="119"/>
      <c r="BA237" s="119"/>
      <c r="BB237" s="119"/>
      <c r="BC237" s="119"/>
      <c r="BD237" s="119"/>
      <c r="BE237" s="119"/>
      <c r="BF237" s="119"/>
      <c r="BG237" s="119"/>
      <c r="BH237" s="119"/>
      <c r="BI237" s="119"/>
      <c r="BJ237" s="119"/>
      <c r="BK237" s="119"/>
      <c r="BL237" s="119"/>
      <c r="BM237" s="119"/>
      <c r="BN237" s="119"/>
      <c r="BO237" s="119"/>
      <c r="BP237" s="119"/>
      <c r="BQ237" s="119"/>
      <c r="BR237" s="119"/>
      <c r="BS237" s="119"/>
      <c r="BT237" s="119"/>
      <c r="BU237" s="119"/>
      <c r="BV237" s="119"/>
      <c r="BW237" s="119"/>
      <c r="BX237" s="119"/>
      <c r="BY237" s="119"/>
      <c r="BZ237" s="119"/>
      <c r="CA237" s="119"/>
      <c r="CB237" s="119"/>
      <c r="CC237" s="119"/>
      <c r="CD237" s="119"/>
      <c r="CE237" s="119"/>
      <c r="CF237" s="119"/>
      <c r="CG237" s="119"/>
      <c r="CH237" s="119"/>
      <c r="CI237" s="119"/>
      <c r="CJ237" s="119"/>
      <c r="CK237" s="119"/>
      <c r="CL237" s="119"/>
      <c r="CM237" s="119"/>
      <c r="CN237" s="119"/>
      <c r="CO237" s="119"/>
      <c r="CP237" s="119"/>
      <c r="CQ237" s="119"/>
      <c r="CR237" s="119"/>
      <c r="CS237" s="119"/>
      <c r="CT237" s="119"/>
      <c r="CU237" s="119"/>
      <c r="CV237" s="119"/>
      <c r="CW237" s="119"/>
      <c r="CX237" s="119"/>
      <c r="CY237" s="119"/>
      <c r="CZ237" s="119"/>
      <c r="DA237" s="119"/>
      <c r="DB237" s="119"/>
      <c r="DC237" s="119"/>
      <c r="DD237" s="119"/>
      <c r="DE237" s="119"/>
      <c r="DF237" s="119"/>
      <c r="DG237" s="119"/>
      <c r="DH237" s="119"/>
      <c r="DI237" s="119"/>
      <c r="DJ237" s="119"/>
      <c r="DK237" s="119"/>
      <c r="DL237" s="119"/>
      <c r="DM237" s="119"/>
      <c r="DN237" s="119"/>
      <c r="DO237" s="119"/>
      <c r="DP237" s="119"/>
      <c r="DQ237" s="119"/>
      <c r="DR237" s="119"/>
      <c r="DS237" s="119"/>
      <c r="DT237" s="119"/>
      <c r="DU237" s="119"/>
      <c r="DV237" s="119"/>
      <c r="DW237" s="119"/>
      <c r="DX237" s="119"/>
      <c r="DY237" s="119"/>
      <c r="DZ237" s="119"/>
      <c r="EA237" s="119"/>
      <c r="EB237" s="119"/>
      <c r="EC237" s="119"/>
      <c r="ED237" s="119"/>
      <c r="EE237" s="119"/>
      <c r="EF237" s="119"/>
      <c r="EG237" s="119"/>
      <c r="EH237" s="119"/>
      <c r="EI237" s="119"/>
      <c r="EJ237" s="119"/>
      <c r="EK237" s="119"/>
      <c r="EL237" s="119"/>
      <c r="EM237" s="119"/>
      <c r="EN237" s="119"/>
      <c r="EO237" s="119"/>
      <c r="EP237" s="119"/>
      <c r="EQ237" s="119"/>
      <c r="ER237" s="119"/>
      <c r="ES237" s="119"/>
      <c r="ET237" s="119"/>
      <c r="EU237" s="119"/>
      <c r="EV237" s="119"/>
      <c r="EW237" s="119"/>
      <c r="EX237" s="119"/>
      <c r="EY237" s="119"/>
      <c r="EZ237" s="119"/>
      <c r="FA237" s="119"/>
      <c r="FB237" s="119"/>
      <c r="FC237" s="119"/>
    </row>
    <row r="238" spans="1:159" s="121" customFormat="1" x14ac:dyDescent="0.3">
      <c r="A238" s="124">
        <v>41000</v>
      </c>
      <c r="B238" s="143">
        <f>_xll.GetPrice(B$2, "MonthlyAverage", "Mid", EOMONTH($A238, 0))</f>
        <v>445.86</v>
      </c>
      <c r="C238" s="141">
        <f>_xll.GetPrice(C$2, "MonthlyAverage", "Mid", EOMONTH($A238, 0))</f>
        <v>454</v>
      </c>
      <c r="D238" s="127">
        <f t="shared" si="64"/>
        <v>8.1399999999999864</v>
      </c>
      <c r="E238" s="141">
        <f>_xll.GetPrice(E$2, "MonthlyAverage", "Mid", EOMONTH($A238, 0))</f>
        <v>419.87</v>
      </c>
      <c r="F238" s="141">
        <f>_xll.GetPrice(F$2, "MonthlyAverage", "Mid", EOMONTH($A238, 0))</f>
        <v>426.13</v>
      </c>
      <c r="G238" s="127">
        <f t="shared" si="65"/>
        <v>6.2599999999999909</v>
      </c>
      <c r="H238" s="141">
        <f>_xll.GetPrice(H$2, "MonthlyAverage", "Mid", EOMONTH($A238, 0))</f>
        <v>420.63</v>
      </c>
      <c r="I238" s="141">
        <f>_xll.GetPrice(I$2, "MonthlyAverage", "Mid", EOMONTH($A238, 0))</f>
        <v>432.5</v>
      </c>
      <c r="J238" s="127">
        <f t="shared" si="66"/>
        <v>11.870000000000005</v>
      </c>
      <c r="K238" s="141" t="str">
        <f>_xll.GetPrice(K$2, , "Mid", EOMONTH($A238, 0))</f>
        <v>#N/A No price available before 20/06/2014</v>
      </c>
      <c r="L238" s="141" t="str">
        <f>_xll.GetPrice(L$2, , "Mid", EOMONTH($A238, 0))</f>
        <v>#N/A No price available before 21/11/2014</v>
      </c>
      <c r="M238" s="127" t="e">
        <f t="shared" si="54"/>
        <v>#VALUE!</v>
      </c>
      <c r="N238" s="141" t="str">
        <f>_xll.GetPrice(N$2, , "Mid", EOMONTH($A238, 0))</f>
        <v>#N/A No price available before 11/07/2014</v>
      </c>
      <c r="O238" s="141" t="str">
        <f>_xll.GetPrice(O$2, , "Mid", EOMONTH($A238, 0))</f>
        <v>#N/A No price available before 15/03/2019</v>
      </c>
      <c r="P238" s="127" t="e">
        <f t="shared" si="55"/>
        <v>#VALUE!</v>
      </c>
      <c r="Q238" s="141">
        <f>_xll.GetPrice(Q$2, "MonthlyAverage", "Mid", EOMONTH($A238, 0))</f>
        <v>182.5</v>
      </c>
      <c r="R238" s="141">
        <f>_xll.GetPrice(R$2, , "Mid", EOMONTH($A238, 0))</f>
        <v>252.5</v>
      </c>
      <c r="S238" s="141">
        <f>_xll.GetPrice(S$2, , "Mid", EOMONTH($A238, 0))</f>
        <v>268.5</v>
      </c>
      <c r="T238" s="127">
        <f t="shared" si="67"/>
        <v>16</v>
      </c>
      <c r="U238" s="141">
        <f>_xll.GetPrice(U$2, "MonthlyAverage", "Mid", EOMONTH($A238, 0))</f>
        <v>469.38</v>
      </c>
      <c r="V238" s="141">
        <f>_xll.GetPrice(V$2, "MonthlyAverage", "Mid", EOMONTH($A238, 0))</f>
        <v>489.46</v>
      </c>
      <c r="W238" s="127">
        <f t="shared" si="68"/>
        <v>20.079999999999984</v>
      </c>
      <c r="X238" s="141" t="str">
        <f>_xll.GetPrice(X$2, "MonthlyAverage", "Mid", EOMONTH($A238, 0))</f>
        <v>#N/A No price available for MonthlyAverage before 29/05/2015</v>
      </c>
      <c r="Y238" s="141" t="str">
        <f>_xll.GetPrice(Y$2, "MonthlyAverage", "Mid", EOMONTH($A238, 0))</f>
        <v>#N/A No price available for MonthlyAverage before 31/05/2012</v>
      </c>
      <c r="Z238" s="141" t="str">
        <f>_xll.GetPrice(Z$2, "MonthlyAverage", "Mid", EOMONTH($A238, 0))</f>
        <v>#N/A No price available for MonthlyAverage before 31/05/2012</v>
      </c>
      <c r="AA238" s="141" t="str">
        <f>_xll.GetPrice(AA$2, "MonthlyAverage", "Mid", EOMONTH($A238, 0))</f>
        <v>#N/A No price available for MonthlyAverage before 31/12/2013</v>
      </c>
      <c r="AB238" s="127" t="e">
        <f t="shared" si="69"/>
        <v>#VALUE!</v>
      </c>
      <c r="AC238" s="142" t="e">
        <f t="shared" si="59"/>
        <v>#VALUE!</v>
      </c>
      <c r="AD238" s="119" t="e">
        <f t="shared" si="60"/>
        <v>#VALUE!</v>
      </c>
      <c r="AE238" s="119">
        <f t="shared" si="61"/>
        <v>23.519999999999982</v>
      </c>
      <c r="AF238" s="119">
        <f t="shared" si="62"/>
        <v>35.45999999999998</v>
      </c>
      <c r="AG238" s="119" t="e">
        <f t="shared" si="63"/>
        <v>#VALUE!</v>
      </c>
      <c r="AH238" s="119"/>
      <c r="AI238" s="119"/>
      <c r="AJ238" s="119"/>
      <c r="AK238" s="119"/>
      <c r="AL238" s="119"/>
      <c r="AM238" s="119"/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/>
      <c r="BB238" s="119"/>
      <c r="BC238" s="119"/>
      <c r="BD238" s="119"/>
      <c r="BE238" s="119"/>
      <c r="BF238" s="119"/>
      <c r="BG238" s="119"/>
      <c r="BH238" s="119"/>
      <c r="BI238" s="119"/>
      <c r="BJ238" s="119"/>
      <c r="BK238" s="119"/>
      <c r="BL238" s="119"/>
      <c r="BM238" s="119"/>
      <c r="BN238" s="119"/>
      <c r="BO238" s="119"/>
      <c r="BP238" s="119"/>
      <c r="BQ238" s="119"/>
      <c r="BR238" s="119"/>
      <c r="BS238" s="119"/>
      <c r="BT238" s="119"/>
      <c r="BU238" s="119"/>
      <c r="BV238" s="119"/>
      <c r="BW238" s="119"/>
      <c r="BX238" s="119"/>
      <c r="BY238" s="119"/>
      <c r="BZ238" s="119"/>
      <c r="CA238" s="119"/>
      <c r="CB238" s="119"/>
      <c r="CC238" s="119"/>
      <c r="CD238" s="119"/>
      <c r="CE238" s="119"/>
      <c r="CF238" s="119"/>
      <c r="CG238" s="119"/>
      <c r="CH238" s="119"/>
      <c r="CI238" s="119"/>
      <c r="CJ238" s="119"/>
      <c r="CK238" s="119"/>
      <c r="CL238" s="119"/>
      <c r="CM238" s="119"/>
      <c r="CN238" s="119"/>
      <c r="CO238" s="119"/>
      <c r="CP238" s="119"/>
      <c r="CQ238" s="119"/>
      <c r="CR238" s="119"/>
      <c r="CS238" s="119"/>
      <c r="CT238" s="119"/>
      <c r="CU238" s="119"/>
      <c r="CV238" s="119"/>
      <c r="CW238" s="119"/>
      <c r="CX238" s="119"/>
      <c r="CY238" s="119"/>
      <c r="CZ238" s="119"/>
      <c r="DA238" s="119"/>
      <c r="DB238" s="119"/>
      <c r="DC238" s="119"/>
      <c r="DD238" s="119"/>
      <c r="DE238" s="119"/>
      <c r="DF238" s="119"/>
      <c r="DG238" s="119"/>
      <c r="DH238" s="119"/>
      <c r="DI238" s="119"/>
      <c r="DJ238" s="119"/>
      <c r="DK238" s="119"/>
      <c r="DL238" s="119"/>
      <c r="DM238" s="119"/>
      <c r="DN238" s="119"/>
      <c r="DO238" s="119"/>
      <c r="DP238" s="119"/>
      <c r="DQ238" s="119"/>
      <c r="DR238" s="119"/>
      <c r="DS238" s="119"/>
      <c r="DT238" s="119"/>
      <c r="DU238" s="119"/>
      <c r="DV238" s="119"/>
      <c r="DW238" s="119"/>
      <c r="DX238" s="119"/>
      <c r="DY238" s="119"/>
      <c r="DZ238" s="119"/>
      <c r="EA238" s="119"/>
      <c r="EB238" s="119"/>
      <c r="EC238" s="119"/>
      <c r="ED238" s="119"/>
      <c r="EE238" s="119"/>
      <c r="EF238" s="119"/>
      <c r="EG238" s="119"/>
      <c r="EH238" s="119"/>
      <c r="EI238" s="119"/>
      <c r="EJ238" s="119"/>
      <c r="EK238" s="119"/>
      <c r="EL238" s="119"/>
      <c r="EM238" s="119"/>
      <c r="EN238" s="119"/>
      <c r="EO238" s="119"/>
      <c r="EP238" s="119"/>
      <c r="EQ238" s="119"/>
      <c r="ER238" s="119"/>
      <c r="ES238" s="119"/>
      <c r="ET238" s="119"/>
      <c r="EU238" s="119"/>
      <c r="EV238" s="119"/>
      <c r="EW238" s="119"/>
      <c r="EX238" s="119"/>
      <c r="EY238" s="119"/>
      <c r="EZ238" s="119"/>
      <c r="FA238" s="119"/>
      <c r="FB238" s="119"/>
      <c r="FC238" s="119"/>
    </row>
    <row r="239" spans="1:159" s="121" customFormat="1" x14ac:dyDescent="0.3">
      <c r="A239" s="124">
        <v>41030</v>
      </c>
      <c r="B239" s="143">
        <f>_xll.GetPrice(B$2, "MonthlyAverage", "Mid", EOMONTH($A239, 0))</f>
        <v>435.95</v>
      </c>
      <c r="C239" s="141">
        <f>_xll.GetPrice(C$2, "MonthlyAverage", "Mid", EOMONTH($A239, 0))</f>
        <v>439.6</v>
      </c>
      <c r="D239" s="127">
        <f t="shared" si="64"/>
        <v>3.6500000000000341</v>
      </c>
      <c r="E239" s="141">
        <f>_xll.GetPrice(E$2, "MonthlyAverage", "Mid", EOMONTH($A239, 0))</f>
        <v>414.26</v>
      </c>
      <c r="F239" s="141">
        <f>_xll.GetPrice(F$2, "MonthlyAverage", "Mid", EOMONTH($A239, 0))</f>
        <v>415.1</v>
      </c>
      <c r="G239" s="127">
        <f t="shared" si="65"/>
        <v>0.84000000000003183</v>
      </c>
      <c r="H239" s="141">
        <f>_xll.GetPrice(H$2, "MonthlyAverage", "Mid", EOMONTH($A239, 0))</f>
        <v>409.5</v>
      </c>
      <c r="I239" s="141">
        <f>_xll.GetPrice(I$2, "MonthlyAverage", "Mid", EOMONTH($A239, 0))</f>
        <v>414.5</v>
      </c>
      <c r="J239" s="127">
        <f t="shared" si="66"/>
        <v>5</v>
      </c>
      <c r="K239" s="141" t="str">
        <f>_xll.GetPrice(K$2, , "Mid", EOMONTH($A239, 0))</f>
        <v>#N/A No price available before 20/06/2014</v>
      </c>
      <c r="L239" s="141" t="str">
        <f>_xll.GetPrice(L$2, , "Mid", EOMONTH($A239, 0))</f>
        <v>#N/A No price available before 21/11/2014</v>
      </c>
      <c r="M239" s="127" t="e">
        <f t="shared" si="54"/>
        <v>#VALUE!</v>
      </c>
      <c r="N239" s="141" t="str">
        <f>_xll.GetPrice(N$2, , "Mid", EOMONTH($A239, 0))</f>
        <v>#N/A No price available before 11/07/2014</v>
      </c>
      <c r="O239" s="141" t="str">
        <f>_xll.GetPrice(O$2, , "Mid", EOMONTH($A239, 0))</f>
        <v>#N/A No price available before 15/03/2019</v>
      </c>
      <c r="P239" s="127" t="e">
        <f t="shared" si="55"/>
        <v>#VALUE!</v>
      </c>
      <c r="Q239" s="141">
        <f>_xll.GetPrice(Q$2, "MonthlyAverage", "Mid", EOMONTH($A239, 0))</f>
        <v>168.75</v>
      </c>
      <c r="R239" s="141">
        <f>_xll.GetPrice(R$2, , "Mid", EOMONTH($A239, 0))</f>
        <v>243.5</v>
      </c>
      <c r="S239" s="141">
        <f>_xll.GetPrice(S$2, , "Mid", EOMONTH($A239, 0))</f>
        <v>259.5</v>
      </c>
      <c r="T239" s="127">
        <f t="shared" si="67"/>
        <v>16</v>
      </c>
      <c r="U239" s="141">
        <f>_xll.GetPrice(U$2, "MonthlyAverage", "Mid", EOMONTH($A239, 0))</f>
        <v>446.5</v>
      </c>
      <c r="V239" s="141">
        <f>_xll.GetPrice(V$2, "MonthlyAverage", "Mid", EOMONTH($A239, 0))</f>
        <v>477.69</v>
      </c>
      <c r="W239" s="127">
        <f t="shared" si="68"/>
        <v>31.189999999999998</v>
      </c>
      <c r="X239" s="141" t="str">
        <f>_xll.GetPrice(X$2, "MonthlyAverage", "Mid", EOMONTH($A239, 0))</f>
        <v>#N/A No price available for MonthlyAverage before 29/05/2015</v>
      </c>
      <c r="Y239" s="141">
        <f>_xll.GetPrice(Y$2, "MonthlyAverage", "Mid", EOMONTH($A239, 0))</f>
        <v>411.34</v>
      </c>
      <c r="Z239" s="141">
        <f>_xll.GetPrice(Z$2, "MonthlyAverage", "Mid", EOMONTH($A239, 0))</f>
        <v>404.79</v>
      </c>
      <c r="AA239" s="141" t="str">
        <f>_xll.GetPrice(AA$2, "MonthlyAverage", "Mid", EOMONTH($A239, 0))</f>
        <v>#N/A No price available for MonthlyAverage before 31/12/2013</v>
      </c>
      <c r="AB239" s="127" t="e">
        <f t="shared" si="69"/>
        <v>#VALUE!</v>
      </c>
      <c r="AC239" s="142" t="e">
        <f t="shared" si="59"/>
        <v>#VALUE!</v>
      </c>
      <c r="AD239" s="119" t="e">
        <f t="shared" si="60"/>
        <v>#VALUE!</v>
      </c>
      <c r="AE239" s="119">
        <f t="shared" si="61"/>
        <v>10.550000000000011</v>
      </c>
      <c r="AF239" s="119">
        <f t="shared" si="62"/>
        <v>38.089999999999975</v>
      </c>
      <c r="AG239" s="119">
        <f t="shared" si="63"/>
        <v>6.5499999999999545</v>
      </c>
      <c r="AH239" s="119"/>
      <c r="AI239" s="119"/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  <c r="BB239" s="119"/>
      <c r="BC239" s="119"/>
      <c r="BD239" s="119"/>
      <c r="BE239" s="119"/>
      <c r="BF239" s="119"/>
      <c r="BG239" s="119"/>
      <c r="BH239" s="119"/>
      <c r="BI239" s="119"/>
      <c r="BJ239" s="119"/>
      <c r="BK239" s="119"/>
      <c r="BL239" s="119"/>
      <c r="BM239" s="119"/>
      <c r="BN239" s="119"/>
      <c r="BO239" s="119"/>
      <c r="BP239" s="119"/>
      <c r="BQ239" s="119"/>
      <c r="BR239" s="119"/>
      <c r="BS239" s="119"/>
      <c r="BT239" s="119"/>
      <c r="BU239" s="119"/>
      <c r="BV239" s="119"/>
      <c r="BW239" s="119"/>
      <c r="BX239" s="119"/>
      <c r="BY239" s="119"/>
      <c r="BZ239" s="119"/>
      <c r="CA239" s="119"/>
      <c r="CB239" s="119"/>
      <c r="CC239" s="119"/>
      <c r="CD239" s="119"/>
      <c r="CE239" s="119"/>
      <c r="CF239" s="119"/>
      <c r="CG239" s="119"/>
      <c r="CH239" s="119"/>
      <c r="CI239" s="119"/>
      <c r="CJ239" s="119"/>
      <c r="CK239" s="119"/>
      <c r="CL239" s="119"/>
      <c r="CM239" s="119"/>
      <c r="CN239" s="119"/>
      <c r="CO239" s="119"/>
      <c r="CP239" s="119"/>
      <c r="CQ239" s="119"/>
      <c r="CR239" s="119"/>
      <c r="CS239" s="119"/>
      <c r="CT239" s="119"/>
      <c r="CU239" s="119"/>
      <c r="CV239" s="119"/>
      <c r="CW239" s="119"/>
      <c r="CX239" s="119"/>
      <c r="CY239" s="119"/>
      <c r="CZ239" s="119"/>
      <c r="DA239" s="119"/>
      <c r="DB239" s="119"/>
      <c r="DC239" s="119"/>
      <c r="DD239" s="119"/>
      <c r="DE239" s="119"/>
      <c r="DF239" s="119"/>
      <c r="DG239" s="119"/>
      <c r="DH239" s="119"/>
      <c r="DI239" s="119"/>
      <c r="DJ239" s="119"/>
      <c r="DK239" s="119"/>
      <c r="DL239" s="119"/>
      <c r="DM239" s="119"/>
      <c r="DN239" s="119"/>
      <c r="DO239" s="119"/>
      <c r="DP239" s="119"/>
      <c r="DQ239" s="119"/>
      <c r="DR239" s="119"/>
      <c r="DS239" s="119"/>
      <c r="DT239" s="119"/>
      <c r="DU239" s="119"/>
      <c r="DV239" s="119"/>
      <c r="DW239" s="119"/>
      <c r="DX239" s="119"/>
      <c r="DY239" s="119"/>
      <c r="DZ239" s="119"/>
      <c r="EA239" s="119"/>
      <c r="EB239" s="119"/>
      <c r="EC239" s="119"/>
      <c r="ED239" s="119"/>
      <c r="EE239" s="119"/>
      <c r="EF239" s="119"/>
      <c r="EG239" s="119"/>
      <c r="EH239" s="119"/>
      <c r="EI239" s="119"/>
      <c r="EJ239" s="119"/>
      <c r="EK239" s="119"/>
      <c r="EL239" s="119"/>
      <c r="EM239" s="119"/>
      <c r="EN239" s="119"/>
      <c r="EO239" s="119"/>
      <c r="EP239" s="119"/>
      <c r="EQ239" s="119"/>
      <c r="ER239" s="119"/>
      <c r="ES239" s="119"/>
      <c r="ET239" s="119"/>
      <c r="EU239" s="119"/>
      <c r="EV239" s="119"/>
      <c r="EW239" s="119"/>
      <c r="EX239" s="119"/>
      <c r="EY239" s="119"/>
      <c r="EZ239" s="119"/>
      <c r="FA239" s="119"/>
      <c r="FB239" s="119"/>
      <c r="FC239" s="119"/>
    </row>
    <row r="240" spans="1:159" s="121" customFormat="1" x14ac:dyDescent="0.3">
      <c r="A240" s="124">
        <v>41061</v>
      </c>
      <c r="B240" s="143">
        <f>_xll.GetPrice(B$2, "MonthlyAverage", "Mid", EOMONTH($A240, 0))</f>
        <v>380.9</v>
      </c>
      <c r="C240" s="141">
        <f>_xll.GetPrice(C$2, "MonthlyAverage", "Mid", EOMONTH($A240, 0))</f>
        <v>382.5</v>
      </c>
      <c r="D240" s="127">
        <f t="shared" si="64"/>
        <v>1.6000000000000227</v>
      </c>
      <c r="E240" s="141">
        <f>_xll.GetPrice(E$2, "MonthlyAverage", "Mid", EOMONTH($A240, 0))</f>
        <v>357.33</v>
      </c>
      <c r="F240" s="141">
        <f>_xll.GetPrice(F$2, "MonthlyAverage", "Mid", EOMONTH($A240, 0))</f>
        <v>351.88</v>
      </c>
      <c r="G240" s="127">
        <f t="shared" si="65"/>
        <v>-5.4499999999999886</v>
      </c>
      <c r="H240" s="141">
        <f>_xll.GetPrice(H$2, "MonthlyAverage", "Mid", EOMONTH($A240, 0))</f>
        <v>346.25</v>
      </c>
      <c r="I240" s="141">
        <f>_xll.GetPrice(I$2, "MonthlyAverage", "Mid", EOMONTH($A240, 0))</f>
        <v>351.25</v>
      </c>
      <c r="J240" s="127">
        <f t="shared" si="66"/>
        <v>5</v>
      </c>
      <c r="K240" s="141" t="str">
        <f>_xll.GetPrice(K$2, , "Mid", EOMONTH($A240, 0))</f>
        <v>#N/A No price available before 20/06/2014</v>
      </c>
      <c r="L240" s="141" t="str">
        <f>_xll.GetPrice(L$2, , "Mid", EOMONTH($A240, 0))</f>
        <v>#N/A No price available before 21/11/2014</v>
      </c>
      <c r="M240" s="127" t="e">
        <f t="shared" si="54"/>
        <v>#VALUE!</v>
      </c>
      <c r="N240" s="141" t="str">
        <f>_xll.GetPrice(N$2, , "Mid", EOMONTH($A240, 0))</f>
        <v>#N/A No price available before 11/07/2014</v>
      </c>
      <c r="O240" s="141" t="str">
        <f>_xll.GetPrice(O$2, , "Mid", EOMONTH($A240, 0))</f>
        <v>#N/A No price available before 15/03/2019</v>
      </c>
      <c r="P240" s="127" t="e">
        <f t="shared" si="55"/>
        <v>#VALUE!</v>
      </c>
      <c r="Q240" s="141">
        <f>_xll.GetPrice(Q$2, "MonthlyAverage", "Mid", EOMONTH($A240, 0))</f>
        <v>148</v>
      </c>
      <c r="R240" s="141">
        <f>_xll.GetPrice(R$2, , "Mid", EOMONTH($A240, 0))</f>
        <v>213.5</v>
      </c>
      <c r="S240" s="141">
        <f>_xll.GetPrice(S$2, , "Mid", EOMONTH($A240, 0))</f>
        <v>234.5</v>
      </c>
      <c r="T240" s="127">
        <f t="shared" si="67"/>
        <v>21</v>
      </c>
      <c r="U240" s="141">
        <f>_xll.GetPrice(U$2, "MonthlyAverage", "Mid", EOMONTH($A240, 0))</f>
        <v>390</v>
      </c>
      <c r="V240" s="141">
        <f>_xll.GetPrice(V$2, "MonthlyAverage", "Mid", EOMONTH($A240, 0))</f>
        <v>427.09</v>
      </c>
      <c r="W240" s="127">
        <f t="shared" si="68"/>
        <v>37.089999999999975</v>
      </c>
      <c r="X240" s="141" t="str">
        <f>_xll.GetPrice(X$2, "MonthlyAverage", "Mid", EOMONTH($A240, 0))</f>
        <v>#N/A No price available for MonthlyAverage before 29/05/2015</v>
      </c>
      <c r="Y240" s="141">
        <f>_xll.GetPrice(Y$2, "MonthlyAverage", "Mid", EOMONTH($A240, 0))</f>
        <v>373.47</v>
      </c>
      <c r="Z240" s="141">
        <f>_xll.GetPrice(Z$2, "MonthlyAverage", "Mid", EOMONTH($A240, 0))</f>
        <v>362.04</v>
      </c>
      <c r="AA240" s="141" t="str">
        <f>_xll.GetPrice(AA$2, "MonthlyAverage", "Mid", EOMONTH($A240, 0))</f>
        <v>#N/A No price available for MonthlyAverage before 31/12/2013</v>
      </c>
      <c r="AB240" s="127" t="e">
        <f t="shared" si="69"/>
        <v>#VALUE!</v>
      </c>
      <c r="AC240" s="142" t="e">
        <f t="shared" si="59"/>
        <v>#VALUE!</v>
      </c>
      <c r="AD240" s="119" t="e">
        <f t="shared" si="60"/>
        <v>#VALUE!</v>
      </c>
      <c r="AE240" s="119">
        <f t="shared" si="61"/>
        <v>9.1000000000000227</v>
      </c>
      <c r="AF240" s="119">
        <f t="shared" si="62"/>
        <v>44.589999999999975</v>
      </c>
      <c r="AG240" s="119">
        <f t="shared" si="63"/>
        <v>11.430000000000007</v>
      </c>
      <c r="AH240" s="119"/>
      <c r="AI240" s="119"/>
      <c r="AJ240" s="119"/>
      <c r="AK240" s="119"/>
      <c r="AL240" s="119"/>
      <c r="AM240" s="119"/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/>
      <c r="BB240" s="119"/>
      <c r="BC240" s="119"/>
      <c r="BD240" s="119"/>
      <c r="BE240" s="119"/>
      <c r="BF240" s="119"/>
      <c r="BG240" s="119"/>
      <c r="BH240" s="119"/>
      <c r="BI240" s="119"/>
      <c r="BJ240" s="119"/>
      <c r="BK240" s="119"/>
      <c r="BL240" s="119"/>
      <c r="BM240" s="119"/>
      <c r="BN240" s="119"/>
      <c r="BO240" s="119"/>
      <c r="BP240" s="119"/>
      <c r="BQ240" s="119"/>
      <c r="BR240" s="119"/>
      <c r="BS240" s="119"/>
      <c r="BT240" s="119"/>
      <c r="BU240" s="119"/>
      <c r="BV240" s="119"/>
      <c r="BW240" s="119"/>
      <c r="BX240" s="119"/>
      <c r="BY240" s="119"/>
      <c r="BZ240" s="119"/>
      <c r="CA240" s="119"/>
      <c r="CB240" s="119"/>
      <c r="CC240" s="119"/>
      <c r="CD240" s="119"/>
      <c r="CE240" s="119"/>
      <c r="CF240" s="119"/>
      <c r="CG240" s="119"/>
      <c r="CH240" s="119"/>
      <c r="CI240" s="119"/>
      <c r="CJ240" s="119"/>
      <c r="CK240" s="119"/>
      <c r="CL240" s="119"/>
      <c r="CM240" s="119"/>
      <c r="CN240" s="119"/>
      <c r="CO240" s="119"/>
      <c r="CP240" s="119"/>
      <c r="CQ240" s="119"/>
      <c r="CR240" s="119"/>
      <c r="CS240" s="119"/>
      <c r="CT240" s="119"/>
      <c r="CU240" s="119"/>
      <c r="CV240" s="119"/>
      <c r="CW240" s="119"/>
      <c r="CX240" s="119"/>
      <c r="CY240" s="119"/>
      <c r="CZ240" s="119"/>
      <c r="DA240" s="119"/>
      <c r="DB240" s="119"/>
      <c r="DC240" s="119"/>
      <c r="DD240" s="119"/>
      <c r="DE240" s="119"/>
      <c r="DF240" s="119"/>
      <c r="DG240" s="119"/>
      <c r="DH240" s="119"/>
      <c r="DI240" s="119"/>
      <c r="DJ240" s="119"/>
      <c r="DK240" s="119"/>
      <c r="DL240" s="119"/>
      <c r="DM240" s="119"/>
      <c r="DN240" s="119"/>
      <c r="DO240" s="119"/>
      <c r="DP240" s="119"/>
      <c r="DQ240" s="119"/>
      <c r="DR240" s="119"/>
      <c r="DS240" s="119"/>
      <c r="DT240" s="119"/>
      <c r="DU240" s="119"/>
      <c r="DV240" s="119"/>
      <c r="DW240" s="119"/>
      <c r="DX240" s="119"/>
      <c r="DY240" s="119"/>
      <c r="DZ240" s="119"/>
      <c r="EA240" s="119"/>
      <c r="EB240" s="119"/>
      <c r="EC240" s="119"/>
      <c r="ED240" s="119"/>
      <c r="EE240" s="119"/>
      <c r="EF240" s="119"/>
      <c r="EG240" s="119"/>
      <c r="EH240" s="119"/>
      <c r="EI240" s="119"/>
      <c r="EJ240" s="119"/>
      <c r="EK240" s="119"/>
      <c r="EL240" s="119"/>
      <c r="EM240" s="119"/>
      <c r="EN240" s="119"/>
      <c r="EO240" s="119"/>
      <c r="EP240" s="119"/>
      <c r="EQ240" s="119"/>
      <c r="ER240" s="119"/>
      <c r="ES240" s="119"/>
      <c r="ET240" s="119"/>
      <c r="EU240" s="119"/>
      <c r="EV240" s="119"/>
      <c r="EW240" s="119"/>
      <c r="EX240" s="119"/>
      <c r="EY240" s="119"/>
      <c r="EZ240" s="119"/>
      <c r="FA240" s="119"/>
      <c r="FB240" s="119"/>
      <c r="FC240" s="119"/>
    </row>
    <row r="241" spans="1:159" s="121" customFormat="1" x14ac:dyDescent="0.3">
      <c r="A241" s="124">
        <v>41091</v>
      </c>
      <c r="B241" s="143">
        <f>_xll.GetPrice(B$2, "MonthlyAverage", "Mid", EOMONTH($A241, 0))</f>
        <v>379.36</v>
      </c>
      <c r="C241" s="141">
        <f>_xll.GetPrice(C$2, "MonthlyAverage", "Mid", EOMONTH($A241, 0))</f>
        <v>385.13</v>
      </c>
      <c r="D241" s="127">
        <f t="shared" si="64"/>
        <v>5.7699999999999818</v>
      </c>
      <c r="E241" s="141">
        <f>_xll.GetPrice(E$2, "MonthlyAverage", "Mid", EOMONTH($A241, 0))</f>
        <v>347.25</v>
      </c>
      <c r="F241" s="141">
        <f>_xll.GetPrice(F$2, "MonthlyAverage", "Mid", EOMONTH($A241, 0))</f>
        <v>352.13</v>
      </c>
      <c r="G241" s="127">
        <f t="shared" si="65"/>
        <v>4.8799999999999955</v>
      </c>
      <c r="H241" s="141">
        <f>_xll.GetPrice(H$2, "MonthlyAverage", "Mid", EOMONTH($A241, 0))</f>
        <v>344.88</v>
      </c>
      <c r="I241" s="141">
        <f>_xll.GetPrice(I$2, "MonthlyAverage", "Mid", EOMONTH($A241, 0))</f>
        <v>350.63</v>
      </c>
      <c r="J241" s="127">
        <f t="shared" si="66"/>
        <v>5.75</v>
      </c>
      <c r="K241" s="141" t="str">
        <f>_xll.GetPrice(K$2, , "Mid", EOMONTH($A241, 0))</f>
        <v>#N/A No price available before 20/06/2014</v>
      </c>
      <c r="L241" s="141" t="str">
        <f>_xll.GetPrice(L$2, , "Mid", EOMONTH($A241, 0))</f>
        <v>#N/A No price available before 21/11/2014</v>
      </c>
      <c r="M241" s="127" t="e">
        <f t="shared" si="54"/>
        <v>#VALUE!</v>
      </c>
      <c r="N241" s="141" t="str">
        <f>_xll.GetPrice(N$2, , "Mid", EOMONTH($A241, 0))</f>
        <v>#N/A No price available before 11/07/2014</v>
      </c>
      <c r="O241" s="141" t="str">
        <f>_xll.GetPrice(O$2, , "Mid", EOMONTH($A241, 0))</f>
        <v>#N/A No price available before 15/03/2019</v>
      </c>
      <c r="P241" s="127" t="e">
        <f t="shared" si="55"/>
        <v>#VALUE!</v>
      </c>
      <c r="Q241" s="141">
        <f>_xll.GetPrice(Q$2, "MonthlyAverage", "Mid", EOMONTH($A241, 0))</f>
        <v>143.75</v>
      </c>
      <c r="R241" s="141">
        <f>_xll.GetPrice(R$2, , "Mid", EOMONTH($A241, 0))</f>
        <v>206.5</v>
      </c>
      <c r="S241" s="141">
        <f>_xll.GetPrice(S$2, , "Mid", EOMONTH($A241, 0))</f>
        <v>227.5</v>
      </c>
      <c r="T241" s="127">
        <f t="shared" si="67"/>
        <v>21</v>
      </c>
      <c r="U241" s="141">
        <f>_xll.GetPrice(U$2, "MonthlyAverage", "Mid", EOMONTH($A241, 0))</f>
        <v>397.5</v>
      </c>
      <c r="V241" s="141">
        <f>_xll.GetPrice(V$2, "MonthlyAverage", "Mid", EOMONTH($A241, 0))</f>
        <v>418.27</v>
      </c>
      <c r="W241" s="127">
        <f t="shared" si="68"/>
        <v>20.769999999999982</v>
      </c>
      <c r="X241" s="141" t="str">
        <f>_xll.GetPrice(X$2, "MonthlyAverage", "Mid", EOMONTH($A241, 0))</f>
        <v>#N/A No price available for MonthlyAverage before 29/05/2015</v>
      </c>
      <c r="Y241" s="141">
        <f>_xll.GetPrice(Y$2, "MonthlyAverage", "Mid", EOMONTH($A241, 0))</f>
        <v>357.87</v>
      </c>
      <c r="Z241" s="141">
        <f>_xll.GetPrice(Z$2, "MonthlyAverage", "Mid", EOMONTH($A241, 0))</f>
        <v>356.37</v>
      </c>
      <c r="AA241" s="141" t="str">
        <f>_xll.GetPrice(AA$2, "MonthlyAverage", "Mid", EOMONTH($A241, 0))</f>
        <v>#N/A No price available for MonthlyAverage before 31/12/2013</v>
      </c>
      <c r="AB241" s="127" t="e">
        <f t="shared" si="69"/>
        <v>#VALUE!</v>
      </c>
      <c r="AC241" s="142" t="e">
        <f t="shared" si="59"/>
        <v>#VALUE!</v>
      </c>
      <c r="AD241" s="119" t="e">
        <f t="shared" si="60"/>
        <v>#VALUE!</v>
      </c>
      <c r="AE241" s="119">
        <f t="shared" si="61"/>
        <v>18.139999999999986</v>
      </c>
      <c r="AF241" s="119">
        <f t="shared" si="62"/>
        <v>33.139999999999986</v>
      </c>
      <c r="AG241" s="119">
        <f t="shared" si="63"/>
        <v>1.5</v>
      </c>
      <c r="AH241" s="119"/>
      <c r="AI241" s="119"/>
      <c r="AJ241" s="119"/>
      <c r="AK241" s="119"/>
      <c r="AL241" s="119"/>
      <c r="AM241" s="119"/>
      <c r="AN241" s="119"/>
      <c r="AO241" s="119"/>
      <c r="AP241" s="119"/>
      <c r="AQ241" s="119"/>
      <c r="AR241" s="119"/>
      <c r="AS241" s="119"/>
      <c r="AT241" s="119"/>
      <c r="AU241" s="119"/>
      <c r="AV241" s="119"/>
      <c r="AW241" s="119"/>
      <c r="AX241" s="119"/>
      <c r="AY241" s="119"/>
      <c r="AZ241" s="119"/>
      <c r="BA241" s="119"/>
      <c r="BB241" s="119"/>
      <c r="BC241" s="119"/>
      <c r="BD241" s="119"/>
      <c r="BE241" s="119"/>
      <c r="BF241" s="119"/>
      <c r="BG241" s="119"/>
      <c r="BH241" s="119"/>
      <c r="BI241" s="119"/>
      <c r="BJ241" s="119"/>
      <c r="BK241" s="119"/>
      <c r="BL241" s="119"/>
      <c r="BM241" s="119"/>
      <c r="BN241" s="119"/>
      <c r="BO241" s="119"/>
      <c r="BP241" s="119"/>
      <c r="BQ241" s="119"/>
      <c r="BR241" s="119"/>
      <c r="BS241" s="119"/>
      <c r="BT241" s="119"/>
      <c r="BU241" s="119"/>
      <c r="BV241" s="119"/>
      <c r="BW241" s="119"/>
      <c r="BX241" s="119"/>
      <c r="BY241" s="119"/>
      <c r="BZ241" s="119"/>
      <c r="CA241" s="119"/>
      <c r="CB241" s="119"/>
      <c r="CC241" s="119"/>
      <c r="CD241" s="119"/>
      <c r="CE241" s="119"/>
      <c r="CF241" s="119"/>
      <c r="CG241" s="119"/>
      <c r="CH241" s="119"/>
      <c r="CI241" s="119"/>
      <c r="CJ241" s="119"/>
      <c r="CK241" s="119"/>
      <c r="CL241" s="119"/>
      <c r="CM241" s="119"/>
      <c r="CN241" s="119"/>
      <c r="CO241" s="119"/>
      <c r="CP241" s="119"/>
      <c r="CQ241" s="119"/>
      <c r="CR241" s="119"/>
      <c r="CS241" s="119"/>
      <c r="CT241" s="119"/>
      <c r="CU241" s="119"/>
      <c r="CV241" s="119"/>
      <c r="CW241" s="119"/>
      <c r="CX241" s="119"/>
      <c r="CY241" s="119"/>
      <c r="CZ241" s="119"/>
      <c r="DA241" s="119"/>
      <c r="DB241" s="119"/>
      <c r="DC241" s="119"/>
      <c r="DD241" s="119"/>
      <c r="DE241" s="119"/>
      <c r="DF241" s="119"/>
      <c r="DG241" s="119"/>
      <c r="DH241" s="119"/>
      <c r="DI241" s="119"/>
      <c r="DJ241" s="119"/>
      <c r="DK241" s="119"/>
      <c r="DL241" s="119"/>
      <c r="DM241" s="119"/>
      <c r="DN241" s="119"/>
      <c r="DO241" s="119"/>
      <c r="DP241" s="119"/>
      <c r="DQ241" s="119"/>
      <c r="DR241" s="119"/>
      <c r="DS241" s="119"/>
      <c r="DT241" s="119"/>
      <c r="DU241" s="119"/>
      <c r="DV241" s="119"/>
      <c r="DW241" s="119"/>
      <c r="DX241" s="119"/>
      <c r="DY241" s="119"/>
      <c r="DZ241" s="119"/>
      <c r="EA241" s="119"/>
      <c r="EB241" s="119"/>
      <c r="EC241" s="119"/>
      <c r="ED241" s="119"/>
      <c r="EE241" s="119"/>
      <c r="EF241" s="119"/>
      <c r="EG241" s="119"/>
      <c r="EH241" s="119"/>
      <c r="EI241" s="119"/>
      <c r="EJ241" s="119"/>
      <c r="EK241" s="119"/>
      <c r="EL241" s="119"/>
      <c r="EM241" s="119"/>
      <c r="EN241" s="119"/>
      <c r="EO241" s="119"/>
      <c r="EP241" s="119"/>
      <c r="EQ241" s="119"/>
      <c r="ER241" s="119"/>
      <c r="ES241" s="119"/>
      <c r="ET241" s="119"/>
      <c r="EU241" s="119"/>
      <c r="EV241" s="119"/>
      <c r="EW241" s="119"/>
      <c r="EX241" s="119"/>
      <c r="EY241" s="119"/>
      <c r="EZ241" s="119"/>
      <c r="FA241" s="119"/>
      <c r="FB241" s="119"/>
      <c r="FC241" s="119"/>
    </row>
    <row r="242" spans="1:159" s="121" customFormat="1" x14ac:dyDescent="0.3">
      <c r="A242" s="124">
        <v>41122</v>
      </c>
      <c r="B242" s="143">
        <f>_xll.GetPrice(B$2, "MonthlyAverage", "Mid", EOMONTH($A242, 0))</f>
        <v>404.2</v>
      </c>
      <c r="C242" s="141">
        <f>_xll.GetPrice(C$2, "MonthlyAverage", "Mid", EOMONTH($A242, 0))</f>
        <v>413</v>
      </c>
      <c r="D242" s="127">
        <f t="shared" si="64"/>
        <v>8.8000000000000114</v>
      </c>
      <c r="E242" s="141">
        <f>_xll.GetPrice(E$2, "MonthlyAverage", "Mid", EOMONTH($A242, 0))</f>
        <v>379.26</v>
      </c>
      <c r="F242" s="141">
        <f>_xll.GetPrice(F$2, "MonthlyAverage", "Mid", EOMONTH($A242, 0))</f>
        <v>384.2</v>
      </c>
      <c r="G242" s="127">
        <f t="shared" si="65"/>
        <v>4.9399999999999977</v>
      </c>
      <c r="H242" s="141">
        <f>_xll.GetPrice(H$2, "MonthlyAverage", "Mid", EOMONTH($A242, 0))</f>
        <v>363.6</v>
      </c>
      <c r="I242" s="141">
        <f>_xll.GetPrice(I$2, "MonthlyAverage", "Mid", EOMONTH($A242, 0))</f>
        <v>381.8</v>
      </c>
      <c r="J242" s="127">
        <f t="shared" si="66"/>
        <v>18.199999999999989</v>
      </c>
      <c r="K242" s="141" t="str">
        <f>_xll.GetPrice(K$2, , "Mid", EOMONTH($A242, 0))</f>
        <v>#N/A No price available before 20/06/2014</v>
      </c>
      <c r="L242" s="141" t="str">
        <f>_xll.GetPrice(L$2, , "Mid", EOMONTH($A242, 0))</f>
        <v>#N/A No price available before 21/11/2014</v>
      </c>
      <c r="M242" s="127" t="e">
        <f t="shared" si="54"/>
        <v>#VALUE!</v>
      </c>
      <c r="N242" s="141" t="str">
        <f>_xll.GetPrice(N$2, , "Mid", EOMONTH($A242, 0))</f>
        <v>#N/A No price available before 11/07/2014</v>
      </c>
      <c r="O242" s="141" t="str">
        <f>_xll.GetPrice(O$2, , "Mid", EOMONTH($A242, 0))</f>
        <v>#N/A No price available before 15/03/2019</v>
      </c>
      <c r="P242" s="127" t="e">
        <f t="shared" si="55"/>
        <v>#VALUE!</v>
      </c>
      <c r="Q242" s="141">
        <f>_xll.GetPrice(Q$2, "MonthlyAverage", "Mid", EOMONTH($A242, 0))</f>
        <v>147.5</v>
      </c>
      <c r="R242" s="141">
        <f>_xll.GetPrice(R$2, , "Mid", EOMONTH($A242, 0))</f>
        <v>216.5</v>
      </c>
      <c r="S242" s="141">
        <f>_xll.GetPrice(S$2, , "Mid", EOMONTH($A242, 0))</f>
        <v>232.5</v>
      </c>
      <c r="T242" s="127">
        <f t="shared" si="67"/>
        <v>16</v>
      </c>
      <c r="U242" s="141">
        <f>_xll.GetPrice(U$2, "MonthlyAverage", "Mid", EOMONTH($A242, 0))</f>
        <v>406.2</v>
      </c>
      <c r="V242" s="141">
        <f>_xll.GetPrice(V$2, "MonthlyAverage", "Mid", EOMONTH($A242, 0))</f>
        <v>422.73</v>
      </c>
      <c r="W242" s="127">
        <f t="shared" si="68"/>
        <v>16.53000000000003</v>
      </c>
      <c r="X242" s="141" t="str">
        <f>_xll.GetPrice(X$2, "MonthlyAverage", "Mid", EOMONTH($A242, 0))</f>
        <v>#N/A No price available for MonthlyAverage before 29/05/2015</v>
      </c>
      <c r="Y242" s="141">
        <f>_xll.GetPrice(Y$2, "MonthlyAverage", "Mid", EOMONTH($A242, 0))</f>
        <v>372.51</v>
      </c>
      <c r="Z242" s="141">
        <f>_xll.GetPrice(Z$2, "MonthlyAverage", "Mid", EOMONTH($A242, 0))</f>
        <v>376.62</v>
      </c>
      <c r="AA242" s="141" t="str">
        <f>_xll.GetPrice(AA$2, "MonthlyAverage", "Mid", EOMONTH($A242, 0))</f>
        <v>#N/A No price available for MonthlyAverage before 31/12/2013</v>
      </c>
      <c r="AB242" s="127" t="e">
        <f t="shared" si="69"/>
        <v>#VALUE!</v>
      </c>
      <c r="AC242" s="142" t="e">
        <f t="shared" si="59"/>
        <v>#VALUE!</v>
      </c>
      <c r="AD242" s="119" t="e">
        <f t="shared" si="60"/>
        <v>#VALUE!</v>
      </c>
      <c r="AE242" s="119">
        <f t="shared" si="61"/>
        <v>2</v>
      </c>
      <c r="AF242" s="119">
        <f t="shared" si="62"/>
        <v>9.7300000000000182</v>
      </c>
      <c r="AG242" s="119">
        <f t="shared" si="63"/>
        <v>-4.1100000000000136</v>
      </c>
      <c r="AH242" s="119"/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  <c r="BB242" s="119"/>
      <c r="BC242" s="119"/>
      <c r="BD242" s="119"/>
      <c r="BE242" s="119"/>
      <c r="BF242" s="119"/>
      <c r="BG242" s="119"/>
      <c r="BH242" s="119"/>
      <c r="BI242" s="119"/>
      <c r="BJ242" s="119"/>
      <c r="BK242" s="119"/>
      <c r="BL242" s="119"/>
      <c r="BM242" s="119"/>
      <c r="BN242" s="119"/>
      <c r="BO242" s="119"/>
      <c r="BP242" s="119"/>
      <c r="BQ242" s="119"/>
      <c r="BR242" s="119"/>
      <c r="BS242" s="119"/>
      <c r="BT242" s="119"/>
      <c r="BU242" s="119"/>
      <c r="BV242" s="119"/>
      <c r="BW242" s="119"/>
      <c r="BX242" s="119"/>
      <c r="BY242" s="119"/>
      <c r="BZ242" s="119"/>
      <c r="CA242" s="119"/>
      <c r="CB242" s="119"/>
      <c r="CC242" s="119"/>
      <c r="CD242" s="119"/>
      <c r="CE242" s="119"/>
      <c r="CF242" s="119"/>
      <c r="CG242" s="119"/>
      <c r="CH242" s="119"/>
      <c r="CI242" s="119"/>
      <c r="CJ242" s="119"/>
      <c r="CK242" s="119"/>
      <c r="CL242" s="119"/>
      <c r="CM242" s="119"/>
      <c r="CN242" s="119"/>
      <c r="CO242" s="119"/>
      <c r="CP242" s="119"/>
      <c r="CQ242" s="119"/>
      <c r="CR242" s="119"/>
      <c r="CS242" s="119"/>
      <c r="CT242" s="119"/>
      <c r="CU242" s="119"/>
      <c r="CV242" s="119"/>
      <c r="CW242" s="119"/>
      <c r="CX242" s="119"/>
      <c r="CY242" s="119"/>
      <c r="CZ242" s="119"/>
      <c r="DA242" s="119"/>
      <c r="DB242" s="119"/>
      <c r="DC242" s="119"/>
      <c r="DD242" s="119"/>
      <c r="DE242" s="119"/>
      <c r="DF242" s="119"/>
      <c r="DG242" s="119"/>
      <c r="DH242" s="119"/>
      <c r="DI242" s="119"/>
      <c r="DJ242" s="119"/>
      <c r="DK242" s="119"/>
      <c r="DL242" s="119"/>
      <c r="DM242" s="119"/>
      <c r="DN242" s="119"/>
      <c r="DO242" s="119"/>
      <c r="DP242" s="119"/>
      <c r="DQ242" s="119"/>
      <c r="DR242" s="119"/>
      <c r="DS242" s="119"/>
      <c r="DT242" s="119"/>
      <c r="DU242" s="119"/>
      <c r="DV242" s="119"/>
      <c r="DW242" s="119"/>
      <c r="DX242" s="119"/>
      <c r="DY242" s="119"/>
      <c r="DZ242" s="119"/>
      <c r="EA242" s="119"/>
      <c r="EB242" s="119"/>
      <c r="EC242" s="119"/>
      <c r="ED242" s="119"/>
      <c r="EE242" s="119"/>
      <c r="EF242" s="119"/>
      <c r="EG242" s="119"/>
      <c r="EH242" s="119"/>
      <c r="EI242" s="119"/>
      <c r="EJ242" s="119"/>
      <c r="EK242" s="119"/>
      <c r="EL242" s="119"/>
      <c r="EM242" s="119"/>
      <c r="EN242" s="119"/>
      <c r="EO242" s="119"/>
      <c r="EP242" s="119"/>
      <c r="EQ242" s="119"/>
      <c r="ER242" s="119"/>
      <c r="ES242" s="119"/>
      <c r="ET242" s="119"/>
      <c r="EU242" s="119"/>
      <c r="EV242" s="119"/>
      <c r="EW242" s="119"/>
      <c r="EX242" s="119"/>
      <c r="EY242" s="119"/>
      <c r="EZ242" s="119"/>
      <c r="FA242" s="119"/>
      <c r="FB242" s="119"/>
      <c r="FC242" s="119"/>
    </row>
    <row r="243" spans="1:159" s="121" customFormat="1" x14ac:dyDescent="0.3">
      <c r="A243" s="124">
        <v>41153</v>
      </c>
      <c r="B243" s="143">
        <f>_xll.GetPrice(B$2, "MonthlyAverage", "Mid", EOMONTH($A243, 0))</f>
        <v>378.35</v>
      </c>
      <c r="C243" s="141">
        <f>_xll.GetPrice(C$2, "MonthlyAverage", "Mid", EOMONTH($A243, 0))</f>
        <v>386.63</v>
      </c>
      <c r="D243" s="127">
        <f t="shared" si="64"/>
        <v>8.2799999999999727</v>
      </c>
      <c r="E243" s="141">
        <f>_xll.GetPrice(E$2, "MonthlyAverage", "Mid", EOMONTH($A243, 0))</f>
        <v>356.22</v>
      </c>
      <c r="F243" s="141">
        <f>_xll.GetPrice(F$2, "MonthlyAverage", "Mid", EOMONTH($A243, 0))</f>
        <v>363.88</v>
      </c>
      <c r="G243" s="127">
        <f t="shared" si="65"/>
        <v>7.6599999999999682</v>
      </c>
      <c r="H243" s="141">
        <f>_xll.GetPrice(H$2, "MonthlyAverage", "Mid", EOMONTH($A243, 0))</f>
        <v>354.88</v>
      </c>
      <c r="I243" s="141">
        <f>_xll.GetPrice(I$2, "MonthlyAverage", "Mid", EOMONTH($A243, 0))</f>
        <v>364.88</v>
      </c>
      <c r="J243" s="127">
        <f t="shared" si="66"/>
        <v>10</v>
      </c>
      <c r="K243" s="141" t="str">
        <f>_xll.GetPrice(K$2, , "Mid", EOMONTH($A243, 0))</f>
        <v>#N/A No price available before 20/06/2014</v>
      </c>
      <c r="L243" s="141" t="str">
        <f>_xll.GetPrice(L$2, , "Mid", EOMONTH($A243, 0))</f>
        <v>#N/A No price available before 21/11/2014</v>
      </c>
      <c r="M243" s="127" t="e">
        <f t="shared" si="54"/>
        <v>#VALUE!</v>
      </c>
      <c r="N243" s="141" t="str">
        <f>_xll.GetPrice(N$2, , "Mid", EOMONTH($A243, 0))</f>
        <v>#N/A No price available before 11/07/2014</v>
      </c>
      <c r="O243" s="141" t="str">
        <f>_xll.GetPrice(O$2, , "Mid", EOMONTH($A243, 0))</f>
        <v>#N/A No price available before 15/03/2019</v>
      </c>
      <c r="P243" s="127" t="e">
        <f t="shared" si="55"/>
        <v>#VALUE!</v>
      </c>
      <c r="Q243" s="141">
        <f>_xll.GetPrice(Q$2, "MonthlyAverage", "Mid", EOMONTH($A243, 0))</f>
        <v>137.5</v>
      </c>
      <c r="R243" s="141">
        <f>_xll.GetPrice(R$2, , "Mid", EOMONTH($A243, 0))</f>
        <v>207.5</v>
      </c>
      <c r="S243" s="141">
        <f>_xll.GetPrice(S$2, , "Mid", EOMONTH($A243, 0))</f>
        <v>223.5</v>
      </c>
      <c r="T243" s="127">
        <f t="shared" si="67"/>
        <v>16</v>
      </c>
      <c r="U243" s="141">
        <f>_xll.GetPrice(U$2, "MonthlyAverage", "Mid", EOMONTH($A243, 0))</f>
        <v>397.5</v>
      </c>
      <c r="V243" s="141">
        <f>_xll.GetPrice(V$2, "MonthlyAverage", "Mid", EOMONTH($A243, 0))</f>
        <v>409.15</v>
      </c>
      <c r="W243" s="127">
        <f t="shared" si="68"/>
        <v>11.649999999999977</v>
      </c>
      <c r="X243" s="141" t="str">
        <f>_xll.GetPrice(X$2, "MonthlyAverage", "Mid", EOMONTH($A243, 0))</f>
        <v>#N/A No price available for MonthlyAverage before 29/05/2015</v>
      </c>
      <c r="Y243" s="141">
        <f>_xll.GetPrice(Y$2, "MonthlyAverage", "Mid", EOMONTH($A243, 0))</f>
        <v>356.12</v>
      </c>
      <c r="Z243" s="141">
        <f>_xll.GetPrice(Z$2, "MonthlyAverage", "Mid", EOMONTH($A243, 0))</f>
        <v>359.45</v>
      </c>
      <c r="AA243" s="141" t="str">
        <f>_xll.GetPrice(AA$2, "MonthlyAverage", "Mid", EOMONTH($A243, 0))</f>
        <v>#N/A No price available for MonthlyAverage before 31/12/2013</v>
      </c>
      <c r="AB243" s="127" t="e">
        <f t="shared" si="69"/>
        <v>#VALUE!</v>
      </c>
      <c r="AC243" s="142" t="e">
        <f t="shared" si="59"/>
        <v>#VALUE!</v>
      </c>
      <c r="AD243" s="119" t="e">
        <f t="shared" si="60"/>
        <v>#VALUE!</v>
      </c>
      <c r="AE243" s="119">
        <f t="shared" si="61"/>
        <v>19.149999999999977</v>
      </c>
      <c r="AF243" s="119">
        <f t="shared" si="62"/>
        <v>22.519999999999982</v>
      </c>
      <c r="AG243" s="119">
        <f t="shared" si="63"/>
        <v>-3.3299999999999841</v>
      </c>
      <c r="AH243" s="119"/>
      <c r="AI243" s="119"/>
      <c r="AJ243" s="119"/>
      <c r="AK243" s="119"/>
      <c r="AL243" s="119"/>
      <c r="AM243" s="119"/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/>
      <c r="BB243" s="119"/>
      <c r="BC243" s="119"/>
      <c r="BD243" s="119"/>
      <c r="BE243" s="119"/>
      <c r="BF243" s="119"/>
      <c r="BG243" s="119"/>
      <c r="BH243" s="119"/>
      <c r="BI243" s="119"/>
      <c r="BJ243" s="119"/>
      <c r="BK243" s="119"/>
      <c r="BL243" s="119"/>
      <c r="BM243" s="119"/>
      <c r="BN243" s="119"/>
      <c r="BO243" s="119"/>
      <c r="BP243" s="119"/>
      <c r="BQ243" s="119"/>
      <c r="BR243" s="119"/>
      <c r="BS243" s="119"/>
      <c r="BT243" s="119"/>
      <c r="BU243" s="119"/>
      <c r="BV243" s="119"/>
      <c r="BW243" s="119"/>
      <c r="BX243" s="119"/>
      <c r="BY243" s="119"/>
      <c r="BZ243" s="119"/>
      <c r="CA243" s="119"/>
      <c r="CB243" s="119"/>
      <c r="CC243" s="119"/>
      <c r="CD243" s="119"/>
      <c r="CE243" s="119"/>
      <c r="CF243" s="119"/>
      <c r="CG243" s="119"/>
      <c r="CH243" s="119"/>
      <c r="CI243" s="119"/>
      <c r="CJ243" s="119"/>
      <c r="CK243" s="119"/>
      <c r="CL243" s="119"/>
      <c r="CM243" s="119"/>
      <c r="CN243" s="119"/>
      <c r="CO243" s="119"/>
      <c r="CP243" s="119"/>
      <c r="CQ243" s="119"/>
      <c r="CR243" s="119"/>
      <c r="CS243" s="119"/>
      <c r="CT243" s="119"/>
      <c r="CU243" s="119"/>
      <c r="CV243" s="119"/>
      <c r="CW243" s="119"/>
      <c r="CX243" s="119"/>
      <c r="CY243" s="119"/>
      <c r="CZ243" s="119"/>
      <c r="DA243" s="119"/>
      <c r="DB243" s="119"/>
      <c r="DC243" s="119"/>
      <c r="DD243" s="119"/>
      <c r="DE243" s="119"/>
      <c r="DF243" s="119"/>
      <c r="DG243" s="119"/>
      <c r="DH243" s="119"/>
      <c r="DI243" s="119"/>
      <c r="DJ243" s="119"/>
      <c r="DK243" s="119"/>
      <c r="DL243" s="119"/>
      <c r="DM243" s="119"/>
      <c r="DN243" s="119"/>
      <c r="DO243" s="119"/>
      <c r="DP243" s="119"/>
      <c r="DQ243" s="119"/>
      <c r="DR243" s="119"/>
      <c r="DS243" s="119"/>
      <c r="DT243" s="119"/>
      <c r="DU243" s="119"/>
      <c r="DV243" s="119"/>
      <c r="DW243" s="119"/>
      <c r="DX243" s="119"/>
      <c r="DY243" s="119"/>
      <c r="DZ243" s="119"/>
      <c r="EA243" s="119"/>
      <c r="EB243" s="119"/>
      <c r="EC243" s="119"/>
      <c r="ED243" s="119"/>
      <c r="EE243" s="119"/>
      <c r="EF243" s="119"/>
      <c r="EG243" s="119"/>
      <c r="EH243" s="119"/>
      <c r="EI243" s="119"/>
      <c r="EJ243" s="119"/>
      <c r="EK243" s="119"/>
      <c r="EL243" s="119"/>
      <c r="EM243" s="119"/>
      <c r="EN243" s="119"/>
      <c r="EO243" s="119"/>
      <c r="EP243" s="119"/>
      <c r="EQ243" s="119"/>
      <c r="ER243" s="119"/>
      <c r="ES243" s="119"/>
      <c r="ET243" s="119"/>
      <c r="EU243" s="119"/>
      <c r="EV243" s="119"/>
      <c r="EW243" s="119"/>
      <c r="EX243" s="119"/>
      <c r="EY243" s="119"/>
      <c r="EZ243" s="119"/>
      <c r="FA243" s="119"/>
      <c r="FB243" s="119"/>
      <c r="FC243" s="119"/>
    </row>
    <row r="244" spans="1:159" s="121" customFormat="1" x14ac:dyDescent="0.3">
      <c r="A244" s="124">
        <v>41183</v>
      </c>
      <c r="B244" s="143">
        <f>_xll.GetPrice(B$2, "MonthlyAverage", "Mid", EOMONTH($A244, 0))</f>
        <v>364.85</v>
      </c>
      <c r="C244" s="141">
        <f>_xll.GetPrice(C$2, "MonthlyAverage", "Mid", EOMONTH($A244, 0))</f>
        <v>374.25</v>
      </c>
      <c r="D244" s="127">
        <f t="shared" si="64"/>
        <v>9.3999999999999773</v>
      </c>
      <c r="E244" s="141">
        <f>_xll.GetPrice(E$2, "MonthlyAverage", "Mid", EOMONTH($A244, 0))</f>
        <v>343.56</v>
      </c>
      <c r="F244" s="141">
        <f>_xll.GetPrice(F$2, "MonthlyAverage", "Mid", EOMONTH($A244, 0))</f>
        <v>354.38</v>
      </c>
      <c r="G244" s="127">
        <f t="shared" si="65"/>
        <v>10.819999999999993</v>
      </c>
      <c r="H244" s="141">
        <f>_xll.GetPrice(H$2, "MonthlyAverage", "Mid", EOMONTH($A244, 0))</f>
        <v>343.75</v>
      </c>
      <c r="I244" s="141">
        <f>_xll.GetPrice(I$2, "MonthlyAverage", "Mid", EOMONTH($A244, 0))</f>
        <v>355.75</v>
      </c>
      <c r="J244" s="127">
        <f t="shared" si="66"/>
        <v>12</v>
      </c>
      <c r="K244" s="141" t="str">
        <f>_xll.GetPrice(K$2, , "Mid", EOMONTH($A244, 0))</f>
        <v>#N/A No price available before 20/06/2014</v>
      </c>
      <c r="L244" s="141" t="str">
        <f>_xll.GetPrice(L$2, , "Mid", EOMONTH($A244, 0))</f>
        <v>#N/A No price available before 21/11/2014</v>
      </c>
      <c r="M244" s="127" t="e">
        <f t="shared" si="54"/>
        <v>#VALUE!</v>
      </c>
      <c r="N244" s="141" t="str">
        <f>_xll.GetPrice(N$2, , "Mid", EOMONTH($A244, 0))</f>
        <v>#N/A No price available before 11/07/2014</v>
      </c>
      <c r="O244" s="141" t="str">
        <f>_xll.GetPrice(O$2, , "Mid", EOMONTH($A244, 0))</f>
        <v>#N/A No price available before 15/03/2019</v>
      </c>
      <c r="P244" s="127" t="e">
        <f t="shared" si="55"/>
        <v>#VALUE!</v>
      </c>
      <c r="Q244" s="141">
        <f>_xll.GetPrice(Q$2, "MonthlyAverage", "Mid", EOMONTH($A244, 0))</f>
        <v>132.5</v>
      </c>
      <c r="R244" s="141">
        <f>_xll.GetPrice(R$2, , "Mid", EOMONTH($A244, 0))</f>
        <v>187.5</v>
      </c>
      <c r="S244" s="141">
        <f>_xll.GetPrice(S$2, , "Mid", EOMONTH($A244, 0))</f>
        <v>203.5</v>
      </c>
      <c r="T244" s="127">
        <f t="shared" si="67"/>
        <v>16</v>
      </c>
      <c r="U244" s="141">
        <f>_xll.GetPrice(U$2, "MonthlyAverage", "Mid", EOMONTH($A244, 0))</f>
        <v>387.5</v>
      </c>
      <c r="V244" s="141">
        <f>_xll.GetPrice(V$2, "MonthlyAverage", "Mid", EOMONTH($A244, 0))</f>
        <v>400.85</v>
      </c>
      <c r="W244" s="127">
        <f t="shared" si="68"/>
        <v>13.350000000000023</v>
      </c>
      <c r="X244" s="141" t="str">
        <f>_xll.GetPrice(X$2, "MonthlyAverage", "Mid", EOMONTH($A244, 0))</f>
        <v>#N/A No price available for MonthlyAverage before 29/05/2015</v>
      </c>
      <c r="Y244" s="141">
        <f>_xll.GetPrice(Y$2, "MonthlyAverage", "Mid", EOMONTH($A244, 0))</f>
        <v>335.46</v>
      </c>
      <c r="Z244" s="141">
        <f>_xll.GetPrice(Z$2, "MonthlyAverage", "Mid", EOMONTH($A244, 0))</f>
        <v>341.36</v>
      </c>
      <c r="AA244" s="141" t="str">
        <f>_xll.GetPrice(AA$2, "MonthlyAverage", "Mid", EOMONTH($A244, 0))</f>
        <v>#N/A No price available for MonthlyAverage before 31/12/2013</v>
      </c>
      <c r="AB244" s="127" t="e">
        <f t="shared" si="69"/>
        <v>#VALUE!</v>
      </c>
      <c r="AC244" s="142" t="e">
        <f t="shared" si="59"/>
        <v>#VALUE!</v>
      </c>
      <c r="AD244" s="119" t="e">
        <f t="shared" si="60"/>
        <v>#VALUE!</v>
      </c>
      <c r="AE244" s="119">
        <f t="shared" si="61"/>
        <v>22.649999999999977</v>
      </c>
      <c r="AF244" s="119">
        <f t="shared" si="62"/>
        <v>26.600000000000023</v>
      </c>
      <c r="AG244" s="119">
        <f t="shared" si="63"/>
        <v>-5.9000000000000341</v>
      </c>
      <c r="AH244" s="119"/>
      <c r="AI244" s="119"/>
      <c r="AJ244" s="119"/>
      <c r="AK244" s="119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119"/>
      <c r="BF244" s="119"/>
      <c r="BG244" s="119"/>
      <c r="BH244" s="119"/>
      <c r="BI244" s="119"/>
      <c r="BJ244" s="119"/>
      <c r="BK244" s="119"/>
      <c r="BL244" s="119"/>
      <c r="BM244" s="119"/>
      <c r="BN244" s="119"/>
      <c r="BO244" s="119"/>
      <c r="BP244" s="119"/>
      <c r="BQ244" s="119"/>
      <c r="BR244" s="119"/>
      <c r="BS244" s="119"/>
      <c r="BT244" s="119"/>
      <c r="BU244" s="119"/>
      <c r="BV244" s="119"/>
      <c r="BW244" s="119"/>
      <c r="BX244" s="119"/>
      <c r="BY244" s="119"/>
      <c r="BZ244" s="119"/>
      <c r="CA244" s="119"/>
      <c r="CB244" s="119"/>
      <c r="CC244" s="119"/>
      <c r="CD244" s="119"/>
      <c r="CE244" s="119"/>
      <c r="CF244" s="119"/>
      <c r="CG244" s="119"/>
      <c r="CH244" s="119"/>
      <c r="CI244" s="119"/>
      <c r="CJ244" s="119"/>
      <c r="CK244" s="119"/>
      <c r="CL244" s="119"/>
      <c r="CM244" s="119"/>
      <c r="CN244" s="119"/>
      <c r="CO244" s="119"/>
      <c r="CP244" s="119"/>
      <c r="CQ244" s="119"/>
      <c r="CR244" s="119"/>
      <c r="CS244" s="119"/>
      <c r="CT244" s="119"/>
      <c r="CU244" s="119"/>
      <c r="CV244" s="119"/>
      <c r="CW244" s="119"/>
      <c r="CX244" s="119"/>
      <c r="CY244" s="119"/>
      <c r="CZ244" s="119"/>
      <c r="DA244" s="119"/>
      <c r="DB244" s="119"/>
      <c r="DC244" s="119"/>
      <c r="DD244" s="119"/>
      <c r="DE244" s="119"/>
      <c r="DF244" s="119"/>
      <c r="DG244" s="119"/>
      <c r="DH244" s="119"/>
      <c r="DI244" s="119"/>
      <c r="DJ244" s="119"/>
      <c r="DK244" s="119"/>
      <c r="DL244" s="119"/>
      <c r="DM244" s="119"/>
      <c r="DN244" s="119"/>
      <c r="DO244" s="119"/>
      <c r="DP244" s="119"/>
      <c r="DQ244" s="119"/>
      <c r="DR244" s="119"/>
      <c r="DS244" s="119"/>
      <c r="DT244" s="119"/>
      <c r="DU244" s="119"/>
      <c r="DV244" s="119"/>
      <c r="DW244" s="119"/>
      <c r="DX244" s="119"/>
      <c r="DY244" s="119"/>
      <c r="DZ244" s="119"/>
      <c r="EA244" s="119"/>
      <c r="EB244" s="119"/>
      <c r="EC244" s="119"/>
      <c r="ED244" s="119"/>
      <c r="EE244" s="119"/>
      <c r="EF244" s="119"/>
      <c r="EG244" s="119"/>
      <c r="EH244" s="119"/>
      <c r="EI244" s="119"/>
      <c r="EJ244" s="119"/>
      <c r="EK244" s="119"/>
      <c r="EL244" s="119"/>
      <c r="EM244" s="119"/>
      <c r="EN244" s="119"/>
      <c r="EO244" s="119"/>
      <c r="EP244" s="119"/>
      <c r="EQ244" s="119"/>
      <c r="ER244" s="119"/>
      <c r="ES244" s="119"/>
      <c r="ET244" s="119"/>
      <c r="EU244" s="119"/>
      <c r="EV244" s="119"/>
      <c r="EW244" s="119"/>
      <c r="EX244" s="119"/>
      <c r="EY244" s="119"/>
      <c r="EZ244" s="119"/>
      <c r="FA244" s="119"/>
      <c r="FB244" s="119"/>
      <c r="FC244" s="119"/>
    </row>
    <row r="245" spans="1:159" s="121" customFormat="1" x14ac:dyDescent="0.3">
      <c r="A245" s="124">
        <v>41214</v>
      </c>
      <c r="B245" s="143">
        <f>_xll.GetPrice(B$2, "MonthlyAverage", "Mid", EOMONTH($A245, 0))</f>
        <v>394.93</v>
      </c>
      <c r="C245" s="141">
        <f>_xll.GetPrice(C$2, "MonthlyAverage", "Mid", EOMONTH($A245, 0))</f>
        <v>400.9</v>
      </c>
      <c r="D245" s="127">
        <f t="shared" si="64"/>
        <v>5.9699999999999704</v>
      </c>
      <c r="E245" s="141">
        <f>_xll.GetPrice(E$2, "MonthlyAverage", "Mid", EOMONTH($A245, 0))</f>
        <v>373.85</v>
      </c>
      <c r="F245" s="141">
        <f>_xll.GetPrice(F$2, "MonthlyAverage", "Mid", EOMONTH($A245, 0))</f>
        <v>381.5</v>
      </c>
      <c r="G245" s="127">
        <f t="shared" si="65"/>
        <v>7.6499999999999773</v>
      </c>
      <c r="H245" s="141">
        <f>_xll.GetPrice(H$2, "MonthlyAverage", "Mid", EOMONTH($A245, 0))</f>
        <v>373.8</v>
      </c>
      <c r="I245" s="141">
        <f>_xll.GetPrice(I$2, "MonthlyAverage", "Mid", EOMONTH($A245, 0))</f>
        <v>380.5</v>
      </c>
      <c r="J245" s="127">
        <f t="shared" si="66"/>
        <v>6.6999999999999886</v>
      </c>
      <c r="K245" s="141" t="str">
        <f>_xll.GetPrice(K$2, , "Mid", EOMONTH($A245, 0))</f>
        <v>#N/A No price available before 20/06/2014</v>
      </c>
      <c r="L245" s="141" t="str">
        <f>_xll.GetPrice(L$2, , "Mid", EOMONTH($A245, 0))</f>
        <v>#N/A No price available before 21/11/2014</v>
      </c>
      <c r="M245" s="127" t="e">
        <f t="shared" si="54"/>
        <v>#VALUE!</v>
      </c>
      <c r="N245" s="141" t="str">
        <f>_xll.GetPrice(N$2, , "Mid", EOMONTH($A245, 0))</f>
        <v>#N/A No price available before 11/07/2014</v>
      </c>
      <c r="O245" s="141" t="str">
        <f>_xll.GetPrice(O$2, , "Mid", EOMONTH($A245, 0))</f>
        <v>#N/A No price available before 15/03/2019</v>
      </c>
      <c r="P245" s="127" t="e">
        <f t="shared" si="55"/>
        <v>#VALUE!</v>
      </c>
      <c r="Q245" s="141">
        <f>_xll.GetPrice(Q$2, "MonthlyAverage", "Mid", EOMONTH($A245, 0))</f>
        <v>142.5</v>
      </c>
      <c r="R245" s="141">
        <f>_xll.GetPrice(R$2, , "Mid", EOMONTH($A245, 0))</f>
        <v>198.5</v>
      </c>
      <c r="S245" s="141">
        <f>_xll.GetPrice(S$2, , "Mid", EOMONTH($A245, 0))</f>
        <v>214.5</v>
      </c>
      <c r="T245" s="127">
        <f t="shared" si="67"/>
        <v>16</v>
      </c>
      <c r="U245" s="141">
        <f>_xll.GetPrice(U$2, "MonthlyAverage", "Mid", EOMONTH($A245, 0))</f>
        <v>396.6</v>
      </c>
      <c r="V245" s="141">
        <f>_xll.GetPrice(V$2, "MonthlyAverage", "Mid", EOMONTH($A245, 0))</f>
        <v>420.14</v>
      </c>
      <c r="W245" s="127">
        <f t="shared" si="68"/>
        <v>23.539999999999964</v>
      </c>
      <c r="X245" s="141" t="str">
        <f>_xll.GetPrice(X$2, "MonthlyAverage", "Mid", EOMONTH($A245, 0))</f>
        <v>#N/A No price available for MonthlyAverage before 29/05/2015</v>
      </c>
      <c r="Y245" s="141">
        <f>_xll.GetPrice(Y$2, "MonthlyAverage", "Mid", EOMONTH($A245, 0))</f>
        <v>351.91</v>
      </c>
      <c r="Z245" s="141">
        <f>_xll.GetPrice(Z$2, "MonthlyAverage", "Mid", EOMONTH($A245, 0))</f>
        <v>373.97</v>
      </c>
      <c r="AA245" s="141" t="str">
        <f>_xll.GetPrice(AA$2, "MonthlyAverage", "Mid", EOMONTH($A245, 0))</f>
        <v>#N/A No price available for MonthlyAverage before 31/12/2013</v>
      </c>
      <c r="AB245" s="127" t="e">
        <f t="shared" si="69"/>
        <v>#VALUE!</v>
      </c>
      <c r="AC245" s="142" t="e">
        <f t="shared" si="59"/>
        <v>#VALUE!</v>
      </c>
      <c r="AD245" s="119" t="e">
        <f t="shared" si="60"/>
        <v>#VALUE!</v>
      </c>
      <c r="AE245" s="119">
        <f t="shared" si="61"/>
        <v>1.6700000000000159</v>
      </c>
      <c r="AF245" s="119">
        <f t="shared" si="62"/>
        <v>19.240000000000009</v>
      </c>
      <c r="AG245" s="119">
        <f t="shared" si="63"/>
        <v>-22.060000000000002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  <c r="BB245" s="119"/>
      <c r="BC245" s="119"/>
      <c r="BD245" s="119"/>
      <c r="BE245" s="119"/>
      <c r="BF245" s="119"/>
      <c r="BG245" s="119"/>
      <c r="BH245" s="119"/>
      <c r="BI245" s="119"/>
      <c r="BJ245" s="119"/>
      <c r="BK245" s="119"/>
      <c r="BL245" s="119"/>
      <c r="BM245" s="119"/>
      <c r="BN245" s="119"/>
      <c r="BO245" s="119"/>
      <c r="BP245" s="119"/>
      <c r="BQ245" s="119"/>
      <c r="BR245" s="119"/>
      <c r="BS245" s="119"/>
      <c r="BT245" s="119"/>
      <c r="BU245" s="119"/>
      <c r="BV245" s="119"/>
      <c r="BW245" s="119"/>
      <c r="BX245" s="119"/>
      <c r="BY245" s="119"/>
      <c r="BZ245" s="119"/>
      <c r="CA245" s="119"/>
      <c r="CB245" s="119"/>
      <c r="CC245" s="119"/>
      <c r="CD245" s="119"/>
      <c r="CE245" s="119"/>
      <c r="CF245" s="119"/>
      <c r="CG245" s="119"/>
      <c r="CH245" s="119"/>
      <c r="CI245" s="119"/>
      <c r="CJ245" s="119"/>
      <c r="CK245" s="119"/>
      <c r="CL245" s="119"/>
      <c r="CM245" s="119"/>
      <c r="CN245" s="119"/>
      <c r="CO245" s="119"/>
      <c r="CP245" s="119"/>
      <c r="CQ245" s="119"/>
      <c r="CR245" s="119"/>
      <c r="CS245" s="119"/>
      <c r="CT245" s="119"/>
      <c r="CU245" s="119"/>
      <c r="CV245" s="119"/>
      <c r="CW245" s="119"/>
      <c r="CX245" s="119"/>
      <c r="CY245" s="119"/>
      <c r="CZ245" s="119"/>
      <c r="DA245" s="119"/>
      <c r="DB245" s="119"/>
      <c r="DC245" s="119"/>
      <c r="DD245" s="119"/>
      <c r="DE245" s="119"/>
      <c r="DF245" s="119"/>
      <c r="DG245" s="119"/>
      <c r="DH245" s="119"/>
      <c r="DI245" s="119"/>
      <c r="DJ245" s="119"/>
      <c r="DK245" s="119"/>
      <c r="DL245" s="119"/>
      <c r="DM245" s="119"/>
      <c r="DN245" s="119"/>
      <c r="DO245" s="119"/>
      <c r="DP245" s="119"/>
      <c r="DQ245" s="119"/>
      <c r="DR245" s="119"/>
      <c r="DS245" s="119"/>
      <c r="DT245" s="119"/>
      <c r="DU245" s="119"/>
      <c r="DV245" s="119"/>
      <c r="DW245" s="119"/>
      <c r="DX245" s="119"/>
      <c r="DY245" s="119"/>
      <c r="DZ245" s="119"/>
      <c r="EA245" s="119"/>
      <c r="EB245" s="119"/>
      <c r="EC245" s="119"/>
      <c r="ED245" s="119"/>
      <c r="EE245" s="119"/>
      <c r="EF245" s="119"/>
      <c r="EG245" s="119"/>
      <c r="EH245" s="119"/>
      <c r="EI245" s="119"/>
      <c r="EJ245" s="119"/>
      <c r="EK245" s="119"/>
      <c r="EL245" s="119"/>
      <c r="EM245" s="119"/>
      <c r="EN245" s="119"/>
      <c r="EO245" s="119"/>
      <c r="EP245" s="119"/>
      <c r="EQ245" s="119"/>
      <c r="ER245" s="119"/>
      <c r="ES245" s="119"/>
      <c r="ET245" s="119"/>
      <c r="EU245" s="119"/>
      <c r="EV245" s="119"/>
      <c r="EW245" s="119"/>
      <c r="EX245" s="119"/>
      <c r="EY245" s="119"/>
      <c r="EZ245" s="119"/>
      <c r="FA245" s="119"/>
      <c r="FB245" s="119"/>
      <c r="FC245" s="119"/>
    </row>
    <row r="246" spans="1:159" s="121" customFormat="1" x14ac:dyDescent="0.3">
      <c r="A246" s="124">
        <v>41244</v>
      </c>
      <c r="B246" s="143">
        <f>_xll.GetPrice(B$2, "MonthlyAverage", "Mid", EOMONTH($A246, 0))</f>
        <v>383.47</v>
      </c>
      <c r="C246" s="141">
        <f>_xll.GetPrice(C$2, "MonthlyAverage", "Mid", EOMONTH($A246, 0))</f>
        <v>392.5</v>
      </c>
      <c r="D246" s="127">
        <f t="shared" si="64"/>
        <v>9.0299999999999727</v>
      </c>
      <c r="E246" s="141">
        <f>_xll.GetPrice(E$2, "MonthlyAverage", "Mid", EOMONTH($A246, 0))</f>
        <v>365.83</v>
      </c>
      <c r="F246" s="141">
        <f>_xll.GetPrice(F$2, "MonthlyAverage", "Mid", EOMONTH($A246, 0))</f>
        <v>375.75</v>
      </c>
      <c r="G246" s="127">
        <f t="shared" si="65"/>
        <v>9.9200000000000159</v>
      </c>
      <c r="H246" s="141">
        <f>_xll.GetPrice(H$2, "MonthlyAverage", "Mid", EOMONTH($A246, 0))</f>
        <v>364.63</v>
      </c>
      <c r="I246" s="141">
        <f>_xll.GetPrice(I$2, "MonthlyAverage", "Mid", EOMONTH($A246, 0))</f>
        <v>374</v>
      </c>
      <c r="J246" s="127">
        <f t="shared" si="66"/>
        <v>9.3700000000000045</v>
      </c>
      <c r="K246" s="141" t="str">
        <f>_xll.GetPrice(K$2, , "Mid", EOMONTH($A246, 0))</f>
        <v>#N/A No price available before 20/06/2014</v>
      </c>
      <c r="L246" s="141" t="str">
        <f>_xll.GetPrice(L$2, , "Mid", EOMONTH($A246, 0))</f>
        <v>#N/A No price available before 21/11/2014</v>
      </c>
      <c r="M246" s="127" t="e">
        <f t="shared" si="54"/>
        <v>#VALUE!</v>
      </c>
      <c r="N246" s="141" t="str">
        <f>_xll.GetPrice(N$2, , "Mid", EOMONTH($A246, 0))</f>
        <v>#N/A No price available before 11/07/2014</v>
      </c>
      <c r="O246" s="141" t="str">
        <f>_xll.GetPrice(O$2, , "Mid", EOMONTH($A246, 0))</f>
        <v>#N/A No price available before 15/03/2019</v>
      </c>
      <c r="P246" s="127" t="e">
        <f t="shared" si="55"/>
        <v>#VALUE!</v>
      </c>
      <c r="Q246" s="141">
        <f>_xll.GetPrice(Q$2, "MonthlyAverage", "Mid", EOMONTH($A246, 0))</f>
        <v>145</v>
      </c>
      <c r="R246" s="141">
        <f>_xll.GetPrice(R$2, , "Mid", EOMONTH($A246, 0))</f>
        <v>198.5</v>
      </c>
      <c r="S246" s="141">
        <f>_xll.GetPrice(S$2, , "Mid", EOMONTH($A246, 0))</f>
        <v>214.5</v>
      </c>
      <c r="T246" s="127">
        <f t="shared" si="67"/>
        <v>16</v>
      </c>
      <c r="U246" s="141">
        <f>_xll.GetPrice(U$2, "MonthlyAverage", "Mid", EOMONTH($A246, 0))</f>
        <v>383.13</v>
      </c>
      <c r="V246" s="141">
        <f>_xll.GetPrice(V$2, "MonthlyAverage", "Mid", EOMONTH($A246, 0))</f>
        <v>413.57</v>
      </c>
      <c r="W246" s="127">
        <f t="shared" si="68"/>
        <v>30.439999999999998</v>
      </c>
      <c r="X246" s="141" t="str">
        <f>_xll.GetPrice(X$2, "MonthlyAverage", "Mid", EOMONTH($A246, 0))</f>
        <v>#N/A No price available for MonthlyAverage before 29/05/2015</v>
      </c>
      <c r="Y246" s="141">
        <f>_xll.GetPrice(Y$2, "MonthlyAverage", "Mid", EOMONTH($A246, 0))</f>
        <v>364.03</v>
      </c>
      <c r="Z246" s="141">
        <f>_xll.GetPrice(Z$2, "MonthlyAverage", "Mid", EOMONTH($A246, 0))</f>
        <v>364.08</v>
      </c>
      <c r="AA246" s="141" t="str">
        <f>_xll.GetPrice(AA$2, "MonthlyAverage", "Mid", EOMONTH($A246, 0))</f>
        <v>#N/A No price available for MonthlyAverage before 31/12/2013</v>
      </c>
      <c r="AB246" s="127" t="e">
        <f t="shared" si="69"/>
        <v>#VALUE!</v>
      </c>
      <c r="AC246" s="142" t="e">
        <f t="shared" si="59"/>
        <v>#VALUE!</v>
      </c>
      <c r="AD246" s="119" t="e">
        <f t="shared" si="60"/>
        <v>#VALUE!</v>
      </c>
      <c r="AE246" s="119">
        <f t="shared" si="61"/>
        <v>-0.34000000000003183</v>
      </c>
      <c r="AF246" s="119">
        <f t="shared" si="62"/>
        <v>21.069999999999993</v>
      </c>
      <c r="AG246" s="119">
        <f t="shared" si="63"/>
        <v>-5.0000000000011369E-2</v>
      </c>
      <c r="AH246" s="119"/>
      <c r="AI246" s="119"/>
      <c r="AJ246" s="119"/>
      <c r="AK246" s="119"/>
      <c r="AL246" s="119"/>
      <c r="AM246" s="119"/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/>
      <c r="BB246" s="119"/>
      <c r="BC246" s="119"/>
      <c r="BD246" s="119"/>
      <c r="BE246" s="119"/>
      <c r="BF246" s="119"/>
      <c r="BG246" s="119"/>
      <c r="BH246" s="119"/>
      <c r="BI246" s="119"/>
      <c r="BJ246" s="119"/>
      <c r="BK246" s="119"/>
      <c r="BL246" s="119"/>
      <c r="BM246" s="119"/>
      <c r="BN246" s="119"/>
      <c r="BO246" s="119"/>
      <c r="BP246" s="119"/>
      <c r="BQ246" s="119"/>
      <c r="BR246" s="119"/>
      <c r="BS246" s="119"/>
      <c r="BT246" s="119"/>
      <c r="BU246" s="119"/>
      <c r="BV246" s="119"/>
      <c r="BW246" s="119"/>
      <c r="BX246" s="119"/>
      <c r="BY246" s="119"/>
      <c r="BZ246" s="119"/>
      <c r="CA246" s="119"/>
      <c r="CB246" s="119"/>
      <c r="CC246" s="119"/>
      <c r="CD246" s="119"/>
      <c r="CE246" s="119"/>
      <c r="CF246" s="119"/>
      <c r="CG246" s="119"/>
      <c r="CH246" s="119"/>
      <c r="CI246" s="119"/>
      <c r="CJ246" s="119"/>
      <c r="CK246" s="119"/>
      <c r="CL246" s="119"/>
      <c r="CM246" s="119"/>
      <c r="CN246" s="119"/>
      <c r="CO246" s="119"/>
      <c r="CP246" s="119"/>
      <c r="CQ246" s="119"/>
      <c r="CR246" s="119"/>
      <c r="CS246" s="119"/>
      <c r="CT246" s="119"/>
      <c r="CU246" s="119"/>
      <c r="CV246" s="119"/>
      <c r="CW246" s="119"/>
      <c r="CX246" s="119"/>
      <c r="CY246" s="119"/>
      <c r="CZ246" s="119"/>
      <c r="DA246" s="119"/>
      <c r="DB246" s="119"/>
      <c r="DC246" s="119"/>
      <c r="DD246" s="119"/>
      <c r="DE246" s="119"/>
      <c r="DF246" s="119"/>
      <c r="DG246" s="119"/>
      <c r="DH246" s="119"/>
      <c r="DI246" s="119"/>
      <c r="DJ246" s="119"/>
      <c r="DK246" s="119"/>
      <c r="DL246" s="119"/>
      <c r="DM246" s="119"/>
      <c r="DN246" s="119"/>
      <c r="DO246" s="119"/>
      <c r="DP246" s="119"/>
      <c r="DQ246" s="119"/>
      <c r="DR246" s="119"/>
      <c r="DS246" s="119"/>
      <c r="DT246" s="119"/>
      <c r="DU246" s="119"/>
      <c r="DV246" s="119"/>
      <c r="DW246" s="119"/>
      <c r="DX246" s="119"/>
      <c r="DY246" s="119"/>
      <c r="DZ246" s="119"/>
      <c r="EA246" s="119"/>
      <c r="EB246" s="119"/>
      <c r="EC246" s="119"/>
      <c r="ED246" s="119"/>
      <c r="EE246" s="119"/>
      <c r="EF246" s="119"/>
      <c r="EG246" s="119"/>
      <c r="EH246" s="119"/>
      <c r="EI246" s="119"/>
      <c r="EJ246" s="119"/>
      <c r="EK246" s="119"/>
      <c r="EL246" s="119"/>
      <c r="EM246" s="119"/>
      <c r="EN246" s="119"/>
      <c r="EO246" s="119"/>
      <c r="EP246" s="119"/>
      <c r="EQ246" s="119"/>
      <c r="ER246" s="119"/>
      <c r="ES246" s="119"/>
      <c r="ET246" s="119"/>
      <c r="EU246" s="119"/>
      <c r="EV246" s="119"/>
      <c r="EW246" s="119"/>
      <c r="EX246" s="119"/>
      <c r="EY246" s="119"/>
      <c r="EZ246" s="119"/>
      <c r="FA246" s="119"/>
      <c r="FB246" s="119"/>
      <c r="FC246" s="119"/>
    </row>
    <row r="247" spans="1:159" s="121" customFormat="1" x14ac:dyDescent="0.3">
      <c r="A247" s="124">
        <v>41275</v>
      </c>
      <c r="B247" s="143">
        <f>_xll.GetPrice(B$2, "MonthlyAverage", "Mid", EOMONTH($A247, 0))</f>
        <v>397.31</v>
      </c>
      <c r="C247" s="141">
        <f>_xll.GetPrice(C$2, "MonthlyAverage", "Mid", EOMONTH($A247, 0))</f>
        <v>408.13</v>
      </c>
      <c r="D247" s="127">
        <f t="shared" si="64"/>
        <v>10.819999999999993</v>
      </c>
      <c r="E247" s="141">
        <f>_xll.GetPrice(E$2, "MonthlyAverage", "Mid", EOMONTH($A247, 0))</f>
        <v>381.07</v>
      </c>
      <c r="F247" s="141">
        <f>_xll.GetPrice(F$2, "MonthlyAverage", "Mid", EOMONTH($A247, 0))</f>
        <v>390.63</v>
      </c>
      <c r="G247" s="127">
        <f t="shared" si="65"/>
        <v>9.5600000000000023</v>
      </c>
      <c r="H247" s="141">
        <f>_xll.GetPrice(H$2, "MonthlyAverage", "Mid", EOMONTH($A247, 0))</f>
        <v>380.13</v>
      </c>
      <c r="I247" s="141">
        <f>_xll.GetPrice(I$2, "MonthlyAverage", "Mid", EOMONTH($A247, 0))</f>
        <v>389.63</v>
      </c>
      <c r="J247" s="127">
        <f t="shared" si="66"/>
        <v>9.5</v>
      </c>
      <c r="K247" s="141" t="str">
        <f>_xll.GetPrice(K$2, , "Mid", EOMONTH($A247, 0))</f>
        <v>#N/A No price available before 20/06/2014</v>
      </c>
      <c r="L247" s="141" t="str">
        <f>_xll.GetPrice(L$2, , "Mid", EOMONTH($A247, 0))</f>
        <v>#N/A No price available before 21/11/2014</v>
      </c>
      <c r="M247" s="127" t="e">
        <f t="shared" si="54"/>
        <v>#VALUE!</v>
      </c>
      <c r="N247" s="141" t="str">
        <f>_xll.GetPrice(N$2, , "Mid", EOMONTH($A247, 0))</f>
        <v>#N/A No price available before 11/07/2014</v>
      </c>
      <c r="O247" s="141" t="str">
        <f>_xll.GetPrice(O$2, , "Mid", EOMONTH($A247, 0))</f>
        <v>#N/A No price available before 15/03/2019</v>
      </c>
      <c r="P247" s="127" t="e">
        <f t="shared" si="55"/>
        <v>#VALUE!</v>
      </c>
      <c r="Q247" s="141">
        <f>_xll.GetPrice(Q$2, "MonthlyAverage", "Mid", EOMONTH($A247, 0))</f>
        <v>147.5</v>
      </c>
      <c r="R247" s="141">
        <f>_xll.GetPrice(R$2, , "Mid", EOMONTH($A247, 0))</f>
        <v>206</v>
      </c>
      <c r="S247" s="141">
        <f>_xll.GetPrice(S$2, , "Mid", EOMONTH($A247, 0))</f>
        <v>222</v>
      </c>
      <c r="T247" s="127">
        <f t="shared" si="67"/>
        <v>16</v>
      </c>
      <c r="U247" s="141">
        <f>_xll.GetPrice(U$2, "MonthlyAverage", "Mid", EOMONTH($A247, 0))</f>
        <v>399.38</v>
      </c>
      <c r="V247" s="141">
        <f>_xll.GetPrice(V$2, "MonthlyAverage", "Mid", EOMONTH($A247, 0))</f>
        <v>422.2</v>
      </c>
      <c r="W247" s="127">
        <f t="shared" si="68"/>
        <v>22.819999999999993</v>
      </c>
      <c r="X247" s="141" t="str">
        <f>_xll.GetPrice(X$2, "MonthlyAverage", "Mid", EOMONTH($A247, 0))</f>
        <v>#N/A No price available for MonthlyAverage before 29/05/2015</v>
      </c>
      <c r="Y247" s="141">
        <f>_xll.GetPrice(Y$2, "MonthlyAverage", "Mid", EOMONTH($A247, 0))</f>
        <v>382.63</v>
      </c>
      <c r="Z247" s="141">
        <f>_xll.GetPrice(Z$2, "MonthlyAverage", "Mid", EOMONTH($A247, 0))</f>
        <v>380.28</v>
      </c>
      <c r="AA247" s="141" t="str">
        <f>_xll.GetPrice(AA$2, "MonthlyAverage", "Mid", EOMONTH($A247, 0))</f>
        <v>#N/A No price available for MonthlyAverage before 31/12/2013</v>
      </c>
      <c r="AB247" s="127" t="e">
        <f t="shared" si="69"/>
        <v>#VALUE!</v>
      </c>
      <c r="AC247" s="142" t="e">
        <f t="shared" si="59"/>
        <v>#VALUE!</v>
      </c>
      <c r="AD247" s="119" t="e">
        <f t="shared" si="60"/>
        <v>#VALUE!</v>
      </c>
      <c r="AE247" s="119">
        <f t="shared" si="61"/>
        <v>2.0699999999999932</v>
      </c>
      <c r="AF247" s="119">
        <f t="shared" si="62"/>
        <v>14.069999999999993</v>
      </c>
      <c r="AG247" s="119">
        <f t="shared" si="63"/>
        <v>2.3500000000000227</v>
      </c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119"/>
      <c r="BF247" s="119"/>
      <c r="BG247" s="119"/>
      <c r="BH247" s="119"/>
      <c r="BI247" s="119"/>
      <c r="BJ247" s="119"/>
      <c r="BK247" s="119"/>
      <c r="BL247" s="119"/>
      <c r="BM247" s="119"/>
      <c r="BN247" s="119"/>
      <c r="BO247" s="119"/>
      <c r="BP247" s="119"/>
      <c r="BQ247" s="119"/>
      <c r="BR247" s="119"/>
      <c r="BS247" s="119"/>
      <c r="BT247" s="119"/>
      <c r="BU247" s="119"/>
      <c r="BV247" s="119"/>
      <c r="BW247" s="119"/>
      <c r="BX247" s="119"/>
      <c r="BY247" s="119"/>
      <c r="BZ247" s="119"/>
      <c r="CA247" s="119"/>
      <c r="CB247" s="119"/>
      <c r="CC247" s="119"/>
      <c r="CD247" s="119"/>
      <c r="CE247" s="119"/>
      <c r="CF247" s="119"/>
      <c r="CG247" s="119"/>
      <c r="CH247" s="119"/>
      <c r="CI247" s="119"/>
      <c r="CJ247" s="119"/>
      <c r="CK247" s="119"/>
      <c r="CL247" s="119"/>
      <c r="CM247" s="119"/>
      <c r="CN247" s="119"/>
      <c r="CO247" s="119"/>
      <c r="CP247" s="119"/>
      <c r="CQ247" s="119"/>
      <c r="CR247" s="119"/>
      <c r="CS247" s="119"/>
      <c r="CT247" s="119"/>
      <c r="CU247" s="119"/>
      <c r="CV247" s="119"/>
      <c r="CW247" s="119"/>
      <c r="CX247" s="119"/>
      <c r="CY247" s="119"/>
      <c r="CZ247" s="119"/>
      <c r="DA247" s="119"/>
      <c r="DB247" s="119"/>
      <c r="DC247" s="119"/>
      <c r="DD247" s="119"/>
      <c r="DE247" s="119"/>
      <c r="DF247" s="119"/>
      <c r="DG247" s="119"/>
      <c r="DH247" s="119"/>
      <c r="DI247" s="119"/>
      <c r="DJ247" s="119"/>
      <c r="DK247" s="119"/>
      <c r="DL247" s="119"/>
      <c r="DM247" s="119"/>
      <c r="DN247" s="119"/>
      <c r="DO247" s="119"/>
      <c r="DP247" s="119"/>
      <c r="DQ247" s="119"/>
      <c r="DR247" s="119"/>
      <c r="DS247" s="119"/>
      <c r="DT247" s="119"/>
      <c r="DU247" s="119"/>
      <c r="DV247" s="119"/>
      <c r="DW247" s="119"/>
      <c r="DX247" s="119"/>
      <c r="DY247" s="119"/>
      <c r="DZ247" s="119"/>
      <c r="EA247" s="119"/>
      <c r="EB247" s="119"/>
      <c r="EC247" s="119"/>
      <c r="ED247" s="119"/>
      <c r="EE247" s="119"/>
      <c r="EF247" s="119"/>
      <c r="EG247" s="119"/>
      <c r="EH247" s="119"/>
      <c r="EI247" s="119"/>
      <c r="EJ247" s="119"/>
      <c r="EK247" s="119"/>
      <c r="EL247" s="119"/>
      <c r="EM247" s="119"/>
      <c r="EN247" s="119"/>
      <c r="EO247" s="119"/>
      <c r="EP247" s="119"/>
      <c r="EQ247" s="119"/>
      <c r="ER247" s="119"/>
      <c r="ES247" s="119"/>
      <c r="ET247" s="119"/>
      <c r="EU247" s="119"/>
      <c r="EV247" s="119"/>
      <c r="EW247" s="119"/>
      <c r="EX247" s="119"/>
      <c r="EY247" s="119"/>
      <c r="EZ247" s="119"/>
      <c r="FA247" s="119"/>
      <c r="FB247" s="119"/>
      <c r="FC247" s="119"/>
    </row>
    <row r="248" spans="1:159" s="121" customFormat="1" x14ac:dyDescent="0.3">
      <c r="A248" s="124">
        <v>41306</v>
      </c>
      <c r="B248" s="143">
        <f>_xll.GetPrice(B$2, "MonthlyAverage", "Mid", EOMONTH($A248, 0))</f>
        <v>386.25</v>
      </c>
      <c r="C248" s="141">
        <f>_xll.GetPrice(C$2, "MonthlyAverage", "Mid", EOMONTH($A248, 0))</f>
        <v>395.63</v>
      </c>
      <c r="D248" s="127">
        <f t="shared" si="64"/>
        <v>9.3799999999999955</v>
      </c>
      <c r="E248" s="141">
        <f>_xll.GetPrice(E$2, "MonthlyAverage", "Mid", EOMONTH($A248, 0))</f>
        <v>368.12</v>
      </c>
      <c r="F248" s="141">
        <f>_xll.GetPrice(F$2, "MonthlyAverage", "Mid", EOMONTH($A248, 0))</f>
        <v>378.13</v>
      </c>
      <c r="G248" s="127">
        <f t="shared" si="65"/>
        <v>10.009999999999991</v>
      </c>
      <c r="H248" s="141">
        <f>_xll.GetPrice(H$2, "MonthlyAverage", "Mid", EOMONTH($A248, 0))</f>
        <v>367</v>
      </c>
      <c r="I248" s="141">
        <f>_xll.GetPrice(I$2, "MonthlyAverage", "Mid", EOMONTH($A248, 0))</f>
        <v>376.63</v>
      </c>
      <c r="J248" s="127">
        <f t="shared" si="66"/>
        <v>9.6299999999999955</v>
      </c>
      <c r="K248" s="141" t="str">
        <f>_xll.GetPrice(K$2, , "Mid", EOMONTH($A248, 0))</f>
        <v>#N/A No price available before 20/06/2014</v>
      </c>
      <c r="L248" s="141" t="str">
        <f>_xll.GetPrice(L$2, , "Mid", EOMONTH($A248, 0))</f>
        <v>#N/A No price available before 21/11/2014</v>
      </c>
      <c r="M248" s="127" t="e">
        <f t="shared" si="54"/>
        <v>#VALUE!</v>
      </c>
      <c r="N248" s="141" t="str">
        <f>_xll.GetPrice(N$2, , "Mid", EOMONTH($A248, 0))</f>
        <v>#N/A No price available before 11/07/2014</v>
      </c>
      <c r="O248" s="141" t="str">
        <f>_xll.GetPrice(O$2, , "Mid", EOMONTH($A248, 0))</f>
        <v>#N/A No price available before 15/03/2019</v>
      </c>
      <c r="P248" s="127" t="e">
        <f t="shared" si="55"/>
        <v>#VALUE!</v>
      </c>
      <c r="Q248" s="141">
        <f>_xll.GetPrice(Q$2, "MonthlyAverage", "Mid", EOMONTH($A248, 0))</f>
        <v>146.25</v>
      </c>
      <c r="R248" s="141">
        <f>_xll.GetPrice(R$2, , "Mid", EOMONTH($A248, 0))</f>
        <v>201</v>
      </c>
      <c r="S248" s="141">
        <f>_xll.GetPrice(S$2, , "Mid", EOMONTH($A248, 0))</f>
        <v>217</v>
      </c>
      <c r="T248" s="127">
        <f t="shared" si="67"/>
        <v>16</v>
      </c>
      <c r="U248" s="141">
        <f>_xll.GetPrice(U$2, "MonthlyAverage", "Mid", EOMONTH($A248, 0))</f>
        <v>392.5</v>
      </c>
      <c r="V248" s="141">
        <f>_xll.GetPrice(V$2, "MonthlyAverage", "Mid", EOMONTH($A248, 0))</f>
        <v>414.83</v>
      </c>
      <c r="W248" s="127">
        <f t="shared" si="68"/>
        <v>22.329999999999984</v>
      </c>
      <c r="X248" s="141" t="str">
        <f>_xll.GetPrice(X$2, "MonthlyAverage", "Mid", EOMONTH($A248, 0))</f>
        <v>#N/A No price available for MonthlyAverage before 29/05/2015</v>
      </c>
      <c r="Y248" s="141">
        <f>_xll.GetPrice(Y$2, "MonthlyAverage", "Mid", EOMONTH($A248, 0))</f>
        <v>382.75</v>
      </c>
      <c r="Z248" s="141">
        <f>_xll.GetPrice(Z$2, "MonthlyAverage", "Mid", EOMONTH($A248, 0))</f>
        <v>366.68</v>
      </c>
      <c r="AA248" s="141" t="str">
        <f>_xll.GetPrice(AA$2, "MonthlyAverage", "Mid", EOMONTH($A248, 0))</f>
        <v>#N/A No price available for MonthlyAverage before 31/12/2013</v>
      </c>
      <c r="AB248" s="127" t="e">
        <f t="shared" si="69"/>
        <v>#VALUE!</v>
      </c>
      <c r="AC248" s="142" t="e">
        <f t="shared" si="59"/>
        <v>#VALUE!</v>
      </c>
      <c r="AD248" s="119" t="e">
        <f t="shared" si="60"/>
        <v>#VALUE!</v>
      </c>
      <c r="AE248" s="119">
        <f t="shared" si="61"/>
        <v>6.25</v>
      </c>
      <c r="AF248" s="119">
        <f t="shared" si="62"/>
        <v>19.199999999999989</v>
      </c>
      <c r="AG248" s="119">
        <f t="shared" si="63"/>
        <v>16.069999999999993</v>
      </c>
      <c r="AH248" s="119"/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  <c r="BB248" s="119"/>
      <c r="BC248" s="119"/>
      <c r="BD248" s="119"/>
      <c r="BE248" s="119"/>
      <c r="BF248" s="119"/>
      <c r="BG248" s="119"/>
      <c r="BH248" s="119"/>
      <c r="BI248" s="119"/>
      <c r="BJ248" s="119"/>
      <c r="BK248" s="119"/>
      <c r="BL248" s="119"/>
      <c r="BM248" s="119"/>
      <c r="BN248" s="119"/>
      <c r="BO248" s="119"/>
      <c r="BP248" s="119"/>
      <c r="BQ248" s="119"/>
      <c r="BR248" s="119"/>
      <c r="BS248" s="119"/>
      <c r="BT248" s="119"/>
      <c r="BU248" s="119"/>
      <c r="BV248" s="119"/>
      <c r="BW248" s="119"/>
      <c r="BX248" s="119"/>
      <c r="BY248" s="119"/>
      <c r="BZ248" s="119"/>
      <c r="CA248" s="119"/>
      <c r="CB248" s="119"/>
      <c r="CC248" s="119"/>
      <c r="CD248" s="119"/>
      <c r="CE248" s="119"/>
      <c r="CF248" s="119"/>
      <c r="CG248" s="119"/>
      <c r="CH248" s="119"/>
      <c r="CI248" s="119"/>
      <c r="CJ248" s="119"/>
      <c r="CK248" s="119"/>
      <c r="CL248" s="119"/>
      <c r="CM248" s="119"/>
      <c r="CN248" s="119"/>
      <c r="CO248" s="119"/>
      <c r="CP248" s="119"/>
      <c r="CQ248" s="119"/>
      <c r="CR248" s="119"/>
      <c r="CS248" s="119"/>
      <c r="CT248" s="119"/>
      <c r="CU248" s="119"/>
      <c r="CV248" s="119"/>
      <c r="CW248" s="119"/>
      <c r="CX248" s="119"/>
      <c r="CY248" s="119"/>
      <c r="CZ248" s="119"/>
      <c r="DA248" s="119"/>
      <c r="DB248" s="119"/>
      <c r="DC248" s="119"/>
      <c r="DD248" s="119"/>
      <c r="DE248" s="119"/>
      <c r="DF248" s="119"/>
      <c r="DG248" s="119"/>
      <c r="DH248" s="119"/>
      <c r="DI248" s="119"/>
      <c r="DJ248" s="119"/>
      <c r="DK248" s="119"/>
      <c r="DL248" s="119"/>
      <c r="DM248" s="119"/>
      <c r="DN248" s="119"/>
      <c r="DO248" s="119"/>
      <c r="DP248" s="119"/>
      <c r="DQ248" s="119"/>
      <c r="DR248" s="119"/>
      <c r="DS248" s="119"/>
      <c r="DT248" s="119"/>
      <c r="DU248" s="119"/>
      <c r="DV248" s="119"/>
      <c r="DW248" s="119"/>
      <c r="DX248" s="119"/>
      <c r="DY248" s="119"/>
      <c r="DZ248" s="119"/>
      <c r="EA248" s="119"/>
      <c r="EB248" s="119"/>
      <c r="EC248" s="119"/>
      <c r="ED248" s="119"/>
      <c r="EE248" s="119"/>
      <c r="EF248" s="119"/>
      <c r="EG248" s="119"/>
      <c r="EH248" s="119"/>
      <c r="EI248" s="119"/>
      <c r="EJ248" s="119"/>
      <c r="EK248" s="119"/>
      <c r="EL248" s="119"/>
      <c r="EM248" s="119"/>
      <c r="EN248" s="119"/>
      <c r="EO248" s="119"/>
      <c r="EP248" s="119"/>
      <c r="EQ248" s="119"/>
      <c r="ER248" s="119"/>
      <c r="ES248" s="119"/>
      <c r="ET248" s="119"/>
      <c r="EU248" s="119"/>
      <c r="EV248" s="119"/>
      <c r="EW248" s="119"/>
      <c r="EX248" s="119"/>
      <c r="EY248" s="119"/>
      <c r="EZ248" s="119"/>
      <c r="FA248" s="119"/>
      <c r="FB248" s="119"/>
      <c r="FC248" s="119"/>
    </row>
    <row r="249" spans="1:159" s="121" customFormat="1" x14ac:dyDescent="0.3">
      <c r="A249" s="124">
        <v>41334</v>
      </c>
      <c r="B249" s="143">
        <f>_xll.GetPrice(B$2, "MonthlyAverage", "Mid", EOMONTH($A249, 0))</f>
        <v>393.79</v>
      </c>
      <c r="C249" s="141">
        <f>_xll.GetPrice(C$2, "MonthlyAverage", "Mid", EOMONTH($A249, 0))</f>
        <v>403.5</v>
      </c>
      <c r="D249" s="127">
        <f t="shared" si="64"/>
        <v>9.7099999999999795</v>
      </c>
      <c r="E249" s="141">
        <f>_xll.GetPrice(E$2, "MonthlyAverage", "Mid", EOMONTH($A249, 0))</f>
        <v>374.18</v>
      </c>
      <c r="F249" s="141">
        <f>_xll.GetPrice(F$2, "MonthlyAverage", "Mid", EOMONTH($A249, 0))</f>
        <v>383.75</v>
      </c>
      <c r="G249" s="127">
        <f t="shared" si="65"/>
        <v>9.5699999999999932</v>
      </c>
      <c r="H249" s="141">
        <f>_xll.GetPrice(H$2, "MonthlyAverage", "Mid", EOMONTH($A249, 0))</f>
        <v>376.38</v>
      </c>
      <c r="I249" s="141">
        <f>_xll.GetPrice(I$2, "MonthlyAverage", "Mid", EOMONTH($A249, 0))</f>
        <v>384</v>
      </c>
      <c r="J249" s="127">
        <f t="shared" si="66"/>
        <v>7.6200000000000045</v>
      </c>
      <c r="K249" s="141" t="str">
        <f>_xll.GetPrice(K$2, , "Mid", EOMONTH($A249, 0))</f>
        <v>#N/A No price available before 20/06/2014</v>
      </c>
      <c r="L249" s="141" t="str">
        <f>_xll.GetPrice(L$2, , "Mid", EOMONTH($A249, 0))</f>
        <v>#N/A No price available before 21/11/2014</v>
      </c>
      <c r="M249" s="127" t="e">
        <f t="shared" si="54"/>
        <v>#VALUE!</v>
      </c>
      <c r="N249" s="141" t="str">
        <f>_xll.GetPrice(N$2, , "Mid", EOMONTH($A249, 0))</f>
        <v>#N/A No price available before 11/07/2014</v>
      </c>
      <c r="O249" s="141" t="str">
        <f>_xll.GetPrice(O$2, , "Mid", EOMONTH($A249, 0))</f>
        <v>#N/A No price available before 15/03/2019</v>
      </c>
      <c r="P249" s="127" t="e">
        <f t="shared" si="55"/>
        <v>#VALUE!</v>
      </c>
      <c r="Q249" s="141">
        <f>_xll.GetPrice(Q$2, "MonthlyAverage", "Mid", EOMONTH($A249, 0))</f>
        <v>149.5</v>
      </c>
      <c r="R249" s="141">
        <f>_xll.GetPrice(R$2, , "Mid", EOMONTH($A249, 0))</f>
        <v>213</v>
      </c>
      <c r="S249" s="141">
        <f>_xll.GetPrice(S$2, , "Mid", EOMONTH($A249, 0))</f>
        <v>226</v>
      </c>
      <c r="T249" s="127">
        <f t="shared" si="67"/>
        <v>13</v>
      </c>
      <c r="U249" s="141">
        <f>_xll.GetPrice(U$2, "MonthlyAverage", "Mid", EOMONTH($A249, 0))</f>
        <v>395.63</v>
      </c>
      <c r="V249" s="141">
        <f>_xll.GetPrice(V$2, "MonthlyAverage", "Mid", EOMONTH($A249, 0))</f>
        <v>419.76</v>
      </c>
      <c r="W249" s="127">
        <f t="shared" si="68"/>
        <v>24.129999999999995</v>
      </c>
      <c r="X249" s="141" t="str">
        <f>_xll.GetPrice(X$2, "MonthlyAverage", "Mid", EOMONTH($A249, 0))</f>
        <v>#N/A No price available for MonthlyAverage before 29/05/2015</v>
      </c>
      <c r="Y249" s="141">
        <f>_xll.GetPrice(Y$2, "MonthlyAverage", "Mid", EOMONTH($A249, 0))</f>
        <v>380.93</v>
      </c>
      <c r="Z249" s="141">
        <f>_xll.GetPrice(Z$2, "MonthlyAverage", "Mid", EOMONTH($A249, 0))</f>
        <v>375.42</v>
      </c>
      <c r="AA249" s="141" t="str">
        <f>_xll.GetPrice(AA$2, "MonthlyAverage", "Mid", EOMONTH($A249, 0))</f>
        <v>#N/A No price available for MonthlyAverage before 31/12/2013</v>
      </c>
      <c r="AB249" s="127" t="e">
        <f t="shared" si="69"/>
        <v>#VALUE!</v>
      </c>
      <c r="AC249" s="142" t="e">
        <f t="shared" si="59"/>
        <v>#VALUE!</v>
      </c>
      <c r="AD249" s="119" t="e">
        <f t="shared" si="60"/>
        <v>#VALUE!</v>
      </c>
      <c r="AE249" s="119">
        <f t="shared" si="61"/>
        <v>1.839999999999975</v>
      </c>
      <c r="AF249" s="119">
        <f t="shared" si="62"/>
        <v>16.259999999999991</v>
      </c>
      <c r="AG249" s="119">
        <f t="shared" si="63"/>
        <v>5.5099999999999909</v>
      </c>
      <c r="AH249" s="119"/>
      <c r="AI249" s="119"/>
      <c r="AJ249" s="119"/>
      <c r="AK249" s="119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119"/>
      <c r="BF249" s="119"/>
      <c r="BG249" s="119"/>
      <c r="BH249" s="119"/>
      <c r="BI249" s="119"/>
      <c r="BJ249" s="119"/>
      <c r="BK249" s="119"/>
      <c r="BL249" s="119"/>
      <c r="BM249" s="119"/>
      <c r="BN249" s="119"/>
      <c r="BO249" s="119"/>
      <c r="BP249" s="119"/>
      <c r="BQ249" s="119"/>
      <c r="BR249" s="119"/>
      <c r="BS249" s="119"/>
      <c r="BT249" s="119"/>
      <c r="BU249" s="119"/>
      <c r="BV249" s="119"/>
      <c r="BW249" s="119"/>
      <c r="BX249" s="119"/>
      <c r="BY249" s="119"/>
      <c r="BZ249" s="119"/>
      <c r="CA249" s="119"/>
      <c r="CB249" s="119"/>
      <c r="CC249" s="119"/>
      <c r="CD249" s="119"/>
      <c r="CE249" s="119"/>
      <c r="CF249" s="119"/>
      <c r="CG249" s="119"/>
      <c r="CH249" s="119"/>
      <c r="CI249" s="119"/>
      <c r="CJ249" s="119"/>
      <c r="CK249" s="119"/>
      <c r="CL249" s="119"/>
      <c r="CM249" s="119"/>
      <c r="CN249" s="119"/>
      <c r="CO249" s="119"/>
      <c r="CP249" s="119"/>
      <c r="CQ249" s="119"/>
      <c r="CR249" s="119"/>
      <c r="CS249" s="119"/>
      <c r="CT249" s="119"/>
      <c r="CU249" s="119"/>
      <c r="CV249" s="119"/>
      <c r="CW249" s="119"/>
      <c r="CX249" s="119"/>
      <c r="CY249" s="119"/>
      <c r="CZ249" s="119"/>
      <c r="DA249" s="119"/>
      <c r="DB249" s="119"/>
      <c r="DC249" s="119"/>
      <c r="DD249" s="119"/>
      <c r="DE249" s="119"/>
      <c r="DF249" s="119"/>
      <c r="DG249" s="119"/>
      <c r="DH249" s="119"/>
      <c r="DI249" s="119"/>
      <c r="DJ249" s="119"/>
      <c r="DK249" s="119"/>
      <c r="DL249" s="119"/>
      <c r="DM249" s="119"/>
      <c r="DN249" s="119"/>
      <c r="DO249" s="119"/>
      <c r="DP249" s="119"/>
      <c r="DQ249" s="119"/>
      <c r="DR249" s="119"/>
      <c r="DS249" s="119"/>
      <c r="DT249" s="119"/>
      <c r="DU249" s="119"/>
      <c r="DV249" s="119"/>
      <c r="DW249" s="119"/>
      <c r="DX249" s="119"/>
      <c r="DY249" s="119"/>
      <c r="DZ249" s="119"/>
      <c r="EA249" s="119"/>
      <c r="EB249" s="119"/>
      <c r="EC249" s="119"/>
      <c r="ED249" s="119"/>
      <c r="EE249" s="119"/>
      <c r="EF249" s="119"/>
      <c r="EG249" s="119"/>
      <c r="EH249" s="119"/>
      <c r="EI249" s="119"/>
      <c r="EJ249" s="119"/>
      <c r="EK249" s="119"/>
      <c r="EL249" s="119"/>
      <c r="EM249" s="119"/>
      <c r="EN249" s="119"/>
      <c r="EO249" s="119"/>
      <c r="EP249" s="119"/>
      <c r="EQ249" s="119"/>
      <c r="ER249" s="119"/>
      <c r="ES249" s="119"/>
      <c r="ET249" s="119"/>
      <c r="EU249" s="119"/>
      <c r="EV249" s="119"/>
      <c r="EW249" s="119"/>
      <c r="EX249" s="119"/>
      <c r="EY249" s="119"/>
      <c r="EZ249" s="119"/>
      <c r="FA249" s="119"/>
      <c r="FB249" s="119"/>
      <c r="FC249" s="119"/>
    </row>
    <row r="250" spans="1:159" s="121" customFormat="1" x14ac:dyDescent="0.3">
      <c r="A250" s="124">
        <v>41365</v>
      </c>
      <c r="B250" s="143">
        <f>_xll.GetPrice(B$2, "MonthlyAverage", "Mid", EOMONTH($A250, 0))</f>
        <v>380.79</v>
      </c>
      <c r="C250" s="141">
        <f>_xll.GetPrice(C$2, "MonthlyAverage", "Mid", EOMONTH($A250, 0))</f>
        <v>392</v>
      </c>
      <c r="D250" s="127">
        <f t="shared" si="64"/>
        <v>11.20999999999998</v>
      </c>
      <c r="E250" s="141">
        <f>_xll.GetPrice(E$2, "MonthlyAverage", "Mid", EOMONTH($A250, 0))</f>
        <v>365.29</v>
      </c>
      <c r="F250" s="141">
        <f>_xll.GetPrice(F$2, "MonthlyAverage", "Mid", EOMONTH($A250, 0))</f>
        <v>374.25</v>
      </c>
      <c r="G250" s="127">
        <f t="shared" si="65"/>
        <v>8.9599999999999795</v>
      </c>
      <c r="H250" s="141">
        <f>_xll.GetPrice(H$2, "MonthlyAverage", "Mid", EOMONTH($A250, 0))</f>
        <v>365.63</v>
      </c>
      <c r="I250" s="141">
        <f>_xll.GetPrice(I$2, "MonthlyAverage", "Mid", EOMONTH($A250, 0))</f>
        <v>374.5</v>
      </c>
      <c r="J250" s="127">
        <f t="shared" si="66"/>
        <v>8.8700000000000045</v>
      </c>
      <c r="K250" s="141" t="str">
        <f>_xll.GetPrice(K$2, , "Mid", EOMONTH($A250, 0))</f>
        <v>#N/A No price available before 20/06/2014</v>
      </c>
      <c r="L250" s="141" t="str">
        <f>_xll.GetPrice(L$2, , "Mid", EOMONTH($A250, 0))</f>
        <v>#N/A No price available before 21/11/2014</v>
      </c>
      <c r="M250" s="127" t="e">
        <f t="shared" si="54"/>
        <v>#VALUE!</v>
      </c>
      <c r="N250" s="141" t="str">
        <f>_xll.GetPrice(N$2, , "Mid", EOMONTH($A250, 0))</f>
        <v>#N/A No price available before 11/07/2014</v>
      </c>
      <c r="O250" s="141" t="str">
        <f>_xll.GetPrice(O$2, , "Mid", EOMONTH($A250, 0))</f>
        <v>#N/A No price available before 15/03/2019</v>
      </c>
      <c r="P250" s="127" t="e">
        <f t="shared" si="55"/>
        <v>#VALUE!</v>
      </c>
      <c r="Q250" s="141">
        <f>_xll.GetPrice(Q$2, "MonthlyAverage", "Mid", EOMONTH($A250, 0))</f>
        <v>151.25</v>
      </c>
      <c r="R250" s="141">
        <f>_xll.GetPrice(R$2, , "Mid", EOMONTH($A250, 0))</f>
        <v>213</v>
      </c>
      <c r="S250" s="141">
        <f>_xll.GetPrice(S$2, , "Mid", EOMONTH($A250, 0))</f>
        <v>226</v>
      </c>
      <c r="T250" s="127">
        <f t="shared" si="67"/>
        <v>13</v>
      </c>
      <c r="U250" s="141">
        <f>_xll.GetPrice(U$2, "MonthlyAverage", "Mid", EOMONTH($A250, 0))</f>
        <v>389.38</v>
      </c>
      <c r="V250" s="141">
        <f>_xll.GetPrice(V$2, "MonthlyAverage", "Mid", EOMONTH($A250, 0))</f>
        <v>414.93</v>
      </c>
      <c r="W250" s="127">
        <f t="shared" si="68"/>
        <v>25.550000000000011</v>
      </c>
      <c r="X250" s="141" t="str">
        <f>_xll.GetPrice(X$2, "MonthlyAverage", "Mid", EOMONTH($A250, 0))</f>
        <v>#N/A No price available for MonthlyAverage before 29/05/2015</v>
      </c>
      <c r="Y250" s="141">
        <f>_xll.GetPrice(Y$2, "MonthlyAverage", "Mid", EOMONTH($A250, 0))</f>
        <v>372.54</v>
      </c>
      <c r="Z250" s="141">
        <f>_xll.GetPrice(Z$2, "MonthlyAverage", "Mid", EOMONTH($A250, 0))</f>
        <v>366.66</v>
      </c>
      <c r="AA250" s="141" t="str">
        <f>_xll.GetPrice(AA$2, "MonthlyAverage", "Mid", EOMONTH($A250, 0))</f>
        <v>#N/A No price available for MonthlyAverage before 31/12/2013</v>
      </c>
      <c r="AB250" s="127" t="e">
        <f t="shared" si="69"/>
        <v>#VALUE!</v>
      </c>
      <c r="AC250" s="142" t="e">
        <f t="shared" si="59"/>
        <v>#VALUE!</v>
      </c>
      <c r="AD250" s="119" t="e">
        <f t="shared" si="60"/>
        <v>#VALUE!</v>
      </c>
      <c r="AE250" s="119">
        <f t="shared" si="61"/>
        <v>8.589999999999975</v>
      </c>
      <c r="AF250" s="119">
        <f t="shared" si="62"/>
        <v>22.930000000000007</v>
      </c>
      <c r="AG250" s="119">
        <f t="shared" si="63"/>
        <v>5.8799999999999955</v>
      </c>
      <c r="AH250" s="119"/>
      <c r="AI250" s="119"/>
      <c r="AJ250" s="119"/>
      <c r="AK250" s="119"/>
      <c r="AL250" s="119"/>
      <c r="AM250" s="119"/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/>
      <c r="BB250" s="119"/>
      <c r="BC250" s="119"/>
      <c r="BD250" s="119"/>
      <c r="BE250" s="119"/>
      <c r="BF250" s="119"/>
      <c r="BG250" s="119"/>
      <c r="BH250" s="119"/>
      <c r="BI250" s="119"/>
      <c r="BJ250" s="119"/>
      <c r="BK250" s="119"/>
      <c r="BL250" s="119"/>
      <c r="BM250" s="119"/>
      <c r="BN250" s="119"/>
      <c r="BO250" s="119"/>
      <c r="BP250" s="119"/>
      <c r="BQ250" s="119"/>
      <c r="BR250" s="119"/>
      <c r="BS250" s="119"/>
      <c r="BT250" s="119"/>
      <c r="BU250" s="119"/>
      <c r="BV250" s="119"/>
      <c r="BW250" s="119"/>
      <c r="BX250" s="119"/>
      <c r="BY250" s="119"/>
      <c r="BZ250" s="119"/>
      <c r="CA250" s="119"/>
      <c r="CB250" s="119"/>
      <c r="CC250" s="119"/>
      <c r="CD250" s="119"/>
      <c r="CE250" s="119"/>
      <c r="CF250" s="119"/>
      <c r="CG250" s="119"/>
      <c r="CH250" s="119"/>
      <c r="CI250" s="119"/>
      <c r="CJ250" s="119"/>
      <c r="CK250" s="119"/>
      <c r="CL250" s="119"/>
      <c r="CM250" s="119"/>
      <c r="CN250" s="119"/>
      <c r="CO250" s="119"/>
      <c r="CP250" s="119"/>
      <c r="CQ250" s="119"/>
      <c r="CR250" s="119"/>
      <c r="CS250" s="119"/>
      <c r="CT250" s="119"/>
      <c r="CU250" s="119"/>
      <c r="CV250" s="119"/>
      <c r="CW250" s="119"/>
      <c r="CX250" s="119"/>
      <c r="CY250" s="119"/>
      <c r="CZ250" s="119"/>
      <c r="DA250" s="119"/>
      <c r="DB250" s="119"/>
      <c r="DC250" s="119"/>
      <c r="DD250" s="119"/>
      <c r="DE250" s="119"/>
      <c r="DF250" s="119"/>
      <c r="DG250" s="119"/>
      <c r="DH250" s="119"/>
      <c r="DI250" s="119"/>
      <c r="DJ250" s="119"/>
      <c r="DK250" s="119"/>
      <c r="DL250" s="119"/>
      <c r="DM250" s="119"/>
      <c r="DN250" s="119"/>
      <c r="DO250" s="119"/>
      <c r="DP250" s="119"/>
      <c r="DQ250" s="119"/>
      <c r="DR250" s="119"/>
      <c r="DS250" s="119"/>
      <c r="DT250" s="119"/>
      <c r="DU250" s="119"/>
      <c r="DV250" s="119"/>
      <c r="DW250" s="119"/>
      <c r="DX250" s="119"/>
      <c r="DY250" s="119"/>
      <c r="DZ250" s="119"/>
      <c r="EA250" s="119"/>
      <c r="EB250" s="119"/>
      <c r="EC250" s="119"/>
      <c r="ED250" s="119"/>
      <c r="EE250" s="119"/>
      <c r="EF250" s="119"/>
      <c r="EG250" s="119"/>
      <c r="EH250" s="119"/>
      <c r="EI250" s="119"/>
      <c r="EJ250" s="119"/>
      <c r="EK250" s="119"/>
      <c r="EL250" s="119"/>
      <c r="EM250" s="119"/>
      <c r="EN250" s="119"/>
      <c r="EO250" s="119"/>
      <c r="EP250" s="119"/>
      <c r="EQ250" s="119"/>
      <c r="ER250" s="119"/>
      <c r="ES250" s="119"/>
      <c r="ET250" s="119"/>
      <c r="EU250" s="119"/>
      <c r="EV250" s="119"/>
      <c r="EW250" s="119"/>
      <c r="EX250" s="119"/>
      <c r="EY250" s="119"/>
      <c r="EZ250" s="119"/>
      <c r="FA250" s="119"/>
      <c r="FB250" s="119"/>
      <c r="FC250" s="119"/>
    </row>
    <row r="251" spans="1:159" s="121" customFormat="1" x14ac:dyDescent="0.3">
      <c r="A251" s="124">
        <v>41395</v>
      </c>
      <c r="B251" s="143">
        <f>_xll.GetPrice(B$2, "MonthlyAverage", "Mid", EOMONTH($A251, 0))</f>
        <v>354.39</v>
      </c>
      <c r="C251" s="141">
        <f>_xll.GetPrice(C$2, "MonthlyAverage", "Mid", EOMONTH($A251, 0))</f>
        <v>367.6</v>
      </c>
      <c r="D251" s="127">
        <f t="shared" si="64"/>
        <v>13.210000000000036</v>
      </c>
      <c r="E251" s="141">
        <f>_xll.GetPrice(E$2, "MonthlyAverage", "Mid", EOMONTH($A251, 0))</f>
        <v>336.16</v>
      </c>
      <c r="F251" s="141">
        <f>_xll.GetPrice(F$2, "MonthlyAverage", "Mid", EOMONTH($A251, 0))</f>
        <v>349.8</v>
      </c>
      <c r="G251" s="127">
        <f t="shared" si="65"/>
        <v>13.639999999999986</v>
      </c>
      <c r="H251" s="141">
        <f>_xll.GetPrice(H$2, "MonthlyAverage", "Mid", EOMONTH($A251, 0))</f>
        <v>338.6</v>
      </c>
      <c r="I251" s="141">
        <f>_xll.GetPrice(I$2, "MonthlyAverage", "Mid", EOMONTH($A251, 0))</f>
        <v>348.8</v>
      </c>
      <c r="J251" s="127">
        <f t="shared" si="66"/>
        <v>10.199999999999989</v>
      </c>
      <c r="K251" s="141" t="str">
        <f>_xll.GetPrice(K$2, , "Mid", EOMONTH($A251, 0))</f>
        <v>#N/A No price available before 20/06/2014</v>
      </c>
      <c r="L251" s="141" t="str">
        <f>_xll.GetPrice(L$2, , "Mid", EOMONTH($A251, 0))</f>
        <v>#N/A No price available before 21/11/2014</v>
      </c>
      <c r="M251" s="127" t="e">
        <f t="shared" si="54"/>
        <v>#VALUE!</v>
      </c>
      <c r="N251" s="141" t="str">
        <f>_xll.GetPrice(N$2, , "Mid", EOMONTH($A251, 0))</f>
        <v>#N/A No price available before 11/07/2014</v>
      </c>
      <c r="O251" s="141" t="str">
        <f>_xll.GetPrice(O$2, , "Mid", EOMONTH($A251, 0))</f>
        <v>#N/A No price available before 15/03/2019</v>
      </c>
      <c r="P251" s="127" t="e">
        <f t="shared" si="55"/>
        <v>#VALUE!</v>
      </c>
      <c r="Q251" s="141">
        <f>_xll.GetPrice(Q$2, "MonthlyAverage", "Mid", EOMONTH($A251, 0))</f>
        <v>136</v>
      </c>
      <c r="R251" s="141">
        <f>_xll.GetPrice(R$2, , "Mid", EOMONTH($A251, 0))</f>
        <v>194</v>
      </c>
      <c r="S251" s="141">
        <f>_xll.GetPrice(S$2, , "Mid", EOMONTH($A251, 0))</f>
        <v>211</v>
      </c>
      <c r="T251" s="127">
        <f t="shared" si="67"/>
        <v>17</v>
      </c>
      <c r="U251" s="141">
        <f>_xll.GetPrice(U$2, "MonthlyAverage", "Mid", EOMONTH($A251, 0))</f>
        <v>371</v>
      </c>
      <c r="V251" s="141">
        <f>_xll.GetPrice(V$2, "MonthlyAverage", "Mid", EOMONTH($A251, 0))</f>
        <v>394.73</v>
      </c>
      <c r="W251" s="127">
        <f t="shared" si="68"/>
        <v>23.730000000000018</v>
      </c>
      <c r="X251" s="141" t="str">
        <f>_xll.GetPrice(X$2, "MonthlyAverage", "Mid", EOMONTH($A251, 0))</f>
        <v>#N/A No price available for MonthlyAverage before 29/05/2015</v>
      </c>
      <c r="Y251" s="141">
        <f>_xll.GetPrice(Y$2, "MonthlyAverage", "Mid", EOMONTH($A251, 0))</f>
        <v>345.59</v>
      </c>
      <c r="Z251" s="141">
        <f>_xll.GetPrice(Z$2, "MonthlyAverage", "Mid", EOMONTH($A251, 0))</f>
        <v>337.35</v>
      </c>
      <c r="AA251" s="141" t="str">
        <f>_xll.GetPrice(AA$2, "MonthlyAverage", "Mid", EOMONTH($A251, 0))</f>
        <v>#N/A No price available for MonthlyAverage before 31/12/2013</v>
      </c>
      <c r="AB251" s="127" t="e">
        <f t="shared" si="69"/>
        <v>#VALUE!</v>
      </c>
      <c r="AC251" s="142" t="e">
        <f t="shared" si="59"/>
        <v>#VALUE!</v>
      </c>
      <c r="AD251" s="119" t="e">
        <f t="shared" si="60"/>
        <v>#VALUE!</v>
      </c>
      <c r="AE251" s="119">
        <f t="shared" si="61"/>
        <v>16.610000000000014</v>
      </c>
      <c r="AF251" s="119">
        <f t="shared" si="62"/>
        <v>27.129999999999995</v>
      </c>
      <c r="AG251" s="119">
        <f t="shared" si="63"/>
        <v>8.2399999999999523</v>
      </c>
      <c r="AH251" s="119"/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  <c r="BB251" s="119"/>
      <c r="BC251" s="119"/>
      <c r="BD251" s="119"/>
      <c r="BE251" s="119"/>
      <c r="BF251" s="119"/>
      <c r="BG251" s="119"/>
      <c r="BH251" s="119"/>
      <c r="BI251" s="119"/>
      <c r="BJ251" s="119"/>
      <c r="BK251" s="119"/>
      <c r="BL251" s="119"/>
      <c r="BM251" s="119"/>
      <c r="BN251" s="119"/>
      <c r="BO251" s="119"/>
      <c r="BP251" s="119"/>
      <c r="BQ251" s="119"/>
      <c r="BR251" s="119"/>
      <c r="BS251" s="119"/>
      <c r="BT251" s="119"/>
      <c r="BU251" s="119"/>
      <c r="BV251" s="119"/>
      <c r="BW251" s="119"/>
      <c r="BX251" s="119"/>
      <c r="BY251" s="119"/>
      <c r="BZ251" s="119"/>
      <c r="CA251" s="119"/>
      <c r="CB251" s="119"/>
      <c r="CC251" s="119"/>
      <c r="CD251" s="119"/>
      <c r="CE251" s="119"/>
      <c r="CF251" s="119"/>
      <c r="CG251" s="119"/>
      <c r="CH251" s="119"/>
      <c r="CI251" s="119"/>
      <c r="CJ251" s="119"/>
      <c r="CK251" s="119"/>
      <c r="CL251" s="119"/>
      <c r="CM251" s="119"/>
      <c r="CN251" s="119"/>
      <c r="CO251" s="119"/>
      <c r="CP251" s="119"/>
      <c r="CQ251" s="119"/>
      <c r="CR251" s="119"/>
      <c r="CS251" s="119"/>
      <c r="CT251" s="119"/>
      <c r="CU251" s="119"/>
      <c r="CV251" s="119"/>
      <c r="CW251" s="119"/>
      <c r="CX251" s="119"/>
      <c r="CY251" s="119"/>
      <c r="CZ251" s="119"/>
      <c r="DA251" s="119"/>
      <c r="DB251" s="119"/>
      <c r="DC251" s="119"/>
      <c r="DD251" s="119"/>
      <c r="DE251" s="119"/>
      <c r="DF251" s="119"/>
      <c r="DG251" s="119"/>
      <c r="DH251" s="119"/>
      <c r="DI251" s="119"/>
      <c r="DJ251" s="119"/>
      <c r="DK251" s="119"/>
      <c r="DL251" s="119"/>
      <c r="DM251" s="119"/>
      <c r="DN251" s="119"/>
      <c r="DO251" s="119"/>
      <c r="DP251" s="119"/>
      <c r="DQ251" s="119"/>
      <c r="DR251" s="119"/>
      <c r="DS251" s="119"/>
      <c r="DT251" s="119"/>
      <c r="DU251" s="119"/>
      <c r="DV251" s="119"/>
      <c r="DW251" s="119"/>
      <c r="DX251" s="119"/>
      <c r="DY251" s="119"/>
      <c r="DZ251" s="119"/>
      <c r="EA251" s="119"/>
      <c r="EB251" s="119"/>
      <c r="EC251" s="119"/>
      <c r="ED251" s="119"/>
      <c r="EE251" s="119"/>
      <c r="EF251" s="119"/>
      <c r="EG251" s="119"/>
      <c r="EH251" s="119"/>
      <c r="EI251" s="119"/>
      <c r="EJ251" s="119"/>
      <c r="EK251" s="119"/>
      <c r="EL251" s="119"/>
      <c r="EM251" s="119"/>
      <c r="EN251" s="119"/>
      <c r="EO251" s="119"/>
      <c r="EP251" s="119"/>
      <c r="EQ251" s="119"/>
      <c r="ER251" s="119"/>
      <c r="ES251" s="119"/>
      <c r="ET251" s="119"/>
      <c r="EU251" s="119"/>
      <c r="EV251" s="119"/>
      <c r="EW251" s="119"/>
      <c r="EX251" s="119"/>
      <c r="EY251" s="119"/>
      <c r="EZ251" s="119"/>
      <c r="FA251" s="119"/>
      <c r="FB251" s="119"/>
      <c r="FC251" s="119"/>
    </row>
    <row r="252" spans="1:159" s="121" customFormat="1" x14ac:dyDescent="0.3">
      <c r="A252" s="124">
        <v>41426</v>
      </c>
      <c r="B252" s="143">
        <f>_xll.GetPrice(B$2, "MonthlyAverage", "Mid", EOMONTH($A252, 0))</f>
        <v>335.65</v>
      </c>
      <c r="C252" s="141">
        <f>_xll.GetPrice(C$2, "MonthlyAverage", "Mid", EOMONTH($A252, 0))</f>
        <v>351.13</v>
      </c>
      <c r="D252" s="127">
        <f t="shared" si="64"/>
        <v>15.480000000000018</v>
      </c>
      <c r="E252" s="141">
        <f>_xll.GetPrice(E$2, "MonthlyAverage", "Mid", EOMONTH($A252, 0))</f>
        <v>315.52</v>
      </c>
      <c r="F252" s="141">
        <f>_xll.GetPrice(F$2, "MonthlyAverage", "Mid", EOMONTH($A252, 0))</f>
        <v>333.13</v>
      </c>
      <c r="G252" s="127">
        <f t="shared" si="65"/>
        <v>17.610000000000014</v>
      </c>
      <c r="H252" s="141">
        <f>_xll.GetPrice(H$2, "MonthlyAverage", "Mid", EOMONTH($A252, 0))</f>
        <v>321.75</v>
      </c>
      <c r="I252" s="141">
        <f>_xll.GetPrice(I$2, "MonthlyAverage", "Mid", EOMONTH($A252, 0))</f>
        <v>332.13</v>
      </c>
      <c r="J252" s="127">
        <f t="shared" si="66"/>
        <v>10.379999999999995</v>
      </c>
      <c r="K252" s="141" t="str">
        <f>_xll.GetPrice(K$2, , "Mid", EOMONTH($A252, 0))</f>
        <v>#N/A No price available before 20/06/2014</v>
      </c>
      <c r="L252" s="141" t="str">
        <f>_xll.GetPrice(L$2, , "Mid", EOMONTH($A252, 0))</f>
        <v>#N/A No price available before 21/11/2014</v>
      </c>
      <c r="M252" s="127" t="e">
        <f t="shared" si="54"/>
        <v>#VALUE!</v>
      </c>
      <c r="N252" s="141" t="str">
        <f>_xll.GetPrice(N$2, , "Mid", EOMONTH($A252, 0))</f>
        <v>#N/A No price available before 11/07/2014</v>
      </c>
      <c r="O252" s="141" t="str">
        <f>_xll.GetPrice(O$2, , "Mid", EOMONTH($A252, 0))</f>
        <v>#N/A No price available before 15/03/2019</v>
      </c>
      <c r="P252" s="127" t="e">
        <f t="shared" si="55"/>
        <v>#VALUE!</v>
      </c>
      <c r="Q252" s="141">
        <f>_xll.GetPrice(Q$2, "MonthlyAverage", "Mid", EOMONTH($A252, 0))</f>
        <v>115</v>
      </c>
      <c r="R252" s="141">
        <f>_xll.GetPrice(R$2, , "Mid", EOMONTH($A252, 0))</f>
        <v>179</v>
      </c>
      <c r="S252" s="141">
        <f>_xll.GetPrice(S$2, , "Mid", EOMONTH($A252, 0))</f>
        <v>196</v>
      </c>
      <c r="T252" s="127">
        <f t="shared" si="67"/>
        <v>17</v>
      </c>
      <c r="U252" s="141">
        <f>_xll.GetPrice(U$2, "MonthlyAverage", "Mid", EOMONTH($A252, 0))</f>
        <v>355</v>
      </c>
      <c r="V252" s="141">
        <f>_xll.GetPrice(V$2, "MonthlyAverage", "Mid", EOMONTH($A252, 0))</f>
        <v>368.55</v>
      </c>
      <c r="W252" s="127">
        <f t="shared" si="68"/>
        <v>13.550000000000011</v>
      </c>
      <c r="X252" s="141" t="str">
        <f>_xll.GetPrice(X$2, "MonthlyAverage", "Mid", EOMONTH($A252, 0))</f>
        <v>#N/A No price available for MonthlyAverage before 29/05/2015</v>
      </c>
      <c r="Y252" s="141">
        <f>_xll.GetPrice(Y$2, "MonthlyAverage", "Mid", EOMONTH($A252, 0))</f>
        <v>330.35</v>
      </c>
      <c r="Z252" s="141">
        <f>_xll.GetPrice(Z$2, "MonthlyAverage", "Mid", EOMONTH($A252, 0))</f>
        <v>318.45999999999998</v>
      </c>
      <c r="AA252" s="141" t="str">
        <f>_xll.GetPrice(AA$2, "MonthlyAverage", "Mid", EOMONTH($A252, 0))</f>
        <v>#N/A No price available for MonthlyAverage before 31/12/2013</v>
      </c>
      <c r="AB252" s="127" t="e">
        <f t="shared" si="69"/>
        <v>#VALUE!</v>
      </c>
      <c r="AC252" s="142" t="e">
        <f t="shared" si="59"/>
        <v>#VALUE!</v>
      </c>
      <c r="AD252" s="119" t="e">
        <f t="shared" si="60"/>
        <v>#VALUE!</v>
      </c>
      <c r="AE252" s="119">
        <f t="shared" si="61"/>
        <v>19.350000000000023</v>
      </c>
      <c r="AF252" s="119">
        <f t="shared" si="62"/>
        <v>17.420000000000016</v>
      </c>
      <c r="AG252" s="119">
        <f t="shared" si="63"/>
        <v>11.890000000000043</v>
      </c>
      <c r="AH252" s="119"/>
      <c r="AI252" s="119"/>
      <c r="AJ252" s="119"/>
      <c r="AK252" s="119"/>
      <c r="AL252" s="119"/>
      <c r="AM252" s="119"/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/>
      <c r="BB252" s="119"/>
      <c r="BC252" s="119"/>
      <c r="BD252" s="119"/>
      <c r="BE252" s="119"/>
      <c r="BF252" s="119"/>
      <c r="BG252" s="119"/>
      <c r="BH252" s="119"/>
      <c r="BI252" s="119"/>
      <c r="BJ252" s="119"/>
      <c r="BK252" s="119"/>
      <c r="BL252" s="119"/>
      <c r="BM252" s="119"/>
      <c r="BN252" s="119"/>
      <c r="BO252" s="119"/>
      <c r="BP252" s="119"/>
      <c r="BQ252" s="119"/>
      <c r="BR252" s="119"/>
      <c r="BS252" s="119"/>
      <c r="BT252" s="119"/>
      <c r="BU252" s="119"/>
      <c r="BV252" s="119"/>
      <c r="BW252" s="119"/>
      <c r="BX252" s="119"/>
      <c r="BY252" s="119"/>
      <c r="BZ252" s="119"/>
      <c r="CA252" s="119"/>
      <c r="CB252" s="119"/>
      <c r="CC252" s="119"/>
      <c r="CD252" s="119"/>
      <c r="CE252" s="119"/>
      <c r="CF252" s="119"/>
      <c r="CG252" s="119"/>
      <c r="CH252" s="119"/>
      <c r="CI252" s="119"/>
      <c r="CJ252" s="119"/>
      <c r="CK252" s="119"/>
      <c r="CL252" s="119"/>
      <c r="CM252" s="119"/>
      <c r="CN252" s="119"/>
      <c r="CO252" s="119"/>
      <c r="CP252" s="119"/>
      <c r="CQ252" s="119"/>
      <c r="CR252" s="119"/>
      <c r="CS252" s="119"/>
      <c r="CT252" s="119"/>
      <c r="CU252" s="119"/>
      <c r="CV252" s="119"/>
      <c r="CW252" s="119"/>
      <c r="CX252" s="119"/>
      <c r="CY252" s="119"/>
      <c r="CZ252" s="119"/>
      <c r="DA252" s="119"/>
      <c r="DB252" s="119"/>
      <c r="DC252" s="119"/>
      <c r="DD252" s="119"/>
      <c r="DE252" s="119"/>
      <c r="DF252" s="119"/>
      <c r="DG252" s="119"/>
      <c r="DH252" s="119"/>
      <c r="DI252" s="119"/>
      <c r="DJ252" s="119"/>
      <c r="DK252" s="119"/>
      <c r="DL252" s="119"/>
      <c r="DM252" s="119"/>
      <c r="DN252" s="119"/>
      <c r="DO252" s="119"/>
      <c r="DP252" s="119"/>
      <c r="DQ252" s="119"/>
      <c r="DR252" s="119"/>
      <c r="DS252" s="119"/>
      <c r="DT252" s="119"/>
      <c r="DU252" s="119"/>
      <c r="DV252" s="119"/>
      <c r="DW252" s="119"/>
      <c r="DX252" s="119"/>
      <c r="DY252" s="119"/>
      <c r="DZ252" s="119"/>
      <c r="EA252" s="119"/>
      <c r="EB252" s="119"/>
      <c r="EC252" s="119"/>
      <c r="ED252" s="119"/>
      <c r="EE252" s="119"/>
      <c r="EF252" s="119"/>
      <c r="EG252" s="119"/>
      <c r="EH252" s="119"/>
      <c r="EI252" s="119"/>
      <c r="EJ252" s="119"/>
      <c r="EK252" s="119"/>
      <c r="EL252" s="119"/>
      <c r="EM252" s="119"/>
      <c r="EN252" s="119"/>
      <c r="EO252" s="119"/>
      <c r="EP252" s="119"/>
      <c r="EQ252" s="119"/>
      <c r="ER252" s="119"/>
      <c r="ES252" s="119"/>
      <c r="ET252" s="119"/>
      <c r="EU252" s="119"/>
      <c r="EV252" s="119"/>
      <c r="EW252" s="119"/>
      <c r="EX252" s="119"/>
      <c r="EY252" s="119"/>
      <c r="EZ252" s="119"/>
      <c r="FA252" s="119"/>
      <c r="FB252" s="119"/>
      <c r="FC252" s="119"/>
    </row>
    <row r="253" spans="1:159" s="121" customFormat="1" x14ac:dyDescent="0.3">
      <c r="A253" s="124">
        <v>41456</v>
      </c>
      <c r="B253" s="143">
        <f>_xll.GetPrice(B$2, "MonthlyAverage", "Mid", EOMONTH($A253, 0))</f>
        <v>358.89</v>
      </c>
      <c r="C253" s="141">
        <f>_xll.GetPrice(C$2, "MonthlyAverage", "Mid", EOMONTH($A253, 0))</f>
        <v>371.63</v>
      </c>
      <c r="D253" s="127">
        <f t="shared" si="64"/>
        <v>12.740000000000009</v>
      </c>
      <c r="E253" s="141">
        <f>_xll.GetPrice(E$2, "MonthlyAverage", "Mid", EOMONTH($A253, 0))</f>
        <v>339.24</v>
      </c>
      <c r="F253" s="141">
        <f>_xll.GetPrice(F$2, "MonthlyAverage", "Mid", EOMONTH($A253, 0))</f>
        <v>353.63</v>
      </c>
      <c r="G253" s="127">
        <f t="shared" si="65"/>
        <v>14.389999999999986</v>
      </c>
      <c r="H253" s="141">
        <f>_xll.GetPrice(H$2, "MonthlyAverage", "Mid", EOMONTH($A253, 0))</f>
        <v>343.88</v>
      </c>
      <c r="I253" s="141">
        <f>_xll.GetPrice(I$2, "MonthlyAverage", "Mid", EOMONTH($A253, 0))</f>
        <v>352.63</v>
      </c>
      <c r="J253" s="127">
        <f t="shared" si="66"/>
        <v>8.75</v>
      </c>
      <c r="K253" s="141" t="str">
        <f>_xll.GetPrice(K$2, , "Mid", EOMONTH($A253, 0))</f>
        <v>#N/A No price available before 20/06/2014</v>
      </c>
      <c r="L253" s="141" t="str">
        <f>_xll.GetPrice(L$2, , "Mid", EOMONTH($A253, 0))</f>
        <v>#N/A No price available before 21/11/2014</v>
      </c>
      <c r="M253" s="127" t="e">
        <f t="shared" si="54"/>
        <v>#VALUE!</v>
      </c>
      <c r="N253" s="141" t="str">
        <f>_xll.GetPrice(N$2, , "Mid", EOMONTH($A253, 0))</f>
        <v>#N/A No price available before 11/07/2014</v>
      </c>
      <c r="O253" s="141" t="str">
        <f>_xll.GetPrice(O$2, , "Mid", EOMONTH($A253, 0))</f>
        <v>#N/A No price available before 15/03/2019</v>
      </c>
      <c r="P253" s="127" t="e">
        <f t="shared" si="55"/>
        <v>#VALUE!</v>
      </c>
      <c r="Q253" s="141">
        <f>_xll.GetPrice(Q$2, "MonthlyAverage", "Mid", EOMONTH($A253, 0))</f>
        <v>128.75</v>
      </c>
      <c r="R253" s="141">
        <f>_xll.GetPrice(R$2, , "Mid", EOMONTH($A253, 0))</f>
        <v>185</v>
      </c>
      <c r="S253" s="141">
        <f>_xll.GetPrice(S$2, , "Mid", EOMONTH($A253, 0))</f>
        <v>200</v>
      </c>
      <c r="T253" s="127">
        <f t="shared" si="67"/>
        <v>15</v>
      </c>
      <c r="U253" s="141">
        <f>_xll.GetPrice(U$2, "MonthlyAverage", "Mid", EOMONTH($A253, 0))</f>
        <v>358.13</v>
      </c>
      <c r="V253" s="141">
        <f>_xll.GetPrice(V$2, "MonthlyAverage", "Mid", EOMONTH($A253, 0))</f>
        <v>374.07</v>
      </c>
      <c r="W253" s="127">
        <f t="shared" si="68"/>
        <v>15.939999999999998</v>
      </c>
      <c r="X253" s="141" t="str">
        <f>_xll.GetPrice(X$2, "MonthlyAverage", "Mid", EOMONTH($A253, 0))</f>
        <v>#N/A No price available for MonthlyAverage before 29/05/2015</v>
      </c>
      <c r="Y253" s="141">
        <f>_xll.GetPrice(Y$2, "MonthlyAverage", "Mid", EOMONTH($A253, 0))</f>
        <v>328.76</v>
      </c>
      <c r="Z253" s="141">
        <f>_xll.GetPrice(Z$2, "MonthlyAverage", "Mid", EOMONTH($A253, 0))</f>
        <v>337.58</v>
      </c>
      <c r="AA253" s="141" t="str">
        <f>_xll.GetPrice(AA$2, "MonthlyAverage", "Mid", EOMONTH($A253, 0))</f>
        <v>#N/A No price available for MonthlyAverage before 31/12/2013</v>
      </c>
      <c r="AB253" s="127" t="e">
        <f t="shared" si="69"/>
        <v>#VALUE!</v>
      </c>
      <c r="AC253" s="142" t="e">
        <f t="shared" si="59"/>
        <v>#VALUE!</v>
      </c>
      <c r="AD253" s="119" t="e">
        <f t="shared" si="60"/>
        <v>#VALUE!</v>
      </c>
      <c r="AE253" s="119">
        <f t="shared" si="61"/>
        <v>-0.75999999999999091</v>
      </c>
      <c r="AF253" s="119">
        <f t="shared" si="62"/>
        <v>2.4399999999999977</v>
      </c>
      <c r="AG253" s="119">
        <f t="shared" si="63"/>
        <v>-8.8199999999999932</v>
      </c>
      <c r="AH253" s="119"/>
      <c r="AI253" s="119"/>
      <c r="AJ253" s="119"/>
      <c r="AK253" s="119"/>
      <c r="AL253" s="119"/>
      <c r="AM253" s="119"/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/>
      <c r="BB253" s="119"/>
      <c r="BC253" s="119"/>
      <c r="BD253" s="119"/>
      <c r="BE253" s="119"/>
      <c r="BF253" s="119"/>
      <c r="BG253" s="119"/>
      <c r="BH253" s="119"/>
      <c r="BI253" s="119"/>
      <c r="BJ253" s="119"/>
      <c r="BK253" s="119"/>
      <c r="BL253" s="119"/>
      <c r="BM253" s="119"/>
      <c r="BN253" s="119"/>
      <c r="BO253" s="119"/>
      <c r="BP253" s="119"/>
      <c r="BQ253" s="119"/>
      <c r="BR253" s="119"/>
      <c r="BS253" s="119"/>
      <c r="BT253" s="119"/>
      <c r="BU253" s="119"/>
      <c r="BV253" s="119"/>
      <c r="BW253" s="119"/>
      <c r="BX253" s="119"/>
      <c r="BY253" s="119"/>
      <c r="BZ253" s="119"/>
      <c r="CA253" s="119"/>
      <c r="CB253" s="119"/>
      <c r="CC253" s="119"/>
      <c r="CD253" s="119"/>
      <c r="CE253" s="119"/>
      <c r="CF253" s="119"/>
      <c r="CG253" s="119"/>
      <c r="CH253" s="119"/>
      <c r="CI253" s="119"/>
      <c r="CJ253" s="119"/>
      <c r="CK253" s="119"/>
      <c r="CL253" s="119"/>
      <c r="CM253" s="119"/>
      <c r="CN253" s="119"/>
      <c r="CO253" s="119"/>
      <c r="CP253" s="119"/>
      <c r="CQ253" s="119"/>
      <c r="CR253" s="119"/>
      <c r="CS253" s="119"/>
      <c r="CT253" s="119"/>
      <c r="CU253" s="119"/>
      <c r="CV253" s="119"/>
      <c r="CW253" s="119"/>
      <c r="CX253" s="119"/>
      <c r="CY253" s="119"/>
      <c r="CZ253" s="119"/>
      <c r="DA253" s="119"/>
      <c r="DB253" s="119"/>
      <c r="DC253" s="119"/>
      <c r="DD253" s="119"/>
      <c r="DE253" s="119"/>
      <c r="DF253" s="119"/>
      <c r="DG253" s="119"/>
      <c r="DH253" s="119"/>
      <c r="DI253" s="119"/>
      <c r="DJ253" s="119"/>
      <c r="DK253" s="119"/>
      <c r="DL253" s="119"/>
      <c r="DM253" s="119"/>
      <c r="DN253" s="119"/>
      <c r="DO253" s="119"/>
      <c r="DP253" s="119"/>
      <c r="DQ253" s="119"/>
      <c r="DR253" s="119"/>
      <c r="DS253" s="119"/>
      <c r="DT253" s="119"/>
      <c r="DU253" s="119"/>
      <c r="DV253" s="119"/>
      <c r="DW253" s="119"/>
      <c r="DX253" s="119"/>
      <c r="DY253" s="119"/>
      <c r="DZ253" s="119"/>
      <c r="EA253" s="119"/>
      <c r="EB253" s="119"/>
      <c r="EC253" s="119"/>
      <c r="ED253" s="119"/>
      <c r="EE253" s="119"/>
      <c r="EF253" s="119"/>
      <c r="EG253" s="119"/>
      <c r="EH253" s="119"/>
      <c r="EI253" s="119"/>
      <c r="EJ253" s="119"/>
      <c r="EK253" s="119"/>
      <c r="EL253" s="119"/>
      <c r="EM253" s="119"/>
      <c r="EN253" s="119"/>
      <c r="EO253" s="119"/>
      <c r="EP253" s="119"/>
      <c r="EQ253" s="119"/>
      <c r="ER253" s="119"/>
      <c r="ES253" s="119"/>
      <c r="ET253" s="119"/>
      <c r="EU253" s="119"/>
      <c r="EV253" s="119"/>
      <c r="EW253" s="119"/>
      <c r="EX253" s="119"/>
      <c r="EY253" s="119"/>
      <c r="EZ253" s="119"/>
      <c r="FA253" s="119"/>
      <c r="FB253" s="119"/>
      <c r="FC253" s="119"/>
    </row>
    <row r="254" spans="1:159" s="121" customFormat="1" x14ac:dyDescent="0.3">
      <c r="A254" s="124">
        <v>41487</v>
      </c>
      <c r="B254" s="143">
        <f>_xll.GetPrice(B$2, "MonthlyAverage", "Mid", EOMONTH($A254, 0))</f>
        <v>370.42</v>
      </c>
      <c r="C254" s="141">
        <f>_xll.GetPrice(C$2, "MonthlyAverage", "Mid", EOMONTH($A254, 0))</f>
        <v>383.8</v>
      </c>
      <c r="D254" s="127">
        <f t="shared" si="64"/>
        <v>13.379999999999995</v>
      </c>
      <c r="E254" s="141">
        <f>_xll.GetPrice(E$2, "MonthlyAverage", "Mid", EOMONTH($A254, 0))</f>
        <v>350.97</v>
      </c>
      <c r="F254" s="141">
        <f>_xll.GetPrice(F$2, "MonthlyAverage", "Mid", EOMONTH($A254, 0))</f>
        <v>365.8</v>
      </c>
      <c r="G254" s="127">
        <f t="shared" si="65"/>
        <v>14.829999999999984</v>
      </c>
      <c r="H254" s="141">
        <f>_xll.GetPrice(H$2, "MonthlyAverage", "Mid", EOMONTH($A254, 0))</f>
        <v>356.4</v>
      </c>
      <c r="I254" s="141">
        <f>_xll.GetPrice(I$2, "MonthlyAverage", "Mid", EOMONTH($A254, 0))</f>
        <v>364.8</v>
      </c>
      <c r="J254" s="127">
        <f t="shared" si="66"/>
        <v>8.4000000000000341</v>
      </c>
      <c r="K254" s="141" t="str">
        <f>_xll.GetPrice(K$2, , "Mid", EOMONTH($A254, 0))</f>
        <v>#N/A No price available before 20/06/2014</v>
      </c>
      <c r="L254" s="141" t="str">
        <f>_xll.GetPrice(L$2, , "Mid", EOMONTH($A254, 0))</f>
        <v>#N/A No price available before 21/11/2014</v>
      </c>
      <c r="M254" s="127" t="e">
        <f t="shared" si="54"/>
        <v>#VALUE!</v>
      </c>
      <c r="N254" s="141" t="str">
        <f>_xll.GetPrice(N$2, , "Mid", EOMONTH($A254, 0))</f>
        <v>#N/A No price available before 11/07/2014</v>
      </c>
      <c r="O254" s="141" t="str">
        <f>_xll.GetPrice(O$2, , "Mid", EOMONTH($A254, 0))</f>
        <v>#N/A No price available before 15/03/2019</v>
      </c>
      <c r="P254" s="127" t="e">
        <f t="shared" si="55"/>
        <v>#VALUE!</v>
      </c>
      <c r="Q254" s="141">
        <f>_xll.GetPrice(Q$2, "MonthlyAverage", "Mid", EOMONTH($A254, 0))</f>
        <v>127.5</v>
      </c>
      <c r="R254" s="141">
        <f>_xll.GetPrice(R$2, , "Mid", EOMONTH($A254, 0))</f>
        <v>195</v>
      </c>
      <c r="S254" s="141">
        <f>_xll.GetPrice(S$2, , "Mid", EOMONTH($A254, 0))</f>
        <v>210</v>
      </c>
      <c r="T254" s="127">
        <f t="shared" si="67"/>
        <v>15</v>
      </c>
      <c r="U254" s="141">
        <f>_xll.GetPrice(U$2, "MonthlyAverage", "Mid", EOMONTH($A254, 0))</f>
        <v>349</v>
      </c>
      <c r="V254" s="141">
        <f>_xll.GetPrice(V$2, "MonthlyAverage", "Mid", EOMONTH($A254, 0))</f>
        <v>375.85</v>
      </c>
      <c r="W254" s="127">
        <f t="shared" si="68"/>
        <v>26.850000000000023</v>
      </c>
      <c r="X254" s="141" t="str">
        <f>_xll.GetPrice(X$2, "MonthlyAverage", "Mid", EOMONTH($A254, 0))</f>
        <v>#N/A No price available for MonthlyAverage before 29/05/2015</v>
      </c>
      <c r="Y254" s="141">
        <f>_xll.GetPrice(Y$2, "MonthlyAverage", "Mid", EOMONTH($A254, 0))</f>
        <v>335.42</v>
      </c>
      <c r="Z254" s="141">
        <f>_xll.GetPrice(Z$2, "MonthlyAverage", "Mid", EOMONTH($A254, 0))</f>
        <v>351.36</v>
      </c>
      <c r="AA254" s="141" t="str">
        <f>_xll.GetPrice(AA$2, "MonthlyAverage", "Mid", EOMONTH($A254, 0))</f>
        <v>#N/A No price available for MonthlyAverage before 31/12/2013</v>
      </c>
      <c r="AB254" s="127" t="e">
        <f t="shared" si="69"/>
        <v>#VALUE!</v>
      </c>
      <c r="AC254" s="142" t="e">
        <f t="shared" si="59"/>
        <v>#VALUE!</v>
      </c>
      <c r="AD254" s="119" t="e">
        <f t="shared" si="60"/>
        <v>#VALUE!</v>
      </c>
      <c r="AE254" s="119">
        <f t="shared" si="61"/>
        <v>-21.420000000000016</v>
      </c>
      <c r="AF254" s="119">
        <f t="shared" si="62"/>
        <v>-7.9499999999999886</v>
      </c>
      <c r="AG254" s="119">
        <f t="shared" si="63"/>
        <v>-15.939999999999998</v>
      </c>
      <c r="AH254" s="119"/>
      <c r="AI254" s="119"/>
      <c r="AJ254" s="119"/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119"/>
      <c r="BF254" s="119"/>
      <c r="BG254" s="119"/>
      <c r="BH254" s="119"/>
      <c r="BI254" s="119"/>
      <c r="BJ254" s="119"/>
      <c r="BK254" s="119"/>
      <c r="BL254" s="119"/>
      <c r="BM254" s="119"/>
      <c r="BN254" s="119"/>
      <c r="BO254" s="119"/>
      <c r="BP254" s="119"/>
      <c r="BQ254" s="119"/>
      <c r="BR254" s="119"/>
      <c r="BS254" s="119"/>
      <c r="BT254" s="119"/>
      <c r="BU254" s="119"/>
      <c r="BV254" s="119"/>
      <c r="BW254" s="119"/>
      <c r="BX254" s="119"/>
      <c r="BY254" s="119"/>
      <c r="BZ254" s="119"/>
      <c r="CA254" s="119"/>
      <c r="CB254" s="119"/>
      <c r="CC254" s="119"/>
      <c r="CD254" s="119"/>
      <c r="CE254" s="119"/>
      <c r="CF254" s="119"/>
      <c r="CG254" s="119"/>
      <c r="CH254" s="119"/>
      <c r="CI254" s="119"/>
      <c r="CJ254" s="119"/>
      <c r="CK254" s="119"/>
      <c r="CL254" s="119"/>
      <c r="CM254" s="119"/>
      <c r="CN254" s="119"/>
      <c r="CO254" s="119"/>
      <c r="CP254" s="119"/>
      <c r="CQ254" s="119"/>
      <c r="CR254" s="119"/>
      <c r="CS254" s="119"/>
      <c r="CT254" s="119"/>
      <c r="CU254" s="119"/>
      <c r="CV254" s="119"/>
      <c r="CW254" s="119"/>
      <c r="CX254" s="119"/>
      <c r="CY254" s="119"/>
      <c r="CZ254" s="119"/>
      <c r="DA254" s="119"/>
      <c r="DB254" s="119"/>
      <c r="DC254" s="119"/>
      <c r="DD254" s="119"/>
      <c r="DE254" s="119"/>
      <c r="DF254" s="119"/>
      <c r="DG254" s="119"/>
      <c r="DH254" s="119"/>
      <c r="DI254" s="119"/>
      <c r="DJ254" s="119"/>
      <c r="DK254" s="119"/>
      <c r="DL254" s="119"/>
      <c r="DM254" s="119"/>
      <c r="DN254" s="119"/>
      <c r="DO254" s="119"/>
      <c r="DP254" s="119"/>
      <c r="DQ254" s="119"/>
      <c r="DR254" s="119"/>
      <c r="DS254" s="119"/>
      <c r="DT254" s="119"/>
      <c r="DU254" s="119"/>
      <c r="DV254" s="119"/>
      <c r="DW254" s="119"/>
      <c r="DX254" s="119"/>
      <c r="DY254" s="119"/>
      <c r="DZ254" s="119"/>
      <c r="EA254" s="119"/>
      <c r="EB254" s="119"/>
      <c r="EC254" s="119"/>
      <c r="ED254" s="119"/>
      <c r="EE254" s="119"/>
      <c r="EF254" s="119"/>
      <c r="EG254" s="119"/>
      <c r="EH254" s="119"/>
      <c r="EI254" s="119"/>
      <c r="EJ254" s="119"/>
      <c r="EK254" s="119"/>
      <c r="EL254" s="119"/>
      <c r="EM254" s="119"/>
      <c r="EN254" s="119"/>
      <c r="EO254" s="119"/>
      <c r="EP254" s="119"/>
      <c r="EQ254" s="119"/>
      <c r="ER254" s="119"/>
      <c r="ES254" s="119"/>
      <c r="ET254" s="119"/>
      <c r="EU254" s="119"/>
      <c r="EV254" s="119"/>
      <c r="EW254" s="119"/>
      <c r="EX254" s="119"/>
      <c r="EY254" s="119"/>
      <c r="EZ254" s="119"/>
      <c r="FA254" s="119"/>
      <c r="FB254" s="119"/>
      <c r="FC254" s="119"/>
    </row>
    <row r="255" spans="1:159" s="121" customFormat="1" x14ac:dyDescent="0.3">
      <c r="A255" s="124">
        <v>41518</v>
      </c>
      <c r="B255" s="143">
        <f>_xll.GetPrice(B$2, "MonthlyAverage", "Mid", EOMONTH($A255, 0))</f>
        <v>359.53</v>
      </c>
      <c r="C255" s="141">
        <f>_xll.GetPrice(C$2, "MonthlyAverage", "Mid", EOMONTH($A255, 0))</f>
        <v>373.25</v>
      </c>
      <c r="D255" s="127">
        <f t="shared" si="64"/>
        <v>13.720000000000027</v>
      </c>
      <c r="E255" s="141">
        <f>_xll.GetPrice(E$2, "MonthlyAverage", "Mid", EOMONTH($A255, 0))</f>
        <v>341.26</v>
      </c>
      <c r="F255" s="141">
        <f>_xll.GetPrice(F$2, "MonthlyAverage", "Mid", EOMONTH($A255, 0))</f>
        <v>355.25</v>
      </c>
      <c r="G255" s="127">
        <f t="shared" si="65"/>
        <v>13.990000000000009</v>
      </c>
      <c r="H255" s="141">
        <f>_xll.GetPrice(H$2, "MonthlyAverage", "Mid", EOMONTH($A255, 0))</f>
        <v>345.25</v>
      </c>
      <c r="I255" s="141">
        <f>_xll.GetPrice(I$2, "MonthlyAverage", "Mid", EOMONTH($A255, 0))</f>
        <v>354.25</v>
      </c>
      <c r="J255" s="127">
        <f t="shared" si="66"/>
        <v>9</v>
      </c>
      <c r="K255" s="141" t="str">
        <f>_xll.GetPrice(K$2, , "Mid", EOMONTH($A255, 0))</f>
        <v>#N/A No price available before 20/06/2014</v>
      </c>
      <c r="L255" s="141" t="str">
        <f>_xll.GetPrice(L$2, , "Mid", EOMONTH($A255, 0))</f>
        <v>#N/A No price available before 21/11/2014</v>
      </c>
      <c r="M255" s="127" t="e">
        <f t="shared" si="54"/>
        <v>#VALUE!</v>
      </c>
      <c r="N255" s="141" t="str">
        <f>_xll.GetPrice(N$2, , "Mid", EOMONTH($A255, 0))</f>
        <v>#N/A No price available before 11/07/2014</v>
      </c>
      <c r="O255" s="141" t="str">
        <f>_xll.GetPrice(O$2, , "Mid", EOMONTH($A255, 0))</f>
        <v>#N/A No price available before 15/03/2019</v>
      </c>
      <c r="P255" s="127" t="e">
        <f t="shared" si="55"/>
        <v>#VALUE!</v>
      </c>
      <c r="Q255" s="141">
        <f>_xll.GetPrice(Q$2, "MonthlyAverage", "Mid", EOMONTH($A255, 0))</f>
        <v>126.25</v>
      </c>
      <c r="R255" s="141">
        <f>_xll.GetPrice(R$2, , "Mid", EOMONTH($A255, 0))</f>
        <v>195</v>
      </c>
      <c r="S255" s="141">
        <f>_xll.GetPrice(S$2, , "Mid", EOMONTH($A255, 0))</f>
        <v>210</v>
      </c>
      <c r="T255" s="127">
        <f t="shared" si="67"/>
        <v>15</v>
      </c>
      <c r="U255" s="141">
        <f>_xll.GetPrice(U$2, "MonthlyAverage", "Mid", EOMONTH($A255, 0))</f>
        <v>342.5</v>
      </c>
      <c r="V255" s="141">
        <f>_xll.GetPrice(V$2, "MonthlyAverage", "Mid", EOMONTH($A255, 0))</f>
        <v>372.32</v>
      </c>
      <c r="W255" s="127">
        <f t="shared" si="68"/>
        <v>29.819999999999993</v>
      </c>
      <c r="X255" s="141" t="str">
        <f>_xll.GetPrice(X$2, "MonthlyAverage", "Mid", EOMONTH($A255, 0))</f>
        <v>#N/A No price available for MonthlyAverage before 29/05/2015</v>
      </c>
      <c r="Y255" s="141">
        <f>_xll.GetPrice(Y$2, "MonthlyAverage", "Mid", EOMONTH($A255, 0))</f>
        <v>337.13</v>
      </c>
      <c r="Z255" s="141">
        <f>_xll.GetPrice(Z$2, "MonthlyAverage", "Mid", EOMONTH($A255, 0))</f>
        <v>343.81</v>
      </c>
      <c r="AA255" s="141" t="str">
        <f>_xll.GetPrice(AA$2, "MonthlyAverage", "Mid", EOMONTH($A255, 0))</f>
        <v>#N/A No price available for MonthlyAverage before 31/12/2013</v>
      </c>
      <c r="AB255" s="127" t="e">
        <f t="shared" si="69"/>
        <v>#VALUE!</v>
      </c>
      <c r="AC255" s="142" t="e">
        <f t="shared" si="59"/>
        <v>#VALUE!</v>
      </c>
      <c r="AD255" s="119" t="e">
        <f t="shared" si="60"/>
        <v>#VALUE!</v>
      </c>
      <c r="AE255" s="119">
        <f t="shared" si="61"/>
        <v>-17.029999999999973</v>
      </c>
      <c r="AF255" s="119">
        <f t="shared" si="62"/>
        <v>-0.93000000000000682</v>
      </c>
      <c r="AG255" s="119">
        <f t="shared" si="63"/>
        <v>-6.6800000000000068</v>
      </c>
      <c r="AH255" s="119"/>
      <c r="AI255" s="119"/>
      <c r="AJ255" s="119"/>
      <c r="AK255" s="119"/>
      <c r="AL255" s="119"/>
      <c r="AM255" s="119"/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/>
      <c r="BB255" s="119"/>
      <c r="BC255" s="119"/>
      <c r="BD255" s="119"/>
      <c r="BE255" s="119"/>
      <c r="BF255" s="119"/>
      <c r="BG255" s="119"/>
      <c r="BH255" s="119"/>
      <c r="BI255" s="119"/>
      <c r="BJ255" s="119"/>
      <c r="BK255" s="119"/>
      <c r="BL255" s="119"/>
      <c r="BM255" s="119"/>
      <c r="BN255" s="119"/>
      <c r="BO255" s="119"/>
      <c r="BP255" s="119"/>
      <c r="BQ255" s="119"/>
      <c r="BR255" s="119"/>
      <c r="BS255" s="119"/>
      <c r="BT255" s="119"/>
      <c r="BU255" s="119"/>
      <c r="BV255" s="119"/>
      <c r="BW255" s="119"/>
      <c r="BX255" s="119"/>
      <c r="BY255" s="119"/>
      <c r="BZ255" s="119"/>
      <c r="CA255" s="119"/>
      <c r="CB255" s="119"/>
      <c r="CC255" s="119"/>
      <c r="CD255" s="119"/>
      <c r="CE255" s="119"/>
      <c r="CF255" s="119"/>
      <c r="CG255" s="119"/>
      <c r="CH255" s="119"/>
      <c r="CI255" s="119"/>
      <c r="CJ255" s="119"/>
      <c r="CK255" s="119"/>
      <c r="CL255" s="119"/>
      <c r="CM255" s="119"/>
      <c r="CN255" s="119"/>
      <c r="CO255" s="119"/>
      <c r="CP255" s="119"/>
      <c r="CQ255" s="119"/>
      <c r="CR255" s="119"/>
      <c r="CS255" s="119"/>
      <c r="CT255" s="119"/>
      <c r="CU255" s="119"/>
      <c r="CV255" s="119"/>
      <c r="CW255" s="119"/>
      <c r="CX255" s="119"/>
      <c r="CY255" s="119"/>
      <c r="CZ255" s="119"/>
      <c r="DA255" s="119"/>
      <c r="DB255" s="119"/>
      <c r="DC255" s="119"/>
      <c r="DD255" s="119"/>
      <c r="DE255" s="119"/>
      <c r="DF255" s="119"/>
      <c r="DG255" s="119"/>
      <c r="DH255" s="119"/>
      <c r="DI255" s="119"/>
      <c r="DJ255" s="119"/>
      <c r="DK255" s="119"/>
      <c r="DL255" s="119"/>
      <c r="DM255" s="119"/>
      <c r="DN255" s="119"/>
      <c r="DO255" s="119"/>
      <c r="DP255" s="119"/>
      <c r="DQ255" s="119"/>
      <c r="DR255" s="119"/>
      <c r="DS255" s="119"/>
      <c r="DT255" s="119"/>
      <c r="DU255" s="119"/>
      <c r="DV255" s="119"/>
      <c r="DW255" s="119"/>
      <c r="DX255" s="119"/>
      <c r="DY255" s="119"/>
      <c r="DZ255" s="119"/>
      <c r="EA255" s="119"/>
      <c r="EB255" s="119"/>
      <c r="EC255" s="119"/>
      <c r="ED255" s="119"/>
      <c r="EE255" s="119"/>
      <c r="EF255" s="119"/>
      <c r="EG255" s="119"/>
      <c r="EH255" s="119"/>
      <c r="EI255" s="119"/>
      <c r="EJ255" s="119"/>
      <c r="EK255" s="119"/>
      <c r="EL255" s="119"/>
      <c r="EM255" s="119"/>
      <c r="EN255" s="119"/>
      <c r="EO255" s="119"/>
      <c r="EP255" s="119"/>
      <c r="EQ255" s="119"/>
      <c r="ER255" s="119"/>
      <c r="ES255" s="119"/>
      <c r="ET255" s="119"/>
      <c r="EU255" s="119"/>
      <c r="EV255" s="119"/>
      <c r="EW255" s="119"/>
      <c r="EX255" s="119"/>
      <c r="EY255" s="119"/>
      <c r="EZ255" s="119"/>
      <c r="FA255" s="119"/>
      <c r="FB255" s="119"/>
      <c r="FC255" s="119"/>
    </row>
    <row r="256" spans="1:159" s="121" customFormat="1" x14ac:dyDescent="0.3">
      <c r="A256" s="124">
        <v>41548</v>
      </c>
      <c r="B256" s="143">
        <f>_xll.GetPrice(B$2, "MonthlyAverage", "Mid", EOMONTH($A256, 0))</f>
        <v>367.41</v>
      </c>
      <c r="C256" s="141">
        <f>_xll.GetPrice(C$2, "MonthlyAverage", "Mid", EOMONTH($A256, 0))</f>
        <v>375.63</v>
      </c>
      <c r="D256" s="127">
        <f t="shared" si="64"/>
        <v>8.2199999999999704</v>
      </c>
      <c r="E256" s="141">
        <f>_xll.GetPrice(E$2, "MonthlyAverage", "Mid", EOMONTH($A256, 0))</f>
        <v>345.02</v>
      </c>
      <c r="F256" s="141">
        <f>_xll.GetPrice(F$2, "MonthlyAverage", "Mid", EOMONTH($A256, 0))</f>
        <v>356.13</v>
      </c>
      <c r="G256" s="127">
        <f t="shared" si="65"/>
        <v>11.110000000000014</v>
      </c>
      <c r="H256" s="141">
        <f>_xll.GetPrice(H$2, "MonthlyAverage", "Mid", EOMONTH($A256, 0))</f>
        <v>349.13</v>
      </c>
      <c r="I256" s="141">
        <f>_xll.GetPrice(I$2, "MonthlyAverage", "Mid", EOMONTH($A256, 0))</f>
        <v>356.63</v>
      </c>
      <c r="J256" s="127">
        <f t="shared" si="66"/>
        <v>7.5</v>
      </c>
      <c r="K256" s="141" t="str">
        <f>_xll.GetPrice(K$2, , "Mid", EOMONTH($A256, 0))</f>
        <v>#N/A No price available before 20/06/2014</v>
      </c>
      <c r="L256" s="141" t="str">
        <f>_xll.GetPrice(L$2, , "Mid", EOMONTH($A256, 0))</f>
        <v>#N/A No price available before 21/11/2014</v>
      </c>
      <c r="M256" s="127" t="e">
        <f t="shared" si="54"/>
        <v>#VALUE!</v>
      </c>
      <c r="N256" s="141" t="str">
        <f>_xll.GetPrice(N$2, , "Mid", EOMONTH($A256, 0))</f>
        <v>#N/A No price available before 11/07/2014</v>
      </c>
      <c r="O256" s="141" t="str">
        <f>_xll.GetPrice(O$2, , "Mid", EOMONTH($A256, 0))</f>
        <v>#N/A No price available before 15/03/2019</v>
      </c>
      <c r="P256" s="127" t="e">
        <f t="shared" si="55"/>
        <v>#VALUE!</v>
      </c>
      <c r="Q256" s="141">
        <f>_xll.GetPrice(Q$2, "MonthlyAverage", "Mid", EOMONTH($A256, 0))</f>
        <v>116.25</v>
      </c>
      <c r="R256" s="141">
        <f>_xll.GetPrice(R$2, , "Mid", EOMONTH($A256, 0))</f>
        <v>185</v>
      </c>
      <c r="S256" s="141">
        <f>_xll.GetPrice(S$2, , "Mid", EOMONTH($A256, 0))</f>
        <v>200</v>
      </c>
      <c r="T256" s="127">
        <f t="shared" si="67"/>
        <v>15</v>
      </c>
      <c r="U256" s="141">
        <f>_xll.GetPrice(U$2, "MonthlyAverage", "Mid", EOMONTH($A256, 0))</f>
        <v>344.88</v>
      </c>
      <c r="V256" s="141">
        <f>_xll.GetPrice(V$2, "MonthlyAverage", "Mid", EOMONTH($A256, 0))</f>
        <v>370.22</v>
      </c>
      <c r="W256" s="127">
        <f t="shared" si="68"/>
        <v>25.340000000000032</v>
      </c>
      <c r="X256" s="141" t="str">
        <f>_xll.GetPrice(X$2, "MonthlyAverage", "Mid", EOMONTH($A256, 0))</f>
        <v>#N/A No price available for MonthlyAverage before 29/05/2015</v>
      </c>
      <c r="Y256" s="141">
        <f>_xll.GetPrice(Y$2, "MonthlyAverage", "Mid", EOMONTH($A256, 0))</f>
        <v>340.75</v>
      </c>
      <c r="Z256" s="141">
        <f>_xll.GetPrice(Z$2, "MonthlyAverage", "Mid", EOMONTH($A256, 0))</f>
        <v>347.61</v>
      </c>
      <c r="AA256" s="141" t="str">
        <f>_xll.GetPrice(AA$2, "MonthlyAverage", "Mid", EOMONTH($A256, 0))</f>
        <v>#N/A No price available for MonthlyAverage before 31/12/2013</v>
      </c>
      <c r="AB256" s="127" t="e">
        <f t="shared" si="69"/>
        <v>#VALUE!</v>
      </c>
      <c r="AC256" s="142" t="e">
        <f t="shared" si="59"/>
        <v>#VALUE!</v>
      </c>
      <c r="AD256" s="119" t="e">
        <f t="shared" si="60"/>
        <v>#VALUE!</v>
      </c>
      <c r="AE256" s="119">
        <f t="shared" si="61"/>
        <v>-22.53000000000003</v>
      </c>
      <c r="AF256" s="119">
        <f t="shared" si="62"/>
        <v>-5.4099999999999682</v>
      </c>
      <c r="AG256" s="119">
        <f t="shared" si="63"/>
        <v>-6.8600000000000136</v>
      </c>
      <c r="AH256" s="119"/>
      <c r="AI256" s="119"/>
      <c r="AJ256" s="119"/>
      <c r="AK256" s="119"/>
      <c r="AL256" s="119"/>
      <c r="AM256" s="119"/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/>
      <c r="BB256" s="119"/>
      <c r="BC256" s="119"/>
      <c r="BD256" s="119"/>
      <c r="BE256" s="119"/>
      <c r="BF256" s="119"/>
      <c r="BG256" s="119"/>
      <c r="BH256" s="119"/>
      <c r="BI256" s="119"/>
      <c r="BJ256" s="119"/>
      <c r="BK256" s="119"/>
      <c r="BL256" s="119"/>
      <c r="BM256" s="119"/>
      <c r="BN256" s="119"/>
      <c r="BO256" s="119"/>
      <c r="BP256" s="119"/>
      <c r="BQ256" s="119"/>
      <c r="BR256" s="119"/>
      <c r="BS256" s="119"/>
      <c r="BT256" s="119"/>
      <c r="BU256" s="119"/>
      <c r="BV256" s="119"/>
      <c r="BW256" s="119"/>
      <c r="BX256" s="119"/>
      <c r="BY256" s="119"/>
      <c r="BZ256" s="119"/>
      <c r="CA256" s="119"/>
      <c r="CB256" s="119"/>
      <c r="CC256" s="119"/>
      <c r="CD256" s="119"/>
      <c r="CE256" s="119"/>
      <c r="CF256" s="119"/>
      <c r="CG256" s="119"/>
      <c r="CH256" s="119"/>
      <c r="CI256" s="119"/>
      <c r="CJ256" s="119"/>
      <c r="CK256" s="119"/>
      <c r="CL256" s="119"/>
      <c r="CM256" s="119"/>
      <c r="CN256" s="119"/>
      <c r="CO256" s="119"/>
      <c r="CP256" s="119"/>
      <c r="CQ256" s="119"/>
      <c r="CR256" s="119"/>
      <c r="CS256" s="119"/>
      <c r="CT256" s="119"/>
      <c r="CU256" s="119"/>
      <c r="CV256" s="119"/>
      <c r="CW256" s="119"/>
      <c r="CX256" s="119"/>
      <c r="CY256" s="119"/>
      <c r="CZ256" s="119"/>
      <c r="DA256" s="119"/>
      <c r="DB256" s="119"/>
      <c r="DC256" s="119"/>
      <c r="DD256" s="119"/>
      <c r="DE256" s="119"/>
      <c r="DF256" s="119"/>
      <c r="DG256" s="119"/>
      <c r="DH256" s="119"/>
      <c r="DI256" s="119"/>
      <c r="DJ256" s="119"/>
      <c r="DK256" s="119"/>
      <c r="DL256" s="119"/>
      <c r="DM256" s="119"/>
      <c r="DN256" s="119"/>
      <c r="DO256" s="119"/>
      <c r="DP256" s="119"/>
      <c r="DQ256" s="119"/>
      <c r="DR256" s="119"/>
      <c r="DS256" s="119"/>
      <c r="DT256" s="119"/>
      <c r="DU256" s="119"/>
      <c r="DV256" s="119"/>
      <c r="DW256" s="119"/>
      <c r="DX256" s="119"/>
      <c r="DY256" s="119"/>
      <c r="DZ256" s="119"/>
      <c r="EA256" s="119"/>
      <c r="EB256" s="119"/>
      <c r="EC256" s="119"/>
      <c r="ED256" s="119"/>
      <c r="EE256" s="119"/>
      <c r="EF256" s="119"/>
      <c r="EG256" s="119"/>
      <c r="EH256" s="119"/>
      <c r="EI256" s="119"/>
      <c r="EJ256" s="119"/>
      <c r="EK256" s="119"/>
      <c r="EL256" s="119"/>
      <c r="EM256" s="119"/>
      <c r="EN256" s="119"/>
      <c r="EO256" s="119"/>
      <c r="EP256" s="119"/>
      <c r="EQ256" s="119"/>
      <c r="ER256" s="119"/>
      <c r="ES256" s="119"/>
      <c r="ET256" s="119"/>
      <c r="EU256" s="119"/>
      <c r="EV256" s="119"/>
      <c r="EW256" s="119"/>
      <c r="EX256" s="119"/>
      <c r="EY256" s="119"/>
      <c r="EZ256" s="119"/>
      <c r="FA256" s="119"/>
      <c r="FB256" s="119"/>
      <c r="FC256" s="119"/>
    </row>
    <row r="257" spans="1:159" s="121" customFormat="1" x14ac:dyDescent="0.3">
      <c r="A257" s="124">
        <v>41579</v>
      </c>
      <c r="B257" s="143">
        <f>_xll.GetPrice(B$2, "MonthlyAverage", "Mid", EOMONTH($A257, 0))</f>
        <v>382.42</v>
      </c>
      <c r="C257" s="141">
        <f>_xll.GetPrice(C$2, "MonthlyAverage", "Mid", EOMONTH($A257, 0))</f>
        <v>398.6</v>
      </c>
      <c r="D257" s="127">
        <f t="shared" si="64"/>
        <v>16.180000000000007</v>
      </c>
      <c r="E257" s="141">
        <f>_xll.GetPrice(E$2, "MonthlyAverage", "Mid", EOMONTH($A257, 0))</f>
        <v>363.93</v>
      </c>
      <c r="F257" s="141">
        <f>_xll.GetPrice(F$2, "MonthlyAverage", "Mid", EOMONTH($A257, 0))</f>
        <v>378.6</v>
      </c>
      <c r="G257" s="127">
        <f t="shared" si="65"/>
        <v>14.670000000000016</v>
      </c>
      <c r="H257" s="141">
        <f>_xll.GetPrice(H$2, "MonthlyAverage", "Mid", EOMONTH($A257, 0))</f>
        <v>369.1</v>
      </c>
      <c r="I257" s="141">
        <f>_xll.GetPrice(I$2, "MonthlyAverage", "Mid", EOMONTH($A257, 0))</f>
        <v>379.6</v>
      </c>
      <c r="J257" s="127">
        <f t="shared" si="66"/>
        <v>10.5</v>
      </c>
      <c r="K257" s="141" t="str">
        <f>_xll.GetPrice(K$2, , "Mid", EOMONTH($A257, 0))</f>
        <v>#N/A No price available before 20/06/2014</v>
      </c>
      <c r="L257" s="141" t="str">
        <f>_xll.GetPrice(L$2, , "Mid", EOMONTH($A257, 0))</f>
        <v>#N/A No price available before 21/11/2014</v>
      </c>
      <c r="M257" s="127" t="e">
        <f t="shared" si="54"/>
        <v>#VALUE!</v>
      </c>
      <c r="N257" s="141" t="str">
        <f>_xll.GetPrice(N$2, , "Mid", EOMONTH($A257, 0))</f>
        <v>#N/A No price available before 11/07/2014</v>
      </c>
      <c r="O257" s="141" t="str">
        <f>_xll.GetPrice(O$2, , "Mid", EOMONTH($A257, 0))</f>
        <v>#N/A No price available before 15/03/2019</v>
      </c>
      <c r="P257" s="127" t="e">
        <f t="shared" si="55"/>
        <v>#VALUE!</v>
      </c>
      <c r="Q257" s="141">
        <f>_xll.GetPrice(Q$2, "MonthlyAverage", "Mid", EOMONTH($A257, 0))</f>
        <v>125</v>
      </c>
      <c r="R257" s="141">
        <f>_xll.GetPrice(R$2, , "Mid", EOMONTH($A257, 0))</f>
        <v>195</v>
      </c>
      <c r="S257" s="141">
        <f>_xll.GetPrice(S$2, , "Mid", EOMONTH($A257, 0))</f>
        <v>210</v>
      </c>
      <c r="T257" s="127">
        <f t="shared" si="67"/>
        <v>15</v>
      </c>
      <c r="U257" s="141">
        <f>_xll.GetPrice(U$2, "MonthlyAverage", "Mid", EOMONTH($A257, 0))</f>
        <v>352.5</v>
      </c>
      <c r="V257" s="141">
        <f>_xll.GetPrice(V$2, "MonthlyAverage", "Mid", EOMONTH($A257, 0))</f>
        <v>386.26</v>
      </c>
      <c r="W257" s="127">
        <f t="shared" si="68"/>
        <v>33.759999999999991</v>
      </c>
      <c r="X257" s="141" t="str">
        <f>_xll.GetPrice(X$2, "MonthlyAverage", "Mid", EOMONTH($A257, 0))</f>
        <v>#N/A No price available for MonthlyAverage before 29/05/2015</v>
      </c>
      <c r="Y257" s="141">
        <f>_xll.GetPrice(Y$2, "MonthlyAverage", "Mid", EOMONTH($A257, 0))</f>
        <v>364.92</v>
      </c>
      <c r="Z257" s="141">
        <f>_xll.GetPrice(Z$2, "MonthlyAverage", "Mid", EOMONTH($A257, 0))</f>
        <v>363.36</v>
      </c>
      <c r="AA257" s="141" t="str">
        <f>_xll.GetPrice(AA$2, "MonthlyAverage", "Mid", EOMONTH($A257, 0))</f>
        <v>#N/A No price available for MonthlyAverage before 31/12/2013</v>
      </c>
      <c r="AB257" s="127" t="e">
        <f t="shared" si="69"/>
        <v>#VALUE!</v>
      </c>
      <c r="AC257" s="142" t="e">
        <f t="shared" si="59"/>
        <v>#VALUE!</v>
      </c>
      <c r="AD257" s="119" t="e">
        <f t="shared" si="60"/>
        <v>#VALUE!</v>
      </c>
      <c r="AE257" s="119">
        <f t="shared" si="61"/>
        <v>-29.920000000000016</v>
      </c>
      <c r="AF257" s="119">
        <f t="shared" si="62"/>
        <v>-12.340000000000032</v>
      </c>
      <c r="AG257" s="119">
        <f t="shared" si="63"/>
        <v>1.5600000000000023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119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119"/>
      <c r="BV257" s="119"/>
      <c r="BW257" s="119"/>
      <c r="BX257" s="119"/>
      <c r="BY257" s="119"/>
      <c r="BZ257" s="119"/>
      <c r="CA257" s="119"/>
      <c r="CB257" s="119"/>
      <c r="CC257" s="119"/>
      <c r="CD257" s="119"/>
      <c r="CE257" s="119"/>
      <c r="CF257" s="119"/>
      <c r="CG257" s="119"/>
      <c r="CH257" s="119"/>
      <c r="CI257" s="119"/>
      <c r="CJ257" s="119"/>
      <c r="CK257" s="119"/>
      <c r="CL257" s="119"/>
      <c r="CM257" s="119"/>
      <c r="CN257" s="119"/>
      <c r="CO257" s="119"/>
      <c r="CP257" s="119"/>
      <c r="CQ257" s="119"/>
      <c r="CR257" s="119"/>
      <c r="CS257" s="119"/>
      <c r="CT257" s="119"/>
      <c r="CU257" s="119"/>
      <c r="CV257" s="119"/>
      <c r="CW257" s="119"/>
      <c r="CX257" s="119"/>
      <c r="CY257" s="119"/>
      <c r="CZ257" s="119"/>
      <c r="DA257" s="119"/>
      <c r="DB257" s="119"/>
      <c r="DC257" s="119"/>
      <c r="DD257" s="119"/>
      <c r="DE257" s="119"/>
      <c r="DF257" s="119"/>
      <c r="DG257" s="119"/>
      <c r="DH257" s="119"/>
      <c r="DI257" s="119"/>
      <c r="DJ257" s="119"/>
      <c r="DK257" s="119"/>
      <c r="DL257" s="119"/>
      <c r="DM257" s="119"/>
      <c r="DN257" s="119"/>
      <c r="DO257" s="119"/>
      <c r="DP257" s="119"/>
      <c r="DQ257" s="119"/>
      <c r="DR257" s="119"/>
      <c r="DS257" s="119"/>
      <c r="DT257" s="119"/>
      <c r="DU257" s="119"/>
      <c r="DV257" s="119"/>
      <c r="DW257" s="119"/>
      <c r="DX257" s="119"/>
      <c r="DY257" s="119"/>
      <c r="DZ257" s="119"/>
      <c r="EA257" s="119"/>
      <c r="EB257" s="119"/>
      <c r="EC257" s="119"/>
      <c r="ED257" s="119"/>
      <c r="EE257" s="119"/>
      <c r="EF257" s="119"/>
      <c r="EG257" s="119"/>
      <c r="EH257" s="119"/>
      <c r="EI257" s="119"/>
      <c r="EJ257" s="119"/>
      <c r="EK257" s="119"/>
      <c r="EL257" s="119"/>
      <c r="EM257" s="119"/>
      <c r="EN257" s="119"/>
      <c r="EO257" s="119"/>
      <c r="EP257" s="119"/>
      <c r="EQ257" s="119"/>
      <c r="ER257" s="119"/>
      <c r="ES257" s="119"/>
      <c r="ET257" s="119"/>
      <c r="EU257" s="119"/>
      <c r="EV257" s="119"/>
      <c r="EW257" s="119"/>
      <c r="EX257" s="119"/>
      <c r="EY257" s="119"/>
      <c r="EZ257" s="119"/>
      <c r="FA257" s="119"/>
      <c r="FB257" s="119"/>
      <c r="FC257" s="119"/>
    </row>
    <row r="258" spans="1:159" s="121" customFormat="1" x14ac:dyDescent="0.3">
      <c r="A258" s="124">
        <v>41609</v>
      </c>
      <c r="B258" s="143">
        <f>_xll.GetPrice(B$2, "MonthlyAverage", "Mid", EOMONTH($A258, 0))</f>
        <v>387.78</v>
      </c>
      <c r="C258" s="141">
        <f>_xll.GetPrice(C$2, "MonthlyAverage", "Mid", EOMONTH($A258, 0))</f>
        <v>402</v>
      </c>
      <c r="D258" s="127">
        <f t="shared" si="64"/>
        <v>14.220000000000027</v>
      </c>
      <c r="E258" s="141">
        <f>_xll.GetPrice(E$2, "MonthlyAverage", "Mid", EOMONTH($A258, 0))</f>
        <v>367.12</v>
      </c>
      <c r="F258" s="141">
        <f>_xll.GetPrice(F$2, "MonthlyAverage", "Mid", EOMONTH($A258, 0))</f>
        <v>375</v>
      </c>
      <c r="G258" s="127">
        <f t="shared" si="65"/>
        <v>7.8799999999999955</v>
      </c>
      <c r="H258" s="141">
        <f>_xll.GetPrice(H$2, "MonthlyAverage", "Mid", EOMONTH($A258, 0))</f>
        <v>367.88</v>
      </c>
      <c r="I258" s="141">
        <f>_xll.GetPrice(I$2, "MonthlyAverage", "Mid", EOMONTH($A258, 0))</f>
        <v>378</v>
      </c>
      <c r="J258" s="127">
        <f t="shared" si="66"/>
        <v>10.120000000000005</v>
      </c>
      <c r="K258" s="141" t="str">
        <f>_xll.GetPrice(K$2, , "Mid", EOMONTH($A258, 0))</f>
        <v>#N/A No price available before 20/06/2014</v>
      </c>
      <c r="L258" s="141" t="str">
        <f>_xll.GetPrice(L$2, , "Mid", EOMONTH($A258, 0))</f>
        <v>#N/A No price available before 21/11/2014</v>
      </c>
      <c r="M258" s="127" t="e">
        <f t="shared" si="54"/>
        <v>#VALUE!</v>
      </c>
      <c r="N258" s="141" t="str">
        <f>_xll.GetPrice(N$2, , "Mid", EOMONTH($A258, 0))</f>
        <v>#N/A No price available before 11/07/2014</v>
      </c>
      <c r="O258" s="141" t="str">
        <f>_xll.GetPrice(O$2, , "Mid", EOMONTH($A258, 0))</f>
        <v>#N/A No price available before 15/03/2019</v>
      </c>
      <c r="P258" s="127" t="e">
        <f t="shared" si="55"/>
        <v>#VALUE!</v>
      </c>
      <c r="Q258" s="141">
        <f>_xll.GetPrice(Q$2, "MonthlyAverage", "Mid", EOMONTH($A258, 0))</f>
        <v>130</v>
      </c>
      <c r="R258" s="141">
        <f>_xll.GetPrice(R$2, , "Mid", EOMONTH($A258, 0))</f>
        <v>195</v>
      </c>
      <c r="S258" s="141">
        <f>_xll.GetPrice(S$2, , "Mid", EOMONTH($A258, 0))</f>
        <v>210</v>
      </c>
      <c r="T258" s="127">
        <f t="shared" si="67"/>
        <v>15</v>
      </c>
      <c r="U258" s="141">
        <f>_xll.GetPrice(U$2, "MonthlyAverage", "Mid", EOMONTH($A258, 0))</f>
        <v>357.5</v>
      </c>
      <c r="V258" s="141">
        <f>_xll.GetPrice(V$2, "MonthlyAverage", "Mid", EOMONTH($A258, 0))</f>
        <v>392.69</v>
      </c>
      <c r="W258" s="127">
        <f t="shared" si="68"/>
        <v>35.19</v>
      </c>
      <c r="X258" s="141" t="str">
        <f>_xll.GetPrice(X$2, "MonthlyAverage", "Mid", EOMONTH($A258, 0))</f>
        <v>#N/A No price available for MonthlyAverage before 29/05/2015</v>
      </c>
      <c r="Y258" s="141">
        <f>_xll.GetPrice(Y$2, "MonthlyAverage", "Mid", EOMONTH($A258, 0))</f>
        <v>376.29</v>
      </c>
      <c r="Z258" s="141">
        <f>_xll.GetPrice(Z$2, "MonthlyAverage", "Mid", EOMONTH($A258, 0))</f>
        <v>357.4</v>
      </c>
      <c r="AA258" s="141">
        <f>_xll.GetPrice(AA$2, "MonthlyAverage", "Mid", EOMONTH($A258, 0))</f>
        <v>362.79</v>
      </c>
      <c r="AB258" s="127">
        <f t="shared" si="69"/>
        <v>5.3900000000000432</v>
      </c>
      <c r="AC258" s="142" t="e">
        <f t="shared" si="59"/>
        <v>#VALUE!</v>
      </c>
      <c r="AD258" s="119" t="e">
        <f t="shared" si="60"/>
        <v>#VALUE!</v>
      </c>
      <c r="AE258" s="119">
        <f t="shared" si="61"/>
        <v>-30.279999999999973</v>
      </c>
      <c r="AF258" s="119">
        <f t="shared" si="62"/>
        <v>-9.3100000000000023</v>
      </c>
      <c r="AG258" s="119">
        <f t="shared" si="63"/>
        <v>18.890000000000043</v>
      </c>
      <c r="AH258" s="119"/>
      <c r="AI258" s="119"/>
      <c r="AJ258" s="119"/>
      <c r="AK258" s="119"/>
      <c r="AL258" s="119"/>
      <c r="AM258" s="119"/>
      <c r="AN258" s="119"/>
      <c r="AO258" s="119"/>
      <c r="AP258" s="119"/>
      <c r="AQ258" s="119"/>
      <c r="AR258" s="119"/>
      <c r="AS258" s="119"/>
      <c r="AT258" s="119"/>
      <c r="AU258" s="119"/>
      <c r="AV258" s="119"/>
      <c r="AW258" s="119"/>
      <c r="AX258" s="119"/>
      <c r="AY258" s="119"/>
      <c r="AZ258" s="119"/>
      <c r="BA258" s="119"/>
      <c r="BB258" s="119"/>
      <c r="BC258" s="119"/>
      <c r="BD258" s="119"/>
      <c r="BE258" s="119"/>
      <c r="BF258" s="119"/>
      <c r="BG258" s="119"/>
      <c r="BH258" s="119"/>
      <c r="BI258" s="119"/>
      <c r="BJ258" s="119"/>
      <c r="BK258" s="119"/>
      <c r="BL258" s="119"/>
      <c r="BM258" s="119"/>
      <c r="BN258" s="119"/>
      <c r="BO258" s="119"/>
      <c r="BP258" s="119"/>
      <c r="BQ258" s="119"/>
      <c r="BR258" s="119"/>
      <c r="BS258" s="119"/>
      <c r="BT258" s="119"/>
      <c r="BU258" s="119"/>
      <c r="BV258" s="119"/>
      <c r="BW258" s="119"/>
      <c r="BX258" s="119"/>
      <c r="BY258" s="119"/>
      <c r="BZ258" s="119"/>
      <c r="CA258" s="119"/>
      <c r="CB258" s="119"/>
      <c r="CC258" s="119"/>
      <c r="CD258" s="119"/>
      <c r="CE258" s="119"/>
      <c r="CF258" s="119"/>
      <c r="CG258" s="119"/>
      <c r="CH258" s="119"/>
      <c r="CI258" s="119"/>
      <c r="CJ258" s="119"/>
      <c r="CK258" s="119"/>
      <c r="CL258" s="119"/>
      <c r="CM258" s="119"/>
      <c r="CN258" s="119"/>
      <c r="CO258" s="119"/>
      <c r="CP258" s="119"/>
      <c r="CQ258" s="119"/>
      <c r="CR258" s="119"/>
      <c r="CS258" s="119"/>
      <c r="CT258" s="119"/>
      <c r="CU258" s="119"/>
      <c r="CV258" s="119"/>
      <c r="CW258" s="119"/>
      <c r="CX258" s="119"/>
      <c r="CY258" s="119"/>
      <c r="CZ258" s="119"/>
      <c r="DA258" s="119"/>
      <c r="DB258" s="119"/>
      <c r="DC258" s="119"/>
      <c r="DD258" s="119"/>
      <c r="DE258" s="119"/>
      <c r="DF258" s="119"/>
      <c r="DG258" s="119"/>
      <c r="DH258" s="119"/>
      <c r="DI258" s="119"/>
      <c r="DJ258" s="119"/>
      <c r="DK258" s="119"/>
      <c r="DL258" s="119"/>
      <c r="DM258" s="119"/>
      <c r="DN258" s="119"/>
      <c r="DO258" s="119"/>
      <c r="DP258" s="119"/>
      <c r="DQ258" s="119"/>
      <c r="DR258" s="119"/>
      <c r="DS258" s="119"/>
      <c r="DT258" s="119"/>
      <c r="DU258" s="119"/>
      <c r="DV258" s="119"/>
      <c r="DW258" s="119"/>
      <c r="DX258" s="119"/>
      <c r="DY258" s="119"/>
      <c r="DZ258" s="119"/>
      <c r="EA258" s="119"/>
      <c r="EB258" s="119"/>
      <c r="EC258" s="119"/>
      <c r="ED258" s="119"/>
      <c r="EE258" s="119"/>
      <c r="EF258" s="119"/>
      <c r="EG258" s="119"/>
      <c r="EH258" s="119"/>
      <c r="EI258" s="119"/>
      <c r="EJ258" s="119"/>
      <c r="EK258" s="119"/>
      <c r="EL258" s="119"/>
      <c r="EM258" s="119"/>
      <c r="EN258" s="119"/>
      <c r="EO258" s="119"/>
      <c r="EP258" s="119"/>
      <c r="EQ258" s="119"/>
      <c r="ER258" s="119"/>
      <c r="ES258" s="119"/>
      <c r="ET258" s="119"/>
      <c r="EU258" s="119"/>
      <c r="EV258" s="119"/>
      <c r="EW258" s="119"/>
      <c r="EX258" s="119"/>
      <c r="EY258" s="119"/>
      <c r="EZ258" s="119"/>
      <c r="FA258" s="119"/>
      <c r="FB258" s="119"/>
      <c r="FC258" s="119"/>
    </row>
    <row r="259" spans="1:159" s="121" customFormat="1" x14ac:dyDescent="0.3">
      <c r="A259" s="124">
        <v>41640</v>
      </c>
      <c r="B259" s="143">
        <f>_xll.GetPrice(B$2, "MonthlyAverage", "Mid", EOMONTH($A259, 0))</f>
        <v>386.18</v>
      </c>
      <c r="C259" s="141">
        <f>_xll.GetPrice(C$2, "MonthlyAverage", "Mid", EOMONTH($A259, 0))</f>
        <v>399.2</v>
      </c>
      <c r="D259" s="127">
        <f t="shared" si="64"/>
        <v>13.019999999999982</v>
      </c>
      <c r="E259" s="141">
        <f>_xll.GetPrice(E$2, "MonthlyAverage", "Mid", EOMONTH($A259, 0))</f>
        <v>365.43</v>
      </c>
      <c r="F259" s="141">
        <f>_xll.GetPrice(F$2, "MonthlyAverage", "Mid", EOMONTH($A259, 0))</f>
        <v>373</v>
      </c>
      <c r="G259" s="127">
        <f t="shared" si="65"/>
        <v>7.5699999999999932</v>
      </c>
      <c r="H259" s="141">
        <f>_xll.GetPrice(H$2, "MonthlyAverage", "Mid", EOMONTH($A259, 0))</f>
        <v>365.6</v>
      </c>
      <c r="I259" s="141">
        <f>_xll.GetPrice(I$2, "MonthlyAverage", "Mid", EOMONTH($A259, 0))</f>
        <v>375.6</v>
      </c>
      <c r="J259" s="127">
        <f t="shared" si="66"/>
        <v>10</v>
      </c>
      <c r="K259" s="141" t="str">
        <f>_xll.GetPrice(K$2, , "Mid", EOMONTH($A259, 0))</f>
        <v>#N/A No price available before 20/06/2014</v>
      </c>
      <c r="L259" s="141" t="str">
        <f>_xll.GetPrice(L$2, , "Mid", EOMONTH($A259, 0))</f>
        <v>#N/A No price available before 21/11/2014</v>
      </c>
      <c r="M259" s="127" t="e">
        <f t="shared" si="54"/>
        <v>#VALUE!</v>
      </c>
      <c r="N259" s="141" t="str">
        <f>_xll.GetPrice(N$2, , "Mid", EOMONTH($A259, 0))</f>
        <v>#N/A No price available before 11/07/2014</v>
      </c>
      <c r="O259" s="141" t="str">
        <f>_xll.GetPrice(O$2, , "Mid", EOMONTH($A259, 0))</f>
        <v>#N/A No price available before 15/03/2019</v>
      </c>
      <c r="P259" s="127" t="e">
        <f t="shared" si="55"/>
        <v>#VALUE!</v>
      </c>
      <c r="Q259" s="141">
        <f>_xll.GetPrice(Q$2, "MonthlyAverage", "Mid", EOMONTH($A259, 0))</f>
        <v>136</v>
      </c>
      <c r="R259" s="141">
        <f>_xll.GetPrice(R$2, , "Mid", EOMONTH($A259, 0))</f>
        <v>200</v>
      </c>
      <c r="S259" s="141">
        <f>_xll.GetPrice(S$2, , "Mid", EOMONTH($A259, 0))</f>
        <v>215</v>
      </c>
      <c r="T259" s="127">
        <f t="shared" si="67"/>
        <v>15</v>
      </c>
      <c r="U259" s="141">
        <f>_xll.GetPrice(U$2, "MonthlyAverage", "Mid", EOMONTH($A259, 0))</f>
        <v>369</v>
      </c>
      <c r="V259" s="141">
        <f>_xll.GetPrice(V$2, "MonthlyAverage", "Mid", EOMONTH($A259, 0))</f>
        <v>398.7</v>
      </c>
      <c r="W259" s="127">
        <f t="shared" si="68"/>
        <v>29.699999999999989</v>
      </c>
      <c r="X259" s="141" t="str">
        <f>_xll.GetPrice(X$2, "MonthlyAverage", "Mid", EOMONTH($A259, 0))</f>
        <v>#N/A No price available for MonthlyAverage before 29/05/2015</v>
      </c>
      <c r="Y259" s="141">
        <f>_xll.GetPrice(Y$2, "MonthlyAverage", "Mid", EOMONTH($A259, 0))</f>
        <v>362.45</v>
      </c>
      <c r="Z259" s="141">
        <f>_xll.GetPrice(Z$2, "MonthlyAverage", "Mid", EOMONTH($A259, 0))</f>
        <v>363.94</v>
      </c>
      <c r="AA259" s="141">
        <f>_xll.GetPrice(AA$2, "MonthlyAverage", "Mid", EOMONTH($A259, 0))</f>
        <v>369.6</v>
      </c>
      <c r="AB259" s="127">
        <f t="shared" si="69"/>
        <v>5.660000000000025</v>
      </c>
      <c r="AC259" s="142" t="e">
        <f t="shared" si="59"/>
        <v>#VALUE!</v>
      </c>
      <c r="AD259" s="119" t="e">
        <f t="shared" si="60"/>
        <v>#VALUE!</v>
      </c>
      <c r="AE259" s="119">
        <f t="shared" si="61"/>
        <v>-17.180000000000007</v>
      </c>
      <c r="AF259" s="119">
        <f t="shared" si="62"/>
        <v>-0.5</v>
      </c>
      <c r="AG259" s="119">
        <f t="shared" si="63"/>
        <v>-1.4900000000000091</v>
      </c>
      <c r="AH259" s="119"/>
      <c r="AI259" s="119"/>
      <c r="AJ259" s="119"/>
      <c r="AK259" s="119"/>
      <c r="AL259" s="119"/>
      <c r="AM259" s="119"/>
      <c r="AN259" s="119"/>
      <c r="AO259" s="119"/>
      <c r="AP259" s="119"/>
      <c r="AQ259" s="119"/>
      <c r="AR259" s="119"/>
      <c r="AS259" s="119"/>
      <c r="AT259" s="119"/>
      <c r="AU259" s="119"/>
      <c r="AV259" s="119"/>
      <c r="AW259" s="119"/>
      <c r="AX259" s="119"/>
      <c r="AY259" s="119"/>
      <c r="AZ259" s="119"/>
      <c r="BA259" s="119"/>
      <c r="BB259" s="119"/>
      <c r="BC259" s="119"/>
      <c r="BD259" s="119"/>
      <c r="BE259" s="119"/>
      <c r="BF259" s="119"/>
      <c r="BG259" s="119"/>
      <c r="BH259" s="119"/>
      <c r="BI259" s="119"/>
      <c r="BJ259" s="119"/>
      <c r="BK259" s="119"/>
      <c r="BL259" s="119"/>
      <c r="BM259" s="119"/>
      <c r="BN259" s="119"/>
      <c r="BO259" s="119"/>
      <c r="BP259" s="119"/>
      <c r="BQ259" s="119"/>
      <c r="BR259" s="119"/>
      <c r="BS259" s="119"/>
      <c r="BT259" s="119"/>
      <c r="BU259" s="119"/>
      <c r="BV259" s="119"/>
      <c r="BW259" s="119"/>
      <c r="BX259" s="119"/>
      <c r="BY259" s="119"/>
      <c r="BZ259" s="119"/>
      <c r="CA259" s="119"/>
      <c r="CB259" s="119"/>
      <c r="CC259" s="119"/>
      <c r="CD259" s="119"/>
      <c r="CE259" s="119"/>
      <c r="CF259" s="119"/>
      <c r="CG259" s="119"/>
      <c r="CH259" s="119"/>
      <c r="CI259" s="119"/>
      <c r="CJ259" s="119"/>
      <c r="CK259" s="119"/>
      <c r="CL259" s="119"/>
      <c r="CM259" s="119"/>
      <c r="CN259" s="119"/>
      <c r="CO259" s="119"/>
      <c r="CP259" s="119"/>
      <c r="CQ259" s="119"/>
      <c r="CR259" s="119"/>
      <c r="CS259" s="119"/>
      <c r="CT259" s="119"/>
      <c r="CU259" s="119"/>
      <c r="CV259" s="119"/>
      <c r="CW259" s="119"/>
      <c r="CX259" s="119"/>
      <c r="CY259" s="119"/>
      <c r="CZ259" s="119"/>
      <c r="DA259" s="119"/>
      <c r="DB259" s="119"/>
      <c r="DC259" s="119"/>
      <c r="DD259" s="119"/>
      <c r="DE259" s="119"/>
      <c r="DF259" s="119"/>
      <c r="DG259" s="119"/>
      <c r="DH259" s="119"/>
      <c r="DI259" s="119"/>
      <c r="DJ259" s="119"/>
      <c r="DK259" s="119"/>
      <c r="DL259" s="119"/>
      <c r="DM259" s="119"/>
      <c r="DN259" s="119"/>
      <c r="DO259" s="119"/>
      <c r="DP259" s="119"/>
      <c r="DQ259" s="119"/>
      <c r="DR259" s="119"/>
      <c r="DS259" s="119"/>
      <c r="DT259" s="119"/>
      <c r="DU259" s="119"/>
      <c r="DV259" s="119"/>
      <c r="DW259" s="119"/>
      <c r="DX259" s="119"/>
      <c r="DY259" s="119"/>
      <c r="DZ259" s="119"/>
      <c r="EA259" s="119"/>
      <c r="EB259" s="119"/>
      <c r="EC259" s="119"/>
      <c r="ED259" s="119"/>
      <c r="EE259" s="119"/>
      <c r="EF259" s="119"/>
      <c r="EG259" s="119"/>
      <c r="EH259" s="119"/>
      <c r="EI259" s="119"/>
      <c r="EJ259" s="119"/>
      <c r="EK259" s="119"/>
      <c r="EL259" s="119"/>
      <c r="EM259" s="119"/>
      <c r="EN259" s="119"/>
      <c r="EO259" s="119"/>
      <c r="EP259" s="119"/>
      <c r="EQ259" s="119"/>
      <c r="ER259" s="119"/>
      <c r="ES259" s="119"/>
      <c r="ET259" s="119"/>
      <c r="EU259" s="119"/>
      <c r="EV259" s="119"/>
      <c r="EW259" s="119"/>
      <c r="EX259" s="119"/>
      <c r="EY259" s="119"/>
      <c r="EZ259" s="119"/>
      <c r="FA259" s="119"/>
      <c r="FB259" s="119"/>
      <c r="FC259" s="119"/>
    </row>
    <row r="260" spans="1:159" s="121" customFormat="1" x14ac:dyDescent="0.3">
      <c r="A260" s="124">
        <v>41671</v>
      </c>
      <c r="B260" s="143">
        <f>_xll.GetPrice(B$2, "MonthlyAverage", "Mid", EOMONTH($A260, 0))</f>
        <v>349.09</v>
      </c>
      <c r="C260" s="141">
        <f>_xll.GetPrice(C$2, "MonthlyAverage", "Mid", EOMONTH($A260, 0))</f>
        <v>363.25</v>
      </c>
      <c r="D260" s="127">
        <f t="shared" si="64"/>
        <v>14.160000000000025</v>
      </c>
      <c r="E260" s="141">
        <f>_xll.GetPrice(E$2, "MonthlyAverage", "Mid", EOMONTH($A260, 0))</f>
        <v>325.33999999999997</v>
      </c>
      <c r="F260" s="141">
        <f>_xll.GetPrice(F$2, "MonthlyAverage", "Mid", EOMONTH($A260, 0))</f>
        <v>342</v>
      </c>
      <c r="G260" s="127">
        <f t="shared" si="65"/>
        <v>16.660000000000025</v>
      </c>
      <c r="H260" s="141">
        <f>_xll.GetPrice(H$2, "MonthlyAverage", "Mid", EOMONTH($A260, 0))</f>
        <v>331.25</v>
      </c>
      <c r="I260" s="141">
        <f>_xll.GetPrice(I$2, "MonthlyAverage", "Mid", EOMONTH($A260, 0))</f>
        <v>343.13</v>
      </c>
      <c r="J260" s="127">
        <f t="shared" si="66"/>
        <v>11.879999999999995</v>
      </c>
      <c r="K260" s="141" t="str">
        <f>_xll.GetPrice(K$2, , "Mid", EOMONTH($A260, 0))</f>
        <v>#N/A No price available before 20/06/2014</v>
      </c>
      <c r="L260" s="141" t="str">
        <f>_xll.GetPrice(L$2, , "Mid", EOMONTH($A260, 0))</f>
        <v>#N/A No price available before 21/11/2014</v>
      </c>
      <c r="M260" s="127" t="e">
        <f t="shared" si="54"/>
        <v>#VALUE!</v>
      </c>
      <c r="N260" s="141" t="str">
        <f>_xll.GetPrice(N$2, , "Mid", EOMONTH($A260, 0))</f>
        <v>#N/A No price available before 11/07/2014</v>
      </c>
      <c r="O260" s="141" t="str">
        <f>_xll.GetPrice(O$2, , "Mid", EOMONTH($A260, 0))</f>
        <v>#N/A No price available before 15/03/2019</v>
      </c>
      <c r="P260" s="127" t="e">
        <f t="shared" si="55"/>
        <v>#VALUE!</v>
      </c>
      <c r="Q260" s="141">
        <f>_xll.GetPrice(Q$2, "MonthlyAverage", "Mid", EOMONTH($A260, 0))</f>
        <v>115.25</v>
      </c>
      <c r="R260" s="141">
        <f>_xll.GetPrice(R$2, , "Mid", EOMONTH($A260, 0))</f>
        <v>185</v>
      </c>
      <c r="S260" s="141">
        <f>_xll.GetPrice(S$2, , "Mid", EOMONTH($A260, 0))</f>
        <v>200</v>
      </c>
      <c r="T260" s="127">
        <f t="shared" si="67"/>
        <v>15</v>
      </c>
      <c r="U260" s="141">
        <f>_xll.GetPrice(U$2, "MonthlyAverage", "Mid", EOMONTH($A260, 0))</f>
        <v>357.5</v>
      </c>
      <c r="V260" s="141">
        <f>_xll.GetPrice(V$2, "MonthlyAverage", "Mid", EOMONTH($A260, 0))</f>
        <v>380.71</v>
      </c>
      <c r="W260" s="127">
        <f t="shared" si="68"/>
        <v>23.20999999999998</v>
      </c>
      <c r="X260" s="141" t="str">
        <f>_xll.GetPrice(X$2, "MonthlyAverage", "Mid", EOMONTH($A260, 0))</f>
        <v>#N/A No price available for MonthlyAverage before 29/05/2015</v>
      </c>
      <c r="Y260" s="141">
        <f>_xll.GetPrice(Y$2, "MonthlyAverage", "Mid", EOMONTH($A260, 0))</f>
        <v>353.46</v>
      </c>
      <c r="Z260" s="141">
        <f>_xll.GetPrice(Z$2, "MonthlyAverage", "Mid", EOMONTH($A260, 0))</f>
        <v>336.22</v>
      </c>
      <c r="AA260" s="141">
        <f>_xll.GetPrice(AA$2, "MonthlyAverage", "Mid", EOMONTH($A260, 0))</f>
        <v>341.39</v>
      </c>
      <c r="AB260" s="127">
        <f t="shared" si="69"/>
        <v>5.1699999999999591</v>
      </c>
      <c r="AC260" s="142" t="e">
        <f t="shared" si="59"/>
        <v>#VALUE!</v>
      </c>
      <c r="AD260" s="119" t="e">
        <f t="shared" si="60"/>
        <v>#VALUE!</v>
      </c>
      <c r="AE260" s="119">
        <f t="shared" si="61"/>
        <v>8.410000000000025</v>
      </c>
      <c r="AF260" s="119">
        <f t="shared" si="62"/>
        <v>17.45999999999998</v>
      </c>
      <c r="AG260" s="119">
        <f t="shared" si="63"/>
        <v>17.239999999999952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  <c r="BB260" s="119"/>
      <c r="BC260" s="119"/>
      <c r="BD260" s="119"/>
      <c r="BE260" s="119"/>
      <c r="BF260" s="119"/>
      <c r="BG260" s="119"/>
      <c r="BH260" s="119"/>
      <c r="BI260" s="119"/>
      <c r="BJ260" s="119"/>
      <c r="BK260" s="119"/>
      <c r="BL260" s="119"/>
      <c r="BM260" s="119"/>
      <c r="BN260" s="119"/>
      <c r="BO260" s="119"/>
      <c r="BP260" s="119"/>
      <c r="BQ260" s="119"/>
      <c r="BR260" s="119"/>
      <c r="BS260" s="119"/>
      <c r="BT260" s="119"/>
      <c r="BU260" s="119"/>
      <c r="BV260" s="119"/>
      <c r="BW260" s="119"/>
      <c r="BX260" s="119"/>
      <c r="BY260" s="119"/>
      <c r="BZ260" s="119"/>
      <c r="CA260" s="119"/>
      <c r="CB260" s="119"/>
      <c r="CC260" s="119"/>
      <c r="CD260" s="119"/>
      <c r="CE260" s="119"/>
      <c r="CF260" s="119"/>
      <c r="CG260" s="119"/>
      <c r="CH260" s="119"/>
      <c r="CI260" s="119"/>
      <c r="CJ260" s="119"/>
      <c r="CK260" s="119"/>
      <c r="CL260" s="119"/>
      <c r="CM260" s="119"/>
      <c r="CN260" s="119"/>
      <c r="CO260" s="119"/>
      <c r="CP260" s="119"/>
      <c r="CQ260" s="119"/>
      <c r="CR260" s="119"/>
      <c r="CS260" s="119"/>
      <c r="CT260" s="119"/>
      <c r="CU260" s="119"/>
      <c r="CV260" s="119"/>
      <c r="CW260" s="119"/>
      <c r="CX260" s="119"/>
      <c r="CY260" s="119"/>
      <c r="CZ260" s="119"/>
      <c r="DA260" s="119"/>
      <c r="DB260" s="119"/>
      <c r="DC260" s="119"/>
      <c r="DD260" s="119"/>
      <c r="DE260" s="119"/>
      <c r="DF260" s="119"/>
      <c r="DG260" s="119"/>
      <c r="DH260" s="119"/>
      <c r="DI260" s="119"/>
      <c r="DJ260" s="119"/>
      <c r="DK260" s="119"/>
      <c r="DL260" s="119"/>
      <c r="DM260" s="119"/>
      <c r="DN260" s="119"/>
      <c r="DO260" s="119"/>
      <c r="DP260" s="119"/>
      <c r="DQ260" s="119"/>
      <c r="DR260" s="119"/>
      <c r="DS260" s="119"/>
      <c r="DT260" s="119"/>
      <c r="DU260" s="119"/>
      <c r="DV260" s="119"/>
      <c r="DW260" s="119"/>
      <c r="DX260" s="119"/>
      <c r="DY260" s="119"/>
      <c r="DZ260" s="119"/>
      <c r="EA260" s="119"/>
      <c r="EB260" s="119"/>
      <c r="EC260" s="119"/>
      <c r="ED260" s="119"/>
      <c r="EE260" s="119"/>
      <c r="EF260" s="119"/>
      <c r="EG260" s="119"/>
      <c r="EH260" s="119"/>
      <c r="EI260" s="119"/>
      <c r="EJ260" s="119"/>
      <c r="EK260" s="119"/>
      <c r="EL260" s="119"/>
      <c r="EM260" s="119"/>
      <c r="EN260" s="119"/>
      <c r="EO260" s="119"/>
      <c r="EP260" s="119"/>
      <c r="EQ260" s="119"/>
      <c r="ER260" s="119"/>
      <c r="ES260" s="119"/>
      <c r="ET260" s="119"/>
      <c r="EU260" s="119"/>
      <c r="EV260" s="119"/>
      <c r="EW260" s="119"/>
      <c r="EX260" s="119"/>
      <c r="EY260" s="119"/>
      <c r="EZ260" s="119"/>
      <c r="FA260" s="119"/>
      <c r="FB260" s="119"/>
      <c r="FC260" s="119"/>
    </row>
    <row r="261" spans="1:159" s="121" customFormat="1" x14ac:dyDescent="0.3">
      <c r="A261" s="124">
        <v>41699</v>
      </c>
      <c r="B261" s="143">
        <f>_xll.GetPrice(B$2, "MonthlyAverage", "Mid", EOMONTH($A261, 0))</f>
        <v>356.57</v>
      </c>
      <c r="C261" s="141">
        <f>_xll.GetPrice(C$2, "MonthlyAverage", "Mid", EOMONTH($A261, 0))</f>
        <v>373.13</v>
      </c>
      <c r="D261" s="127">
        <f t="shared" si="64"/>
        <v>16.560000000000002</v>
      </c>
      <c r="E261" s="141">
        <f>_xll.GetPrice(E$2, "MonthlyAverage", "Mid", EOMONTH($A261, 0))</f>
        <v>334.29</v>
      </c>
      <c r="F261" s="141">
        <f>_xll.GetPrice(F$2, "MonthlyAverage", "Mid", EOMONTH($A261, 0))</f>
        <v>351.63</v>
      </c>
      <c r="G261" s="127">
        <f t="shared" si="65"/>
        <v>17.339999999999975</v>
      </c>
      <c r="H261" s="141">
        <f>_xll.GetPrice(H$2, "MonthlyAverage", "Mid", EOMONTH($A261, 0))</f>
        <v>344.75</v>
      </c>
      <c r="I261" s="141">
        <f>_xll.GetPrice(I$2, "MonthlyAverage", "Mid", EOMONTH($A261, 0))</f>
        <v>351.88</v>
      </c>
      <c r="J261" s="127">
        <f t="shared" si="66"/>
        <v>7.1299999999999955</v>
      </c>
      <c r="K261" s="141" t="str">
        <f>_xll.GetPrice(K$2, , "Mid", EOMONTH($A261, 0))</f>
        <v>#N/A No price available before 20/06/2014</v>
      </c>
      <c r="L261" s="141" t="str">
        <f>_xll.GetPrice(L$2, , "Mid", EOMONTH($A261, 0))</f>
        <v>#N/A No price available before 21/11/2014</v>
      </c>
      <c r="M261" s="127" t="e">
        <f t="shared" si="54"/>
        <v>#VALUE!</v>
      </c>
      <c r="N261" s="141" t="str">
        <f>_xll.GetPrice(N$2, , "Mid", EOMONTH($A261, 0))</f>
        <v>#N/A No price available before 11/07/2014</v>
      </c>
      <c r="O261" s="141" t="str">
        <f>_xll.GetPrice(O$2, , "Mid", EOMONTH($A261, 0))</f>
        <v>#N/A No price available before 15/03/2019</v>
      </c>
      <c r="P261" s="127" t="e">
        <f t="shared" si="55"/>
        <v>#VALUE!</v>
      </c>
      <c r="Q261" s="141">
        <f>_xll.GetPrice(Q$2, "MonthlyAverage", "Mid", EOMONTH($A261, 0))</f>
        <v>108.75</v>
      </c>
      <c r="R261" s="141">
        <f>_xll.GetPrice(R$2, , "Mid", EOMONTH($A261, 0))</f>
        <v>170</v>
      </c>
      <c r="S261" s="141">
        <f>_xll.GetPrice(S$2, , "Mid", EOMONTH($A261, 0))</f>
        <v>182.5</v>
      </c>
      <c r="T261" s="127">
        <f t="shared" si="67"/>
        <v>12.5</v>
      </c>
      <c r="U261" s="141">
        <f>_xll.GetPrice(U$2, "MonthlyAverage", "Mid", EOMONTH($A261, 0))</f>
        <v>358.75</v>
      </c>
      <c r="V261" s="141">
        <f>_xll.GetPrice(V$2, "MonthlyAverage", "Mid", EOMONTH($A261, 0))</f>
        <v>380.87</v>
      </c>
      <c r="W261" s="127">
        <f t="shared" si="68"/>
        <v>22.120000000000005</v>
      </c>
      <c r="X261" s="141" t="str">
        <f>_xll.GetPrice(X$2, "MonthlyAverage", "Mid", EOMONTH($A261, 0))</f>
        <v>#N/A No price available for MonthlyAverage before 29/05/2015</v>
      </c>
      <c r="Y261" s="141">
        <f>_xll.GetPrice(Y$2, "MonthlyAverage", "Mid", EOMONTH($A261, 0))</f>
        <v>329.56</v>
      </c>
      <c r="Z261" s="141">
        <f>_xll.GetPrice(Z$2, "MonthlyAverage", "Mid", EOMONTH($A261, 0))</f>
        <v>335.08</v>
      </c>
      <c r="AA261" s="141">
        <f>_xll.GetPrice(AA$2, "MonthlyAverage", "Mid", EOMONTH($A261, 0))</f>
        <v>340.15</v>
      </c>
      <c r="AB261" s="127">
        <f t="shared" si="69"/>
        <v>5.0699999999999932</v>
      </c>
      <c r="AC261" s="142" t="e">
        <f t="shared" si="59"/>
        <v>#VALUE!</v>
      </c>
      <c r="AD261" s="119" t="e">
        <f t="shared" si="60"/>
        <v>#VALUE!</v>
      </c>
      <c r="AE261" s="119">
        <f t="shared" si="61"/>
        <v>2.1800000000000068</v>
      </c>
      <c r="AF261" s="119">
        <f t="shared" si="62"/>
        <v>7.7400000000000091</v>
      </c>
      <c r="AG261" s="119">
        <f t="shared" si="63"/>
        <v>-5.5199999999999818</v>
      </c>
      <c r="AH261" s="119"/>
      <c r="AI261" s="119"/>
      <c r="AJ261" s="119"/>
      <c r="AK261" s="119"/>
      <c r="AL261" s="119"/>
      <c r="AM261" s="119"/>
      <c r="AN261" s="119"/>
      <c r="AO261" s="119"/>
      <c r="AP261" s="119"/>
      <c r="AQ261" s="119"/>
      <c r="AR261" s="119"/>
      <c r="AS261" s="119"/>
      <c r="AT261" s="119"/>
      <c r="AU261" s="119"/>
      <c r="AV261" s="119"/>
      <c r="AW261" s="119"/>
      <c r="AX261" s="119"/>
      <c r="AY261" s="119"/>
      <c r="AZ261" s="119"/>
      <c r="BA261" s="119"/>
      <c r="BB261" s="119"/>
      <c r="BC261" s="119"/>
      <c r="BD261" s="119"/>
      <c r="BE261" s="119"/>
      <c r="BF261" s="119"/>
      <c r="BG261" s="119"/>
      <c r="BH261" s="119"/>
      <c r="BI261" s="119"/>
      <c r="BJ261" s="119"/>
      <c r="BK261" s="119"/>
      <c r="BL261" s="119"/>
      <c r="BM261" s="119"/>
      <c r="BN261" s="119"/>
      <c r="BO261" s="119"/>
      <c r="BP261" s="119"/>
      <c r="BQ261" s="119"/>
      <c r="BR261" s="119"/>
      <c r="BS261" s="119"/>
      <c r="BT261" s="119"/>
      <c r="BU261" s="119"/>
      <c r="BV261" s="119"/>
      <c r="BW261" s="119"/>
      <c r="BX261" s="119"/>
      <c r="BY261" s="119"/>
      <c r="BZ261" s="119"/>
      <c r="CA261" s="119"/>
      <c r="CB261" s="119"/>
      <c r="CC261" s="119"/>
      <c r="CD261" s="119"/>
      <c r="CE261" s="119"/>
      <c r="CF261" s="119"/>
      <c r="CG261" s="119"/>
      <c r="CH261" s="119"/>
      <c r="CI261" s="119"/>
      <c r="CJ261" s="119"/>
      <c r="CK261" s="119"/>
      <c r="CL261" s="119"/>
      <c r="CM261" s="119"/>
      <c r="CN261" s="119"/>
      <c r="CO261" s="119"/>
      <c r="CP261" s="119"/>
      <c r="CQ261" s="119"/>
      <c r="CR261" s="119"/>
      <c r="CS261" s="119"/>
      <c r="CT261" s="119"/>
      <c r="CU261" s="119"/>
      <c r="CV261" s="119"/>
      <c r="CW261" s="119"/>
      <c r="CX261" s="119"/>
      <c r="CY261" s="119"/>
      <c r="CZ261" s="119"/>
      <c r="DA261" s="119"/>
      <c r="DB261" s="119"/>
      <c r="DC261" s="119"/>
      <c r="DD261" s="119"/>
      <c r="DE261" s="119"/>
      <c r="DF261" s="119"/>
      <c r="DG261" s="119"/>
      <c r="DH261" s="119"/>
      <c r="DI261" s="119"/>
      <c r="DJ261" s="119"/>
      <c r="DK261" s="119"/>
      <c r="DL261" s="119"/>
      <c r="DM261" s="119"/>
      <c r="DN261" s="119"/>
      <c r="DO261" s="119"/>
      <c r="DP261" s="119"/>
      <c r="DQ261" s="119"/>
      <c r="DR261" s="119"/>
      <c r="DS261" s="119"/>
      <c r="DT261" s="119"/>
      <c r="DU261" s="119"/>
      <c r="DV261" s="119"/>
      <c r="DW261" s="119"/>
      <c r="DX261" s="119"/>
      <c r="DY261" s="119"/>
      <c r="DZ261" s="119"/>
      <c r="EA261" s="119"/>
      <c r="EB261" s="119"/>
      <c r="EC261" s="119"/>
      <c r="ED261" s="119"/>
      <c r="EE261" s="119"/>
      <c r="EF261" s="119"/>
      <c r="EG261" s="119"/>
      <c r="EH261" s="119"/>
      <c r="EI261" s="119"/>
      <c r="EJ261" s="119"/>
      <c r="EK261" s="119"/>
      <c r="EL261" s="119"/>
      <c r="EM261" s="119"/>
      <c r="EN261" s="119"/>
      <c r="EO261" s="119"/>
      <c r="EP261" s="119"/>
      <c r="EQ261" s="119"/>
      <c r="ER261" s="119"/>
      <c r="ES261" s="119"/>
      <c r="ET261" s="119"/>
      <c r="EU261" s="119"/>
      <c r="EV261" s="119"/>
      <c r="EW261" s="119"/>
      <c r="EX261" s="119"/>
      <c r="EY261" s="119"/>
      <c r="EZ261" s="119"/>
      <c r="FA261" s="119"/>
      <c r="FB261" s="119"/>
      <c r="FC261" s="119"/>
    </row>
    <row r="262" spans="1:159" s="121" customFormat="1" x14ac:dyDescent="0.3">
      <c r="A262" s="124">
        <v>41730</v>
      </c>
      <c r="B262" s="143">
        <f>_xll.GetPrice(B$2, "MonthlyAverage", "Mid", EOMONTH($A262, 0))</f>
        <v>370.05</v>
      </c>
      <c r="C262" s="141">
        <f>_xll.GetPrice(C$2, "MonthlyAverage", "Mid", EOMONTH($A262, 0))</f>
        <v>385.88</v>
      </c>
      <c r="D262" s="127">
        <f t="shared" si="64"/>
        <v>15.829999999999984</v>
      </c>
      <c r="E262" s="141">
        <f>_xll.GetPrice(E$2, "MonthlyAverage", "Mid", EOMONTH($A262, 0))</f>
        <v>348.85</v>
      </c>
      <c r="F262" s="141">
        <f>_xll.GetPrice(F$2, "MonthlyAverage", "Mid", EOMONTH($A262, 0))</f>
        <v>365.88</v>
      </c>
      <c r="G262" s="127">
        <f t="shared" si="65"/>
        <v>17.029999999999973</v>
      </c>
      <c r="H262" s="141">
        <f>_xll.GetPrice(H$2, "MonthlyAverage", "Mid", EOMONTH($A262, 0))</f>
        <v>354.25</v>
      </c>
      <c r="I262" s="141">
        <f>_xll.GetPrice(I$2, "MonthlyAverage", "Mid", EOMONTH($A262, 0))</f>
        <v>364.88</v>
      </c>
      <c r="J262" s="127">
        <f t="shared" si="66"/>
        <v>10.629999999999995</v>
      </c>
      <c r="K262" s="141" t="str">
        <f>_xll.GetPrice(K$2, , "Mid", EOMONTH($A262, 0))</f>
        <v>#N/A No price available before 20/06/2014</v>
      </c>
      <c r="L262" s="141" t="str">
        <f>_xll.GetPrice(L$2, , "Mid", EOMONTH($A262, 0))</f>
        <v>#N/A No price available before 21/11/2014</v>
      </c>
      <c r="M262" s="127" t="e">
        <f t="shared" si="54"/>
        <v>#VALUE!</v>
      </c>
      <c r="N262" s="141" t="str">
        <f>_xll.GetPrice(N$2, , "Mid", EOMONTH($A262, 0))</f>
        <v>#N/A No price available before 11/07/2014</v>
      </c>
      <c r="O262" s="141" t="str">
        <f>_xll.GetPrice(O$2, , "Mid", EOMONTH($A262, 0))</f>
        <v>#N/A No price available before 15/03/2019</v>
      </c>
      <c r="P262" s="127" t="e">
        <f t="shared" si="55"/>
        <v>#VALUE!</v>
      </c>
      <c r="Q262" s="141">
        <f>_xll.GetPrice(Q$2, "MonthlyAverage", "Mid", EOMONTH($A262, 0))</f>
        <v>126.25</v>
      </c>
      <c r="R262" s="141">
        <f>_xll.GetPrice(R$2, , "Mid", EOMONTH($A262, 0))</f>
        <v>180</v>
      </c>
      <c r="S262" s="141">
        <f>_xll.GetPrice(S$2, , "Mid", EOMONTH($A262, 0))</f>
        <v>195</v>
      </c>
      <c r="T262" s="127">
        <f t="shared" si="67"/>
        <v>15</v>
      </c>
      <c r="U262" s="141">
        <f>_xll.GetPrice(U$2, "MonthlyAverage", "Mid", EOMONTH($A262, 0))</f>
        <v>372.25</v>
      </c>
      <c r="V262" s="141">
        <f>_xll.GetPrice(V$2, "MonthlyAverage", "Mid", EOMONTH($A262, 0))</f>
        <v>397.25</v>
      </c>
      <c r="W262" s="127">
        <f t="shared" si="68"/>
        <v>25</v>
      </c>
      <c r="X262" s="141" t="str">
        <f>_xll.GetPrice(X$2, "MonthlyAverage", "Mid", EOMONTH($A262, 0))</f>
        <v>#N/A No price available for MonthlyAverage before 29/05/2015</v>
      </c>
      <c r="Y262" s="141">
        <f>_xll.GetPrice(Y$2, "MonthlyAverage", "Mid", EOMONTH($A262, 0))</f>
        <v>339.69</v>
      </c>
      <c r="Z262" s="141">
        <f>_xll.GetPrice(Z$2, "MonthlyAverage", "Mid", EOMONTH($A262, 0))</f>
        <v>361.51</v>
      </c>
      <c r="AA262" s="141">
        <f>_xll.GetPrice(AA$2, "MonthlyAverage", "Mid", EOMONTH($A262, 0))</f>
        <v>366.94</v>
      </c>
      <c r="AB262" s="127">
        <f t="shared" si="69"/>
        <v>5.4300000000000068</v>
      </c>
      <c r="AC262" s="142" t="e">
        <f t="shared" si="59"/>
        <v>#VALUE!</v>
      </c>
      <c r="AD262" s="119" t="e">
        <f t="shared" si="60"/>
        <v>#VALUE!</v>
      </c>
      <c r="AE262" s="119">
        <f t="shared" si="61"/>
        <v>2.1999999999999886</v>
      </c>
      <c r="AF262" s="119">
        <f t="shared" si="62"/>
        <v>11.370000000000005</v>
      </c>
      <c r="AG262" s="119">
        <f t="shared" si="63"/>
        <v>-21.819999999999993</v>
      </c>
      <c r="AH262" s="119"/>
      <c r="AI262" s="119"/>
      <c r="AJ262" s="119"/>
      <c r="AK262" s="119"/>
      <c r="AL262" s="119"/>
      <c r="AM262" s="119"/>
      <c r="AN262" s="119"/>
      <c r="AO262" s="119"/>
      <c r="AP262" s="119"/>
      <c r="AQ262" s="119"/>
      <c r="AR262" s="119"/>
      <c r="AS262" s="119"/>
      <c r="AT262" s="119"/>
      <c r="AU262" s="119"/>
      <c r="AV262" s="119"/>
      <c r="AW262" s="119"/>
      <c r="AX262" s="119"/>
      <c r="AY262" s="119"/>
      <c r="AZ262" s="119"/>
      <c r="BA262" s="119"/>
      <c r="BB262" s="119"/>
      <c r="BC262" s="119"/>
      <c r="BD262" s="119"/>
      <c r="BE262" s="119"/>
      <c r="BF262" s="119"/>
      <c r="BG262" s="119"/>
      <c r="BH262" s="119"/>
      <c r="BI262" s="119"/>
      <c r="BJ262" s="119"/>
      <c r="BK262" s="119"/>
      <c r="BL262" s="119"/>
      <c r="BM262" s="119"/>
      <c r="BN262" s="119"/>
      <c r="BO262" s="119"/>
      <c r="BP262" s="119"/>
      <c r="BQ262" s="119"/>
      <c r="BR262" s="119"/>
      <c r="BS262" s="119"/>
      <c r="BT262" s="119"/>
      <c r="BU262" s="119"/>
      <c r="BV262" s="119"/>
      <c r="BW262" s="119"/>
      <c r="BX262" s="119"/>
      <c r="BY262" s="119"/>
      <c r="BZ262" s="119"/>
      <c r="CA262" s="119"/>
      <c r="CB262" s="119"/>
      <c r="CC262" s="119"/>
      <c r="CD262" s="119"/>
      <c r="CE262" s="119"/>
      <c r="CF262" s="119"/>
      <c r="CG262" s="119"/>
      <c r="CH262" s="119"/>
      <c r="CI262" s="119"/>
      <c r="CJ262" s="119"/>
      <c r="CK262" s="119"/>
      <c r="CL262" s="119"/>
      <c r="CM262" s="119"/>
      <c r="CN262" s="119"/>
      <c r="CO262" s="119"/>
      <c r="CP262" s="119"/>
      <c r="CQ262" s="119"/>
      <c r="CR262" s="119"/>
      <c r="CS262" s="119"/>
      <c r="CT262" s="119"/>
      <c r="CU262" s="119"/>
      <c r="CV262" s="119"/>
      <c r="CW262" s="119"/>
      <c r="CX262" s="119"/>
      <c r="CY262" s="119"/>
      <c r="CZ262" s="119"/>
      <c r="DA262" s="119"/>
      <c r="DB262" s="119"/>
      <c r="DC262" s="119"/>
      <c r="DD262" s="119"/>
      <c r="DE262" s="119"/>
      <c r="DF262" s="119"/>
      <c r="DG262" s="119"/>
      <c r="DH262" s="119"/>
      <c r="DI262" s="119"/>
      <c r="DJ262" s="119"/>
      <c r="DK262" s="119"/>
      <c r="DL262" s="119"/>
      <c r="DM262" s="119"/>
      <c r="DN262" s="119"/>
      <c r="DO262" s="119"/>
      <c r="DP262" s="119"/>
      <c r="DQ262" s="119"/>
      <c r="DR262" s="119"/>
      <c r="DS262" s="119"/>
      <c r="DT262" s="119"/>
      <c r="DU262" s="119"/>
      <c r="DV262" s="119"/>
      <c r="DW262" s="119"/>
      <c r="DX262" s="119"/>
      <c r="DY262" s="119"/>
      <c r="DZ262" s="119"/>
      <c r="EA262" s="119"/>
      <c r="EB262" s="119"/>
      <c r="EC262" s="119"/>
      <c r="ED262" s="119"/>
      <c r="EE262" s="119"/>
      <c r="EF262" s="119"/>
      <c r="EG262" s="119"/>
      <c r="EH262" s="119"/>
      <c r="EI262" s="119"/>
      <c r="EJ262" s="119"/>
      <c r="EK262" s="119"/>
      <c r="EL262" s="119"/>
      <c r="EM262" s="119"/>
      <c r="EN262" s="119"/>
      <c r="EO262" s="119"/>
      <c r="EP262" s="119"/>
      <c r="EQ262" s="119"/>
      <c r="ER262" s="119"/>
      <c r="ES262" s="119"/>
      <c r="ET262" s="119"/>
      <c r="EU262" s="119"/>
      <c r="EV262" s="119"/>
      <c r="EW262" s="119"/>
      <c r="EX262" s="119"/>
      <c r="EY262" s="119"/>
      <c r="EZ262" s="119"/>
      <c r="FA262" s="119"/>
      <c r="FB262" s="119"/>
      <c r="FC262" s="119"/>
    </row>
    <row r="263" spans="1:159" s="121" customFormat="1" x14ac:dyDescent="0.3">
      <c r="A263" s="124">
        <v>41760</v>
      </c>
      <c r="B263" s="143">
        <f>_xll.GetPrice(B$2, "MonthlyAverage", "Mid", EOMONTH($A263, 0))</f>
        <v>365.98</v>
      </c>
      <c r="C263" s="141">
        <f>_xll.GetPrice(C$2, "MonthlyAverage", "Mid", EOMONTH($A263, 0))</f>
        <v>379.1</v>
      </c>
      <c r="D263" s="127">
        <f t="shared" si="64"/>
        <v>13.120000000000005</v>
      </c>
      <c r="E263" s="141">
        <f>_xll.GetPrice(E$2, "MonthlyAverage", "Mid", EOMONTH($A263, 0))</f>
        <v>345.72</v>
      </c>
      <c r="F263" s="141">
        <f>_xll.GetPrice(F$2, "MonthlyAverage", "Mid", EOMONTH($A263, 0))</f>
        <v>358.7</v>
      </c>
      <c r="G263" s="127">
        <f t="shared" si="65"/>
        <v>12.979999999999961</v>
      </c>
      <c r="H263" s="141">
        <f>_xll.GetPrice(H$2, "MonthlyAverage", "Mid", EOMONTH($A263, 0))</f>
        <v>349.9</v>
      </c>
      <c r="I263" s="141">
        <f>_xll.GetPrice(I$2, "MonthlyAverage", "Mid", EOMONTH($A263, 0))</f>
        <v>358.9</v>
      </c>
      <c r="J263" s="127">
        <f t="shared" si="66"/>
        <v>9</v>
      </c>
      <c r="K263" s="141" t="str">
        <f>_xll.GetPrice(K$2, , "Mid", EOMONTH($A263, 0))</f>
        <v>#N/A No price available before 20/06/2014</v>
      </c>
      <c r="L263" s="141" t="str">
        <f>_xll.GetPrice(L$2, , "Mid", EOMONTH($A263, 0))</f>
        <v>#N/A No price available before 21/11/2014</v>
      </c>
      <c r="M263" s="127" t="e">
        <f t="shared" ref="M263:M326" si="70">L263-K263</f>
        <v>#VALUE!</v>
      </c>
      <c r="N263" s="141" t="str">
        <f>_xll.GetPrice(N$2, , "Mid", EOMONTH($A263, 0))</f>
        <v>#N/A No price available before 11/07/2014</v>
      </c>
      <c r="O263" s="141" t="str">
        <f>_xll.GetPrice(O$2, , "Mid", EOMONTH($A263, 0))</f>
        <v>#N/A No price available before 15/03/2019</v>
      </c>
      <c r="P263" s="127" t="e">
        <f t="shared" ref="P263:P326" si="71">O263-N263</f>
        <v>#VALUE!</v>
      </c>
      <c r="Q263" s="141">
        <f>_xll.GetPrice(Q$2, "MonthlyAverage", "Mid", EOMONTH($A263, 0))</f>
        <v>126.5</v>
      </c>
      <c r="R263" s="141">
        <f>_xll.GetPrice(R$2, , "Mid", EOMONTH($A263, 0))</f>
        <v>177.5</v>
      </c>
      <c r="S263" s="141">
        <f>_xll.GetPrice(S$2, , "Mid", EOMONTH($A263, 0))</f>
        <v>192.5</v>
      </c>
      <c r="T263" s="127">
        <f t="shared" si="67"/>
        <v>15</v>
      </c>
      <c r="U263" s="141">
        <f>_xll.GetPrice(U$2, "MonthlyAverage", "Mid", EOMONTH($A263, 0))</f>
        <v>379.5</v>
      </c>
      <c r="V263" s="141">
        <f>_xll.GetPrice(V$2, "MonthlyAverage", "Mid", EOMONTH($A263, 0))</f>
        <v>403.11</v>
      </c>
      <c r="W263" s="127">
        <f t="shared" si="68"/>
        <v>23.610000000000014</v>
      </c>
      <c r="X263" s="141" t="str">
        <f>_xll.GetPrice(X$2, "MonthlyAverage", "Mid", EOMONTH($A263, 0))</f>
        <v>#N/A No price available for MonthlyAverage before 29/05/2015</v>
      </c>
      <c r="Y263" s="141">
        <f>_xll.GetPrice(Y$2, "MonthlyAverage", "Mid", EOMONTH($A263, 0))</f>
        <v>342.59</v>
      </c>
      <c r="Z263" s="141">
        <f>_xll.GetPrice(Z$2, "MonthlyAverage", "Mid", EOMONTH($A263, 0))</f>
        <v>354.38</v>
      </c>
      <c r="AA263" s="141">
        <f>_xll.GetPrice(AA$2, "MonthlyAverage", "Mid", EOMONTH($A263, 0))</f>
        <v>359.81</v>
      </c>
      <c r="AB263" s="127">
        <f t="shared" si="69"/>
        <v>5.4300000000000068</v>
      </c>
      <c r="AC263" s="142" t="e">
        <f t="shared" si="59"/>
        <v>#VALUE!</v>
      </c>
      <c r="AD263" s="119" t="e">
        <f t="shared" si="60"/>
        <v>#VALUE!</v>
      </c>
      <c r="AE263" s="119">
        <f t="shared" si="61"/>
        <v>13.519999999999982</v>
      </c>
      <c r="AF263" s="119">
        <f t="shared" si="62"/>
        <v>24.009999999999991</v>
      </c>
      <c r="AG263" s="119">
        <f t="shared" si="63"/>
        <v>-11.79000000000002</v>
      </c>
      <c r="AH263" s="119"/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  <c r="BB263" s="119"/>
      <c r="BC263" s="119"/>
      <c r="BD263" s="119"/>
      <c r="BE263" s="119"/>
      <c r="BF263" s="119"/>
      <c r="BG263" s="119"/>
      <c r="BH263" s="119"/>
      <c r="BI263" s="119"/>
      <c r="BJ263" s="119"/>
      <c r="BK263" s="119"/>
      <c r="BL263" s="119"/>
      <c r="BM263" s="119"/>
      <c r="BN263" s="119"/>
      <c r="BO263" s="119"/>
      <c r="BP263" s="119"/>
      <c r="BQ263" s="119"/>
      <c r="BR263" s="119"/>
      <c r="BS263" s="119"/>
      <c r="BT263" s="119"/>
      <c r="BU263" s="119"/>
      <c r="BV263" s="119"/>
      <c r="BW263" s="119"/>
      <c r="BX263" s="119"/>
      <c r="BY263" s="119"/>
      <c r="BZ263" s="119"/>
      <c r="CA263" s="119"/>
      <c r="CB263" s="119"/>
      <c r="CC263" s="119"/>
      <c r="CD263" s="119"/>
      <c r="CE263" s="119"/>
      <c r="CF263" s="119"/>
      <c r="CG263" s="119"/>
      <c r="CH263" s="119"/>
      <c r="CI263" s="119"/>
      <c r="CJ263" s="119"/>
      <c r="CK263" s="119"/>
      <c r="CL263" s="119"/>
      <c r="CM263" s="119"/>
      <c r="CN263" s="119"/>
      <c r="CO263" s="119"/>
      <c r="CP263" s="119"/>
      <c r="CQ263" s="119"/>
      <c r="CR263" s="119"/>
      <c r="CS263" s="119"/>
      <c r="CT263" s="119"/>
      <c r="CU263" s="119"/>
      <c r="CV263" s="119"/>
      <c r="CW263" s="119"/>
      <c r="CX263" s="119"/>
      <c r="CY263" s="119"/>
      <c r="CZ263" s="119"/>
      <c r="DA263" s="119"/>
      <c r="DB263" s="119"/>
      <c r="DC263" s="119"/>
      <c r="DD263" s="119"/>
      <c r="DE263" s="119"/>
      <c r="DF263" s="119"/>
      <c r="DG263" s="119"/>
      <c r="DH263" s="119"/>
      <c r="DI263" s="119"/>
      <c r="DJ263" s="119"/>
      <c r="DK263" s="119"/>
      <c r="DL263" s="119"/>
      <c r="DM263" s="119"/>
      <c r="DN263" s="119"/>
      <c r="DO263" s="119"/>
      <c r="DP263" s="119"/>
      <c r="DQ263" s="119"/>
      <c r="DR263" s="119"/>
      <c r="DS263" s="119"/>
      <c r="DT263" s="119"/>
      <c r="DU263" s="119"/>
      <c r="DV263" s="119"/>
      <c r="DW263" s="119"/>
      <c r="DX263" s="119"/>
      <c r="DY263" s="119"/>
      <c r="DZ263" s="119"/>
      <c r="EA263" s="119"/>
      <c r="EB263" s="119"/>
      <c r="EC263" s="119"/>
      <c r="ED263" s="119"/>
      <c r="EE263" s="119"/>
      <c r="EF263" s="119"/>
      <c r="EG263" s="119"/>
      <c r="EH263" s="119"/>
      <c r="EI263" s="119"/>
      <c r="EJ263" s="119"/>
      <c r="EK263" s="119"/>
      <c r="EL263" s="119"/>
      <c r="EM263" s="119"/>
      <c r="EN263" s="119"/>
      <c r="EO263" s="119"/>
      <c r="EP263" s="119"/>
      <c r="EQ263" s="119"/>
      <c r="ER263" s="119"/>
      <c r="ES263" s="119"/>
      <c r="ET263" s="119"/>
      <c r="EU263" s="119"/>
      <c r="EV263" s="119"/>
      <c r="EW263" s="119"/>
      <c r="EX263" s="119"/>
      <c r="EY263" s="119"/>
      <c r="EZ263" s="119"/>
      <c r="FA263" s="119"/>
      <c r="FB263" s="119"/>
      <c r="FC263" s="119"/>
    </row>
    <row r="264" spans="1:159" s="121" customFormat="1" x14ac:dyDescent="0.3">
      <c r="A264" s="124">
        <v>41791</v>
      </c>
      <c r="B264" s="143">
        <f>_xll.GetPrice(B$2, "MonthlyAverage", "Mid", EOMONTH($A264, 0))</f>
        <v>363.1</v>
      </c>
      <c r="C264" s="141">
        <f>_xll.GetPrice(C$2, "MonthlyAverage", "Mid", EOMONTH($A264, 0))</f>
        <v>375.5</v>
      </c>
      <c r="D264" s="127">
        <f t="shared" si="64"/>
        <v>12.399999999999977</v>
      </c>
      <c r="E264" s="141">
        <f>_xll.GetPrice(E$2, "MonthlyAverage", "Mid", EOMONTH($A264, 0))</f>
        <v>343.4</v>
      </c>
      <c r="F264" s="141">
        <f>_xll.GetPrice(F$2, "MonthlyAverage", "Mid", EOMONTH($A264, 0))</f>
        <v>355.75</v>
      </c>
      <c r="G264" s="127">
        <f t="shared" si="65"/>
        <v>12.350000000000023</v>
      </c>
      <c r="H264" s="141">
        <f>_xll.GetPrice(H$2, "MonthlyAverage", "Mid", EOMONTH($A264, 0))</f>
        <v>349.63</v>
      </c>
      <c r="I264" s="141">
        <f>_xll.GetPrice(I$2, "MonthlyAverage", "Mid", EOMONTH($A264, 0))</f>
        <v>356.75</v>
      </c>
      <c r="J264" s="127">
        <f t="shared" si="66"/>
        <v>7.1200000000000045</v>
      </c>
      <c r="K264" s="141">
        <f>_xll.GetPrice(K$2, , "Mid", EOMONTH($A264, 0))</f>
        <v>255</v>
      </c>
      <c r="L264" s="141" t="str">
        <f>_xll.GetPrice(L$2, , "Mid", EOMONTH($A264, 0))</f>
        <v>#N/A No price available before 21/11/2014</v>
      </c>
      <c r="M264" s="127" t="e">
        <f t="shared" si="70"/>
        <v>#VALUE!</v>
      </c>
      <c r="N264" s="141" t="str">
        <f>_xll.GetPrice(N$2, , "Mid", EOMONTH($A264, 0))</f>
        <v>#N/A No price available before 11/07/2014</v>
      </c>
      <c r="O264" s="141" t="str">
        <f>_xll.GetPrice(O$2, , "Mid", EOMONTH($A264, 0))</f>
        <v>#N/A No price available before 15/03/2019</v>
      </c>
      <c r="P264" s="127" t="e">
        <f t="shared" si="71"/>
        <v>#VALUE!</v>
      </c>
      <c r="Q264" s="141">
        <f>_xll.GetPrice(Q$2, "MonthlyAverage", "Mid", EOMONTH($A264, 0))</f>
        <v>123.13</v>
      </c>
      <c r="R264" s="141">
        <f>_xll.GetPrice(R$2, , "Mid", EOMONTH($A264, 0))</f>
        <v>177.5</v>
      </c>
      <c r="S264" s="141">
        <f>_xll.GetPrice(S$2, , "Mid", EOMONTH($A264, 0))</f>
        <v>192.5</v>
      </c>
      <c r="T264" s="127">
        <f t="shared" si="67"/>
        <v>15</v>
      </c>
      <c r="U264" s="141">
        <f>_xll.GetPrice(U$2, "MonthlyAverage", "Mid", EOMONTH($A264, 0))</f>
        <v>378.13</v>
      </c>
      <c r="V264" s="141">
        <f>_xll.GetPrice(V$2, "MonthlyAverage", "Mid", EOMONTH($A264, 0))</f>
        <v>399.99</v>
      </c>
      <c r="W264" s="127">
        <f t="shared" si="68"/>
        <v>21.860000000000014</v>
      </c>
      <c r="X264" s="141" t="str">
        <f>_xll.GetPrice(X$2, "MonthlyAverage", "Mid", EOMONTH($A264, 0))</f>
        <v>#N/A No price available for MonthlyAverage before 29/05/2015</v>
      </c>
      <c r="Y264" s="141">
        <f>_xll.GetPrice(Y$2, "MonthlyAverage", "Mid", EOMONTH($A264, 0))</f>
        <v>353.59</v>
      </c>
      <c r="Z264" s="141">
        <f>_xll.GetPrice(Z$2, "MonthlyAverage", "Mid", EOMONTH($A264, 0))</f>
        <v>349.66</v>
      </c>
      <c r="AA264" s="141">
        <f>_xll.GetPrice(AA$2, "MonthlyAverage", "Mid", EOMONTH($A264, 0))</f>
        <v>354.96</v>
      </c>
      <c r="AB264" s="127">
        <f t="shared" si="69"/>
        <v>5.2999999999999545</v>
      </c>
      <c r="AC264" s="142" t="e">
        <f t="shared" ref="AC264:AC327" si="72">K264-N264</f>
        <v>#VALUE!</v>
      </c>
      <c r="AD264" s="119" t="e">
        <f t="shared" ref="AD264:AD327" si="73">L264-O264</f>
        <v>#VALUE!</v>
      </c>
      <c r="AE264" s="119">
        <f t="shared" ref="AE264:AE327" si="74">U264-B264</f>
        <v>15.029999999999973</v>
      </c>
      <c r="AF264" s="119">
        <f t="shared" ref="AF264:AF327" si="75">V264-C264</f>
        <v>24.490000000000009</v>
      </c>
      <c r="AG264" s="119">
        <f t="shared" ref="AG264:AG327" si="76">Y264-Z264</f>
        <v>3.92999999999995</v>
      </c>
      <c r="AH264" s="119"/>
      <c r="AI264" s="119"/>
      <c r="AJ264" s="119"/>
      <c r="AK264" s="119"/>
      <c r="AL264" s="119"/>
      <c r="AM264" s="119"/>
      <c r="AN264" s="119"/>
      <c r="AO264" s="119"/>
      <c r="AP264" s="119"/>
      <c r="AQ264" s="119"/>
      <c r="AR264" s="119"/>
      <c r="AS264" s="119"/>
      <c r="AT264" s="119"/>
      <c r="AU264" s="119"/>
      <c r="AV264" s="119"/>
      <c r="AW264" s="119"/>
      <c r="AX264" s="119"/>
      <c r="AY264" s="119"/>
      <c r="AZ264" s="119"/>
      <c r="BA264" s="119"/>
      <c r="BB264" s="119"/>
      <c r="BC264" s="119"/>
      <c r="BD264" s="119"/>
      <c r="BE264" s="119"/>
      <c r="BF264" s="119"/>
      <c r="BG264" s="119"/>
      <c r="BH264" s="119"/>
      <c r="BI264" s="119"/>
      <c r="BJ264" s="119"/>
      <c r="BK264" s="119"/>
      <c r="BL264" s="119"/>
      <c r="BM264" s="119"/>
      <c r="BN264" s="119"/>
      <c r="BO264" s="119"/>
      <c r="BP264" s="119"/>
      <c r="BQ264" s="119"/>
      <c r="BR264" s="119"/>
      <c r="BS264" s="119"/>
      <c r="BT264" s="119"/>
      <c r="BU264" s="119"/>
      <c r="BV264" s="119"/>
      <c r="BW264" s="119"/>
      <c r="BX264" s="119"/>
      <c r="BY264" s="119"/>
      <c r="BZ264" s="119"/>
      <c r="CA264" s="119"/>
      <c r="CB264" s="119"/>
      <c r="CC264" s="119"/>
      <c r="CD264" s="119"/>
      <c r="CE264" s="119"/>
      <c r="CF264" s="119"/>
      <c r="CG264" s="119"/>
      <c r="CH264" s="119"/>
      <c r="CI264" s="119"/>
      <c r="CJ264" s="119"/>
      <c r="CK264" s="119"/>
      <c r="CL264" s="119"/>
      <c r="CM264" s="119"/>
      <c r="CN264" s="119"/>
      <c r="CO264" s="119"/>
      <c r="CP264" s="119"/>
      <c r="CQ264" s="119"/>
      <c r="CR264" s="119"/>
      <c r="CS264" s="119"/>
      <c r="CT264" s="119"/>
      <c r="CU264" s="119"/>
      <c r="CV264" s="119"/>
      <c r="CW264" s="119"/>
      <c r="CX264" s="119"/>
      <c r="CY264" s="119"/>
      <c r="CZ264" s="119"/>
      <c r="DA264" s="119"/>
      <c r="DB264" s="119"/>
      <c r="DC264" s="119"/>
      <c r="DD264" s="119"/>
      <c r="DE264" s="119"/>
      <c r="DF264" s="119"/>
      <c r="DG264" s="119"/>
      <c r="DH264" s="119"/>
      <c r="DI264" s="119"/>
      <c r="DJ264" s="119"/>
      <c r="DK264" s="119"/>
      <c r="DL264" s="119"/>
      <c r="DM264" s="119"/>
      <c r="DN264" s="119"/>
      <c r="DO264" s="119"/>
      <c r="DP264" s="119"/>
      <c r="DQ264" s="119"/>
      <c r="DR264" s="119"/>
      <c r="DS264" s="119"/>
      <c r="DT264" s="119"/>
      <c r="DU264" s="119"/>
      <c r="DV264" s="119"/>
      <c r="DW264" s="119"/>
      <c r="DX264" s="119"/>
      <c r="DY264" s="119"/>
      <c r="DZ264" s="119"/>
      <c r="EA264" s="119"/>
      <c r="EB264" s="119"/>
      <c r="EC264" s="119"/>
      <c r="ED264" s="119"/>
      <c r="EE264" s="119"/>
      <c r="EF264" s="119"/>
      <c r="EG264" s="119"/>
      <c r="EH264" s="119"/>
      <c r="EI264" s="119"/>
      <c r="EJ264" s="119"/>
      <c r="EK264" s="119"/>
      <c r="EL264" s="119"/>
      <c r="EM264" s="119"/>
      <c r="EN264" s="119"/>
      <c r="EO264" s="119"/>
      <c r="EP264" s="119"/>
      <c r="EQ264" s="119"/>
      <c r="ER264" s="119"/>
      <c r="ES264" s="119"/>
      <c r="ET264" s="119"/>
      <c r="EU264" s="119"/>
      <c r="EV264" s="119"/>
      <c r="EW264" s="119"/>
      <c r="EX264" s="119"/>
      <c r="EY264" s="119"/>
      <c r="EZ264" s="119"/>
      <c r="FA264" s="119"/>
      <c r="FB264" s="119"/>
      <c r="FC264" s="119"/>
    </row>
    <row r="265" spans="1:159" s="121" customFormat="1" x14ac:dyDescent="0.3">
      <c r="A265" s="124">
        <v>41821</v>
      </c>
      <c r="B265" s="143">
        <f>_xll.GetPrice(B$2, "MonthlyAverage", "Mid", EOMONTH($A265, 0))</f>
        <v>364.43</v>
      </c>
      <c r="C265" s="141">
        <f>_xll.GetPrice(C$2, "MonthlyAverage", "Mid", EOMONTH($A265, 0))</f>
        <v>377.13</v>
      </c>
      <c r="D265" s="127">
        <f t="shared" si="64"/>
        <v>12.699999999999989</v>
      </c>
      <c r="E265" s="141">
        <f>_xll.GetPrice(E$2, "MonthlyAverage", "Mid", EOMONTH($A265, 0))</f>
        <v>344.07</v>
      </c>
      <c r="F265" s="141">
        <f>_xll.GetPrice(F$2, "MonthlyAverage", "Mid", EOMONTH($A265, 0))</f>
        <v>357.88</v>
      </c>
      <c r="G265" s="127">
        <f t="shared" si="65"/>
        <v>13.810000000000002</v>
      </c>
      <c r="H265" s="141">
        <f>_xll.GetPrice(H$2, "MonthlyAverage", "Mid", EOMONTH($A265, 0))</f>
        <v>352.88</v>
      </c>
      <c r="I265" s="141">
        <f>_xll.GetPrice(I$2, "MonthlyAverage", "Mid", EOMONTH($A265, 0))</f>
        <v>358.88</v>
      </c>
      <c r="J265" s="127">
        <f t="shared" si="66"/>
        <v>6</v>
      </c>
      <c r="K265" s="141">
        <f>_xll.GetPrice(K$2, , "Mid", EOMONTH($A265, 0))</f>
        <v>255</v>
      </c>
      <c r="L265" s="141" t="str">
        <f>_xll.GetPrice(L$2, , "Mid", EOMONTH($A265, 0))</f>
        <v>#N/A No price available before 21/11/2014</v>
      </c>
      <c r="M265" s="127" t="e">
        <f t="shared" si="70"/>
        <v>#VALUE!</v>
      </c>
      <c r="N265" s="141">
        <f>_xll.GetPrice(N$2, , "Mid", EOMONTH($A265, 0))</f>
        <v>265</v>
      </c>
      <c r="O265" s="141" t="str">
        <f>_xll.GetPrice(O$2, , "Mid", EOMONTH($A265, 0))</f>
        <v>#N/A No price available before 15/03/2019</v>
      </c>
      <c r="P265" s="127" t="e">
        <f t="shared" si="71"/>
        <v>#VALUE!</v>
      </c>
      <c r="Q265" s="141">
        <f>_xll.GetPrice(Q$2, "MonthlyAverage", "Mid", EOMONTH($A265, 0))</f>
        <v>111.25</v>
      </c>
      <c r="R265" s="141">
        <f>_xll.GetPrice(R$2, , "Mid", EOMONTH($A265, 0))</f>
        <v>167.5</v>
      </c>
      <c r="S265" s="141">
        <f>_xll.GetPrice(S$2, , "Mid", EOMONTH($A265, 0))</f>
        <v>182.5</v>
      </c>
      <c r="T265" s="127">
        <f t="shared" si="67"/>
        <v>15</v>
      </c>
      <c r="U265" s="141">
        <f>_xll.GetPrice(U$2, "MonthlyAverage", "Mid", EOMONTH($A265, 0))</f>
        <v>368.75</v>
      </c>
      <c r="V265" s="141">
        <f>_xll.GetPrice(V$2, "MonthlyAverage", "Mid", EOMONTH($A265, 0))</f>
        <v>391.29</v>
      </c>
      <c r="W265" s="127">
        <f t="shared" si="68"/>
        <v>22.54000000000002</v>
      </c>
      <c r="X265" s="141" t="str">
        <f>_xll.GetPrice(X$2, "MonthlyAverage", "Mid", EOMONTH($A265, 0))</f>
        <v>#N/A No price available for MonthlyAverage before 29/05/2015</v>
      </c>
      <c r="Y265" s="141">
        <f>_xll.GetPrice(Y$2, "MonthlyAverage", "Mid", EOMONTH($A265, 0))</f>
        <v>353.17</v>
      </c>
      <c r="Z265" s="141">
        <f>_xll.GetPrice(Z$2, "MonthlyAverage", "Mid", EOMONTH($A265, 0))</f>
        <v>354.72</v>
      </c>
      <c r="AA265" s="141">
        <f>_xll.GetPrice(AA$2, "MonthlyAverage", "Mid", EOMONTH($A265, 0))</f>
        <v>360.19</v>
      </c>
      <c r="AB265" s="127">
        <f t="shared" si="69"/>
        <v>5.4699999999999704</v>
      </c>
      <c r="AC265" s="142">
        <f t="shared" si="72"/>
        <v>-10</v>
      </c>
      <c r="AD265" s="119" t="e">
        <f t="shared" si="73"/>
        <v>#VALUE!</v>
      </c>
      <c r="AE265" s="119">
        <f t="shared" si="74"/>
        <v>4.3199999999999932</v>
      </c>
      <c r="AF265" s="119">
        <f t="shared" si="75"/>
        <v>14.160000000000025</v>
      </c>
      <c r="AG265" s="119">
        <f t="shared" si="76"/>
        <v>-1.5500000000000114</v>
      </c>
      <c r="AH265" s="119"/>
      <c r="AI265" s="119"/>
      <c r="AJ265" s="119"/>
      <c r="AK265" s="119"/>
      <c r="AL265" s="119"/>
      <c r="AM265" s="119"/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19"/>
      <c r="BC265" s="119"/>
      <c r="BD265" s="119"/>
      <c r="BE265" s="119"/>
      <c r="BF265" s="119"/>
      <c r="BG265" s="119"/>
      <c r="BH265" s="119"/>
      <c r="BI265" s="119"/>
      <c r="BJ265" s="119"/>
      <c r="BK265" s="119"/>
      <c r="BL265" s="119"/>
      <c r="BM265" s="119"/>
      <c r="BN265" s="119"/>
      <c r="BO265" s="119"/>
      <c r="BP265" s="119"/>
      <c r="BQ265" s="119"/>
      <c r="BR265" s="119"/>
      <c r="BS265" s="119"/>
      <c r="BT265" s="119"/>
      <c r="BU265" s="119"/>
      <c r="BV265" s="119"/>
      <c r="BW265" s="119"/>
      <c r="BX265" s="119"/>
      <c r="BY265" s="119"/>
      <c r="BZ265" s="119"/>
      <c r="CA265" s="119"/>
      <c r="CB265" s="119"/>
      <c r="CC265" s="119"/>
      <c r="CD265" s="119"/>
      <c r="CE265" s="119"/>
      <c r="CF265" s="119"/>
      <c r="CG265" s="119"/>
      <c r="CH265" s="119"/>
      <c r="CI265" s="119"/>
      <c r="CJ265" s="119"/>
      <c r="CK265" s="119"/>
      <c r="CL265" s="119"/>
      <c r="CM265" s="119"/>
      <c r="CN265" s="119"/>
      <c r="CO265" s="119"/>
      <c r="CP265" s="119"/>
      <c r="CQ265" s="119"/>
      <c r="CR265" s="119"/>
      <c r="CS265" s="119"/>
      <c r="CT265" s="119"/>
      <c r="CU265" s="119"/>
      <c r="CV265" s="119"/>
      <c r="CW265" s="119"/>
      <c r="CX265" s="119"/>
      <c r="CY265" s="119"/>
      <c r="CZ265" s="119"/>
      <c r="DA265" s="119"/>
      <c r="DB265" s="119"/>
      <c r="DC265" s="119"/>
      <c r="DD265" s="119"/>
      <c r="DE265" s="119"/>
      <c r="DF265" s="119"/>
      <c r="DG265" s="119"/>
      <c r="DH265" s="119"/>
      <c r="DI265" s="119"/>
      <c r="DJ265" s="119"/>
      <c r="DK265" s="119"/>
      <c r="DL265" s="119"/>
      <c r="DM265" s="119"/>
      <c r="DN265" s="119"/>
      <c r="DO265" s="119"/>
      <c r="DP265" s="119"/>
      <c r="DQ265" s="119"/>
      <c r="DR265" s="119"/>
      <c r="DS265" s="119"/>
      <c r="DT265" s="119"/>
      <c r="DU265" s="119"/>
      <c r="DV265" s="119"/>
      <c r="DW265" s="119"/>
      <c r="DX265" s="119"/>
      <c r="DY265" s="119"/>
      <c r="DZ265" s="119"/>
      <c r="EA265" s="119"/>
      <c r="EB265" s="119"/>
      <c r="EC265" s="119"/>
      <c r="ED265" s="119"/>
      <c r="EE265" s="119"/>
      <c r="EF265" s="119"/>
      <c r="EG265" s="119"/>
      <c r="EH265" s="119"/>
      <c r="EI265" s="119"/>
      <c r="EJ265" s="119"/>
      <c r="EK265" s="119"/>
      <c r="EL265" s="119"/>
      <c r="EM265" s="119"/>
      <c r="EN265" s="119"/>
      <c r="EO265" s="119"/>
      <c r="EP265" s="119"/>
      <c r="EQ265" s="119"/>
      <c r="ER265" s="119"/>
      <c r="ES265" s="119"/>
      <c r="ET265" s="119"/>
      <c r="EU265" s="119"/>
      <c r="EV265" s="119"/>
      <c r="EW265" s="119"/>
      <c r="EX265" s="119"/>
      <c r="EY265" s="119"/>
      <c r="EZ265" s="119"/>
      <c r="FA265" s="119"/>
      <c r="FB265" s="119"/>
      <c r="FC265" s="119"/>
    </row>
    <row r="266" spans="1:159" s="121" customFormat="1" x14ac:dyDescent="0.3">
      <c r="A266" s="124">
        <v>41852</v>
      </c>
      <c r="B266" s="143">
        <f>_xll.GetPrice(B$2, "MonthlyAverage", "Mid", EOMONTH($A266, 0))</f>
        <v>376.38</v>
      </c>
      <c r="C266" s="141">
        <f>_xll.GetPrice(C$2, "MonthlyAverage", "Mid", EOMONTH($A266, 0))</f>
        <v>389.9</v>
      </c>
      <c r="D266" s="127">
        <f t="shared" si="64"/>
        <v>13.519999999999982</v>
      </c>
      <c r="E266" s="141">
        <f>_xll.GetPrice(E$2, "MonthlyAverage", "Mid", EOMONTH($A266, 0))</f>
        <v>355.76</v>
      </c>
      <c r="F266" s="141">
        <f>_xll.GetPrice(F$2, "MonthlyAverage", "Mid", EOMONTH($A266, 0))</f>
        <v>370.3</v>
      </c>
      <c r="G266" s="127">
        <f t="shared" si="65"/>
        <v>14.54000000000002</v>
      </c>
      <c r="H266" s="141">
        <f>_xll.GetPrice(H$2, "MonthlyAverage", "Mid", EOMONTH($A266, 0))</f>
        <v>362.6</v>
      </c>
      <c r="I266" s="141">
        <f>_xll.GetPrice(I$2, "MonthlyAverage", "Mid", EOMONTH($A266, 0))</f>
        <v>371.3</v>
      </c>
      <c r="J266" s="127">
        <f t="shared" si="66"/>
        <v>8.6999999999999886</v>
      </c>
      <c r="K266" s="141">
        <f>_xll.GetPrice(K$2, , "Mid", EOMONTH($A266, 0))</f>
        <v>265</v>
      </c>
      <c r="L266" s="141" t="str">
        <f>_xll.GetPrice(L$2, , "Mid", EOMONTH($A266, 0))</f>
        <v>#N/A No price available before 21/11/2014</v>
      </c>
      <c r="M266" s="127" t="e">
        <f t="shared" si="70"/>
        <v>#VALUE!</v>
      </c>
      <c r="N266" s="141">
        <f>_xll.GetPrice(N$2, , "Mid", EOMONTH($A266, 0))</f>
        <v>265</v>
      </c>
      <c r="O266" s="141" t="str">
        <f>_xll.GetPrice(O$2, , "Mid", EOMONTH($A266, 0))</f>
        <v>#N/A No price available before 15/03/2019</v>
      </c>
      <c r="P266" s="127" t="e">
        <f t="shared" si="71"/>
        <v>#VALUE!</v>
      </c>
      <c r="Q266" s="141">
        <f>_xll.GetPrice(Q$2, "MonthlyAverage", "Mid", EOMONTH($A266, 0))</f>
        <v>120</v>
      </c>
      <c r="R266" s="141">
        <f>_xll.GetPrice(R$2, , "Mid", EOMONTH($A266, 0))</f>
        <v>167.5</v>
      </c>
      <c r="S266" s="141">
        <f>_xll.GetPrice(S$2, , "Mid", EOMONTH($A266, 0))</f>
        <v>182.5</v>
      </c>
      <c r="T266" s="127">
        <f t="shared" si="67"/>
        <v>15</v>
      </c>
      <c r="U266" s="141">
        <f>_xll.GetPrice(U$2, "MonthlyAverage", "Mid", EOMONTH($A266, 0))</f>
        <v>368</v>
      </c>
      <c r="V266" s="141">
        <f>_xll.GetPrice(V$2, "MonthlyAverage", "Mid", EOMONTH($A266, 0))</f>
        <v>396.14</v>
      </c>
      <c r="W266" s="127">
        <f t="shared" si="68"/>
        <v>28.139999999999986</v>
      </c>
      <c r="X266" s="141" t="str">
        <f>_xll.GetPrice(X$2, "MonthlyAverage", "Mid", EOMONTH($A266, 0))</f>
        <v>#N/A No price available for MonthlyAverage before 29/05/2015</v>
      </c>
      <c r="Y266" s="141">
        <f>_xll.GetPrice(Y$2, "MonthlyAverage", "Mid", EOMONTH($A266, 0))</f>
        <v>347.25</v>
      </c>
      <c r="Z266" s="141">
        <f>_xll.GetPrice(Z$2, "MonthlyAverage", "Mid", EOMONTH($A266, 0))</f>
        <v>364.82</v>
      </c>
      <c r="AA266" s="141">
        <f>_xll.GetPrice(AA$2, "MonthlyAverage", "Mid", EOMONTH($A266, 0))</f>
        <v>370.55</v>
      </c>
      <c r="AB266" s="127">
        <f t="shared" si="69"/>
        <v>5.7300000000000182</v>
      </c>
      <c r="AC266" s="142">
        <f t="shared" si="72"/>
        <v>0</v>
      </c>
      <c r="AD266" s="119" t="e">
        <f t="shared" si="73"/>
        <v>#VALUE!</v>
      </c>
      <c r="AE266" s="119">
        <f t="shared" si="74"/>
        <v>-8.3799999999999955</v>
      </c>
      <c r="AF266" s="119">
        <f t="shared" si="75"/>
        <v>6.2400000000000091</v>
      </c>
      <c r="AG266" s="119">
        <f t="shared" si="76"/>
        <v>-17.569999999999993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  <c r="BB266" s="119"/>
      <c r="BC266" s="119"/>
      <c r="BD266" s="119"/>
      <c r="BE266" s="119"/>
      <c r="BF266" s="119"/>
      <c r="BG266" s="119"/>
      <c r="BH266" s="119"/>
      <c r="BI266" s="119"/>
      <c r="BJ266" s="119"/>
      <c r="BK266" s="119"/>
      <c r="BL266" s="119"/>
      <c r="BM266" s="119"/>
      <c r="BN266" s="119"/>
      <c r="BO266" s="119"/>
      <c r="BP266" s="119"/>
      <c r="BQ266" s="119"/>
      <c r="BR266" s="119"/>
      <c r="BS266" s="119"/>
      <c r="BT266" s="119"/>
      <c r="BU266" s="119"/>
      <c r="BV266" s="119"/>
      <c r="BW266" s="119"/>
      <c r="BX266" s="119"/>
      <c r="BY266" s="119"/>
      <c r="BZ266" s="119"/>
      <c r="CA266" s="119"/>
      <c r="CB266" s="119"/>
      <c r="CC266" s="119"/>
      <c r="CD266" s="119"/>
      <c r="CE266" s="119"/>
      <c r="CF266" s="119"/>
      <c r="CG266" s="119"/>
      <c r="CH266" s="119"/>
      <c r="CI266" s="119"/>
      <c r="CJ266" s="119"/>
      <c r="CK266" s="119"/>
      <c r="CL266" s="119"/>
      <c r="CM266" s="119"/>
      <c r="CN266" s="119"/>
      <c r="CO266" s="119"/>
      <c r="CP266" s="119"/>
      <c r="CQ266" s="119"/>
      <c r="CR266" s="119"/>
      <c r="CS266" s="119"/>
      <c r="CT266" s="119"/>
      <c r="CU266" s="119"/>
      <c r="CV266" s="119"/>
      <c r="CW266" s="119"/>
      <c r="CX266" s="119"/>
      <c r="CY266" s="119"/>
      <c r="CZ266" s="119"/>
      <c r="DA266" s="119"/>
      <c r="DB266" s="119"/>
      <c r="DC266" s="119"/>
      <c r="DD266" s="119"/>
      <c r="DE266" s="119"/>
      <c r="DF266" s="119"/>
      <c r="DG266" s="119"/>
      <c r="DH266" s="119"/>
      <c r="DI266" s="119"/>
      <c r="DJ266" s="119"/>
      <c r="DK266" s="119"/>
      <c r="DL266" s="119"/>
      <c r="DM266" s="119"/>
      <c r="DN266" s="119"/>
      <c r="DO266" s="119"/>
      <c r="DP266" s="119"/>
      <c r="DQ266" s="119"/>
      <c r="DR266" s="119"/>
      <c r="DS266" s="119"/>
      <c r="DT266" s="119"/>
      <c r="DU266" s="119"/>
      <c r="DV266" s="119"/>
      <c r="DW266" s="119"/>
      <c r="DX266" s="119"/>
      <c r="DY266" s="119"/>
      <c r="DZ266" s="119"/>
      <c r="EA266" s="119"/>
      <c r="EB266" s="119"/>
      <c r="EC266" s="119"/>
      <c r="ED266" s="119"/>
      <c r="EE266" s="119"/>
      <c r="EF266" s="119"/>
      <c r="EG266" s="119"/>
      <c r="EH266" s="119"/>
      <c r="EI266" s="119"/>
      <c r="EJ266" s="119"/>
      <c r="EK266" s="119"/>
      <c r="EL266" s="119"/>
      <c r="EM266" s="119"/>
      <c r="EN266" s="119"/>
      <c r="EO266" s="119"/>
      <c r="EP266" s="119"/>
      <c r="EQ266" s="119"/>
      <c r="ER266" s="119"/>
      <c r="ES266" s="119"/>
      <c r="ET266" s="119"/>
      <c r="EU266" s="119"/>
      <c r="EV266" s="119"/>
      <c r="EW266" s="119"/>
      <c r="EX266" s="119"/>
      <c r="EY266" s="119"/>
      <c r="EZ266" s="119"/>
      <c r="FA266" s="119"/>
      <c r="FB266" s="119"/>
      <c r="FC266" s="119"/>
    </row>
    <row r="267" spans="1:159" s="121" customFormat="1" x14ac:dyDescent="0.3">
      <c r="A267" s="124">
        <v>41883</v>
      </c>
      <c r="B267" s="143">
        <f>_xll.GetPrice(B$2, "MonthlyAverage", "Mid", EOMONTH($A267, 0))</f>
        <v>362.9</v>
      </c>
      <c r="C267" s="141">
        <f>_xll.GetPrice(C$2, "MonthlyAverage", "Mid", EOMONTH($A267, 0))</f>
        <v>378.26</v>
      </c>
      <c r="D267" s="127">
        <f t="shared" si="64"/>
        <v>15.360000000000014</v>
      </c>
      <c r="E267" s="141">
        <f>_xll.GetPrice(E$2, "MonthlyAverage", "Mid", EOMONTH($A267, 0))</f>
        <v>343.82</v>
      </c>
      <c r="F267" s="141">
        <f>_xll.GetPrice(F$2, "MonthlyAverage", "Mid", EOMONTH($A267, 0))</f>
        <v>356.13</v>
      </c>
      <c r="G267" s="127">
        <f t="shared" si="65"/>
        <v>12.310000000000002</v>
      </c>
      <c r="H267" s="141">
        <f>_xll.GetPrice(H$2, "MonthlyAverage", "Mid", EOMONTH($A267, 0))</f>
        <v>349.63</v>
      </c>
      <c r="I267" s="141">
        <f>_xll.GetPrice(I$2, "MonthlyAverage", "Mid", EOMONTH($A267, 0))</f>
        <v>357</v>
      </c>
      <c r="J267" s="127">
        <f t="shared" si="66"/>
        <v>7.3700000000000045</v>
      </c>
      <c r="K267" s="141">
        <f>_xll.GetPrice(K$2, , "Mid", EOMONTH($A267, 0))</f>
        <v>265</v>
      </c>
      <c r="L267" s="141" t="str">
        <f>_xll.GetPrice(L$2, , "Mid", EOMONTH($A267, 0))</f>
        <v>#N/A No price available before 21/11/2014</v>
      </c>
      <c r="M267" s="127" t="e">
        <f t="shared" si="70"/>
        <v>#VALUE!</v>
      </c>
      <c r="N267" s="141">
        <f>_xll.GetPrice(N$2, , "Mid", EOMONTH($A267, 0))</f>
        <v>270</v>
      </c>
      <c r="O267" s="141" t="str">
        <f>_xll.GetPrice(O$2, , "Mid", EOMONTH($A267, 0))</f>
        <v>#N/A No price available before 15/03/2019</v>
      </c>
      <c r="P267" s="127" t="e">
        <f t="shared" si="71"/>
        <v>#VALUE!</v>
      </c>
      <c r="Q267" s="141">
        <f>_xll.GetPrice(Q$2, "MonthlyAverage", "Mid", EOMONTH($A267, 0))</f>
        <v>122.5</v>
      </c>
      <c r="R267" s="141">
        <f>_xll.GetPrice(R$2, , "Mid", EOMONTH($A267, 0))</f>
        <v>177.5</v>
      </c>
      <c r="S267" s="141">
        <f>_xll.GetPrice(S$2, , "Mid", EOMONTH($A267, 0))</f>
        <v>192.5</v>
      </c>
      <c r="T267" s="127">
        <f t="shared" si="67"/>
        <v>15</v>
      </c>
      <c r="U267" s="141">
        <f>_xll.GetPrice(U$2, "MonthlyAverage", "Mid", EOMONTH($A267, 0))</f>
        <v>360</v>
      </c>
      <c r="V267" s="141">
        <f>_xll.GetPrice(V$2, "MonthlyAverage", "Mid", EOMONTH($A267, 0))</f>
        <v>391.88</v>
      </c>
      <c r="W267" s="127">
        <f t="shared" si="68"/>
        <v>31.879999999999995</v>
      </c>
      <c r="X267" s="141" t="str">
        <f>_xll.GetPrice(X$2, "MonthlyAverage", "Mid", EOMONTH($A267, 0))</f>
        <v>#N/A No price available for MonthlyAverage before 29/05/2015</v>
      </c>
      <c r="Y267" s="141">
        <f>_xll.GetPrice(Y$2, "MonthlyAverage", "Mid", EOMONTH($A267, 0))</f>
        <v>347.7</v>
      </c>
      <c r="Z267" s="141">
        <f>_xll.GetPrice(Z$2, "MonthlyAverage", "Mid", EOMONTH($A267, 0))</f>
        <v>355.67</v>
      </c>
      <c r="AA267" s="141">
        <f>_xll.GetPrice(AA$2, "MonthlyAverage", "Mid", EOMONTH($A267, 0))</f>
        <v>361.2</v>
      </c>
      <c r="AB267" s="127">
        <f t="shared" si="69"/>
        <v>5.5299999999999727</v>
      </c>
      <c r="AC267" s="142">
        <f t="shared" si="72"/>
        <v>-5</v>
      </c>
      <c r="AD267" s="119" t="e">
        <f t="shared" si="73"/>
        <v>#VALUE!</v>
      </c>
      <c r="AE267" s="119">
        <f t="shared" si="74"/>
        <v>-2.8999999999999773</v>
      </c>
      <c r="AF267" s="119">
        <f t="shared" si="75"/>
        <v>13.620000000000005</v>
      </c>
      <c r="AG267" s="119">
        <f t="shared" si="76"/>
        <v>-7.9700000000000273</v>
      </c>
      <c r="AH267" s="119"/>
      <c r="AI267" s="119"/>
      <c r="AJ267" s="119"/>
      <c r="AK267" s="119"/>
      <c r="AL267" s="119"/>
      <c r="AM267" s="119"/>
      <c r="AN267" s="119"/>
      <c r="AO267" s="119"/>
      <c r="AP267" s="119"/>
      <c r="AQ267" s="119"/>
      <c r="AR267" s="119"/>
      <c r="AS267" s="119"/>
      <c r="AT267" s="119"/>
      <c r="AU267" s="119"/>
      <c r="AV267" s="119"/>
      <c r="AW267" s="119"/>
      <c r="AX267" s="119"/>
      <c r="AY267" s="119"/>
      <c r="AZ267" s="119"/>
      <c r="BA267" s="119"/>
      <c r="BB267" s="119"/>
      <c r="BC267" s="119"/>
      <c r="BD267" s="119"/>
      <c r="BE267" s="119"/>
      <c r="BF267" s="119"/>
      <c r="BG267" s="119"/>
      <c r="BH267" s="119"/>
      <c r="BI267" s="119"/>
      <c r="BJ267" s="119"/>
      <c r="BK267" s="119"/>
      <c r="BL267" s="119"/>
      <c r="BM267" s="119"/>
      <c r="BN267" s="119"/>
      <c r="BO267" s="119"/>
      <c r="BP267" s="119"/>
      <c r="BQ267" s="119"/>
      <c r="BR267" s="119"/>
      <c r="BS267" s="119"/>
      <c r="BT267" s="119"/>
      <c r="BU267" s="119"/>
      <c r="BV267" s="119"/>
      <c r="BW267" s="119"/>
      <c r="BX267" s="119"/>
      <c r="BY267" s="119"/>
      <c r="BZ267" s="119"/>
      <c r="CA267" s="119"/>
      <c r="CB267" s="119"/>
      <c r="CC267" s="119"/>
      <c r="CD267" s="119"/>
      <c r="CE267" s="119"/>
      <c r="CF267" s="119"/>
      <c r="CG267" s="119"/>
      <c r="CH267" s="119"/>
      <c r="CI267" s="119"/>
      <c r="CJ267" s="119"/>
      <c r="CK267" s="119"/>
      <c r="CL267" s="119"/>
      <c r="CM267" s="119"/>
      <c r="CN267" s="119"/>
      <c r="CO267" s="119"/>
      <c r="CP267" s="119"/>
      <c r="CQ267" s="119"/>
      <c r="CR267" s="119"/>
      <c r="CS267" s="119"/>
      <c r="CT267" s="119"/>
      <c r="CU267" s="119"/>
      <c r="CV267" s="119"/>
      <c r="CW267" s="119"/>
      <c r="CX267" s="119"/>
      <c r="CY267" s="119"/>
      <c r="CZ267" s="119"/>
      <c r="DA267" s="119"/>
      <c r="DB267" s="119"/>
      <c r="DC267" s="119"/>
      <c r="DD267" s="119"/>
      <c r="DE267" s="119"/>
      <c r="DF267" s="119"/>
      <c r="DG267" s="119"/>
      <c r="DH267" s="119"/>
      <c r="DI267" s="119"/>
      <c r="DJ267" s="119"/>
      <c r="DK267" s="119"/>
      <c r="DL267" s="119"/>
      <c r="DM267" s="119"/>
      <c r="DN267" s="119"/>
      <c r="DO267" s="119"/>
      <c r="DP267" s="119"/>
      <c r="DQ267" s="119"/>
      <c r="DR267" s="119"/>
      <c r="DS267" s="119"/>
      <c r="DT267" s="119"/>
      <c r="DU267" s="119"/>
      <c r="DV267" s="119"/>
      <c r="DW267" s="119"/>
      <c r="DX267" s="119"/>
      <c r="DY267" s="119"/>
      <c r="DZ267" s="119"/>
      <c r="EA267" s="119"/>
      <c r="EB267" s="119"/>
      <c r="EC267" s="119"/>
      <c r="ED267" s="119"/>
      <c r="EE267" s="119"/>
      <c r="EF267" s="119"/>
      <c r="EG267" s="119"/>
      <c r="EH267" s="119"/>
      <c r="EI267" s="119"/>
      <c r="EJ267" s="119"/>
      <c r="EK267" s="119"/>
      <c r="EL267" s="119"/>
      <c r="EM267" s="119"/>
      <c r="EN267" s="119"/>
      <c r="EO267" s="119"/>
      <c r="EP267" s="119"/>
      <c r="EQ267" s="119"/>
      <c r="ER267" s="119"/>
      <c r="ES267" s="119"/>
      <c r="ET267" s="119"/>
      <c r="EU267" s="119"/>
      <c r="EV267" s="119"/>
      <c r="EW267" s="119"/>
      <c r="EX267" s="119"/>
      <c r="EY267" s="119"/>
      <c r="EZ267" s="119"/>
      <c r="FA267" s="119"/>
      <c r="FB267" s="119"/>
      <c r="FC267" s="119"/>
    </row>
    <row r="268" spans="1:159" s="121" customFormat="1" x14ac:dyDescent="0.3">
      <c r="A268" s="124">
        <v>41913</v>
      </c>
      <c r="B268" s="143">
        <f>_xll.GetPrice(B$2, "MonthlyAverage", "Mid", EOMONTH($A268, 0))</f>
        <v>329.04</v>
      </c>
      <c r="C268" s="141">
        <f>_xll.GetPrice(C$2, "MonthlyAverage", "Mid", EOMONTH($A268, 0))</f>
        <v>341.1</v>
      </c>
      <c r="D268" s="127">
        <f t="shared" si="64"/>
        <v>12.060000000000002</v>
      </c>
      <c r="E268" s="141">
        <f>_xll.GetPrice(E$2, "MonthlyAverage", "Mid", EOMONTH($A268, 0))</f>
        <v>306.47000000000003</v>
      </c>
      <c r="F268" s="141">
        <f>_xll.GetPrice(F$2, "MonthlyAverage", "Mid", EOMONTH($A268, 0))</f>
        <v>320.3</v>
      </c>
      <c r="G268" s="127">
        <f t="shared" si="65"/>
        <v>13.829999999999984</v>
      </c>
      <c r="H268" s="141">
        <f>_xll.GetPrice(H$2, "MonthlyAverage", "Mid", EOMONTH($A268, 0))</f>
        <v>310.2</v>
      </c>
      <c r="I268" s="141">
        <f>_xll.GetPrice(I$2, "MonthlyAverage", "Mid", EOMONTH($A268, 0))</f>
        <v>319.3</v>
      </c>
      <c r="J268" s="127">
        <f t="shared" si="66"/>
        <v>9.1000000000000227</v>
      </c>
      <c r="K268" s="141">
        <f>_xll.GetPrice(K$2, , "Mid", EOMONTH($A268, 0))</f>
        <v>250</v>
      </c>
      <c r="L268" s="141" t="str">
        <f>_xll.GetPrice(L$2, , "Mid", EOMONTH($A268, 0))</f>
        <v>#N/A No price available before 21/11/2014</v>
      </c>
      <c r="M268" s="127" t="e">
        <f t="shared" si="70"/>
        <v>#VALUE!</v>
      </c>
      <c r="N268" s="141">
        <f>_xll.GetPrice(N$2, , "Mid", EOMONTH($A268, 0))</f>
        <v>252.5</v>
      </c>
      <c r="O268" s="141" t="str">
        <f>_xll.GetPrice(O$2, , "Mid", EOMONTH($A268, 0))</f>
        <v>#N/A No price available before 15/03/2019</v>
      </c>
      <c r="P268" s="127" t="e">
        <f t="shared" si="71"/>
        <v>#VALUE!</v>
      </c>
      <c r="Q268" s="141">
        <f>_xll.GetPrice(Q$2, "MonthlyAverage", "Mid", EOMONTH($A268, 0))</f>
        <v>104</v>
      </c>
      <c r="R268" s="141">
        <f>_xll.GetPrice(R$2, , "Mid", EOMONTH($A268, 0))</f>
        <v>190</v>
      </c>
      <c r="S268" s="141">
        <f>_xll.GetPrice(S$2, , "Mid", EOMONTH($A268, 0))</f>
        <v>200</v>
      </c>
      <c r="T268" s="127">
        <f t="shared" si="67"/>
        <v>10</v>
      </c>
      <c r="U268" s="141">
        <f>_xll.GetPrice(U$2, "MonthlyAverage", "Mid", EOMONTH($A268, 0))</f>
        <v>341.5</v>
      </c>
      <c r="V268" s="141">
        <f>_xll.GetPrice(V$2, "MonthlyAverage", "Mid", EOMONTH($A268, 0))</f>
        <v>366.8</v>
      </c>
      <c r="W268" s="127">
        <f t="shared" si="68"/>
        <v>25.300000000000011</v>
      </c>
      <c r="X268" s="141" t="str">
        <f>_xll.GetPrice(X$2, "MonthlyAverage", "Mid", EOMONTH($A268, 0))</f>
        <v>#N/A No price available for MonthlyAverage before 29/05/2015</v>
      </c>
      <c r="Y268" s="141">
        <f>_xll.GetPrice(Y$2, "MonthlyAverage", "Mid", EOMONTH($A268, 0))</f>
        <v>314.8</v>
      </c>
      <c r="Z268" s="141">
        <f>_xll.GetPrice(Z$2, "MonthlyAverage", "Mid", EOMONTH($A268, 0))</f>
        <v>318.60000000000002</v>
      </c>
      <c r="AA268" s="141">
        <f>_xll.GetPrice(AA$2, "MonthlyAverage", "Mid", EOMONTH($A268, 0))</f>
        <v>323.45999999999998</v>
      </c>
      <c r="AB268" s="127">
        <f t="shared" si="69"/>
        <v>4.8599999999999568</v>
      </c>
      <c r="AC268" s="142">
        <f t="shared" si="72"/>
        <v>-2.5</v>
      </c>
      <c r="AD268" s="119" t="e">
        <f t="shared" si="73"/>
        <v>#VALUE!</v>
      </c>
      <c r="AE268" s="119">
        <f t="shared" si="74"/>
        <v>12.45999999999998</v>
      </c>
      <c r="AF268" s="119">
        <f t="shared" si="75"/>
        <v>25.699999999999989</v>
      </c>
      <c r="AG268" s="119">
        <f t="shared" si="76"/>
        <v>-3.8000000000000114</v>
      </c>
      <c r="AH268" s="119"/>
      <c r="AI268" s="119"/>
      <c r="AJ268" s="119"/>
      <c r="AK268" s="119"/>
      <c r="AL268" s="119"/>
      <c r="AM268" s="119"/>
      <c r="AN268" s="119"/>
      <c r="AO268" s="119"/>
      <c r="AP268" s="119"/>
      <c r="AQ268" s="119"/>
      <c r="AR268" s="119"/>
      <c r="AS268" s="119"/>
      <c r="AT268" s="119"/>
      <c r="AU268" s="119"/>
      <c r="AV268" s="119"/>
      <c r="AW268" s="119"/>
      <c r="AX268" s="119"/>
      <c r="AY268" s="119"/>
      <c r="AZ268" s="119"/>
      <c r="BA268" s="119"/>
      <c r="BB268" s="119"/>
      <c r="BC268" s="119"/>
      <c r="BD268" s="119"/>
      <c r="BE268" s="119"/>
      <c r="BF268" s="119"/>
      <c r="BG268" s="119"/>
      <c r="BH268" s="119"/>
      <c r="BI268" s="119"/>
      <c r="BJ268" s="119"/>
      <c r="BK268" s="119"/>
      <c r="BL268" s="119"/>
      <c r="BM268" s="119"/>
      <c r="BN268" s="119"/>
      <c r="BO268" s="119"/>
      <c r="BP268" s="119"/>
      <c r="BQ268" s="119"/>
      <c r="BR268" s="119"/>
      <c r="BS268" s="119"/>
      <c r="BT268" s="119"/>
      <c r="BU268" s="119"/>
      <c r="BV268" s="119"/>
      <c r="BW268" s="119"/>
      <c r="BX268" s="119"/>
      <c r="BY268" s="119"/>
      <c r="BZ268" s="119"/>
      <c r="CA268" s="119"/>
      <c r="CB268" s="119"/>
      <c r="CC268" s="119"/>
      <c r="CD268" s="119"/>
      <c r="CE268" s="119"/>
      <c r="CF268" s="119"/>
      <c r="CG268" s="119"/>
      <c r="CH268" s="119"/>
      <c r="CI268" s="119"/>
      <c r="CJ268" s="119"/>
      <c r="CK268" s="119"/>
      <c r="CL268" s="119"/>
      <c r="CM268" s="119"/>
      <c r="CN268" s="119"/>
      <c r="CO268" s="119"/>
      <c r="CP268" s="119"/>
      <c r="CQ268" s="119"/>
      <c r="CR268" s="119"/>
      <c r="CS268" s="119"/>
      <c r="CT268" s="119"/>
      <c r="CU268" s="119"/>
      <c r="CV268" s="119"/>
      <c r="CW268" s="119"/>
      <c r="CX268" s="119"/>
      <c r="CY268" s="119"/>
      <c r="CZ268" s="119"/>
      <c r="DA268" s="119"/>
      <c r="DB268" s="119"/>
      <c r="DC268" s="119"/>
      <c r="DD268" s="119"/>
      <c r="DE268" s="119"/>
      <c r="DF268" s="119"/>
      <c r="DG268" s="119"/>
      <c r="DH268" s="119"/>
      <c r="DI268" s="119"/>
      <c r="DJ268" s="119"/>
      <c r="DK268" s="119"/>
      <c r="DL268" s="119"/>
      <c r="DM268" s="119"/>
      <c r="DN268" s="119"/>
      <c r="DO268" s="119"/>
      <c r="DP268" s="119"/>
      <c r="DQ268" s="119"/>
      <c r="DR268" s="119"/>
      <c r="DS268" s="119"/>
      <c r="DT268" s="119"/>
      <c r="DU268" s="119"/>
      <c r="DV268" s="119"/>
      <c r="DW268" s="119"/>
      <c r="DX268" s="119"/>
      <c r="DY268" s="119"/>
      <c r="DZ268" s="119"/>
      <c r="EA268" s="119"/>
      <c r="EB268" s="119"/>
      <c r="EC268" s="119"/>
      <c r="ED268" s="119"/>
      <c r="EE268" s="119"/>
      <c r="EF268" s="119"/>
      <c r="EG268" s="119"/>
      <c r="EH268" s="119"/>
      <c r="EI268" s="119"/>
      <c r="EJ268" s="119"/>
      <c r="EK268" s="119"/>
      <c r="EL268" s="119"/>
      <c r="EM268" s="119"/>
      <c r="EN268" s="119"/>
      <c r="EO268" s="119"/>
      <c r="EP268" s="119"/>
      <c r="EQ268" s="119"/>
      <c r="ER268" s="119"/>
      <c r="ES268" s="119"/>
      <c r="ET268" s="119"/>
      <c r="EU268" s="119"/>
      <c r="EV268" s="119"/>
      <c r="EW268" s="119"/>
      <c r="EX268" s="119"/>
      <c r="EY268" s="119"/>
      <c r="EZ268" s="119"/>
      <c r="FA268" s="119"/>
      <c r="FB268" s="119"/>
      <c r="FC268" s="119"/>
    </row>
    <row r="269" spans="1:159" s="121" customFormat="1" x14ac:dyDescent="0.3">
      <c r="A269" s="124">
        <v>41944</v>
      </c>
      <c r="B269" s="143">
        <f>_xll.GetPrice(B$2, "MonthlyAverage", "Mid", EOMONTH($A269, 0))</f>
        <v>299.41000000000003</v>
      </c>
      <c r="C269" s="141">
        <f>_xll.GetPrice(C$2, "MonthlyAverage", "Mid", EOMONTH($A269, 0))</f>
        <v>308</v>
      </c>
      <c r="D269" s="127">
        <f t="shared" si="64"/>
        <v>8.589999999999975</v>
      </c>
      <c r="E269" s="141">
        <f>_xll.GetPrice(E$2, "MonthlyAverage", "Mid", EOMONTH($A269, 0))</f>
        <v>280.77999999999997</v>
      </c>
      <c r="F269" s="141">
        <f>_xll.GetPrice(F$2, "MonthlyAverage", "Mid", EOMONTH($A269, 0))</f>
        <v>289.75</v>
      </c>
      <c r="G269" s="127">
        <f t="shared" si="65"/>
        <v>8.9700000000000273</v>
      </c>
      <c r="H269" s="141">
        <f>_xll.GetPrice(H$2, "MonthlyAverage", "Mid", EOMONTH($A269, 0))</f>
        <v>278.88</v>
      </c>
      <c r="I269" s="141">
        <f>_xll.GetPrice(I$2, "MonthlyAverage", "Mid", EOMONTH($A269, 0))</f>
        <v>288.75</v>
      </c>
      <c r="J269" s="127">
        <f t="shared" si="66"/>
        <v>9.8700000000000045</v>
      </c>
      <c r="K269" s="141">
        <f>_xll.GetPrice(K$2, , "Mid", EOMONTH($A269, 0))</f>
        <v>235</v>
      </c>
      <c r="L269" s="141">
        <f>_xll.GetPrice(L$2, , "Mid", EOMONTH($A269, 0))</f>
        <v>242.5</v>
      </c>
      <c r="M269" s="127">
        <f t="shared" si="70"/>
        <v>7.5</v>
      </c>
      <c r="N269" s="141">
        <f>_xll.GetPrice(N$2, , "Mid", EOMONTH($A269, 0))</f>
        <v>225</v>
      </c>
      <c r="O269" s="141" t="str">
        <f>_xll.GetPrice(O$2, , "Mid", EOMONTH($A269, 0))</f>
        <v>#N/A No price available before 15/03/2019</v>
      </c>
      <c r="P269" s="127" t="e">
        <f t="shared" si="71"/>
        <v>#VALUE!</v>
      </c>
      <c r="Q269" s="141">
        <f>_xll.GetPrice(Q$2, "MonthlyAverage", "Mid", EOMONTH($A269, 0))</f>
        <v>96.25</v>
      </c>
      <c r="R269" s="141">
        <f>_xll.GetPrice(R$2, , "Mid", EOMONTH($A269, 0))</f>
        <v>165</v>
      </c>
      <c r="S269" s="141">
        <f>_xll.GetPrice(S$2, , "Mid", EOMONTH($A269, 0))</f>
        <v>182.5</v>
      </c>
      <c r="T269" s="127">
        <f t="shared" si="67"/>
        <v>17.5</v>
      </c>
      <c r="U269" s="141">
        <f>_xll.GetPrice(U$2, "MonthlyAverage", "Mid", EOMONTH($A269, 0))</f>
        <v>311.88</v>
      </c>
      <c r="V269" s="141">
        <f>_xll.GetPrice(V$2, "MonthlyAverage", "Mid", EOMONTH($A269, 0))</f>
        <v>330.51</v>
      </c>
      <c r="W269" s="127">
        <f t="shared" si="68"/>
        <v>18.629999999999995</v>
      </c>
      <c r="X269" s="141" t="str">
        <f>_xll.GetPrice(X$2, "MonthlyAverage", "Mid", EOMONTH($A269, 0))</f>
        <v>#N/A No price available for MonthlyAverage before 29/05/2015</v>
      </c>
      <c r="Y269" s="141">
        <f>_xll.GetPrice(Y$2, "MonthlyAverage", "Mid", EOMONTH($A269, 0))</f>
        <v>280</v>
      </c>
      <c r="Z269" s="141">
        <f>_xll.GetPrice(Z$2, "MonthlyAverage", "Mid", EOMONTH($A269, 0))</f>
        <v>287.95</v>
      </c>
      <c r="AA269" s="141">
        <f>_xll.GetPrice(AA$2, "MonthlyAverage", "Mid", EOMONTH($A269, 0))</f>
        <v>292.52999999999997</v>
      </c>
      <c r="AB269" s="127">
        <f t="shared" si="69"/>
        <v>4.5799999999999841</v>
      </c>
      <c r="AC269" s="142">
        <f t="shared" si="72"/>
        <v>10</v>
      </c>
      <c r="AD269" s="119" t="e">
        <f t="shared" si="73"/>
        <v>#VALUE!</v>
      </c>
      <c r="AE269" s="119">
        <f t="shared" si="74"/>
        <v>12.46999999999997</v>
      </c>
      <c r="AF269" s="119">
        <f t="shared" si="75"/>
        <v>22.509999999999991</v>
      </c>
      <c r="AG269" s="119">
        <f t="shared" si="76"/>
        <v>-7.9499999999999886</v>
      </c>
      <c r="AH269" s="119"/>
      <c r="AI269" s="119"/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  <c r="BB269" s="119"/>
      <c r="BC269" s="119"/>
      <c r="BD269" s="119"/>
      <c r="BE269" s="119"/>
      <c r="BF269" s="119"/>
      <c r="BG269" s="119"/>
      <c r="BH269" s="119"/>
      <c r="BI269" s="119"/>
      <c r="BJ269" s="119"/>
      <c r="BK269" s="119"/>
      <c r="BL269" s="119"/>
      <c r="BM269" s="119"/>
      <c r="BN269" s="119"/>
      <c r="BO269" s="119"/>
      <c r="BP269" s="119"/>
      <c r="BQ269" s="119"/>
      <c r="BR269" s="119"/>
      <c r="BS269" s="119"/>
      <c r="BT269" s="119"/>
      <c r="BU269" s="119"/>
      <c r="BV269" s="119"/>
      <c r="BW269" s="119"/>
      <c r="BX269" s="119"/>
      <c r="BY269" s="119"/>
      <c r="BZ269" s="119"/>
      <c r="CA269" s="119"/>
      <c r="CB269" s="119"/>
      <c r="CC269" s="119"/>
      <c r="CD269" s="119"/>
      <c r="CE269" s="119"/>
      <c r="CF269" s="119"/>
      <c r="CG269" s="119"/>
      <c r="CH269" s="119"/>
      <c r="CI269" s="119"/>
      <c r="CJ269" s="119"/>
      <c r="CK269" s="119"/>
      <c r="CL269" s="119"/>
      <c r="CM269" s="119"/>
      <c r="CN269" s="119"/>
      <c r="CO269" s="119"/>
      <c r="CP269" s="119"/>
      <c r="CQ269" s="119"/>
      <c r="CR269" s="119"/>
      <c r="CS269" s="119"/>
      <c r="CT269" s="119"/>
      <c r="CU269" s="119"/>
      <c r="CV269" s="119"/>
      <c r="CW269" s="119"/>
      <c r="CX269" s="119"/>
      <c r="CY269" s="119"/>
      <c r="CZ269" s="119"/>
      <c r="DA269" s="119"/>
      <c r="DB269" s="119"/>
      <c r="DC269" s="119"/>
      <c r="DD269" s="119"/>
      <c r="DE269" s="119"/>
      <c r="DF269" s="119"/>
      <c r="DG269" s="119"/>
      <c r="DH269" s="119"/>
      <c r="DI269" s="119"/>
      <c r="DJ269" s="119"/>
      <c r="DK269" s="119"/>
      <c r="DL269" s="119"/>
      <c r="DM269" s="119"/>
      <c r="DN269" s="119"/>
      <c r="DO269" s="119"/>
      <c r="DP269" s="119"/>
      <c r="DQ269" s="119"/>
      <c r="DR269" s="119"/>
      <c r="DS269" s="119"/>
      <c r="DT269" s="119"/>
      <c r="DU269" s="119"/>
      <c r="DV269" s="119"/>
      <c r="DW269" s="119"/>
      <c r="DX269" s="119"/>
      <c r="DY269" s="119"/>
      <c r="DZ269" s="119"/>
      <c r="EA269" s="119"/>
      <c r="EB269" s="119"/>
      <c r="EC269" s="119"/>
      <c r="ED269" s="119"/>
      <c r="EE269" s="119"/>
      <c r="EF269" s="119"/>
      <c r="EG269" s="119"/>
      <c r="EH269" s="119"/>
      <c r="EI269" s="119"/>
      <c r="EJ269" s="119"/>
      <c r="EK269" s="119"/>
      <c r="EL269" s="119"/>
      <c r="EM269" s="119"/>
      <c r="EN269" s="119"/>
      <c r="EO269" s="119"/>
      <c r="EP269" s="119"/>
      <c r="EQ269" s="119"/>
      <c r="ER269" s="119"/>
      <c r="ES269" s="119"/>
      <c r="ET269" s="119"/>
      <c r="EU269" s="119"/>
      <c r="EV269" s="119"/>
      <c r="EW269" s="119"/>
      <c r="EX269" s="119"/>
      <c r="EY269" s="119"/>
      <c r="EZ269" s="119"/>
      <c r="FA269" s="119"/>
      <c r="FB269" s="119"/>
      <c r="FC269" s="119"/>
    </row>
    <row r="270" spans="1:159" s="121" customFormat="1" x14ac:dyDescent="0.3">
      <c r="A270" s="124">
        <v>41974</v>
      </c>
      <c r="B270" s="143">
        <f>_xll.GetPrice(B$2, "MonthlyAverage", "Mid", EOMONTH($A270, 0))</f>
        <v>303.54000000000002</v>
      </c>
      <c r="C270" s="141">
        <f>_xll.GetPrice(C$2, "MonthlyAverage", "Mid", EOMONTH($A270, 0))</f>
        <v>315.5</v>
      </c>
      <c r="D270" s="127">
        <f t="shared" si="64"/>
        <v>11.95999999999998</v>
      </c>
      <c r="E270" s="141">
        <f>_xll.GetPrice(E$2, "MonthlyAverage", "Mid", EOMONTH($A270, 0))</f>
        <v>286.29000000000002</v>
      </c>
      <c r="F270" s="141">
        <f>_xll.GetPrice(F$2, "MonthlyAverage", "Mid", EOMONTH($A270, 0))</f>
        <v>299.5</v>
      </c>
      <c r="G270" s="127">
        <f t="shared" si="65"/>
        <v>13.20999999999998</v>
      </c>
      <c r="H270" s="141">
        <f>_xll.GetPrice(H$2, "MonthlyAverage", "Mid", EOMONTH($A270, 0))</f>
        <v>288.75</v>
      </c>
      <c r="I270" s="141">
        <f>_xll.GetPrice(I$2, "MonthlyAverage", "Mid", EOMONTH($A270, 0))</f>
        <v>297.88</v>
      </c>
      <c r="J270" s="127">
        <f t="shared" si="66"/>
        <v>9.1299999999999955</v>
      </c>
      <c r="K270" s="141">
        <f>_xll.GetPrice(K$2, , "Mid", EOMONTH($A270, 0))</f>
        <v>235</v>
      </c>
      <c r="L270" s="141">
        <f>_xll.GetPrice(L$2, , "Mid", EOMONTH($A270, 0))</f>
        <v>245</v>
      </c>
      <c r="M270" s="127">
        <f t="shared" si="70"/>
        <v>10</v>
      </c>
      <c r="N270" s="141">
        <f>_xll.GetPrice(N$2, , "Mid", EOMONTH($A270, 0))</f>
        <v>237.5</v>
      </c>
      <c r="O270" s="141" t="str">
        <f>_xll.GetPrice(O$2, , "Mid", EOMONTH($A270, 0))</f>
        <v>#N/A No price available before 15/03/2019</v>
      </c>
      <c r="P270" s="127" t="e">
        <f t="shared" si="71"/>
        <v>#VALUE!</v>
      </c>
      <c r="Q270" s="141">
        <f>_xll.GetPrice(Q$2, "MonthlyAverage", "Mid", EOMONTH($A270, 0))</f>
        <v>96.25</v>
      </c>
      <c r="R270" s="141">
        <f>_xll.GetPrice(R$2, , "Mid", EOMONTH($A270, 0))</f>
        <v>165</v>
      </c>
      <c r="S270" s="141">
        <f>_xll.GetPrice(S$2, , "Mid", EOMONTH($A270, 0))</f>
        <v>182.5</v>
      </c>
      <c r="T270" s="127">
        <f t="shared" si="67"/>
        <v>17.5</v>
      </c>
      <c r="U270" s="141">
        <f>_xll.GetPrice(U$2, "MonthlyAverage", "Mid", EOMONTH($A270, 0))</f>
        <v>302.5</v>
      </c>
      <c r="V270" s="141">
        <f>_xll.GetPrice(V$2, "MonthlyAverage", "Mid", EOMONTH($A270, 0))</f>
        <v>329.88</v>
      </c>
      <c r="W270" s="127">
        <f t="shared" si="68"/>
        <v>27.379999999999995</v>
      </c>
      <c r="X270" s="141" t="str">
        <f>_xll.GetPrice(X$2, "MonthlyAverage", "Mid", EOMONTH($A270, 0))</f>
        <v>#N/A No price available for MonthlyAverage before 29/05/2015</v>
      </c>
      <c r="Y270" s="141">
        <f>_xll.GetPrice(Y$2, "MonthlyAverage", "Mid", EOMONTH($A270, 0))</f>
        <v>277.5</v>
      </c>
      <c r="Z270" s="141">
        <f>_xll.GetPrice(Z$2, "MonthlyAverage", "Mid", EOMONTH($A270, 0))</f>
        <v>290</v>
      </c>
      <c r="AA270" s="141">
        <f>_xll.GetPrice(AA$2, "MonthlyAverage", "Mid", EOMONTH($A270, 0))</f>
        <v>294.49</v>
      </c>
      <c r="AB270" s="127">
        <f t="shared" si="69"/>
        <v>4.4900000000000091</v>
      </c>
      <c r="AC270" s="142">
        <f t="shared" si="72"/>
        <v>-2.5</v>
      </c>
      <c r="AD270" s="119" t="e">
        <f t="shared" si="73"/>
        <v>#VALUE!</v>
      </c>
      <c r="AE270" s="119">
        <f t="shared" si="74"/>
        <v>-1.0400000000000205</v>
      </c>
      <c r="AF270" s="119">
        <f t="shared" si="75"/>
        <v>14.379999999999995</v>
      </c>
      <c r="AG270" s="119">
        <f t="shared" si="76"/>
        <v>-12.5</v>
      </c>
      <c r="AH270" s="119"/>
      <c r="AI270" s="119"/>
      <c r="AJ270" s="119"/>
      <c r="AK270" s="119"/>
      <c r="AL270" s="119"/>
      <c r="AM270" s="119"/>
      <c r="AN270" s="119"/>
      <c r="AO270" s="119"/>
      <c r="AP270" s="119"/>
      <c r="AQ270" s="119"/>
      <c r="AR270" s="119"/>
      <c r="AS270" s="119"/>
      <c r="AT270" s="119"/>
      <c r="AU270" s="119"/>
      <c r="AV270" s="119"/>
      <c r="AW270" s="119"/>
      <c r="AX270" s="119"/>
      <c r="AY270" s="119"/>
      <c r="AZ270" s="119"/>
      <c r="BA270" s="119"/>
      <c r="BB270" s="119"/>
      <c r="BC270" s="119"/>
      <c r="BD270" s="119"/>
      <c r="BE270" s="119"/>
      <c r="BF270" s="119"/>
      <c r="BG270" s="119"/>
      <c r="BH270" s="119"/>
      <c r="BI270" s="119"/>
      <c r="BJ270" s="119"/>
      <c r="BK270" s="119"/>
      <c r="BL270" s="119"/>
      <c r="BM270" s="119"/>
      <c r="BN270" s="119"/>
      <c r="BO270" s="119"/>
      <c r="BP270" s="119"/>
      <c r="BQ270" s="119"/>
      <c r="BR270" s="119"/>
      <c r="BS270" s="119"/>
      <c r="BT270" s="119"/>
      <c r="BU270" s="119"/>
      <c r="BV270" s="119"/>
      <c r="BW270" s="119"/>
      <c r="BX270" s="119"/>
      <c r="BY270" s="119"/>
      <c r="BZ270" s="119"/>
      <c r="CA270" s="119"/>
      <c r="CB270" s="119"/>
      <c r="CC270" s="119"/>
      <c r="CD270" s="119"/>
      <c r="CE270" s="119"/>
      <c r="CF270" s="119"/>
      <c r="CG270" s="119"/>
      <c r="CH270" s="119"/>
      <c r="CI270" s="119"/>
      <c r="CJ270" s="119"/>
      <c r="CK270" s="119"/>
      <c r="CL270" s="119"/>
      <c r="CM270" s="119"/>
      <c r="CN270" s="119"/>
      <c r="CO270" s="119"/>
      <c r="CP270" s="119"/>
      <c r="CQ270" s="119"/>
      <c r="CR270" s="119"/>
      <c r="CS270" s="119"/>
      <c r="CT270" s="119"/>
      <c r="CU270" s="119"/>
      <c r="CV270" s="119"/>
      <c r="CW270" s="119"/>
      <c r="CX270" s="119"/>
      <c r="CY270" s="119"/>
      <c r="CZ270" s="119"/>
      <c r="DA270" s="119"/>
      <c r="DB270" s="119"/>
      <c r="DC270" s="119"/>
      <c r="DD270" s="119"/>
      <c r="DE270" s="119"/>
      <c r="DF270" s="119"/>
      <c r="DG270" s="119"/>
      <c r="DH270" s="119"/>
      <c r="DI270" s="119"/>
      <c r="DJ270" s="119"/>
      <c r="DK270" s="119"/>
      <c r="DL270" s="119"/>
      <c r="DM270" s="119"/>
      <c r="DN270" s="119"/>
      <c r="DO270" s="119"/>
      <c r="DP270" s="119"/>
      <c r="DQ270" s="119"/>
      <c r="DR270" s="119"/>
      <c r="DS270" s="119"/>
      <c r="DT270" s="119"/>
      <c r="DU270" s="119"/>
      <c r="DV270" s="119"/>
      <c r="DW270" s="119"/>
      <c r="DX270" s="119"/>
      <c r="DY270" s="119"/>
      <c r="DZ270" s="119"/>
      <c r="EA270" s="119"/>
      <c r="EB270" s="119"/>
      <c r="EC270" s="119"/>
      <c r="ED270" s="119"/>
      <c r="EE270" s="119"/>
      <c r="EF270" s="119"/>
      <c r="EG270" s="119"/>
      <c r="EH270" s="119"/>
      <c r="EI270" s="119"/>
      <c r="EJ270" s="119"/>
      <c r="EK270" s="119"/>
      <c r="EL270" s="119"/>
      <c r="EM270" s="119"/>
      <c r="EN270" s="119"/>
      <c r="EO270" s="119"/>
      <c r="EP270" s="119"/>
      <c r="EQ270" s="119"/>
      <c r="ER270" s="119"/>
      <c r="ES270" s="119"/>
      <c r="ET270" s="119"/>
      <c r="EU270" s="119"/>
      <c r="EV270" s="119"/>
      <c r="EW270" s="119"/>
      <c r="EX270" s="119"/>
      <c r="EY270" s="119"/>
      <c r="EZ270" s="119"/>
      <c r="FA270" s="119"/>
      <c r="FB270" s="119"/>
      <c r="FC270" s="119"/>
    </row>
    <row r="271" spans="1:159" s="121" customFormat="1" x14ac:dyDescent="0.3">
      <c r="A271" s="124">
        <v>42005</v>
      </c>
      <c r="B271" s="143">
        <f>_xll.GetPrice(B$2, "MonthlyAverage", "Mid", EOMONTH($A271, 0))</f>
        <v>305.25</v>
      </c>
      <c r="C271" s="141">
        <f>_xll.GetPrice(C$2, "MonthlyAverage", "Mid", EOMONTH($A271, 0))</f>
        <v>318.5</v>
      </c>
      <c r="D271" s="127">
        <f t="shared" si="64"/>
        <v>13.25</v>
      </c>
      <c r="E271" s="141">
        <f>_xll.GetPrice(E$2, "MonthlyAverage", "Mid", EOMONTH($A271, 0))</f>
        <v>290.48</v>
      </c>
      <c r="F271" s="141">
        <f>_xll.GetPrice(F$2, "MonthlyAverage", "Mid", EOMONTH($A271, 0))</f>
        <v>303</v>
      </c>
      <c r="G271" s="127">
        <f t="shared" si="65"/>
        <v>12.519999999999982</v>
      </c>
      <c r="H271" s="141">
        <f>_xll.GetPrice(H$2, "MonthlyAverage", "Mid", EOMONTH($A271, 0))</f>
        <v>294</v>
      </c>
      <c r="I271" s="141">
        <f>_xll.GetPrice(I$2, "MonthlyAverage", "Mid", EOMONTH($A271, 0))</f>
        <v>302.3</v>
      </c>
      <c r="J271" s="127">
        <f t="shared" si="66"/>
        <v>8.3000000000000114</v>
      </c>
      <c r="K271" s="141">
        <f>_xll.GetPrice(K$2, , "Mid", EOMONTH($A271, 0))</f>
        <v>240</v>
      </c>
      <c r="L271" s="141">
        <f>_xll.GetPrice(L$2, , "Mid", EOMONTH($A271, 0))</f>
        <v>252.5</v>
      </c>
      <c r="M271" s="127">
        <f t="shared" si="70"/>
        <v>12.5</v>
      </c>
      <c r="N271" s="141">
        <f>_xll.GetPrice(N$2, , "Mid", EOMONTH($A271, 0))</f>
        <v>247.5</v>
      </c>
      <c r="O271" s="141" t="str">
        <f>_xll.GetPrice(O$2, , "Mid", EOMONTH($A271, 0))</f>
        <v>#N/A No price available before 15/03/2019</v>
      </c>
      <c r="P271" s="127" t="e">
        <f t="shared" si="71"/>
        <v>#VALUE!</v>
      </c>
      <c r="Q271" s="141">
        <f>_xll.GetPrice(Q$2, "MonthlyAverage", "Mid", EOMONTH($A271, 0))</f>
        <v>95</v>
      </c>
      <c r="R271" s="141">
        <f>_xll.GetPrice(R$2, , "Mid", EOMONTH($A271, 0))</f>
        <v>175</v>
      </c>
      <c r="S271" s="141">
        <f>_xll.GetPrice(S$2, , "Mid", EOMONTH($A271, 0))</f>
        <v>192.5</v>
      </c>
      <c r="T271" s="127">
        <f t="shared" si="67"/>
        <v>17.5</v>
      </c>
      <c r="U271" s="141">
        <f>_xll.GetPrice(U$2, "MonthlyAverage", "Mid", EOMONTH($A271, 0))</f>
        <v>295</v>
      </c>
      <c r="V271" s="141">
        <f>_xll.GetPrice(V$2, "MonthlyAverage", "Mid", EOMONTH($A271, 0))</f>
        <v>323.17</v>
      </c>
      <c r="W271" s="127">
        <f t="shared" si="68"/>
        <v>28.170000000000016</v>
      </c>
      <c r="X271" s="141" t="str">
        <f>_xll.GetPrice(X$2, "MonthlyAverage", "Mid", EOMONTH($A271, 0))</f>
        <v>#N/A No price available for MonthlyAverage before 29/05/2015</v>
      </c>
      <c r="Y271" s="141">
        <f>_xll.GetPrice(Y$2, "MonthlyAverage", "Mid", EOMONTH($A271, 0))</f>
        <v>274.92</v>
      </c>
      <c r="Z271" s="141">
        <f>_xll.GetPrice(Z$2, "MonthlyAverage", "Mid", EOMONTH($A271, 0))</f>
        <v>295.77</v>
      </c>
      <c r="AA271" s="141">
        <f>_xll.GetPrice(AA$2, "MonthlyAverage", "Mid", EOMONTH($A271, 0))</f>
        <v>300.2</v>
      </c>
      <c r="AB271" s="127">
        <f t="shared" si="69"/>
        <v>4.4300000000000068</v>
      </c>
      <c r="AC271" s="142">
        <f t="shared" si="72"/>
        <v>-7.5</v>
      </c>
      <c r="AD271" s="119" t="e">
        <f t="shared" si="73"/>
        <v>#VALUE!</v>
      </c>
      <c r="AE271" s="119">
        <f t="shared" si="74"/>
        <v>-10.25</v>
      </c>
      <c r="AF271" s="119">
        <f t="shared" si="75"/>
        <v>4.6700000000000159</v>
      </c>
      <c r="AG271" s="119">
        <f t="shared" si="76"/>
        <v>-20.849999999999966</v>
      </c>
      <c r="AH271" s="119"/>
      <c r="AI271" s="119"/>
      <c r="AJ271" s="119"/>
      <c r="AK271" s="119"/>
      <c r="AL271" s="119"/>
      <c r="AM271" s="119"/>
      <c r="AN271" s="119"/>
      <c r="AO271" s="119"/>
      <c r="AP271" s="119"/>
      <c r="AQ271" s="119"/>
      <c r="AR271" s="119"/>
      <c r="AS271" s="119"/>
      <c r="AT271" s="119"/>
      <c r="AU271" s="119"/>
      <c r="AV271" s="119"/>
      <c r="AW271" s="119"/>
      <c r="AX271" s="119"/>
      <c r="AY271" s="119"/>
      <c r="AZ271" s="119"/>
      <c r="BA271" s="119"/>
      <c r="BB271" s="119"/>
      <c r="BC271" s="119"/>
      <c r="BD271" s="119"/>
      <c r="BE271" s="119"/>
      <c r="BF271" s="119"/>
      <c r="BG271" s="119"/>
      <c r="BH271" s="119"/>
      <c r="BI271" s="119"/>
      <c r="BJ271" s="119"/>
      <c r="BK271" s="119"/>
      <c r="BL271" s="119"/>
      <c r="BM271" s="119"/>
      <c r="BN271" s="119"/>
      <c r="BO271" s="119"/>
      <c r="BP271" s="119"/>
      <c r="BQ271" s="119"/>
      <c r="BR271" s="119"/>
      <c r="BS271" s="119"/>
      <c r="BT271" s="119"/>
      <c r="BU271" s="119"/>
      <c r="BV271" s="119"/>
      <c r="BW271" s="119"/>
      <c r="BX271" s="119"/>
      <c r="BY271" s="119"/>
      <c r="BZ271" s="119"/>
      <c r="CA271" s="119"/>
      <c r="CB271" s="119"/>
      <c r="CC271" s="119"/>
      <c r="CD271" s="119"/>
      <c r="CE271" s="119"/>
      <c r="CF271" s="119"/>
      <c r="CG271" s="119"/>
      <c r="CH271" s="119"/>
      <c r="CI271" s="119"/>
      <c r="CJ271" s="119"/>
      <c r="CK271" s="119"/>
      <c r="CL271" s="119"/>
      <c r="CM271" s="119"/>
      <c r="CN271" s="119"/>
      <c r="CO271" s="119"/>
      <c r="CP271" s="119"/>
      <c r="CQ271" s="119"/>
      <c r="CR271" s="119"/>
      <c r="CS271" s="119"/>
      <c r="CT271" s="119"/>
      <c r="CU271" s="119"/>
      <c r="CV271" s="119"/>
      <c r="CW271" s="119"/>
      <c r="CX271" s="119"/>
      <c r="CY271" s="119"/>
      <c r="CZ271" s="119"/>
      <c r="DA271" s="119"/>
      <c r="DB271" s="119"/>
      <c r="DC271" s="119"/>
      <c r="DD271" s="119"/>
      <c r="DE271" s="119"/>
      <c r="DF271" s="119"/>
      <c r="DG271" s="119"/>
      <c r="DH271" s="119"/>
      <c r="DI271" s="119"/>
      <c r="DJ271" s="119"/>
      <c r="DK271" s="119"/>
      <c r="DL271" s="119"/>
      <c r="DM271" s="119"/>
      <c r="DN271" s="119"/>
      <c r="DO271" s="119"/>
      <c r="DP271" s="119"/>
      <c r="DQ271" s="119"/>
      <c r="DR271" s="119"/>
      <c r="DS271" s="119"/>
      <c r="DT271" s="119"/>
      <c r="DU271" s="119"/>
      <c r="DV271" s="119"/>
      <c r="DW271" s="119"/>
      <c r="DX271" s="119"/>
      <c r="DY271" s="119"/>
      <c r="DZ271" s="119"/>
      <c r="EA271" s="119"/>
      <c r="EB271" s="119"/>
      <c r="EC271" s="119"/>
      <c r="ED271" s="119"/>
      <c r="EE271" s="119"/>
      <c r="EF271" s="119"/>
      <c r="EG271" s="119"/>
      <c r="EH271" s="119"/>
      <c r="EI271" s="119"/>
      <c r="EJ271" s="119"/>
      <c r="EK271" s="119"/>
      <c r="EL271" s="119"/>
      <c r="EM271" s="119"/>
      <c r="EN271" s="119"/>
      <c r="EO271" s="119"/>
      <c r="EP271" s="119"/>
      <c r="EQ271" s="119"/>
      <c r="ER271" s="119"/>
      <c r="ES271" s="119"/>
      <c r="ET271" s="119"/>
      <c r="EU271" s="119"/>
      <c r="EV271" s="119"/>
      <c r="EW271" s="119"/>
      <c r="EX271" s="119"/>
      <c r="EY271" s="119"/>
      <c r="EZ271" s="119"/>
      <c r="FA271" s="119"/>
      <c r="FB271" s="119"/>
      <c r="FC271" s="119"/>
    </row>
    <row r="272" spans="1:159" s="121" customFormat="1" x14ac:dyDescent="0.3">
      <c r="A272" s="124">
        <v>42036</v>
      </c>
      <c r="B272" s="143">
        <f>_xll.GetPrice(B$2, "MonthlyAverage", "Mid", EOMONTH($A272, 0))</f>
        <v>238.99</v>
      </c>
      <c r="C272" s="141">
        <f>_xll.GetPrice(C$2, "MonthlyAverage", "Mid", EOMONTH($A272, 0))</f>
        <v>247.63</v>
      </c>
      <c r="D272" s="127">
        <f t="shared" si="64"/>
        <v>8.6399999999999864</v>
      </c>
      <c r="E272" s="141">
        <f>_xll.GetPrice(E$2, "MonthlyAverage", "Mid", EOMONTH($A272, 0))</f>
        <v>223.49</v>
      </c>
      <c r="F272" s="141">
        <f>_xll.GetPrice(F$2, "MonthlyAverage", "Mid", EOMONTH($A272, 0))</f>
        <v>232.63</v>
      </c>
      <c r="G272" s="127">
        <f t="shared" si="65"/>
        <v>9.1399999999999864</v>
      </c>
      <c r="H272" s="141">
        <f>_xll.GetPrice(H$2, "MonthlyAverage", "Mid", EOMONTH($A272, 0))</f>
        <v>222.38</v>
      </c>
      <c r="I272" s="141">
        <f>_xll.GetPrice(I$2, "MonthlyAverage", "Mid", EOMONTH($A272, 0))</f>
        <v>233.63</v>
      </c>
      <c r="J272" s="127">
        <f t="shared" si="66"/>
        <v>11.25</v>
      </c>
      <c r="K272" s="141">
        <f>_xll.GetPrice(K$2, , "Mid", EOMONTH($A272, 0))</f>
        <v>222.5</v>
      </c>
      <c r="L272" s="141">
        <f>_xll.GetPrice(L$2, , "Mid", EOMONTH($A272, 0))</f>
        <v>225</v>
      </c>
      <c r="M272" s="127">
        <f t="shared" si="70"/>
        <v>2.5</v>
      </c>
      <c r="N272" s="141">
        <f>_xll.GetPrice(N$2, , "Mid", EOMONTH($A272, 0))</f>
        <v>232.5</v>
      </c>
      <c r="O272" s="141" t="str">
        <f>_xll.GetPrice(O$2, , "Mid", EOMONTH($A272, 0))</f>
        <v>#N/A No price available before 15/03/2019</v>
      </c>
      <c r="P272" s="127" t="e">
        <f t="shared" si="71"/>
        <v>#VALUE!</v>
      </c>
      <c r="Q272" s="141">
        <f>_xll.GetPrice(Q$2, "MonthlyAverage", "Mid", EOMONTH($A272, 0))</f>
        <v>75.63</v>
      </c>
      <c r="R272" s="141">
        <f>_xll.GetPrice(R$2, , "Mid", EOMONTH($A272, 0))</f>
        <v>150</v>
      </c>
      <c r="S272" s="141">
        <f>_xll.GetPrice(S$2, , "Mid", EOMONTH($A272, 0))</f>
        <v>165</v>
      </c>
      <c r="T272" s="127">
        <f t="shared" si="67"/>
        <v>15</v>
      </c>
      <c r="U272" s="141">
        <f>_xll.GetPrice(U$2, "MonthlyAverage", "Mid", EOMONTH($A272, 0))</f>
        <v>256.88</v>
      </c>
      <c r="V272" s="141">
        <f>_xll.GetPrice(V$2, "MonthlyAverage", "Mid", EOMONTH($A272, 0))</f>
        <v>280.81</v>
      </c>
      <c r="W272" s="127">
        <f t="shared" si="68"/>
        <v>23.930000000000007</v>
      </c>
      <c r="X272" s="141" t="str">
        <f>_xll.GetPrice(X$2, "MonthlyAverage", "Mid", EOMONTH($A272, 0))</f>
        <v>#N/A No price available for MonthlyAverage before 29/05/2015</v>
      </c>
      <c r="Y272" s="141">
        <f>_xll.GetPrice(Y$2, "MonthlyAverage", "Mid", EOMONTH($A272, 0))</f>
        <v>237.06</v>
      </c>
      <c r="Z272" s="141">
        <f>_xll.GetPrice(Z$2, "MonthlyAverage", "Mid", EOMONTH($A272, 0))</f>
        <v>237.28</v>
      </c>
      <c r="AA272" s="141">
        <f>_xll.GetPrice(AA$2, "MonthlyAverage", "Mid", EOMONTH($A272, 0))</f>
        <v>240.91</v>
      </c>
      <c r="AB272" s="127">
        <f t="shared" si="69"/>
        <v>3.6299999999999955</v>
      </c>
      <c r="AC272" s="142">
        <f t="shared" si="72"/>
        <v>-10</v>
      </c>
      <c r="AD272" s="119" t="e">
        <f t="shared" si="73"/>
        <v>#VALUE!</v>
      </c>
      <c r="AE272" s="119">
        <f t="shared" si="74"/>
        <v>17.889999999999986</v>
      </c>
      <c r="AF272" s="119">
        <f t="shared" si="75"/>
        <v>33.180000000000007</v>
      </c>
      <c r="AG272" s="119">
        <f t="shared" si="76"/>
        <v>-0.21999999999999886</v>
      </c>
      <c r="AH272" s="119"/>
      <c r="AI272" s="119"/>
      <c r="AJ272" s="119"/>
      <c r="AK272" s="119"/>
      <c r="AL272" s="119"/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  <c r="BB272" s="119"/>
      <c r="BC272" s="119"/>
      <c r="BD272" s="119"/>
      <c r="BE272" s="119"/>
      <c r="BF272" s="119"/>
      <c r="BG272" s="119"/>
      <c r="BH272" s="119"/>
      <c r="BI272" s="119"/>
      <c r="BJ272" s="119"/>
      <c r="BK272" s="119"/>
      <c r="BL272" s="119"/>
      <c r="BM272" s="119"/>
      <c r="BN272" s="119"/>
      <c r="BO272" s="119"/>
      <c r="BP272" s="119"/>
      <c r="BQ272" s="119"/>
      <c r="BR272" s="119"/>
      <c r="BS272" s="119"/>
      <c r="BT272" s="119"/>
      <c r="BU272" s="119"/>
      <c r="BV272" s="119"/>
      <c r="BW272" s="119"/>
      <c r="BX272" s="119"/>
      <c r="BY272" s="119"/>
      <c r="BZ272" s="119"/>
      <c r="CA272" s="119"/>
      <c r="CB272" s="119"/>
      <c r="CC272" s="119"/>
      <c r="CD272" s="119"/>
      <c r="CE272" s="119"/>
      <c r="CF272" s="119"/>
      <c r="CG272" s="119"/>
      <c r="CH272" s="119"/>
      <c r="CI272" s="119"/>
      <c r="CJ272" s="119"/>
      <c r="CK272" s="119"/>
      <c r="CL272" s="119"/>
      <c r="CM272" s="119"/>
      <c r="CN272" s="119"/>
      <c r="CO272" s="119"/>
      <c r="CP272" s="119"/>
      <c r="CQ272" s="119"/>
      <c r="CR272" s="119"/>
      <c r="CS272" s="119"/>
      <c r="CT272" s="119"/>
      <c r="CU272" s="119"/>
      <c r="CV272" s="119"/>
      <c r="CW272" s="119"/>
      <c r="CX272" s="119"/>
      <c r="CY272" s="119"/>
      <c r="CZ272" s="119"/>
      <c r="DA272" s="119"/>
      <c r="DB272" s="119"/>
      <c r="DC272" s="119"/>
      <c r="DD272" s="119"/>
      <c r="DE272" s="119"/>
      <c r="DF272" s="119"/>
      <c r="DG272" s="119"/>
      <c r="DH272" s="119"/>
      <c r="DI272" s="119"/>
      <c r="DJ272" s="119"/>
      <c r="DK272" s="119"/>
      <c r="DL272" s="119"/>
      <c r="DM272" s="119"/>
      <c r="DN272" s="119"/>
      <c r="DO272" s="119"/>
      <c r="DP272" s="119"/>
      <c r="DQ272" s="119"/>
      <c r="DR272" s="119"/>
      <c r="DS272" s="119"/>
      <c r="DT272" s="119"/>
      <c r="DU272" s="119"/>
      <c r="DV272" s="119"/>
      <c r="DW272" s="119"/>
      <c r="DX272" s="119"/>
      <c r="DY272" s="119"/>
      <c r="DZ272" s="119"/>
      <c r="EA272" s="119"/>
      <c r="EB272" s="119"/>
      <c r="EC272" s="119"/>
      <c r="ED272" s="119"/>
      <c r="EE272" s="119"/>
      <c r="EF272" s="119"/>
      <c r="EG272" s="119"/>
      <c r="EH272" s="119"/>
      <c r="EI272" s="119"/>
      <c r="EJ272" s="119"/>
      <c r="EK272" s="119"/>
      <c r="EL272" s="119"/>
      <c r="EM272" s="119"/>
      <c r="EN272" s="119"/>
      <c r="EO272" s="119"/>
      <c r="EP272" s="119"/>
      <c r="EQ272" s="119"/>
      <c r="ER272" s="119"/>
      <c r="ES272" s="119"/>
      <c r="ET272" s="119"/>
      <c r="EU272" s="119"/>
      <c r="EV272" s="119"/>
      <c r="EW272" s="119"/>
      <c r="EX272" s="119"/>
      <c r="EY272" s="119"/>
      <c r="EZ272" s="119"/>
      <c r="FA272" s="119"/>
      <c r="FB272" s="119"/>
      <c r="FC272" s="119"/>
    </row>
    <row r="273" spans="1:159" s="121" customFormat="1" x14ac:dyDescent="0.3">
      <c r="A273" s="124">
        <v>42064</v>
      </c>
      <c r="B273" s="143">
        <f>_xll.GetPrice(B$2, "MonthlyAverage", "Mid", EOMONTH($A273, 0))</f>
        <v>250.74</v>
      </c>
      <c r="C273" s="141">
        <f>_xll.GetPrice(C$2, "MonthlyAverage", "Mid", EOMONTH($A273, 0))</f>
        <v>263.63</v>
      </c>
      <c r="D273" s="127">
        <f t="shared" si="64"/>
        <v>12.889999999999986</v>
      </c>
      <c r="E273" s="141">
        <f>_xll.GetPrice(E$2, "MonthlyAverage", "Mid", EOMONTH($A273, 0))</f>
        <v>234.09</v>
      </c>
      <c r="F273" s="141">
        <f>_xll.GetPrice(F$2, "MonthlyAverage", "Mid", EOMONTH($A273, 0))</f>
        <v>247.63</v>
      </c>
      <c r="G273" s="127">
        <f t="shared" si="65"/>
        <v>13.539999999999992</v>
      </c>
      <c r="H273" s="141">
        <f>_xll.GetPrice(H$2, "MonthlyAverage", "Mid", EOMONTH($A273, 0))</f>
        <v>238.63</v>
      </c>
      <c r="I273" s="141">
        <f>_xll.GetPrice(I$2, "MonthlyAverage", "Mid", EOMONTH($A273, 0))</f>
        <v>248.63</v>
      </c>
      <c r="J273" s="127">
        <f t="shared" si="66"/>
        <v>10</v>
      </c>
      <c r="K273" s="141">
        <f>_xll.GetPrice(K$2, , "Mid", EOMONTH($A273, 0))</f>
        <v>222.5</v>
      </c>
      <c r="L273" s="141">
        <f>_xll.GetPrice(L$2, , "Mid", EOMONTH($A273, 0))</f>
        <v>227.5</v>
      </c>
      <c r="M273" s="127">
        <f t="shared" si="70"/>
        <v>5</v>
      </c>
      <c r="N273" s="141">
        <f>_xll.GetPrice(N$2, , "Mid", EOMONTH($A273, 0))</f>
        <v>227.5</v>
      </c>
      <c r="O273" s="141" t="str">
        <f>_xll.GetPrice(O$2, , "Mid", EOMONTH($A273, 0))</f>
        <v>#N/A No price available before 15/03/2019</v>
      </c>
      <c r="P273" s="127" t="e">
        <f t="shared" si="71"/>
        <v>#VALUE!</v>
      </c>
      <c r="Q273" s="141">
        <f>_xll.GetPrice(Q$2, "MonthlyAverage", "Mid", EOMONTH($A273, 0))</f>
        <v>80.63</v>
      </c>
      <c r="R273" s="141">
        <f>_xll.GetPrice(R$2, , "Mid", EOMONTH($A273, 0))</f>
        <v>140</v>
      </c>
      <c r="S273" s="141">
        <f>_xll.GetPrice(S$2, , "Mid", EOMONTH($A273, 0))</f>
        <v>155</v>
      </c>
      <c r="T273" s="127">
        <f t="shared" si="67"/>
        <v>15</v>
      </c>
      <c r="U273" s="141">
        <f>_xll.GetPrice(U$2, "MonthlyAverage", "Mid", EOMONTH($A273, 0))</f>
        <v>269.38</v>
      </c>
      <c r="V273" s="141">
        <f>_xll.GetPrice(V$2, "MonthlyAverage", "Mid", EOMONTH($A273, 0))</f>
        <v>286.25</v>
      </c>
      <c r="W273" s="127">
        <f t="shared" si="68"/>
        <v>16.870000000000005</v>
      </c>
      <c r="X273" s="141" t="str">
        <f>_xll.GetPrice(X$2, "MonthlyAverage", "Mid", EOMONTH($A273, 0))</f>
        <v>#N/A No price available for MonthlyAverage before 29/05/2015</v>
      </c>
      <c r="Y273" s="141">
        <f>_xll.GetPrice(Y$2, "MonthlyAverage", "Mid", EOMONTH($A273, 0))</f>
        <v>231.52</v>
      </c>
      <c r="Z273" s="141">
        <f>_xll.GetPrice(Z$2, "MonthlyAverage", "Mid", EOMONTH($A273, 0))</f>
        <v>242.17</v>
      </c>
      <c r="AA273" s="141">
        <f>_xll.GetPrice(AA$2, "MonthlyAverage", "Mid", EOMONTH($A273, 0))</f>
        <v>246.05</v>
      </c>
      <c r="AB273" s="127">
        <f t="shared" si="69"/>
        <v>3.8800000000000239</v>
      </c>
      <c r="AC273" s="142">
        <f t="shared" si="72"/>
        <v>-5</v>
      </c>
      <c r="AD273" s="119" t="e">
        <f t="shared" si="73"/>
        <v>#VALUE!</v>
      </c>
      <c r="AE273" s="119">
        <f t="shared" si="74"/>
        <v>18.639999999999986</v>
      </c>
      <c r="AF273" s="119">
        <f t="shared" si="75"/>
        <v>22.620000000000005</v>
      </c>
      <c r="AG273" s="119">
        <f t="shared" si="76"/>
        <v>-10.649999999999977</v>
      </c>
      <c r="AH273" s="119"/>
      <c r="AI273" s="119"/>
      <c r="AJ273" s="119"/>
      <c r="AK273" s="119"/>
      <c r="AL273" s="119"/>
      <c r="AM273" s="119"/>
      <c r="AN273" s="119"/>
      <c r="AO273" s="119"/>
      <c r="AP273" s="119"/>
      <c r="AQ273" s="119"/>
      <c r="AR273" s="119"/>
      <c r="AS273" s="119"/>
      <c r="AT273" s="119"/>
      <c r="AU273" s="119"/>
      <c r="AV273" s="119"/>
      <c r="AW273" s="119"/>
      <c r="AX273" s="119"/>
      <c r="AY273" s="119"/>
      <c r="AZ273" s="119"/>
      <c r="BA273" s="119"/>
      <c r="BB273" s="119"/>
      <c r="BC273" s="119"/>
      <c r="BD273" s="119"/>
      <c r="BE273" s="119"/>
      <c r="BF273" s="119"/>
      <c r="BG273" s="119"/>
      <c r="BH273" s="119"/>
      <c r="BI273" s="119"/>
      <c r="BJ273" s="119"/>
      <c r="BK273" s="119"/>
      <c r="BL273" s="119"/>
      <c r="BM273" s="119"/>
      <c r="BN273" s="119"/>
      <c r="BO273" s="119"/>
      <c r="BP273" s="119"/>
      <c r="BQ273" s="119"/>
      <c r="BR273" s="119"/>
      <c r="BS273" s="119"/>
      <c r="BT273" s="119"/>
      <c r="BU273" s="119"/>
      <c r="BV273" s="119"/>
      <c r="BW273" s="119"/>
      <c r="BX273" s="119"/>
      <c r="BY273" s="119"/>
      <c r="BZ273" s="119"/>
      <c r="CA273" s="119"/>
      <c r="CB273" s="119"/>
      <c r="CC273" s="119"/>
      <c r="CD273" s="119"/>
      <c r="CE273" s="119"/>
      <c r="CF273" s="119"/>
      <c r="CG273" s="119"/>
      <c r="CH273" s="119"/>
      <c r="CI273" s="119"/>
      <c r="CJ273" s="119"/>
      <c r="CK273" s="119"/>
      <c r="CL273" s="119"/>
      <c r="CM273" s="119"/>
      <c r="CN273" s="119"/>
      <c r="CO273" s="119"/>
      <c r="CP273" s="119"/>
      <c r="CQ273" s="119"/>
      <c r="CR273" s="119"/>
      <c r="CS273" s="119"/>
      <c r="CT273" s="119"/>
      <c r="CU273" s="119"/>
      <c r="CV273" s="119"/>
      <c r="CW273" s="119"/>
      <c r="CX273" s="119"/>
      <c r="CY273" s="119"/>
      <c r="CZ273" s="119"/>
      <c r="DA273" s="119"/>
      <c r="DB273" s="119"/>
      <c r="DC273" s="119"/>
      <c r="DD273" s="119"/>
      <c r="DE273" s="119"/>
      <c r="DF273" s="119"/>
      <c r="DG273" s="119"/>
      <c r="DH273" s="119"/>
      <c r="DI273" s="119"/>
      <c r="DJ273" s="119"/>
      <c r="DK273" s="119"/>
      <c r="DL273" s="119"/>
      <c r="DM273" s="119"/>
      <c r="DN273" s="119"/>
      <c r="DO273" s="119"/>
      <c r="DP273" s="119"/>
      <c r="DQ273" s="119"/>
      <c r="DR273" s="119"/>
      <c r="DS273" s="119"/>
      <c r="DT273" s="119"/>
      <c r="DU273" s="119"/>
      <c r="DV273" s="119"/>
      <c r="DW273" s="119"/>
      <c r="DX273" s="119"/>
      <c r="DY273" s="119"/>
      <c r="DZ273" s="119"/>
      <c r="EA273" s="119"/>
      <c r="EB273" s="119"/>
      <c r="EC273" s="119"/>
      <c r="ED273" s="119"/>
      <c r="EE273" s="119"/>
      <c r="EF273" s="119"/>
      <c r="EG273" s="119"/>
      <c r="EH273" s="119"/>
      <c r="EI273" s="119"/>
      <c r="EJ273" s="119"/>
      <c r="EK273" s="119"/>
      <c r="EL273" s="119"/>
      <c r="EM273" s="119"/>
      <c r="EN273" s="119"/>
      <c r="EO273" s="119"/>
      <c r="EP273" s="119"/>
      <c r="EQ273" s="119"/>
      <c r="ER273" s="119"/>
      <c r="ES273" s="119"/>
      <c r="ET273" s="119"/>
      <c r="EU273" s="119"/>
      <c r="EV273" s="119"/>
      <c r="EW273" s="119"/>
      <c r="EX273" s="119"/>
      <c r="EY273" s="119"/>
      <c r="EZ273" s="119"/>
      <c r="FA273" s="119"/>
      <c r="FB273" s="119"/>
      <c r="FC273" s="119"/>
    </row>
    <row r="274" spans="1:159" s="121" customFormat="1" x14ac:dyDescent="0.3">
      <c r="A274" s="124">
        <v>42095</v>
      </c>
      <c r="B274" s="143">
        <f>_xll.GetPrice(B$2, "MonthlyAverage", "Mid", EOMONTH($A274, 0))</f>
        <v>261.45</v>
      </c>
      <c r="C274" s="141">
        <f>_xll.GetPrice(C$2, "MonthlyAverage", "Mid", EOMONTH($A274, 0))</f>
        <v>272</v>
      </c>
      <c r="D274" s="127">
        <f t="shared" si="64"/>
        <v>10.550000000000011</v>
      </c>
      <c r="E274" s="141">
        <f>_xll.GetPrice(E$2, "MonthlyAverage", "Mid", EOMONTH($A274, 0))</f>
        <v>241.69</v>
      </c>
      <c r="F274" s="141">
        <f>_xll.GetPrice(F$2, "MonthlyAverage", "Mid", EOMONTH($A274, 0))</f>
        <v>256</v>
      </c>
      <c r="G274" s="127">
        <f t="shared" si="65"/>
        <v>14.310000000000002</v>
      </c>
      <c r="H274" s="141">
        <f>_xll.GetPrice(H$2, "MonthlyAverage", "Mid", EOMONTH($A274, 0))</f>
        <v>248.5</v>
      </c>
      <c r="I274" s="141">
        <f>_xll.GetPrice(I$2, "MonthlyAverage", "Mid", EOMONTH($A274, 0))</f>
        <v>257</v>
      </c>
      <c r="J274" s="127">
        <f t="shared" si="66"/>
        <v>8.5</v>
      </c>
      <c r="K274" s="141">
        <f>_xll.GetPrice(K$2, , "Mid", EOMONTH($A274, 0))</f>
        <v>242.5</v>
      </c>
      <c r="L274" s="141">
        <f>_xll.GetPrice(L$2, , "Mid", EOMONTH($A274, 0))</f>
        <v>247.5</v>
      </c>
      <c r="M274" s="127">
        <f t="shared" si="70"/>
        <v>5</v>
      </c>
      <c r="N274" s="141">
        <f>_xll.GetPrice(N$2, , "Mid", EOMONTH($A274, 0))</f>
        <v>247.5</v>
      </c>
      <c r="O274" s="141" t="str">
        <f>_xll.GetPrice(O$2, , "Mid", EOMONTH($A274, 0))</f>
        <v>#N/A No price available before 15/03/2019</v>
      </c>
      <c r="P274" s="127" t="e">
        <f t="shared" si="71"/>
        <v>#VALUE!</v>
      </c>
      <c r="Q274" s="141">
        <f>_xll.GetPrice(Q$2, "MonthlyAverage", "Mid", EOMONTH($A274, 0))</f>
        <v>90</v>
      </c>
      <c r="R274" s="141">
        <f>_xll.GetPrice(R$2, , "Mid", EOMONTH($A274, 0))</f>
        <v>150</v>
      </c>
      <c r="S274" s="141">
        <f>_xll.GetPrice(S$2, , "Mid", EOMONTH($A274, 0))</f>
        <v>165</v>
      </c>
      <c r="T274" s="127">
        <f t="shared" si="67"/>
        <v>15</v>
      </c>
      <c r="U274" s="141">
        <f>_xll.GetPrice(U$2, "MonthlyAverage", "Mid", EOMONTH($A274, 0))</f>
        <v>275.63</v>
      </c>
      <c r="V274" s="141">
        <f>_xll.GetPrice(V$2, "MonthlyAverage", "Mid", EOMONTH($A274, 0))</f>
        <v>294.2</v>
      </c>
      <c r="W274" s="127">
        <f t="shared" si="68"/>
        <v>18.569999999999993</v>
      </c>
      <c r="X274" s="141" t="str">
        <f>_xll.GetPrice(X$2, "MonthlyAverage", "Mid", EOMONTH($A274, 0))</f>
        <v>#N/A No price available for MonthlyAverage before 29/05/2015</v>
      </c>
      <c r="Y274" s="141">
        <f>_xll.GetPrice(Y$2, "MonthlyAverage", "Mid", EOMONTH($A274, 0))</f>
        <v>234</v>
      </c>
      <c r="Z274" s="141">
        <f>_xll.GetPrice(Z$2, "MonthlyAverage", "Mid", EOMONTH($A274, 0))</f>
        <v>246.8</v>
      </c>
      <c r="AA274" s="141">
        <f>_xll.GetPrice(AA$2, "MonthlyAverage", "Mid", EOMONTH($A274, 0))</f>
        <v>253.29</v>
      </c>
      <c r="AB274" s="127">
        <f t="shared" si="69"/>
        <v>6.4899999999999807</v>
      </c>
      <c r="AC274" s="142">
        <f t="shared" si="72"/>
        <v>-5</v>
      </c>
      <c r="AD274" s="119" t="e">
        <f t="shared" si="73"/>
        <v>#VALUE!</v>
      </c>
      <c r="AE274" s="119">
        <f t="shared" si="74"/>
        <v>14.180000000000007</v>
      </c>
      <c r="AF274" s="119">
        <f t="shared" si="75"/>
        <v>22.199999999999989</v>
      </c>
      <c r="AG274" s="119">
        <f t="shared" si="76"/>
        <v>-12.800000000000011</v>
      </c>
      <c r="AH274" s="119"/>
      <c r="AI274" s="119"/>
      <c r="AJ274" s="119"/>
      <c r="AK274" s="119"/>
      <c r="AL274" s="119"/>
      <c r="AM274" s="119"/>
      <c r="AN274" s="119"/>
      <c r="AO274" s="119"/>
      <c r="AP274" s="119"/>
      <c r="AQ274" s="119"/>
      <c r="AR274" s="119"/>
      <c r="AS274" s="119"/>
      <c r="AT274" s="119"/>
      <c r="AU274" s="119"/>
      <c r="AV274" s="119"/>
      <c r="AW274" s="119"/>
      <c r="AX274" s="119"/>
      <c r="AY274" s="119"/>
      <c r="AZ274" s="119"/>
      <c r="BA274" s="119"/>
      <c r="BB274" s="119"/>
      <c r="BC274" s="119"/>
      <c r="BD274" s="119"/>
      <c r="BE274" s="119"/>
      <c r="BF274" s="119"/>
      <c r="BG274" s="119"/>
      <c r="BH274" s="119"/>
      <c r="BI274" s="119"/>
      <c r="BJ274" s="119"/>
      <c r="BK274" s="119"/>
      <c r="BL274" s="119"/>
      <c r="BM274" s="119"/>
      <c r="BN274" s="119"/>
      <c r="BO274" s="119"/>
      <c r="BP274" s="119"/>
      <c r="BQ274" s="119"/>
      <c r="BR274" s="119"/>
      <c r="BS274" s="119"/>
      <c r="BT274" s="119"/>
      <c r="BU274" s="119"/>
      <c r="BV274" s="119"/>
      <c r="BW274" s="119"/>
      <c r="BX274" s="119"/>
      <c r="BY274" s="119"/>
      <c r="BZ274" s="119"/>
      <c r="CA274" s="119"/>
      <c r="CB274" s="119"/>
      <c r="CC274" s="119"/>
      <c r="CD274" s="119"/>
      <c r="CE274" s="119"/>
      <c r="CF274" s="119"/>
      <c r="CG274" s="119"/>
      <c r="CH274" s="119"/>
      <c r="CI274" s="119"/>
      <c r="CJ274" s="119"/>
      <c r="CK274" s="119"/>
      <c r="CL274" s="119"/>
      <c r="CM274" s="119"/>
      <c r="CN274" s="119"/>
      <c r="CO274" s="119"/>
      <c r="CP274" s="119"/>
      <c r="CQ274" s="119"/>
      <c r="CR274" s="119"/>
      <c r="CS274" s="119"/>
      <c r="CT274" s="119"/>
      <c r="CU274" s="119"/>
      <c r="CV274" s="119"/>
      <c r="CW274" s="119"/>
      <c r="CX274" s="119"/>
      <c r="CY274" s="119"/>
      <c r="CZ274" s="119"/>
      <c r="DA274" s="119"/>
      <c r="DB274" s="119"/>
      <c r="DC274" s="119"/>
      <c r="DD274" s="119"/>
      <c r="DE274" s="119"/>
      <c r="DF274" s="119"/>
      <c r="DG274" s="119"/>
      <c r="DH274" s="119"/>
      <c r="DI274" s="119"/>
      <c r="DJ274" s="119"/>
      <c r="DK274" s="119"/>
      <c r="DL274" s="119"/>
      <c r="DM274" s="119"/>
      <c r="DN274" s="119"/>
      <c r="DO274" s="119"/>
      <c r="DP274" s="119"/>
      <c r="DQ274" s="119"/>
      <c r="DR274" s="119"/>
      <c r="DS274" s="119"/>
      <c r="DT274" s="119"/>
      <c r="DU274" s="119"/>
      <c r="DV274" s="119"/>
      <c r="DW274" s="119"/>
      <c r="DX274" s="119"/>
      <c r="DY274" s="119"/>
      <c r="DZ274" s="119"/>
      <c r="EA274" s="119"/>
      <c r="EB274" s="119"/>
      <c r="EC274" s="119"/>
      <c r="ED274" s="119"/>
      <c r="EE274" s="119"/>
      <c r="EF274" s="119"/>
      <c r="EG274" s="119"/>
      <c r="EH274" s="119"/>
      <c r="EI274" s="119"/>
      <c r="EJ274" s="119"/>
      <c r="EK274" s="119"/>
      <c r="EL274" s="119"/>
      <c r="EM274" s="119"/>
      <c r="EN274" s="119"/>
      <c r="EO274" s="119"/>
      <c r="EP274" s="119"/>
      <c r="EQ274" s="119"/>
      <c r="ER274" s="119"/>
      <c r="ES274" s="119"/>
      <c r="ET274" s="119"/>
      <c r="EU274" s="119"/>
      <c r="EV274" s="119"/>
      <c r="EW274" s="119"/>
      <c r="EX274" s="119"/>
      <c r="EY274" s="119"/>
      <c r="EZ274" s="119"/>
      <c r="FA274" s="119"/>
      <c r="FB274" s="119"/>
      <c r="FC274" s="119"/>
    </row>
    <row r="275" spans="1:159" s="121" customFormat="1" x14ac:dyDescent="0.3">
      <c r="A275" s="124">
        <v>42125</v>
      </c>
      <c r="B275" s="143">
        <f>_xll.GetPrice(B$2, "MonthlyAverage", "Mid", EOMONTH($A275, 0))</f>
        <v>279.60000000000002</v>
      </c>
      <c r="C275" s="141">
        <f>_xll.GetPrice(C$2, "MonthlyAverage", "Mid", EOMONTH($A275, 0))</f>
        <v>289.10000000000002</v>
      </c>
      <c r="D275" s="127">
        <f t="shared" ref="D275:D338" si="77">C275-B275</f>
        <v>9.5</v>
      </c>
      <c r="E275" s="141">
        <f>_xll.GetPrice(E$2, "MonthlyAverage", "Mid", EOMONTH($A275, 0))</f>
        <v>261.47000000000003</v>
      </c>
      <c r="F275" s="141">
        <f>_xll.GetPrice(F$2, "MonthlyAverage", "Mid", EOMONTH($A275, 0))</f>
        <v>273.10000000000002</v>
      </c>
      <c r="G275" s="127">
        <f t="shared" ref="G275:G338" si="78">F275-E275</f>
        <v>11.629999999999995</v>
      </c>
      <c r="H275" s="141">
        <f>_xll.GetPrice(H$2, "MonthlyAverage", "Mid", EOMONTH($A275, 0))</f>
        <v>265.89999999999998</v>
      </c>
      <c r="I275" s="141">
        <f>_xll.GetPrice(I$2, "MonthlyAverage", "Mid", EOMONTH($A275, 0))</f>
        <v>274.10000000000002</v>
      </c>
      <c r="J275" s="127">
        <f t="shared" ref="J275:J338" si="79">I275-H275</f>
        <v>8.2000000000000455</v>
      </c>
      <c r="K275" s="141">
        <f>_xll.GetPrice(K$2, , "Mid", EOMONTH($A275, 0))</f>
        <v>242.5</v>
      </c>
      <c r="L275" s="141">
        <f>_xll.GetPrice(L$2, , "Mid", EOMONTH($A275, 0))</f>
        <v>247.5</v>
      </c>
      <c r="M275" s="127">
        <f t="shared" si="70"/>
        <v>5</v>
      </c>
      <c r="N275" s="141">
        <f>_xll.GetPrice(N$2, , "Mid", EOMONTH($A275, 0))</f>
        <v>242.5</v>
      </c>
      <c r="O275" s="141" t="str">
        <f>_xll.GetPrice(O$2, , "Mid", EOMONTH($A275, 0))</f>
        <v>#N/A No price available before 15/03/2019</v>
      </c>
      <c r="P275" s="127" t="e">
        <f t="shared" si="71"/>
        <v>#VALUE!</v>
      </c>
      <c r="Q275" s="141">
        <f>_xll.GetPrice(Q$2, "MonthlyAverage", "Mid", EOMONTH($A275, 0))</f>
        <v>98.5</v>
      </c>
      <c r="R275" s="141">
        <f>_xll.GetPrice(R$2, , "Mid", EOMONTH($A275, 0))</f>
        <v>160</v>
      </c>
      <c r="S275" s="141">
        <f>_xll.GetPrice(S$2, , "Mid", EOMONTH($A275, 0))</f>
        <v>175</v>
      </c>
      <c r="T275" s="127">
        <f t="shared" ref="T275:T338" si="80">S275-R275</f>
        <v>15</v>
      </c>
      <c r="U275" s="141">
        <f>_xll.GetPrice(U$2, "MonthlyAverage", "Mid", EOMONTH($A275, 0))</f>
        <v>271</v>
      </c>
      <c r="V275" s="141">
        <f>_xll.GetPrice(V$2, "MonthlyAverage", "Mid", EOMONTH($A275, 0))</f>
        <v>293.63</v>
      </c>
      <c r="W275" s="127">
        <f t="shared" ref="W275:W338" si="81">V275-U275</f>
        <v>22.629999999999995</v>
      </c>
      <c r="X275" s="141">
        <f>_xll.GetPrice(X$2, "MonthlyAverage", "Mid", EOMONTH($A275, 0))</f>
        <v>222.25</v>
      </c>
      <c r="Y275" s="141">
        <f>_xll.GetPrice(Y$2, "MonthlyAverage", "Mid", EOMONTH($A275, 0))</f>
        <v>246.6</v>
      </c>
      <c r="Z275" s="141">
        <f>_xll.GetPrice(Z$2, "MonthlyAverage", "Mid", EOMONTH($A275, 0))</f>
        <v>263.23</v>
      </c>
      <c r="AA275" s="141">
        <f>_xll.GetPrice(AA$2, "MonthlyAverage", "Mid", EOMONTH($A275, 0))</f>
        <v>268.12</v>
      </c>
      <c r="AB275" s="127">
        <f t="shared" ref="AB275:AB338" si="82">AA275-Z275</f>
        <v>4.8899999999999864</v>
      </c>
      <c r="AC275" s="142">
        <f t="shared" si="72"/>
        <v>0</v>
      </c>
      <c r="AD275" s="119" t="e">
        <f t="shared" si="73"/>
        <v>#VALUE!</v>
      </c>
      <c r="AE275" s="119">
        <f t="shared" si="74"/>
        <v>-8.6000000000000227</v>
      </c>
      <c r="AF275" s="119">
        <f t="shared" si="75"/>
        <v>4.5299999999999727</v>
      </c>
      <c r="AG275" s="119">
        <f t="shared" si="76"/>
        <v>-16.630000000000024</v>
      </c>
      <c r="AH275" s="119"/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  <c r="BB275" s="119"/>
      <c r="BC275" s="119"/>
      <c r="BD275" s="119"/>
      <c r="BE275" s="119"/>
      <c r="BF275" s="119"/>
      <c r="BG275" s="119"/>
      <c r="BH275" s="119"/>
      <c r="BI275" s="119"/>
      <c r="BJ275" s="119"/>
      <c r="BK275" s="119"/>
      <c r="BL275" s="119"/>
      <c r="BM275" s="119"/>
      <c r="BN275" s="119"/>
      <c r="BO275" s="119"/>
      <c r="BP275" s="119"/>
      <c r="BQ275" s="119"/>
      <c r="BR275" s="119"/>
      <c r="BS275" s="119"/>
      <c r="BT275" s="119"/>
      <c r="BU275" s="119"/>
      <c r="BV275" s="119"/>
      <c r="BW275" s="119"/>
      <c r="BX275" s="119"/>
      <c r="BY275" s="119"/>
      <c r="BZ275" s="119"/>
      <c r="CA275" s="119"/>
      <c r="CB275" s="119"/>
      <c r="CC275" s="119"/>
      <c r="CD275" s="119"/>
      <c r="CE275" s="119"/>
      <c r="CF275" s="119"/>
      <c r="CG275" s="119"/>
      <c r="CH275" s="119"/>
      <c r="CI275" s="119"/>
      <c r="CJ275" s="119"/>
      <c r="CK275" s="119"/>
      <c r="CL275" s="119"/>
      <c r="CM275" s="119"/>
      <c r="CN275" s="119"/>
      <c r="CO275" s="119"/>
      <c r="CP275" s="119"/>
      <c r="CQ275" s="119"/>
      <c r="CR275" s="119"/>
      <c r="CS275" s="119"/>
      <c r="CT275" s="119"/>
      <c r="CU275" s="119"/>
      <c r="CV275" s="119"/>
      <c r="CW275" s="119"/>
      <c r="CX275" s="119"/>
      <c r="CY275" s="119"/>
      <c r="CZ275" s="119"/>
      <c r="DA275" s="119"/>
      <c r="DB275" s="119"/>
      <c r="DC275" s="119"/>
      <c r="DD275" s="119"/>
      <c r="DE275" s="119"/>
      <c r="DF275" s="119"/>
      <c r="DG275" s="119"/>
      <c r="DH275" s="119"/>
      <c r="DI275" s="119"/>
      <c r="DJ275" s="119"/>
      <c r="DK275" s="119"/>
      <c r="DL275" s="119"/>
      <c r="DM275" s="119"/>
      <c r="DN275" s="119"/>
      <c r="DO275" s="119"/>
      <c r="DP275" s="119"/>
      <c r="DQ275" s="119"/>
      <c r="DR275" s="119"/>
      <c r="DS275" s="119"/>
      <c r="DT275" s="119"/>
      <c r="DU275" s="119"/>
      <c r="DV275" s="119"/>
      <c r="DW275" s="119"/>
      <c r="DX275" s="119"/>
      <c r="DY275" s="119"/>
      <c r="DZ275" s="119"/>
      <c r="EA275" s="119"/>
      <c r="EB275" s="119"/>
      <c r="EC275" s="119"/>
      <c r="ED275" s="119"/>
      <c r="EE275" s="119"/>
      <c r="EF275" s="119"/>
      <c r="EG275" s="119"/>
      <c r="EH275" s="119"/>
      <c r="EI275" s="119"/>
      <c r="EJ275" s="119"/>
      <c r="EK275" s="119"/>
      <c r="EL275" s="119"/>
      <c r="EM275" s="119"/>
      <c r="EN275" s="119"/>
      <c r="EO275" s="119"/>
      <c r="EP275" s="119"/>
      <c r="EQ275" s="119"/>
      <c r="ER275" s="119"/>
      <c r="ES275" s="119"/>
      <c r="ET275" s="119"/>
      <c r="EU275" s="119"/>
      <c r="EV275" s="119"/>
      <c r="EW275" s="119"/>
      <c r="EX275" s="119"/>
      <c r="EY275" s="119"/>
      <c r="EZ275" s="119"/>
      <c r="FA275" s="119"/>
      <c r="FB275" s="119"/>
      <c r="FC275" s="119"/>
    </row>
    <row r="276" spans="1:159" s="121" customFormat="1" x14ac:dyDescent="0.3">
      <c r="A276" s="124">
        <v>42156</v>
      </c>
      <c r="B276" s="143">
        <f>_xll.GetPrice(B$2, "MonthlyAverage", "Mid", EOMONTH($A276, 0))</f>
        <v>270.20999999999998</v>
      </c>
      <c r="C276" s="141">
        <f>_xll.GetPrice(C$2, "MonthlyAverage", "Mid", EOMONTH($A276, 0))</f>
        <v>286.88</v>
      </c>
      <c r="D276" s="127">
        <f t="shared" si="77"/>
        <v>16.670000000000016</v>
      </c>
      <c r="E276" s="141">
        <f>_xll.GetPrice(E$2, "MonthlyAverage", "Mid", EOMONTH($A276, 0))</f>
        <v>255.75</v>
      </c>
      <c r="F276" s="141">
        <f>_xll.GetPrice(F$2, "MonthlyAverage", "Mid", EOMONTH($A276, 0))</f>
        <v>270.88</v>
      </c>
      <c r="G276" s="127">
        <f t="shared" si="78"/>
        <v>15.129999999999995</v>
      </c>
      <c r="H276" s="141">
        <f>_xll.GetPrice(H$2, "MonthlyAverage", "Mid", EOMONTH($A276, 0))</f>
        <v>261.88</v>
      </c>
      <c r="I276" s="141">
        <f>_xll.GetPrice(I$2, "MonthlyAverage", "Mid", EOMONTH($A276, 0))</f>
        <v>271.88</v>
      </c>
      <c r="J276" s="127">
        <f t="shared" si="79"/>
        <v>10</v>
      </c>
      <c r="K276" s="141">
        <f>_xll.GetPrice(K$2, , "Mid", EOMONTH($A276, 0))</f>
        <v>245</v>
      </c>
      <c r="L276" s="141">
        <f>_xll.GetPrice(L$2, , "Mid", EOMONTH($A276, 0))</f>
        <v>247.5</v>
      </c>
      <c r="M276" s="127">
        <f t="shared" si="70"/>
        <v>2.5</v>
      </c>
      <c r="N276" s="141">
        <f>_xll.GetPrice(N$2, , "Mid", EOMONTH($A276, 0))</f>
        <v>242.5</v>
      </c>
      <c r="O276" s="141" t="str">
        <f>_xll.GetPrice(O$2, , "Mid", EOMONTH($A276, 0))</f>
        <v>#N/A No price available before 15/03/2019</v>
      </c>
      <c r="P276" s="127" t="e">
        <f t="shared" si="71"/>
        <v>#VALUE!</v>
      </c>
      <c r="Q276" s="141">
        <f>_xll.GetPrice(Q$2, "MonthlyAverage", "Mid", EOMONTH($A276, 0))</f>
        <v>91.88</v>
      </c>
      <c r="R276" s="141">
        <f>_xll.GetPrice(R$2, , "Mid", EOMONTH($A276, 0))</f>
        <v>155</v>
      </c>
      <c r="S276" s="141">
        <f>_xll.GetPrice(S$2, , "Mid", EOMONTH($A276, 0))</f>
        <v>170</v>
      </c>
      <c r="T276" s="127">
        <f t="shared" si="80"/>
        <v>15</v>
      </c>
      <c r="U276" s="141">
        <f>_xll.GetPrice(U$2, "MonthlyAverage", "Mid", EOMONTH($A276, 0))</f>
        <v>266.25</v>
      </c>
      <c r="V276" s="141">
        <f>_xll.GetPrice(V$2, "MonthlyAverage", "Mid", EOMONTH($A276, 0))</f>
        <v>285.57</v>
      </c>
      <c r="W276" s="127">
        <f t="shared" si="81"/>
        <v>19.319999999999993</v>
      </c>
      <c r="X276" s="141">
        <f>_xll.GetPrice(X$2, "MonthlyAverage", "Mid", EOMONTH($A276, 0))</f>
        <v>227.13</v>
      </c>
      <c r="Y276" s="141">
        <f>_xll.GetPrice(Y$2, "MonthlyAverage", "Mid", EOMONTH($A276, 0))</f>
        <v>252.27</v>
      </c>
      <c r="Z276" s="141">
        <f>_xll.GetPrice(Z$2, "MonthlyAverage", "Mid", EOMONTH($A276, 0))</f>
        <v>270.87</v>
      </c>
      <c r="AA276" s="141">
        <f>_xll.GetPrice(AA$2, "MonthlyAverage", "Mid", EOMONTH($A276, 0))</f>
        <v>275.83</v>
      </c>
      <c r="AB276" s="127">
        <f t="shared" si="82"/>
        <v>4.9599999999999795</v>
      </c>
      <c r="AC276" s="142">
        <f t="shared" si="72"/>
        <v>2.5</v>
      </c>
      <c r="AD276" s="119" t="e">
        <f t="shared" si="73"/>
        <v>#VALUE!</v>
      </c>
      <c r="AE276" s="119">
        <f t="shared" si="74"/>
        <v>-3.9599999999999795</v>
      </c>
      <c r="AF276" s="119">
        <f t="shared" si="75"/>
        <v>-1.3100000000000023</v>
      </c>
      <c r="AG276" s="119">
        <f t="shared" si="76"/>
        <v>-18.599999999999994</v>
      </c>
      <c r="AH276" s="119"/>
      <c r="AI276" s="119"/>
      <c r="AJ276" s="119"/>
      <c r="AK276" s="119"/>
      <c r="AL276" s="119"/>
      <c r="AM276" s="119"/>
      <c r="AN276" s="119"/>
      <c r="AO276" s="119"/>
      <c r="AP276" s="119"/>
      <c r="AQ276" s="119"/>
      <c r="AR276" s="119"/>
      <c r="AS276" s="119"/>
      <c r="AT276" s="119"/>
      <c r="AU276" s="119"/>
      <c r="AV276" s="119"/>
      <c r="AW276" s="119"/>
      <c r="AX276" s="119"/>
      <c r="AY276" s="119"/>
      <c r="AZ276" s="119"/>
      <c r="BA276" s="119"/>
      <c r="BB276" s="119"/>
      <c r="BC276" s="119"/>
      <c r="BD276" s="119"/>
      <c r="BE276" s="119"/>
      <c r="BF276" s="119"/>
      <c r="BG276" s="119"/>
      <c r="BH276" s="119"/>
      <c r="BI276" s="119"/>
      <c r="BJ276" s="119"/>
      <c r="BK276" s="119"/>
      <c r="BL276" s="119"/>
      <c r="BM276" s="119"/>
      <c r="BN276" s="119"/>
      <c r="BO276" s="119"/>
      <c r="BP276" s="119"/>
      <c r="BQ276" s="119"/>
      <c r="BR276" s="119"/>
      <c r="BS276" s="119"/>
      <c r="BT276" s="119"/>
      <c r="BU276" s="119"/>
      <c r="BV276" s="119"/>
      <c r="BW276" s="119"/>
      <c r="BX276" s="119"/>
      <c r="BY276" s="119"/>
      <c r="BZ276" s="119"/>
      <c r="CA276" s="119"/>
      <c r="CB276" s="119"/>
      <c r="CC276" s="119"/>
      <c r="CD276" s="119"/>
      <c r="CE276" s="119"/>
      <c r="CF276" s="119"/>
      <c r="CG276" s="119"/>
      <c r="CH276" s="119"/>
      <c r="CI276" s="119"/>
      <c r="CJ276" s="119"/>
      <c r="CK276" s="119"/>
      <c r="CL276" s="119"/>
      <c r="CM276" s="119"/>
      <c r="CN276" s="119"/>
      <c r="CO276" s="119"/>
      <c r="CP276" s="119"/>
      <c r="CQ276" s="119"/>
      <c r="CR276" s="119"/>
      <c r="CS276" s="119"/>
      <c r="CT276" s="119"/>
      <c r="CU276" s="119"/>
      <c r="CV276" s="119"/>
      <c r="CW276" s="119"/>
      <c r="CX276" s="119"/>
      <c r="CY276" s="119"/>
      <c r="CZ276" s="119"/>
      <c r="DA276" s="119"/>
      <c r="DB276" s="119"/>
      <c r="DC276" s="119"/>
      <c r="DD276" s="119"/>
      <c r="DE276" s="119"/>
      <c r="DF276" s="119"/>
      <c r="DG276" s="119"/>
      <c r="DH276" s="119"/>
      <c r="DI276" s="119"/>
      <c r="DJ276" s="119"/>
      <c r="DK276" s="119"/>
      <c r="DL276" s="119"/>
      <c r="DM276" s="119"/>
      <c r="DN276" s="119"/>
      <c r="DO276" s="119"/>
      <c r="DP276" s="119"/>
      <c r="DQ276" s="119"/>
      <c r="DR276" s="119"/>
      <c r="DS276" s="119"/>
      <c r="DT276" s="119"/>
      <c r="DU276" s="119"/>
      <c r="DV276" s="119"/>
      <c r="DW276" s="119"/>
      <c r="DX276" s="119"/>
      <c r="DY276" s="119"/>
      <c r="DZ276" s="119"/>
      <c r="EA276" s="119"/>
      <c r="EB276" s="119"/>
      <c r="EC276" s="119"/>
      <c r="ED276" s="119"/>
      <c r="EE276" s="119"/>
      <c r="EF276" s="119"/>
      <c r="EG276" s="119"/>
      <c r="EH276" s="119"/>
      <c r="EI276" s="119"/>
      <c r="EJ276" s="119"/>
      <c r="EK276" s="119"/>
      <c r="EL276" s="119"/>
      <c r="EM276" s="119"/>
      <c r="EN276" s="119"/>
      <c r="EO276" s="119"/>
      <c r="EP276" s="119"/>
      <c r="EQ276" s="119"/>
      <c r="ER276" s="119"/>
      <c r="ES276" s="119"/>
      <c r="ET276" s="119"/>
      <c r="EU276" s="119"/>
      <c r="EV276" s="119"/>
      <c r="EW276" s="119"/>
      <c r="EX276" s="119"/>
      <c r="EY276" s="119"/>
      <c r="EZ276" s="119"/>
      <c r="FA276" s="119"/>
      <c r="FB276" s="119"/>
      <c r="FC276" s="119"/>
    </row>
    <row r="277" spans="1:159" s="121" customFormat="1" x14ac:dyDescent="0.3">
      <c r="A277" s="124">
        <v>42186</v>
      </c>
      <c r="B277" s="143">
        <f>_xll.GetPrice(B$2, "MonthlyAverage", "Mid", EOMONTH($A277, 0))</f>
        <v>229.28</v>
      </c>
      <c r="C277" s="141">
        <f>_xll.GetPrice(C$2, "MonthlyAverage", "Mid", EOMONTH($A277, 0))</f>
        <v>241.6</v>
      </c>
      <c r="D277" s="127">
        <f t="shared" si="77"/>
        <v>12.319999999999993</v>
      </c>
      <c r="E277" s="141">
        <f>_xll.GetPrice(E$2, "MonthlyAverage", "Mid", EOMONTH($A277, 0))</f>
        <v>214.22</v>
      </c>
      <c r="F277" s="141">
        <f>_xll.GetPrice(F$2, "MonthlyAverage", "Mid", EOMONTH($A277, 0))</f>
        <v>224.6</v>
      </c>
      <c r="G277" s="127">
        <f t="shared" si="78"/>
        <v>10.379999999999995</v>
      </c>
      <c r="H277" s="141">
        <f>_xll.GetPrice(H$2, "MonthlyAverage", "Mid", EOMONTH($A277, 0))</f>
        <v>215.6</v>
      </c>
      <c r="I277" s="141">
        <f>_xll.GetPrice(I$2, "MonthlyAverage", "Mid", EOMONTH($A277, 0))</f>
        <v>224.6</v>
      </c>
      <c r="J277" s="127">
        <f t="shared" si="79"/>
        <v>9</v>
      </c>
      <c r="K277" s="141">
        <f>_xll.GetPrice(K$2, , "Mid", EOMONTH($A277, 0))</f>
        <v>225</v>
      </c>
      <c r="L277" s="141">
        <f>_xll.GetPrice(L$2, , "Mid", EOMONTH($A277, 0))</f>
        <v>232.5</v>
      </c>
      <c r="M277" s="127">
        <f t="shared" si="70"/>
        <v>7.5</v>
      </c>
      <c r="N277" s="141">
        <f>_xll.GetPrice(N$2, , "Mid", EOMONTH($A277, 0))</f>
        <v>232.5</v>
      </c>
      <c r="O277" s="141" t="str">
        <f>_xll.GetPrice(O$2, , "Mid", EOMONTH($A277, 0))</f>
        <v>#N/A No price available before 15/03/2019</v>
      </c>
      <c r="P277" s="127" t="e">
        <f t="shared" si="71"/>
        <v>#VALUE!</v>
      </c>
      <c r="Q277" s="141">
        <f>_xll.GetPrice(Q$2, "MonthlyAverage", "Mid", EOMONTH($A277, 0))</f>
        <v>67</v>
      </c>
      <c r="R277" s="141">
        <f>_xll.GetPrice(R$2, , "Mid", EOMONTH($A277, 0))</f>
        <v>137.5</v>
      </c>
      <c r="S277" s="141">
        <f>_xll.GetPrice(S$2, , "Mid", EOMONTH($A277, 0))</f>
        <v>150</v>
      </c>
      <c r="T277" s="127">
        <f t="shared" si="80"/>
        <v>12.5</v>
      </c>
      <c r="U277" s="141">
        <f>_xll.GetPrice(U$2, "MonthlyAverage", "Mid", EOMONTH($A277, 0))</f>
        <v>238.5</v>
      </c>
      <c r="V277" s="141">
        <f>_xll.GetPrice(V$2, "MonthlyAverage", "Mid", EOMONTH($A277, 0))</f>
        <v>263.12</v>
      </c>
      <c r="W277" s="127">
        <f t="shared" si="81"/>
        <v>24.620000000000005</v>
      </c>
      <c r="X277" s="141">
        <f>_xll.GetPrice(X$2, "MonthlyAverage", "Mid", EOMONTH($A277, 0))</f>
        <v>182.3</v>
      </c>
      <c r="Y277" s="141">
        <f>_xll.GetPrice(Y$2, "MonthlyAverage", "Mid", EOMONTH($A277, 0))</f>
        <v>221.02</v>
      </c>
      <c r="Z277" s="141">
        <f>_xll.GetPrice(Z$2, "MonthlyAverage", "Mid", EOMONTH($A277, 0))</f>
        <v>220.21</v>
      </c>
      <c r="AA277" s="141">
        <f>_xll.GetPrice(AA$2, "MonthlyAverage", "Mid", EOMONTH($A277, 0))</f>
        <v>225.03</v>
      </c>
      <c r="AB277" s="127">
        <f t="shared" si="82"/>
        <v>4.8199999999999932</v>
      </c>
      <c r="AC277" s="142">
        <f t="shared" si="72"/>
        <v>-7.5</v>
      </c>
      <c r="AD277" s="119" t="e">
        <f t="shared" si="73"/>
        <v>#VALUE!</v>
      </c>
      <c r="AE277" s="119">
        <f t="shared" si="74"/>
        <v>9.2199999999999989</v>
      </c>
      <c r="AF277" s="119">
        <f t="shared" si="75"/>
        <v>21.52000000000001</v>
      </c>
      <c r="AG277" s="119">
        <f t="shared" si="76"/>
        <v>0.81000000000000227</v>
      </c>
      <c r="AH277" s="119"/>
      <c r="AI277" s="119"/>
      <c r="AJ277" s="119"/>
      <c r="AK277" s="119"/>
      <c r="AL277" s="119"/>
      <c r="AM277" s="119"/>
      <c r="AN277" s="119"/>
      <c r="AO277" s="119"/>
      <c r="AP277" s="119"/>
      <c r="AQ277" s="119"/>
      <c r="AR277" s="119"/>
      <c r="AS277" s="119"/>
      <c r="AT277" s="119"/>
      <c r="AU277" s="119"/>
      <c r="AV277" s="119"/>
      <c r="AW277" s="119"/>
      <c r="AX277" s="119"/>
      <c r="AY277" s="119"/>
      <c r="AZ277" s="119"/>
      <c r="BA277" s="119"/>
      <c r="BB277" s="119"/>
      <c r="BC277" s="119"/>
      <c r="BD277" s="119"/>
      <c r="BE277" s="119"/>
      <c r="BF277" s="119"/>
      <c r="BG277" s="119"/>
      <c r="BH277" s="119"/>
      <c r="BI277" s="119"/>
      <c r="BJ277" s="119"/>
      <c r="BK277" s="119"/>
      <c r="BL277" s="119"/>
      <c r="BM277" s="119"/>
      <c r="BN277" s="119"/>
      <c r="BO277" s="119"/>
      <c r="BP277" s="119"/>
      <c r="BQ277" s="119"/>
      <c r="BR277" s="119"/>
      <c r="BS277" s="119"/>
      <c r="BT277" s="119"/>
      <c r="BU277" s="119"/>
      <c r="BV277" s="119"/>
      <c r="BW277" s="119"/>
      <c r="BX277" s="119"/>
      <c r="BY277" s="119"/>
      <c r="BZ277" s="119"/>
      <c r="CA277" s="119"/>
      <c r="CB277" s="119"/>
      <c r="CC277" s="119"/>
      <c r="CD277" s="119"/>
      <c r="CE277" s="119"/>
      <c r="CF277" s="119"/>
      <c r="CG277" s="119"/>
      <c r="CH277" s="119"/>
      <c r="CI277" s="119"/>
      <c r="CJ277" s="119"/>
      <c r="CK277" s="119"/>
      <c r="CL277" s="119"/>
      <c r="CM277" s="119"/>
      <c r="CN277" s="119"/>
      <c r="CO277" s="119"/>
      <c r="CP277" s="119"/>
      <c r="CQ277" s="119"/>
      <c r="CR277" s="119"/>
      <c r="CS277" s="119"/>
      <c r="CT277" s="119"/>
      <c r="CU277" s="119"/>
      <c r="CV277" s="119"/>
      <c r="CW277" s="119"/>
      <c r="CX277" s="119"/>
      <c r="CY277" s="119"/>
      <c r="CZ277" s="119"/>
      <c r="DA277" s="119"/>
      <c r="DB277" s="119"/>
      <c r="DC277" s="119"/>
      <c r="DD277" s="119"/>
      <c r="DE277" s="119"/>
      <c r="DF277" s="119"/>
      <c r="DG277" s="119"/>
      <c r="DH277" s="119"/>
      <c r="DI277" s="119"/>
      <c r="DJ277" s="119"/>
      <c r="DK277" s="119"/>
      <c r="DL277" s="119"/>
      <c r="DM277" s="119"/>
      <c r="DN277" s="119"/>
      <c r="DO277" s="119"/>
      <c r="DP277" s="119"/>
      <c r="DQ277" s="119"/>
      <c r="DR277" s="119"/>
      <c r="DS277" s="119"/>
      <c r="DT277" s="119"/>
      <c r="DU277" s="119"/>
      <c r="DV277" s="119"/>
      <c r="DW277" s="119"/>
      <c r="DX277" s="119"/>
      <c r="DY277" s="119"/>
      <c r="DZ277" s="119"/>
      <c r="EA277" s="119"/>
      <c r="EB277" s="119"/>
      <c r="EC277" s="119"/>
      <c r="ED277" s="119"/>
      <c r="EE277" s="119"/>
      <c r="EF277" s="119"/>
      <c r="EG277" s="119"/>
      <c r="EH277" s="119"/>
      <c r="EI277" s="119"/>
      <c r="EJ277" s="119"/>
      <c r="EK277" s="119"/>
      <c r="EL277" s="119"/>
      <c r="EM277" s="119"/>
      <c r="EN277" s="119"/>
      <c r="EO277" s="119"/>
      <c r="EP277" s="119"/>
      <c r="EQ277" s="119"/>
      <c r="ER277" s="119"/>
      <c r="ES277" s="119"/>
      <c r="ET277" s="119"/>
      <c r="EU277" s="119"/>
      <c r="EV277" s="119"/>
      <c r="EW277" s="119"/>
      <c r="EX277" s="119"/>
      <c r="EY277" s="119"/>
      <c r="EZ277" s="119"/>
      <c r="FA277" s="119"/>
      <c r="FB277" s="119"/>
      <c r="FC277" s="119"/>
    </row>
    <row r="278" spans="1:159" s="121" customFormat="1" x14ac:dyDescent="0.3">
      <c r="A278" s="124">
        <v>42217</v>
      </c>
      <c r="B278" s="143">
        <f>_xll.GetPrice(B$2, "MonthlyAverage", "Mid", EOMONTH($A278, 0))</f>
        <v>230.83</v>
      </c>
      <c r="C278" s="141">
        <f>_xll.GetPrice(C$2, "MonthlyAverage", "Mid", EOMONTH($A278, 0))</f>
        <v>240.63</v>
      </c>
      <c r="D278" s="127">
        <f t="shared" si="77"/>
        <v>9.7999999999999829</v>
      </c>
      <c r="E278" s="141">
        <f>_xll.GetPrice(E$2, "MonthlyAverage", "Mid", EOMONTH($A278, 0))</f>
        <v>214.33</v>
      </c>
      <c r="F278" s="141">
        <f>_xll.GetPrice(F$2, "MonthlyAverage", "Mid", EOMONTH($A278, 0))</f>
        <v>223.63</v>
      </c>
      <c r="G278" s="127">
        <f t="shared" si="78"/>
        <v>9.2999999999999829</v>
      </c>
      <c r="H278" s="141">
        <f>_xll.GetPrice(H$2, "MonthlyAverage", "Mid", EOMONTH($A278, 0))</f>
        <v>215</v>
      </c>
      <c r="I278" s="141">
        <f>_xll.GetPrice(I$2, "MonthlyAverage", "Mid", EOMONTH($A278, 0))</f>
        <v>224.63</v>
      </c>
      <c r="J278" s="127">
        <f t="shared" si="79"/>
        <v>9.6299999999999955</v>
      </c>
      <c r="K278" s="141">
        <f>_xll.GetPrice(K$2, , "Mid", EOMONTH($A278, 0))</f>
        <v>205</v>
      </c>
      <c r="L278" s="141">
        <f>_xll.GetPrice(L$2, , "Mid", EOMONTH($A278, 0))</f>
        <v>207.5</v>
      </c>
      <c r="M278" s="127">
        <f t="shared" si="70"/>
        <v>2.5</v>
      </c>
      <c r="N278" s="141">
        <f>_xll.GetPrice(N$2, , "Mid", EOMONTH($A278, 0))</f>
        <v>222.5</v>
      </c>
      <c r="O278" s="141" t="str">
        <f>_xll.GetPrice(O$2, , "Mid", EOMONTH($A278, 0))</f>
        <v>#N/A No price available before 15/03/2019</v>
      </c>
      <c r="P278" s="127" t="e">
        <f t="shared" si="71"/>
        <v>#VALUE!</v>
      </c>
      <c r="Q278" s="141">
        <f>_xll.GetPrice(Q$2, "MonthlyAverage", "Mid", EOMONTH($A278, 0))</f>
        <v>55.63</v>
      </c>
      <c r="R278" s="141">
        <f>_xll.GetPrice(R$2, , "Mid", EOMONTH($A278, 0))</f>
        <v>122.5</v>
      </c>
      <c r="S278" s="141">
        <f>_xll.GetPrice(S$2, , "Mid", EOMONTH($A278, 0))</f>
        <v>135</v>
      </c>
      <c r="T278" s="127">
        <f t="shared" si="80"/>
        <v>12.5</v>
      </c>
      <c r="U278" s="141">
        <f>_xll.GetPrice(U$2, "MonthlyAverage", "Mid", EOMONTH($A278, 0))</f>
        <v>223.13</v>
      </c>
      <c r="V278" s="141">
        <f>_xll.GetPrice(V$2, "MonthlyAverage", "Mid", EOMONTH($A278, 0))</f>
        <v>243.43</v>
      </c>
      <c r="W278" s="127">
        <f t="shared" si="81"/>
        <v>20.300000000000011</v>
      </c>
      <c r="X278" s="141">
        <f>_xll.GetPrice(X$2, "MonthlyAverage", "Mid", EOMONTH($A278, 0))</f>
        <v>178.38</v>
      </c>
      <c r="Y278" s="141">
        <f>_xll.GetPrice(Y$2, "MonthlyAverage", "Mid", EOMONTH($A278, 0))</f>
        <v>198.5</v>
      </c>
      <c r="Z278" s="141">
        <f>_xll.GetPrice(Z$2, "MonthlyAverage", "Mid", EOMONTH($A278, 0))</f>
        <v>216.64</v>
      </c>
      <c r="AA278" s="141">
        <f>_xll.GetPrice(AA$2, "MonthlyAverage", "Mid", EOMONTH($A278, 0))</f>
        <v>215.94</v>
      </c>
      <c r="AB278" s="127">
        <f t="shared" si="82"/>
        <v>-0.69999999999998863</v>
      </c>
      <c r="AC278" s="142">
        <f t="shared" si="72"/>
        <v>-17.5</v>
      </c>
      <c r="AD278" s="119" t="e">
        <f t="shared" si="73"/>
        <v>#VALUE!</v>
      </c>
      <c r="AE278" s="119">
        <f t="shared" si="74"/>
        <v>-7.7000000000000171</v>
      </c>
      <c r="AF278" s="119">
        <f t="shared" si="75"/>
        <v>2.8000000000000114</v>
      </c>
      <c r="AG278" s="119">
        <f t="shared" si="76"/>
        <v>-18.139999999999986</v>
      </c>
      <c r="AH278" s="119"/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  <c r="BB278" s="119"/>
      <c r="BC278" s="119"/>
      <c r="BD278" s="119"/>
      <c r="BE278" s="119"/>
      <c r="BF278" s="119"/>
      <c r="BG278" s="119"/>
      <c r="BH278" s="119"/>
      <c r="BI278" s="119"/>
      <c r="BJ278" s="119"/>
      <c r="BK278" s="119"/>
      <c r="BL278" s="119"/>
      <c r="BM278" s="119"/>
      <c r="BN278" s="119"/>
      <c r="BO278" s="119"/>
      <c r="BP278" s="119"/>
      <c r="BQ278" s="119"/>
      <c r="BR278" s="119"/>
      <c r="BS278" s="119"/>
      <c r="BT278" s="119"/>
      <c r="BU278" s="119"/>
      <c r="BV278" s="119"/>
      <c r="BW278" s="119"/>
      <c r="BX278" s="119"/>
      <c r="BY278" s="119"/>
      <c r="BZ278" s="119"/>
      <c r="CA278" s="119"/>
      <c r="CB278" s="119"/>
      <c r="CC278" s="119"/>
      <c r="CD278" s="119"/>
      <c r="CE278" s="119"/>
      <c r="CF278" s="119"/>
      <c r="CG278" s="119"/>
      <c r="CH278" s="119"/>
      <c r="CI278" s="119"/>
      <c r="CJ278" s="119"/>
      <c r="CK278" s="119"/>
      <c r="CL278" s="119"/>
      <c r="CM278" s="119"/>
      <c r="CN278" s="119"/>
      <c r="CO278" s="119"/>
      <c r="CP278" s="119"/>
      <c r="CQ278" s="119"/>
      <c r="CR278" s="119"/>
      <c r="CS278" s="119"/>
      <c r="CT278" s="119"/>
      <c r="CU278" s="119"/>
      <c r="CV278" s="119"/>
      <c r="CW278" s="119"/>
      <c r="CX278" s="119"/>
      <c r="CY278" s="119"/>
      <c r="CZ278" s="119"/>
      <c r="DA278" s="119"/>
      <c r="DB278" s="119"/>
      <c r="DC278" s="119"/>
      <c r="DD278" s="119"/>
      <c r="DE278" s="119"/>
      <c r="DF278" s="119"/>
      <c r="DG278" s="119"/>
      <c r="DH278" s="119"/>
      <c r="DI278" s="119"/>
      <c r="DJ278" s="119"/>
      <c r="DK278" s="119"/>
      <c r="DL278" s="119"/>
      <c r="DM278" s="119"/>
      <c r="DN278" s="119"/>
      <c r="DO278" s="119"/>
      <c r="DP278" s="119"/>
      <c r="DQ278" s="119"/>
      <c r="DR278" s="119"/>
      <c r="DS278" s="119"/>
      <c r="DT278" s="119"/>
      <c r="DU278" s="119"/>
      <c r="DV278" s="119"/>
      <c r="DW278" s="119"/>
      <c r="DX278" s="119"/>
      <c r="DY278" s="119"/>
      <c r="DZ278" s="119"/>
      <c r="EA278" s="119"/>
      <c r="EB278" s="119"/>
      <c r="EC278" s="119"/>
      <c r="ED278" s="119"/>
      <c r="EE278" s="119"/>
      <c r="EF278" s="119"/>
      <c r="EG278" s="119"/>
      <c r="EH278" s="119"/>
      <c r="EI278" s="119"/>
      <c r="EJ278" s="119"/>
      <c r="EK278" s="119"/>
      <c r="EL278" s="119"/>
      <c r="EM278" s="119"/>
      <c r="EN278" s="119"/>
      <c r="EO278" s="119"/>
      <c r="EP278" s="119"/>
      <c r="EQ278" s="119"/>
      <c r="ER278" s="119"/>
      <c r="ES278" s="119"/>
      <c r="ET278" s="119"/>
      <c r="EU278" s="119"/>
      <c r="EV278" s="119"/>
      <c r="EW278" s="119"/>
      <c r="EX278" s="119"/>
      <c r="EY278" s="119"/>
      <c r="EZ278" s="119"/>
      <c r="FA278" s="119"/>
      <c r="FB278" s="119"/>
      <c r="FC278" s="119"/>
    </row>
    <row r="279" spans="1:159" s="121" customFormat="1" x14ac:dyDescent="0.3">
      <c r="A279" s="124">
        <v>42248</v>
      </c>
      <c r="B279" s="143">
        <f>_xll.GetPrice(B$2, "MonthlyAverage", "Mid", EOMONTH($A279, 0))</f>
        <v>203.23</v>
      </c>
      <c r="C279" s="141">
        <f>_xll.GetPrice(C$2, "MonthlyAverage", "Mid", EOMONTH($A279, 0))</f>
        <v>214.13</v>
      </c>
      <c r="D279" s="127">
        <f t="shared" si="77"/>
        <v>10.900000000000006</v>
      </c>
      <c r="E279" s="141">
        <f>_xll.GetPrice(E$2, "MonthlyAverage", "Mid", EOMONTH($A279, 0))</f>
        <v>189.14</v>
      </c>
      <c r="F279" s="141">
        <f>_xll.GetPrice(F$2, "MonthlyAverage", "Mid", EOMONTH($A279, 0))</f>
        <v>197.13</v>
      </c>
      <c r="G279" s="127">
        <f t="shared" si="78"/>
        <v>7.9900000000000091</v>
      </c>
      <c r="H279" s="141">
        <f>_xll.GetPrice(H$2, "MonthlyAverage", "Mid", EOMONTH($A279, 0))</f>
        <v>190.5</v>
      </c>
      <c r="I279" s="141">
        <f>_xll.GetPrice(I$2, "MonthlyAverage", "Mid", EOMONTH($A279, 0))</f>
        <v>198.13</v>
      </c>
      <c r="J279" s="127">
        <f t="shared" si="79"/>
        <v>7.6299999999999955</v>
      </c>
      <c r="K279" s="141">
        <f>_xll.GetPrice(K$2, , "Mid", EOMONTH($A279, 0))</f>
        <v>185</v>
      </c>
      <c r="L279" s="141">
        <f>_xll.GetPrice(L$2, , "Mid", EOMONTH($A279, 0))</f>
        <v>192.5</v>
      </c>
      <c r="M279" s="127">
        <f t="shared" si="70"/>
        <v>7.5</v>
      </c>
      <c r="N279" s="141">
        <f>_xll.GetPrice(N$2, , "Mid", EOMONTH($A279, 0))</f>
        <v>187.5</v>
      </c>
      <c r="O279" s="141" t="str">
        <f>_xll.GetPrice(O$2, , "Mid", EOMONTH($A279, 0))</f>
        <v>#N/A No price available before 15/03/2019</v>
      </c>
      <c r="P279" s="127" t="e">
        <f t="shared" si="71"/>
        <v>#VALUE!</v>
      </c>
      <c r="Q279" s="141">
        <f>_xll.GetPrice(Q$2, "MonthlyAverage", "Mid", EOMONTH($A279, 0))</f>
        <v>42.5</v>
      </c>
      <c r="R279" s="141">
        <f>_xll.GetPrice(R$2, , "Mid", EOMONTH($A279, 0))</f>
        <v>115</v>
      </c>
      <c r="S279" s="141">
        <f>_xll.GetPrice(S$2, , "Mid", EOMONTH($A279, 0))</f>
        <v>127.5</v>
      </c>
      <c r="T279" s="127">
        <f t="shared" si="80"/>
        <v>12.5</v>
      </c>
      <c r="U279" s="141">
        <f>_xll.GetPrice(U$2, "MonthlyAverage", "Mid", EOMONTH($A279, 0))</f>
        <v>216.25</v>
      </c>
      <c r="V279" s="141">
        <f>_xll.GetPrice(V$2, "MonthlyAverage", "Mid", EOMONTH($A279, 0))</f>
        <v>233</v>
      </c>
      <c r="W279" s="127">
        <f t="shared" si="81"/>
        <v>16.75</v>
      </c>
      <c r="X279" s="141">
        <f>_xll.GetPrice(X$2, "MonthlyAverage", "Mid", EOMONTH($A279, 0))</f>
        <v>166.63</v>
      </c>
      <c r="Y279" s="141">
        <f>_xll.GetPrice(Y$2, "MonthlyAverage", "Mid", EOMONTH($A279, 0))</f>
        <v>197.58</v>
      </c>
      <c r="Z279" s="141">
        <f>_xll.GetPrice(Z$2, "MonthlyAverage", "Mid", EOMONTH($A279, 0))</f>
        <v>197.78</v>
      </c>
      <c r="AA279" s="141">
        <f>_xll.GetPrice(AA$2, "MonthlyAverage", "Mid", EOMONTH($A279, 0))</f>
        <v>200.42</v>
      </c>
      <c r="AB279" s="127">
        <f t="shared" si="82"/>
        <v>2.6399999999999864</v>
      </c>
      <c r="AC279" s="142">
        <f t="shared" si="72"/>
        <v>-2.5</v>
      </c>
      <c r="AD279" s="119" t="e">
        <f t="shared" si="73"/>
        <v>#VALUE!</v>
      </c>
      <c r="AE279" s="119">
        <f t="shared" si="74"/>
        <v>13.02000000000001</v>
      </c>
      <c r="AF279" s="119">
        <f t="shared" si="75"/>
        <v>18.870000000000005</v>
      </c>
      <c r="AG279" s="119">
        <f t="shared" si="76"/>
        <v>-0.19999999999998863</v>
      </c>
      <c r="AH279" s="119"/>
      <c r="AI279" s="119"/>
      <c r="AJ279" s="119"/>
      <c r="AK279" s="119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  <c r="AY279" s="119"/>
      <c r="AZ279" s="119"/>
      <c r="BA279" s="119"/>
      <c r="BB279" s="119"/>
      <c r="BC279" s="119"/>
      <c r="BD279" s="119"/>
      <c r="BE279" s="119"/>
      <c r="BF279" s="119"/>
      <c r="BG279" s="119"/>
      <c r="BH279" s="119"/>
      <c r="BI279" s="119"/>
      <c r="BJ279" s="119"/>
      <c r="BK279" s="119"/>
      <c r="BL279" s="119"/>
      <c r="BM279" s="119"/>
      <c r="BN279" s="119"/>
      <c r="BO279" s="119"/>
      <c r="BP279" s="119"/>
      <c r="BQ279" s="119"/>
      <c r="BR279" s="119"/>
      <c r="BS279" s="119"/>
      <c r="BT279" s="119"/>
      <c r="BU279" s="119"/>
      <c r="BV279" s="119"/>
      <c r="BW279" s="119"/>
      <c r="BX279" s="119"/>
      <c r="BY279" s="119"/>
      <c r="BZ279" s="119"/>
      <c r="CA279" s="119"/>
      <c r="CB279" s="119"/>
      <c r="CC279" s="119"/>
      <c r="CD279" s="119"/>
      <c r="CE279" s="119"/>
      <c r="CF279" s="119"/>
      <c r="CG279" s="119"/>
      <c r="CH279" s="119"/>
      <c r="CI279" s="119"/>
      <c r="CJ279" s="119"/>
      <c r="CK279" s="119"/>
      <c r="CL279" s="119"/>
      <c r="CM279" s="119"/>
      <c r="CN279" s="119"/>
      <c r="CO279" s="119"/>
      <c r="CP279" s="119"/>
      <c r="CQ279" s="119"/>
      <c r="CR279" s="119"/>
      <c r="CS279" s="119"/>
      <c r="CT279" s="119"/>
      <c r="CU279" s="119"/>
      <c r="CV279" s="119"/>
      <c r="CW279" s="119"/>
      <c r="CX279" s="119"/>
      <c r="CY279" s="119"/>
      <c r="CZ279" s="119"/>
      <c r="DA279" s="119"/>
      <c r="DB279" s="119"/>
      <c r="DC279" s="119"/>
      <c r="DD279" s="119"/>
      <c r="DE279" s="119"/>
      <c r="DF279" s="119"/>
      <c r="DG279" s="119"/>
      <c r="DH279" s="119"/>
      <c r="DI279" s="119"/>
      <c r="DJ279" s="119"/>
      <c r="DK279" s="119"/>
      <c r="DL279" s="119"/>
      <c r="DM279" s="119"/>
      <c r="DN279" s="119"/>
      <c r="DO279" s="119"/>
      <c r="DP279" s="119"/>
      <c r="DQ279" s="119"/>
      <c r="DR279" s="119"/>
      <c r="DS279" s="119"/>
      <c r="DT279" s="119"/>
      <c r="DU279" s="119"/>
      <c r="DV279" s="119"/>
      <c r="DW279" s="119"/>
      <c r="DX279" s="119"/>
      <c r="DY279" s="119"/>
      <c r="DZ279" s="119"/>
      <c r="EA279" s="119"/>
      <c r="EB279" s="119"/>
      <c r="EC279" s="119"/>
      <c r="ED279" s="119"/>
      <c r="EE279" s="119"/>
      <c r="EF279" s="119"/>
      <c r="EG279" s="119"/>
      <c r="EH279" s="119"/>
      <c r="EI279" s="119"/>
      <c r="EJ279" s="119"/>
      <c r="EK279" s="119"/>
      <c r="EL279" s="119"/>
      <c r="EM279" s="119"/>
      <c r="EN279" s="119"/>
      <c r="EO279" s="119"/>
      <c r="EP279" s="119"/>
      <c r="EQ279" s="119"/>
      <c r="ER279" s="119"/>
      <c r="ES279" s="119"/>
      <c r="ET279" s="119"/>
      <c r="EU279" s="119"/>
      <c r="EV279" s="119"/>
      <c r="EW279" s="119"/>
      <c r="EX279" s="119"/>
      <c r="EY279" s="119"/>
      <c r="EZ279" s="119"/>
      <c r="FA279" s="119"/>
      <c r="FB279" s="119"/>
      <c r="FC279" s="119"/>
    </row>
    <row r="280" spans="1:159" s="121" customFormat="1" x14ac:dyDescent="0.3">
      <c r="A280" s="124">
        <v>42278</v>
      </c>
      <c r="B280" s="143">
        <f>_xll.GetPrice(B$2, "MonthlyAverage", "Mid", EOMONTH($A280, 0))</f>
        <v>174.06</v>
      </c>
      <c r="C280" s="141">
        <f>_xll.GetPrice(C$2, "MonthlyAverage", "Mid", EOMONTH($A280, 0))</f>
        <v>186.1</v>
      </c>
      <c r="D280" s="127">
        <f t="shared" si="77"/>
        <v>12.039999999999992</v>
      </c>
      <c r="E280" s="141">
        <f>_xll.GetPrice(E$2, "MonthlyAverage", "Mid", EOMONTH($A280, 0))</f>
        <v>159.82</v>
      </c>
      <c r="F280" s="141">
        <f>_xll.GetPrice(F$2, "MonthlyAverage", "Mid", EOMONTH($A280, 0))</f>
        <v>169.1</v>
      </c>
      <c r="G280" s="127">
        <f t="shared" si="78"/>
        <v>9.2800000000000011</v>
      </c>
      <c r="H280" s="141">
        <f>_xll.GetPrice(H$2, "MonthlyAverage", "Mid", EOMONTH($A280, 0))</f>
        <v>160.6</v>
      </c>
      <c r="I280" s="141">
        <f>_xll.GetPrice(I$2, "MonthlyAverage", "Mid", EOMONTH($A280, 0))</f>
        <v>170.3</v>
      </c>
      <c r="J280" s="127">
        <f t="shared" si="79"/>
        <v>9.7000000000000171</v>
      </c>
      <c r="K280" s="141">
        <f>_xll.GetPrice(K$2, , "Mid", EOMONTH($A280, 0))</f>
        <v>150</v>
      </c>
      <c r="L280" s="141">
        <f>_xll.GetPrice(L$2, , "Mid", EOMONTH($A280, 0))</f>
        <v>150</v>
      </c>
      <c r="M280" s="127">
        <f t="shared" si="70"/>
        <v>0</v>
      </c>
      <c r="N280" s="141">
        <f>_xll.GetPrice(N$2, , "Mid", EOMONTH($A280, 0))</f>
        <v>157.5</v>
      </c>
      <c r="O280" s="141" t="str">
        <f>_xll.GetPrice(O$2, , "Mid", EOMONTH($A280, 0))</f>
        <v>#N/A No price available before 15/03/2019</v>
      </c>
      <c r="P280" s="127" t="e">
        <f t="shared" si="71"/>
        <v>#VALUE!</v>
      </c>
      <c r="Q280" s="141">
        <f>_xll.GetPrice(Q$2, "MonthlyAverage", "Mid", EOMONTH($A280, 0))</f>
        <v>29</v>
      </c>
      <c r="R280" s="141">
        <f>_xll.GetPrice(R$2, , "Mid", EOMONTH($A280, 0))</f>
        <v>85</v>
      </c>
      <c r="S280" s="141">
        <f>_xll.GetPrice(S$2, , "Mid", EOMONTH($A280, 0))</f>
        <v>95</v>
      </c>
      <c r="T280" s="127">
        <f t="shared" si="80"/>
        <v>10</v>
      </c>
      <c r="U280" s="141">
        <f>_xll.GetPrice(U$2, "MonthlyAverage", "Mid", EOMONTH($A280, 0))</f>
        <v>190.8</v>
      </c>
      <c r="V280" s="141">
        <f>_xll.GetPrice(V$2, "MonthlyAverage", "Mid", EOMONTH($A280, 0))</f>
        <v>198.4</v>
      </c>
      <c r="W280" s="127">
        <f t="shared" si="81"/>
        <v>7.5999999999999943</v>
      </c>
      <c r="X280" s="141">
        <f>_xll.GetPrice(X$2, "MonthlyAverage", "Mid", EOMONTH($A280, 0))</f>
        <v>144.30000000000001</v>
      </c>
      <c r="Y280" s="141">
        <f>_xll.GetPrice(Y$2, "MonthlyAverage", "Mid", EOMONTH($A280, 0))</f>
        <v>169.04</v>
      </c>
      <c r="Z280" s="141">
        <f>_xll.GetPrice(Z$2, "MonthlyAverage", "Mid", EOMONTH($A280, 0))</f>
        <v>165.73</v>
      </c>
      <c r="AA280" s="141">
        <f>_xll.GetPrice(AA$2, "MonthlyAverage", "Mid", EOMONTH($A280, 0))</f>
        <v>170.73</v>
      </c>
      <c r="AB280" s="127">
        <f t="shared" si="82"/>
        <v>5</v>
      </c>
      <c r="AC280" s="142">
        <f t="shared" si="72"/>
        <v>-7.5</v>
      </c>
      <c r="AD280" s="119" t="e">
        <f t="shared" si="73"/>
        <v>#VALUE!</v>
      </c>
      <c r="AE280" s="119">
        <f t="shared" si="74"/>
        <v>16.740000000000009</v>
      </c>
      <c r="AF280" s="119">
        <f t="shared" si="75"/>
        <v>12.300000000000011</v>
      </c>
      <c r="AG280" s="119">
        <f t="shared" si="76"/>
        <v>3.3100000000000023</v>
      </c>
      <c r="AH280" s="119"/>
      <c r="AI280" s="119"/>
      <c r="AJ280" s="119"/>
      <c r="AK280" s="119"/>
      <c r="AL280" s="119"/>
      <c r="AM280" s="119"/>
      <c r="AN280" s="119"/>
      <c r="AO280" s="119"/>
      <c r="AP280" s="119"/>
      <c r="AQ280" s="119"/>
      <c r="AR280" s="119"/>
      <c r="AS280" s="119"/>
      <c r="AT280" s="119"/>
      <c r="AU280" s="119"/>
      <c r="AV280" s="119"/>
      <c r="AW280" s="119"/>
      <c r="AX280" s="119"/>
      <c r="AY280" s="119"/>
      <c r="AZ280" s="119"/>
      <c r="BA280" s="119"/>
      <c r="BB280" s="119"/>
      <c r="BC280" s="119"/>
      <c r="BD280" s="119"/>
      <c r="BE280" s="119"/>
      <c r="BF280" s="119"/>
      <c r="BG280" s="119"/>
      <c r="BH280" s="119"/>
      <c r="BI280" s="119"/>
      <c r="BJ280" s="119"/>
      <c r="BK280" s="119"/>
      <c r="BL280" s="119"/>
      <c r="BM280" s="119"/>
      <c r="BN280" s="119"/>
      <c r="BO280" s="119"/>
      <c r="BP280" s="119"/>
      <c r="BQ280" s="119"/>
      <c r="BR280" s="119"/>
      <c r="BS280" s="119"/>
      <c r="BT280" s="119"/>
      <c r="BU280" s="119"/>
      <c r="BV280" s="119"/>
      <c r="BW280" s="119"/>
      <c r="BX280" s="119"/>
      <c r="BY280" s="119"/>
      <c r="BZ280" s="119"/>
      <c r="CA280" s="119"/>
      <c r="CB280" s="119"/>
      <c r="CC280" s="119"/>
      <c r="CD280" s="119"/>
      <c r="CE280" s="119"/>
      <c r="CF280" s="119"/>
      <c r="CG280" s="119"/>
      <c r="CH280" s="119"/>
      <c r="CI280" s="119"/>
      <c r="CJ280" s="119"/>
      <c r="CK280" s="119"/>
      <c r="CL280" s="119"/>
      <c r="CM280" s="119"/>
      <c r="CN280" s="119"/>
      <c r="CO280" s="119"/>
      <c r="CP280" s="119"/>
      <c r="CQ280" s="119"/>
      <c r="CR280" s="119"/>
      <c r="CS280" s="119"/>
      <c r="CT280" s="119"/>
      <c r="CU280" s="119"/>
      <c r="CV280" s="119"/>
      <c r="CW280" s="119"/>
      <c r="CX280" s="119"/>
      <c r="CY280" s="119"/>
      <c r="CZ280" s="119"/>
      <c r="DA280" s="119"/>
      <c r="DB280" s="119"/>
      <c r="DC280" s="119"/>
      <c r="DD280" s="119"/>
      <c r="DE280" s="119"/>
      <c r="DF280" s="119"/>
      <c r="DG280" s="119"/>
      <c r="DH280" s="119"/>
      <c r="DI280" s="119"/>
      <c r="DJ280" s="119"/>
      <c r="DK280" s="119"/>
      <c r="DL280" s="119"/>
      <c r="DM280" s="119"/>
      <c r="DN280" s="119"/>
      <c r="DO280" s="119"/>
      <c r="DP280" s="119"/>
      <c r="DQ280" s="119"/>
      <c r="DR280" s="119"/>
      <c r="DS280" s="119"/>
      <c r="DT280" s="119"/>
      <c r="DU280" s="119"/>
      <c r="DV280" s="119"/>
      <c r="DW280" s="119"/>
      <c r="DX280" s="119"/>
      <c r="DY280" s="119"/>
      <c r="DZ280" s="119"/>
      <c r="EA280" s="119"/>
      <c r="EB280" s="119"/>
      <c r="EC280" s="119"/>
      <c r="ED280" s="119"/>
      <c r="EE280" s="119"/>
      <c r="EF280" s="119"/>
      <c r="EG280" s="119"/>
      <c r="EH280" s="119"/>
      <c r="EI280" s="119"/>
      <c r="EJ280" s="119"/>
      <c r="EK280" s="119"/>
      <c r="EL280" s="119"/>
      <c r="EM280" s="119"/>
      <c r="EN280" s="119"/>
      <c r="EO280" s="119"/>
      <c r="EP280" s="119"/>
      <c r="EQ280" s="119"/>
      <c r="ER280" s="119"/>
      <c r="ES280" s="119"/>
      <c r="ET280" s="119"/>
      <c r="EU280" s="119"/>
      <c r="EV280" s="119"/>
      <c r="EW280" s="119"/>
      <c r="EX280" s="119"/>
      <c r="EY280" s="119"/>
      <c r="EZ280" s="119"/>
      <c r="FA280" s="119"/>
      <c r="FB280" s="119"/>
      <c r="FC280" s="119"/>
    </row>
    <row r="281" spans="1:159" s="121" customFormat="1" x14ac:dyDescent="0.3">
      <c r="A281" s="124">
        <v>42309</v>
      </c>
      <c r="B281" s="143">
        <f>_xll.GetPrice(B$2, "MonthlyAverage", "Mid", EOMONTH($A281, 0))</f>
        <v>191.1</v>
      </c>
      <c r="C281" s="141">
        <f>_xll.GetPrice(C$2, "MonthlyAverage", "Mid", EOMONTH($A281, 0))</f>
        <v>206.63</v>
      </c>
      <c r="D281" s="127">
        <f t="shared" si="77"/>
        <v>15.530000000000001</v>
      </c>
      <c r="E281" s="141">
        <f>_xll.GetPrice(E$2, "MonthlyAverage", "Mid", EOMONTH($A281, 0))</f>
        <v>174.58</v>
      </c>
      <c r="F281" s="141">
        <f>_xll.GetPrice(F$2, "MonthlyAverage", "Mid", EOMONTH($A281, 0))</f>
        <v>189.63</v>
      </c>
      <c r="G281" s="127">
        <f t="shared" si="78"/>
        <v>15.049999999999983</v>
      </c>
      <c r="H281" s="141">
        <f>_xll.GetPrice(H$2, "MonthlyAverage", "Mid", EOMONTH($A281, 0))</f>
        <v>175.88</v>
      </c>
      <c r="I281" s="141">
        <f>_xll.GetPrice(I$2, "MonthlyAverage", "Mid", EOMONTH($A281, 0))</f>
        <v>190.63</v>
      </c>
      <c r="J281" s="127">
        <f t="shared" si="79"/>
        <v>14.75</v>
      </c>
      <c r="K281" s="141">
        <f>_xll.GetPrice(K$2, , "Mid", EOMONTH($A281, 0))</f>
        <v>157.5</v>
      </c>
      <c r="L281" s="141">
        <f>_xll.GetPrice(L$2, , "Mid", EOMONTH($A281, 0))</f>
        <v>157.5</v>
      </c>
      <c r="M281" s="127">
        <f t="shared" si="70"/>
        <v>0</v>
      </c>
      <c r="N281" s="141">
        <f>_xll.GetPrice(N$2, , "Mid", EOMONTH($A281, 0))</f>
        <v>157.5</v>
      </c>
      <c r="O281" s="141" t="str">
        <f>_xll.GetPrice(O$2, , "Mid", EOMONTH($A281, 0))</f>
        <v>#N/A No price available before 15/03/2019</v>
      </c>
      <c r="P281" s="127" t="e">
        <f t="shared" si="71"/>
        <v>#VALUE!</v>
      </c>
      <c r="Q281" s="141">
        <f>_xll.GetPrice(Q$2, "MonthlyAverage", "Mid", EOMONTH($A281, 0))</f>
        <v>27.5</v>
      </c>
      <c r="R281" s="141">
        <f>_xll.GetPrice(R$2, , "Mid", EOMONTH($A281, 0))</f>
        <v>85</v>
      </c>
      <c r="S281" s="141">
        <f>_xll.GetPrice(S$2, , "Mid", EOMONTH($A281, 0))</f>
        <v>95</v>
      </c>
      <c r="T281" s="127">
        <f t="shared" si="80"/>
        <v>10</v>
      </c>
      <c r="U281" s="141">
        <f>_xll.GetPrice(U$2, "MonthlyAverage", "Mid", EOMONTH($A281, 0))</f>
        <v>190.63</v>
      </c>
      <c r="V281" s="141">
        <f>_xll.GetPrice(V$2, "MonthlyAverage", "Mid", EOMONTH($A281, 0))</f>
        <v>206.23</v>
      </c>
      <c r="W281" s="127">
        <f t="shared" si="81"/>
        <v>15.599999999999994</v>
      </c>
      <c r="X281" s="141">
        <f>_xll.GetPrice(X$2, "MonthlyAverage", "Mid", EOMONTH($A281, 0))</f>
        <v>149.5</v>
      </c>
      <c r="Y281" s="141">
        <f>_xll.GetPrice(Y$2, "MonthlyAverage", "Mid", EOMONTH($A281, 0))</f>
        <v>168.45</v>
      </c>
      <c r="Z281" s="141">
        <f>_xll.GetPrice(Z$2, "MonthlyAverage", "Mid", EOMONTH($A281, 0))</f>
        <v>173.15</v>
      </c>
      <c r="AA281" s="141">
        <f>_xll.GetPrice(AA$2, "MonthlyAverage", "Mid", EOMONTH($A281, 0))</f>
        <v>178.31</v>
      </c>
      <c r="AB281" s="127">
        <f t="shared" si="82"/>
        <v>5.1599999999999966</v>
      </c>
      <c r="AC281" s="142">
        <f t="shared" si="72"/>
        <v>0</v>
      </c>
      <c r="AD281" s="119" t="e">
        <f t="shared" si="73"/>
        <v>#VALUE!</v>
      </c>
      <c r="AE281" s="119">
        <f t="shared" si="74"/>
        <v>-0.46999999999999886</v>
      </c>
      <c r="AF281" s="119">
        <f t="shared" si="75"/>
        <v>-0.40000000000000568</v>
      </c>
      <c r="AG281" s="119">
        <f t="shared" si="76"/>
        <v>-4.7000000000000171</v>
      </c>
      <c r="AH281" s="119"/>
      <c r="AI281" s="119"/>
      <c r="AJ281" s="119"/>
      <c r="AK281" s="119"/>
      <c r="AL281" s="119"/>
      <c r="AM281" s="119"/>
      <c r="AN281" s="119"/>
      <c r="AO281" s="119"/>
      <c r="AP281" s="119"/>
      <c r="AQ281" s="119"/>
      <c r="AR281" s="119"/>
      <c r="AS281" s="119"/>
      <c r="AT281" s="119"/>
      <c r="AU281" s="119"/>
      <c r="AV281" s="119"/>
      <c r="AW281" s="119"/>
      <c r="AX281" s="119"/>
      <c r="AY281" s="119"/>
      <c r="AZ281" s="119"/>
      <c r="BA281" s="119"/>
      <c r="BB281" s="119"/>
      <c r="BC281" s="119"/>
      <c r="BD281" s="119"/>
      <c r="BE281" s="119"/>
      <c r="BF281" s="119"/>
      <c r="BG281" s="119"/>
      <c r="BH281" s="119"/>
      <c r="BI281" s="119"/>
      <c r="BJ281" s="119"/>
      <c r="BK281" s="119"/>
      <c r="BL281" s="119"/>
      <c r="BM281" s="119"/>
      <c r="BN281" s="119"/>
      <c r="BO281" s="119"/>
      <c r="BP281" s="119"/>
      <c r="BQ281" s="119"/>
      <c r="BR281" s="119"/>
      <c r="BS281" s="119"/>
      <c r="BT281" s="119"/>
      <c r="BU281" s="119"/>
      <c r="BV281" s="119"/>
      <c r="BW281" s="119"/>
      <c r="BX281" s="119"/>
      <c r="BY281" s="119"/>
      <c r="BZ281" s="119"/>
      <c r="CA281" s="119"/>
      <c r="CB281" s="119"/>
      <c r="CC281" s="119"/>
      <c r="CD281" s="119"/>
      <c r="CE281" s="119"/>
      <c r="CF281" s="119"/>
      <c r="CG281" s="119"/>
      <c r="CH281" s="119"/>
      <c r="CI281" s="119"/>
      <c r="CJ281" s="119"/>
      <c r="CK281" s="119"/>
      <c r="CL281" s="119"/>
      <c r="CM281" s="119"/>
      <c r="CN281" s="119"/>
      <c r="CO281" s="119"/>
      <c r="CP281" s="119"/>
      <c r="CQ281" s="119"/>
      <c r="CR281" s="119"/>
      <c r="CS281" s="119"/>
      <c r="CT281" s="119"/>
      <c r="CU281" s="119"/>
      <c r="CV281" s="119"/>
      <c r="CW281" s="119"/>
      <c r="CX281" s="119"/>
      <c r="CY281" s="119"/>
      <c r="CZ281" s="119"/>
      <c r="DA281" s="119"/>
      <c r="DB281" s="119"/>
      <c r="DC281" s="119"/>
      <c r="DD281" s="119"/>
      <c r="DE281" s="119"/>
      <c r="DF281" s="119"/>
      <c r="DG281" s="119"/>
      <c r="DH281" s="119"/>
      <c r="DI281" s="119"/>
      <c r="DJ281" s="119"/>
      <c r="DK281" s="119"/>
      <c r="DL281" s="119"/>
      <c r="DM281" s="119"/>
      <c r="DN281" s="119"/>
      <c r="DO281" s="119"/>
      <c r="DP281" s="119"/>
      <c r="DQ281" s="119"/>
      <c r="DR281" s="119"/>
      <c r="DS281" s="119"/>
      <c r="DT281" s="119"/>
      <c r="DU281" s="119"/>
      <c r="DV281" s="119"/>
      <c r="DW281" s="119"/>
      <c r="DX281" s="119"/>
      <c r="DY281" s="119"/>
      <c r="DZ281" s="119"/>
      <c r="EA281" s="119"/>
      <c r="EB281" s="119"/>
      <c r="EC281" s="119"/>
      <c r="ED281" s="119"/>
      <c r="EE281" s="119"/>
      <c r="EF281" s="119"/>
      <c r="EG281" s="119"/>
      <c r="EH281" s="119"/>
      <c r="EI281" s="119"/>
      <c r="EJ281" s="119"/>
      <c r="EK281" s="119"/>
      <c r="EL281" s="119"/>
      <c r="EM281" s="119"/>
      <c r="EN281" s="119"/>
      <c r="EO281" s="119"/>
      <c r="EP281" s="119"/>
      <c r="EQ281" s="119"/>
      <c r="ER281" s="119"/>
      <c r="ES281" s="119"/>
      <c r="ET281" s="119"/>
      <c r="EU281" s="119"/>
      <c r="EV281" s="119"/>
      <c r="EW281" s="119"/>
      <c r="EX281" s="119"/>
      <c r="EY281" s="119"/>
      <c r="EZ281" s="119"/>
      <c r="FA281" s="119"/>
      <c r="FB281" s="119"/>
      <c r="FC281" s="119"/>
    </row>
    <row r="282" spans="1:159" s="121" customFormat="1" x14ac:dyDescent="0.3">
      <c r="A282" s="124">
        <v>42339</v>
      </c>
      <c r="B282" s="143">
        <f>_xll.GetPrice(B$2, "MonthlyAverage", "Mid", EOMONTH($A282, 0))</f>
        <v>184.01</v>
      </c>
      <c r="C282" s="141">
        <f>_xll.GetPrice(C$2, "MonthlyAverage", "Mid", EOMONTH($A282, 0))</f>
        <v>193.9</v>
      </c>
      <c r="D282" s="127">
        <f t="shared" si="77"/>
        <v>9.8900000000000148</v>
      </c>
      <c r="E282" s="141">
        <f>_xll.GetPrice(E$2, "MonthlyAverage", "Mid", EOMONTH($A282, 0))</f>
        <v>172.31</v>
      </c>
      <c r="F282" s="141">
        <f>_xll.GetPrice(F$2, "MonthlyAverage", "Mid", EOMONTH($A282, 0))</f>
        <v>181.9</v>
      </c>
      <c r="G282" s="127">
        <f t="shared" si="78"/>
        <v>9.5900000000000034</v>
      </c>
      <c r="H282" s="141">
        <f>_xll.GetPrice(H$2, "MonthlyAverage", "Mid", EOMONTH($A282, 0))</f>
        <v>172.9</v>
      </c>
      <c r="I282" s="141">
        <f>_xll.GetPrice(I$2, "MonthlyAverage", "Mid", EOMONTH($A282, 0))</f>
        <v>182.9</v>
      </c>
      <c r="J282" s="127">
        <f t="shared" si="79"/>
        <v>10</v>
      </c>
      <c r="K282" s="141">
        <f>_xll.GetPrice(K$2, , "Mid", EOMONTH($A282, 0))</f>
        <v>167.5</v>
      </c>
      <c r="L282" s="141">
        <f>_xll.GetPrice(L$2, , "Mid", EOMONTH($A282, 0))</f>
        <v>170</v>
      </c>
      <c r="M282" s="127">
        <f t="shared" si="70"/>
        <v>2.5</v>
      </c>
      <c r="N282" s="141">
        <f>_xll.GetPrice(N$2, , "Mid", EOMONTH($A282, 0))</f>
        <v>177.5</v>
      </c>
      <c r="O282" s="141" t="str">
        <f>_xll.GetPrice(O$2, , "Mid", EOMONTH($A282, 0))</f>
        <v>#N/A No price available before 15/03/2019</v>
      </c>
      <c r="P282" s="127" t="e">
        <f t="shared" si="71"/>
        <v>#VALUE!</v>
      </c>
      <c r="Q282" s="141">
        <f>_xll.GetPrice(Q$2, "MonthlyAverage", "Mid", EOMONTH($A282, 0))</f>
        <v>27.5</v>
      </c>
      <c r="R282" s="141">
        <f>_xll.GetPrice(R$2, , "Mid", EOMONTH($A282, 0))</f>
        <v>85</v>
      </c>
      <c r="S282" s="141">
        <f>_xll.GetPrice(S$2, , "Mid", EOMONTH($A282, 0))</f>
        <v>95</v>
      </c>
      <c r="T282" s="127">
        <f t="shared" si="80"/>
        <v>10</v>
      </c>
      <c r="U282" s="141">
        <f>_xll.GetPrice(U$2, "MonthlyAverage", "Mid", EOMONTH($A282, 0))</f>
        <v>186.5</v>
      </c>
      <c r="V282" s="141">
        <f>_xll.GetPrice(V$2, "MonthlyAverage", "Mid", EOMONTH($A282, 0))</f>
        <v>206.24</v>
      </c>
      <c r="W282" s="127">
        <f t="shared" si="81"/>
        <v>19.740000000000009</v>
      </c>
      <c r="X282" s="141">
        <f>_xll.GetPrice(X$2, "MonthlyAverage", "Mid", EOMONTH($A282, 0))</f>
        <v>150.19999999999999</v>
      </c>
      <c r="Y282" s="141">
        <f>_xll.GetPrice(Y$2, "MonthlyAverage", "Mid", EOMONTH($A282, 0))</f>
        <v>179.5</v>
      </c>
      <c r="Z282" s="141">
        <f>_xll.GetPrice(Z$2, "MonthlyAverage", "Mid", EOMONTH($A282, 0))</f>
        <v>179.55</v>
      </c>
      <c r="AA282" s="141">
        <f>_xll.GetPrice(AA$2, "MonthlyAverage", "Mid", EOMONTH($A282, 0))</f>
        <v>184.55</v>
      </c>
      <c r="AB282" s="127">
        <f t="shared" si="82"/>
        <v>5</v>
      </c>
      <c r="AC282" s="142">
        <f t="shared" si="72"/>
        <v>-10</v>
      </c>
      <c r="AD282" s="119" t="e">
        <f t="shared" si="73"/>
        <v>#VALUE!</v>
      </c>
      <c r="AE282" s="119">
        <f t="shared" si="74"/>
        <v>2.4900000000000091</v>
      </c>
      <c r="AF282" s="119">
        <f t="shared" si="75"/>
        <v>12.340000000000003</v>
      </c>
      <c r="AG282" s="119">
        <f t="shared" si="76"/>
        <v>-5.0000000000011369E-2</v>
      </c>
      <c r="AH282" s="119"/>
      <c r="AI282" s="119"/>
      <c r="AJ282" s="119"/>
      <c r="AK282" s="119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  <c r="AY282" s="119"/>
      <c r="AZ282" s="119"/>
      <c r="BA282" s="119"/>
      <c r="BB282" s="119"/>
      <c r="BC282" s="119"/>
      <c r="BD282" s="119"/>
      <c r="BE282" s="119"/>
      <c r="BF282" s="119"/>
      <c r="BG282" s="119"/>
      <c r="BH282" s="119"/>
      <c r="BI282" s="119"/>
      <c r="BJ282" s="119"/>
      <c r="BK282" s="119"/>
      <c r="BL282" s="119"/>
      <c r="BM282" s="119"/>
      <c r="BN282" s="119"/>
      <c r="BO282" s="119"/>
      <c r="BP282" s="119"/>
      <c r="BQ282" s="119"/>
      <c r="BR282" s="119"/>
      <c r="BS282" s="119"/>
      <c r="BT282" s="119"/>
      <c r="BU282" s="119"/>
      <c r="BV282" s="119"/>
      <c r="BW282" s="119"/>
      <c r="BX282" s="119"/>
      <c r="BY282" s="119"/>
      <c r="BZ282" s="119"/>
      <c r="CA282" s="119"/>
      <c r="CB282" s="119"/>
      <c r="CC282" s="119"/>
      <c r="CD282" s="119"/>
      <c r="CE282" s="119"/>
      <c r="CF282" s="119"/>
      <c r="CG282" s="119"/>
      <c r="CH282" s="119"/>
      <c r="CI282" s="119"/>
      <c r="CJ282" s="119"/>
      <c r="CK282" s="119"/>
      <c r="CL282" s="119"/>
      <c r="CM282" s="119"/>
      <c r="CN282" s="119"/>
      <c r="CO282" s="119"/>
      <c r="CP282" s="119"/>
      <c r="CQ282" s="119"/>
      <c r="CR282" s="119"/>
      <c r="CS282" s="119"/>
      <c r="CT282" s="119"/>
      <c r="CU282" s="119"/>
      <c r="CV282" s="119"/>
      <c r="CW282" s="119"/>
      <c r="CX282" s="119"/>
      <c r="CY282" s="119"/>
      <c r="CZ282" s="119"/>
      <c r="DA282" s="119"/>
      <c r="DB282" s="119"/>
      <c r="DC282" s="119"/>
      <c r="DD282" s="119"/>
      <c r="DE282" s="119"/>
      <c r="DF282" s="119"/>
      <c r="DG282" s="119"/>
      <c r="DH282" s="119"/>
      <c r="DI282" s="119"/>
      <c r="DJ282" s="119"/>
      <c r="DK282" s="119"/>
      <c r="DL282" s="119"/>
      <c r="DM282" s="119"/>
      <c r="DN282" s="119"/>
      <c r="DO282" s="119"/>
      <c r="DP282" s="119"/>
      <c r="DQ282" s="119"/>
      <c r="DR282" s="119"/>
      <c r="DS282" s="119"/>
      <c r="DT282" s="119"/>
      <c r="DU282" s="119"/>
      <c r="DV282" s="119"/>
      <c r="DW282" s="119"/>
      <c r="DX282" s="119"/>
      <c r="DY282" s="119"/>
      <c r="DZ282" s="119"/>
      <c r="EA282" s="119"/>
      <c r="EB282" s="119"/>
      <c r="EC282" s="119"/>
      <c r="ED282" s="119"/>
      <c r="EE282" s="119"/>
      <c r="EF282" s="119"/>
      <c r="EG282" s="119"/>
      <c r="EH282" s="119"/>
      <c r="EI282" s="119"/>
      <c r="EJ282" s="119"/>
      <c r="EK282" s="119"/>
      <c r="EL282" s="119"/>
      <c r="EM282" s="119"/>
      <c r="EN282" s="119"/>
      <c r="EO282" s="119"/>
      <c r="EP282" s="119"/>
      <c r="EQ282" s="119"/>
      <c r="ER282" s="119"/>
      <c r="ES282" s="119"/>
      <c r="ET282" s="119"/>
      <c r="EU282" s="119"/>
      <c r="EV282" s="119"/>
      <c r="EW282" s="119"/>
      <c r="EX282" s="119"/>
      <c r="EY282" s="119"/>
      <c r="EZ282" s="119"/>
      <c r="FA282" s="119"/>
      <c r="FB282" s="119"/>
      <c r="FC282" s="119"/>
    </row>
    <row r="283" spans="1:159" s="121" customFormat="1" x14ac:dyDescent="0.3">
      <c r="A283" s="124">
        <v>42370</v>
      </c>
      <c r="B283" s="143">
        <f>_xll.GetPrice(B$2, "MonthlyAverage", "Mid", EOMONTH($A283, 0))</f>
        <v>178.88</v>
      </c>
      <c r="C283" s="141">
        <f>_xll.GetPrice(C$2, "MonthlyAverage", "Mid", EOMONTH($A283, 0))</f>
        <v>189.63</v>
      </c>
      <c r="D283" s="127">
        <f t="shared" si="77"/>
        <v>10.75</v>
      </c>
      <c r="E283" s="141">
        <f>_xll.GetPrice(E$2, "MonthlyAverage", "Mid", EOMONTH($A283, 0))</f>
        <v>171.13</v>
      </c>
      <c r="F283" s="141">
        <f>_xll.GetPrice(F$2, "MonthlyAverage", "Mid", EOMONTH($A283, 0))</f>
        <v>180.63</v>
      </c>
      <c r="G283" s="127">
        <f t="shared" si="78"/>
        <v>9.5</v>
      </c>
      <c r="H283" s="141">
        <f>_xll.GetPrice(H$2, "MonthlyAverage", "Mid", EOMONTH($A283, 0))</f>
        <v>172.38</v>
      </c>
      <c r="I283" s="141">
        <f>_xll.GetPrice(I$2, "MonthlyAverage", "Mid", EOMONTH($A283, 0))</f>
        <v>181.63</v>
      </c>
      <c r="J283" s="127">
        <f t="shared" si="79"/>
        <v>9.25</v>
      </c>
      <c r="K283" s="141">
        <f>_xll.GetPrice(K$2, , "Mid", EOMONTH($A283, 0))</f>
        <v>167.5</v>
      </c>
      <c r="L283" s="141">
        <f>_xll.GetPrice(L$2, , "Mid", EOMONTH($A283, 0))</f>
        <v>170</v>
      </c>
      <c r="M283" s="127">
        <f t="shared" si="70"/>
        <v>2.5</v>
      </c>
      <c r="N283" s="141">
        <f>_xll.GetPrice(N$2, , "Mid", EOMONTH($A283, 0))</f>
        <v>172.5</v>
      </c>
      <c r="O283" s="141" t="str">
        <f>_xll.GetPrice(O$2, , "Mid", EOMONTH($A283, 0))</f>
        <v>#N/A No price available before 15/03/2019</v>
      </c>
      <c r="P283" s="127" t="e">
        <f t="shared" si="71"/>
        <v>#VALUE!</v>
      </c>
      <c r="Q283" s="141">
        <f>_xll.GetPrice(Q$2, "MonthlyAverage", "Mid", EOMONTH($A283, 0))</f>
        <v>30.63</v>
      </c>
      <c r="R283" s="141">
        <f>_xll.GetPrice(R$2, , "Mid", EOMONTH($A283, 0))</f>
        <v>85</v>
      </c>
      <c r="S283" s="141">
        <f>_xll.GetPrice(S$2, , "Mid", EOMONTH($A283, 0))</f>
        <v>95</v>
      </c>
      <c r="T283" s="127">
        <f t="shared" si="80"/>
        <v>10</v>
      </c>
      <c r="U283" s="141">
        <f>_xll.GetPrice(U$2, "MonthlyAverage", "Mid", EOMONTH($A283, 0))</f>
        <v>188.13</v>
      </c>
      <c r="V283" s="141">
        <f>_xll.GetPrice(V$2, "MonthlyAverage", "Mid", EOMONTH($A283, 0))</f>
        <v>204.29</v>
      </c>
      <c r="W283" s="127">
        <f t="shared" si="81"/>
        <v>16.159999999999997</v>
      </c>
      <c r="X283" s="141">
        <f>_xll.GetPrice(X$2, "MonthlyAverage", "Mid", EOMONTH($A283, 0))</f>
        <v>160.75</v>
      </c>
      <c r="Y283" s="141">
        <f>_xll.GetPrice(Y$2, "MonthlyAverage", "Mid", EOMONTH($A283, 0))</f>
        <v>174.5</v>
      </c>
      <c r="Z283" s="141">
        <f>_xll.GetPrice(Z$2, "MonthlyAverage", "Mid", EOMONTH($A283, 0))</f>
        <v>170</v>
      </c>
      <c r="AA283" s="141">
        <f>_xll.GetPrice(AA$2, "MonthlyAverage", "Mid", EOMONTH($A283, 0))</f>
        <v>175</v>
      </c>
      <c r="AB283" s="127">
        <f t="shared" si="82"/>
        <v>5</v>
      </c>
      <c r="AC283" s="142">
        <f t="shared" si="72"/>
        <v>-5</v>
      </c>
      <c r="AD283" s="119" t="e">
        <f t="shared" si="73"/>
        <v>#VALUE!</v>
      </c>
      <c r="AE283" s="119">
        <f t="shared" si="74"/>
        <v>9.25</v>
      </c>
      <c r="AF283" s="119">
        <f t="shared" si="75"/>
        <v>14.659999999999997</v>
      </c>
      <c r="AG283" s="119">
        <f t="shared" si="76"/>
        <v>4.5</v>
      </c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119"/>
      <c r="BF283" s="119"/>
      <c r="BG283" s="119"/>
      <c r="BH283" s="119"/>
      <c r="BI283" s="119"/>
      <c r="BJ283" s="119"/>
      <c r="BK283" s="119"/>
      <c r="BL283" s="119"/>
      <c r="BM283" s="119"/>
      <c r="BN283" s="119"/>
      <c r="BO283" s="119"/>
      <c r="BP283" s="119"/>
      <c r="BQ283" s="119"/>
      <c r="BR283" s="119"/>
      <c r="BS283" s="119"/>
      <c r="BT283" s="119"/>
      <c r="BU283" s="119"/>
      <c r="BV283" s="119"/>
      <c r="BW283" s="119"/>
      <c r="BX283" s="119"/>
      <c r="BY283" s="119"/>
      <c r="BZ283" s="119"/>
      <c r="CA283" s="119"/>
      <c r="CB283" s="119"/>
      <c r="CC283" s="119"/>
      <c r="CD283" s="119"/>
      <c r="CE283" s="119"/>
      <c r="CF283" s="119"/>
      <c r="CG283" s="119"/>
      <c r="CH283" s="119"/>
      <c r="CI283" s="119"/>
      <c r="CJ283" s="119"/>
      <c r="CK283" s="119"/>
      <c r="CL283" s="119"/>
      <c r="CM283" s="119"/>
      <c r="CN283" s="119"/>
      <c r="CO283" s="119"/>
      <c r="CP283" s="119"/>
      <c r="CQ283" s="119"/>
      <c r="CR283" s="119"/>
      <c r="CS283" s="119"/>
      <c r="CT283" s="119"/>
      <c r="CU283" s="119"/>
      <c r="CV283" s="119"/>
      <c r="CW283" s="119"/>
      <c r="CX283" s="119"/>
      <c r="CY283" s="119"/>
      <c r="CZ283" s="119"/>
      <c r="DA283" s="119"/>
      <c r="DB283" s="119"/>
      <c r="DC283" s="119"/>
      <c r="DD283" s="119"/>
      <c r="DE283" s="119"/>
      <c r="DF283" s="119"/>
      <c r="DG283" s="119"/>
      <c r="DH283" s="119"/>
      <c r="DI283" s="119"/>
      <c r="DJ283" s="119"/>
      <c r="DK283" s="119"/>
      <c r="DL283" s="119"/>
      <c r="DM283" s="119"/>
      <c r="DN283" s="119"/>
      <c r="DO283" s="119"/>
      <c r="DP283" s="119"/>
      <c r="DQ283" s="119"/>
      <c r="DR283" s="119"/>
      <c r="DS283" s="119"/>
      <c r="DT283" s="119"/>
      <c r="DU283" s="119"/>
      <c r="DV283" s="119"/>
      <c r="DW283" s="119"/>
      <c r="DX283" s="119"/>
      <c r="DY283" s="119"/>
      <c r="DZ283" s="119"/>
      <c r="EA283" s="119"/>
      <c r="EB283" s="119"/>
      <c r="EC283" s="119"/>
      <c r="ED283" s="119"/>
      <c r="EE283" s="119"/>
      <c r="EF283" s="119"/>
      <c r="EG283" s="119"/>
      <c r="EH283" s="119"/>
      <c r="EI283" s="119"/>
      <c r="EJ283" s="119"/>
      <c r="EK283" s="119"/>
      <c r="EL283" s="119"/>
      <c r="EM283" s="119"/>
      <c r="EN283" s="119"/>
      <c r="EO283" s="119"/>
      <c r="EP283" s="119"/>
      <c r="EQ283" s="119"/>
      <c r="ER283" s="119"/>
      <c r="ES283" s="119"/>
      <c r="ET283" s="119"/>
      <c r="EU283" s="119"/>
      <c r="EV283" s="119"/>
      <c r="EW283" s="119"/>
      <c r="EX283" s="119"/>
      <c r="EY283" s="119"/>
      <c r="EZ283" s="119"/>
      <c r="FA283" s="119"/>
      <c r="FB283" s="119"/>
      <c r="FC283" s="119"/>
    </row>
    <row r="284" spans="1:159" s="121" customFormat="1" x14ac:dyDescent="0.3">
      <c r="A284" s="124">
        <v>42401</v>
      </c>
      <c r="B284" s="143">
        <f>_xll.GetPrice(B$2, "MonthlyAverage", "Mid", EOMONTH($A284, 0))</f>
        <v>172.08</v>
      </c>
      <c r="C284" s="141">
        <f>_xll.GetPrice(C$2, "MonthlyAverage", "Mid", EOMONTH($A284, 0))</f>
        <v>183.38</v>
      </c>
      <c r="D284" s="127">
        <f t="shared" si="77"/>
        <v>11.299999999999983</v>
      </c>
      <c r="E284" s="141">
        <f>_xll.GetPrice(E$2, "MonthlyAverage", "Mid", EOMONTH($A284, 0))</f>
        <v>163.01</v>
      </c>
      <c r="F284" s="141">
        <f>_xll.GetPrice(F$2, "MonthlyAverage", "Mid", EOMONTH($A284, 0))</f>
        <v>175.38</v>
      </c>
      <c r="G284" s="127">
        <f t="shared" si="78"/>
        <v>12.370000000000005</v>
      </c>
      <c r="H284" s="141">
        <f>_xll.GetPrice(H$2, "MonthlyAverage", "Mid", EOMONTH($A284, 0))</f>
        <v>167.25</v>
      </c>
      <c r="I284" s="141">
        <f>_xll.GetPrice(I$2, "MonthlyAverage", "Mid", EOMONTH($A284, 0))</f>
        <v>175.75</v>
      </c>
      <c r="J284" s="127">
        <f t="shared" si="79"/>
        <v>8.5</v>
      </c>
      <c r="K284" s="141">
        <f>_xll.GetPrice(K$2, , "Mid", EOMONTH($A284, 0))</f>
        <v>155</v>
      </c>
      <c r="L284" s="141">
        <f>_xll.GetPrice(L$2, , "Mid", EOMONTH($A284, 0))</f>
        <v>157.5</v>
      </c>
      <c r="M284" s="127">
        <f t="shared" si="70"/>
        <v>2.5</v>
      </c>
      <c r="N284" s="141">
        <f>_xll.GetPrice(N$2, , "Mid", EOMONTH($A284, 0))</f>
        <v>162.5</v>
      </c>
      <c r="O284" s="141" t="str">
        <f>_xll.GetPrice(O$2, , "Mid", EOMONTH($A284, 0))</f>
        <v>#N/A No price available before 15/03/2019</v>
      </c>
      <c r="P284" s="127" t="e">
        <f t="shared" si="71"/>
        <v>#VALUE!</v>
      </c>
      <c r="Q284" s="141">
        <f>_xll.GetPrice(Q$2, "MonthlyAverage", "Mid", EOMONTH($A284, 0))</f>
        <v>30</v>
      </c>
      <c r="R284" s="141">
        <f>_xll.GetPrice(R$2, , "Mid", EOMONTH($A284, 0))</f>
        <v>80</v>
      </c>
      <c r="S284" s="141">
        <f>_xll.GetPrice(S$2, , "Mid", EOMONTH($A284, 0))</f>
        <v>90</v>
      </c>
      <c r="T284" s="127">
        <f t="shared" si="80"/>
        <v>10</v>
      </c>
      <c r="U284" s="141">
        <f>_xll.GetPrice(U$2, "MonthlyAverage", "Mid", EOMONTH($A284, 0))</f>
        <v>185.88</v>
      </c>
      <c r="V284" s="141">
        <f>_xll.GetPrice(V$2, "MonthlyAverage", "Mid", EOMONTH($A284, 0))</f>
        <v>203.23</v>
      </c>
      <c r="W284" s="127">
        <f t="shared" si="81"/>
        <v>17.349999999999994</v>
      </c>
      <c r="X284" s="141">
        <f>_xll.GetPrice(X$2, "MonthlyAverage", "Mid", EOMONTH($A284, 0))</f>
        <v>160.75</v>
      </c>
      <c r="Y284" s="141">
        <f>_xll.GetPrice(Y$2, "MonthlyAverage", "Mid", EOMONTH($A284, 0))</f>
        <v>170.2</v>
      </c>
      <c r="Z284" s="141">
        <f>_xll.GetPrice(Z$2, "MonthlyAverage", "Mid", EOMONTH($A284, 0))</f>
        <v>165</v>
      </c>
      <c r="AA284" s="141">
        <f>_xll.GetPrice(AA$2, "MonthlyAverage", "Mid", EOMONTH($A284, 0))</f>
        <v>169.93</v>
      </c>
      <c r="AB284" s="127">
        <f t="shared" si="82"/>
        <v>4.9300000000000068</v>
      </c>
      <c r="AC284" s="142">
        <f t="shared" si="72"/>
        <v>-7.5</v>
      </c>
      <c r="AD284" s="119" t="e">
        <f t="shared" si="73"/>
        <v>#VALUE!</v>
      </c>
      <c r="AE284" s="119">
        <f t="shared" si="74"/>
        <v>13.799999999999983</v>
      </c>
      <c r="AF284" s="119">
        <f t="shared" si="75"/>
        <v>19.849999999999994</v>
      </c>
      <c r="AG284" s="119">
        <f t="shared" si="76"/>
        <v>5.1999999999999886</v>
      </c>
      <c r="AH284" s="119"/>
      <c r="AI284" s="119"/>
      <c r="AJ284" s="119"/>
      <c r="AK284" s="119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119"/>
      <c r="BF284" s="119"/>
      <c r="BG284" s="119"/>
      <c r="BH284" s="119"/>
      <c r="BI284" s="119"/>
      <c r="BJ284" s="119"/>
      <c r="BK284" s="119"/>
      <c r="BL284" s="119"/>
      <c r="BM284" s="119"/>
      <c r="BN284" s="119"/>
      <c r="BO284" s="119"/>
      <c r="BP284" s="119"/>
      <c r="BQ284" s="119"/>
      <c r="BR284" s="119"/>
      <c r="BS284" s="119"/>
      <c r="BT284" s="119"/>
      <c r="BU284" s="119"/>
      <c r="BV284" s="119"/>
      <c r="BW284" s="119"/>
      <c r="BX284" s="119"/>
      <c r="BY284" s="119"/>
      <c r="BZ284" s="119"/>
      <c r="CA284" s="119"/>
      <c r="CB284" s="119"/>
      <c r="CC284" s="119"/>
      <c r="CD284" s="119"/>
      <c r="CE284" s="119"/>
      <c r="CF284" s="119"/>
      <c r="CG284" s="119"/>
      <c r="CH284" s="119"/>
      <c r="CI284" s="119"/>
      <c r="CJ284" s="119"/>
      <c r="CK284" s="119"/>
      <c r="CL284" s="119"/>
      <c r="CM284" s="119"/>
      <c r="CN284" s="119"/>
      <c r="CO284" s="119"/>
      <c r="CP284" s="119"/>
      <c r="CQ284" s="119"/>
      <c r="CR284" s="119"/>
      <c r="CS284" s="119"/>
      <c r="CT284" s="119"/>
      <c r="CU284" s="119"/>
      <c r="CV284" s="119"/>
      <c r="CW284" s="119"/>
      <c r="CX284" s="119"/>
      <c r="CY284" s="119"/>
      <c r="CZ284" s="119"/>
      <c r="DA284" s="119"/>
      <c r="DB284" s="119"/>
      <c r="DC284" s="119"/>
      <c r="DD284" s="119"/>
      <c r="DE284" s="119"/>
      <c r="DF284" s="119"/>
      <c r="DG284" s="119"/>
      <c r="DH284" s="119"/>
      <c r="DI284" s="119"/>
      <c r="DJ284" s="119"/>
      <c r="DK284" s="119"/>
      <c r="DL284" s="119"/>
      <c r="DM284" s="119"/>
      <c r="DN284" s="119"/>
      <c r="DO284" s="119"/>
      <c r="DP284" s="119"/>
      <c r="DQ284" s="119"/>
      <c r="DR284" s="119"/>
      <c r="DS284" s="119"/>
      <c r="DT284" s="119"/>
      <c r="DU284" s="119"/>
      <c r="DV284" s="119"/>
      <c r="DW284" s="119"/>
      <c r="DX284" s="119"/>
      <c r="DY284" s="119"/>
      <c r="DZ284" s="119"/>
      <c r="EA284" s="119"/>
      <c r="EB284" s="119"/>
      <c r="EC284" s="119"/>
      <c r="ED284" s="119"/>
      <c r="EE284" s="119"/>
      <c r="EF284" s="119"/>
      <c r="EG284" s="119"/>
      <c r="EH284" s="119"/>
      <c r="EI284" s="119"/>
      <c r="EJ284" s="119"/>
      <c r="EK284" s="119"/>
      <c r="EL284" s="119"/>
      <c r="EM284" s="119"/>
      <c r="EN284" s="119"/>
      <c r="EO284" s="119"/>
      <c r="EP284" s="119"/>
      <c r="EQ284" s="119"/>
      <c r="ER284" s="119"/>
      <c r="ES284" s="119"/>
      <c r="ET284" s="119"/>
      <c r="EU284" s="119"/>
      <c r="EV284" s="119"/>
      <c r="EW284" s="119"/>
      <c r="EX284" s="119"/>
      <c r="EY284" s="119"/>
      <c r="EZ284" s="119"/>
      <c r="FA284" s="119"/>
      <c r="FB284" s="119"/>
      <c r="FC284" s="119"/>
    </row>
    <row r="285" spans="1:159" s="121" customFormat="1" x14ac:dyDescent="0.3">
      <c r="A285" s="124">
        <v>42430</v>
      </c>
      <c r="B285" s="143">
        <f>_xll.GetPrice(B$2, "MonthlyAverage", "Mid", EOMONTH($A285, 0))</f>
        <v>209.88</v>
      </c>
      <c r="C285" s="141">
        <f>_xll.GetPrice(C$2, "MonthlyAverage", "Mid", EOMONTH($A285, 0))</f>
        <v>218.25</v>
      </c>
      <c r="D285" s="127">
        <f t="shared" si="77"/>
        <v>8.3700000000000045</v>
      </c>
      <c r="E285" s="141">
        <f>_xll.GetPrice(E$2, "MonthlyAverage", "Mid", EOMONTH($A285, 0))</f>
        <v>197.25</v>
      </c>
      <c r="F285" s="141">
        <f>_xll.GetPrice(F$2, "MonthlyAverage", "Mid", EOMONTH($A285, 0))</f>
        <v>209.25</v>
      </c>
      <c r="G285" s="127">
        <f t="shared" si="78"/>
        <v>12</v>
      </c>
      <c r="H285" s="141">
        <f>_xll.GetPrice(H$2, "MonthlyAverage", "Mid", EOMONTH($A285, 0))</f>
        <v>200.25</v>
      </c>
      <c r="I285" s="141">
        <f>_xll.GetPrice(I$2, "MonthlyAverage", "Mid", EOMONTH($A285, 0))</f>
        <v>210.5</v>
      </c>
      <c r="J285" s="127">
        <f t="shared" si="79"/>
        <v>10.25</v>
      </c>
      <c r="K285" s="141">
        <f>_xll.GetPrice(K$2, , "Mid", EOMONTH($A285, 0))</f>
        <v>167.5</v>
      </c>
      <c r="L285" s="141">
        <f>_xll.GetPrice(L$2, , "Mid", EOMONTH($A285, 0))</f>
        <v>172.5</v>
      </c>
      <c r="M285" s="127">
        <f t="shared" si="70"/>
        <v>5</v>
      </c>
      <c r="N285" s="141">
        <f>_xll.GetPrice(N$2, , "Mid", EOMONTH($A285, 0))</f>
        <v>172.5</v>
      </c>
      <c r="O285" s="141" t="str">
        <f>_xll.GetPrice(O$2, , "Mid", EOMONTH($A285, 0))</f>
        <v>#N/A No price available before 15/03/2019</v>
      </c>
      <c r="P285" s="127" t="e">
        <f t="shared" si="71"/>
        <v>#VALUE!</v>
      </c>
      <c r="Q285" s="141">
        <f>_xll.GetPrice(Q$2, "MonthlyAverage", "Mid", EOMONTH($A285, 0))</f>
        <v>48.75</v>
      </c>
      <c r="R285" s="141">
        <f>_xll.GetPrice(R$2, , "Mid", EOMONTH($A285, 0))</f>
        <v>105</v>
      </c>
      <c r="S285" s="141">
        <f>_xll.GetPrice(S$2, , "Mid", EOMONTH($A285, 0))</f>
        <v>120</v>
      </c>
      <c r="T285" s="127">
        <f t="shared" si="80"/>
        <v>15</v>
      </c>
      <c r="U285" s="141">
        <f>_xll.GetPrice(U$2, "MonthlyAverage", "Mid", EOMONTH($A285, 0))</f>
        <v>210</v>
      </c>
      <c r="V285" s="141">
        <f>_xll.GetPrice(V$2, "MonthlyAverage", "Mid", EOMONTH($A285, 0))</f>
        <v>224.37</v>
      </c>
      <c r="W285" s="127">
        <f t="shared" si="81"/>
        <v>14.370000000000005</v>
      </c>
      <c r="X285" s="141">
        <f>_xll.GetPrice(X$2, "MonthlyAverage", "Mid", EOMONTH($A285, 0))</f>
        <v>185</v>
      </c>
      <c r="Y285" s="141">
        <f>_xll.GetPrice(Y$2, "MonthlyAverage", "Mid", EOMONTH($A285, 0))</f>
        <v>163</v>
      </c>
      <c r="Z285" s="141">
        <f>_xll.GetPrice(Z$2, "MonthlyAverage", "Mid", EOMONTH($A285, 0))</f>
        <v>194.62</v>
      </c>
      <c r="AA285" s="141">
        <f>_xll.GetPrice(AA$2, "MonthlyAverage", "Mid", EOMONTH($A285, 0))</f>
        <v>200.3</v>
      </c>
      <c r="AB285" s="127">
        <f t="shared" si="82"/>
        <v>5.6800000000000068</v>
      </c>
      <c r="AC285" s="142">
        <f t="shared" si="72"/>
        <v>-5</v>
      </c>
      <c r="AD285" s="119" t="e">
        <f t="shared" si="73"/>
        <v>#VALUE!</v>
      </c>
      <c r="AE285" s="119">
        <f t="shared" si="74"/>
        <v>0.12000000000000455</v>
      </c>
      <c r="AF285" s="119">
        <f t="shared" si="75"/>
        <v>6.1200000000000045</v>
      </c>
      <c r="AG285" s="119">
        <f t="shared" si="76"/>
        <v>-31.620000000000005</v>
      </c>
      <c r="AH285" s="119"/>
      <c r="AI285" s="119"/>
      <c r="AJ285" s="119"/>
      <c r="AK285" s="119"/>
      <c r="AL285" s="119"/>
      <c r="AM285" s="119"/>
      <c r="AN285" s="119"/>
      <c r="AO285" s="119"/>
      <c r="AP285" s="119"/>
      <c r="AQ285" s="119"/>
      <c r="AR285" s="119"/>
      <c r="AS285" s="119"/>
      <c r="AT285" s="119"/>
      <c r="AU285" s="119"/>
      <c r="AV285" s="119"/>
      <c r="AW285" s="119"/>
      <c r="AX285" s="119"/>
      <c r="AY285" s="119"/>
      <c r="AZ285" s="119"/>
      <c r="BA285" s="119"/>
      <c r="BB285" s="119"/>
      <c r="BC285" s="119"/>
      <c r="BD285" s="119"/>
      <c r="BE285" s="119"/>
      <c r="BF285" s="119"/>
      <c r="BG285" s="119"/>
      <c r="BH285" s="119"/>
      <c r="BI285" s="119"/>
      <c r="BJ285" s="119"/>
      <c r="BK285" s="119"/>
      <c r="BL285" s="119"/>
      <c r="BM285" s="119"/>
      <c r="BN285" s="119"/>
      <c r="BO285" s="119"/>
      <c r="BP285" s="119"/>
      <c r="BQ285" s="119"/>
      <c r="BR285" s="119"/>
      <c r="BS285" s="119"/>
      <c r="BT285" s="119"/>
      <c r="BU285" s="119"/>
      <c r="BV285" s="119"/>
      <c r="BW285" s="119"/>
      <c r="BX285" s="119"/>
      <c r="BY285" s="119"/>
      <c r="BZ285" s="119"/>
      <c r="CA285" s="119"/>
      <c r="CB285" s="119"/>
      <c r="CC285" s="119"/>
      <c r="CD285" s="119"/>
      <c r="CE285" s="119"/>
      <c r="CF285" s="119"/>
      <c r="CG285" s="119"/>
      <c r="CH285" s="119"/>
      <c r="CI285" s="119"/>
      <c r="CJ285" s="119"/>
      <c r="CK285" s="119"/>
      <c r="CL285" s="119"/>
      <c r="CM285" s="119"/>
      <c r="CN285" s="119"/>
      <c r="CO285" s="119"/>
      <c r="CP285" s="119"/>
      <c r="CQ285" s="119"/>
      <c r="CR285" s="119"/>
      <c r="CS285" s="119"/>
      <c r="CT285" s="119"/>
      <c r="CU285" s="119"/>
      <c r="CV285" s="119"/>
      <c r="CW285" s="119"/>
      <c r="CX285" s="119"/>
      <c r="CY285" s="119"/>
      <c r="CZ285" s="119"/>
      <c r="DA285" s="119"/>
      <c r="DB285" s="119"/>
      <c r="DC285" s="119"/>
      <c r="DD285" s="119"/>
      <c r="DE285" s="119"/>
      <c r="DF285" s="119"/>
      <c r="DG285" s="119"/>
      <c r="DH285" s="119"/>
      <c r="DI285" s="119"/>
      <c r="DJ285" s="119"/>
      <c r="DK285" s="119"/>
      <c r="DL285" s="119"/>
      <c r="DM285" s="119"/>
      <c r="DN285" s="119"/>
      <c r="DO285" s="119"/>
      <c r="DP285" s="119"/>
      <c r="DQ285" s="119"/>
      <c r="DR285" s="119"/>
      <c r="DS285" s="119"/>
      <c r="DT285" s="119"/>
      <c r="DU285" s="119"/>
      <c r="DV285" s="119"/>
      <c r="DW285" s="119"/>
      <c r="DX285" s="119"/>
      <c r="DY285" s="119"/>
      <c r="DZ285" s="119"/>
      <c r="EA285" s="119"/>
      <c r="EB285" s="119"/>
      <c r="EC285" s="119"/>
      <c r="ED285" s="119"/>
      <c r="EE285" s="119"/>
      <c r="EF285" s="119"/>
      <c r="EG285" s="119"/>
      <c r="EH285" s="119"/>
      <c r="EI285" s="119"/>
      <c r="EJ285" s="119"/>
      <c r="EK285" s="119"/>
      <c r="EL285" s="119"/>
      <c r="EM285" s="119"/>
      <c r="EN285" s="119"/>
      <c r="EO285" s="119"/>
      <c r="EP285" s="119"/>
      <c r="EQ285" s="119"/>
      <c r="ER285" s="119"/>
      <c r="ES285" s="119"/>
      <c r="ET285" s="119"/>
      <c r="EU285" s="119"/>
      <c r="EV285" s="119"/>
      <c r="EW285" s="119"/>
      <c r="EX285" s="119"/>
      <c r="EY285" s="119"/>
      <c r="EZ285" s="119"/>
      <c r="FA285" s="119"/>
      <c r="FB285" s="119"/>
      <c r="FC285" s="119"/>
    </row>
    <row r="286" spans="1:159" s="121" customFormat="1" x14ac:dyDescent="0.3">
      <c r="A286" s="124">
        <v>42461</v>
      </c>
      <c r="B286" s="143">
        <f>_xll.GetPrice(B$2, "MonthlyAverage", "Mid", EOMONTH($A286, 0))</f>
        <v>266.17</v>
      </c>
      <c r="C286" s="141">
        <f>_xll.GetPrice(C$2, "MonthlyAverage", "Mid", EOMONTH($A286, 0))</f>
        <v>275.3</v>
      </c>
      <c r="D286" s="127">
        <f t="shared" si="77"/>
        <v>9.1299999999999955</v>
      </c>
      <c r="E286" s="141">
        <f>_xll.GetPrice(E$2, "MonthlyAverage", "Mid", EOMONTH($A286, 0))</f>
        <v>247.84</v>
      </c>
      <c r="F286" s="141">
        <f>_xll.GetPrice(F$2, "MonthlyAverage", "Mid", EOMONTH($A286, 0))</f>
        <v>263.89999999999998</v>
      </c>
      <c r="G286" s="127">
        <f t="shared" si="78"/>
        <v>16.059999999999974</v>
      </c>
      <c r="H286" s="141">
        <f>_xll.GetPrice(H$2, "MonthlyAverage", "Mid", EOMONTH($A286, 0))</f>
        <v>256</v>
      </c>
      <c r="I286" s="141">
        <f>_xll.GetPrice(I$2, "MonthlyAverage", "Mid", EOMONTH($A286, 0))</f>
        <v>264.89999999999998</v>
      </c>
      <c r="J286" s="127">
        <f t="shared" si="79"/>
        <v>8.8999999999999773</v>
      </c>
      <c r="K286" s="141">
        <f>_xll.GetPrice(K$2, , "Mid", EOMONTH($A286, 0))</f>
        <v>200</v>
      </c>
      <c r="L286" s="141">
        <f>_xll.GetPrice(L$2, , "Mid", EOMONTH($A286, 0))</f>
        <v>205</v>
      </c>
      <c r="M286" s="127">
        <f t="shared" si="70"/>
        <v>5</v>
      </c>
      <c r="N286" s="141">
        <f>_xll.GetPrice(N$2, , "Mid", EOMONTH($A286, 0))</f>
        <v>200</v>
      </c>
      <c r="O286" s="141" t="str">
        <f>_xll.GetPrice(O$2, , "Mid", EOMONTH($A286, 0))</f>
        <v>#N/A No price available before 15/03/2019</v>
      </c>
      <c r="P286" s="127" t="e">
        <f t="shared" si="71"/>
        <v>#VALUE!</v>
      </c>
      <c r="Q286" s="141">
        <f>_xll.GetPrice(Q$2, "MonthlyAverage", "Mid", EOMONTH($A286, 0))</f>
        <v>68.900000000000006</v>
      </c>
      <c r="R286" s="141">
        <f>_xll.GetPrice(R$2, , "Mid", EOMONTH($A286, 0))</f>
        <v>125</v>
      </c>
      <c r="S286" s="141">
        <f>_xll.GetPrice(S$2, , "Mid", EOMONTH($A286, 0))</f>
        <v>140</v>
      </c>
      <c r="T286" s="127">
        <f t="shared" si="80"/>
        <v>15</v>
      </c>
      <c r="U286" s="141">
        <f>_xll.GetPrice(U$2, "MonthlyAverage", "Mid", EOMONTH($A286, 0))</f>
        <v>244.6</v>
      </c>
      <c r="V286" s="141">
        <f>_xll.GetPrice(V$2, "MonthlyAverage", "Mid", EOMONTH($A286, 0))</f>
        <v>266.76</v>
      </c>
      <c r="W286" s="127">
        <f t="shared" si="81"/>
        <v>22.159999999999997</v>
      </c>
      <c r="X286" s="141">
        <f>_xll.GetPrice(X$2, "MonthlyAverage", "Mid", EOMONTH($A286, 0))</f>
        <v>245.4</v>
      </c>
      <c r="Y286" s="141">
        <f>_xll.GetPrice(Y$2, "MonthlyAverage", "Mid", EOMONTH($A286, 0))</f>
        <v>211</v>
      </c>
      <c r="Z286" s="141">
        <f>_xll.GetPrice(Z$2, "MonthlyAverage", "Mid", EOMONTH($A286, 0))</f>
        <v>247.93</v>
      </c>
      <c r="AA286" s="141">
        <f>_xll.GetPrice(AA$2, "MonthlyAverage", "Mid", EOMONTH($A286, 0))</f>
        <v>253.2</v>
      </c>
      <c r="AB286" s="127">
        <f t="shared" si="82"/>
        <v>5.2699999999999818</v>
      </c>
      <c r="AC286" s="142">
        <f t="shared" si="72"/>
        <v>0</v>
      </c>
      <c r="AD286" s="119" t="e">
        <f t="shared" si="73"/>
        <v>#VALUE!</v>
      </c>
      <c r="AE286" s="119">
        <f t="shared" si="74"/>
        <v>-21.570000000000022</v>
      </c>
      <c r="AF286" s="119">
        <f t="shared" si="75"/>
        <v>-8.5400000000000205</v>
      </c>
      <c r="AG286" s="119">
        <f t="shared" si="76"/>
        <v>-36.930000000000007</v>
      </c>
      <c r="AH286" s="119"/>
      <c r="AI286" s="119"/>
      <c r="AJ286" s="119"/>
      <c r="AK286" s="119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119"/>
      <c r="BF286" s="119"/>
      <c r="BG286" s="119"/>
      <c r="BH286" s="119"/>
      <c r="BI286" s="119"/>
      <c r="BJ286" s="119"/>
      <c r="BK286" s="119"/>
      <c r="BL286" s="119"/>
      <c r="BM286" s="119"/>
      <c r="BN286" s="119"/>
      <c r="BO286" s="119"/>
      <c r="BP286" s="119"/>
      <c r="BQ286" s="119"/>
      <c r="BR286" s="119"/>
      <c r="BS286" s="119"/>
      <c r="BT286" s="119"/>
      <c r="BU286" s="119"/>
      <c r="BV286" s="119"/>
      <c r="BW286" s="119"/>
      <c r="BX286" s="119"/>
      <c r="BY286" s="119"/>
      <c r="BZ286" s="119"/>
      <c r="CA286" s="119"/>
      <c r="CB286" s="119"/>
      <c r="CC286" s="119"/>
      <c r="CD286" s="119"/>
      <c r="CE286" s="119"/>
      <c r="CF286" s="119"/>
      <c r="CG286" s="119"/>
      <c r="CH286" s="119"/>
      <c r="CI286" s="119"/>
      <c r="CJ286" s="119"/>
      <c r="CK286" s="119"/>
      <c r="CL286" s="119"/>
      <c r="CM286" s="119"/>
      <c r="CN286" s="119"/>
      <c r="CO286" s="119"/>
      <c r="CP286" s="119"/>
      <c r="CQ286" s="119"/>
      <c r="CR286" s="119"/>
      <c r="CS286" s="119"/>
      <c r="CT286" s="119"/>
      <c r="CU286" s="119"/>
      <c r="CV286" s="119"/>
      <c r="CW286" s="119"/>
      <c r="CX286" s="119"/>
      <c r="CY286" s="119"/>
      <c r="CZ286" s="119"/>
      <c r="DA286" s="119"/>
      <c r="DB286" s="119"/>
      <c r="DC286" s="119"/>
      <c r="DD286" s="119"/>
      <c r="DE286" s="119"/>
      <c r="DF286" s="119"/>
      <c r="DG286" s="119"/>
      <c r="DH286" s="119"/>
      <c r="DI286" s="119"/>
      <c r="DJ286" s="119"/>
      <c r="DK286" s="119"/>
      <c r="DL286" s="119"/>
      <c r="DM286" s="119"/>
      <c r="DN286" s="119"/>
      <c r="DO286" s="119"/>
      <c r="DP286" s="119"/>
      <c r="DQ286" s="119"/>
      <c r="DR286" s="119"/>
      <c r="DS286" s="119"/>
      <c r="DT286" s="119"/>
      <c r="DU286" s="119"/>
      <c r="DV286" s="119"/>
      <c r="DW286" s="119"/>
      <c r="DX286" s="119"/>
      <c r="DY286" s="119"/>
      <c r="DZ286" s="119"/>
      <c r="EA286" s="119"/>
      <c r="EB286" s="119"/>
      <c r="EC286" s="119"/>
      <c r="ED286" s="119"/>
      <c r="EE286" s="119"/>
      <c r="EF286" s="119"/>
      <c r="EG286" s="119"/>
      <c r="EH286" s="119"/>
      <c r="EI286" s="119"/>
      <c r="EJ286" s="119"/>
      <c r="EK286" s="119"/>
      <c r="EL286" s="119"/>
      <c r="EM286" s="119"/>
      <c r="EN286" s="119"/>
      <c r="EO286" s="119"/>
      <c r="EP286" s="119"/>
      <c r="EQ286" s="119"/>
      <c r="ER286" s="119"/>
      <c r="ES286" s="119"/>
      <c r="ET286" s="119"/>
      <c r="EU286" s="119"/>
      <c r="EV286" s="119"/>
      <c r="EW286" s="119"/>
      <c r="EX286" s="119"/>
      <c r="EY286" s="119"/>
      <c r="EZ286" s="119"/>
      <c r="FA286" s="119"/>
      <c r="FB286" s="119"/>
      <c r="FC286" s="119"/>
    </row>
    <row r="287" spans="1:159" s="121" customFormat="1" x14ac:dyDescent="0.3">
      <c r="A287" s="124">
        <v>42491</v>
      </c>
      <c r="B287" s="143">
        <f>_xll.GetPrice(B$2, "MonthlyAverage", "Mid", EOMONTH($A287, 0))</f>
        <v>290.94</v>
      </c>
      <c r="C287" s="141">
        <f>_xll.GetPrice(C$2, "MonthlyAverage", "Mid", EOMONTH($A287, 0))</f>
        <v>308.88</v>
      </c>
      <c r="D287" s="127">
        <f t="shared" si="77"/>
        <v>17.939999999999998</v>
      </c>
      <c r="E287" s="141">
        <f>_xll.GetPrice(E$2, "MonthlyAverage", "Mid", EOMONTH($A287, 0))</f>
        <v>279.99</v>
      </c>
      <c r="F287" s="141">
        <f>_xll.GetPrice(F$2, "MonthlyAverage", "Mid", EOMONTH($A287, 0))</f>
        <v>290.38</v>
      </c>
      <c r="G287" s="127">
        <f t="shared" si="78"/>
        <v>10.389999999999986</v>
      </c>
      <c r="H287" s="141">
        <f>_xll.GetPrice(H$2, "MonthlyAverage", "Mid", EOMONTH($A287, 0))</f>
        <v>288.13</v>
      </c>
      <c r="I287" s="141">
        <f>_xll.GetPrice(I$2, "MonthlyAverage", "Mid", EOMONTH($A287, 0))</f>
        <v>294.38</v>
      </c>
      <c r="J287" s="127">
        <f t="shared" si="79"/>
        <v>6.25</v>
      </c>
      <c r="K287" s="141">
        <f>_xll.GetPrice(K$2, , "Mid", EOMONTH($A287, 0))</f>
        <v>260</v>
      </c>
      <c r="L287" s="141">
        <f>_xll.GetPrice(L$2, , "Mid", EOMONTH($A287, 0))</f>
        <v>262.5</v>
      </c>
      <c r="M287" s="127">
        <f t="shared" si="70"/>
        <v>2.5</v>
      </c>
      <c r="N287" s="141">
        <f>_xll.GetPrice(N$2, , "Mid", EOMONTH($A287, 0))</f>
        <v>240</v>
      </c>
      <c r="O287" s="141" t="str">
        <f>_xll.GetPrice(O$2, , "Mid", EOMONTH($A287, 0))</f>
        <v>#N/A No price available before 15/03/2019</v>
      </c>
      <c r="P287" s="127" t="e">
        <f t="shared" si="71"/>
        <v>#VALUE!</v>
      </c>
      <c r="Q287" s="141">
        <f>_xll.GetPrice(Q$2, "MonthlyAverage", "Mid", EOMONTH($A287, 0))</f>
        <v>70.25</v>
      </c>
      <c r="R287" s="141">
        <f>_xll.GetPrice(R$2, , "Mid", EOMONTH($A287, 0))</f>
        <v>155</v>
      </c>
      <c r="S287" s="141">
        <f>_xll.GetPrice(S$2, , "Mid", EOMONTH($A287, 0))</f>
        <v>170</v>
      </c>
      <c r="T287" s="127">
        <f t="shared" si="80"/>
        <v>15</v>
      </c>
      <c r="U287" s="141">
        <f>_xll.GetPrice(U$2, "MonthlyAverage", "Mid", EOMONTH($A287, 0))</f>
        <v>244.38</v>
      </c>
      <c r="V287" s="141">
        <f>_xll.GetPrice(V$2, "MonthlyAverage", "Mid", EOMONTH($A287, 0))</f>
        <v>270.87</v>
      </c>
      <c r="W287" s="127">
        <f t="shared" si="81"/>
        <v>26.490000000000009</v>
      </c>
      <c r="X287" s="141">
        <f>_xll.GetPrice(X$2, "MonthlyAverage", "Mid", EOMONTH($A287, 0))</f>
        <v>227.88</v>
      </c>
      <c r="Y287" s="141">
        <f>_xll.GetPrice(Y$2, "MonthlyAverage", "Mid", EOMONTH($A287, 0))</f>
        <v>219</v>
      </c>
      <c r="Z287" s="141">
        <f>_xll.GetPrice(Z$2, "MonthlyAverage", "Mid", EOMONTH($A287, 0))</f>
        <v>311.17</v>
      </c>
      <c r="AA287" s="141">
        <f>_xll.GetPrice(AA$2, "MonthlyAverage", "Mid", EOMONTH($A287, 0))</f>
        <v>316.17</v>
      </c>
      <c r="AB287" s="127">
        <f t="shared" si="82"/>
        <v>5</v>
      </c>
      <c r="AC287" s="142">
        <f t="shared" si="72"/>
        <v>20</v>
      </c>
      <c r="AD287" s="119" t="e">
        <f t="shared" si="73"/>
        <v>#VALUE!</v>
      </c>
      <c r="AE287" s="119">
        <f t="shared" si="74"/>
        <v>-46.56</v>
      </c>
      <c r="AF287" s="119">
        <f t="shared" si="75"/>
        <v>-38.009999999999991</v>
      </c>
      <c r="AG287" s="119">
        <f t="shared" si="76"/>
        <v>-92.170000000000016</v>
      </c>
      <c r="AH287" s="119"/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  <c r="BB287" s="119"/>
      <c r="BC287" s="119"/>
      <c r="BD287" s="119"/>
      <c r="BE287" s="119"/>
      <c r="BF287" s="119"/>
      <c r="BG287" s="119"/>
      <c r="BH287" s="119"/>
      <c r="BI287" s="119"/>
      <c r="BJ287" s="119"/>
      <c r="BK287" s="119"/>
      <c r="BL287" s="119"/>
      <c r="BM287" s="119"/>
      <c r="BN287" s="119"/>
      <c r="BO287" s="119"/>
      <c r="BP287" s="119"/>
      <c r="BQ287" s="119"/>
      <c r="BR287" s="119"/>
      <c r="BS287" s="119"/>
      <c r="BT287" s="119"/>
      <c r="BU287" s="119"/>
      <c r="BV287" s="119"/>
      <c r="BW287" s="119"/>
      <c r="BX287" s="119"/>
      <c r="BY287" s="119"/>
      <c r="BZ287" s="119"/>
      <c r="CA287" s="119"/>
      <c r="CB287" s="119"/>
      <c r="CC287" s="119"/>
      <c r="CD287" s="119"/>
      <c r="CE287" s="119"/>
      <c r="CF287" s="119"/>
      <c r="CG287" s="119"/>
      <c r="CH287" s="119"/>
      <c r="CI287" s="119"/>
      <c r="CJ287" s="119"/>
      <c r="CK287" s="119"/>
      <c r="CL287" s="119"/>
      <c r="CM287" s="119"/>
      <c r="CN287" s="119"/>
      <c r="CO287" s="119"/>
      <c r="CP287" s="119"/>
      <c r="CQ287" s="119"/>
      <c r="CR287" s="119"/>
      <c r="CS287" s="119"/>
      <c r="CT287" s="119"/>
      <c r="CU287" s="119"/>
      <c r="CV287" s="119"/>
      <c r="CW287" s="119"/>
      <c r="CX287" s="119"/>
      <c r="CY287" s="119"/>
      <c r="CZ287" s="119"/>
      <c r="DA287" s="119"/>
      <c r="DB287" s="119"/>
      <c r="DC287" s="119"/>
      <c r="DD287" s="119"/>
      <c r="DE287" s="119"/>
      <c r="DF287" s="119"/>
      <c r="DG287" s="119"/>
      <c r="DH287" s="119"/>
      <c r="DI287" s="119"/>
      <c r="DJ287" s="119"/>
      <c r="DK287" s="119"/>
      <c r="DL287" s="119"/>
      <c r="DM287" s="119"/>
      <c r="DN287" s="119"/>
      <c r="DO287" s="119"/>
      <c r="DP287" s="119"/>
      <c r="DQ287" s="119"/>
      <c r="DR287" s="119"/>
      <c r="DS287" s="119"/>
      <c r="DT287" s="119"/>
      <c r="DU287" s="119"/>
      <c r="DV287" s="119"/>
      <c r="DW287" s="119"/>
      <c r="DX287" s="119"/>
      <c r="DY287" s="119"/>
      <c r="DZ287" s="119"/>
      <c r="EA287" s="119"/>
      <c r="EB287" s="119"/>
      <c r="EC287" s="119"/>
      <c r="ED287" s="119"/>
      <c r="EE287" s="119"/>
      <c r="EF287" s="119"/>
      <c r="EG287" s="119"/>
      <c r="EH287" s="119"/>
      <c r="EI287" s="119"/>
      <c r="EJ287" s="119"/>
      <c r="EK287" s="119"/>
      <c r="EL287" s="119"/>
      <c r="EM287" s="119"/>
      <c r="EN287" s="119"/>
      <c r="EO287" s="119"/>
      <c r="EP287" s="119"/>
      <c r="EQ287" s="119"/>
      <c r="ER287" s="119"/>
      <c r="ES287" s="119"/>
      <c r="ET287" s="119"/>
      <c r="EU287" s="119"/>
      <c r="EV287" s="119"/>
      <c r="EW287" s="119"/>
      <c r="EX287" s="119"/>
      <c r="EY287" s="119"/>
      <c r="EZ287" s="119"/>
      <c r="FA287" s="119"/>
      <c r="FB287" s="119"/>
      <c r="FC287" s="119"/>
    </row>
    <row r="288" spans="1:159" s="121" customFormat="1" x14ac:dyDescent="0.3">
      <c r="A288" s="124">
        <v>42522</v>
      </c>
      <c r="B288" s="143">
        <f>_xll.GetPrice(B$2, "MonthlyAverage", "Mid", EOMONTH($A288, 0))</f>
        <v>223.37</v>
      </c>
      <c r="C288" s="141">
        <f>_xll.GetPrice(C$2, "MonthlyAverage", "Mid", EOMONTH($A288, 0))</f>
        <v>240</v>
      </c>
      <c r="D288" s="127">
        <f t="shared" si="77"/>
        <v>16.629999999999995</v>
      </c>
      <c r="E288" s="141">
        <f>_xll.GetPrice(E$2, "MonthlyAverage", "Mid", EOMONTH($A288, 0))</f>
        <v>215.98</v>
      </c>
      <c r="F288" s="141">
        <f>_xll.GetPrice(F$2, "MonthlyAverage", "Mid", EOMONTH($A288, 0))</f>
        <v>224.75</v>
      </c>
      <c r="G288" s="127">
        <f t="shared" si="78"/>
        <v>8.7700000000000102</v>
      </c>
      <c r="H288" s="141">
        <f>_xll.GetPrice(H$2, "MonthlyAverage", "Mid", EOMONTH($A288, 0))</f>
        <v>217.13</v>
      </c>
      <c r="I288" s="141">
        <f>_xll.GetPrice(I$2, "MonthlyAverage", "Mid", EOMONTH($A288, 0))</f>
        <v>222.13</v>
      </c>
      <c r="J288" s="127">
        <f t="shared" si="79"/>
        <v>5</v>
      </c>
      <c r="K288" s="141">
        <f>_xll.GetPrice(K$2, , "Mid", EOMONTH($A288, 0))</f>
        <v>192.5</v>
      </c>
      <c r="L288" s="141">
        <f>_xll.GetPrice(L$2, , "Mid", EOMONTH($A288, 0))</f>
        <v>195</v>
      </c>
      <c r="M288" s="127">
        <f t="shared" si="70"/>
        <v>2.5</v>
      </c>
      <c r="N288" s="141">
        <f>_xll.GetPrice(N$2, , "Mid", EOMONTH($A288, 0))</f>
        <v>185</v>
      </c>
      <c r="O288" s="141" t="str">
        <f>_xll.GetPrice(O$2, , "Mid", EOMONTH($A288, 0))</f>
        <v>#N/A No price available before 15/03/2019</v>
      </c>
      <c r="P288" s="127" t="e">
        <f t="shared" si="71"/>
        <v>#VALUE!</v>
      </c>
      <c r="Q288" s="141">
        <f>_xll.GetPrice(Q$2, "MonthlyAverage", "Mid", EOMONTH($A288, 0))</f>
        <v>50.63</v>
      </c>
      <c r="R288" s="141">
        <f>_xll.GetPrice(R$2, , "Mid", EOMONTH($A288, 0))</f>
        <v>105</v>
      </c>
      <c r="S288" s="141">
        <f>_xll.GetPrice(S$2, , "Mid", EOMONTH($A288, 0))</f>
        <v>130</v>
      </c>
      <c r="T288" s="127">
        <f t="shared" si="80"/>
        <v>25</v>
      </c>
      <c r="U288" s="141">
        <f>_xll.GetPrice(U$2, "MonthlyAverage", "Mid", EOMONTH($A288, 0))</f>
        <v>202.63</v>
      </c>
      <c r="V288" s="141">
        <f>_xll.GetPrice(V$2, "MonthlyAverage", "Mid", EOMONTH($A288, 0))</f>
        <v>226.85</v>
      </c>
      <c r="W288" s="127">
        <f t="shared" si="81"/>
        <v>24.22</v>
      </c>
      <c r="X288" s="141">
        <f>_xll.GetPrice(X$2, "MonthlyAverage", "Mid", EOMONTH($A288, 0))</f>
        <v>192.01</v>
      </c>
      <c r="Y288" s="141">
        <f>_xll.GetPrice(Y$2, "MonthlyAverage", "Mid", EOMONTH($A288, 0))</f>
        <v>217.91</v>
      </c>
      <c r="Z288" s="141">
        <f>_xll.GetPrice(Z$2, "MonthlyAverage", "Mid", EOMONTH($A288, 0))</f>
        <v>263.70999999999998</v>
      </c>
      <c r="AA288" s="141">
        <f>_xll.GetPrice(AA$2, "MonthlyAverage", "Mid", EOMONTH($A288, 0))</f>
        <v>268.72000000000003</v>
      </c>
      <c r="AB288" s="127">
        <f t="shared" si="82"/>
        <v>5.0100000000000477</v>
      </c>
      <c r="AC288" s="142">
        <f t="shared" si="72"/>
        <v>7.5</v>
      </c>
      <c r="AD288" s="119" t="e">
        <f t="shared" si="73"/>
        <v>#VALUE!</v>
      </c>
      <c r="AE288" s="119">
        <f t="shared" si="74"/>
        <v>-20.740000000000009</v>
      </c>
      <c r="AF288" s="119">
        <f t="shared" si="75"/>
        <v>-13.150000000000006</v>
      </c>
      <c r="AG288" s="119">
        <f t="shared" si="76"/>
        <v>-45.799999999999983</v>
      </c>
      <c r="AH288" s="119"/>
      <c r="AI288" s="119"/>
      <c r="AJ288" s="119"/>
      <c r="AK288" s="119"/>
      <c r="AL288" s="119"/>
      <c r="AM288" s="119"/>
      <c r="AN288" s="119"/>
      <c r="AO288" s="119"/>
      <c r="AP288" s="119"/>
      <c r="AQ288" s="119"/>
      <c r="AR288" s="119"/>
      <c r="AS288" s="119"/>
      <c r="AT288" s="119"/>
      <c r="AU288" s="119"/>
      <c r="AV288" s="119"/>
      <c r="AW288" s="119"/>
      <c r="AX288" s="119"/>
      <c r="AY288" s="119"/>
      <c r="AZ288" s="119"/>
      <c r="BA288" s="119"/>
      <c r="BB288" s="119"/>
      <c r="BC288" s="119"/>
      <c r="BD288" s="119"/>
      <c r="BE288" s="119"/>
      <c r="BF288" s="119"/>
      <c r="BG288" s="119"/>
      <c r="BH288" s="119"/>
      <c r="BI288" s="119"/>
      <c r="BJ288" s="119"/>
      <c r="BK288" s="119"/>
      <c r="BL288" s="119"/>
      <c r="BM288" s="119"/>
      <c r="BN288" s="119"/>
      <c r="BO288" s="119"/>
      <c r="BP288" s="119"/>
      <c r="BQ288" s="119"/>
      <c r="BR288" s="119"/>
      <c r="BS288" s="119"/>
      <c r="BT288" s="119"/>
      <c r="BU288" s="119"/>
      <c r="BV288" s="119"/>
      <c r="BW288" s="119"/>
      <c r="BX288" s="119"/>
      <c r="BY288" s="119"/>
      <c r="BZ288" s="119"/>
      <c r="CA288" s="119"/>
      <c r="CB288" s="119"/>
      <c r="CC288" s="119"/>
      <c r="CD288" s="119"/>
      <c r="CE288" s="119"/>
      <c r="CF288" s="119"/>
      <c r="CG288" s="119"/>
      <c r="CH288" s="119"/>
      <c r="CI288" s="119"/>
      <c r="CJ288" s="119"/>
      <c r="CK288" s="119"/>
      <c r="CL288" s="119"/>
      <c r="CM288" s="119"/>
      <c r="CN288" s="119"/>
      <c r="CO288" s="119"/>
      <c r="CP288" s="119"/>
      <c r="CQ288" s="119"/>
      <c r="CR288" s="119"/>
      <c r="CS288" s="119"/>
      <c r="CT288" s="119"/>
      <c r="CU288" s="119"/>
      <c r="CV288" s="119"/>
      <c r="CW288" s="119"/>
      <c r="CX288" s="119"/>
      <c r="CY288" s="119"/>
      <c r="CZ288" s="119"/>
      <c r="DA288" s="119"/>
      <c r="DB288" s="119"/>
      <c r="DC288" s="119"/>
      <c r="DD288" s="119"/>
      <c r="DE288" s="119"/>
      <c r="DF288" s="119"/>
      <c r="DG288" s="119"/>
      <c r="DH288" s="119"/>
      <c r="DI288" s="119"/>
      <c r="DJ288" s="119"/>
      <c r="DK288" s="119"/>
      <c r="DL288" s="119"/>
      <c r="DM288" s="119"/>
      <c r="DN288" s="119"/>
      <c r="DO288" s="119"/>
      <c r="DP288" s="119"/>
      <c r="DQ288" s="119"/>
      <c r="DR288" s="119"/>
      <c r="DS288" s="119"/>
      <c r="DT288" s="119"/>
      <c r="DU288" s="119"/>
      <c r="DV288" s="119"/>
      <c r="DW288" s="119"/>
      <c r="DX288" s="119"/>
      <c r="DY288" s="119"/>
      <c r="DZ288" s="119"/>
      <c r="EA288" s="119"/>
      <c r="EB288" s="119"/>
      <c r="EC288" s="119"/>
      <c r="ED288" s="119"/>
      <c r="EE288" s="119"/>
      <c r="EF288" s="119"/>
      <c r="EG288" s="119"/>
      <c r="EH288" s="119"/>
      <c r="EI288" s="119"/>
      <c r="EJ288" s="119"/>
      <c r="EK288" s="119"/>
      <c r="EL288" s="119"/>
      <c r="EM288" s="119"/>
      <c r="EN288" s="119"/>
      <c r="EO288" s="119"/>
      <c r="EP288" s="119"/>
      <c r="EQ288" s="119"/>
      <c r="ER288" s="119"/>
      <c r="ES288" s="119"/>
      <c r="ET288" s="119"/>
      <c r="EU288" s="119"/>
      <c r="EV288" s="119"/>
      <c r="EW288" s="119"/>
      <c r="EX288" s="119"/>
      <c r="EY288" s="119"/>
      <c r="EZ288" s="119"/>
      <c r="FA288" s="119"/>
      <c r="FB288" s="119"/>
      <c r="FC288" s="119"/>
    </row>
    <row r="289" spans="1:159" s="121" customFormat="1" x14ac:dyDescent="0.3">
      <c r="A289" s="124">
        <v>42552</v>
      </c>
      <c r="B289" s="143">
        <f>_xll.GetPrice(B$2, "MonthlyAverage", "Mid", EOMONTH($A289, 0))</f>
        <v>214.69</v>
      </c>
      <c r="C289" s="141">
        <f>_xll.GetPrice(C$2, "MonthlyAverage", "Mid", EOMONTH($A289, 0))</f>
        <v>225.9</v>
      </c>
      <c r="D289" s="127">
        <f t="shared" si="77"/>
        <v>11.210000000000008</v>
      </c>
      <c r="E289" s="141">
        <f>_xll.GetPrice(E$2, "MonthlyAverage", "Mid", EOMONTH($A289, 0))</f>
        <v>202.16</v>
      </c>
      <c r="F289" s="141">
        <f>_xll.GetPrice(F$2, "MonthlyAverage", "Mid", EOMONTH($A289, 0))</f>
        <v>212.7</v>
      </c>
      <c r="G289" s="127">
        <f t="shared" si="78"/>
        <v>10.539999999999992</v>
      </c>
      <c r="H289" s="141">
        <f>_xll.GetPrice(H$2, "MonthlyAverage", "Mid", EOMONTH($A289, 0))</f>
        <v>205.1</v>
      </c>
      <c r="I289" s="141">
        <f>_xll.GetPrice(I$2, "MonthlyAverage", "Mid", EOMONTH($A289, 0))</f>
        <v>210.2</v>
      </c>
      <c r="J289" s="127">
        <f t="shared" si="79"/>
        <v>5.0999999999999943</v>
      </c>
      <c r="K289" s="141">
        <f>_xll.GetPrice(K$2, , "Mid", EOMONTH($A289, 0))</f>
        <v>177.5</v>
      </c>
      <c r="L289" s="141">
        <f>_xll.GetPrice(L$2, , "Mid", EOMONTH($A289, 0))</f>
        <v>180</v>
      </c>
      <c r="M289" s="127">
        <f t="shared" si="70"/>
        <v>2.5</v>
      </c>
      <c r="N289" s="141">
        <f>_xll.GetPrice(N$2, , "Mid", EOMONTH($A289, 0))</f>
        <v>180</v>
      </c>
      <c r="O289" s="141" t="str">
        <f>_xll.GetPrice(O$2, , "Mid", EOMONTH($A289, 0))</f>
        <v>#N/A No price available before 15/03/2019</v>
      </c>
      <c r="P289" s="127" t="e">
        <f t="shared" si="71"/>
        <v>#VALUE!</v>
      </c>
      <c r="Q289" s="141">
        <f>_xll.GetPrice(Q$2, "MonthlyAverage", "Mid", EOMONTH($A289, 0))</f>
        <v>58.5</v>
      </c>
      <c r="R289" s="141">
        <f>_xll.GetPrice(R$2, , "Mid", EOMONTH($A289, 0))</f>
        <v>105</v>
      </c>
      <c r="S289" s="141">
        <f>_xll.GetPrice(S$2, , "Mid", EOMONTH($A289, 0))</f>
        <v>130</v>
      </c>
      <c r="T289" s="127">
        <f t="shared" si="80"/>
        <v>25</v>
      </c>
      <c r="U289" s="141">
        <f>_xll.GetPrice(U$2, "MonthlyAverage", "Mid", EOMONTH($A289, 0))</f>
        <v>199.8</v>
      </c>
      <c r="V289" s="141">
        <f>_xll.GetPrice(V$2, "MonthlyAverage", "Mid", EOMONTH($A289, 0))</f>
        <v>221.65</v>
      </c>
      <c r="W289" s="127">
        <f t="shared" si="81"/>
        <v>21.849999999999994</v>
      </c>
      <c r="X289" s="141">
        <f>_xll.GetPrice(X$2, "MonthlyAverage", "Mid", EOMONTH($A289, 0))</f>
        <v>201.6</v>
      </c>
      <c r="Y289" s="141">
        <f>_xll.GetPrice(Y$2, "MonthlyAverage", "Mid", EOMONTH($A289, 0))</f>
        <v>209.8</v>
      </c>
      <c r="Z289" s="141">
        <f>_xll.GetPrice(Z$2, "MonthlyAverage", "Mid", EOMONTH($A289, 0))</f>
        <v>204.86</v>
      </c>
      <c r="AA289" s="141">
        <f>_xll.GetPrice(AA$2, "MonthlyAverage", "Mid", EOMONTH($A289, 0))</f>
        <v>209.87</v>
      </c>
      <c r="AB289" s="127">
        <f t="shared" si="82"/>
        <v>5.0099999999999909</v>
      </c>
      <c r="AC289" s="142">
        <f t="shared" si="72"/>
        <v>-2.5</v>
      </c>
      <c r="AD289" s="119" t="e">
        <f t="shared" si="73"/>
        <v>#VALUE!</v>
      </c>
      <c r="AE289" s="119">
        <f t="shared" si="74"/>
        <v>-14.889999999999986</v>
      </c>
      <c r="AF289" s="119">
        <f t="shared" si="75"/>
        <v>-4.25</v>
      </c>
      <c r="AG289" s="119">
        <f t="shared" si="76"/>
        <v>4.9399999999999977</v>
      </c>
      <c r="AH289" s="119"/>
      <c r="AI289" s="119"/>
      <c r="AJ289" s="119"/>
      <c r="AK289" s="119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119"/>
      <c r="BF289" s="119"/>
      <c r="BG289" s="119"/>
      <c r="BH289" s="119"/>
      <c r="BI289" s="119"/>
      <c r="BJ289" s="119"/>
      <c r="BK289" s="119"/>
      <c r="BL289" s="119"/>
      <c r="BM289" s="119"/>
      <c r="BN289" s="119"/>
      <c r="BO289" s="119"/>
      <c r="BP289" s="119"/>
      <c r="BQ289" s="119"/>
      <c r="BR289" s="119"/>
      <c r="BS289" s="119"/>
      <c r="BT289" s="119"/>
      <c r="BU289" s="119"/>
      <c r="BV289" s="119"/>
      <c r="BW289" s="119"/>
      <c r="BX289" s="119"/>
      <c r="BY289" s="119"/>
      <c r="BZ289" s="119"/>
      <c r="CA289" s="119"/>
      <c r="CB289" s="119"/>
      <c r="CC289" s="119"/>
      <c r="CD289" s="119"/>
      <c r="CE289" s="119"/>
      <c r="CF289" s="119"/>
      <c r="CG289" s="119"/>
      <c r="CH289" s="119"/>
      <c r="CI289" s="119"/>
      <c r="CJ289" s="119"/>
      <c r="CK289" s="119"/>
      <c r="CL289" s="119"/>
      <c r="CM289" s="119"/>
      <c r="CN289" s="119"/>
      <c r="CO289" s="119"/>
      <c r="CP289" s="119"/>
      <c r="CQ289" s="119"/>
      <c r="CR289" s="119"/>
      <c r="CS289" s="119"/>
      <c r="CT289" s="119"/>
      <c r="CU289" s="119"/>
      <c r="CV289" s="119"/>
      <c r="CW289" s="119"/>
      <c r="CX289" s="119"/>
      <c r="CY289" s="119"/>
      <c r="CZ289" s="119"/>
      <c r="DA289" s="119"/>
      <c r="DB289" s="119"/>
      <c r="DC289" s="119"/>
      <c r="DD289" s="119"/>
      <c r="DE289" s="119"/>
      <c r="DF289" s="119"/>
      <c r="DG289" s="119"/>
      <c r="DH289" s="119"/>
      <c r="DI289" s="119"/>
      <c r="DJ289" s="119"/>
      <c r="DK289" s="119"/>
      <c r="DL289" s="119"/>
      <c r="DM289" s="119"/>
      <c r="DN289" s="119"/>
      <c r="DO289" s="119"/>
      <c r="DP289" s="119"/>
      <c r="DQ289" s="119"/>
      <c r="DR289" s="119"/>
      <c r="DS289" s="119"/>
      <c r="DT289" s="119"/>
      <c r="DU289" s="119"/>
      <c r="DV289" s="119"/>
      <c r="DW289" s="119"/>
      <c r="DX289" s="119"/>
      <c r="DY289" s="119"/>
      <c r="DZ289" s="119"/>
      <c r="EA289" s="119"/>
      <c r="EB289" s="119"/>
      <c r="EC289" s="119"/>
      <c r="ED289" s="119"/>
      <c r="EE289" s="119"/>
      <c r="EF289" s="119"/>
      <c r="EG289" s="119"/>
      <c r="EH289" s="119"/>
      <c r="EI289" s="119"/>
      <c r="EJ289" s="119"/>
      <c r="EK289" s="119"/>
      <c r="EL289" s="119"/>
      <c r="EM289" s="119"/>
      <c r="EN289" s="119"/>
      <c r="EO289" s="119"/>
      <c r="EP289" s="119"/>
      <c r="EQ289" s="119"/>
      <c r="ER289" s="119"/>
      <c r="ES289" s="119"/>
      <c r="ET289" s="119"/>
      <c r="EU289" s="119"/>
      <c r="EV289" s="119"/>
      <c r="EW289" s="119"/>
      <c r="EX289" s="119"/>
      <c r="EY289" s="119"/>
      <c r="EZ289" s="119"/>
      <c r="FA289" s="119"/>
      <c r="FB289" s="119"/>
      <c r="FC289" s="119"/>
    </row>
    <row r="290" spans="1:159" s="121" customFormat="1" x14ac:dyDescent="0.3">
      <c r="A290" s="124">
        <v>42583</v>
      </c>
      <c r="B290" s="143">
        <f>_xll.GetPrice(B$2, "MonthlyAverage", "Mid", EOMONTH($A290, 0))</f>
        <v>220.31</v>
      </c>
      <c r="C290" s="141">
        <f>_xll.GetPrice(C$2, "MonthlyAverage", "Mid", EOMONTH($A290, 0))</f>
        <v>230.88</v>
      </c>
      <c r="D290" s="127">
        <f t="shared" si="77"/>
        <v>10.569999999999993</v>
      </c>
      <c r="E290" s="141">
        <f>_xll.GetPrice(E$2, "MonthlyAverage", "Mid", EOMONTH($A290, 0))</f>
        <v>206.77</v>
      </c>
      <c r="F290" s="141">
        <f>_xll.GetPrice(F$2, "MonthlyAverage", "Mid", EOMONTH($A290, 0))</f>
        <v>217.88</v>
      </c>
      <c r="G290" s="127">
        <f t="shared" si="78"/>
        <v>11.109999999999985</v>
      </c>
      <c r="H290" s="141">
        <f>_xll.GetPrice(H$2, "MonthlyAverage", "Mid", EOMONTH($A290, 0))</f>
        <v>211.13</v>
      </c>
      <c r="I290" s="141">
        <f>_xll.GetPrice(I$2, "MonthlyAverage", "Mid", EOMONTH($A290, 0))</f>
        <v>216.13</v>
      </c>
      <c r="J290" s="127">
        <f t="shared" si="79"/>
        <v>5</v>
      </c>
      <c r="K290" s="141">
        <f>_xll.GetPrice(K$2, , "Mid", EOMONTH($A290, 0))</f>
        <v>180</v>
      </c>
      <c r="L290" s="141">
        <f>_xll.GetPrice(L$2, , "Mid", EOMONTH($A290, 0))</f>
        <v>185</v>
      </c>
      <c r="M290" s="127">
        <f t="shared" si="70"/>
        <v>5</v>
      </c>
      <c r="N290" s="141">
        <f>_xll.GetPrice(N$2, , "Mid", EOMONTH($A290, 0))</f>
        <v>180</v>
      </c>
      <c r="O290" s="141" t="str">
        <f>_xll.GetPrice(O$2, , "Mid", EOMONTH($A290, 0))</f>
        <v>#N/A No price available before 15/03/2019</v>
      </c>
      <c r="P290" s="127" t="e">
        <f t="shared" si="71"/>
        <v>#VALUE!</v>
      </c>
      <c r="Q290" s="141">
        <f>_xll.GetPrice(Q$2, "MonthlyAverage", "Mid", EOMONTH($A290, 0))</f>
        <v>60</v>
      </c>
      <c r="R290" s="141">
        <f>_xll.GetPrice(R$2, , "Mid", EOMONTH($A290, 0))</f>
        <v>110</v>
      </c>
      <c r="S290" s="141">
        <f>_xll.GetPrice(S$2, , "Mid", EOMONTH($A290, 0))</f>
        <v>135</v>
      </c>
      <c r="T290" s="127">
        <f t="shared" si="80"/>
        <v>25</v>
      </c>
      <c r="U290" s="141">
        <f>_xll.GetPrice(U$2, "MonthlyAverage", "Mid", EOMONTH($A290, 0))</f>
        <v>202.5</v>
      </c>
      <c r="V290" s="141">
        <f>_xll.GetPrice(V$2, "MonthlyAverage", "Mid", EOMONTH($A290, 0))</f>
        <v>231.37</v>
      </c>
      <c r="W290" s="127">
        <f t="shared" si="81"/>
        <v>28.870000000000005</v>
      </c>
      <c r="X290" s="141">
        <f>_xll.GetPrice(X$2, "MonthlyAverage", "Mid", EOMONTH($A290, 0))</f>
        <v>217.25</v>
      </c>
      <c r="Y290" s="141">
        <f>_xll.GetPrice(Y$2, "MonthlyAverage", "Mid", EOMONTH($A290, 0))</f>
        <v>209.65</v>
      </c>
      <c r="Z290" s="141">
        <f>_xll.GetPrice(Z$2, "MonthlyAverage", "Mid", EOMONTH($A290, 0))</f>
        <v>215.57</v>
      </c>
      <c r="AA290" s="141">
        <f>_xll.GetPrice(AA$2, "MonthlyAverage", "Mid", EOMONTH($A290, 0))</f>
        <v>220.49</v>
      </c>
      <c r="AB290" s="127">
        <f t="shared" si="82"/>
        <v>4.9200000000000159</v>
      </c>
      <c r="AC290" s="142">
        <f t="shared" si="72"/>
        <v>0</v>
      </c>
      <c r="AD290" s="119" t="e">
        <f t="shared" si="73"/>
        <v>#VALUE!</v>
      </c>
      <c r="AE290" s="119">
        <f t="shared" si="74"/>
        <v>-17.810000000000002</v>
      </c>
      <c r="AF290" s="119">
        <f t="shared" si="75"/>
        <v>0.49000000000000909</v>
      </c>
      <c r="AG290" s="119">
        <f t="shared" si="76"/>
        <v>-5.9199999999999875</v>
      </c>
      <c r="AH290" s="119"/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  <c r="BB290" s="119"/>
      <c r="BC290" s="119"/>
      <c r="BD290" s="119"/>
      <c r="BE290" s="119"/>
      <c r="BF290" s="119"/>
      <c r="BG290" s="119"/>
      <c r="BH290" s="119"/>
      <c r="BI290" s="119"/>
      <c r="BJ290" s="119"/>
      <c r="BK290" s="119"/>
      <c r="BL290" s="119"/>
      <c r="BM290" s="119"/>
      <c r="BN290" s="119"/>
      <c r="BO290" s="119"/>
      <c r="BP290" s="119"/>
      <c r="BQ290" s="119"/>
      <c r="BR290" s="119"/>
      <c r="BS290" s="119"/>
      <c r="BT290" s="119"/>
      <c r="BU290" s="119"/>
      <c r="BV290" s="119"/>
      <c r="BW290" s="119"/>
      <c r="BX290" s="119"/>
      <c r="BY290" s="119"/>
      <c r="BZ290" s="119"/>
      <c r="CA290" s="119"/>
      <c r="CB290" s="119"/>
      <c r="CC290" s="119"/>
      <c r="CD290" s="119"/>
      <c r="CE290" s="119"/>
      <c r="CF290" s="119"/>
      <c r="CG290" s="119"/>
      <c r="CH290" s="119"/>
      <c r="CI290" s="119"/>
      <c r="CJ290" s="119"/>
      <c r="CK290" s="119"/>
      <c r="CL290" s="119"/>
      <c r="CM290" s="119"/>
      <c r="CN290" s="119"/>
      <c r="CO290" s="119"/>
      <c r="CP290" s="119"/>
      <c r="CQ290" s="119"/>
      <c r="CR290" s="119"/>
      <c r="CS290" s="119"/>
      <c r="CT290" s="119"/>
      <c r="CU290" s="119"/>
      <c r="CV290" s="119"/>
      <c r="CW290" s="119"/>
      <c r="CX290" s="119"/>
      <c r="CY290" s="119"/>
      <c r="CZ290" s="119"/>
      <c r="DA290" s="119"/>
      <c r="DB290" s="119"/>
      <c r="DC290" s="119"/>
      <c r="DD290" s="119"/>
      <c r="DE290" s="119"/>
      <c r="DF290" s="119"/>
      <c r="DG290" s="119"/>
      <c r="DH290" s="119"/>
      <c r="DI290" s="119"/>
      <c r="DJ290" s="119"/>
      <c r="DK290" s="119"/>
      <c r="DL290" s="119"/>
      <c r="DM290" s="119"/>
      <c r="DN290" s="119"/>
      <c r="DO290" s="119"/>
      <c r="DP290" s="119"/>
      <c r="DQ290" s="119"/>
      <c r="DR290" s="119"/>
      <c r="DS290" s="119"/>
      <c r="DT290" s="119"/>
      <c r="DU290" s="119"/>
      <c r="DV290" s="119"/>
      <c r="DW290" s="119"/>
      <c r="DX290" s="119"/>
      <c r="DY290" s="119"/>
      <c r="DZ290" s="119"/>
      <c r="EA290" s="119"/>
      <c r="EB290" s="119"/>
      <c r="EC290" s="119"/>
      <c r="ED290" s="119"/>
      <c r="EE290" s="119"/>
      <c r="EF290" s="119"/>
      <c r="EG290" s="119"/>
      <c r="EH290" s="119"/>
      <c r="EI290" s="119"/>
      <c r="EJ290" s="119"/>
      <c r="EK290" s="119"/>
      <c r="EL290" s="119"/>
      <c r="EM290" s="119"/>
      <c r="EN290" s="119"/>
      <c r="EO290" s="119"/>
      <c r="EP290" s="119"/>
      <c r="EQ290" s="119"/>
      <c r="ER290" s="119"/>
      <c r="ES290" s="119"/>
      <c r="ET290" s="119"/>
      <c r="EU290" s="119"/>
      <c r="EV290" s="119"/>
      <c r="EW290" s="119"/>
      <c r="EX290" s="119"/>
      <c r="EY290" s="119"/>
      <c r="EZ290" s="119"/>
      <c r="FA290" s="119"/>
      <c r="FB290" s="119"/>
      <c r="FC290" s="119"/>
    </row>
    <row r="291" spans="1:159" s="121" customFormat="1" x14ac:dyDescent="0.3">
      <c r="A291" s="124">
        <v>42614</v>
      </c>
      <c r="B291" s="143">
        <f>_xll.GetPrice(B$2, "MonthlyAverage", "Mid", EOMONTH($A291, 0))</f>
        <v>212.13</v>
      </c>
      <c r="C291" s="141">
        <f>_xll.GetPrice(C$2, "MonthlyAverage", "Mid", EOMONTH($A291, 0))</f>
        <v>223.5</v>
      </c>
      <c r="D291" s="127">
        <f t="shared" si="77"/>
        <v>11.370000000000005</v>
      </c>
      <c r="E291" s="141">
        <f>_xll.GetPrice(E$2, "MonthlyAverage", "Mid", EOMONTH($A291, 0))</f>
        <v>199.66</v>
      </c>
      <c r="F291" s="141">
        <f>_xll.GetPrice(F$2, "MonthlyAverage", "Mid", EOMONTH($A291, 0))</f>
        <v>210.5</v>
      </c>
      <c r="G291" s="127">
        <f t="shared" si="78"/>
        <v>10.840000000000003</v>
      </c>
      <c r="H291" s="141">
        <f>_xll.GetPrice(H$2, "MonthlyAverage", "Mid", EOMONTH($A291, 0))</f>
        <v>202.3</v>
      </c>
      <c r="I291" s="141">
        <f>_xll.GetPrice(I$2, "MonthlyAverage", "Mid", EOMONTH($A291, 0))</f>
        <v>207.3</v>
      </c>
      <c r="J291" s="127">
        <f t="shared" si="79"/>
        <v>5</v>
      </c>
      <c r="K291" s="141">
        <f>_xll.GetPrice(K$2, , "Mid", EOMONTH($A291, 0))</f>
        <v>182.5</v>
      </c>
      <c r="L291" s="141">
        <f>_xll.GetPrice(L$2, , "Mid", EOMONTH($A291, 0))</f>
        <v>187.5</v>
      </c>
      <c r="M291" s="127">
        <f t="shared" si="70"/>
        <v>5</v>
      </c>
      <c r="N291" s="141">
        <f>_xll.GetPrice(N$2, , "Mid", EOMONTH($A291, 0))</f>
        <v>180</v>
      </c>
      <c r="O291" s="141" t="str">
        <f>_xll.GetPrice(O$2, , "Mid", EOMONTH($A291, 0))</f>
        <v>#N/A No price available before 15/03/2019</v>
      </c>
      <c r="P291" s="127" t="e">
        <f t="shared" si="71"/>
        <v>#VALUE!</v>
      </c>
      <c r="Q291" s="141">
        <f>_xll.GetPrice(Q$2, "MonthlyAverage", "Mid", EOMONTH($A291, 0))</f>
        <v>57</v>
      </c>
      <c r="R291" s="141">
        <f>_xll.GetPrice(R$2, , "Mid", EOMONTH($A291, 0))</f>
        <v>110</v>
      </c>
      <c r="S291" s="141">
        <f>_xll.GetPrice(S$2, , "Mid", EOMONTH($A291, 0))</f>
        <v>135</v>
      </c>
      <c r="T291" s="127">
        <f t="shared" si="80"/>
        <v>25</v>
      </c>
      <c r="U291" s="141">
        <f>_xll.GetPrice(U$2, "MonthlyAverage", "Mid", EOMONTH($A291, 0))</f>
        <v>214.1</v>
      </c>
      <c r="V291" s="141">
        <f>_xll.GetPrice(V$2, "MonthlyAverage", "Mid", EOMONTH($A291, 0))</f>
        <v>234.32</v>
      </c>
      <c r="W291" s="127">
        <f t="shared" si="81"/>
        <v>20.22</v>
      </c>
      <c r="X291" s="141">
        <f>_xll.GetPrice(X$2, "MonthlyAverage", "Mid", EOMONTH($A291, 0))</f>
        <v>203.2</v>
      </c>
      <c r="Y291" s="141">
        <f>_xll.GetPrice(Y$2, "MonthlyAverage", "Mid", EOMONTH($A291, 0))</f>
        <v>216.71</v>
      </c>
      <c r="Z291" s="141">
        <f>_xll.GetPrice(Z$2, "MonthlyAverage", "Mid", EOMONTH($A291, 0))</f>
        <v>207.2</v>
      </c>
      <c r="AA291" s="141">
        <f>_xll.GetPrice(AA$2, "MonthlyAverage", "Mid", EOMONTH($A291, 0))</f>
        <v>212.1</v>
      </c>
      <c r="AB291" s="127">
        <f t="shared" si="82"/>
        <v>4.9000000000000057</v>
      </c>
      <c r="AC291" s="142">
        <f t="shared" si="72"/>
        <v>2.5</v>
      </c>
      <c r="AD291" s="119" t="e">
        <f t="shared" si="73"/>
        <v>#VALUE!</v>
      </c>
      <c r="AE291" s="119">
        <f t="shared" si="74"/>
        <v>1.9699999999999989</v>
      </c>
      <c r="AF291" s="119">
        <f t="shared" si="75"/>
        <v>10.819999999999993</v>
      </c>
      <c r="AG291" s="119">
        <f t="shared" si="76"/>
        <v>9.5100000000000193</v>
      </c>
      <c r="AH291" s="119"/>
      <c r="AI291" s="119"/>
      <c r="AJ291" s="119"/>
      <c r="AK291" s="119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  <c r="AY291" s="119"/>
      <c r="AZ291" s="119"/>
      <c r="BA291" s="119"/>
      <c r="BB291" s="119"/>
      <c r="BC291" s="119"/>
      <c r="BD291" s="119"/>
      <c r="BE291" s="119"/>
      <c r="BF291" s="119"/>
      <c r="BG291" s="119"/>
      <c r="BH291" s="119"/>
      <c r="BI291" s="119"/>
      <c r="BJ291" s="119"/>
      <c r="BK291" s="119"/>
      <c r="BL291" s="119"/>
      <c r="BM291" s="119"/>
      <c r="BN291" s="119"/>
      <c r="BO291" s="119"/>
      <c r="BP291" s="119"/>
      <c r="BQ291" s="119"/>
      <c r="BR291" s="119"/>
      <c r="BS291" s="119"/>
      <c r="BT291" s="119"/>
      <c r="BU291" s="119"/>
      <c r="BV291" s="119"/>
      <c r="BW291" s="119"/>
      <c r="BX291" s="119"/>
      <c r="BY291" s="119"/>
      <c r="BZ291" s="119"/>
      <c r="CA291" s="119"/>
      <c r="CB291" s="119"/>
      <c r="CC291" s="119"/>
      <c r="CD291" s="119"/>
      <c r="CE291" s="119"/>
      <c r="CF291" s="119"/>
      <c r="CG291" s="119"/>
      <c r="CH291" s="119"/>
      <c r="CI291" s="119"/>
      <c r="CJ291" s="119"/>
      <c r="CK291" s="119"/>
      <c r="CL291" s="119"/>
      <c r="CM291" s="119"/>
      <c r="CN291" s="119"/>
      <c r="CO291" s="119"/>
      <c r="CP291" s="119"/>
      <c r="CQ291" s="119"/>
      <c r="CR291" s="119"/>
      <c r="CS291" s="119"/>
      <c r="CT291" s="119"/>
      <c r="CU291" s="119"/>
      <c r="CV291" s="119"/>
      <c r="CW291" s="119"/>
      <c r="CX291" s="119"/>
      <c r="CY291" s="119"/>
      <c r="CZ291" s="119"/>
      <c r="DA291" s="119"/>
      <c r="DB291" s="119"/>
      <c r="DC291" s="119"/>
      <c r="DD291" s="119"/>
      <c r="DE291" s="119"/>
      <c r="DF291" s="119"/>
      <c r="DG291" s="119"/>
      <c r="DH291" s="119"/>
      <c r="DI291" s="119"/>
      <c r="DJ291" s="119"/>
      <c r="DK291" s="119"/>
      <c r="DL291" s="119"/>
      <c r="DM291" s="119"/>
      <c r="DN291" s="119"/>
      <c r="DO291" s="119"/>
      <c r="DP291" s="119"/>
      <c r="DQ291" s="119"/>
      <c r="DR291" s="119"/>
      <c r="DS291" s="119"/>
      <c r="DT291" s="119"/>
      <c r="DU291" s="119"/>
      <c r="DV291" s="119"/>
      <c r="DW291" s="119"/>
      <c r="DX291" s="119"/>
      <c r="DY291" s="119"/>
      <c r="DZ291" s="119"/>
      <c r="EA291" s="119"/>
      <c r="EB291" s="119"/>
      <c r="EC291" s="119"/>
      <c r="ED291" s="119"/>
      <c r="EE291" s="119"/>
      <c r="EF291" s="119"/>
      <c r="EG291" s="119"/>
      <c r="EH291" s="119"/>
      <c r="EI291" s="119"/>
      <c r="EJ291" s="119"/>
      <c r="EK291" s="119"/>
      <c r="EL291" s="119"/>
      <c r="EM291" s="119"/>
      <c r="EN291" s="119"/>
      <c r="EO291" s="119"/>
      <c r="EP291" s="119"/>
      <c r="EQ291" s="119"/>
      <c r="ER291" s="119"/>
      <c r="ES291" s="119"/>
      <c r="ET291" s="119"/>
      <c r="EU291" s="119"/>
      <c r="EV291" s="119"/>
      <c r="EW291" s="119"/>
      <c r="EX291" s="119"/>
      <c r="EY291" s="119"/>
      <c r="EZ291" s="119"/>
      <c r="FA291" s="119"/>
      <c r="FB291" s="119"/>
      <c r="FC291" s="119"/>
    </row>
    <row r="292" spans="1:159" s="121" customFormat="1" x14ac:dyDescent="0.3">
      <c r="A292" s="124">
        <v>42644</v>
      </c>
      <c r="B292" s="143">
        <f>_xll.GetPrice(B$2, "MonthlyAverage", "Mid", EOMONTH($A292, 0))</f>
        <v>217.74</v>
      </c>
      <c r="C292" s="141">
        <f>_xll.GetPrice(C$2, "MonthlyAverage", "Mid", EOMONTH($A292, 0))</f>
        <v>227.25</v>
      </c>
      <c r="D292" s="127">
        <f t="shared" si="77"/>
        <v>9.5099999999999909</v>
      </c>
      <c r="E292" s="141">
        <f>_xll.GetPrice(E$2, "MonthlyAverage", "Mid", EOMONTH($A292, 0))</f>
        <v>203.34</v>
      </c>
      <c r="F292" s="141">
        <f>_xll.GetPrice(F$2, "MonthlyAverage", "Mid", EOMONTH($A292, 0))</f>
        <v>214.25</v>
      </c>
      <c r="G292" s="127">
        <f t="shared" si="78"/>
        <v>10.909999999999997</v>
      </c>
      <c r="H292" s="141">
        <f>_xll.GetPrice(H$2, "MonthlyAverage", "Mid", EOMONTH($A292, 0))</f>
        <v>208.13</v>
      </c>
      <c r="I292" s="141">
        <f>_xll.GetPrice(I$2, "MonthlyAverage", "Mid", EOMONTH($A292, 0))</f>
        <v>213.13</v>
      </c>
      <c r="J292" s="127">
        <f t="shared" si="79"/>
        <v>5</v>
      </c>
      <c r="K292" s="141">
        <f>_xll.GetPrice(K$2, , "Mid", EOMONTH($A292, 0))</f>
        <v>172.5</v>
      </c>
      <c r="L292" s="141">
        <f>_xll.GetPrice(L$2, , "Mid", EOMONTH($A292, 0))</f>
        <v>176.5</v>
      </c>
      <c r="M292" s="127">
        <f t="shared" si="70"/>
        <v>4</v>
      </c>
      <c r="N292" s="141">
        <f>_xll.GetPrice(N$2, , "Mid", EOMONTH($A292, 0))</f>
        <v>177.5</v>
      </c>
      <c r="O292" s="141" t="str">
        <f>_xll.GetPrice(O$2, , "Mid", EOMONTH($A292, 0))</f>
        <v>#N/A No price available before 15/03/2019</v>
      </c>
      <c r="P292" s="127" t="e">
        <f t="shared" si="71"/>
        <v>#VALUE!</v>
      </c>
      <c r="Q292" s="141">
        <f>_xll.GetPrice(Q$2, "MonthlyAverage", "Mid", EOMONTH($A292, 0))</f>
        <v>56.25</v>
      </c>
      <c r="R292" s="141">
        <f>_xll.GetPrice(R$2, , "Mid", EOMONTH($A292, 0))</f>
        <v>105</v>
      </c>
      <c r="S292" s="141">
        <f>_xll.GetPrice(S$2, , "Mid", EOMONTH($A292, 0))</f>
        <v>130</v>
      </c>
      <c r="T292" s="127">
        <f t="shared" si="80"/>
        <v>25</v>
      </c>
      <c r="U292" s="141">
        <f>_xll.GetPrice(U$2, "MonthlyAverage", "Mid", EOMONTH($A292, 0))</f>
        <v>218.88</v>
      </c>
      <c r="V292" s="141">
        <f>_xll.GetPrice(V$2, "MonthlyAverage", "Mid", EOMONTH($A292, 0))</f>
        <v>234.02</v>
      </c>
      <c r="W292" s="127">
        <f t="shared" si="81"/>
        <v>15.140000000000015</v>
      </c>
      <c r="X292" s="141">
        <f>_xll.GetPrice(X$2, "MonthlyAverage", "Mid", EOMONTH($A292, 0))</f>
        <v>195.5</v>
      </c>
      <c r="Y292" s="141">
        <f>_xll.GetPrice(Y$2, "MonthlyAverage", "Mid", EOMONTH($A292, 0))</f>
        <v>202.62</v>
      </c>
      <c r="Z292" s="141">
        <f>_xll.GetPrice(Z$2, "MonthlyAverage", "Mid", EOMONTH($A292, 0))</f>
        <v>206.05</v>
      </c>
      <c r="AA292" s="141">
        <f>_xll.GetPrice(AA$2, "MonthlyAverage", "Mid", EOMONTH($A292, 0))</f>
        <v>210.99</v>
      </c>
      <c r="AB292" s="127">
        <f t="shared" si="82"/>
        <v>4.9399999999999977</v>
      </c>
      <c r="AC292" s="142">
        <f t="shared" si="72"/>
        <v>-5</v>
      </c>
      <c r="AD292" s="119" t="e">
        <f t="shared" si="73"/>
        <v>#VALUE!</v>
      </c>
      <c r="AE292" s="119">
        <f t="shared" si="74"/>
        <v>1.1399999999999864</v>
      </c>
      <c r="AF292" s="119">
        <f t="shared" si="75"/>
        <v>6.7700000000000102</v>
      </c>
      <c r="AG292" s="119">
        <f t="shared" si="76"/>
        <v>-3.4300000000000068</v>
      </c>
      <c r="AH292" s="119"/>
      <c r="AI292" s="119"/>
      <c r="AJ292" s="119"/>
      <c r="AK292" s="119"/>
      <c r="AL292" s="119"/>
      <c r="AM292" s="119"/>
      <c r="AN292" s="119"/>
      <c r="AO292" s="119"/>
      <c r="AP292" s="119"/>
      <c r="AQ292" s="119"/>
      <c r="AR292" s="119"/>
      <c r="AS292" s="119"/>
      <c r="AT292" s="119"/>
      <c r="AU292" s="119"/>
      <c r="AV292" s="119"/>
      <c r="AW292" s="119"/>
      <c r="AX292" s="119"/>
      <c r="AY292" s="119"/>
      <c r="AZ292" s="119"/>
      <c r="BA292" s="119"/>
      <c r="BB292" s="119"/>
      <c r="BC292" s="119"/>
      <c r="BD292" s="119"/>
      <c r="BE292" s="119"/>
      <c r="BF292" s="119"/>
      <c r="BG292" s="119"/>
      <c r="BH292" s="119"/>
      <c r="BI292" s="119"/>
      <c r="BJ292" s="119"/>
      <c r="BK292" s="119"/>
      <c r="BL292" s="119"/>
      <c r="BM292" s="119"/>
      <c r="BN292" s="119"/>
      <c r="BO292" s="119"/>
      <c r="BP292" s="119"/>
      <c r="BQ292" s="119"/>
      <c r="BR292" s="119"/>
      <c r="BS292" s="119"/>
      <c r="BT292" s="119"/>
      <c r="BU292" s="119"/>
      <c r="BV292" s="119"/>
      <c r="BW292" s="119"/>
      <c r="BX292" s="119"/>
      <c r="BY292" s="119"/>
      <c r="BZ292" s="119"/>
      <c r="CA292" s="119"/>
      <c r="CB292" s="119"/>
      <c r="CC292" s="119"/>
      <c r="CD292" s="119"/>
      <c r="CE292" s="119"/>
      <c r="CF292" s="119"/>
      <c r="CG292" s="119"/>
      <c r="CH292" s="119"/>
      <c r="CI292" s="119"/>
      <c r="CJ292" s="119"/>
      <c r="CK292" s="119"/>
      <c r="CL292" s="119"/>
      <c r="CM292" s="119"/>
      <c r="CN292" s="119"/>
      <c r="CO292" s="119"/>
      <c r="CP292" s="119"/>
      <c r="CQ292" s="119"/>
      <c r="CR292" s="119"/>
      <c r="CS292" s="119"/>
      <c r="CT292" s="119"/>
      <c r="CU292" s="119"/>
      <c r="CV292" s="119"/>
      <c r="CW292" s="119"/>
      <c r="CX292" s="119"/>
      <c r="CY292" s="119"/>
      <c r="CZ292" s="119"/>
      <c r="DA292" s="119"/>
      <c r="DB292" s="119"/>
      <c r="DC292" s="119"/>
      <c r="DD292" s="119"/>
      <c r="DE292" s="119"/>
      <c r="DF292" s="119"/>
      <c r="DG292" s="119"/>
      <c r="DH292" s="119"/>
      <c r="DI292" s="119"/>
      <c r="DJ292" s="119"/>
      <c r="DK292" s="119"/>
      <c r="DL292" s="119"/>
      <c r="DM292" s="119"/>
      <c r="DN292" s="119"/>
      <c r="DO292" s="119"/>
      <c r="DP292" s="119"/>
      <c r="DQ292" s="119"/>
      <c r="DR292" s="119"/>
      <c r="DS292" s="119"/>
      <c r="DT292" s="119"/>
      <c r="DU292" s="119"/>
      <c r="DV292" s="119"/>
      <c r="DW292" s="119"/>
      <c r="DX292" s="119"/>
      <c r="DY292" s="119"/>
      <c r="DZ292" s="119"/>
      <c r="EA292" s="119"/>
      <c r="EB292" s="119"/>
      <c r="EC292" s="119"/>
      <c r="ED292" s="119"/>
      <c r="EE292" s="119"/>
      <c r="EF292" s="119"/>
      <c r="EG292" s="119"/>
      <c r="EH292" s="119"/>
      <c r="EI292" s="119"/>
      <c r="EJ292" s="119"/>
      <c r="EK292" s="119"/>
      <c r="EL292" s="119"/>
      <c r="EM292" s="119"/>
      <c r="EN292" s="119"/>
      <c r="EO292" s="119"/>
      <c r="EP292" s="119"/>
      <c r="EQ292" s="119"/>
      <c r="ER292" s="119"/>
      <c r="ES292" s="119"/>
      <c r="ET292" s="119"/>
      <c r="EU292" s="119"/>
      <c r="EV292" s="119"/>
      <c r="EW292" s="119"/>
      <c r="EX292" s="119"/>
      <c r="EY292" s="119"/>
      <c r="EZ292" s="119"/>
      <c r="FA292" s="119"/>
      <c r="FB292" s="119"/>
      <c r="FC292" s="119"/>
    </row>
    <row r="293" spans="1:159" s="121" customFormat="1" x14ac:dyDescent="0.3">
      <c r="A293" s="124">
        <v>42675</v>
      </c>
      <c r="B293" s="143">
        <f>_xll.GetPrice(B$2, "MonthlyAverage", "Mid", EOMONTH($A293, 0))</f>
        <v>258.75</v>
      </c>
      <c r="C293" s="141">
        <f>_xll.GetPrice(C$2, "MonthlyAverage", "Mid", EOMONTH($A293, 0))</f>
        <v>270.25</v>
      </c>
      <c r="D293" s="127">
        <f t="shared" si="77"/>
        <v>11.5</v>
      </c>
      <c r="E293" s="141">
        <f>_xll.GetPrice(E$2, "MonthlyAverage", "Mid", EOMONTH($A293, 0))</f>
        <v>243.17</v>
      </c>
      <c r="F293" s="141">
        <f>_xll.GetPrice(F$2, "MonthlyAverage", "Mid", EOMONTH($A293, 0))</f>
        <v>257.25</v>
      </c>
      <c r="G293" s="127">
        <f t="shared" si="78"/>
        <v>14.080000000000013</v>
      </c>
      <c r="H293" s="141">
        <f>_xll.GetPrice(H$2, "MonthlyAverage", "Mid", EOMONTH($A293, 0))</f>
        <v>249.75</v>
      </c>
      <c r="I293" s="141">
        <f>_xll.GetPrice(I$2, "MonthlyAverage", "Mid", EOMONTH($A293, 0))</f>
        <v>254.75</v>
      </c>
      <c r="J293" s="127">
        <f t="shared" si="79"/>
        <v>5</v>
      </c>
      <c r="K293" s="141">
        <f>_xll.GetPrice(K$2, , "Mid", EOMONTH($A293, 0))</f>
        <v>212.5</v>
      </c>
      <c r="L293" s="141">
        <f>_xll.GetPrice(L$2, , "Mid", EOMONTH($A293, 0))</f>
        <v>217.5</v>
      </c>
      <c r="M293" s="127">
        <f t="shared" si="70"/>
        <v>5</v>
      </c>
      <c r="N293" s="141">
        <f>_xll.GetPrice(N$2, , "Mid", EOMONTH($A293, 0))</f>
        <v>215</v>
      </c>
      <c r="O293" s="141" t="str">
        <f>_xll.GetPrice(O$2, , "Mid", EOMONTH($A293, 0))</f>
        <v>#N/A No price available before 15/03/2019</v>
      </c>
      <c r="P293" s="127" t="e">
        <f t="shared" si="71"/>
        <v>#VALUE!</v>
      </c>
      <c r="Q293" s="141">
        <f>_xll.GetPrice(Q$2, "MonthlyAverage", "Mid", EOMONTH($A293, 0))</f>
        <v>80</v>
      </c>
      <c r="R293" s="141">
        <f>_xll.GetPrice(R$2, , "Mid", EOMONTH($A293, 0))</f>
        <v>125</v>
      </c>
      <c r="S293" s="141">
        <f>_xll.GetPrice(S$2, , "Mid", EOMONTH($A293, 0))</f>
        <v>150</v>
      </c>
      <c r="T293" s="127">
        <f t="shared" si="80"/>
        <v>25</v>
      </c>
      <c r="U293" s="141">
        <f>_xll.GetPrice(U$2, "MonthlyAverage", "Mid", EOMONTH($A293, 0))</f>
        <v>235.5</v>
      </c>
      <c r="V293" s="141">
        <f>_xll.GetPrice(V$2, "MonthlyAverage", "Mid", EOMONTH($A293, 0))</f>
        <v>265.14999999999998</v>
      </c>
      <c r="W293" s="127">
        <f t="shared" si="81"/>
        <v>29.649999999999977</v>
      </c>
      <c r="X293" s="141">
        <f>_xll.GetPrice(X$2, "MonthlyAverage", "Mid", EOMONTH($A293, 0))</f>
        <v>235</v>
      </c>
      <c r="Y293" s="141">
        <f>_xll.GetPrice(Y$2, "MonthlyAverage", "Mid", EOMONTH($A293, 0))</f>
        <v>229.7</v>
      </c>
      <c r="Z293" s="141">
        <f>_xll.GetPrice(Z$2, "MonthlyAverage", "Mid", EOMONTH($A293, 0))</f>
        <v>245.59</v>
      </c>
      <c r="AA293" s="141">
        <f>_xll.GetPrice(AA$2, "MonthlyAverage", "Mid", EOMONTH($A293, 0))</f>
        <v>250.21</v>
      </c>
      <c r="AB293" s="127">
        <f t="shared" si="82"/>
        <v>4.6200000000000045</v>
      </c>
      <c r="AC293" s="142">
        <f t="shared" si="72"/>
        <v>-2.5</v>
      </c>
      <c r="AD293" s="119" t="e">
        <f t="shared" si="73"/>
        <v>#VALUE!</v>
      </c>
      <c r="AE293" s="119">
        <f t="shared" si="74"/>
        <v>-23.25</v>
      </c>
      <c r="AF293" s="119">
        <f t="shared" si="75"/>
        <v>-5.1000000000000227</v>
      </c>
      <c r="AG293" s="119">
        <f t="shared" si="76"/>
        <v>-15.890000000000015</v>
      </c>
      <c r="AH293" s="119"/>
      <c r="AI293" s="119"/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  <c r="BB293" s="119"/>
      <c r="BC293" s="119"/>
      <c r="BD293" s="119"/>
      <c r="BE293" s="119"/>
      <c r="BF293" s="119"/>
      <c r="BG293" s="119"/>
      <c r="BH293" s="119"/>
      <c r="BI293" s="119"/>
      <c r="BJ293" s="119"/>
      <c r="BK293" s="119"/>
      <c r="BL293" s="119"/>
      <c r="BM293" s="119"/>
      <c r="BN293" s="119"/>
      <c r="BO293" s="119"/>
      <c r="BP293" s="119"/>
      <c r="BQ293" s="119"/>
      <c r="BR293" s="119"/>
      <c r="BS293" s="119"/>
      <c r="BT293" s="119"/>
      <c r="BU293" s="119"/>
      <c r="BV293" s="119"/>
      <c r="BW293" s="119"/>
      <c r="BX293" s="119"/>
      <c r="BY293" s="119"/>
      <c r="BZ293" s="119"/>
      <c r="CA293" s="119"/>
      <c r="CB293" s="119"/>
      <c r="CC293" s="119"/>
      <c r="CD293" s="119"/>
      <c r="CE293" s="119"/>
      <c r="CF293" s="119"/>
      <c r="CG293" s="119"/>
      <c r="CH293" s="119"/>
      <c r="CI293" s="119"/>
      <c r="CJ293" s="119"/>
      <c r="CK293" s="119"/>
      <c r="CL293" s="119"/>
      <c r="CM293" s="119"/>
      <c r="CN293" s="119"/>
      <c r="CO293" s="119"/>
      <c r="CP293" s="119"/>
      <c r="CQ293" s="119"/>
      <c r="CR293" s="119"/>
      <c r="CS293" s="119"/>
      <c r="CT293" s="119"/>
      <c r="CU293" s="119"/>
      <c r="CV293" s="119"/>
      <c r="CW293" s="119"/>
      <c r="CX293" s="119"/>
      <c r="CY293" s="119"/>
      <c r="CZ293" s="119"/>
      <c r="DA293" s="119"/>
      <c r="DB293" s="119"/>
      <c r="DC293" s="119"/>
      <c r="DD293" s="119"/>
      <c r="DE293" s="119"/>
      <c r="DF293" s="119"/>
      <c r="DG293" s="119"/>
      <c r="DH293" s="119"/>
      <c r="DI293" s="119"/>
      <c r="DJ293" s="119"/>
      <c r="DK293" s="119"/>
      <c r="DL293" s="119"/>
      <c r="DM293" s="119"/>
      <c r="DN293" s="119"/>
      <c r="DO293" s="119"/>
      <c r="DP293" s="119"/>
      <c r="DQ293" s="119"/>
      <c r="DR293" s="119"/>
      <c r="DS293" s="119"/>
      <c r="DT293" s="119"/>
      <c r="DU293" s="119"/>
      <c r="DV293" s="119"/>
      <c r="DW293" s="119"/>
      <c r="DX293" s="119"/>
      <c r="DY293" s="119"/>
      <c r="DZ293" s="119"/>
      <c r="EA293" s="119"/>
      <c r="EB293" s="119"/>
      <c r="EC293" s="119"/>
      <c r="ED293" s="119"/>
      <c r="EE293" s="119"/>
      <c r="EF293" s="119"/>
      <c r="EG293" s="119"/>
      <c r="EH293" s="119"/>
      <c r="EI293" s="119"/>
      <c r="EJ293" s="119"/>
      <c r="EK293" s="119"/>
      <c r="EL293" s="119"/>
      <c r="EM293" s="119"/>
      <c r="EN293" s="119"/>
      <c r="EO293" s="119"/>
      <c r="EP293" s="119"/>
      <c r="EQ293" s="119"/>
      <c r="ER293" s="119"/>
      <c r="ES293" s="119"/>
      <c r="ET293" s="119"/>
      <c r="EU293" s="119"/>
      <c r="EV293" s="119"/>
      <c r="EW293" s="119"/>
      <c r="EX293" s="119"/>
      <c r="EY293" s="119"/>
      <c r="EZ293" s="119"/>
      <c r="FA293" s="119"/>
      <c r="FB293" s="119"/>
      <c r="FC293" s="119"/>
    </row>
    <row r="294" spans="1:159" s="121" customFormat="1" x14ac:dyDescent="0.3">
      <c r="A294" s="124">
        <v>42705</v>
      </c>
      <c r="B294" s="143">
        <f>_xll.GetPrice(B$2, "MonthlyAverage", "Mid", EOMONTH($A294, 0))</f>
        <v>272.33999999999997</v>
      </c>
      <c r="C294" s="141">
        <f>_xll.GetPrice(C$2, "MonthlyAverage", "Mid", EOMONTH($A294, 0))</f>
        <v>284.60000000000002</v>
      </c>
      <c r="D294" s="127">
        <f t="shared" si="77"/>
        <v>12.260000000000048</v>
      </c>
      <c r="E294" s="141">
        <f>_xll.GetPrice(E$2, "MonthlyAverage", "Mid", EOMONTH($A294, 0))</f>
        <v>254.69</v>
      </c>
      <c r="F294" s="141">
        <f>_xll.GetPrice(F$2, "MonthlyAverage", "Mid", EOMONTH($A294, 0))</f>
        <v>268.39999999999998</v>
      </c>
      <c r="G294" s="127">
        <f t="shared" si="78"/>
        <v>13.70999999999998</v>
      </c>
      <c r="H294" s="141">
        <f>_xll.GetPrice(H$2, "MonthlyAverage", "Mid", EOMONTH($A294, 0))</f>
        <v>262.2</v>
      </c>
      <c r="I294" s="141">
        <f>_xll.GetPrice(I$2, "MonthlyAverage", "Mid", EOMONTH($A294, 0))</f>
        <v>267.2</v>
      </c>
      <c r="J294" s="127">
        <f t="shared" si="79"/>
        <v>5</v>
      </c>
      <c r="K294" s="141">
        <f>_xll.GetPrice(K$2, , "Mid", EOMONTH($A294, 0))</f>
        <v>217.5</v>
      </c>
      <c r="L294" s="141">
        <f>_xll.GetPrice(L$2, , "Mid", EOMONTH($A294, 0))</f>
        <v>222.5</v>
      </c>
      <c r="M294" s="127">
        <f t="shared" si="70"/>
        <v>5</v>
      </c>
      <c r="N294" s="141">
        <f>_xll.GetPrice(N$2, , "Mid", EOMONTH($A294, 0))</f>
        <v>222.5</v>
      </c>
      <c r="O294" s="141" t="str">
        <f>_xll.GetPrice(O$2, , "Mid", EOMONTH($A294, 0))</f>
        <v>#N/A No price available before 15/03/2019</v>
      </c>
      <c r="P294" s="127" t="e">
        <f t="shared" si="71"/>
        <v>#VALUE!</v>
      </c>
      <c r="Q294" s="141">
        <f>_xll.GetPrice(Q$2, "MonthlyAverage", "Mid", EOMONTH($A294, 0))</f>
        <v>80</v>
      </c>
      <c r="R294" s="141">
        <f>_xll.GetPrice(R$2, , "Mid", EOMONTH($A294, 0))</f>
        <v>135</v>
      </c>
      <c r="S294" s="141">
        <f>_xll.GetPrice(S$2, , "Mid", EOMONTH($A294, 0))</f>
        <v>160</v>
      </c>
      <c r="T294" s="127">
        <f t="shared" si="80"/>
        <v>25</v>
      </c>
      <c r="U294" s="141">
        <f>_xll.GetPrice(U$2, "MonthlyAverage", "Mid", EOMONTH($A294, 0))</f>
        <v>240.5</v>
      </c>
      <c r="V294" s="141">
        <f>_xll.GetPrice(V$2, "MonthlyAverage", "Mid", EOMONTH($A294, 0))</f>
        <v>269.08999999999997</v>
      </c>
      <c r="W294" s="127">
        <f t="shared" si="81"/>
        <v>28.589999999999975</v>
      </c>
      <c r="X294" s="141">
        <f>_xll.GetPrice(X$2, "MonthlyAverage", "Mid", EOMONTH($A294, 0))</f>
        <v>251.3</v>
      </c>
      <c r="Y294" s="141">
        <f>_xll.GetPrice(Y$2, "MonthlyAverage", "Mid", EOMONTH($A294, 0))</f>
        <v>255.2</v>
      </c>
      <c r="Z294" s="141">
        <f>_xll.GetPrice(Z$2, "MonthlyAverage", "Mid", EOMONTH($A294, 0))</f>
        <v>266.33</v>
      </c>
      <c r="AA294" s="141">
        <f>_xll.GetPrice(AA$2, "MonthlyAverage", "Mid", EOMONTH($A294, 0))</f>
        <v>271.33</v>
      </c>
      <c r="AB294" s="127">
        <f t="shared" si="82"/>
        <v>5</v>
      </c>
      <c r="AC294" s="142">
        <f t="shared" si="72"/>
        <v>-5</v>
      </c>
      <c r="AD294" s="119" t="e">
        <f t="shared" si="73"/>
        <v>#VALUE!</v>
      </c>
      <c r="AE294" s="119">
        <f t="shared" si="74"/>
        <v>-31.839999999999975</v>
      </c>
      <c r="AF294" s="119">
        <f t="shared" si="75"/>
        <v>-15.510000000000048</v>
      </c>
      <c r="AG294" s="119">
        <f t="shared" si="76"/>
        <v>-11.129999999999995</v>
      </c>
      <c r="AH294" s="119"/>
      <c r="AI294" s="119"/>
      <c r="AJ294" s="119"/>
      <c r="AK294" s="119"/>
      <c r="AL294" s="119"/>
      <c r="AM294" s="119"/>
      <c r="AN294" s="119"/>
      <c r="AO294" s="119"/>
      <c r="AP294" s="119"/>
      <c r="AQ294" s="119"/>
      <c r="AR294" s="119"/>
      <c r="AS294" s="119"/>
      <c r="AT294" s="119"/>
      <c r="AU294" s="119"/>
      <c r="AV294" s="119"/>
      <c r="AW294" s="119"/>
      <c r="AX294" s="119"/>
      <c r="AY294" s="119"/>
      <c r="AZ294" s="119"/>
      <c r="BA294" s="119"/>
      <c r="BB294" s="119"/>
      <c r="BC294" s="119"/>
      <c r="BD294" s="119"/>
      <c r="BE294" s="119"/>
      <c r="BF294" s="119"/>
      <c r="BG294" s="119"/>
      <c r="BH294" s="119"/>
      <c r="BI294" s="119"/>
      <c r="BJ294" s="119"/>
      <c r="BK294" s="119"/>
      <c r="BL294" s="119"/>
      <c r="BM294" s="119"/>
      <c r="BN294" s="119"/>
      <c r="BO294" s="119"/>
      <c r="BP294" s="119"/>
      <c r="BQ294" s="119"/>
      <c r="BR294" s="119"/>
      <c r="BS294" s="119"/>
      <c r="BT294" s="119"/>
      <c r="BU294" s="119"/>
      <c r="BV294" s="119"/>
      <c r="BW294" s="119"/>
      <c r="BX294" s="119"/>
      <c r="BY294" s="119"/>
      <c r="BZ294" s="119"/>
      <c r="CA294" s="119"/>
      <c r="CB294" s="119"/>
      <c r="CC294" s="119"/>
      <c r="CD294" s="119"/>
      <c r="CE294" s="119"/>
      <c r="CF294" s="119"/>
      <c r="CG294" s="119"/>
      <c r="CH294" s="119"/>
      <c r="CI294" s="119"/>
      <c r="CJ294" s="119"/>
      <c r="CK294" s="119"/>
      <c r="CL294" s="119"/>
      <c r="CM294" s="119"/>
      <c r="CN294" s="119"/>
      <c r="CO294" s="119"/>
      <c r="CP294" s="119"/>
      <c r="CQ294" s="119"/>
      <c r="CR294" s="119"/>
      <c r="CS294" s="119"/>
      <c r="CT294" s="119"/>
      <c r="CU294" s="119"/>
      <c r="CV294" s="119"/>
      <c r="CW294" s="119"/>
      <c r="CX294" s="119"/>
      <c r="CY294" s="119"/>
      <c r="CZ294" s="119"/>
      <c r="DA294" s="119"/>
      <c r="DB294" s="119"/>
      <c r="DC294" s="119"/>
      <c r="DD294" s="119"/>
      <c r="DE294" s="119"/>
      <c r="DF294" s="119"/>
      <c r="DG294" s="119"/>
      <c r="DH294" s="119"/>
      <c r="DI294" s="119"/>
      <c r="DJ294" s="119"/>
      <c r="DK294" s="119"/>
      <c r="DL294" s="119"/>
      <c r="DM294" s="119"/>
      <c r="DN294" s="119"/>
      <c r="DO294" s="119"/>
      <c r="DP294" s="119"/>
      <c r="DQ294" s="119"/>
      <c r="DR294" s="119"/>
      <c r="DS294" s="119"/>
      <c r="DT294" s="119"/>
      <c r="DU294" s="119"/>
      <c r="DV294" s="119"/>
      <c r="DW294" s="119"/>
      <c r="DX294" s="119"/>
      <c r="DY294" s="119"/>
      <c r="DZ294" s="119"/>
      <c r="EA294" s="119"/>
      <c r="EB294" s="119"/>
      <c r="EC294" s="119"/>
      <c r="ED294" s="119"/>
      <c r="EE294" s="119"/>
      <c r="EF294" s="119"/>
      <c r="EG294" s="119"/>
      <c r="EH294" s="119"/>
      <c r="EI294" s="119"/>
      <c r="EJ294" s="119"/>
      <c r="EK294" s="119"/>
      <c r="EL294" s="119"/>
      <c r="EM294" s="119"/>
      <c r="EN294" s="119"/>
      <c r="EO294" s="119"/>
      <c r="EP294" s="119"/>
      <c r="EQ294" s="119"/>
      <c r="ER294" s="119"/>
      <c r="ES294" s="119"/>
      <c r="ET294" s="119"/>
      <c r="EU294" s="119"/>
      <c r="EV294" s="119"/>
      <c r="EW294" s="119"/>
      <c r="EX294" s="119"/>
      <c r="EY294" s="119"/>
      <c r="EZ294" s="119"/>
      <c r="FA294" s="119"/>
      <c r="FB294" s="119"/>
      <c r="FC294" s="119"/>
    </row>
    <row r="295" spans="1:159" s="121" customFormat="1" x14ac:dyDescent="0.3">
      <c r="A295" s="124">
        <v>42736</v>
      </c>
      <c r="B295" s="143">
        <f>_xll.GetPrice(B$2, "MonthlyAverage", "Mid", EOMONTH($A295, 0))</f>
        <v>267.39</v>
      </c>
      <c r="C295" s="141">
        <f>_xll.GetPrice(C$2, "MonthlyAverage", "Mid", EOMONTH($A295, 0))</f>
        <v>281.63</v>
      </c>
      <c r="D295" s="127">
        <f t="shared" si="77"/>
        <v>14.240000000000009</v>
      </c>
      <c r="E295" s="141">
        <f>_xll.GetPrice(E$2, "MonthlyAverage", "Mid", EOMONTH($A295, 0))</f>
        <v>254.22</v>
      </c>
      <c r="F295" s="141">
        <f>_xll.GetPrice(F$2, "MonthlyAverage", "Mid", EOMONTH($A295, 0))</f>
        <v>262</v>
      </c>
      <c r="G295" s="127">
        <f t="shared" si="78"/>
        <v>7.7800000000000011</v>
      </c>
      <c r="H295" s="141">
        <f>_xll.GetPrice(H$2, "MonthlyAverage", "Mid", EOMONTH($A295, 0))</f>
        <v>255.63</v>
      </c>
      <c r="I295" s="141">
        <f>_xll.GetPrice(I$2, "MonthlyAverage", "Mid", EOMONTH($A295, 0))</f>
        <v>260.63</v>
      </c>
      <c r="J295" s="127">
        <f t="shared" si="79"/>
        <v>5</v>
      </c>
      <c r="K295" s="141">
        <f>_xll.GetPrice(K$2, , "Mid", EOMONTH($A295, 0))</f>
        <v>242.5</v>
      </c>
      <c r="L295" s="141">
        <f>_xll.GetPrice(L$2, , "Mid", EOMONTH($A295, 0))</f>
        <v>255</v>
      </c>
      <c r="M295" s="127">
        <f t="shared" si="70"/>
        <v>12.5</v>
      </c>
      <c r="N295" s="141">
        <f>_xll.GetPrice(N$2, , "Mid", EOMONTH($A295, 0))</f>
        <v>242.5</v>
      </c>
      <c r="O295" s="141" t="str">
        <f>_xll.GetPrice(O$2, , "Mid", EOMONTH($A295, 0))</f>
        <v>#N/A No price available before 15/03/2019</v>
      </c>
      <c r="P295" s="127" t="e">
        <f t="shared" si="71"/>
        <v>#VALUE!</v>
      </c>
      <c r="Q295" s="141">
        <f>_xll.GetPrice(Q$2, "MonthlyAverage", "Mid", EOMONTH($A295, 0))</f>
        <v>80.25</v>
      </c>
      <c r="R295" s="141">
        <f>_xll.GetPrice(R$2, , "Mid", EOMONTH($A295, 0))</f>
        <v>145</v>
      </c>
      <c r="S295" s="141">
        <f>_xll.GetPrice(S$2, , "Mid", EOMONTH($A295, 0))</f>
        <v>170</v>
      </c>
      <c r="T295" s="127">
        <f t="shared" si="80"/>
        <v>25</v>
      </c>
      <c r="U295" s="141">
        <f>_xll.GetPrice(U$2, "MonthlyAverage", "Mid", EOMONTH($A295, 0))</f>
        <v>248.13</v>
      </c>
      <c r="V295" s="141">
        <f>_xll.GetPrice(V$2, "MonthlyAverage", "Mid", EOMONTH($A295, 0))</f>
        <v>286.48</v>
      </c>
      <c r="W295" s="127">
        <f t="shared" si="81"/>
        <v>38.350000000000023</v>
      </c>
      <c r="X295" s="141">
        <f>_xll.GetPrice(X$2, "MonthlyAverage", "Mid", EOMONTH($A295, 0))</f>
        <v>252.13</v>
      </c>
      <c r="Y295" s="141">
        <f>_xll.GetPrice(Y$2, "MonthlyAverage", "Mid", EOMONTH($A295, 0))</f>
        <v>263</v>
      </c>
      <c r="Z295" s="141">
        <f>_xll.GetPrice(Z$2, "MonthlyAverage", "Mid", EOMONTH($A295, 0))</f>
        <v>267.75</v>
      </c>
      <c r="AA295" s="141">
        <f>_xll.GetPrice(AA$2, "MonthlyAverage", "Mid", EOMONTH($A295, 0))</f>
        <v>272.75</v>
      </c>
      <c r="AB295" s="127">
        <f t="shared" si="82"/>
        <v>5</v>
      </c>
      <c r="AC295" s="142">
        <f t="shared" si="72"/>
        <v>0</v>
      </c>
      <c r="AD295" s="119" t="e">
        <f t="shared" si="73"/>
        <v>#VALUE!</v>
      </c>
      <c r="AE295" s="119">
        <f t="shared" si="74"/>
        <v>-19.259999999999991</v>
      </c>
      <c r="AF295" s="119">
        <f t="shared" si="75"/>
        <v>4.8500000000000227</v>
      </c>
      <c r="AG295" s="119">
        <f t="shared" si="76"/>
        <v>-4.75</v>
      </c>
      <c r="AH295" s="119"/>
      <c r="AI295" s="119"/>
      <c r="AJ295" s="119"/>
      <c r="AK295" s="119"/>
      <c r="AL295" s="119"/>
      <c r="AM295" s="119"/>
      <c r="AN295" s="119"/>
      <c r="AO295" s="119"/>
      <c r="AP295" s="119"/>
      <c r="AQ295" s="119"/>
      <c r="AR295" s="119"/>
      <c r="AS295" s="119"/>
      <c r="AT295" s="119"/>
      <c r="AU295" s="119"/>
      <c r="AV295" s="119"/>
      <c r="AW295" s="119"/>
      <c r="AX295" s="119"/>
      <c r="AY295" s="119"/>
      <c r="AZ295" s="119"/>
      <c r="BA295" s="119"/>
      <c r="BB295" s="119"/>
      <c r="BC295" s="119"/>
      <c r="BD295" s="119"/>
      <c r="BE295" s="119"/>
      <c r="BF295" s="119"/>
      <c r="BG295" s="119"/>
      <c r="BH295" s="119"/>
      <c r="BI295" s="119"/>
      <c r="BJ295" s="119"/>
      <c r="BK295" s="119"/>
      <c r="BL295" s="119"/>
      <c r="BM295" s="119"/>
      <c r="BN295" s="119"/>
      <c r="BO295" s="119"/>
      <c r="BP295" s="119"/>
      <c r="BQ295" s="119"/>
      <c r="BR295" s="119"/>
      <c r="BS295" s="119"/>
      <c r="BT295" s="119"/>
      <c r="BU295" s="119"/>
      <c r="BV295" s="119"/>
      <c r="BW295" s="119"/>
      <c r="BX295" s="119"/>
      <c r="BY295" s="119"/>
      <c r="BZ295" s="119"/>
      <c r="CA295" s="119"/>
      <c r="CB295" s="119"/>
      <c r="CC295" s="119"/>
      <c r="CD295" s="119"/>
      <c r="CE295" s="119"/>
      <c r="CF295" s="119"/>
      <c r="CG295" s="119"/>
      <c r="CH295" s="119"/>
      <c r="CI295" s="119"/>
      <c r="CJ295" s="119"/>
      <c r="CK295" s="119"/>
      <c r="CL295" s="119"/>
      <c r="CM295" s="119"/>
      <c r="CN295" s="119"/>
      <c r="CO295" s="119"/>
      <c r="CP295" s="119"/>
      <c r="CQ295" s="119"/>
      <c r="CR295" s="119"/>
      <c r="CS295" s="119"/>
      <c r="CT295" s="119"/>
      <c r="CU295" s="119"/>
      <c r="CV295" s="119"/>
      <c r="CW295" s="119"/>
      <c r="CX295" s="119"/>
      <c r="CY295" s="119"/>
      <c r="CZ295" s="119"/>
      <c r="DA295" s="119"/>
      <c r="DB295" s="119"/>
      <c r="DC295" s="119"/>
      <c r="DD295" s="119"/>
      <c r="DE295" s="119"/>
      <c r="DF295" s="119"/>
      <c r="DG295" s="119"/>
      <c r="DH295" s="119"/>
      <c r="DI295" s="119"/>
      <c r="DJ295" s="119"/>
      <c r="DK295" s="119"/>
      <c r="DL295" s="119"/>
      <c r="DM295" s="119"/>
      <c r="DN295" s="119"/>
      <c r="DO295" s="119"/>
      <c r="DP295" s="119"/>
      <c r="DQ295" s="119"/>
      <c r="DR295" s="119"/>
      <c r="DS295" s="119"/>
      <c r="DT295" s="119"/>
      <c r="DU295" s="119"/>
      <c r="DV295" s="119"/>
      <c r="DW295" s="119"/>
      <c r="DX295" s="119"/>
      <c r="DY295" s="119"/>
      <c r="DZ295" s="119"/>
      <c r="EA295" s="119"/>
      <c r="EB295" s="119"/>
      <c r="EC295" s="119"/>
      <c r="ED295" s="119"/>
      <c r="EE295" s="119"/>
      <c r="EF295" s="119"/>
      <c r="EG295" s="119"/>
      <c r="EH295" s="119"/>
      <c r="EI295" s="119"/>
      <c r="EJ295" s="119"/>
      <c r="EK295" s="119"/>
      <c r="EL295" s="119"/>
      <c r="EM295" s="119"/>
      <c r="EN295" s="119"/>
      <c r="EO295" s="119"/>
      <c r="EP295" s="119"/>
      <c r="EQ295" s="119"/>
      <c r="ER295" s="119"/>
      <c r="ES295" s="119"/>
      <c r="ET295" s="119"/>
      <c r="EU295" s="119"/>
      <c r="EV295" s="119"/>
      <c r="EW295" s="119"/>
      <c r="EX295" s="119"/>
      <c r="EY295" s="119"/>
      <c r="EZ295" s="119"/>
      <c r="FA295" s="119"/>
      <c r="FB295" s="119"/>
      <c r="FC295" s="119"/>
    </row>
    <row r="296" spans="1:159" s="121" customFormat="1" x14ac:dyDescent="0.3">
      <c r="A296" s="124">
        <v>42767</v>
      </c>
      <c r="B296" s="143">
        <f>_xll.GetPrice(B$2, "MonthlyAverage", "Mid", EOMONTH($A296, 0))</f>
        <v>258.77</v>
      </c>
      <c r="C296" s="141">
        <f>_xll.GetPrice(C$2, "MonthlyAverage", "Mid", EOMONTH($A296, 0))</f>
        <v>263.88</v>
      </c>
      <c r="D296" s="127">
        <f t="shared" si="77"/>
        <v>5.1100000000000136</v>
      </c>
      <c r="E296" s="141">
        <f>_xll.GetPrice(E$2, "MonthlyAverage", "Mid", EOMONTH($A296, 0))</f>
        <v>236.7</v>
      </c>
      <c r="F296" s="141">
        <f>_xll.GetPrice(F$2, "MonthlyAverage", "Mid", EOMONTH($A296, 0))</f>
        <v>242.63</v>
      </c>
      <c r="G296" s="127">
        <f t="shared" si="78"/>
        <v>5.9300000000000068</v>
      </c>
      <c r="H296" s="141">
        <f>_xll.GetPrice(H$2, "MonthlyAverage", "Mid", EOMONTH($A296, 0))</f>
        <v>240</v>
      </c>
      <c r="I296" s="141">
        <f>_xll.GetPrice(I$2, "MonthlyAverage", "Mid", EOMONTH($A296, 0))</f>
        <v>245</v>
      </c>
      <c r="J296" s="127">
        <f t="shared" si="79"/>
        <v>5</v>
      </c>
      <c r="K296" s="141">
        <f>_xll.GetPrice(K$2, , "Mid", EOMONTH($A296, 0))</f>
        <v>217.5</v>
      </c>
      <c r="L296" s="141">
        <f>_xll.GetPrice(L$2, , "Mid", EOMONTH($A296, 0))</f>
        <v>230</v>
      </c>
      <c r="M296" s="127">
        <f t="shared" si="70"/>
        <v>12.5</v>
      </c>
      <c r="N296" s="141">
        <f>_xll.GetPrice(N$2, , "Mid", EOMONTH($A296, 0))</f>
        <v>220</v>
      </c>
      <c r="O296" s="141" t="str">
        <f>_xll.GetPrice(O$2, , "Mid", EOMONTH($A296, 0))</f>
        <v>#N/A No price available before 15/03/2019</v>
      </c>
      <c r="P296" s="127" t="e">
        <f t="shared" si="71"/>
        <v>#VALUE!</v>
      </c>
      <c r="Q296" s="141">
        <f>_xll.GetPrice(Q$2, "MonthlyAverage", "Mid", EOMONTH($A296, 0))</f>
        <v>67.5</v>
      </c>
      <c r="R296" s="141">
        <f>_xll.GetPrice(R$2, , "Mid", EOMONTH($A296, 0))</f>
        <v>105</v>
      </c>
      <c r="S296" s="141">
        <f>_xll.GetPrice(S$2, , "Mid", EOMONTH($A296, 0))</f>
        <v>130</v>
      </c>
      <c r="T296" s="127">
        <f t="shared" si="80"/>
        <v>25</v>
      </c>
      <c r="U296" s="141">
        <f>_xll.GetPrice(U$2, "MonthlyAverage", "Mid", EOMONTH($A296, 0))</f>
        <v>245.63</v>
      </c>
      <c r="V296" s="141">
        <f>_xll.GetPrice(V$2, "MonthlyAverage", "Mid", EOMONTH($A296, 0))</f>
        <v>277.81</v>
      </c>
      <c r="W296" s="127">
        <f t="shared" si="81"/>
        <v>32.180000000000007</v>
      </c>
      <c r="X296" s="141">
        <f>_xll.GetPrice(X$2, "MonthlyAverage", "Mid", EOMONTH($A296, 0))</f>
        <v>247</v>
      </c>
      <c r="Y296" s="141">
        <f>_xll.GetPrice(Y$2, "MonthlyAverage", "Mid", EOMONTH($A296, 0))</f>
        <v>256.74</v>
      </c>
      <c r="Z296" s="141">
        <f>_xll.GetPrice(Z$2, "MonthlyAverage", "Mid", EOMONTH($A296, 0))</f>
        <v>237.11</v>
      </c>
      <c r="AA296" s="141">
        <f>_xll.GetPrice(AA$2, "MonthlyAverage", "Mid", EOMONTH($A296, 0))</f>
        <v>242.11</v>
      </c>
      <c r="AB296" s="127">
        <f t="shared" si="82"/>
        <v>5</v>
      </c>
      <c r="AC296" s="142">
        <f t="shared" si="72"/>
        <v>-2.5</v>
      </c>
      <c r="AD296" s="119" t="e">
        <f t="shared" si="73"/>
        <v>#VALUE!</v>
      </c>
      <c r="AE296" s="119">
        <f t="shared" si="74"/>
        <v>-13.139999999999986</v>
      </c>
      <c r="AF296" s="119">
        <f t="shared" si="75"/>
        <v>13.930000000000007</v>
      </c>
      <c r="AG296" s="119">
        <f t="shared" si="76"/>
        <v>19.629999999999995</v>
      </c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  <c r="BB296" s="119"/>
      <c r="BC296" s="119"/>
      <c r="BD296" s="119"/>
      <c r="BE296" s="119"/>
      <c r="BF296" s="119"/>
      <c r="BG296" s="119"/>
      <c r="BH296" s="119"/>
      <c r="BI296" s="119"/>
      <c r="BJ296" s="119"/>
      <c r="BK296" s="119"/>
      <c r="BL296" s="119"/>
      <c r="BM296" s="119"/>
      <c r="BN296" s="119"/>
      <c r="BO296" s="119"/>
      <c r="BP296" s="119"/>
      <c r="BQ296" s="119"/>
      <c r="BR296" s="119"/>
      <c r="BS296" s="119"/>
      <c r="BT296" s="119"/>
      <c r="BU296" s="119"/>
      <c r="BV296" s="119"/>
      <c r="BW296" s="119"/>
      <c r="BX296" s="119"/>
      <c r="BY296" s="119"/>
      <c r="BZ296" s="119"/>
      <c r="CA296" s="119"/>
      <c r="CB296" s="119"/>
      <c r="CC296" s="119"/>
      <c r="CD296" s="119"/>
      <c r="CE296" s="119"/>
      <c r="CF296" s="119"/>
      <c r="CG296" s="119"/>
      <c r="CH296" s="119"/>
      <c r="CI296" s="119"/>
      <c r="CJ296" s="119"/>
      <c r="CK296" s="119"/>
      <c r="CL296" s="119"/>
      <c r="CM296" s="119"/>
      <c r="CN296" s="119"/>
      <c r="CO296" s="119"/>
      <c r="CP296" s="119"/>
      <c r="CQ296" s="119"/>
      <c r="CR296" s="119"/>
      <c r="CS296" s="119"/>
      <c r="CT296" s="119"/>
      <c r="CU296" s="119"/>
      <c r="CV296" s="119"/>
      <c r="CW296" s="119"/>
      <c r="CX296" s="119"/>
      <c r="CY296" s="119"/>
      <c r="CZ296" s="119"/>
      <c r="DA296" s="119"/>
      <c r="DB296" s="119"/>
      <c r="DC296" s="119"/>
      <c r="DD296" s="119"/>
      <c r="DE296" s="119"/>
      <c r="DF296" s="119"/>
      <c r="DG296" s="119"/>
      <c r="DH296" s="119"/>
      <c r="DI296" s="119"/>
      <c r="DJ296" s="119"/>
      <c r="DK296" s="119"/>
      <c r="DL296" s="119"/>
      <c r="DM296" s="119"/>
      <c r="DN296" s="119"/>
      <c r="DO296" s="119"/>
      <c r="DP296" s="119"/>
      <c r="DQ296" s="119"/>
      <c r="DR296" s="119"/>
      <c r="DS296" s="119"/>
      <c r="DT296" s="119"/>
      <c r="DU296" s="119"/>
      <c r="DV296" s="119"/>
      <c r="DW296" s="119"/>
      <c r="DX296" s="119"/>
      <c r="DY296" s="119"/>
      <c r="DZ296" s="119"/>
      <c r="EA296" s="119"/>
      <c r="EB296" s="119"/>
      <c r="EC296" s="119"/>
      <c r="ED296" s="119"/>
      <c r="EE296" s="119"/>
      <c r="EF296" s="119"/>
      <c r="EG296" s="119"/>
      <c r="EH296" s="119"/>
      <c r="EI296" s="119"/>
      <c r="EJ296" s="119"/>
      <c r="EK296" s="119"/>
      <c r="EL296" s="119"/>
      <c r="EM296" s="119"/>
      <c r="EN296" s="119"/>
      <c r="EO296" s="119"/>
      <c r="EP296" s="119"/>
      <c r="EQ296" s="119"/>
      <c r="ER296" s="119"/>
      <c r="ES296" s="119"/>
      <c r="ET296" s="119"/>
      <c r="EU296" s="119"/>
      <c r="EV296" s="119"/>
      <c r="EW296" s="119"/>
      <c r="EX296" s="119"/>
      <c r="EY296" s="119"/>
      <c r="EZ296" s="119"/>
      <c r="FA296" s="119"/>
      <c r="FB296" s="119"/>
      <c r="FC296" s="119"/>
    </row>
    <row r="297" spans="1:159" s="121" customFormat="1" x14ac:dyDescent="0.3">
      <c r="A297" s="124">
        <v>42795</v>
      </c>
      <c r="B297" s="143">
        <f>_xll.GetPrice(B$2, "MonthlyAverage", "Mid", EOMONTH($A297, 0))</f>
        <v>278.33</v>
      </c>
      <c r="C297" s="141">
        <f>_xll.GetPrice(C$2, "MonthlyAverage", "Mid", EOMONTH($A297, 0))</f>
        <v>290.39999999999998</v>
      </c>
      <c r="D297" s="127">
        <f t="shared" si="77"/>
        <v>12.069999999999993</v>
      </c>
      <c r="E297" s="141">
        <f>_xll.GetPrice(E$2, "MonthlyAverage", "Mid", EOMONTH($A297, 0))</f>
        <v>260.85000000000002</v>
      </c>
      <c r="F297" s="141">
        <f>_xll.GetPrice(F$2, "MonthlyAverage", "Mid", EOMONTH($A297, 0))</f>
        <v>264.5</v>
      </c>
      <c r="G297" s="127">
        <f t="shared" si="78"/>
        <v>3.6499999999999773</v>
      </c>
      <c r="H297" s="141">
        <f>_xll.GetPrice(H$2, "MonthlyAverage", "Mid", EOMONTH($A297, 0))</f>
        <v>264.89999999999998</v>
      </c>
      <c r="I297" s="141">
        <f>_xll.GetPrice(I$2, "MonthlyAverage", "Mid", EOMONTH($A297, 0))</f>
        <v>269.89999999999998</v>
      </c>
      <c r="J297" s="127">
        <f t="shared" si="79"/>
        <v>5</v>
      </c>
      <c r="K297" s="141">
        <f>_xll.GetPrice(K$2, , "Mid", EOMONTH($A297, 0))</f>
        <v>257.5</v>
      </c>
      <c r="L297" s="141">
        <f>_xll.GetPrice(L$2, , "Mid", EOMONTH($A297, 0))</f>
        <v>265</v>
      </c>
      <c r="M297" s="127">
        <f t="shared" si="70"/>
        <v>7.5</v>
      </c>
      <c r="N297" s="141">
        <f>_xll.GetPrice(N$2, , "Mid", EOMONTH($A297, 0))</f>
        <v>255</v>
      </c>
      <c r="O297" s="141" t="str">
        <f>_xll.GetPrice(O$2, , "Mid", EOMONTH($A297, 0))</f>
        <v>#N/A No price available before 15/03/2019</v>
      </c>
      <c r="P297" s="127" t="e">
        <f t="shared" si="71"/>
        <v>#VALUE!</v>
      </c>
      <c r="Q297" s="141">
        <f>_xll.GetPrice(Q$2, "MonthlyAverage", "Mid", EOMONTH($A297, 0))</f>
        <v>82.5</v>
      </c>
      <c r="R297" s="141">
        <f>_xll.GetPrice(R$2, , "Mid", EOMONTH($A297, 0))</f>
        <v>145</v>
      </c>
      <c r="S297" s="141">
        <f>_xll.GetPrice(S$2, , "Mid", EOMONTH($A297, 0))</f>
        <v>170</v>
      </c>
      <c r="T297" s="127">
        <f t="shared" si="80"/>
        <v>25</v>
      </c>
      <c r="U297" s="141">
        <f>_xll.GetPrice(U$2, "MonthlyAverage", "Mid", EOMONTH($A297, 0))</f>
        <v>280</v>
      </c>
      <c r="V297" s="141">
        <f>_xll.GetPrice(V$2, "MonthlyAverage", "Mid", EOMONTH($A297, 0))</f>
        <v>306.05</v>
      </c>
      <c r="W297" s="127">
        <f t="shared" si="81"/>
        <v>26.050000000000011</v>
      </c>
      <c r="X297" s="141">
        <f>_xll.GetPrice(X$2, "MonthlyAverage", "Mid", EOMONTH($A297, 0))</f>
        <v>272.60000000000002</v>
      </c>
      <c r="Y297" s="141">
        <f>_xll.GetPrice(Y$2, "MonthlyAverage", "Mid", EOMONTH($A297, 0))</f>
        <v>261.61</v>
      </c>
      <c r="Z297" s="141">
        <f>_xll.GetPrice(Z$2, "MonthlyAverage", "Mid", EOMONTH($A297, 0))</f>
        <v>275.17</v>
      </c>
      <c r="AA297" s="141">
        <f>_xll.GetPrice(AA$2, "MonthlyAverage", "Mid", EOMONTH($A297, 0))</f>
        <v>280.13</v>
      </c>
      <c r="AB297" s="127">
        <f t="shared" si="82"/>
        <v>4.9599999999999795</v>
      </c>
      <c r="AC297" s="142">
        <f t="shared" si="72"/>
        <v>2.5</v>
      </c>
      <c r="AD297" s="119" t="e">
        <f t="shared" si="73"/>
        <v>#VALUE!</v>
      </c>
      <c r="AE297" s="119">
        <f t="shared" si="74"/>
        <v>1.6700000000000159</v>
      </c>
      <c r="AF297" s="119">
        <f t="shared" si="75"/>
        <v>15.650000000000034</v>
      </c>
      <c r="AG297" s="119">
        <f t="shared" si="76"/>
        <v>-13.560000000000002</v>
      </c>
      <c r="AH297" s="119"/>
      <c r="AI297" s="119"/>
      <c r="AJ297" s="119"/>
      <c r="AK297" s="119"/>
      <c r="AL297" s="119"/>
      <c r="AM297" s="119"/>
      <c r="AN297" s="119"/>
      <c r="AO297" s="119"/>
      <c r="AP297" s="119"/>
      <c r="AQ297" s="119"/>
      <c r="AR297" s="119"/>
      <c r="AS297" s="119"/>
      <c r="AT297" s="119"/>
      <c r="AU297" s="119"/>
      <c r="AV297" s="119"/>
      <c r="AW297" s="119"/>
      <c r="AX297" s="119"/>
      <c r="AY297" s="119"/>
      <c r="AZ297" s="119"/>
      <c r="BA297" s="119"/>
      <c r="BB297" s="119"/>
      <c r="BC297" s="119"/>
      <c r="BD297" s="119"/>
      <c r="BE297" s="119"/>
      <c r="BF297" s="119"/>
      <c r="BG297" s="119"/>
      <c r="BH297" s="119"/>
      <c r="BI297" s="119"/>
      <c r="BJ297" s="119"/>
      <c r="BK297" s="119"/>
      <c r="BL297" s="119"/>
      <c r="BM297" s="119"/>
      <c r="BN297" s="119"/>
      <c r="BO297" s="119"/>
      <c r="BP297" s="119"/>
      <c r="BQ297" s="119"/>
      <c r="BR297" s="119"/>
      <c r="BS297" s="119"/>
      <c r="BT297" s="119"/>
      <c r="BU297" s="119"/>
      <c r="BV297" s="119"/>
      <c r="BW297" s="119"/>
      <c r="BX297" s="119"/>
      <c r="BY297" s="119"/>
      <c r="BZ297" s="119"/>
      <c r="CA297" s="119"/>
      <c r="CB297" s="119"/>
      <c r="CC297" s="119"/>
      <c r="CD297" s="119"/>
      <c r="CE297" s="119"/>
      <c r="CF297" s="119"/>
      <c r="CG297" s="119"/>
      <c r="CH297" s="119"/>
      <c r="CI297" s="119"/>
      <c r="CJ297" s="119"/>
      <c r="CK297" s="119"/>
      <c r="CL297" s="119"/>
      <c r="CM297" s="119"/>
      <c r="CN297" s="119"/>
      <c r="CO297" s="119"/>
      <c r="CP297" s="119"/>
      <c r="CQ297" s="119"/>
      <c r="CR297" s="119"/>
      <c r="CS297" s="119"/>
      <c r="CT297" s="119"/>
      <c r="CU297" s="119"/>
      <c r="CV297" s="119"/>
      <c r="CW297" s="119"/>
      <c r="CX297" s="119"/>
      <c r="CY297" s="119"/>
      <c r="CZ297" s="119"/>
      <c r="DA297" s="119"/>
      <c r="DB297" s="119"/>
      <c r="DC297" s="119"/>
      <c r="DD297" s="119"/>
      <c r="DE297" s="119"/>
      <c r="DF297" s="119"/>
      <c r="DG297" s="119"/>
      <c r="DH297" s="119"/>
      <c r="DI297" s="119"/>
      <c r="DJ297" s="119"/>
      <c r="DK297" s="119"/>
      <c r="DL297" s="119"/>
      <c r="DM297" s="119"/>
      <c r="DN297" s="119"/>
      <c r="DO297" s="119"/>
      <c r="DP297" s="119"/>
      <c r="DQ297" s="119"/>
      <c r="DR297" s="119"/>
      <c r="DS297" s="119"/>
      <c r="DT297" s="119"/>
      <c r="DU297" s="119"/>
      <c r="DV297" s="119"/>
      <c r="DW297" s="119"/>
      <c r="DX297" s="119"/>
      <c r="DY297" s="119"/>
      <c r="DZ297" s="119"/>
      <c r="EA297" s="119"/>
      <c r="EB297" s="119"/>
      <c r="EC297" s="119"/>
      <c r="ED297" s="119"/>
      <c r="EE297" s="119"/>
      <c r="EF297" s="119"/>
      <c r="EG297" s="119"/>
      <c r="EH297" s="119"/>
      <c r="EI297" s="119"/>
      <c r="EJ297" s="119"/>
      <c r="EK297" s="119"/>
      <c r="EL297" s="119"/>
      <c r="EM297" s="119"/>
      <c r="EN297" s="119"/>
      <c r="EO297" s="119"/>
      <c r="EP297" s="119"/>
      <c r="EQ297" s="119"/>
      <c r="ER297" s="119"/>
      <c r="ES297" s="119"/>
      <c r="ET297" s="119"/>
      <c r="EU297" s="119"/>
      <c r="EV297" s="119"/>
      <c r="EW297" s="119"/>
      <c r="EX297" s="119"/>
      <c r="EY297" s="119"/>
      <c r="EZ297" s="119"/>
      <c r="FA297" s="119"/>
      <c r="FB297" s="119"/>
      <c r="FC297" s="119"/>
    </row>
    <row r="298" spans="1:159" s="121" customFormat="1" x14ac:dyDescent="0.3">
      <c r="A298" s="124">
        <v>42826</v>
      </c>
      <c r="B298" s="143">
        <f>_xll.GetPrice(B$2, "MonthlyAverage", "Mid", EOMONTH($A298, 0))</f>
        <v>265.58999999999997</v>
      </c>
      <c r="C298" s="141">
        <f>_xll.GetPrice(C$2, "MonthlyAverage", "Mid", EOMONTH($A298, 0))</f>
        <v>274.5</v>
      </c>
      <c r="D298" s="127">
        <f t="shared" si="77"/>
        <v>8.910000000000025</v>
      </c>
      <c r="E298" s="141">
        <f>_xll.GetPrice(E$2, "MonthlyAverage", "Mid", EOMONTH($A298, 0))</f>
        <v>248.25</v>
      </c>
      <c r="F298" s="141">
        <f>_xll.GetPrice(F$2, "MonthlyAverage", "Mid", EOMONTH($A298, 0))</f>
        <v>253.75</v>
      </c>
      <c r="G298" s="127">
        <f t="shared" si="78"/>
        <v>5.5</v>
      </c>
      <c r="H298" s="141">
        <f>_xll.GetPrice(H$2, "MonthlyAverage", "Mid", EOMONTH($A298, 0))</f>
        <v>251</v>
      </c>
      <c r="I298" s="141">
        <f>_xll.GetPrice(I$2, "MonthlyAverage", "Mid", EOMONTH($A298, 0))</f>
        <v>256</v>
      </c>
      <c r="J298" s="127">
        <f t="shared" si="79"/>
        <v>5</v>
      </c>
      <c r="K298" s="141">
        <f>_xll.GetPrice(K$2, , "Mid", EOMONTH($A298, 0))</f>
        <v>260</v>
      </c>
      <c r="L298" s="141">
        <f>_xll.GetPrice(L$2, , "Mid", EOMONTH($A298, 0))</f>
        <v>262.5</v>
      </c>
      <c r="M298" s="127">
        <f t="shared" si="70"/>
        <v>2.5</v>
      </c>
      <c r="N298" s="141">
        <f>_xll.GetPrice(N$2, , "Mid", EOMONTH($A298, 0))</f>
        <v>252.5</v>
      </c>
      <c r="O298" s="141" t="str">
        <f>_xll.GetPrice(O$2, , "Mid", EOMONTH($A298, 0))</f>
        <v>#N/A No price available before 15/03/2019</v>
      </c>
      <c r="P298" s="127" t="e">
        <f t="shared" si="71"/>
        <v>#VALUE!</v>
      </c>
      <c r="Q298" s="141">
        <f>_xll.GetPrice(Q$2, "MonthlyAverage", "Mid", EOMONTH($A298, 0))</f>
        <v>81.25</v>
      </c>
      <c r="R298" s="141">
        <f>_xll.GetPrice(R$2, , "Mid", EOMONTH($A298, 0))</f>
        <v>135</v>
      </c>
      <c r="S298" s="141">
        <f>_xll.GetPrice(S$2, , "Mid", EOMONTH($A298, 0))</f>
        <v>160</v>
      </c>
      <c r="T298" s="127">
        <f t="shared" si="80"/>
        <v>25</v>
      </c>
      <c r="U298" s="141">
        <f>_xll.GetPrice(U$2, "MonthlyAverage", "Mid", EOMONTH($A298, 0))</f>
        <v>287.5</v>
      </c>
      <c r="V298" s="141">
        <f>_xll.GetPrice(V$2, "MonthlyAverage", "Mid", EOMONTH($A298, 0))</f>
        <v>304.81</v>
      </c>
      <c r="W298" s="127">
        <f t="shared" si="81"/>
        <v>17.310000000000002</v>
      </c>
      <c r="X298" s="141">
        <f>_xll.GetPrice(X$2, "MonthlyAverage", "Mid", EOMONTH($A298, 0))</f>
        <v>243.13</v>
      </c>
      <c r="Y298" s="141">
        <f>_xll.GetPrice(Y$2, "MonthlyAverage", "Mid", EOMONTH($A298, 0))</f>
        <v>259</v>
      </c>
      <c r="Z298" s="141">
        <f>_xll.GetPrice(Z$2, "MonthlyAverage", "Mid", EOMONTH($A298, 0))</f>
        <v>253.81</v>
      </c>
      <c r="AA298" s="141">
        <f>_xll.GetPrice(AA$2, "MonthlyAverage", "Mid", EOMONTH($A298, 0))</f>
        <v>258.74</v>
      </c>
      <c r="AB298" s="127">
        <f t="shared" si="82"/>
        <v>4.9300000000000068</v>
      </c>
      <c r="AC298" s="142">
        <f t="shared" si="72"/>
        <v>7.5</v>
      </c>
      <c r="AD298" s="119" t="e">
        <f t="shared" si="73"/>
        <v>#VALUE!</v>
      </c>
      <c r="AE298" s="119">
        <f t="shared" si="74"/>
        <v>21.910000000000025</v>
      </c>
      <c r="AF298" s="119">
        <f t="shared" si="75"/>
        <v>30.310000000000002</v>
      </c>
      <c r="AG298" s="119">
        <f t="shared" si="76"/>
        <v>5.1899999999999977</v>
      </c>
      <c r="AH298" s="119"/>
      <c r="AI298" s="119"/>
      <c r="AJ298" s="119"/>
      <c r="AK298" s="119"/>
      <c r="AL298" s="119"/>
      <c r="AM298" s="119"/>
      <c r="AN298" s="119"/>
      <c r="AO298" s="119"/>
      <c r="AP298" s="119"/>
      <c r="AQ298" s="119"/>
      <c r="AR298" s="119"/>
      <c r="AS298" s="119"/>
      <c r="AT298" s="119"/>
      <c r="AU298" s="119"/>
      <c r="AV298" s="119"/>
      <c r="AW298" s="119"/>
      <c r="AX298" s="119"/>
      <c r="AY298" s="119"/>
      <c r="AZ298" s="119"/>
      <c r="BA298" s="119"/>
      <c r="BB298" s="119"/>
      <c r="BC298" s="119"/>
      <c r="BD298" s="119"/>
      <c r="BE298" s="119"/>
      <c r="BF298" s="119"/>
      <c r="BG298" s="119"/>
      <c r="BH298" s="119"/>
      <c r="BI298" s="119"/>
      <c r="BJ298" s="119"/>
      <c r="BK298" s="119"/>
      <c r="BL298" s="119"/>
      <c r="BM298" s="119"/>
      <c r="BN298" s="119"/>
      <c r="BO298" s="119"/>
      <c r="BP298" s="119"/>
      <c r="BQ298" s="119"/>
      <c r="BR298" s="119"/>
      <c r="BS298" s="119"/>
      <c r="BT298" s="119"/>
      <c r="BU298" s="119"/>
      <c r="BV298" s="119"/>
      <c r="BW298" s="119"/>
      <c r="BX298" s="119"/>
      <c r="BY298" s="119"/>
      <c r="BZ298" s="119"/>
      <c r="CA298" s="119"/>
      <c r="CB298" s="119"/>
      <c r="CC298" s="119"/>
      <c r="CD298" s="119"/>
      <c r="CE298" s="119"/>
      <c r="CF298" s="119"/>
      <c r="CG298" s="119"/>
      <c r="CH298" s="119"/>
      <c r="CI298" s="119"/>
      <c r="CJ298" s="119"/>
      <c r="CK298" s="119"/>
      <c r="CL298" s="119"/>
      <c r="CM298" s="119"/>
      <c r="CN298" s="119"/>
      <c r="CO298" s="119"/>
      <c r="CP298" s="119"/>
      <c r="CQ298" s="119"/>
      <c r="CR298" s="119"/>
      <c r="CS298" s="119"/>
      <c r="CT298" s="119"/>
      <c r="CU298" s="119"/>
      <c r="CV298" s="119"/>
      <c r="CW298" s="119"/>
      <c r="CX298" s="119"/>
      <c r="CY298" s="119"/>
      <c r="CZ298" s="119"/>
      <c r="DA298" s="119"/>
      <c r="DB298" s="119"/>
      <c r="DC298" s="119"/>
      <c r="DD298" s="119"/>
      <c r="DE298" s="119"/>
      <c r="DF298" s="119"/>
      <c r="DG298" s="119"/>
      <c r="DH298" s="119"/>
      <c r="DI298" s="119"/>
      <c r="DJ298" s="119"/>
      <c r="DK298" s="119"/>
      <c r="DL298" s="119"/>
      <c r="DM298" s="119"/>
      <c r="DN298" s="119"/>
      <c r="DO298" s="119"/>
      <c r="DP298" s="119"/>
      <c r="DQ298" s="119"/>
      <c r="DR298" s="119"/>
      <c r="DS298" s="119"/>
      <c r="DT298" s="119"/>
      <c r="DU298" s="119"/>
      <c r="DV298" s="119"/>
      <c r="DW298" s="119"/>
      <c r="DX298" s="119"/>
      <c r="DY298" s="119"/>
      <c r="DZ298" s="119"/>
      <c r="EA298" s="119"/>
      <c r="EB298" s="119"/>
      <c r="EC298" s="119"/>
      <c r="ED298" s="119"/>
      <c r="EE298" s="119"/>
      <c r="EF298" s="119"/>
      <c r="EG298" s="119"/>
      <c r="EH298" s="119"/>
      <c r="EI298" s="119"/>
      <c r="EJ298" s="119"/>
      <c r="EK298" s="119"/>
      <c r="EL298" s="119"/>
      <c r="EM298" s="119"/>
      <c r="EN298" s="119"/>
      <c r="EO298" s="119"/>
      <c r="EP298" s="119"/>
      <c r="EQ298" s="119"/>
      <c r="ER298" s="119"/>
      <c r="ES298" s="119"/>
      <c r="ET298" s="119"/>
      <c r="EU298" s="119"/>
      <c r="EV298" s="119"/>
      <c r="EW298" s="119"/>
      <c r="EX298" s="119"/>
      <c r="EY298" s="119"/>
      <c r="EZ298" s="119"/>
      <c r="FA298" s="119"/>
      <c r="FB298" s="119"/>
      <c r="FC298" s="119"/>
    </row>
    <row r="299" spans="1:159" s="121" customFormat="1" x14ac:dyDescent="0.3">
      <c r="A299" s="124">
        <v>42856</v>
      </c>
      <c r="B299" s="143">
        <f>_xll.GetPrice(B$2, "MonthlyAverage", "Mid", EOMONTH($A299, 0))</f>
        <v>266.85000000000002</v>
      </c>
      <c r="C299" s="141">
        <f>_xll.GetPrice(C$2, "MonthlyAverage", "Mid", EOMONTH($A299, 0))</f>
        <v>277.25</v>
      </c>
      <c r="D299" s="127">
        <f t="shared" si="77"/>
        <v>10.399999999999977</v>
      </c>
      <c r="E299" s="141">
        <f>_xll.GetPrice(E$2, "MonthlyAverage", "Mid", EOMONTH($A299, 0))</f>
        <v>249.09</v>
      </c>
      <c r="F299" s="141">
        <f>_xll.GetPrice(F$2, "MonthlyAverage", "Mid", EOMONTH($A299, 0))</f>
        <v>254.5</v>
      </c>
      <c r="G299" s="127">
        <f t="shared" si="78"/>
        <v>5.4099999999999966</v>
      </c>
      <c r="H299" s="141">
        <f>_xll.GetPrice(H$2, "MonthlyAverage", "Mid", EOMONTH($A299, 0))</f>
        <v>253</v>
      </c>
      <c r="I299" s="141">
        <f>_xll.GetPrice(I$2, "MonthlyAverage", "Mid", EOMONTH($A299, 0))</f>
        <v>258</v>
      </c>
      <c r="J299" s="127">
        <f t="shared" si="79"/>
        <v>5</v>
      </c>
      <c r="K299" s="141">
        <f>_xll.GetPrice(K$2, , "Mid", EOMONTH($A299, 0))</f>
        <v>250</v>
      </c>
      <c r="L299" s="141">
        <f>_xll.GetPrice(L$2, , "Mid", EOMONTH($A299, 0))</f>
        <v>257.5</v>
      </c>
      <c r="M299" s="127">
        <f t="shared" si="70"/>
        <v>7.5</v>
      </c>
      <c r="N299" s="141">
        <f>_xll.GetPrice(N$2, , "Mid", EOMONTH($A299, 0))</f>
        <v>232.5</v>
      </c>
      <c r="O299" s="141" t="str">
        <f>_xll.GetPrice(O$2, , "Mid", EOMONTH($A299, 0))</f>
        <v>#N/A No price available before 15/03/2019</v>
      </c>
      <c r="P299" s="127" t="e">
        <f t="shared" si="71"/>
        <v>#VALUE!</v>
      </c>
      <c r="Q299" s="141">
        <f>_xll.GetPrice(Q$2, "MonthlyAverage", "Mid", EOMONTH($A299, 0))</f>
        <v>80</v>
      </c>
      <c r="R299" s="141">
        <f>_xll.GetPrice(R$2, , "Mid", EOMONTH($A299, 0))</f>
        <v>165</v>
      </c>
      <c r="S299" s="141">
        <f>_xll.GetPrice(S$2, , "Mid", EOMONTH($A299, 0))</f>
        <v>185</v>
      </c>
      <c r="T299" s="127">
        <f t="shared" si="80"/>
        <v>20</v>
      </c>
      <c r="U299" s="141">
        <f>_xll.GetPrice(U$2, "MonthlyAverage", "Mid", EOMONTH($A299, 0))</f>
        <v>272.5</v>
      </c>
      <c r="V299" s="141">
        <f>_xll.GetPrice(V$2, "MonthlyAverage", "Mid", EOMONTH($A299, 0))</f>
        <v>298.94</v>
      </c>
      <c r="W299" s="127">
        <f t="shared" si="81"/>
        <v>26.439999999999998</v>
      </c>
      <c r="X299" s="141">
        <f>_xll.GetPrice(X$2, "MonthlyAverage", "Mid", EOMONTH($A299, 0))</f>
        <v>236.25</v>
      </c>
      <c r="Y299" s="141">
        <f>_xll.GetPrice(Y$2, "MonthlyAverage", "Mid", EOMONTH($A299, 0))</f>
        <v>261.05</v>
      </c>
      <c r="Z299" s="141">
        <f>_xll.GetPrice(Z$2, "MonthlyAverage", "Mid", EOMONTH($A299, 0))</f>
        <v>253.04</v>
      </c>
      <c r="AA299" s="141">
        <f>_xll.GetPrice(AA$2, "MonthlyAverage", "Mid", EOMONTH($A299, 0))</f>
        <v>258.73</v>
      </c>
      <c r="AB299" s="127">
        <f t="shared" si="82"/>
        <v>5.6900000000000261</v>
      </c>
      <c r="AC299" s="142">
        <f t="shared" si="72"/>
        <v>17.5</v>
      </c>
      <c r="AD299" s="119" t="e">
        <f t="shared" si="73"/>
        <v>#VALUE!</v>
      </c>
      <c r="AE299" s="119">
        <f t="shared" si="74"/>
        <v>5.6499999999999773</v>
      </c>
      <c r="AF299" s="119">
        <f t="shared" si="75"/>
        <v>21.689999999999998</v>
      </c>
      <c r="AG299" s="119">
        <f t="shared" si="76"/>
        <v>8.0100000000000193</v>
      </c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  <c r="BB299" s="119"/>
      <c r="BC299" s="119"/>
      <c r="BD299" s="119"/>
      <c r="BE299" s="119"/>
      <c r="BF299" s="119"/>
      <c r="BG299" s="119"/>
      <c r="BH299" s="119"/>
      <c r="BI299" s="119"/>
      <c r="BJ299" s="119"/>
      <c r="BK299" s="119"/>
      <c r="BL299" s="119"/>
      <c r="BM299" s="119"/>
      <c r="BN299" s="119"/>
      <c r="BO299" s="119"/>
      <c r="BP299" s="119"/>
      <c r="BQ299" s="119"/>
      <c r="BR299" s="119"/>
      <c r="BS299" s="119"/>
      <c r="BT299" s="119"/>
      <c r="BU299" s="119"/>
      <c r="BV299" s="119"/>
      <c r="BW299" s="119"/>
      <c r="BX299" s="119"/>
      <c r="BY299" s="119"/>
      <c r="BZ299" s="119"/>
      <c r="CA299" s="119"/>
      <c r="CB299" s="119"/>
      <c r="CC299" s="119"/>
      <c r="CD299" s="119"/>
      <c r="CE299" s="119"/>
      <c r="CF299" s="119"/>
      <c r="CG299" s="119"/>
      <c r="CH299" s="119"/>
      <c r="CI299" s="119"/>
      <c r="CJ299" s="119"/>
      <c r="CK299" s="119"/>
      <c r="CL299" s="119"/>
      <c r="CM299" s="119"/>
      <c r="CN299" s="119"/>
      <c r="CO299" s="119"/>
      <c r="CP299" s="119"/>
      <c r="CQ299" s="119"/>
      <c r="CR299" s="119"/>
      <c r="CS299" s="119"/>
      <c r="CT299" s="119"/>
      <c r="CU299" s="119"/>
      <c r="CV299" s="119"/>
      <c r="CW299" s="119"/>
      <c r="CX299" s="119"/>
      <c r="CY299" s="119"/>
      <c r="CZ299" s="119"/>
      <c r="DA299" s="119"/>
      <c r="DB299" s="119"/>
      <c r="DC299" s="119"/>
      <c r="DD299" s="119"/>
      <c r="DE299" s="119"/>
      <c r="DF299" s="119"/>
      <c r="DG299" s="119"/>
      <c r="DH299" s="119"/>
      <c r="DI299" s="119"/>
      <c r="DJ299" s="119"/>
      <c r="DK299" s="119"/>
      <c r="DL299" s="119"/>
      <c r="DM299" s="119"/>
      <c r="DN299" s="119"/>
      <c r="DO299" s="119"/>
      <c r="DP299" s="119"/>
      <c r="DQ299" s="119"/>
      <c r="DR299" s="119"/>
      <c r="DS299" s="119"/>
      <c r="DT299" s="119"/>
      <c r="DU299" s="119"/>
      <c r="DV299" s="119"/>
      <c r="DW299" s="119"/>
      <c r="DX299" s="119"/>
      <c r="DY299" s="119"/>
      <c r="DZ299" s="119"/>
      <c r="EA299" s="119"/>
      <c r="EB299" s="119"/>
      <c r="EC299" s="119"/>
      <c r="ED299" s="119"/>
      <c r="EE299" s="119"/>
      <c r="EF299" s="119"/>
      <c r="EG299" s="119"/>
      <c r="EH299" s="119"/>
      <c r="EI299" s="119"/>
      <c r="EJ299" s="119"/>
      <c r="EK299" s="119"/>
      <c r="EL299" s="119"/>
      <c r="EM299" s="119"/>
      <c r="EN299" s="119"/>
      <c r="EO299" s="119"/>
      <c r="EP299" s="119"/>
      <c r="EQ299" s="119"/>
      <c r="ER299" s="119"/>
      <c r="ES299" s="119"/>
      <c r="ET299" s="119"/>
      <c r="EU299" s="119"/>
      <c r="EV299" s="119"/>
      <c r="EW299" s="119"/>
      <c r="EX299" s="119"/>
      <c r="EY299" s="119"/>
      <c r="EZ299" s="119"/>
      <c r="FA299" s="119"/>
      <c r="FB299" s="119"/>
      <c r="FC299" s="119"/>
    </row>
    <row r="300" spans="1:159" s="121" customFormat="1" x14ac:dyDescent="0.3">
      <c r="A300" s="124">
        <v>42887</v>
      </c>
      <c r="B300" s="143">
        <f>_xll.GetPrice(B$2, "MonthlyAverage", "Mid", EOMONTH($A300, 0))</f>
        <v>271.98</v>
      </c>
      <c r="C300" s="141">
        <f>_xll.GetPrice(C$2, "MonthlyAverage", "Mid", EOMONTH($A300, 0))</f>
        <v>281.8</v>
      </c>
      <c r="D300" s="127">
        <f t="shared" si="77"/>
        <v>9.8199999999999932</v>
      </c>
      <c r="E300" s="141">
        <f>_xll.GetPrice(E$2, "MonthlyAverage", "Mid", EOMONTH($A300, 0))</f>
        <v>254.05</v>
      </c>
      <c r="F300" s="141">
        <f>_xll.GetPrice(F$2, "MonthlyAverage", "Mid", EOMONTH($A300, 0))</f>
        <v>259.10000000000002</v>
      </c>
      <c r="G300" s="127">
        <f t="shared" si="78"/>
        <v>5.0500000000000114</v>
      </c>
      <c r="H300" s="141">
        <f>_xll.GetPrice(H$2, "MonthlyAverage", "Mid", EOMONTH($A300, 0))</f>
        <v>256.5</v>
      </c>
      <c r="I300" s="141">
        <f>_xll.GetPrice(I$2, "MonthlyAverage", "Mid", EOMONTH($A300, 0))</f>
        <v>262.3</v>
      </c>
      <c r="J300" s="127">
        <f t="shared" si="79"/>
        <v>5.8000000000000114</v>
      </c>
      <c r="K300" s="141">
        <f>_xll.GetPrice(K$2, , "Mid", EOMONTH($A300, 0))</f>
        <v>235</v>
      </c>
      <c r="L300" s="141">
        <f>_xll.GetPrice(L$2, , "Mid", EOMONTH($A300, 0))</f>
        <v>240</v>
      </c>
      <c r="M300" s="127">
        <f t="shared" si="70"/>
        <v>5</v>
      </c>
      <c r="N300" s="141">
        <f>_xll.GetPrice(N$2, , "Mid", EOMONTH($A300, 0))</f>
        <v>227.5</v>
      </c>
      <c r="O300" s="141" t="str">
        <f>_xll.GetPrice(O$2, , "Mid", EOMONTH($A300, 0))</f>
        <v>#N/A No price available before 15/03/2019</v>
      </c>
      <c r="P300" s="127" t="e">
        <f t="shared" si="71"/>
        <v>#VALUE!</v>
      </c>
      <c r="Q300" s="141">
        <f>_xll.GetPrice(Q$2, "MonthlyAverage", "Mid", EOMONTH($A300, 0))</f>
        <v>80.5</v>
      </c>
      <c r="R300" s="141">
        <f>_xll.GetPrice(R$2, , "Mid", EOMONTH($A300, 0))</f>
        <v>165</v>
      </c>
      <c r="S300" s="141">
        <f>_xll.GetPrice(S$2, , "Mid", EOMONTH($A300, 0))</f>
        <v>185</v>
      </c>
      <c r="T300" s="127">
        <f t="shared" si="80"/>
        <v>20</v>
      </c>
      <c r="U300" s="141">
        <f>_xll.GetPrice(U$2, "MonthlyAverage", "Mid", EOMONTH($A300, 0))</f>
        <v>268.5</v>
      </c>
      <c r="V300" s="141">
        <f>_xll.GetPrice(V$2, "MonthlyAverage", "Mid", EOMONTH($A300, 0))</f>
        <v>296.42</v>
      </c>
      <c r="W300" s="127">
        <f t="shared" si="81"/>
        <v>27.920000000000016</v>
      </c>
      <c r="X300" s="141">
        <f>_xll.GetPrice(X$2, "MonthlyAverage", "Mid", EOMONTH($A300, 0))</f>
        <v>248.4</v>
      </c>
      <c r="Y300" s="141">
        <f>_xll.GetPrice(Y$2, "MonthlyAverage", "Mid", EOMONTH($A300, 0))</f>
        <v>258.73</v>
      </c>
      <c r="Z300" s="141">
        <f>_xll.GetPrice(Z$2, "MonthlyAverage", "Mid", EOMONTH($A300, 0))</f>
        <v>255.89</v>
      </c>
      <c r="AA300" s="141">
        <f>_xll.GetPrice(AA$2, "MonthlyAverage", "Mid", EOMONTH($A300, 0))</f>
        <v>262.25</v>
      </c>
      <c r="AB300" s="127">
        <f t="shared" si="82"/>
        <v>6.3600000000000136</v>
      </c>
      <c r="AC300" s="142">
        <f t="shared" si="72"/>
        <v>7.5</v>
      </c>
      <c r="AD300" s="119" t="e">
        <f t="shared" si="73"/>
        <v>#VALUE!</v>
      </c>
      <c r="AE300" s="119">
        <f t="shared" si="74"/>
        <v>-3.4800000000000182</v>
      </c>
      <c r="AF300" s="119">
        <f t="shared" si="75"/>
        <v>14.620000000000005</v>
      </c>
      <c r="AG300" s="119">
        <f t="shared" si="76"/>
        <v>2.8400000000000318</v>
      </c>
      <c r="AH300" s="119"/>
      <c r="AI300" s="119"/>
      <c r="AJ300" s="119"/>
      <c r="AK300" s="119"/>
      <c r="AL300" s="119"/>
      <c r="AM300" s="119"/>
      <c r="AN300" s="119"/>
      <c r="AO300" s="119"/>
      <c r="AP300" s="119"/>
      <c r="AQ300" s="119"/>
      <c r="AR300" s="119"/>
      <c r="AS300" s="119"/>
      <c r="AT300" s="119"/>
      <c r="AU300" s="119"/>
      <c r="AV300" s="119"/>
      <c r="AW300" s="119"/>
      <c r="AX300" s="119"/>
      <c r="AY300" s="119"/>
      <c r="AZ300" s="119"/>
      <c r="BA300" s="119"/>
      <c r="BB300" s="119"/>
      <c r="BC300" s="119"/>
      <c r="BD300" s="119"/>
      <c r="BE300" s="119"/>
      <c r="BF300" s="119"/>
      <c r="BG300" s="119"/>
      <c r="BH300" s="119"/>
      <c r="BI300" s="119"/>
      <c r="BJ300" s="119"/>
      <c r="BK300" s="119"/>
      <c r="BL300" s="119"/>
      <c r="BM300" s="119"/>
      <c r="BN300" s="119"/>
      <c r="BO300" s="119"/>
      <c r="BP300" s="119"/>
      <c r="BQ300" s="119"/>
      <c r="BR300" s="119"/>
      <c r="BS300" s="119"/>
      <c r="BT300" s="119"/>
      <c r="BU300" s="119"/>
      <c r="BV300" s="119"/>
      <c r="BW300" s="119"/>
      <c r="BX300" s="119"/>
      <c r="BY300" s="119"/>
      <c r="BZ300" s="119"/>
      <c r="CA300" s="119"/>
      <c r="CB300" s="119"/>
      <c r="CC300" s="119"/>
      <c r="CD300" s="119"/>
      <c r="CE300" s="119"/>
      <c r="CF300" s="119"/>
      <c r="CG300" s="119"/>
      <c r="CH300" s="119"/>
      <c r="CI300" s="119"/>
      <c r="CJ300" s="119"/>
      <c r="CK300" s="119"/>
      <c r="CL300" s="119"/>
      <c r="CM300" s="119"/>
      <c r="CN300" s="119"/>
      <c r="CO300" s="119"/>
      <c r="CP300" s="119"/>
      <c r="CQ300" s="119"/>
      <c r="CR300" s="119"/>
      <c r="CS300" s="119"/>
      <c r="CT300" s="119"/>
      <c r="CU300" s="119"/>
      <c r="CV300" s="119"/>
      <c r="CW300" s="119"/>
      <c r="CX300" s="119"/>
      <c r="CY300" s="119"/>
      <c r="CZ300" s="119"/>
      <c r="DA300" s="119"/>
      <c r="DB300" s="119"/>
      <c r="DC300" s="119"/>
      <c r="DD300" s="119"/>
      <c r="DE300" s="119"/>
      <c r="DF300" s="119"/>
      <c r="DG300" s="119"/>
      <c r="DH300" s="119"/>
      <c r="DI300" s="119"/>
      <c r="DJ300" s="119"/>
      <c r="DK300" s="119"/>
      <c r="DL300" s="119"/>
      <c r="DM300" s="119"/>
      <c r="DN300" s="119"/>
      <c r="DO300" s="119"/>
      <c r="DP300" s="119"/>
      <c r="DQ300" s="119"/>
      <c r="DR300" s="119"/>
      <c r="DS300" s="119"/>
      <c r="DT300" s="119"/>
      <c r="DU300" s="119"/>
      <c r="DV300" s="119"/>
      <c r="DW300" s="119"/>
      <c r="DX300" s="119"/>
      <c r="DY300" s="119"/>
      <c r="DZ300" s="119"/>
      <c r="EA300" s="119"/>
      <c r="EB300" s="119"/>
      <c r="EC300" s="119"/>
      <c r="ED300" s="119"/>
      <c r="EE300" s="119"/>
      <c r="EF300" s="119"/>
      <c r="EG300" s="119"/>
      <c r="EH300" s="119"/>
      <c r="EI300" s="119"/>
      <c r="EJ300" s="119"/>
      <c r="EK300" s="119"/>
      <c r="EL300" s="119"/>
      <c r="EM300" s="119"/>
      <c r="EN300" s="119"/>
      <c r="EO300" s="119"/>
      <c r="EP300" s="119"/>
      <c r="EQ300" s="119"/>
      <c r="ER300" s="119"/>
      <c r="ES300" s="119"/>
      <c r="ET300" s="119"/>
      <c r="EU300" s="119"/>
      <c r="EV300" s="119"/>
      <c r="EW300" s="119"/>
      <c r="EX300" s="119"/>
      <c r="EY300" s="119"/>
      <c r="EZ300" s="119"/>
      <c r="FA300" s="119"/>
      <c r="FB300" s="119"/>
      <c r="FC300" s="119"/>
    </row>
    <row r="301" spans="1:159" s="121" customFormat="1" x14ac:dyDescent="0.3">
      <c r="A301" s="124">
        <v>42917</v>
      </c>
      <c r="B301" s="143">
        <f>_xll.GetPrice(B$2, "MonthlyAverage", "Mid", EOMONTH($A301, 0))</f>
        <v>296.32</v>
      </c>
      <c r="C301" s="141">
        <f>_xll.GetPrice(C$2, "MonthlyAverage", "Mid", EOMONTH($A301, 0))</f>
        <v>308.13</v>
      </c>
      <c r="D301" s="127">
        <f t="shared" si="77"/>
        <v>11.810000000000002</v>
      </c>
      <c r="E301" s="141">
        <f>_xll.GetPrice(E$2, "MonthlyAverage", "Mid", EOMONTH($A301, 0))</f>
        <v>278</v>
      </c>
      <c r="F301" s="141">
        <f>_xll.GetPrice(F$2, "MonthlyAverage", "Mid", EOMONTH($A301, 0))</f>
        <v>288</v>
      </c>
      <c r="G301" s="127">
        <f t="shared" si="78"/>
        <v>10</v>
      </c>
      <c r="H301" s="141">
        <f>_xll.GetPrice(H$2, "MonthlyAverage", "Mid", EOMONTH($A301, 0))</f>
        <v>283.13</v>
      </c>
      <c r="I301" s="141">
        <f>_xll.GetPrice(I$2, "MonthlyAverage", "Mid", EOMONTH($A301, 0))</f>
        <v>288.75</v>
      </c>
      <c r="J301" s="127">
        <f t="shared" si="79"/>
        <v>5.6200000000000045</v>
      </c>
      <c r="K301" s="141">
        <f>_xll.GetPrice(K$2, , "Mid", EOMONTH($A301, 0))</f>
        <v>247.5</v>
      </c>
      <c r="L301" s="141">
        <f>_xll.GetPrice(L$2, , "Mid", EOMONTH($A301, 0))</f>
        <v>252.5</v>
      </c>
      <c r="M301" s="127">
        <f t="shared" si="70"/>
        <v>5</v>
      </c>
      <c r="N301" s="141">
        <f>_xll.GetPrice(N$2, , "Mid", EOMONTH($A301, 0))</f>
        <v>260</v>
      </c>
      <c r="O301" s="141" t="str">
        <f>_xll.GetPrice(O$2, , "Mid", EOMONTH($A301, 0))</f>
        <v>#N/A No price available before 15/03/2019</v>
      </c>
      <c r="P301" s="127" t="e">
        <f t="shared" si="71"/>
        <v>#VALUE!</v>
      </c>
      <c r="Q301" s="141">
        <f>_xll.GetPrice(Q$2, "MonthlyAverage", "Mid", EOMONTH($A301, 0))</f>
        <v>90</v>
      </c>
      <c r="R301" s="141">
        <f>_xll.GetPrice(R$2, , "Mid", EOMONTH($A301, 0))</f>
        <v>175</v>
      </c>
      <c r="S301" s="141">
        <f>_xll.GetPrice(S$2, , "Mid", EOMONTH($A301, 0))</f>
        <v>195</v>
      </c>
      <c r="T301" s="127">
        <f t="shared" si="80"/>
        <v>20</v>
      </c>
      <c r="U301" s="141">
        <f>_xll.GetPrice(U$2, "MonthlyAverage", "Mid", EOMONTH($A301, 0))</f>
        <v>283.13</v>
      </c>
      <c r="V301" s="141">
        <f>_xll.GetPrice(V$2, "MonthlyAverage", "Mid", EOMONTH($A301, 0))</f>
        <v>309.66000000000003</v>
      </c>
      <c r="W301" s="127">
        <f t="shared" si="81"/>
        <v>26.53000000000003</v>
      </c>
      <c r="X301" s="141">
        <f>_xll.GetPrice(X$2, "MonthlyAverage", "Mid", EOMONTH($A301, 0))</f>
        <v>263.13</v>
      </c>
      <c r="Y301" s="141">
        <f>_xll.GetPrice(Y$2, "MonthlyAverage", "Mid", EOMONTH($A301, 0))</f>
        <v>253</v>
      </c>
      <c r="Z301" s="141">
        <f>_xll.GetPrice(Z$2, "MonthlyAverage", "Mid", EOMONTH($A301, 0))</f>
        <v>280.14</v>
      </c>
      <c r="AA301" s="141">
        <f>_xll.GetPrice(AA$2, "MonthlyAverage", "Mid", EOMONTH($A301, 0))</f>
        <v>285.08999999999997</v>
      </c>
      <c r="AB301" s="127">
        <f t="shared" si="82"/>
        <v>4.9499999999999886</v>
      </c>
      <c r="AC301" s="142">
        <f t="shared" si="72"/>
        <v>-12.5</v>
      </c>
      <c r="AD301" s="119" t="e">
        <f t="shared" si="73"/>
        <v>#VALUE!</v>
      </c>
      <c r="AE301" s="119">
        <f t="shared" si="74"/>
        <v>-13.189999999999998</v>
      </c>
      <c r="AF301" s="119">
        <f t="shared" si="75"/>
        <v>1.5300000000000296</v>
      </c>
      <c r="AG301" s="119">
        <f t="shared" si="76"/>
        <v>-27.139999999999986</v>
      </c>
      <c r="AH301" s="119"/>
      <c r="AI301" s="119"/>
      <c r="AJ301" s="119"/>
      <c r="AK301" s="119"/>
      <c r="AL301" s="119"/>
      <c r="AM301" s="119"/>
      <c r="AN301" s="119"/>
      <c r="AO301" s="119"/>
      <c r="AP301" s="119"/>
      <c r="AQ301" s="119"/>
      <c r="AR301" s="119"/>
      <c r="AS301" s="119"/>
      <c r="AT301" s="119"/>
      <c r="AU301" s="119"/>
      <c r="AV301" s="119"/>
      <c r="AW301" s="119"/>
      <c r="AX301" s="119"/>
      <c r="AY301" s="119"/>
      <c r="AZ301" s="119"/>
      <c r="BA301" s="119"/>
      <c r="BB301" s="119"/>
      <c r="BC301" s="119"/>
      <c r="BD301" s="119"/>
      <c r="BE301" s="119"/>
      <c r="BF301" s="119"/>
      <c r="BG301" s="119"/>
      <c r="BH301" s="119"/>
      <c r="BI301" s="119"/>
      <c r="BJ301" s="119"/>
      <c r="BK301" s="119"/>
      <c r="BL301" s="119"/>
      <c r="BM301" s="119"/>
      <c r="BN301" s="119"/>
      <c r="BO301" s="119"/>
      <c r="BP301" s="119"/>
      <c r="BQ301" s="119"/>
      <c r="BR301" s="119"/>
      <c r="BS301" s="119"/>
      <c r="BT301" s="119"/>
      <c r="BU301" s="119"/>
      <c r="BV301" s="119"/>
      <c r="BW301" s="119"/>
      <c r="BX301" s="119"/>
      <c r="BY301" s="119"/>
      <c r="BZ301" s="119"/>
      <c r="CA301" s="119"/>
      <c r="CB301" s="119"/>
      <c r="CC301" s="119"/>
      <c r="CD301" s="119"/>
      <c r="CE301" s="119"/>
      <c r="CF301" s="119"/>
      <c r="CG301" s="119"/>
      <c r="CH301" s="119"/>
      <c r="CI301" s="119"/>
      <c r="CJ301" s="119"/>
      <c r="CK301" s="119"/>
      <c r="CL301" s="119"/>
      <c r="CM301" s="119"/>
      <c r="CN301" s="119"/>
      <c r="CO301" s="119"/>
      <c r="CP301" s="119"/>
      <c r="CQ301" s="119"/>
      <c r="CR301" s="119"/>
      <c r="CS301" s="119"/>
      <c r="CT301" s="119"/>
      <c r="CU301" s="119"/>
      <c r="CV301" s="119"/>
      <c r="CW301" s="119"/>
      <c r="CX301" s="119"/>
      <c r="CY301" s="119"/>
      <c r="CZ301" s="119"/>
      <c r="DA301" s="119"/>
      <c r="DB301" s="119"/>
      <c r="DC301" s="119"/>
      <c r="DD301" s="119"/>
      <c r="DE301" s="119"/>
      <c r="DF301" s="119"/>
      <c r="DG301" s="119"/>
      <c r="DH301" s="119"/>
      <c r="DI301" s="119"/>
      <c r="DJ301" s="119"/>
      <c r="DK301" s="119"/>
      <c r="DL301" s="119"/>
      <c r="DM301" s="119"/>
      <c r="DN301" s="119"/>
      <c r="DO301" s="119"/>
      <c r="DP301" s="119"/>
      <c r="DQ301" s="119"/>
      <c r="DR301" s="119"/>
      <c r="DS301" s="119"/>
      <c r="DT301" s="119"/>
      <c r="DU301" s="119"/>
      <c r="DV301" s="119"/>
      <c r="DW301" s="119"/>
      <c r="DX301" s="119"/>
      <c r="DY301" s="119"/>
      <c r="DZ301" s="119"/>
      <c r="EA301" s="119"/>
      <c r="EB301" s="119"/>
      <c r="EC301" s="119"/>
      <c r="ED301" s="119"/>
      <c r="EE301" s="119"/>
      <c r="EF301" s="119"/>
      <c r="EG301" s="119"/>
      <c r="EH301" s="119"/>
      <c r="EI301" s="119"/>
      <c r="EJ301" s="119"/>
      <c r="EK301" s="119"/>
      <c r="EL301" s="119"/>
      <c r="EM301" s="119"/>
      <c r="EN301" s="119"/>
      <c r="EO301" s="119"/>
      <c r="EP301" s="119"/>
      <c r="EQ301" s="119"/>
      <c r="ER301" s="119"/>
      <c r="ES301" s="119"/>
      <c r="ET301" s="119"/>
      <c r="EU301" s="119"/>
      <c r="EV301" s="119"/>
      <c r="EW301" s="119"/>
      <c r="EX301" s="119"/>
      <c r="EY301" s="119"/>
      <c r="EZ301" s="119"/>
      <c r="FA301" s="119"/>
      <c r="FB301" s="119"/>
      <c r="FC301" s="119"/>
    </row>
    <row r="302" spans="1:159" s="121" customFormat="1" x14ac:dyDescent="0.3">
      <c r="A302" s="124">
        <v>42948</v>
      </c>
      <c r="B302" s="143">
        <f>_xll.GetPrice(B$2, "MonthlyAverage", "Mid", EOMONTH($A302, 0))</f>
        <v>338.81</v>
      </c>
      <c r="C302" s="141">
        <f>_xll.GetPrice(C$2, "MonthlyAverage", "Mid", EOMONTH($A302, 0))</f>
        <v>350</v>
      </c>
      <c r="D302" s="127">
        <f t="shared" si="77"/>
        <v>11.189999999999998</v>
      </c>
      <c r="E302" s="141">
        <f>_xll.GetPrice(E$2, "MonthlyAverage", "Mid", EOMONTH($A302, 0))</f>
        <v>318.77</v>
      </c>
      <c r="F302" s="141">
        <f>_xll.GetPrice(F$2, "MonthlyAverage", "Mid", EOMONTH($A302, 0))</f>
        <v>328.25</v>
      </c>
      <c r="G302" s="127">
        <f t="shared" si="78"/>
        <v>9.4800000000000182</v>
      </c>
      <c r="H302" s="141">
        <f>_xll.GetPrice(H$2, "MonthlyAverage", "Mid", EOMONTH($A302, 0))</f>
        <v>322.88</v>
      </c>
      <c r="I302" s="141">
        <f>_xll.GetPrice(I$2, "MonthlyAverage", "Mid", EOMONTH($A302, 0))</f>
        <v>328.38</v>
      </c>
      <c r="J302" s="127">
        <f t="shared" si="79"/>
        <v>5.5</v>
      </c>
      <c r="K302" s="141">
        <f>_xll.GetPrice(K$2, , "Mid", EOMONTH($A302, 0))</f>
        <v>257.5</v>
      </c>
      <c r="L302" s="141">
        <f>_xll.GetPrice(L$2, , "Mid", EOMONTH($A302, 0))</f>
        <v>270</v>
      </c>
      <c r="M302" s="127">
        <f t="shared" si="70"/>
        <v>12.5</v>
      </c>
      <c r="N302" s="141">
        <f>_xll.GetPrice(N$2, , "Mid", EOMONTH($A302, 0))</f>
        <v>267.5</v>
      </c>
      <c r="O302" s="141" t="str">
        <f>_xll.GetPrice(O$2, , "Mid", EOMONTH($A302, 0))</f>
        <v>#N/A No price available before 15/03/2019</v>
      </c>
      <c r="P302" s="127" t="e">
        <f t="shared" si="71"/>
        <v>#VALUE!</v>
      </c>
      <c r="Q302" s="141">
        <f>_xll.GetPrice(Q$2, "MonthlyAverage", "Mid", EOMONTH($A302, 0))</f>
        <v>105.63</v>
      </c>
      <c r="R302" s="141">
        <f>_xll.GetPrice(R$2, , "Mid", EOMONTH($A302, 0))</f>
        <v>190</v>
      </c>
      <c r="S302" s="141">
        <f>_xll.GetPrice(S$2, , "Mid", EOMONTH($A302, 0))</f>
        <v>210</v>
      </c>
      <c r="T302" s="127">
        <f t="shared" si="80"/>
        <v>20</v>
      </c>
      <c r="U302" s="141">
        <f>_xll.GetPrice(U$2, "MonthlyAverage", "Mid", EOMONTH($A302, 0))</f>
        <v>299.63</v>
      </c>
      <c r="V302" s="141">
        <f>_xll.GetPrice(V$2, "MonthlyAverage", "Mid", EOMONTH($A302, 0))</f>
        <v>329.29</v>
      </c>
      <c r="W302" s="127">
        <f t="shared" si="81"/>
        <v>29.660000000000025</v>
      </c>
      <c r="X302" s="141">
        <f>_xll.GetPrice(X$2, "MonthlyAverage", "Mid", EOMONTH($A302, 0))</f>
        <v>290</v>
      </c>
      <c r="Y302" s="141">
        <f>_xll.GetPrice(Y$2, "MonthlyAverage", "Mid", EOMONTH($A302, 0))</f>
        <v>298.13</v>
      </c>
      <c r="Z302" s="141">
        <f>_xll.GetPrice(Z$2, "MonthlyAverage", "Mid", EOMONTH($A302, 0))</f>
        <v>310.58</v>
      </c>
      <c r="AA302" s="141">
        <f>_xll.GetPrice(AA$2, "MonthlyAverage", "Mid", EOMONTH($A302, 0))</f>
        <v>316.51</v>
      </c>
      <c r="AB302" s="127">
        <f t="shared" si="82"/>
        <v>5.9300000000000068</v>
      </c>
      <c r="AC302" s="142">
        <f t="shared" si="72"/>
        <v>-10</v>
      </c>
      <c r="AD302" s="119" t="e">
        <f t="shared" si="73"/>
        <v>#VALUE!</v>
      </c>
      <c r="AE302" s="119">
        <f t="shared" si="74"/>
        <v>-39.180000000000007</v>
      </c>
      <c r="AF302" s="119">
        <f t="shared" si="75"/>
        <v>-20.70999999999998</v>
      </c>
      <c r="AG302" s="119">
        <f t="shared" si="76"/>
        <v>-12.449999999999989</v>
      </c>
      <c r="AH302" s="119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  <c r="BB302" s="119"/>
      <c r="BC302" s="119"/>
      <c r="BD302" s="119"/>
      <c r="BE302" s="119"/>
      <c r="BF302" s="119"/>
      <c r="BG302" s="119"/>
      <c r="BH302" s="119"/>
      <c r="BI302" s="119"/>
      <c r="BJ302" s="119"/>
      <c r="BK302" s="119"/>
      <c r="BL302" s="119"/>
      <c r="BM302" s="119"/>
      <c r="BN302" s="119"/>
      <c r="BO302" s="119"/>
      <c r="BP302" s="119"/>
      <c r="BQ302" s="119"/>
      <c r="BR302" s="119"/>
      <c r="BS302" s="119"/>
      <c r="BT302" s="119"/>
      <c r="BU302" s="119"/>
      <c r="BV302" s="119"/>
      <c r="BW302" s="119"/>
      <c r="BX302" s="119"/>
      <c r="BY302" s="119"/>
      <c r="BZ302" s="119"/>
      <c r="CA302" s="119"/>
      <c r="CB302" s="119"/>
      <c r="CC302" s="119"/>
      <c r="CD302" s="119"/>
      <c r="CE302" s="119"/>
      <c r="CF302" s="119"/>
      <c r="CG302" s="119"/>
      <c r="CH302" s="119"/>
      <c r="CI302" s="119"/>
      <c r="CJ302" s="119"/>
      <c r="CK302" s="119"/>
      <c r="CL302" s="119"/>
      <c r="CM302" s="119"/>
      <c r="CN302" s="119"/>
      <c r="CO302" s="119"/>
      <c r="CP302" s="119"/>
      <c r="CQ302" s="119"/>
      <c r="CR302" s="119"/>
      <c r="CS302" s="119"/>
      <c r="CT302" s="119"/>
      <c r="CU302" s="119"/>
      <c r="CV302" s="119"/>
      <c r="CW302" s="119"/>
      <c r="CX302" s="119"/>
      <c r="CY302" s="119"/>
      <c r="CZ302" s="119"/>
      <c r="DA302" s="119"/>
      <c r="DB302" s="119"/>
      <c r="DC302" s="119"/>
      <c r="DD302" s="119"/>
      <c r="DE302" s="119"/>
      <c r="DF302" s="119"/>
      <c r="DG302" s="119"/>
      <c r="DH302" s="119"/>
      <c r="DI302" s="119"/>
      <c r="DJ302" s="119"/>
      <c r="DK302" s="119"/>
      <c r="DL302" s="119"/>
      <c r="DM302" s="119"/>
      <c r="DN302" s="119"/>
      <c r="DO302" s="119"/>
      <c r="DP302" s="119"/>
      <c r="DQ302" s="119"/>
      <c r="DR302" s="119"/>
      <c r="DS302" s="119"/>
      <c r="DT302" s="119"/>
      <c r="DU302" s="119"/>
      <c r="DV302" s="119"/>
      <c r="DW302" s="119"/>
      <c r="DX302" s="119"/>
      <c r="DY302" s="119"/>
      <c r="DZ302" s="119"/>
      <c r="EA302" s="119"/>
      <c r="EB302" s="119"/>
      <c r="EC302" s="119"/>
      <c r="ED302" s="119"/>
      <c r="EE302" s="119"/>
      <c r="EF302" s="119"/>
      <c r="EG302" s="119"/>
      <c r="EH302" s="119"/>
      <c r="EI302" s="119"/>
      <c r="EJ302" s="119"/>
      <c r="EK302" s="119"/>
      <c r="EL302" s="119"/>
      <c r="EM302" s="119"/>
      <c r="EN302" s="119"/>
      <c r="EO302" s="119"/>
      <c r="EP302" s="119"/>
      <c r="EQ302" s="119"/>
      <c r="ER302" s="119"/>
      <c r="ES302" s="119"/>
      <c r="ET302" s="119"/>
      <c r="EU302" s="119"/>
      <c r="EV302" s="119"/>
      <c r="EW302" s="119"/>
      <c r="EX302" s="119"/>
      <c r="EY302" s="119"/>
      <c r="EZ302" s="119"/>
      <c r="FA302" s="119"/>
      <c r="FB302" s="119"/>
      <c r="FC302" s="119"/>
    </row>
    <row r="303" spans="1:159" s="121" customFormat="1" x14ac:dyDescent="0.3">
      <c r="A303" s="124">
        <v>42979</v>
      </c>
      <c r="B303" s="143">
        <f>_xll.GetPrice(B$2, "MonthlyAverage", "Mid", EOMONTH($A303, 0))</f>
        <v>332.31</v>
      </c>
      <c r="C303" s="141">
        <f>_xll.GetPrice(C$2, "MonthlyAverage", "Mid", EOMONTH($A303, 0))</f>
        <v>342.8</v>
      </c>
      <c r="D303" s="127">
        <f t="shared" si="77"/>
        <v>10.490000000000009</v>
      </c>
      <c r="E303" s="141">
        <f>_xll.GetPrice(E$2, "MonthlyAverage", "Mid", EOMONTH($A303, 0))</f>
        <v>317.17</v>
      </c>
      <c r="F303" s="141">
        <f>_xll.GetPrice(F$2, "MonthlyAverage", "Mid", EOMONTH($A303, 0))</f>
        <v>318.60000000000002</v>
      </c>
      <c r="G303" s="127">
        <f t="shared" si="78"/>
        <v>1.4300000000000068</v>
      </c>
      <c r="H303" s="141">
        <f>_xll.GetPrice(H$2, "MonthlyAverage", "Mid", EOMONTH($A303, 0))</f>
        <v>318.89999999999998</v>
      </c>
      <c r="I303" s="141">
        <f>_xll.GetPrice(I$2, "MonthlyAverage", "Mid", EOMONTH($A303, 0))</f>
        <v>324.10000000000002</v>
      </c>
      <c r="J303" s="127">
        <f t="shared" si="79"/>
        <v>5.2000000000000455</v>
      </c>
      <c r="K303" s="141">
        <f>_xll.GetPrice(K$2, , "Mid", EOMONTH($A303, 0))</f>
        <v>265</v>
      </c>
      <c r="L303" s="141">
        <f>_xll.GetPrice(L$2, , "Mid", EOMONTH($A303, 0))</f>
        <v>275</v>
      </c>
      <c r="M303" s="127">
        <f t="shared" si="70"/>
        <v>10</v>
      </c>
      <c r="N303" s="141">
        <f>_xll.GetPrice(N$2, , "Mid", EOMONTH($A303, 0))</f>
        <v>280</v>
      </c>
      <c r="O303" s="141" t="str">
        <f>_xll.GetPrice(O$2, , "Mid", EOMONTH($A303, 0))</f>
        <v>#N/A No price available before 15/03/2019</v>
      </c>
      <c r="P303" s="127" t="e">
        <f t="shared" si="71"/>
        <v>#VALUE!</v>
      </c>
      <c r="Q303" s="141">
        <f>_xll.GetPrice(Q$2, "MonthlyAverage", "Mid", EOMONTH($A303, 0))</f>
        <v>106</v>
      </c>
      <c r="R303" s="141">
        <f>_xll.GetPrice(R$2, , "Mid", EOMONTH($A303, 0))</f>
        <v>207.5</v>
      </c>
      <c r="S303" s="141">
        <f>_xll.GetPrice(S$2, , "Mid", EOMONTH($A303, 0))</f>
        <v>227.5</v>
      </c>
      <c r="T303" s="127">
        <f t="shared" si="80"/>
        <v>20</v>
      </c>
      <c r="U303" s="141">
        <f>_xll.GetPrice(U$2, "MonthlyAverage", "Mid", EOMONTH($A303, 0))</f>
        <v>301.39999999999998</v>
      </c>
      <c r="V303" s="141">
        <f>_xll.GetPrice(V$2, "MonthlyAverage", "Mid", EOMONTH($A303, 0))</f>
        <v>333.35</v>
      </c>
      <c r="W303" s="127">
        <f t="shared" si="81"/>
        <v>31.950000000000045</v>
      </c>
      <c r="X303" s="141">
        <f>_xll.GetPrice(X$2, "MonthlyAverage", "Mid", EOMONTH($A303, 0))</f>
        <v>290.5</v>
      </c>
      <c r="Y303" s="141">
        <f>_xll.GetPrice(Y$2, "MonthlyAverage", "Mid", EOMONTH($A303, 0))</f>
        <v>314.60000000000002</v>
      </c>
      <c r="Z303" s="141">
        <f>_xll.GetPrice(Z$2, "MonthlyAverage", "Mid", EOMONTH($A303, 0))</f>
        <v>323.75</v>
      </c>
      <c r="AA303" s="141">
        <f>_xll.GetPrice(AA$2, "MonthlyAverage", "Mid", EOMONTH($A303, 0))</f>
        <v>332.51</v>
      </c>
      <c r="AB303" s="127">
        <f t="shared" si="82"/>
        <v>8.7599999999999909</v>
      </c>
      <c r="AC303" s="142">
        <f t="shared" si="72"/>
        <v>-15</v>
      </c>
      <c r="AD303" s="119" t="e">
        <f t="shared" si="73"/>
        <v>#VALUE!</v>
      </c>
      <c r="AE303" s="119">
        <f t="shared" si="74"/>
        <v>-30.910000000000025</v>
      </c>
      <c r="AF303" s="119">
        <f t="shared" si="75"/>
        <v>-9.4499999999999886</v>
      </c>
      <c r="AG303" s="119">
        <f t="shared" si="76"/>
        <v>-9.1499999999999773</v>
      </c>
      <c r="AH303" s="119"/>
      <c r="AI303" s="119"/>
      <c r="AJ303" s="119"/>
      <c r="AK303" s="119"/>
      <c r="AL303" s="119"/>
      <c r="AM303" s="119"/>
      <c r="AN303" s="119"/>
      <c r="AO303" s="119"/>
      <c r="AP303" s="119"/>
      <c r="AQ303" s="119"/>
      <c r="AR303" s="119"/>
      <c r="AS303" s="119"/>
      <c r="AT303" s="119"/>
      <c r="AU303" s="119"/>
      <c r="AV303" s="119"/>
      <c r="AW303" s="119"/>
      <c r="AX303" s="119"/>
      <c r="AY303" s="119"/>
      <c r="AZ303" s="119"/>
      <c r="BA303" s="119"/>
      <c r="BB303" s="119"/>
      <c r="BC303" s="119"/>
      <c r="BD303" s="119"/>
      <c r="BE303" s="119"/>
      <c r="BF303" s="119"/>
      <c r="BG303" s="119"/>
      <c r="BH303" s="119"/>
      <c r="BI303" s="119"/>
      <c r="BJ303" s="119"/>
      <c r="BK303" s="119"/>
      <c r="BL303" s="119"/>
      <c r="BM303" s="119"/>
      <c r="BN303" s="119"/>
      <c r="BO303" s="119"/>
      <c r="BP303" s="119"/>
      <c r="BQ303" s="119"/>
      <c r="BR303" s="119"/>
      <c r="BS303" s="119"/>
      <c r="BT303" s="119"/>
      <c r="BU303" s="119"/>
      <c r="BV303" s="119"/>
      <c r="BW303" s="119"/>
      <c r="BX303" s="119"/>
      <c r="BY303" s="119"/>
      <c r="BZ303" s="119"/>
      <c r="CA303" s="119"/>
      <c r="CB303" s="119"/>
      <c r="CC303" s="119"/>
      <c r="CD303" s="119"/>
      <c r="CE303" s="119"/>
      <c r="CF303" s="119"/>
      <c r="CG303" s="119"/>
      <c r="CH303" s="119"/>
      <c r="CI303" s="119"/>
      <c r="CJ303" s="119"/>
      <c r="CK303" s="119"/>
      <c r="CL303" s="119"/>
      <c r="CM303" s="119"/>
      <c r="CN303" s="119"/>
      <c r="CO303" s="119"/>
      <c r="CP303" s="119"/>
      <c r="CQ303" s="119"/>
      <c r="CR303" s="119"/>
      <c r="CS303" s="119"/>
      <c r="CT303" s="119"/>
      <c r="CU303" s="119"/>
      <c r="CV303" s="119"/>
      <c r="CW303" s="119"/>
      <c r="CX303" s="119"/>
      <c r="CY303" s="119"/>
      <c r="CZ303" s="119"/>
      <c r="DA303" s="119"/>
      <c r="DB303" s="119"/>
      <c r="DC303" s="119"/>
      <c r="DD303" s="119"/>
      <c r="DE303" s="119"/>
      <c r="DF303" s="119"/>
      <c r="DG303" s="119"/>
      <c r="DH303" s="119"/>
      <c r="DI303" s="119"/>
      <c r="DJ303" s="119"/>
      <c r="DK303" s="119"/>
      <c r="DL303" s="119"/>
      <c r="DM303" s="119"/>
      <c r="DN303" s="119"/>
      <c r="DO303" s="119"/>
      <c r="DP303" s="119"/>
      <c r="DQ303" s="119"/>
      <c r="DR303" s="119"/>
      <c r="DS303" s="119"/>
      <c r="DT303" s="119"/>
      <c r="DU303" s="119"/>
      <c r="DV303" s="119"/>
      <c r="DW303" s="119"/>
      <c r="DX303" s="119"/>
      <c r="DY303" s="119"/>
      <c r="DZ303" s="119"/>
      <c r="EA303" s="119"/>
      <c r="EB303" s="119"/>
      <c r="EC303" s="119"/>
      <c r="ED303" s="119"/>
      <c r="EE303" s="119"/>
      <c r="EF303" s="119"/>
      <c r="EG303" s="119"/>
      <c r="EH303" s="119"/>
      <c r="EI303" s="119"/>
      <c r="EJ303" s="119"/>
      <c r="EK303" s="119"/>
      <c r="EL303" s="119"/>
      <c r="EM303" s="119"/>
      <c r="EN303" s="119"/>
      <c r="EO303" s="119"/>
      <c r="EP303" s="119"/>
      <c r="EQ303" s="119"/>
      <c r="ER303" s="119"/>
      <c r="ES303" s="119"/>
      <c r="ET303" s="119"/>
      <c r="EU303" s="119"/>
      <c r="EV303" s="119"/>
      <c r="EW303" s="119"/>
      <c r="EX303" s="119"/>
      <c r="EY303" s="119"/>
      <c r="EZ303" s="119"/>
      <c r="FA303" s="119"/>
      <c r="FB303" s="119"/>
      <c r="FC303" s="119"/>
    </row>
    <row r="304" spans="1:159" s="121" customFormat="1" x14ac:dyDescent="0.3">
      <c r="A304" s="124">
        <v>43009</v>
      </c>
      <c r="B304" s="143">
        <f>_xll.GetPrice(B$2, "MonthlyAverage", "Mid", EOMONTH($A304, 0))</f>
        <v>298.32</v>
      </c>
      <c r="C304" s="141">
        <f>_xll.GetPrice(C$2, "MonthlyAverage", "Mid", EOMONTH($A304, 0))</f>
        <v>305.25</v>
      </c>
      <c r="D304" s="127">
        <f t="shared" si="77"/>
        <v>6.9300000000000068</v>
      </c>
      <c r="E304" s="141">
        <f>_xll.GetPrice(E$2, "MonthlyAverage", "Mid", EOMONTH($A304, 0))</f>
        <v>279.76</v>
      </c>
      <c r="F304" s="141">
        <f>_xll.GetPrice(F$2, "MonthlyAverage", "Mid", EOMONTH($A304, 0))</f>
        <v>285.88</v>
      </c>
      <c r="G304" s="127">
        <f t="shared" si="78"/>
        <v>6.1200000000000045</v>
      </c>
      <c r="H304" s="141">
        <f>_xll.GetPrice(H$2, "MonthlyAverage", "Mid", EOMONTH($A304, 0))</f>
        <v>283.75</v>
      </c>
      <c r="I304" s="141">
        <f>_xll.GetPrice(I$2, "MonthlyAverage", "Mid", EOMONTH($A304, 0))</f>
        <v>288.75</v>
      </c>
      <c r="J304" s="127">
        <f t="shared" si="79"/>
        <v>5</v>
      </c>
      <c r="K304" s="141">
        <f>_xll.GetPrice(K$2, , "Mid", EOMONTH($A304, 0))</f>
        <v>255</v>
      </c>
      <c r="L304" s="141">
        <f>_xll.GetPrice(L$2, , "Mid", EOMONTH($A304, 0))</f>
        <v>257.5</v>
      </c>
      <c r="M304" s="127">
        <f t="shared" si="70"/>
        <v>2.5</v>
      </c>
      <c r="N304" s="141">
        <f>_xll.GetPrice(N$2, , "Mid", EOMONTH($A304, 0))</f>
        <v>260</v>
      </c>
      <c r="O304" s="141" t="str">
        <f>_xll.GetPrice(O$2, , "Mid", EOMONTH($A304, 0))</f>
        <v>#N/A No price available before 15/03/2019</v>
      </c>
      <c r="P304" s="127" t="e">
        <f t="shared" si="71"/>
        <v>#VALUE!</v>
      </c>
      <c r="Q304" s="141">
        <f>_xll.GetPrice(Q$2, "MonthlyAverage", "Mid", EOMONTH($A304, 0))</f>
        <v>81.25</v>
      </c>
      <c r="R304" s="141">
        <f>_xll.GetPrice(R$2, , "Mid", EOMONTH($A304, 0))</f>
        <v>167.5</v>
      </c>
      <c r="S304" s="141">
        <f>_xll.GetPrice(S$2, , "Mid", EOMONTH($A304, 0))</f>
        <v>187.5</v>
      </c>
      <c r="T304" s="127">
        <f t="shared" si="80"/>
        <v>20</v>
      </c>
      <c r="U304" s="141">
        <f>_xll.GetPrice(U$2, "MonthlyAverage", "Mid", EOMONTH($A304, 0))</f>
        <v>283.13</v>
      </c>
      <c r="V304" s="141">
        <f>_xll.GetPrice(V$2, "MonthlyAverage", "Mid", EOMONTH($A304, 0))</f>
        <v>315.73</v>
      </c>
      <c r="W304" s="127">
        <f t="shared" si="81"/>
        <v>32.600000000000023</v>
      </c>
      <c r="X304" s="141">
        <f>_xll.GetPrice(X$2, "MonthlyAverage", "Mid", EOMONTH($A304, 0))</f>
        <v>281.88</v>
      </c>
      <c r="Y304" s="141">
        <f>_xll.GetPrice(Y$2, "MonthlyAverage", "Mid", EOMONTH($A304, 0))</f>
        <v>306</v>
      </c>
      <c r="Z304" s="141">
        <f>_xll.GetPrice(Z$2, "MonthlyAverage", "Mid", EOMONTH($A304, 0))</f>
        <v>286.58</v>
      </c>
      <c r="AA304" s="141">
        <f>_xll.GetPrice(AA$2, "MonthlyAverage", "Mid", EOMONTH($A304, 0))</f>
        <v>293.48</v>
      </c>
      <c r="AB304" s="127">
        <f t="shared" si="82"/>
        <v>6.9000000000000341</v>
      </c>
      <c r="AC304" s="142">
        <f t="shared" si="72"/>
        <v>-5</v>
      </c>
      <c r="AD304" s="119" t="e">
        <f t="shared" si="73"/>
        <v>#VALUE!</v>
      </c>
      <c r="AE304" s="119">
        <f t="shared" si="74"/>
        <v>-15.189999999999998</v>
      </c>
      <c r="AF304" s="119">
        <f t="shared" si="75"/>
        <v>10.480000000000018</v>
      </c>
      <c r="AG304" s="119">
        <f t="shared" si="76"/>
        <v>19.420000000000016</v>
      </c>
      <c r="AH304" s="119"/>
      <c r="AI304" s="119"/>
      <c r="AJ304" s="119"/>
      <c r="AK304" s="119"/>
      <c r="AL304" s="119"/>
      <c r="AM304" s="119"/>
      <c r="AN304" s="119"/>
      <c r="AO304" s="119"/>
      <c r="AP304" s="119"/>
      <c r="AQ304" s="119"/>
      <c r="AR304" s="119"/>
      <c r="AS304" s="119"/>
      <c r="AT304" s="119"/>
      <c r="AU304" s="119"/>
      <c r="AV304" s="119"/>
      <c r="AW304" s="119"/>
      <c r="AX304" s="119"/>
      <c r="AY304" s="119"/>
      <c r="AZ304" s="119"/>
      <c r="BA304" s="119"/>
      <c r="BB304" s="119"/>
      <c r="BC304" s="119"/>
      <c r="BD304" s="119"/>
      <c r="BE304" s="119"/>
      <c r="BF304" s="119"/>
      <c r="BG304" s="119"/>
      <c r="BH304" s="119"/>
      <c r="BI304" s="119"/>
      <c r="BJ304" s="119"/>
      <c r="BK304" s="119"/>
      <c r="BL304" s="119"/>
      <c r="BM304" s="119"/>
      <c r="BN304" s="119"/>
      <c r="BO304" s="119"/>
      <c r="BP304" s="119"/>
      <c r="BQ304" s="119"/>
      <c r="BR304" s="119"/>
      <c r="BS304" s="119"/>
      <c r="BT304" s="119"/>
      <c r="BU304" s="119"/>
      <c r="BV304" s="119"/>
      <c r="BW304" s="119"/>
      <c r="BX304" s="119"/>
      <c r="BY304" s="119"/>
      <c r="BZ304" s="119"/>
      <c r="CA304" s="119"/>
      <c r="CB304" s="119"/>
      <c r="CC304" s="119"/>
      <c r="CD304" s="119"/>
      <c r="CE304" s="119"/>
      <c r="CF304" s="119"/>
      <c r="CG304" s="119"/>
      <c r="CH304" s="119"/>
      <c r="CI304" s="119"/>
      <c r="CJ304" s="119"/>
      <c r="CK304" s="119"/>
      <c r="CL304" s="119"/>
      <c r="CM304" s="119"/>
      <c r="CN304" s="119"/>
      <c r="CO304" s="119"/>
      <c r="CP304" s="119"/>
      <c r="CQ304" s="119"/>
      <c r="CR304" s="119"/>
      <c r="CS304" s="119"/>
      <c r="CT304" s="119"/>
      <c r="CU304" s="119"/>
      <c r="CV304" s="119"/>
      <c r="CW304" s="119"/>
      <c r="CX304" s="119"/>
      <c r="CY304" s="119"/>
      <c r="CZ304" s="119"/>
      <c r="DA304" s="119"/>
      <c r="DB304" s="119"/>
      <c r="DC304" s="119"/>
      <c r="DD304" s="119"/>
      <c r="DE304" s="119"/>
      <c r="DF304" s="119"/>
      <c r="DG304" s="119"/>
      <c r="DH304" s="119"/>
      <c r="DI304" s="119"/>
      <c r="DJ304" s="119"/>
      <c r="DK304" s="119"/>
      <c r="DL304" s="119"/>
      <c r="DM304" s="119"/>
      <c r="DN304" s="119"/>
      <c r="DO304" s="119"/>
      <c r="DP304" s="119"/>
      <c r="DQ304" s="119"/>
      <c r="DR304" s="119"/>
      <c r="DS304" s="119"/>
      <c r="DT304" s="119"/>
      <c r="DU304" s="119"/>
      <c r="DV304" s="119"/>
      <c r="DW304" s="119"/>
      <c r="DX304" s="119"/>
      <c r="DY304" s="119"/>
      <c r="DZ304" s="119"/>
      <c r="EA304" s="119"/>
      <c r="EB304" s="119"/>
      <c r="EC304" s="119"/>
      <c r="ED304" s="119"/>
      <c r="EE304" s="119"/>
      <c r="EF304" s="119"/>
      <c r="EG304" s="119"/>
      <c r="EH304" s="119"/>
      <c r="EI304" s="119"/>
      <c r="EJ304" s="119"/>
      <c r="EK304" s="119"/>
      <c r="EL304" s="119"/>
      <c r="EM304" s="119"/>
      <c r="EN304" s="119"/>
      <c r="EO304" s="119"/>
      <c r="EP304" s="119"/>
      <c r="EQ304" s="119"/>
      <c r="ER304" s="119"/>
      <c r="ES304" s="119"/>
      <c r="ET304" s="119"/>
      <c r="EU304" s="119"/>
      <c r="EV304" s="119"/>
      <c r="EW304" s="119"/>
      <c r="EX304" s="119"/>
      <c r="EY304" s="119"/>
      <c r="EZ304" s="119"/>
      <c r="FA304" s="119"/>
      <c r="FB304" s="119"/>
      <c r="FC304" s="119"/>
    </row>
    <row r="305" spans="1:159" s="121" customFormat="1" x14ac:dyDescent="0.3">
      <c r="A305" s="124">
        <v>43040</v>
      </c>
      <c r="B305" s="143">
        <f>_xll.GetPrice(B$2, "MonthlyAverage", "Mid", EOMONTH($A305, 0))</f>
        <v>305.61</v>
      </c>
      <c r="C305" s="141">
        <f>_xll.GetPrice(C$2, "MonthlyAverage", "Mid", EOMONTH($A305, 0))</f>
        <v>313.38</v>
      </c>
      <c r="D305" s="127">
        <f t="shared" si="77"/>
        <v>7.7699999999999818</v>
      </c>
      <c r="E305" s="141">
        <f>_xll.GetPrice(E$2, "MonthlyAverage", "Mid", EOMONTH($A305, 0))</f>
        <v>283.17</v>
      </c>
      <c r="F305" s="141">
        <f>_xll.GetPrice(F$2, "MonthlyAverage", "Mid", EOMONTH($A305, 0))</f>
        <v>286.63</v>
      </c>
      <c r="G305" s="127">
        <f t="shared" si="78"/>
        <v>3.4599999999999795</v>
      </c>
      <c r="H305" s="141">
        <f>_xll.GetPrice(H$2, "MonthlyAverage", "Mid", EOMONTH($A305, 0))</f>
        <v>286.88</v>
      </c>
      <c r="I305" s="141">
        <f>_xll.GetPrice(I$2, "MonthlyAverage", "Mid", EOMONTH($A305, 0))</f>
        <v>291.88</v>
      </c>
      <c r="J305" s="127">
        <f t="shared" si="79"/>
        <v>5</v>
      </c>
      <c r="K305" s="141">
        <f>_xll.GetPrice(K$2, , "Mid", EOMONTH($A305, 0))</f>
        <v>260</v>
      </c>
      <c r="L305" s="141">
        <f>_xll.GetPrice(L$2, , "Mid", EOMONTH($A305, 0))</f>
        <v>265</v>
      </c>
      <c r="M305" s="127">
        <f t="shared" si="70"/>
        <v>5</v>
      </c>
      <c r="N305" s="141">
        <f>_xll.GetPrice(N$2, , "Mid", EOMONTH($A305, 0))</f>
        <v>280</v>
      </c>
      <c r="O305" s="141" t="str">
        <f>_xll.GetPrice(O$2, , "Mid", EOMONTH($A305, 0))</f>
        <v>#N/A No price available before 15/03/2019</v>
      </c>
      <c r="P305" s="127" t="e">
        <f t="shared" si="71"/>
        <v>#VALUE!</v>
      </c>
      <c r="Q305" s="141">
        <f>_xll.GetPrice(Q$2, "MonthlyAverage", "Mid", EOMONTH($A305, 0))</f>
        <v>86.25</v>
      </c>
      <c r="R305" s="141">
        <f>_xll.GetPrice(R$2, , "Mid", EOMONTH($A305, 0))</f>
        <v>167.5</v>
      </c>
      <c r="S305" s="141">
        <f>_xll.GetPrice(S$2, , "Mid", EOMONTH($A305, 0))</f>
        <v>187.5</v>
      </c>
      <c r="T305" s="127">
        <f t="shared" si="80"/>
        <v>20</v>
      </c>
      <c r="U305" s="141">
        <f>_xll.GetPrice(U$2, "MonthlyAverage", "Mid", EOMONTH($A305, 0))</f>
        <v>293.13</v>
      </c>
      <c r="V305" s="141">
        <f>_xll.GetPrice(V$2, "MonthlyAverage", "Mid", EOMONTH($A305, 0))</f>
        <v>329.21</v>
      </c>
      <c r="W305" s="127">
        <f t="shared" si="81"/>
        <v>36.079999999999984</v>
      </c>
      <c r="X305" s="141">
        <f>_xll.GetPrice(X$2, "MonthlyAverage", "Mid", EOMONTH($A305, 0))</f>
        <v>300.5</v>
      </c>
      <c r="Y305" s="141">
        <f>_xll.GetPrice(Y$2, "MonthlyAverage", "Mid", EOMONTH($A305, 0))</f>
        <v>297.25</v>
      </c>
      <c r="Z305" s="141">
        <f>_xll.GetPrice(Z$2, "MonthlyAverage", "Mid", EOMONTH($A305, 0))</f>
        <v>287.44</v>
      </c>
      <c r="AA305" s="141">
        <f>_xll.GetPrice(AA$2, "MonthlyAverage", "Mid", EOMONTH($A305, 0))</f>
        <v>292.44</v>
      </c>
      <c r="AB305" s="127">
        <f t="shared" si="82"/>
        <v>5</v>
      </c>
      <c r="AC305" s="142">
        <f t="shared" si="72"/>
        <v>-20</v>
      </c>
      <c r="AD305" s="119" t="e">
        <f t="shared" si="73"/>
        <v>#VALUE!</v>
      </c>
      <c r="AE305" s="119">
        <f t="shared" si="74"/>
        <v>-12.480000000000018</v>
      </c>
      <c r="AF305" s="119">
        <f t="shared" si="75"/>
        <v>15.829999999999984</v>
      </c>
      <c r="AG305" s="119">
        <f t="shared" si="76"/>
        <v>9.8100000000000023</v>
      </c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  <c r="BB305" s="119"/>
      <c r="BC305" s="119"/>
      <c r="BD305" s="119"/>
      <c r="BE305" s="119"/>
      <c r="BF305" s="119"/>
      <c r="BG305" s="119"/>
      <c r="BH305" s="119"/>
      <c r="BI305" s="119"/>
      <c r="BJ305" s="119"/>
      <c r="BK305" s="119"/>
      <c r="BL305" s="119"/>
      <c r="BM305" s="119"/>
      <c r="BN305" s="119"/>
      <c r="BO305" s="119"/>
      <c r="BP305" s="119"/>
      <c r="BQ305" s="119"/>
      <c r="BR305" s="119"/>
      <c r="BS305" s="119"/>
      <c r="BT305" s="119"/>
      <c r="BU305" s="119"/>
      <c r="BV305" s="119"/>
      <c r="BW305" s="119"/>
      <c r="BX305" s="119"/>
      <c r="BY305" s="119"/>
      <c r="BZ305" s="119"/>
      <c r="CA305" s="119"/>
      <c r="CB305" s="119"/>
      <c r="CC305" s="119"/>
      <c r="CD305" s="119"/>
      <c r="CE305" s="119"/>
      <c r="CF305" s="119"/>
      <c r="CG305" s="119"/>
      <c r="CH305" s="119"/>
      <c r="CI305" s="119"/>
      <c r="CJ305" s="119"/>
      <c r="CK305" s="119"/>
      <c r="CL305" s="119"/>
      <c r="CM305" s="119"/>
      <c r="CN305" s="119"/>
      <c r="CO305" s="119"/>
      <c r="CP305" s="119"/>
      <c r="CQ305" s="119"/>
      <c r="CR305" s="119"/>
      <c r="CS305" s="119"/>
      <c r="CT305" s="119"/>
      <c r="CU305" s="119"/>
      <c r="CV305" s="119"/>
      <c r="CW305" s="119"/>
      <c r="CX305" s="119"/>
      <c r="CY305" s="119"/>
      <c r="CZ305" s="119"/>
      <c r="DA305" s="119"/>
      <c r="DB305" s="119"/>
      <c r="DC305" s="119"/>
      <c r="DD305" s="119"/>
      <c r="DE305" s="119"/>
      <c r="DF305" s="119"/>
      <c r="DG305" s="119"/>
      <c r="DH305" s="119"/>
      <c r="DI305" s="119"/>
      <c r="DJ305" s="119"/>
      <c r="DK305" s="119"/>
      <c r="DL305" s="119"/>
      <c r="DM305" s="119"/>
      <c r="DN305" s="119"/>
      <c r="DO305" s="119"/>
      <c r="DP305" s="119"/>
      <c r="DQ305" s="119"/>
      <c r="DR305" s="119"/>
      <c r="DS305" s="119"/>
      <c r="DT305" s="119"/>
      <c r="DU305" s="119"/>
      <c r="DV305" s="119"/>
      <c r="DW305" s="119"/>
      <c r="DX305" s="119"/>
      <c r="DY305" s="119"/>
      <c r="DZ305" s="119"/>
      <c r="EA305" s="119"/>
      <c r="EB305" s="119"/>
      <c r="EC305" s="119"/>
      <c r="ED305" s="119"/>
      <c r="EE305" s="119"/>
      <c r="EF305" s="119"/>
      <c r="EG305" s="119"/>
      <c r="EH305" s="119"/>
      <c r="EI305" s="119"/>
      <c r="EJ305" s="119"/>
      <c r="EK305" s="119"/>
      <c r="EL305" s="119"/>
      <c r="EM305" s="119"/>
      <c r="EN305" s="119"/>
      <c r="EO305" s="119"/>
      <c r="EP305" s="119"/>
      <c r="EQ305" s="119"/>
      <c r="ER305" s="119"/>
      <c r="ES305" s="119"/>
      <c r="ET305" s="119"/>
      <c r="EU305" s="119"/>
      <c r="EV305" s="119"/>
      <c r="EW305" s="119"/>
      <c r="EX305" s="119"/>
      <c r="EY305" s="119"/>
      <c r="EZ305" s="119"/>
      <c r="FA305" s="119"/>
      <c r="FB305" s="119"/>
      <c r="FC305" s="119"/>
    </row>
    <row r="306" spans="1:159" s="121" customFormat="1" x14ac:dyDescent="0.3">
      <c r="A306" s="124">
        <v>43070</v>
      </c>
      <c r="B306" s="143">
        <f>_xll.GetPrice(B$2, "MonthlyAverage", "Mid", EOMONTH($A306, 0))</f>
        <v>346.63</v>
      </c>
      <c r="C306" s="141">
        <f>_xll.GetPrice(C$2, "MonthlyAverage", "Mid", EOMONTH($A306, 0))</f>
        <v>351.6</v>
      </c>
      <c r="D306" s="127">
        <f t="shared" si="77"/>
        <v>4.9700000000000273</v>
      </c>
      <c r="E306" s="141">
        <f>_xll.GetPrice(E$2, "MonthlyAverage", "Mid", EOMONTH($A306, 0))</f>
        <v>324.18</v>
      </c>
      <c r="F306" s="141">
        <f>_xll.GetPrice(F$2, "MonthlyAverage", "Mid", EOMONTH($A306, 0))</f>
        <v>326.5</v>
      </c>
      <c r="G306" s="127">
        <f t="shared" si="78"/>
        <v>2.3199999999999932</v>
      </c>
      <c r="H306" s="141">
        <f>_xll.GetPrice(H$2, "MonthlyAverage", "Mid", EOMONTH($A306, 0))</f>
        <v>325</v>
      </c>
      <c r="I306" s="141">
        <f>_xll.GetPrice(I$2, "MonthlyAverage", "Mid", EOMONTH($A306, 0))</f>
        <v>330</v>
      </c>
      <c r="J306" s="127">
        <f t="shared" si="79"/>
        <v>5</v>
      </c>
      <c r="K306" s="141">
        <f>_xll.GetPrice(K$2, , "Mid", EOMONTH($A306, 0))</f>
        <v>277.5</v>
      </c>
      <c r="L306" s="141">
        <f>_xll.GetPrice(L$2, , "Mid", EOMONTH($A306, 0))</f>
        <v>282.5</v>
      </c>
      <c r="M306" s="127">
        <f t="shared" si="70"/>
        <v>5</v>
      </c>
      <c r="N306" s="141">
        <f>_xll.GetPrice(N$2, , "Mid", EOMONTH($A306, 0))</f>
        <v>285</v>
      </c>
      <c r="O306" s="141" t="str">
        <f>_xll.GetPrice(O$2, , "Mid", EOMONTH($A306, 0))</f>
        <v>#N/A No price available before 15/03/2019</v>
      </c>
      <c r="P306" s="127" t="e">
        <f t="shared" si="71"/>
        <v>#VALUE!</v>
      </c>
      <c r="Q306" s="141">
        <f>_xll.GetPrice(Q$2, "MonthlyAverage", "Mid", EOMONTH($A306, 0))</f>
        <v>106.5</v>
      </c>
      <c r="R306" s="141">
        <f>_xll.GetPrice(R$2, , "Mid", EOMONTH($A306, 0))</f>
        <v>182.5</v>
      </c>
      <c r="S306" s="141">
        <f>_xll.GetPrice(S$2, , "Mid", EOMONTH($A306, 0))</f>
        <v>202.5</v>
      </c>
      <c r="T306" s="127">
        <f t="shared" si="80"/>
        <v>20</v>
      </c>
      <c r="U306" s="141">
        <f>_xll.GetPrice(U$2, "MonthlyAverage", "Mid", EOMONTH($A306, 0))</f>
        <v>316.3</v>
      </c>
      <c r="V306" s="141">
        <f>_xll.GetPrice(V$2, "MonthlyAverage", "Mid", EOMONTH($A306, 0))</f>
        <v>346.24</v>
      </c>
      <c r="W306" s="127">
        <f t="shared" si="81"/>
        <v>29.939999999999998</v>
      </c>
      <c r="X306" s="141">
        <f>_xll.GetPrice(X$2, "MonthlyAverage", "Mid", EOMONTH($A306, 0))</f>
        <v>327.39999999999998</v>
      </c>
      <c r="Y306" s="141">
        <f>_xll.GetPrice(Y$2, "MonthlyAverage", "Mid", EOMONTH($A306, 0))</f>
        <v>336.84</v>
      </c>
      <c r="Z306" s="141">
        <f>_xll.GetPrice(Z$2, "MonthlyAverage", "Mid", EOMONTH($A306, 0))</f>
        <v>321.39999999999998</v>
      </c>
      <c r="AA306" s="141">
        <f>_xll.GetPrice(AA$2, "MonthlyAverage", "Mid", EOMONTH($A306, 0))</f>
        <v>326.39999999999998</v>
      </c>
      <c r="AB306" s="127">
        <f t="shared" si="82"/>
        <v>5</v>
      </c>
      <c r="AC306" s="142">
        <f t="shared" si="72"/>
        <v>-7.5</v>
      </c>
      <c r="AD306" s="119" t="e">
        <f t="shared" si="73"/>
        <v>#VALUE!</v>
      </c>
      <c r="AE306" s="119">
        <f t="shared" si="74"/>
        <v>-30.329999999999984</v>
      </c>
      <c r="AF306" s="119">
        <f t="shared" si="75"/>
        <v>-5.3600000000000136</v>
      </c>
      <c r="AG306" s="119">
        <f t="shared" si="76"/>
        <v>15.439999999999998</v>
      </c>
      <c r="AH306" s="119"/>
      <c r="AI306" s="119"/>
      <c r="AJ306" s="119"/>
      <c r="AK306" s="119"/>
      <c r="AL306" s="119"/>
      <c r="AM306" s="119"/>
      <c r="AN306" s="119"/>
      <c r="AO306" s="119"/>
      <c r="AP306" s="119"/>
      <c r="AQ306" s="119"/>
      <c r="AR306" s="119"/>
      <c r="AS306" s="119"/>
      <c r="AT306" s="119"/>
      <c r="AU306" s="119"/>
      <c r="AV306" s="119"/>
      <c r="AW306" s="119"/>
      <c r="AX306" s="119"/>
      <c r="AY306" s="119"/>
      <c r="AZ306" s="119"/>
      <c r="BA306" s="119"/>
      <c r="BB306" s="119"/>
      <c r="BC306" s="119"/>
      <c r="BD306" s="119"/>
      <c r="BE306" s="119"/>
      <c r="BF306" s="119"/>
      <c r="BG306" s="119"/>
      <c r="BH306" s="119"/>
      <c r="BI306" s="119"/>
      <c r="BJ306" s="119"/>
      <c r="BK306" s="119"/>
      <c r="BL306" s="119"/>
      <c r="BM306" s="119"/>
      <c r="BN306" s="119"/>
      <c r="BO306" s="119"/>
      <c r="BP306" s="119"/>
      <c r="BQ306" s="119"/>
      <c r="BR306" s="119"/>
      <c r="BS306" s="119"/>
      <c r="BT306" s="119"/>
      <c r="BU306" s="119"/>
      <c r="BV306" s="119"/>
      <c r="BW306" s="119"/>
      <c r="BX306" s="119"/>
      <c r="BY306" s="119"/>
      <c r="BZ306" s="119"/>
      <c r="CA306" s="119"/>
      <c r="CB306" s="119"/>
      <c r="CC306" s="119"/>
      <c r="CD306" s="119"/>
      <c r="CE306" s="119"/>
      <c r="CF306" s="119"/>
      <c r="CG306" s="119"/>
      <c r="CH306" s="119"/>
      <c r="CI306" s="119"/>
      <c r="CJ306" s="119"/>
      <c r="CK306" s="119"/>
      <c r="CL306" s="119"/>
      <c r="CM306" s="119"/>
      <c r="CN306" s="119"/>
      <c r="CO306" s="119"/>
      <c r="CP306" s="119"/>
      <c r="CQ306" s="119"/>
      <c r="CR306" s="119"/>
      <c r="CS306" s="119"/>
      <c r="CT306" s="119"/>
      <c r="CU306" s="119"/>
      <c r="CV306" s="119"/>
      <c r="CW306" s="119"/>
      <c r="CX306" s="119"/>
      <c r="CY306" s="119"/>
      <c r="CZ306" s="119"/>
      <c r="DA306" s="119"/>
      <c r="DB306" s="119"/>
      <c r="DC306" s="119"/>
      <c r="DD306" s="119"/>
      <c r="DE306" s="119"/>
      <c r="DF306" s="119"/>
      <c r="DG306" s="119"/>
      <c r="DH306" s="119"/>
      <c r="DI306" s="119"/>
      <c r="DJ306" s="119"/>
      <c r="DK306" s="119"/>
      <c r="DL306" s="119"/>
      <c r="DM306" s="119"/>
      <c r="DN306" s="119"/>
      <c r="DO306" s="119"/>
      <c r="DP306" s="119"/>
      <c r="DQ306" s="119"/>
      <c r="DR306" s="119"/>
      <c r="DS306" s="119"/>
      <c r="DT306" s="119"/>
      <c r="DU306" s="119"/>
      <c r="DV306" s="119"/>
      <c r="DW306" s="119"/>
      <c r="DX306" s="119"/>
      <c r="DY306" s="119"/>
      <c r="DZ306" s="119"/>
      <c r="EA306" s="119"/>
      <c r="EB306" s="119"/>
      <c r="EC306" s="119"/>
      <c r="ED306" s="119"/>
      <c r="EE306" s="119"/>
      <c r="EF306" s="119"/>
      <c r="EG306" s="119"/>
      <c r="EH306" s="119"/>
      <c r="EI306" s="119"/>
      <c r="EJ306" s="119"/>
      <c r="EK306" s="119"/>
      <c r="EL306" s="119"/>
      <c r="EM306" s="119"/>
      <c r="EN306" s="119"/>
      <c r="EO306" s="119"/>
      <c r="EP306" s="119"/>
      <c r="EQ306" s="119"/>
      <c r="ER306" s="119"/>
      <c r="ES306" s="119"/>
      <c r="ET306" s="119"/>
      <c r="EU306" s="119"/>
      <c r="EV306" s="119"/>
      <c r="EW306" s="119"/>
      <c r="EX306" s="119"/>
      <c r="EY306" s="119"/>
      <c r="EZ306" s="119"/>
      <c r="FA306" s="119"/>
      <c r="FB306" s="119"/>
      <c r="FC306" s="119"/>
    </row>
    <row r="307" spans="1:159" s="121" customFormat="1" x14ac:dyDescent="0.3">
      <c r="A307" s="124">
        <v>43101</v>
      </c>
      <c r="B307" s="143">
        <f>_xll.GetPrice(B$2, "MonthlyAverage", "Mid", EOMONTH($A307, 0))</f>
        <v>358.05</v>
      </c>
      <c r="C307" s="141">
        <f>_xll.GetPrice(C$2, "MonthlyAverage", "Mid", EOMONTH($A307, 0))</f>
        <v>366.5</v>
      </c>
      <c r="D307" s="127">
        <f t="shared" si="77"/>
        <v>8.4499999999999886</v>
      </c>
      <c r="E307" s="141">
        <f>_xll.GetPrice(E$2, "MonthlyAverage", "Mid", EOMONTH($A307, 0))</f>
        <v>341.55</v>
      </c>
      <c r="F307" s="141">
        <f>_xll.GetPrice(F$2, "MonthlyAverage", "Mid", EOMONTH($A307, 0))</f>
        <v>339.25</v>
      </c>
      <c r="G307" s="127">
        <f t="shared" si="78"/>
        <v>-2.3000000000000114</v>
      </c>
      <c r="H307" s="141">
        <f>_xll.GetPrice(H$2, "MonthlyAverage", "Mid", EOMONTH($A307, 0))</f>
        <v>339</v>
      </c>
      <c r="I307" s="141">
        <f>_xll.GetPrice(I$2, "MonthlyAverage", "Mid", EOMONTH($A307, 0))</f>
        <v>344</v>
      </c>
      <c r="J307" s="127">
        <f t="shared" si="79"/>
        <v>5</v>
      </c>
      <c r="K307" s="141">
        <f>_xll.GetPrice(K$2, , "Mid", EOMONTH($A307, 0))</f>
        <v>287.5</v>
      </c>
      <c r="L307" s="141">
        <f>_xll.GetPrice(L$2, , "Mid", EOMONTH($A307, 0))</f>
        <v>290</v>
      </c>
      <c r="M307" s="127">
        <f t="shared" si="70"/>
        <v>2.5</v>
      </c>
      <c r="N307" s="141">
        <f>_xll.GetPrice(N$2, , "Mid", EOMONTH($A307, 0))</f>
        <v>300</v>
      </c>
      <c r="O307" s="141" t="str">
        <f>_xll.GetPrice(O$2, , "Mid", EOMONTH($A307, 0))</f>
        <v>#N/A No price available before 15/03/2019</v>
      </c>
      <c r="P307" s="127" t="e">
        <f t="shared" si="71"/>
        <v>#VALUE!</v>
      </c>
      <c r="Q307" s="141">
        <f>_xll.GetPrice(Q$2, "MonthlyAverage", "Mid", EOMONTH($A307, 0))</f>
        <v>121.25</v>
      </c>
      <c r="R307" s="141">
        <f>_xll.GetPrice(R$2, , "Mid", EOMONTH($A307, 0))</f>
        <v>202.5</v>
      </c>
      <c r="S307" s="141">
        <f>_xll.GetPrice(S$2, , "Mid", EOMONTH($A307, 0))</f>
        <v>222.5</v>
      </c>
      <c r="T307" s="127">
        <f t="shared" si="80"/>
        <v>20</v>
      </c>
      <c r="U307" s="141">
        <f>_xll.GetPrice(U$2, "MonthlyAverage", "Mid", EOMONTH($A307, 0))</f>
        <v>341.25</v>
      </c>
      <c r="V307" s="141">
        <f>_xll.GetPrice(V$2, "MonthlyAverage", "Mid", EOMONTH($A307, 0))</f>
        <v>373.52</v>
      </c>
      <c r="W307" s="127">
        <f t="shared" si="81"/>
        <v>32.269999999999982</v>
      </c>
      <c r="X307" s="141">
        <f>_xll.GetPrice(X$2, "MonthlyAverage", "Mid", EOMONTH($A307, 0))</f>
        <v>351</v>
      </c>
      <c r="Y307" s="141">
        <f>_xll.GetPrice(Y$2, "MonthlyAverage", "Mid", EOMONTH($A307, 0))</f>
        <v>359.5</v>
      </c>
      <c r="Z307" s="141">
        <f>_xll.GetPrice(Z$2, "MonthlyAverage", "Mid", EOMONTH($A307, 0))</f>
        <v>344.81</v>
      </c>
      <c r="AA307" s="141">
        <f>_xll.GetPrice(AA$2, "MonthlyAverage", "Mid", EOMONTH($A307, 0))</f>
        <v>350.65</v>
      </c>
      <c r="AB307" s="127">
        <f t="shared" si="82"/>
        <v>5.839999999999975</v>
      </c>
      <c r="AC307" s="142">
        <f t="shared" si="72"/>
        <v>-12.5</v>
      </c>
      <c r="AD307" s="119" t="e">
        <f t="shared" si="73"/>
        <v>#VALUE!</v>
      </c>
      <c r="AE307" s="119">
        <f t="shared" si="74"/>
        <v>-16.800000000000011</v>
      </c>
      <c r="AF307" s="119">
        <f t="shared" si="75"/>
        <v>7.0199999999999818</v>
      </c>
      <c r="AG307" s="119">
        <f t="shared" si="76"/>
        <v>14.689999999999998</v>
      </c>
      <c r="AH307" s="119"/>
      <c r="AI307" s="119"/>
      <c r="AJ307" s="119"/>
      <c r="AK307" s="119"/>
      <c r="AL307" s="119"/>
      <c r="AM307" s="119"/>
      <c r="AN307" s="119"/>
      <c r="AO307" s="119"/>
      <c r="AP307" s="119"/>
      <c r="AQ307" s="119"/>
      <c r="AR307" s="119"/>
      <c r="AS307" s="119"/>
      <c r="AT307" s="119"/>
      <c r="AU307" s="119"/>
      <c r="AV307" s="119"/>
      <c r="AW307" s="119"/>
      <c r="AX307" s="119"/>
      <c r="AY307" s="119"/>
      <c r="AZ307" s="119"/>
      <c r="BA307" s="119"/>
      <c r="BB307" s="119"/>
      <c r="BC307" s="119"/>
      <c r="BD307" s="119"/>
      <c r="BE307" s="119"/>
      <c r="BF307" s="119"/>
      <c r="BG307" s="119"/>
      <c r="BH307" s="119"/>
      <c r="BI307" s="119"/>
      <c r="BJ307" s="119"/>
      <c r="BK307" s="119"/>
      <c r="BL307" s="119"/>
      <c r="BM307" s="119"/>
      <c r="BN307" s="119"/>
      <c r="BO307" s="119"/>
      <c r="BP307" s="119"/>
      <c r="BQ307" s="119"/>
      <c r="BR307" s="119"/>
      <c r="BS307" s="119"/>
      <c r="BT307" s="119"/>
      <c r="BU307" s="119"/>
      <c r="BV307" s="119"/>
      <c r="BW307" s="119"/>
      <c r="BX307" s="119"/>
      <c r="BY307" s="119"/>
      <c r="BZ307" s="119"/>
      <c r="CA307" s="119"/>
      <c r="CB307" s="119"/>
      <c r="CC307" s="119"/>
      <c r="CD307" s="119"/>
      <c r="CE307" s="119"/>
      <c r="CF307" s="119"/>
      <c r="CG307" s="119"/>
      <c r="CH307" s="119"/>
      <c r="CI307" s="119"/>
      <c r="CJ307" s="119"/>
      <c r="CK307" s="119"/>
      <c r="CL307" s="119"/>
      <c r="CM307" s="119"/>
      <c r="CN307" s="119"/>
      <c r="CO307" s="119"/>
      <c r="CP307" s="119"/>
      <c r="CQ307" s="119"/>
      <c r="CR307" s="119"/>
      <c r="CS307" s="119"/>
      <c r="CT307" s="119"/>
      <c r="CU307" s="119"/>
      <c r="CV307" s="119"/>
      <c r="CW307" s="119"/>
      <c r="CX307" s="119"/>
      <c r="CY307" s="119"/>
      <c r="CZ307" s="119"/>
      <c r="DA307" s="119"/>
      <c r="DB307" s="119"/>
      <c r="DC307" s="119"/>
      <c r="DD307" s="119"/>
      <c r="DE307" s="119"/>
      <c r="DF307" s="119"/>
      <c r="DG307" s="119"/>
      <c r="DH307" s="119"/>
      <c r="DI307" s="119"/>
      <c r="DJ307" s="119"/>
      <c r="DK307" s="119"/>
      <c r="DL307" s="119"/>
      <c r="DM307" s="119"/>
      <c r="DN307" s="119"/>
      <c r="DO307" s="119"/>
      <c r="DP307" s="119"/>
      <c r="DQ307" s="119"/>
      <c r="DR307" s="119"/>
      <c r="DS307" s="119"/>
      <c r="DT307" s="119"/>
      <c r="DU307" s="119"/>
      <c r="DV307" s="119"/>
      <c r="DW307" s="119"/>
      <c r="DX307" s="119"/>
      <c r="DY307" s="119"/>
      <c r="DZ307" s="119"/>
      <c r="EA307" s="119"/>
      <c r="EB307" s="119"/>
      <c r="EC307" s="119"/>
      <c r="ED307" s="119"/>
      <c r="EE307" s="119"/>
      <c r="EF307" s="119"/>
      <c r="EG307" s="119"/>
      <c r="EH307" s="119"/>
      <c r="EI307" s="119"/>
      <c r="EJ307" s="119"/>
      <c r="EK307" s="119"/>
      <c r="EL307" s="119"/>
      <c r="EM307" s="119"/>
      <c r="EN307" s="119"/>
      <c r="EO307" s="119"/>
      <c r="EP307" s="119"/>
      <c r="EQ307" s="119"/>
      <c r="ER307" s="119"/>
      <c r="ES307" s="119"/>
      <c r="ET307" s="119"/>
      <c r="EU307" s="119"/>
      <c r="EV307" s="119"/>
      <c r="EW307" s="119"/>
      <c r="EX307" s="119"/>
      <c r="EY307" s="119"/>
      <c r="EZ307" s="119"/>
      <c r="FA307" s="119"/>
      <c r="FB307" s="119"/>
      <c r="FC307" s="119"/>
    </row>
    <row r="308" spans="1:159" s="121" customFormat="1" x14ac:dyDescent="0.3">
      <c r="A308" s="124">
        <v>43132</v>
      </c>
      <c r="B308" s="143">
        <f>_xll.GetPrice(B$2, "MonthlyAverage", "Mid", EOMONTH($A308, 0))</f>
        <v>344.19</v>
      </c>
      <c r="C308" s="141">
        <f>_xll.GetPrice(C$2, "MonthlyAverage", "Mid", EOMONTH($A308, 0))</f>
        <v>355.13</v>
      </c>
      <c r="D308" s="127">
        <f t="shared" si="77"/>
        <v>10.939999999999998</v>
      </c>
      <c r="E308" s="141">
        <f>_xll.GetPrice(E$2, "MonthlyAverage", "Mid", EOMONTH($A308, 0))</f>
        <v>323.49</v>
      </c>
      <c r="F308" s="141">
        <f>_xll.GetPrice(F$2, "MonthlyAverage", "Mid", EOMONTH($A308, 0))</f>
        <v>328.63</v>
      </c>
      <c r="G308" s="127">
        <f t="shared" si="78"/>
        <v>5.1399999999999864</v>
      </c>
      <c r="H308" s="141">
        <f>_xll.GetPrice(H$2, "MonthlyAverage", "Mid", EOMONTH($A308, 0))</f>
        <v>327.75</v>
      </c>
      <c r="I308" s="141">
        <f>_xll.GetPrice(I$2, "MonthlyAverage", "Mid", EOMONTH($A308, 0))</f>
        <v>334</v>
      </c>
      <c r="J308" s="127">
        <f t="shared" si="79"/>
        <v>6.25</v>
      </c>
      <c r="K308" s="141">
        <f>_xll.GetPrice(K$2, , "Mid", EOMONTH($A308, 0))</f>
        <v>272.5</v>
      </c>
      <c r="L308" s="141">
        <f>_xll.GetPrice(L$2, , "Mid", EOMONTH($A308, 0))</f>
        <v>272.5</v>
      </c>
      <c r="M308" s="127">
        <f t="shared" si="70"/>
        <v>0</v>
      </c>
      <c r="N308" s="141">
        <f>_xll.GetPrice(N$2, , "Mid", EOMONTH($A308, 0))</f>
        <v>270</v>
      </c>
      <c r="O308" s="141" t="str">
        <f>_xll.GetPrice(O$2, , "Mid", EOMONTH($A308, 0))</f>
        <v>#N/A No price available before 15/03/2019</v>
      </c>
      <c r="P308" s="127" t="e">
        <f t="shared" si="71"/>
        <v>#VALUE!</v>
      </c>
      <c r="Q308" s="141">
        <f>_xll.GetPrice(Q$2, "MonthlyAverage", "Mid", EOMONTH($A308, 0))</f>
        <v>105</v>
      </c>
      <c r="R308" s="141">
        <f>_xll.GetPrice(R$2, , "Mid", EOMONTH($A308, 0))</f>
        <v>177.5</v>
      </c>
      <c r="S308" s="141">
        <f>_xll.GetPrice(S$2, , "Mid", EOMONTH($A308, 0))</f>
        <v>197.5</v>
      </c>
      <c r="T308" s="127">
        <f t="shared" si="80"/>
        <v>20</v>
      </c>
      <c r="U308" s="141">
        <f>_xll.GetPrice(U$2, "MonthlyAverage", "Mid", EOMONTH($A308, 0))</f>
        <v>347.13</v>
      </c>
      <c r="V308" s="141">
        <f>_xll.GetPrice(V$2, "MonthlyAverage", "Mid", EOMONTH($A308, 0))</f>
        <v>373.76</v>
      </c>
      <c r="W308" s="127">
        <f t="shared" si="81"/>
        <v>26.629999999999995</v>
      </c>
      <c r="X308" s="141">
        <f>_xll.GetPrice(X$2, "MonthlyAverage", "Mid", EOMONTH($A308, 0))</f>
        <v>328.13</v>
      </c>
      <c r="Y308" s="141">
        <f>_xll.GetPrice(Y$2, "MonthlyAverage", "Mid", EOMONTH($A308, 0))</f>
        <v>359.5</v>
      </c>
      <c r="Z308" s="141">
        <f>_xll.GetPrice(Z$2, "MonthlyAverage", "Mid", EOMONTH($A308, 0))</f>
        <v>324.41000000000003</v>
      </c>
      <c r="AA308" s="141">
        <f>_xll.GetPrice(AA$2, "MonthlyAverage", "Mid", EOMONTH($A308, 0))</f>
        <v>333.71</v>
      </c>
      <c r="AB308" s="127">
        <f t="shared" si="82"/>
        <v>9.2999999999999545</v>
      </c>
      <c r="AC308" s="142">
        <f t="shared" si="72"/>
        <v>2.5</v>
      </c>
      <c r="AD308" s="119" t="e">
        <f t="shared" si="73"/>
        <v>#VALUE!</v>
      </c>
      <c r="AE308" s="119">
        <f t="shared" si="74"/>
        <v>2.9399999999999977</v>
      </c>
      <c r="AF308" s="119">
        <f t="shared" si="75"/>
        <v>18.629999999999995</v>
      </c>
      <c r="AG308" s="119">
        <f t="shared" si="76"/>
        <v>35.089999999999975</v>
      </c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  <c r="BB308" s="119"/>
      <c r="BC308" s="119"/>
      <c r="BD308" s="119"/>
      <c r="BE308" s="119"/>
      <c r="BF308" s="119"/>
      <c r="BG308" s="119"/>
      <c r="BH308" s="119"/>
      <c r="BI308" s="119"/>
      <c r="BJ308" s="119"/>
      <c r="BK308" s="119"/>
      <c r="BL308" s="119"/>
      <c r="BM308" s="119"/>
      <c r="BN308" s="119"/>
      <c r="BO308" s="119"/>
      <c r="BP308" s="119"/>
      <c r="BQ308" s="119"/>
      <c r="BR308" s="119"/>
      <c r="BS308" s="119"/>
      <c r="BT308" s="119"/>
      <c r="BU308" s="119"/>
      <c r="BV308" s="119"/>
      <c r="BW308" s="119"/>
      <c r="BX308" s="119"/>
      <c r="BY308" s="119"/>
      <c r="BZ308" s="119"/>
      <c r="CA308" s="119"/>
      <c r="CB308" s="119"/>
      <c r="CC308" s="119"/>
      <c r="CD308" s="119"/>
      <c r="CE308" s="119"/>
      <c r="CF308" s="119"/>
      <c r="CG308" s="119"/>
      <c r="CH308" s="119"/>
      <c r="CI308" s="119"/>
      <c r="CJ308" s="119"/>
      <c r="CK308" s="119"/>
      <c r="CL308" s="119"/>
      <c r="CM308" s="119"/>
      <c r="CN308" s="119"/>
      <c r="CO308" s="119"/>
      <c r="CP308" s="119"/>
      <c r="CQ308" s="119"/>
      <c r="CR308" s="119"/>
      <c r="CS308" s="119"/>
      <c r="CT308" s="119"/>
      <c r="CU308" s="119"/>
      <c r="CV308" s="119"/>
      <c r="CW308" s="119"/>
      <c r="CX308" s="119"/>
      <c r="CY308" s="119"/>
      <c r="CZ308" s="119"/>
      <c r="DA308" s="119"/>
      <c r="DB308" s="119"/>
      <c r="DC308" s="119"/>
      <c r="DD308" s="119"/>
      <c r="DE308" s="119"/>
      <c r="DF308" s="119"/>
      <c r="DG308" s="119"/>
      <c r="DH308" s="119"/>
      <c r="DI308" s="119"/>
      <c r="DJ308" s="119"/>
      <c r="DK308" s="119"/>
      <c r="DL308" s="119"/>
      <c r="DM308" s="119"/>
      <c r="DN308" s="119"/>
      <c r="DO308" s="119"/>
      <c r="DP308" s="119"/>
      <c r="DQ308" s="119"/>
      <c r="DR308" s="119"/>
      <c r="DS308" s="119"/>
      <c r="DT308" s="119"/>
      <c r="DU308" s="119"/>
      <c r="DV308" s="119"/>
      <c r="DW308" s="119"/>
      <c r="DX308" s="119"/>
      <c r="DY308" s="119"/>
      <c r="DZ308" s="119"/>
      <c r="EA308" s="119"/>
      <c r="EB308" s="119"/>
      <c r="EC308" s="119"/>
      <c r="ED308" s="119"/>
      <c r="EE308" s="119"/>
      <c r="EF308" s="119"/>
      <c r="EG308" s="119"/>
      <c r="EH308" s="119"/>
      <c r="EI308" s="119"/>
      <c r="EJ308" s="119"/>
      <c r="EK308" s="119"/>
      <c r="EL308" s="119"/>
      <c r="EM308" s="119"/>
      <c r="EN308" s="119"/>
      <c r="EO308" s="119"/>
      <c r="EP308" s="119"/>
      <c r="EQ308" s="119"/>
      <c r="ER308" s="119"/>
      <c r="ES308" s="119"/>
      <c r="ET308" s="119"/>
      <c r="EU308" s="119"/>
      <c r="EV308" s="119"/>
      <c r="EW308" s="119"/>
      <c r="EX308" s="119"/>
      <c r="EY308" s="119"/>
      <c r="EZ308" s="119"/>
      <c r="FA308" s="119"/>
      <c r="FB308" s="119"/>
      <c r="FC308" s="119"/>
    </row>
    <row r="309" spans="1:159" s="121" customFormat="1" x14ac:dyDescent="0.3">
      <c r="A309" s="124">
        <v>43160</v>
      </c>
      <c r="B309" s="143">
        <f>_xll.GetPrice(B$2, "MonthlyAverage", "Mid", EOMONTH($A309, 0))</f>
        <v>366.81</v>
      </c>
      <c r="C309" s="141">
        <f>_xll.GetPrice(C$2, "MonthlyAverage", "Mid", EOMONTH($A309, 0))</f>
        <v>379.2</v>
      </c>
      <c r="D309" s="127">
        <f t="shared" si="77"/>
        <v>12.389999999999986</v>
      </c>
      <c r="E309" s="141">
        <f>_xll.GetPrice(E$2, "MonthlyAverage", "Mid", EOMONTH($A309, 0))</f>
        <v>346.29</v>
      </c>
      <c r="F309" s="141">
        <f>_xll.GetPrice(F$2, "MonthlyAverage", "Mid", EOMONTH($A309, 0))</f>
        <v>354.2</v>
      </c>
      <c r="G309" s="127">
        <f t="shared" si="78"/>
        <v>7.9099999999999682</v>
      </c>
      <c r="H309" s="141">
        <f>_xll.GetPrice(H$2, "MonthlyAverage", "Mid", EOMONTH($A309, 0))</f>
        <v>351.8</v>
      </c>
      <c r="I309" s="141">
        <f>_xll.GetPrice(I$2, "MonthlyAverage", "Mid", EOMONTH($A309, 0))</f>
        <v>356.8</v>
      </c>
      <c r="J309" s="127">
        <f t="shared" si="79"/>
        <v>5</v>
      </c>
      <c r="K309" s="141">
        <f>_xll.GetPrice(K$2, , "Mid", EOMONTH($A309, 0))</f>
        <v>290</v>
      </c>
      <c r="L309" s="141">
        <f>_xll.GetPrice(L$2, , "Mid", EOMONTH($A309, 0))</f>
        <v>295</v>
      </c>
      <c r="M309" s="127">
        <f t="shared" si="70"/>
        <v>5</v>
      </c>
      <c r="N309" s="141">
        <f>_xll.GetPrice(N$2, , "Mid", EOMONTH($A309, 0))</f>
        <v>300</v>
      </c>
      <c r="O309" s="141" t="str">
        <f>_xll.GetPrice(O$2, , "Mid", EOMONTH($A309, 0))</f>
        <v>#N/A No price available before 15/03/2019</v>
      </c>
      <c r="P309" s="127" t="e">
        <f t="shared" si="71"/>
        <v>#VALUE!</v>
      </c>
      <c r="Q309" s="141">
        <f>_xll.GetPrice(Q$2, "MonthlyAverage", "Mid", EOMONTH($A309, 0))</f>
        <v>118</v>
      </c>
      <c r="R309" s="141">
        <f>_xll.GetPrice(R$2, , "Mid", EOMONTH($A309, 0))</f>
        <v>207.5</v>
      </c>
      <c r="S309" s="141">
        <f>_xll.GetPrice(S$2, , "Mid", EOMONTH($A309, 0))</f>
        <v>227.5</v>
      </c>
      <c r="T309" s="127">
        <f t="shared" si="80"/>
        <v>20</v>
      </c>
      <c r="U309" s="141">
        <f>_xll.GetPrice(U$2, "MonthlyAverage", "Mid", EOMONTH($A309, 0))</f>
        <v>362.5</v>
      </c>
      <c r="V309" s="141">
        <f>_xll.GetPrice(V$2, "MonthlyAverage", "Mid", EOMONTH($A309, 0))</f>
        <v>395.19</v>
      </c>
      <c r="W309" s="127">
        <f t="shared" si="81"/>
        <v>32.69</v>
      </c>
      <c r="X309" s="141">
        <f>_xll.GetPrice(X$2, "MonthlyAverage", "Mid", EOMONTH($A309, 0))</f>
        <v>356.3</v>
      </c>
      <c r="Y309" s="141">
        <f>_xll.GetPrice(Y$2, "MonthlyAverage", "Mid", EOMONTH($A309, 0))</f>
        <v>367.77</v>
      </c>
      <c r="Z309" s="141">
        <f>_xll.GetPrice(Z$2, "MonthlyAverage", "Mid", EOMONTH($A309, 0))</f>
        <v>331.12</v>
      </c>
      <c r="AA309" s="141">
        <f>_xll.GetPrice(AA$2, "MonthlyAverage", "Mid", EOMONTH($A309, 0))</f>
        <v>340.65</v>
      </c>
      <c r="AB309" s="127">
        <f t="shared" si="82"/>
        <v>9.5299999999999727</v>
      </c>
      <c r="AC309" s="142">
        <f t="shared" si="72"/>
        <v>-10</v>
      </c>
      <c r="AD309" s="119" t="e">
        <f t="shared" si="73"/>
        <v>#VALUE!</v>
      </c>
      <c r="AE309" s="119">
        <f t="shared" si="74"/>
        <v>-4.3100000000000023</v>
      </c>
      <c r="AF309" s="119">
        <f t="shared" si="75"/>
        <v>15.990000000000009</v>
      </c>
      <c r="AG309" s="119">
        <f t="shared" si="76"/>
        <v>36.649999999999977</v>
      </c>
      <c r="AH309" s="119"/>
      <c r="AI309" s="119"/>
      <c r="AJ309" s="119"/>
      <c r="AK309" s="119"/>
      <c r="AL309" s="119"/>
      <c r="AM309" s="119"/>
      <c r="AN309" s="119"/>
      <c r="AO309" s="119"/>
      <c r="AP309" s="119"/>
      <c r="AQ309" s="119"/>
      <c r="AR309" s="119"/>
      <c r="AS309" s="119"/>
      <c r="AT309" s="119"/>
      <c r="AU309" s="119"/>
      <c r="AV309" s="119"/>
      <c r="AW309" s="119"/>
      <c r="AX309" s="119"/>
      <c r="AY309" s="119"/>
      <c r="AZ309" s="119"/>
      <c r="BA309" s="119"/>
      <c r="BB309" s="119"/>
      <c r="BC309" s="119"/>
      <c r="BD309" s="119"/>
      <c r="BE309" s="119"/>
      <c r="BF309" s="119"/>
      <c r="BG309" s="119"/>
      <c r="BH309" s="119"/>
      <c r="BI309" s="119"/>
      <c r="BJ309" s="119"/>
      <c r="BK309" s="119"/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119"/>
      <c r="BV309" s="119"/>
      <c r="BW309" s="119"/>
      <c r="BX309" s="119"/>
      <c r="BY309" s="119"/>
      <c r="BZ309" s="119"/>
      <c r="CA309" s="119"/>
      <c r="CB309" s="119"/>
      <c r="CC309" s="119"/>
      <c r="CD309" s="119"/>
      <c r="CE309" s="119"/>
      <c r="CF309" s="119"/>
      <c r="CG309" s="119"/>
      <c r="CH309" s="119"/>
      <c r="CI309" s="119"/>
      <c r="CJ309" s="119"/>
      <c r="CK309" s="119"/>
      <c r="CL309" s="119"/>
      <c r="CM309" s="119"/>
      <c r="CN309" s="119"/>
      <c r="CO309" s="119"/>
      <c r="CP309" s="119"/>
      <c r="CQ309" s="119"/>
      <c r="CR309" s="119"/>
      <c r="CS309" s="119"/>
      <c r="CT309" s="119"/>
      <c r="CU309" s="119"/>
      <c r="CV309" s="119"/>
      <c r="CW309" s="119"/>
      <c r="CX309" s="119"/>
      <c r="CY309" s="119"/>
      <c r="CZ309" s="119"/>
      <c r="DA309" s="119"/>
      <c r="DB309" s="119"/>
      <c r="DC309" s="119"/>
      <c r="DD309" s="119"/>
      <c r="DE309" s="119"/>
      <c r="DF309" s="119"/>
      <c r="DG309" s="119"/>
      <c r="DH309" s="119"/>
      <c r="DI309" s="119"/>
      <c r="DJ309" s="119"/>
      <c r="DK309" s="119"/>
      <c r="DL309" s="119"/>
      <c r="DM309" s="119"/>
      <c r="DN309" s="119"/>
      <c r="DO309" s="119"/>
      <c r="DP309" s="119"/>
      <c r="DQ309" s="119"/>
      <c r="DR309" s="119"/>
      <c r="DS309" s="119"/>
      <c r="DT309" s="119"/>
      <c r="DU309" s="119"/>
      <c r="DV309" s="119"/>
      <c r="DW309" s="119"/>
      <c r="DX309" s="119"/>
      <c r="DY309" s="119"/>
      <c r="DZ309" s="119"/>
      <c r="EA309" s="119"/>
      <c r="EB309" s="119"/>
      <c r="EC309" s="119"/>
      <c r="ED309" s="119"/>
      <c r="EE309" s="119"/>
      <c r="EF309" s="119"/>
      <c r="EG309" s="119"/>
      <c r="EH309" s="119"/>
      <c r="EI309" s="119"/>
      <c r="EJ309" s="119"/>
      <c r="EK309" s="119"/>
      <c r="EL309" s="119"/>
      <c r="EM309" s="119"/>
      <c r="EN309" s="119"/>
      <c r="EO309" s="119"/>
      <c r="EP309" s="119"/>
      <c r="EQ309" s="119"/>
      <c r="ER309" s="119"/>
      <c r="ES309" s="119"/>
      <c r="ET309" s="119"/>
      <c r="EU309" s="119"/>
      <c r="EV309" s="119"/>
      <c r="EW309" s="119"/>
      <c r="EX309" s="119"/>
      <c r="EY309" s="119"/>
      <c r="EZ309" s="119"/>
      <c r="FA309" s="119"/>
      <c r="FB309" s="119"/>
      <c r="FC309" s="119"/>
    </row>
    <row r="310" spans="1:159" s="121" customFormat="1" x14ac:dyDescent="0.3">
      <c r="A310" s="124">
        <v>43191</v>
      </c>
      <c r="B310" s="143">
        <f>_xll.GetPrice(B$2, "MonthlyAverage", "Mid", EOMONTH($A310, 0))</f>
        <v>346.04</v>
      </c>
      <c r="C310" s="141">
        <f>_xll.GetPrice(C$2, "MonthlyAverage", "Mid", EOMONTH($A310, 0))</f>
        <v>356.88</v>
      </c>
      <c r="D310" s="127">
        <f t="shared" si="77"/>
        <v>10.839999999999975</v>
      </c>
      <c r="E310" s="141">
        <f>_xll.GetPrice(E$2, "MonthlyAverage", "Mid", EOMONTH($A310, 0))</f>
        <v>327.23</v>
      </c>
      <c r="F310" s="141">
        <f>_xll.GetPrice(F$2, "MonthlyAverage", "Mid", EOMONTH($A310, 0))</f>
        <v>334.13</v>
      </c>
      <c r="G310" s="127">
        <f t="shared" si="78"/>
        <v>6.8999999999999773</v>
      </c>
      <c r="H310" s="141">
        <f>_xll.GetPrice(H$2, "MonthlyAverage", "Mid", EOMONTH($A310, 0))</f>
        <v>332.25</v>
      </c>
      <c r="I310" s="141">
        <f>_xll.GetPrice(I$2, "MonthlyAverage", "Mid", EOMONTH($A310, 0))</f>
        <v>338.25</v>
      </c>
      <c r="J310" s="127">
        <f t="shared" si="79"/>
        <v>6</v>
      </c>
      <c r="K310" s="141">
        <f>_xll.GetPrice(K$2, , "Mid", EOMONTH($A310, 0))</f>
        <v>290</v>
      </c>
      <c r="L310" s="141">
        <f>_xll.GetPrice(L$2, , "Mid", EOMONTH($A310, 0))</f>
        <v>295</v>
      </c>
      <c r="M310" s="127">
        <f t="shared" si="70"/>
        <v>5</v>
      </c>
      <c r="N310" s="141">
        <f>_xll.GetPrice(N$2, , "Mid", EOMONTH($A310, 0))</f>
        <v>292.5</v>
      </c>
      <c r="O310" s="141" t="str">
        <f>_xll.GetPrice(O$2, , "Mid", EOMONTH($A310, 0))</f>
        <v>#N/A No price available before 15/03/2019</v>
      </c>
      <c r="P310" s="127" t="e">
        <f t="shared" si="71"/>
        <v>#VALUE!</v>
      </c>
      <c r="Q310" s="141">
        <f>_xll.GetPrice(Q$2, "MonthlyAverage", "Mid", EOMONTH($A310, 0))</f>
        <v>105</v>
      </c>
      <c r="R310" s="141">
        <f>_xll.GetPrice(R$2, , "Mid", EOMONTH($A310, 0))</f>
        <v>192.5</v>
      </c>
      <c r="S310" s="141">
        <f>_xll.GetPrice(S$2, , "Mid", EOMONTH($A310, 0))</f>
        <v>212.5</v>
      </c>
      <c r="T310" s="127">
        <f t="shared" si="80"/>
        <v>20</v>
      </c>
      <c r="U310" s="141">
        <f>_xll.GetPrice(U$2, "MonthlyAverage", "Mid", EOMONTH($A310, 0))</f>
        <v>355.63</v>
      </c>
      <c r="V310" s="141">
        <f>_xll.GetPrice(V$2, "MonthlyAverage", "Mid", EOMONTH($A310, 0))</f>
        <v>384.46</v>
      </c>
      <c r="W310" s="127">
        <f t="shared" si="81"/>
        <v>28.829999999999984</v>
      </c>
      <c r="X310" s="141">
        <f>_xll.GetPrice(X$2, "MonthlyAverage", "Mid", EOMONTH($A310, 0))</f>
        <v>337.25</v>
      </c>
      <c r="Y310" s="141">
        <f>_xll.GetPrice(Y$2, "MonthlyAverage", "Mid", EOMONTH($A310, 0))</f>
        <v>371</v>
      </c>
      <c r="Z310" s="141">
        <f>_xll.GetPrice(Z$2, "MonthlyAverage", "Mid", EOMONTH($A310, 0))</f>
        <v>345.93</v>
      </c>
      <c r="AA310" s="141">
        <f>_xll.GetPrice(AA$2, "MonthlyAverage", "Mid", EOMONTH($A310, 0))</f>
        <v>359.86</v>
      </c>
      <c r="AB310" s="127">
        <f t="shared" si="82"/>
        <v>13.930000000000007</v>
      </c>
      <c r="AC310" s="142">
        <f t="shared" si="72"/>
        <v>-2.5</v>
      </c>
      <c r="AD310" s="119" t="e">
        <f t="shared" si="73"/>
        <v>#VALUE!</v>
      </c>
      <c r="AE310" s="119">
        <f t="shared" si="74"/>
        <v>9.589999999999975</v>
      </c>
      <c r="AF310" s="119">
        <f t="shared" si="75"/>
        <v>27.579999999999984</v>
      </c>
      <c r="AG310" s="119">
        <f t="shared" si="76"/>
        <v>25.069999999999993</v>
      </c>
      <c r="AH310" s="119"/>
      <c r="AI310" s="119"/>
      <c r="AJ310" s="119"/>
      <c r="AK310" s="119"/>
      <c r="AL310" s="119"/>
      <c r="AM310" s="119"/>
      <c r="AN310" s="119"/>
      <c r="AO310" s="119"/>
      <c r="AP310" s="119"/>
      <c r="AQ310" s="119"/>
      <c r="AR310" s="119"/>
      <c r="AS310" s="119"/>
      <c r="AT310" s="119"/>
      <c r="AU310" s="119"/>
      <c r="AV310" s="119"/>
      <c r="AW310" s="119"/>
      <c r="AX310" s="119"/>
      <c r="AY310" s="119"/>
      <c r="AZ310" s="119"/>
      <c r="BA310" s="119"/>
      <c r="BB310" s="119"/>
      <c r="BC310" s="119"/>
      <c r="BD310" s="119"/>
      <c r="BE310" s="119"/>
      <c r="BF310" s="119"/>
      <c r="BG310" s="119"/>
      <c r="BH310" s="119"/>
      <c r="BI310" s="119"/>
      <c r="BJ310" s="119"/>
      <c r="BK310" s="119"/>
      <c r="BL310" s="119"/>
      <c r="BM310" s="119"/>
      <c r="BN310" s="119"/>
      <c r="BO310" s="119"/>
      <c r="BP310" s="119"/>
      <c r="BQ310" s="119"/>
      <c r="BR310" s="119"/>
      <c r="BS310" s="119"/>
      <c r="BT310" s="119"/>
      <c r="BU310" s="119"/>
      <c r="BV310" s="119"/>
      <c r="BW310" s="119"/>
      <c r="BX310" s="119"/>
      <c r="BY310" s="119"/>
      <c r="BZ310" s="119"/>
      <c r="CA310" s="119"/>
      <c r="CB310" s="119"/>
      <c r="CC310" s="119"/>
      <c r="CD310" s="119"/>
      <c r="CE310" s="119"/>
      <c r="CF310" s="119"/>
      <c r="CG310" s="119"/>
      <c r="CH310" s="119"/>
      <c r="CI310" s="119"/>
      <c r="CJ310" s="119"/>
      <c r="CK310" s="119"/>
      <c r="CL310" s="119"/>
      <c r="CM310" s="119"/>
      <c r="CN310" s="119"/>
      <c r="CO310" s="119"/>
      <c r="CP310" s="119"/>
      <c r="CQ310" s="119"/>
      <c r="CR310" s="119"/>
      <c r="CS310" s="119"/>
      <c r="CT310" s="119"/>
      <c r="CU310" s="119"/>
      <c r="CV310" s="119"/>
      <c r="CW310" s="119"/>
      <c r="CX310" s="119"/>
      <c r="CY310" s="119"/>
      <c r="CZ310" s="119"/>
      <c r="DA310" s="119"/>
      <c r="DB310" s="119"/>
      <c r="DC310" s="119"/>
      <c r="DD310" s="119"/>
      <c r="DE310" s="119"/>
      <c r="DF310" s="119"/>
      <c r="DG310" s="119"/>
      <c r="DH310" s="119"/>
      <c r="DI310" s="119"/>
      <c r="DJ310" s="119"/>
      <c r="DK310" s="119"/>
      <c r="DL310" s="119"/>
      <c r="DM310" s="119"/>
      <c r="DN310" s="119"/>
      <c r="DO310" s="119"/>
      <c r="DP310" s="119"/>
      <c r="DQ310" s="119"/>
      <c r="DR310" s="119"/>
      <c r="DS310" s="119"/>
      <c r="DT310" s="119"/>
      <c r="DU310" s="119"/>
      <c r="DV310" s="119"/>
      <c r="DW310" s="119"/>
      <c r="DX310" s="119"/>
      <c r="DY310" s="119"/>
      <c r="DZ310" s="119"/>
      <c r="EA310" s="119"/>
      <c r="EB310" s="119"/>
      <c r="EC310" s="119"/>
      <c r="ED310" s="119"/>
      <c r="EE310" s="119"/>
      <c r="EF310" s="119"/>
      <c r="EG310" s="119"/>
      <c r="EH310" s="119"/>
      <c r="EI310" s="119"/>
      <c r="EJ310" s="119"/>
      <c r="EK310" s="119"/>
      <c r="EL310" s="119"/>
      <c r="EM310" s="119"/>
      <c r="EN310" s="119"/>
      <c r="EO310" s="119"/>
      <c r="EP310" s="119"/>
      <c r="EQ310" s="119"/>
      <c r="ER310" s="119"/>
      <c r="ES310" s="119"/>
      <c r="ET310" s="119"/>
      <c r="EU310" s="119"/>
      <c r="EV310" s="119"/>
      <c r="EW310" s="119"/>
      <c r="EX310" s="119"/>
      <c r="EY310" s="119"/>
      <c r="EZ310" s="119"/>
      <c r="FA310" s="119"/>
      <c r="FB310" s="119"/>
      <c r="FC310" s="119"/>
    </row>
    <row r="311" spans="1:159" s="121" customFormat="1" x14ac:dyDescent="0.3">
      <c r="A311" s="124">
        <v>43221</v>
      </c>
      <c r="B311" s="143">
        <f>_xll.GetPrice(B$2, "MonthlyAverage", "Mid", EOMONTH($A311, 0))</f>
        <v>340.63</v>
      </c>
      <c r="C311" s="141">
        <f>_xll.GetPrice(C$2, "MonthlyAverage", "Mid", EOMONTH($A311, 0))</f>
        <v>354.13</v>
      </c>
      <c r="D311" s="127">
        <f t="shared" si="77"/>
        <v>13.5</v>
      </c>
      <c r="E311" s="141">
        <f>_xll.GetPrice(E$2, "MonthlyAverage", "Mid", EOMONTH($A311, 0))</f>
        <v>323.79000000000002</v>
      </c>
      <c r="F311" s="141">
        <f>_xll.GetPrice(F$2, "MonthlyAverage", "Mid", EOMONTH($A311, 0))</f>
        <v>325.63</v>
      </c>
      <c r="G311" s="127">
        <f t="shared" si="78"/>
        <v>1.839999999999975</v>
      </c>
      <c r="H311" s="141">
        <f>_xll.GetPrice(H$2, "MonthlyAverage", "Mid", EOMONTH($A311, 0))</f>
        <v>325.5</v>
      </c>
      <c r="I311" s="141">
        <f>_xll.GetPrice(I$2, "MonthlyAverage", "Mid", EOMONTH($A311, 0))</f>
        <v>335.5</v>
      </c>
      <c r="J311" s="127">
        <f t="shared" si="79"/>
        <v>10</v>
      </c>
      <c r="K311" s="141">
        <f>_xll.GetPrice(K$2, , "Mid", EOMONTH($A311, 0))</f>
        <v>290</v>
      </c>
      <c r="L311" s="141">
        <f>_xll.GetPrice(L$2, , "Mid", EOMONTH($A311, 0))</f>
        <v>295</v>
      </c>
      <c r="M311" s="127">
        <f t="shared" si="70"/>
        <v>5</v>
      </c>
      <c r="N311" s="141">
        <f>_xll.GetPrice(N$2, , "Mid", EOMONTH($A311, 0))</f>
        <v>295</v>
      </c>
      <c r="O311" s="141" t="str">
        <f>_xll.GetPrice(O$2, , "Mid", EOMONTH($A311, 0))</f>
        <v>#N/A No price available before 15/03/2019</v>
      </c>
      <c r="P311" s="127" t="e">
        <f t="shared" si="71"/>
        <v>#VALUE!</v>
      </c>
      <c r="Q311" s="141">
        <f>_xll.GetPrice(Q$2, "MonthlyAverage", "Mid", EOMONTH($A311, 0))</f>
        <v>105</v>
      </c>
      <c r="R311" s="141">
        <f>_xll.GetPrice(R$2, , "Mid", EOMONTH($A311, 0))</f>
        <v>192.5</v>
      </c>
      <c r="S311" s="141">
        <f>_xll.GetPrice(S$2, , "Mid", EOMONTH($A311, 0))</f>
        <v>212.5</v>
      </c>
      <c r="T311" s="127">
        <f t="shared" si="80"/>
        <v>20</v>
      </c>
      <c r="U311" s="141">
        <f>_xll.GetPrice(U$2, "MonthlyAverage", "Mid", EOMONTH($A311, 0))</f>
        <v>360.63</v>
      </c>
      <c r="V311" s="141">
        <f>_xll.GetPrice(V$2, "MonthlyAverage", "Mid", EOMONTH($A311, 0))</f>
        <v>385.47</v>
      </c>
      <c r="W311" s="127">
        <f t="shared" si="81"/>
        <v>24.840000000000032</v>
      </c>
      <c r="X311" s="141">
        <f>_xll.GetPrice(X$2, "MonthlyAverage", "Mid", EOMONTH($A311, 0))</f>
        <v>342.88</v>
      </c>
      <c r="Y311" s="141">
        <f>_xll.GetPrice(Y$2, "MonthlyAverage", "Mid", EOMONTH($A311, 0))</f>
        <v>356.35</v>
      </c>
      <c r="Z311" s="141">
        <f>_xll.GetPrice(Z$2, "MonthlyAverage", "Mid", EOMONTH($A311, 0))</f>
        <v>327.69</v>
      </c>
      <c r="AA311" s="141">
        <f>_xll.GetPrice(AA$2, "MonthlyAverage", "Mid", EOMONTH($A311, 0))</f>
        <v>333.09</v>
      </c>
      <c r="AB311" s="127">
        <f t="shared" si="82"/>
        <v>5.3999999999999773</v>
      </c>
      <c r="AC311" s="142">
        <f t="shared" si="72"/>
        <v>-5</v>
      </c>
      <c r="AD311" s="119" t="e">
        <f t="shared" si="73"/>
        <v>#VALUE!</v>
      </c>
      <c r="AE311" s="119">
        <f t="shared" si="74"/>
        <v>20</v>
      </c>
      <c r="AF311" s="119">
        <f t="shared" si="75"/>
        <v>31.340000000000032</v>
      </c>
      <c r="AG311" s="119">
        <f t="shared" si="76"/>
        <v>28.660000000000025</v>
      </c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  <c r="BB311" s="119"/>
      <c r="BC311" s="119"/>
      <c r="BD311" s="119"/>
      <c r="BE311" s="119"/>
      <c r="BF311" s="119"/>
      <c r="BG311" s="119"/>
      <c r="BH311" s="119"/>
      <c r="BI311" s="119"/>
      <c r="BJ311" s="119"/>
      <c r="BK311" s="119"/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119"/>
      <c r="BV311" s="119"/>
      <c r="BW311" s="119"/>
      <c r="BX311" s="119"/>
      <c r="BY311" s="119"/>
      <c r="BZ311" s="119"/>
      <c r="CA311" s="119"/>
      <c r="CB311" s="119"/>
      <c r="CC311" s="119"/>
      <c r="CD311" s="119"/>
      <c r="CE311" s="119"/>
      <c r="CF311" s="119"/>
      <c r="CG311" s="119"/>
      <c r="CH311" s="119"/>
      <c r="CI311" s="119"/>
      <c r="CJ311" s="119"/>
      <c r="CK311" s="119"/>
      <c r="CL311" s="119"/>
      <c r="CM311" s="119"/>
      <c r="CN311" s="119"/>
      <c r="CO311" s="119"/>
      <c r="CP311" s="119"/>
      <c r="CQ311" s="119"/>
      <c r="CR311" s="119"/>
      <c r="CS311" s="119"/>
      <c r="CT311" s="119"/>
      <c r="CU311" s="119"/>
      <c r="CV311" s="119"/>
      <c r="CW311" s="119"/>
      <c r="CX311" s="119"/>
      <c r="CY311" s="119"/>
      <c r="CZ311" s="119"/>
      <c r="DA311" s="119"/>
      <c r="DB311" s="119"/>
      <c r="DC311" s="119"/>
      <c r="DD311" s="119"/>
      <c r="DE311" s="119"/>
      <c r="DF311" s="119"/>
      <c r="DG311" s="119"/>
      <c r="DH311" s="119"/>
      <c r="DI311" s="119"/>
      <c r="DJ311" s="119"/>
      <c r="DK311" s="119"/>
      <c r="DL311" s="119"/>
      <c r="DM311" s="119"/>
      <c r="DN311" s="119"/>
      <c r="DO311" s="119"/>
      <c r="DP311" s="119"/>
      <c r="DQ311" s="119"/>
      <c r="DR311" s="119"/>
      <c r="DS311" s="119"/>
      <c r="DT311" s="119"/>
      <c r="DU311" s="119"/>
      <c r="DV311" s="119"/>
      <c r="DW311" s="119"/>
      <c r="DX311" s="119"/>
      <c r="DY311" s="119"/>
      <c r="DZ311" s="119"/>
      <c r="EA311" s="119"/>
      <c r="EB311" s="119"/>
      <c r="EC311" s="119"/>
      <c r="ED311" s="119"/>
      <c r="EE311" s="119"/>
      <c r="EF311" s="119"/>
      <c r="EG311" s="119"/>
      <c r="EH311" s="119"/>
      <c r="EI311" s="119"/>
      <c r="EJ311" s="119"/>
      <c r="EK311" s="119"/>
      <c r="EL311" s="119"/>
      <c r="EM311" s="119"/>
      <c r="EN311" s="119"/>
      <c r="EO311" s="119"/>
      <c r="EP311" s="119"/>
      <c r="EQ311" s="119"/>
      <c r="ER311" s="119"/>
      <c r="ES311" s="119"/>
      <c r="ET311" s="119"/>
      <c r="EU311" s="119"/>
      <c r="EV311" s="119"/>
      <c r="EW311" s="119"/>
      <c r="EX311" s="119"/>
      <c r="EY311" s="119"/>
      <c r="EZ311" s="119"/>
      <c r="FA311" s="119"/>
      <c r="FB311" s="119"/>
      <c r="FC311" s="119"/>
    </row>
    <row r="312" spans="1:159" s="121" customFormat="1" x14ac:dyDescent="0.3">
      <c r="A312" s="124">
        <v>43252</v>
      </c>
      <c r="B312" s="143">
        <f>_xll.GetPrice(B$2, "MonthlyAverage", "Mid", EOMONTH($A312, 0))</f>
        <v>344.82</v>
      </c>
      <c r="C312" s="141">
        <f>_xll.GetPrice(C$2, "MonthlyAverage", "Mid", EOMONTH($A312, 0))</f>
        <v>355.4</v>
      </c>
      <c r="D312" s="127">
        <f t="shared" si="77"/>
        <v>10.579999999999984</v>
      </c>
      <c r="E312" s="141">
        <f>_xll.GetPrice(E$2, "MonthlyAverage", "Mid", EOMONTH($A312, 0))</f>
        <v>323.39999999999998</v>
      </c>
      <c r="F312" s="141">
        <f>_xll.GetPrice(F$2, "MonthlyAverage", "Mid", EOMONTH($A312, 0))</f>
        <v>328.3</v>
      </c>
      <c r="G312" s="127">
        <f t="shared" si="78"/>
        <v>4.9000000000000341</v>
      </c>
      <c r="H312" s="141">
        <f>_xll.GetPrice(H$2, "MonthlyAverage", "Mid", EOMONTH($A312, 0))</f>
        <v>326.60000000000002</v>
      </c>
      <c r="I312" s="141">
        <f>_xll.GetPrice(I$2, "MonthlyAverage", "Mid", EOMONTH($A312, 0))</f>
        <v>331.6</v>
      </c>
      <c r="J312" s="127">
        <f t="shared" si="79"/>
        <v>5</v>
      </c>
      <c r="K312" s="141">
        <f>_xll.GetPrice(K$2, , "Mid", EOMONTH($A312, 0))</f>
        <v>287.5</v>
      </c>
      <c r="L312" s="141">
        <f>_xll.GetPrice(L$2, , "Mid", EOMONTH($A312, 0))</f>
        <v>292.5</v>
      </c>
      <c r="M312" s="127">
        <f t="shared" si="70"/>
        <v>5</v>
      </c>
      <c r="N312" s="141">
        <f>_xll.GetPrice(N$2, , "Mid", EOMONTH($A312, 0))</f>
        <v>290</v>
      </c>
      <c r="O312" s="141" t="str">
        <f>_xll.GetPrice(O$2, , "Mid", EOMONTH($A312, 0))</f>
        <v>#N/A No price available before 15/03/2019</v>
      </c>
      <c r="P312" s="127" t="e">
        <f t="shared" si="71"/>
        <v>#VALUE!</v>
      </c>
      <c r="Q312" s="141">
        <f>_xll.GetPrice(Q$2, "MonthlyAverage", "Mid", EOMONTH($A312, 0))</f>
        <v>105</v>
      </c>
      <c r="R312" s="141">
        <f>_xll.GetPrice(R$2, , "Mid", EOMONTH($A312, 0))</f>
        <v>192.5</v>
      </c>
      <c r="S312" s="141">
        <f>_xll.GetPrice(S$2, , "Mid", EOMONTH($A312, 0))</f>
        <v>212.5</v>
      </c>
      <c r="T312" s="127">
        <f t="shared" si="80"/>
        <v>20</v>
      </c>
      <c r="U312" s="141">
        <f>_xll.GetPrice(U$2, "MonthlyAverage", "Mid", EOMONTH($A312, 0))</f>
        <v>351.5</v>
      </c>
      <c r="V312" s="141">
        <f>_xll.GetPrice(V$2, "MonthlyAverage", "Mid", EOMONTH($A312, 0))</f>
        <v>379.46</v>
      </c>
      <c r="W312" s="127">
        <f t="shared" si="81"/>
        <v>27.95999999999998</v>
      </c>
      <c r="X312" s="141">
        <f>_xll.GetPrice(X$2, "MonthlyAverage", "Mid", EOMONTH($A312, 0))</f>
        <v>331.7</v>
      </c>
      <c r="Y312" s="141">
        <f>_xll.GetPrice(Y$2, "MonthlyAverage", "Mid", EOMONTH($A312, 0))</f>
        <v>334.02</v>
      </c>
      <c r="Z312" s="141">
        <f>_xll.GetPrice(Z$2, "MonthlyAverage", "Mid", EOMONTH($A312, 0))</f>
        <v>328.06</v>
      </c>
      <c r="AA312" s="141">
        <f>_xll.GetPrice(AA$2, "MonthlyAverage", "Mid", EOMONTH($A312, 0))</f>
        <v>337.77</v>
      </c>
      <c r="AB312" s="127">
        <f t="shared" si="82"/>
        <v>9.7099999999999795</v>
      </c>
      <c r="AC312" s="142">
        <f t="shared" si="72"/>
        <v>-2.5</v>
      </c>
      <c r="AD312" s="119" t="e">
        <f t="shared" si="73"/>
        <v>#VALUE!</v>
      </c>
      <c r="AE312" s="119">
        <f t="shared" si="74"/>
        <v>6.6800000000000068</v>
      </c>
      <c r="AF312" s="119">
        <f t="shared" si="75"/>
        <v>24.060000000000002</v>
      </c>
      <c r="AG312" s="119">
        <f t="shared" si="76"/>
        <v>5.9599999999999795</v>
      </c>
      <c r="AH312" s="119"/>
      <c r="AI312" s="119"/>
      <c r="AJ312" s="119"/>
      <c r="AK312" s="119"/>
      <c r="AL312" s="119"/>
      <c r="AM312" s="119"/>
      <c r="AN312" s="119"/>
      <c r="AO312" s="119"/>
      <c r="AP312" s="119"/>
      <c r="AQ312" s="119"/>
      <c r="AR312" s="119"/>
      <c r="AS312" s="119"/>
      <c r="AT312" s="119"/>
      <c r="AU312" s="119"/>
      <c r="AV312" s="119"/>
      <c r="AW312" s="119"/>
      <c r="AX312" s="119"/>
      <c r="AY312" s="119"/>
      <c r="AZ312" s="119"/>
      <c r="BA312" s="119"/>
      <c r="BB312" s="119"/>
      <c r="BC312" s="119"/>
      <c r="BD312" s="119"/>
      <c r="BE312" s="119"/>
      <c r="BF312" s="119"/>
      <c r="BG312" s="119"/>
      <c r="BH312" s="119"/>
      <c r="BI312" s="119"/>
      <c r="BJ312" s="119"/>
      <c r="BK312" s="119"/>
      <c r="BL312" s="119"/>
      <c r="BM312" s="119"/>
      <c r="BN312" s="119"/>
      <c r="BO312" s="119"/>
      <c r="BP312" s="119"/>
      <c r="BQ312" s="119"/>
      <c r="BR312" s="119"/>
      <c r="BS312" s="119"/>
      <c r="BT312" s="119"/>
      <c r="BU312" s="119"/>
      <c r="BV312" s="119"/>
      <c r="BW312" s="119"/>
      <c r="BX312" s="119"/>
      <c r="BY312" s="119"/>
      <c r="BZ312" s="119"/>
      <c r="CA312" s="119"/>
      <c r="CB312" s="119"/>
      <c r="CC312" s="119"/>
      <c r="CD312" s="119"/>
      <c r="CE312" s="119"/>
      <c r="CF312" s="119"/>
      <c r="CG312" s="119"/>
      <c r="CH312" s="119"/>
      <c r="CI312" s="119"/>
      <c r="CJ312" s="119"/>
      <c r="CK312" s="119"/>
      <c r="CL312" s="119"/>
      <c r="CM312" s="119"/>
      <c r="CN312" s="119"/>
      <c r="CO312" s="119"/>
      <c r="CP312" s="119"/>
      <c r="CQ312" s="119"/>
      <c r="CR312" s="119"/>
      <c r="CS312" s="119"/>
      <c r="CT312" s="119"/>
      <c r="CU312" s="119"/>
      <c r="CV312" s="119"/>
      <c r="CW312" s="119"/>
      <c r="CX312" s="119"/>
      <c r="CY312" s="119"/>
      <c r="CZ312" s="119"/>
      <c r="DA312" s="119"/>
      <c r="DB312" s="119"/>
      <c r="DC312" s="119"/>
      <c r="DD312" s="119"/>
      <c r="DE312" s="119"/>
      <c r="DF312" s="119"/>
      <c r="DG312" s="119"/>
      <c r="DH312" s="119"/>
      <c r="DI312" s="119"/>
      <c r="DJ312" s="119"/>
      <c r="DK312" s="119"/>
      <c r="DL312" s="119"/>
      <c r="DM312" s="119"/>
      <c r="DN312" s="119"/>
      <c r="DO312" s="119"/>
      <c r="DP312" s="119"/>
      <c r="DQ312" s="119"/>
      <c r="DR312" s="119"/>
      <c r="DS312" s="119"/>
      <c r="DT312" s="119"/>
      <c r="DU312" s="119"/>
      <c r="DV312" s="119"/>
      <c r="DW312" s="119"/>
      <c r="DX312" s="119"/>
      <c r="DY312" s="119"/>
      <c r="DZ312" s="119"/>
      <c r="EA312" s="119"/>
      <c r="EB312" s="119"/>
      <c r="EC312" s="119"/>
      <c r="ED312" s="119"/>
      <c r="EE312" s="119"/>
      <c r="EF312" s="119"/>
      <c r="EG312" s="119"/>
      <c r="EH312" s="119"/>
      <c r="EI312" s="119"/>
      <c r="EJ312" s="119"/>
      <c r="EK312" s="119"/>
      <c r="EL312" s="119"/>
      <c r="EM312" s="119"/>
      <c r="EN312" s="119"/>
      <c r="EO312" s="119"/>
      <c r="EP312" s="119"/>
      <c r="EQ312" s="119"/>
      <c r="ER312" s="119"/>
      <c r="ES312" s="119"/>
      <c r="ET312" s="119"/>
      <c r="EU312" s="119"/>
      <c r="EV312" s="119"/>
      <c r="EW312" s="119"/>
      <c r="EX312" s="119"/>
      <c r="EY312" s="119"/>
      <c r="EZ312" s="119"/>
      <c r="FA312" s="119"/>
      <c r="FB312" s="119"/>
      <c r="FC312" s="119"/>
    </row>
    <row r="313" spans="1:159" s="121" customFormat="1" x14ac:dyDescent="0.3">
      <c r="A313" s="124">
        <v>43282</v>
      </c>
      <c r="B313" s="143">
        <f>_xll.GetPrice(B$2, "MonthlyAverage", "Mid", EOMONTH($A313, 0))</f>
        <v>337.9</v>
      </c>
      <c r="C313" s="141">
        <f>_xll.GetPrice(C$2, "MonthlyAverage", "Mid", EOMONTH($A313, 0))</f>
        <v>354.25</v>
      </c>
      <c r="D313" s="127">
        <f t="shared" si="77"/>
        <v>16.350000000000023</v>
      </c>
      <c r="E313" s="141">
        <f>_xll.GetPrice(E$2, "MonthlyAverage", "Mid", EOMONTH($A313, 0))</f>
        <v>319.82</v>
      </c>
      <c r="F313" s="141">
        <f>_xll.GetPrice(F$2, "MonthlyAverage", "Mid", EOMONTH($A313, 0))</f>
        <v>328.25</v>
      </c>
      <c r="G313" s="127">
        <f t="shared" si="78"/>
        <v>8.4300000000000068</v>
      </c>
      <c r="H313" s="141">
        <f>_xll.GetPrice(H$2, "MonthlyAverage", "Mid", EOMONTH($A313, 0))</f>
        <v>320.5</v>
      </c>
      <c r="I313" s="141">
        <f>_xll.GetPrice(I$2, "MonthlyAverage", "Mid", EOMONTH($A313, 0))</f>
        <v>329.25</v>
      </c>
      <c r="J313" s="127">
        <f t="shared" si="79"/>
        <v>8.75</v>
      </c>
      <c r="K313" s="141">
        <f>_xll.GetPrice(K$2, , "Mid", EOMONTH($A313, 0))</f>
        <v>287.5</v>
      </c>
      <c r="L313" s="141">
        <f>_xll.GetPrice(L$2, , "Mid", EOMONTH($A313, 0))</f>
        <v>292.5</v>
      </c>
      <c r="M313" s="127">
        <f t="shared" si="70"/>
        <v>5</v>
      </c>
      <c r="N313" s="141">
        <f>_xll.GetPrice(N$2, , "Mid", EOMONTH($A313, 0))</f>
        <v>290</v>
      </c>
      <c r="O313" s="141" t="str">
        <f>_xll.GetPrice(O$2, , "Mid", EOMONTH($A313, 0))</f>
        <v>#N/A No price available before 15/03/2019</v>
      </c>
      <c r="P313" s="127" t="e">
        <f t="shared" si="71"/>
        <v>#VALUE!</v>
      </c>
      <c r="Q313" s="141">
        <f>_xll.GetPrice(Q$2, "MonthlyAverage", "Mid", EOMONTH($A313, 0))</f>
        <v>108.75</v>
      </c>
      <c r="R313" s="141">
        <f>_xll.GetPrice(R$2, , "Mid", EOMONTH($A313, 0))</f>
        <v>197.5</v>
      </c>
      <c r="S313" s="141">
        <f>_xll.GetPrice(S$2, , "Mid", EOMONTH($A313, 0))</f>
        <v>217.5</v>
      </c>
      <c r="T313" s="127">
        <f t="shared" si="80"/>
        <v>20</v>
      </c>
      <c r="U313" s="141">
        <f>_xll.GetPrice(U$2, "MonthlyAverage", "Mid", EOMONTH($A313, 0))</f>
        <v>335</v>
      </c>
      <c r="V313" s="141">
        <f>_xll.GetPrice(V$2, "MonthlyAverage", "Mid", EOMONTH($A313, 0))</f>
        <v>367.8</v>
      </c>
      <c r="W313" s="127">
        <f t="shared" si="81"/>
        <v>32.800000000000011</v>
      </c>
      <c r="X313" s="141">
        <f>_xll.GetPrice(X$2, "MonthlyAverage", "Mid", EOMONTH($A313, 0))</f>
        <v>336</v>
      </c>
      <c r="Y313" s="141">
        <f>_xll.GetPrice(Y$2, "MonthlyAverage", "Mid", EOMONTH($A313, 0))</f>
        <v>331.61</v>
      </c>
      <c r="Z313" s="141">
        <f>_xll.GetPrice(Z$2, "MonthlyAverage", "Mid", EOMONTH($A313, 0))</f>
        <v>324.04000000000002</v>
      </c>
      <c r="AA313" s="141">
        <f>_xll.GetPrice(AA$2, "MonthlyAverage", "Mid", EOMONTH($A313, 0))</f>
        <v>335.84</v>
      </c>
      <c r="AB313" s="127">
        <f t="shared" si="82"/>
        <v>11.799999999999955</v>
      </c>
      <c r="AC313" s="142">
        <f t="shared" si="72"/>
        <v>-2.5</v>
      </c>
      <c r="AD313" s="119" t="e">
        <f t="shared" si="73"/>
        <v>#VALUE!</v>
      </c>
      <c r="AE313" s="119">
        <f t="shared" si="74"/>
        <v>-2.8999999999999773</v>
      </c>
      <c r="AF313" s="119">
        <f t="shared" si="75"/>
        <v>13.550000000000011</v>
      </c>
      <c r="AG313" s="119">
        <f t="shared" si="76"/>
        <v>7.5699999999999932</v>
      </c>
      <c r="AH313" s="119"/>
      <c r="AI313" s="119"/>
      <c r="AJ313" s="119"/>
      <c r="AK313" s="119"/>
      <c r="AL313" s="119"/>
      <c r="AM313" s="119"/>
      <c r="AN313" s="119"/>
      <c r="AO313" s="119"/>
      <c r="AP313" s="119"/>
      <c r="AQ313" s="119"/>
      <c r="AR313" s="119"/>
      <c r="AS313" s="119"/>
      <c r="AT313" s="119"/>
      <c r="AU313" s="119"/>
      <c r="AV313" s="119"/>
      <c r="AW313" s="119"/>
      <c r="AX313" s="119"/>
      <c r="AY313" s="119"/>
      <c r="AZ313" s="119"/>
      <c r="BA313" s="119"/>
      <c r="BB313" s="119"/>
      <c r="BC313" s="119"/>
      <c r="BD313" s="119"/>
      <c r="BE313" s="119"/>
      <c r="BF313" s="119"/>
      <c r="BG313" s="119"/>
      <c r="BH313" s="119"/>
      <c r="BI313" s="119"/>
      <c r="BJ313" s="119"/>
      <c r="BK313" s="119"/>
      <c r="BL313" s="119"/>
      <c r="BM313" s="119"/>
      <c r="BN313" s="119"/>
      <c r="BO313" s="119"/>
      <c r="BP313" s="119"/>
      <c r="BQ313" s="119"/>
      <c r="BR313" s="119"/>
      <c r="BS313" s="119"/>
      <c r="BT313" s="119"/>
      <c r="BU313" s="119"/>
      <c r="BV313" s="119"/>
      <c r="BW313" s="119"/>
      <c r="BX313" s="119"/>
      <c r="BY313" s="119"/>
      <c r="BZ313" s="119"/>
      <c r="CA313" s="119"/>
      <c r="CB313" s="119"/>
      <c r="CC313" s="119"/>
      <c r="CD313" s="119"/>
      <c r="CE313" s="119"/>
      <c r="CF313" s="119"/>
      <c r="CG313" s="119"/>
      <c r="CH313" s="119"/>
      <c r="CI313" s="119"/>
      <c r="CJ313" s="119"/>
      <c r="CK313" s="119"/>
      <c r="CL313" s="119"/>
      <c r="CM313" s="119"/>
      <c r="CN313" s="119"/>
      <c r="CO313" s="119"/>
      <c r="CP313" s="119"/>
      <c r="CQ313" s="119"/>
      <c r="CR313" s="119"/>
      <c r="CS313" s="119"/>
      <c r="CT313" s="119"/>
      <c r="CU313" s="119"/>
      <c r="CV313" s="119"/>
      <c r="CW313" s="119"/>
      <c r="CX313" s="119"/>
      <c r="CY313" s="119"/>
      <c r="CZ313" s="119"/>
      <c r="DA313" s="119"/>
      <c r="DB313" s="119"/>
      <c r="DC313" s="119"/>
      <c r="DD313" s="119"/>
      <c r="DE313" s="119"/>
      <c r="DF313" s="119"/>
      <c r="DG313" s="119"/>
      <c r="DH313" s="119"/>
      <c r="DI313" s="119"/>
      <c r="DJ313" s="119"/>
      <c r="DK313" s="119"/>
      <c r="DL313" s="119"/>
      <c r="DM313" s="119"/>
      <c r="DN313" s="119"/>
      <c r="DO313" s="119"/>
      <c r="DP313" s="119"/>
      <c r="DQ313" s="119"/>
      <c r="DR313" s="119"/>
      <c r="DS313" s="119"/>
      <c r="DT313" s="119"/>
      <c r="DU313" s="119"/>
      <c r="DV313" s="119"/>
      <c r="DW313" s="119"/>
      <c r="DX313" s="119"/>
      <c r="DY313" s="119"/>
      <c r="DZ313" s="119"/>
      <c r="EA313" s="119"/>
      <c r="EB313" s="119"/>
      <c r="EC313" s="119"/>
      <c r="ED313" s="119"/>
      <c r="EE313" s="119"/>
      <c r="EF313" s="119"/>
      <c r="EG313" s="119"/>
      <c r="EH313" s="119"/>
      <c r="EI313" s="119"/>
      <c r="EJ313" s="119"/>
      <c r="EK313" s="119"/>
      <c r="EL313" s="119"/>
      <c r="EM313" s="119"/>
      <c r="EN313" s="119"/>
      <c r="EO313" s="119"/>
      <c r="EP313" s="119"/>
      <c r="EQ313" s="119"/>
      <c r="ER313" s="119"/>
      <c r="ES313" s="119"/>
      <c r="ET313" s="119"/>
      <c r="EU313" s="119"/>
      <c r="EV313" s="119"/>
      <c r="EW313" s="119"/>
      <c r="EX313" s="119"/>
      <c r="EY313" s="119"/>
      <c r="EZ313" s="119"/>
      <c r="FA313" s="119"/>
      <c r="FB313" s="119"/>
      <c r="FC313" s="119"/>
    </row>
    <row r="314" spans="1:159" s="121" customFormat="1" x14ac:dyDescent="0.3">
      <c r="A314" s="124">
        <v>43313</v>
      </c>
      <c r="B314" s="143">
        <f>_xll.GetPrice(B$2, "MonthlyAverage", "Mid", EOMONTH($A314, 0))</f>
        <v>309.07</v>
      </c>
      <c r="C314" s="141">
        <f>_xll.GetPrice(C$2, "MonthlyAverage", "Mid", EOMONTH($A314, 0))</f>
        <v>318.3</v>
      </c>
      <c r="D314" s="127">
        <f t="shared" si="77"/>
        <v>9.2300000000000182</v>
      </c>
      <c r="E314" s="141">
        <f>_xll.GetPrice(E$2, "MonthlyAverage", "Mid", EOMONTH($A314, 0))</f>
        <v>291.23</v>
      </c>
      <c r="F314" s="141">
        <f>_xll.GetPrice(F$2, "MonthlyAverage", "Mid", EOMONTH($A314, 0))</f>
        <v>294.39999999999998</v>
      </c>
      <c r="G314" s="127">
        <f t="shared" si="78"/>
        <v>3.1699999999999591</v>
      </c>
      <c r="H314" s="141">
        <f>_xll.GetPrice(H$2, "MonthlyAverage", "Mid", EOMONTH($A314, 0))</f>
        <v>286.7</v>
      </c>
      <c r="I314" s="141">
        <f>_xll.GetPrice(I$2, "MonthlyAverage", "Mid", EOMONTH($A314, 0))</f>
        <v>292.7</v>
      </c>
      <c r="J314" s="127">
        <f t="shared" si="79"/>
        <v>6</v>
      </c>
      <c r="K314" s="141">
        <f>_xll.GetPrice(K$2, , "Mid", EOMONTH($A314, 0))</f>
        <v>285</v>
      </c>
      <c r="L314" s="141">
        <f>_xll.GetPrice(L$2, , "Mid", EOMONTH($A314, 0))</f>
        <v>287.5</v>
      </c>
      <c r="M314" s="127">
        <f t="shared" si="70"/>
        <v>2.5</v>
      </c>
      <c r="N314" s="141">
        <f>_xll.GetPrice(N$2, , "Mid", EOMONTH($A314, 0))</f>
        <v>290</v>
      </c>
      <c r="O314" s="141" t="str">
        <f>_xll.GetPrice(O$2, , "Mid", EOMONTH($A314, 0))</f>
        <v>#N/A No price available before 15/03/2019</v>
      </c>
      <c r="P314" s="127" t="e">
        <f t="shared" si="71"/>
        <v>#VALUE!</v>
      </c>
      <c r="Q314" s="141">
        <f>_xll.GetPrice(Q$2, "MonthlyAverage", "Mid", EOMONTH($A314, 0))</f>
        <v>104</v>
      </c>
      <c r="R314" s="141">
        <f>_xll.GetPrice(R$2, , "Mid", EOMONTH($A314, 0))</f>
        <v>182.5</v>
      </c>
      <c r="S314" s="141">
        <f>_xll.GetPrice(S$2, , "Mid", EOMONTH($A314, 0))</f>
        <v>202.5</v>
      </c>
      <c r="T314" s="127">
        <f t="shared" si="80"/>
        <v>20</v>
      </c>
      <c r="U314" s="141">
        <f>_xll.GetPrice(U$2, "MonthlyAverage", "Mid", EOMONTH($A314, 0))</f>
        <v>321.5</v>
      </c>
      <c r="V314" s="141">
        <f>_xll.GetPrice(V$2, "MonthlyAverage", "Mid", EOMONTH($A314, 0))</f>
        <v>349.47</v>
      </c>
      <c r="W314" s="127">
        <f t="shared" si="81"/>
        <v>27.970000000000027</v>
      </c>
      <c r="X314" s="141">
        <f>_xll.GetPrice(X$2, "MonthlyAverage", "Mid", EOMONTH($A314, 0))</f>
        <v>322.5</v>
      </c>
      <c r="Y314" s="141">
        <f>_xll.GetPrice(Y$2, "MonthlyAverage", "Mid", EOMONTH($A314, 0))</f>
        <v>311.92</v>
      </c>
      <c r="Z314" s="141">
        <f>_xll.GetPrice(Z$2, "MonthlyAverage", "Mid", EOMONTH($A314, 0))</f>
        <v>300.43</v>
      </c>
      <c r="AA314" s="141">
        <f>_xll.GetPrice(AA$2, "MonthlyAverage", "Mid", EOMONTH($A314, 0))</f>
        <v>311.74</v>
      </c>
      <c r="AB314" s="127">
        <f t="shared" si="82"/>
        <v>11.310000000000002</v>
      </c>
      <c r="AC314" s="142">
        <f t="shared" si="72"/>
        <v>-5</v>
      </c>
      <c r="AD314" s="119" t="e">
        <f t="shared" si="73"/>
        <v>#VALUE!</v>
      </c>
      <c r="AE314" s="119">
        <f t="shared" si="74"/>
        <v>12.430000000000007</v>
      </c>
      <c r="AF314" s="119">
        <f t="shared" si="75"/>
        <v>31.170000000000016</v>
      </c>
      <c r="AG314" s="119">
        <f t="shared" si="76"/>
        <v>11.490000000000009</v>
      </c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  <c r="BB314" s="119"/>
      <c r="BC314" s="119"/>
      <c r="BD314" s="119"/>
      <c r="BE314" s="119"/>
      <c r="BF314" s="119"/>
      <c r="BG314" s="119"/>
      <c r="BH314" s="119"/>
      <c r="BI314" s="119"/>
      <c r="BJ314" s="119"/>
      <c r="BK314" s="119"/>
      <c r="BL314" s="119"/>
      <c r="BM314" s="119"/>
      <c r="BN314" s="119"/>
      <c r="BO314" s="119"/>
      <c r="BP314" s="119"/>
      <c r="BQ314" s="119"/>
      <c r="BR314" s="119"/>
      <c r="BS314" s="119"/>
      <c r="BT314" s="119"/>
      <c r="BU314" s="119"/>
      <c r="BV314" s="119"/>
      <c r="BW314" s="119"/>
      <c r="BX314" s="119"/>
      <c r="BY314" s="119"/>
      <c r="BZ314" s="119"/>
      <c r="CA314" s="119"/>
      <c r="CB314" s="119"/>
      <c r="CC314" s="119"/>
      <c r="CD314" s="119"/>
      <c r="CE314" s="119"/>
      <c r="CF314" s="119"/>
      <c r="CG314" s="119"/>
      <c r="CH314" s="119"/>
      <c r="CI314" s="119"/>
      <c r="CJ314" s="119"/>
      <c r="CK314" s="119"/>
      <c r="CL314" s="119"/>
      <c r="CM314" s="119"/>
      <c r="CN314" s="119"/>
      <c r="CO314" s="119"/>
      <c r="CP314" s="119"/>
      <c r="CQ314" s="119"/>
      <c r="CR314" s="119"/>
      <c r="CS314" s="119"/>
      <c r="CT314" s="119"/>
      <c r="CU314" s="119"/>
      <c r="CV314" s="119"/>
      <c r="CW314" s="119"/>
      <c r="CX314" s="119"/>
      <c r="CY314" s="119"/>
      <c r="CZ314" s="119"/>
      <c r="DA314" s="119"/>
      <c r="DB314" s="119"/>
      <c r="DC314" s="119"/>
      <c r="DD314" s="119"/>
      <c r="DE314" s="119"/>
      <c r="DF314" s="119"/>
      <c r="DG314" s="119"/>
      <c r="DH314" s="119"/>
      <c r="DI314" s="119"/>
      <c r="DJ314" s="119"/>
      <c r="DK314" s="119"/>
      <c r="DL314" s="119"/>
      <c r="DM314" s="119"/>
      <c r="DN314" s="119"/>
      <c r="DO314" s="119"/>
      <c r="DP314" s="119"/>
      <c r="DQ314" s="119"/>
      <c r="DR314" s="119"/>
      <c r="DS314" s="119"/>
      <c r="DT314" s="119"/>
      <c r="DU314" s="119"/>
      <c r="DV314" s="119"/>
      <c r="DW314" s="119"/>
      <c r="DX314" s="119"/>
      <c r="DY314" s="119"/>
      <c r="DZ314" s="119"/>
      <c r="EA314" s="119"/>
      <c r="EB314" s="119"/>
      <c r="EC314" s="119"/>
      <c r="ED314" s="119"/>
      <c r="EE314" s="119"/>
      <c r="EF314" s="119"/>
      <c r="EG314" s="119"/>
      <c r="EH314" s="119"/>
      <c r="EI314" s="119"/>
      <c r="EJ314" s="119"/>
      <c r="EK314" s="119"/>
      <c r="EL314" s="119"/>
      <c r="EM314" s="119"/>
      <c r="EN314" s="119"/>
      <c r="EO314" s="119"/>
      <c r="EP314" s="119"/>
      <c r="EQ314" s="119"/>
      <c r="ER314" s="119"/>
      <c r="ES314" s="119"/>
      <c r="ET314" s="119"/>
      <c r="EU314" s="119"/>
      <c r="EV314" s="119"/>
      <c r="EW314" s="119"/>
      <c r="EX314" s="119"/>
      <c r="EY314" s="119"/>
      <c r="EZ314" s="119"/>
      <c r="FA314" s="119"/>
      <c r="FB314" s="119"/>
      <c r="FC314" s="119"/>
    </row>
    <row r="315" spans="1:159" s="121" customFormat="1" x14ac:dyDescent="0.3">
      <c r="A315" s="124">
        <v>43344</v>
      </c>
      <c r="B315" s="143">
        <f>_xll.GetPrice(B$2, "MonthlyAverage", "Mid", EOMONTH($A315, 0))</f>
        <v>315.3</v>
      </c>
      <c r="C315" s="141">
        <f>_xll.GetPrice(C$2, "MonthlyAverage", "Mid", EOMONTH($A315, 0))</f>
        <v>324.75</v>
      </c>
      <c r="D315" s="127">
        <f t="shared" si="77"/>
        <v>9.4499999999999886</v>
      </c>
      <c r="E315" s="141">
        <f>_xll.GetPrice(E$2, "MonthlyAverage", "Mid", EOMONTH($A315, 0))</f>
        <v>296.3</v>
      </c>
      <c r="F315" s="141">
        <f>_xll.GetPrice(F$2, "MonthlyAverage", "Mid", EOMONTH($A315, 0))</f>
        <v>303</v>
      </c>
      <c r="G315" s="127">
        <f t="shared" si="78"/>
        <v>6.6999999999999886</v>
      </c>
      <c r="H315" s="141">
        <f>_xll.GetPrice(H$2, "MonthlyAverage", "Mid", EOMONTH($A315, 0))</f>
        <v>297.63</v>
      </c>
      <c r="I315" s="141">
        <f>_xll.GetPrice(I$2, "MonthlyAverage", "Mid", EOMONTH($A315, 0))</f>
        <v>302.63</v>
      </c>
      <c r="J315" s="127">
        <f t="shared" si="79"/>
        <v>5</v>
      </c>
      <c r="K315" s="141">
        <f>_xll.GetPrice(K$2, , "Mid", EOMONTH($A315, 0))</f>
        <v>277.5</v>
      </c>
      <c r="L315" s="141">
        <f>_xll.GetPrice(L$2, , "Mid", EOMONTH($A315, 0))</f>
        <v>285</v>
      </c>
      <c r="M315" s="127">
        <f t="shared" si="70"/>
        <v>7.5</v>
      </c>
      <c r="N315" s="141">
        <f>_xll.GetPrice(N$2, , "Mid", EOMONTH($A315, 0))</f>
        <v>280</v>
      </c>
      <c r="O315" s="141" t="str">
        <f>_xll.GetPrice(O$2, , "Mid", EOMONTH($A315, 0))</f>
        <v>#N/A No price available before 15/03/2019</v>
      </c>
      <c r="P315" s="127" t="e">
        <f t="shared" si="71"/>
        <v>#VALUE!</v>
      </c>
      <c r="Q315" s="141">
        <f>_xll.GetPrice(Q$2, "MonthlyAverage", "Mid", EOMONTH($A315, 0))</f>
        <v>100</v>
      </c>
      <c r="R315" s="141">
        <f>_xll.GetPrice(R$2, , "Mid", EOMONTH($A315, 0))</f>
        <v>172.5</v>
      </c>
      <c r="S315" s="141">
        <f>_xll.GetPrice(S$2, , "Mid", EOMONTH($A315, 0))</f>
        <v>192.5</v>
      </c>
      <c r="T315" s="127">
        <f t="shared" si="80"/>
        <v>20</v>
      </c>
      <c r="U315" s="141">
        <f>_xll.GetPrice(U$2, "MonthlyAverage", "Mid", EOMONTH($A315, 0))</f>
        <v>335.63</v>
      </c>
      <c r="V315" s="141">
        <f>_xll.GetPrice(V$2, "MonthlyAverage", "Mid", EOMONTH($A315, 0))</f>
        <v>357.74</v>
      </c>
      <c r="W315" s="127">
        <f t="shared" si="81"/>
        <v>22.110000000000014</v>
      </c>
      <c r="X315" s="141">
        <f>_xll.GetPrice(X$2, "MonthlyAverage", "Mid", EOMONTH($A315, 0))</f>
        <v>329.63</v>
      </c>
      <c r="Y315" s="141">
        <f>_xll.GetPrice(Y$2, "MonthlyAverage", "Mid", EOMONTH($A315, 0))</f>
        <v>321.33999999999997</v>
      </c>
      <c r="Z315" s="141">
        <f>_xll.GetPrice(Z$2, "MonthlyAverage", "Mid", EOMONTH($A315, 0))</f>
        <v>297.20999999999998</v>
      </c>
      <c r="AA315" s="141">
        <f>_xll.GetPrice(AA$2, "MonthlyAverage", "Mid", EOMONTH($A315, 0))</f>
        <v>302.05</v>
      </c>
      <c r="AB315" s="127">
        <f t="shared" si="82"/>
        <v>4.8400000000000318</v>
      </c>
      <c r="AC315" s="142">
        <f t="shared" si="72"/>
        <v>-2.5</v>
      </c>
      <c r="AD315" s="119" t="e">
        <f t="shared" si="73"/>
        <v>#VALUE!</v>
      </c>
      <c r="AE315" s="119">
        <f t="shared" si="74"/>
        <v>20.329999999999984</v>
      </c>
      <c r="AF315" s="119">
        <f t="shared" si="75"/>
        <v>32.990000000000009</v>
      </c>
      <c r="AG315" s="119">
        <f t="shared" si="76"/>
        <v>24.129999999999995</v>
      </c>
      <c r="AH315" s="119"/>
      <c r="AI315" s="119"/>
      <c r="AJ315" s="119"/>
      <c r="AK315" s="119"/>
      <c r="AL315" s="119"/>
      <c r="AM315" s="119"/>
      <c r="AN315" s="119"/>
      <c r="AO315" s="119"/>
      <c r="AP315" s="119"/>
      <c r="AQ315" s="119"/>
      <c r="AR315" s="119"/>
      <c r="AS315" s="119"/>
      <c r="AT315" s="119"/>
      <c r="AU315" s="119"/>
      <c r="AV315" s="119"/>
      <c r="AW315" s="119"/>
      <c r="AX315" s="119"/>
      <c r="AY315" s="119"/>
      <c r="AZ315" s="119"/>
      <c r="BA315" s="119"/>
      <c r="BB315" s="119"/>
      <c r="BC315" s="119"/>
      <c r="BD315" s="119"/>
      <c r="BE315" s="119"/>
      <c r="BF315" s="119"/>
      <c r="BG315" s="119"/>
      <c r="BH315" s="119"/>
      <c r="BI315" s="119"/>
      <c r="BJ315" s="119"/>
      <c r="BK315" s="119"/>
      <c r="BL315" s="119"/>
      <c r="BM315" s="119"/>
      <c r="BN315" s="119"/>
      <c r="BO315" s="119"/>
      <c r="BP315" s="119"/>
      <c r="BQ315" s="119"/>
      <c r="BR315" s="119"/>
      <c r="BS315" s="119"/>
      <c r="BT315" s="119"/>
      <c r="BU315" s="119"/>
      <c r="BV315" s="119"/>
      <c r="BW315" s="119"/>
      <c r="BX315" s="119"/>
      <c r="BY315" s="119"/>
      <c r="BZ315" s="119"/>
      <c r="CA315" s="119"/>
      <c r="CB315" s="119"/>
      <c r="CC315" s="119"/>
      <c r="CD315" s="119"/>
      <c r="CE315" s="119"/>
      <c r="CF315" s="119"/>
      <c r="CG315" s="119"/>
      <c r="CH315" s="119"/>
      <c r="CI315" s="119"/>
      <c r="CJ315" s="119"/>
      <c r="CK315" s="119"/>
      <c r="CL315" s="119"/>
      <c r="CM315" s="119"/>
      <c r="CN315" s="119"/>
      <c r="CO315" s="119"/>
      <c r="CP315" s="119"/>
      <c r="CQ315" s="119"/>
      <c r="CR315" s="119"/>
      <c r="CS315" s="119"/>
      <c r="CT315" s="119"/>
      <c r="CU315" s="119"/>
      <c r="CV315" s="119"/>
      <c r="CW315" s="119"/>
      <c r="CX315" s="119"/>
      <c r="CY315" s="119"/>
      <c r="CZ315" s="119"/>
      <c r="DA315" s="119"/>
      <c r="DB315" s="119"/>
      <c r="DC315" s="119"/>
      <c r="DD315" s="119"/>
      <c r="DE315" s="119"/>
      <c r="DF315" s="119"/>
      <c r="DG315" s="119"/>
      <c r="DH315" s="119"/>
      <c r="DI315" s="119"/>
      <c r="DJ315" s="119"/>
      <c r="DK315" s="119"/>
      <c r="DL315" s="119"/>
      <c r="DM315" s="119"/>
      <c r="DN315" s="119"/>
      <c r="DO315" s="119"/>
      <c r="DP315" s="119"/>
      <c r="DQ315" s="119"/>
      <c r="DR315" s="119"/>
      <c r="DS315" s="119"/>
      <c r="DT315" s="119"/>
      <c r="DU315" s="119"/>
      <c r="DV315" s="119"/>
      <c r="DW315" s="119"/>
      <c r="DX315" s="119"/>
      <c r="DY315" s="119"/>
      <c r="DZ315" s="119"/>
      <c r="EA315" s="119"/>
      <c r="EB315" s="119"/>
      <c r="EC315" s="119"/>
      <c r="ED315" s="119"/>
      <c r="EE315" s="119"/>
      <c r="EF315" s="119"/>
      <c r="EG315" s="119"/>
      <c r="EH315" s="119"/>
      <c r="EI315" s="119"/>
      <c r="EJ315" s="119"/>
      <c r="EK315" s="119"/>
      <c r="EL315" s="119"/>
      <c r="EM315" s="119"/>
      <c r="EN315" s="119"/>
      <c r="EO315" s="119"/>
      <c r="EP315" s="119"/>
      <c r="EQ315" s="119"/>
      <c r="ER315" s="119"/>
      <c r="ES315" s="119"/>
      <c r="ET315" s="119"/>
      <c r="EU315" s="119"/>
      <c r="EV315" s="119"/>
      <c r="EW315" s="119"/>
      <c r="EX315" s="119"/>
      <c r="EY315" s="119"/>
      <c r="EZ315" s="119"/>
      <c r="FA315" s="119"/>
      <c r="FB315" s="119"/>
      <c r="FC315" s="119"/>
    </row>
    <row r="316" spans="1:159" s="121" customFormat="1" x14ac:dyDescent="0.3">
      <c r="A316" s="124">
        <v>43374</v>
      </c>
      <c r="B316" s="143">
        <f>_xll.GetPrice(B$2, "MonthlyAverage", "Mid", EOMONTH($A316, 0))</f>
        <v>323.82</v>
      </c>
      <c r="C316" s="141">
        <f>_xll.GetPrice(C$2, "MonthlyAverage", "Mid", EOMONTH($A316, 0))</f>
        <v>333.75</v>
      </c>
      <c r="D316" s="127">
        <f t="shared" si="77"/>
        <v>9.9300000000000068</v>
      </c>
      <c r="E316" s="141">
        <f>_xll.GetPrice(E$2, "MonthlyAverage", "Mid", EOMONTH($A316, 0))</f>
        <v>303.66000000000003</v>
      </c>
      <c r="F316" s="141">
        <f>_xll.GetPrice(F$2, "MonthlyAverage", "Mid", EOMONTH($A316, 0))</f>
        <v>311.75</v>
      </c>
      <c r="G316" s="127">
        <f t="shared" si="78"/>
        <v>8.089999999999975</v>
      </c>
      <c r="H316" s="141">
        <f>_xll.GetPrice(H$2, "MonthlyAverage", "Mid", EOMONTH($A316, 0))</f>
        <v>305.25</v>
      </c>
      <c r="I316" s="141">
        <f>_xll.GetPrice(I$2, "MonthlyAverage", "Mid", EOMONTH($A316, 0))</f>
        <v>312.75</v>
      </c>
      <c r="J316" s="127">
        <f t="shared" si="79"/>
        <v>7.5</v>
      </c>
      <c r="K316" s="141">
        <f>_xll.GetPrice(K$2, , "Mid", EOMONTH($A316, 0))</f>
        <v>277.5</v>
      </c>
      <c r="L316" s="141">
        <f>_xll.GetPrice(L$2, , "Mid", EOMONTH($A316, 0))</f>
        <v>285</v>
      </c>
      <c r="M316" s="127">
        <f t="shared" si="70"/>
        <v>7.5</v>
      </c>
      <c r="N316" s="141">
        <f>_xll.GetPrice(N$2, , "Mid", EOMONTH($A316, 0))</f>
        <v>280</v>
      </c>
      <c r="O316" s="141" t="str">
        <f>_xll.GetPrice(O$2, , "Mid", EOMONTH($A316, 0))</f>
        <v>#N/A No price available before 15/03/2019</v>
      </c>
      <c r="P316" s="127" t="e">
        <f t="shared" si="71"/>
        <v>#VALUE!</v>
      </c>
      <c r="Q316" s="141">
        <f>_xll.GetPrice(Q$2, "MonthlyAverage", "Mid", EOMONTH($A316, 0))</f>
        <v>100</v>
      </c>
      <c r="R316" s="141">
        <f>_xll.GetPrice(R$2, , "Mid", EOMONTH($A316, 0))</f>
        <v>172.5</v>
      </c>
      <c r="S316" s="141">
        <f>_xll.GetPrice(S$2, , "Mid", EOMONTH($A316, 0))</f>
        <v>192.5</v>
      </c>
      <c r="T316" s="127">
        <f t="shared" si="80"/>
        <v>20</v>
      </c>
      <c r="U316" s="141">
        <f>_xll.GetPrice(U$2, "MonthlyAverage", "Mid", EOMONTH($A316, 0))</f>
        <v>327.5</v>
      </c>
      <c r="V316" s="141">
        <f>_xll.GetPrice(V$2, "MonthlyAverage", "Mid", EOMONTH($A316, 0))</f>
        <v>356</v>
      </c>
      <c r="W316" s="127">
        <f t="shared" si="81"/>
        <v>28.5</v>
      </c>
      <c r="X316" s="141">
        <f>_xll.GetPrice(X$2, "MonthlyAverage", "Mid", EOMONTH($A316, 0))</f>
        <v>330.5</v>
      </c>
      <c r="Y316" s="141">
        <f>_xll.GetPrice(Y$2, "MonthlyAverage", "Mid", EOMONTH($A316, 0))</f>
        <v>326.95999999999998</v>
      </c>
      <c r="Z316" s="141">
        <f>_xll.GetPrice(Z$2, "MonthlyAverage", "Mid", EOMONTH($A316, 0))</f>
        <v>306.02999999999997</v>
      </c>
      <c r="AA316" s="141">
        <f>_xll.GetPrice(AA$2, "MonthlyAverage", "Mid", EOMONTH($A316, 0))</f>
        <v>309.48</v>
      </c>
      <c r="AB316" s="127">
        <f t="shared" si="82"/>
        <v>3.4500000000000455</v>
      </c>
      <c r="AC316" s="142">
        <f t="shared" si="72"/>
        <v>-2.5</v>
      </c>
      <c r="AD316" s="119" t="e">
        <f t="shared" si="73"/>
        <v>#VALUE!</v>
      </c>
      <c r="AE316" s="119">
        <f t="shared" si="74"/>
        <v>3.6800000000000068</v>
      </c>
      <c r="AF316" s="119">
        <f t="shared" si="75"/>
        <v>22.25</v>
      </c>
      <c r="AG316" s="119">
        <f t="shared" si="76"/>
        <v>20.930000000000007</v>
      </c>
      <c r="AH316" s="119"/>
      <c r="AI316" s="119"/>
      <c r="AJ316" s="119"/>
      <c r="AK316" s="119"/>
      <c r="AL316" s="119"/>
      <c r="AM316" s="119"/>
      <c r="AN316" s="119"/>
      <c r="AO316" s="119"/>
      <c r="AP316" s="119"/>
      <c r="AQ316" s="119"/>
      <c r="AR316" s="119"/>
      <c r="AS316" s="119"/>
      <c r="AT316" s="119"/>
      <c r="AU316" s="119"/>
      <c r="AV316" s="119"/>
      <c r="AW316" s="119"/>
      <c r="AX316" s="119"/>
      <c r="AY316" s="119"/>
      <c r="AZ316" s="119"/>
      <c r="BA316" s="119"/>
      <c r="BB316" s="119"/>
      <c r="BC316" s="119"/>
      <c r="BD316" s="119"/>
      <c r="BE316" s="119"/>
      <c r="BF316" s="119"/>
      <c r="BG316" s="119"/>
      <c r="BH316" s="119"/>
      <c r="BI316" s="119"/>
      <c r="BJ316" s="119"/>
      <c r="BK316" s="119"/>
      <c r="BL316" s="119"/>
      <c r="BM316" s="119"/>
      <c r="BN316" s="119"/>
      <c r="BO316" s="119"/>
      <c r="BP316" s="119"/>
      <c r="BQ316" s="119"/>
      <c r="BR316" s="119"/>
      <c r="BS316" s="119"/>
      <c r="BT316" s="119"/>
      <c r="BU316" s="119"/>
      <c r="BV316" s="119"/>
      <c r="BW316" s="119"/>
      <c r="BX316" s="119"/>
      <c r="BY316" s="119"/>
      <c r="BZ316" s="119"/>
      <c r="CA316" s="119"/>
      <c r="CB316" s="119"/>
      <c r="CC316" s="119"/>
      <c r="CD316" s="119"/>
      <c r="CE316" s="119"/>
      <c r="CF316" s="119"/>
      <c r="CG316" s="119"/>
      <c r="CH316" s="119"/>
      <c r="CI316" s="119"/>
      <c r="CJ316" s="119"/>
      <c r="CK316" s="119"/>
      <c r="CL316" s="119"/>
      <c r="CM316" s="119"/>
      <c r="CN316" s="119"/>
      <c r="CO316" s="119"/>
      <c r="CP316" s="119"/>
      <c r="CQ316" s="119"/>
      <c r="CR316" s="119"/>
      <c r="CS316" s="119"/>
      <c r="CT316" s="119"/>
      <c r="CU316" s="119"/>
      <c r="CV316" s="119"/>
      <c r="CW316" s="119"/>
      <c r="CX316" s="119"/>
      <c r="CY316" s="119"/>
      <c r="CZ316" s="119"/>
      <c r="DA316" s="119"/>
      <c r="DB316" s="119"/>
      <c r="DC316" s="119"/>
      <c r="DD316" s="119"/>
      <c r="DE316" s="119"/>
      <c r="DF316" s="119"/>
      <c r="DG316" s="119"/>
      <c r="DH316" s="119"/>
      <c r="DI316" s="119"/>
      <c r="DJ316" s="119"/>
      <c r="DK316" s="119"/>
      <c r="DL316" s="119"/>
      <c r="DM316" s="119"/>
      <c r="DN316" s="119"/>
      <c r="DO316" s="119"/>
      <c r="DP316" s="119"/>
      <c r="DQ316" s="119"/>
      <c r="DR316" s="119"/>
      <c r="DS316" s="119"/>
      <c r="DT316" s="119"/>
      <c r="DU316" s="119"/>
      <c r="DV316" s="119"/>
      <c r="DW316" s="119"/>
      <c r="DX316" s="119"/>
      <c r="DY316" s="119"/>
      <c r="DZ316" s="119"/>
      <c r="EA316" s="119"/>
      <c r="EB316" s="119"/>
      <c r="EC316" s="119"/>
      <c r="ED316" s="119"/>
      <c r="EE316" s="119"/>
      <c r="EF316" s="119"/>
      <c r="EG316" s="119"/>
      <c r="EH316" s="119"/>
      <c r="EI316" s="119"/>
      <c r="EJ316" s="119"/>
      <c r="EK316" s="119"/>
      <c r="EL316" s="119"/>
      <c r="EM316" s="119"/>
      <c r="EN316" s="119"/>
      <c r="EO316" s="119"/>
      <c r="EP316" s="119"/>
      <c r="EQ316" s="119"/>
      <c r="ER316" s="119"/>
      <c r="ES316" s="119"/>
      <c r="ET316" s="119"/>
      <c r="EU316" s="119"/>
      <c r="EV316" s="119"/>
      <c r="EW316" s="119"/>
      <c r="EX316" s="119"/>
      <c r="EY316" s="119"/>
      <c r="EZ316" s="119"/>
      <c r="FA316" s="119"/>
      <c r="FB316" s="119"/>
      <c r="FC316" s="119"/>
    </row>
    <row r="317" spans="1:159" x14ac:dyDescent="0.3">
      <c r="A317" s="124">
        <v>43405</v>
      </c>
      <c r="B317" s="143">
        <f>_xll.GetPrice(B$2, "MonthlyAverage", "Mid", EOMONTH($A317, 0))</f>
        <v>325.87</v>
      </c>
      <c r="C317" s="141">
        <f>_xll.GetPrice(C$2, "MonthlyAverage", "Mid", EOMONTH($A317, 0))</f>
        <v>339.6</v>
      </c>
      <c r="D317" s="127">
        <f t="shared" si="77"/>
        <v>13.730000000000018</v>
      </c>
      <c r="E317" s="141">
        <f>_xll.GetPrice(E$2, "MonthlyAverage", "Mid", EOMONTH($A317, 0))</f>
        <v>307.56</v>
      </c>
      <c r="F317" s="141">
        <f>_xll.GetPrice(F$2, "MonthlyAverage", "Mid", EOMONTH($A317, 0))</f>
        <v>314.39999999999998</v>
      </c>
      <c r="G317" s="127">
        <f t="shared" si="78"/>
        <v>6.839999999999975</v>
      </c>
      <c r="H317" s="141">
        <f>_xll.GetPrice(H$2, "MonthlyAverage", "Mid", EOMONTH($A317, 0))</f>
        <v>309.60000000000002</v>
      </c>
      <c r="I317" s="141">
        <f>_xll.GetPrice(I$2, "MonthlyAverage", "Mid", EOMONTH($A317, 0))</f>
        <v>314.60000000000002</v>
      </c>
      <c r="J317" s="127">
        <f t="shared" si="79"/>
        <v>5</v>
      </c>
      <c r="K317" s="141">
        <f>_xll.GetPrice(K$2, , "Mid", EOMONTH($A317, 0))</f>
        <v>282.5</v>
      </c>
      <c r="L317" s="141">
        <f>_xll.GetPrice(L$2, , "Mid", EOMONTH($A317, 0))</f>
        <v>287.5</v>
      </c>
      <c r="M317" s="127">
        <f t="shared" si="70"/>
        <v>5</v>
      </c>
      <c r="N317" s="141">
        <f>_xll.GetPrice(N$2, , "Mid", EOMONTH($A317, 0))</f>
        <v>280</v>
      </c>
      <c r="O317" s="141" t="str">
        <f>_xll.GetPrice(O$2, , "Mid", EOMONTH($A317, 0))</f>
        <v>#N/A No price available before 15/03/2019</v>
      </c>
      <c r="P317" s="127" t="e">
        <f t="shared" si="71"/>
        <v>#VALUE!</v>
      </c>
      <c r="Q317" s="141">
        <f>_xll.GetPrice(Q$2, "MonthlyAverage", "Mid", EOMONTH($A317, 0))</f>
        <v>101</v>
      </c>
      <c r="R317" s="141">
        <f>_xll.GetPrice(R$2, , "Mid", EOMONTH($A317, 0))</f>
        <v>172.5</v>
      </c>
      <c r="S317" s="141">
        <f>_xll.GetPrice(S$2, , "Mid", EOMONTH($A317, 0))</f>
        <v>192.5</v>
      </c>
      <c r="T317" s="127">
        <f t="shared" si="80"/>
        <v>20</v>
      </c>
      <c r="U317" s="141">
        <f>_xll.GetPrice(U$2, "MonthlyAverage", "Mid", EOMONTH($A317, 0))</f>
        <v>326</v>
      </c>
      <c r="V317" s="141">
        <f>_xll.GetPrice(V$2, "MonthlyAverage", "Mid", EOMONTH($A317, 0))</f>
        <v>352.15</v>
      </c>
      <c r="W317" s="127">
        <f t="shared" si="81"/>
        <v>26.149999999999977</v>
      </c>
      <c r="X317" s="141">
        <f>_xll.GetPrice(X$2, "MonthlyAverage", "Mid", EOMONTH($A317, 0))</f>
        <v>302.2</v>
      </c>
      <c r="Y317" s="141">
        <f>_xll.GetPrice(Y$2, "MonthlyAverage", "Mid", EOMONTH($A317, 0))</f>
        <v>327</v>
      </c>
      <c r="Z317" s="141">
        <f>_xll.GetPrice(Z$2, "MonthlyAverage", "Mid", EOMONTH($A317, 0))</f>
        <v>309.94</v>
      </c>
      <c r="AA317" s="141">
        <f>_xll.GetPrice(AA$2, "MonthlyAverage", "Mid", EOMONTH($A317, 0))</f>
        <v>315.02999999999997</v>
      </c>
      <c r="AB317" s="127">
        <f t="shared" si="82"/>
        <v>5.089999999999975</v>
      </c>
      <c r="AC317" s="142">
        <f t="shared" si="72"/>
        <v>2.5</v>
      </c>
      <c r="AD317" s="119" t="e">
        <f t="shared" si="73"/>
        <v>#VALUE!</v>
      </c>
      <c r="AE317" s="119">
        <f t="shared" si="74"/>
        <v>0.12999999999999545</v>
      </c>
      <c r="AF317" s="119">
        <f t="shared" si="75"/>
        <v>12.549999999999955</v>
      </c>
      <c r="AG317" s="119">
        <f t="shared" si="76"/>
        <v>17.060000000000002</v>
      </c>
    </row>
    <row r="318" spans="1:159" x14ac:dyDescent="0.3">
      <c r="A318" s="124">
        <v>43435</v>
      </c>
      <c r="B318" s="143">
        <f>_xll.GetPrice(B$2, "MonthlyAverage", "Mid", EOMONTH($A318, 0))</f>
        <v>294.63</v>
      </c>
      <c r="C318" s="141">
        <f>_xll.GetPrice(C$2, "MonthlyAverage", "Mid", EOMONTH($A318, 0))</f>
        <v>301.5</v>
      </c>
      <c r="D318" s="127">
        <f t="shared" si="77"/>
        <v>6.8700000000000045</v>
      </c>
      <c r="E318" s="141">
        <f>_xll.GetPrice(E$2, "MonthlyAverage", "Mid", EOMONTH($A318, 0))</f>
        <v>275.45</v>
      </c>
      <c r="F318" s="141">
        <f>_xll.GetPrice(F$2, "MonthlyAverage", "Mid", EOMONTH($A318, 0))</f>
        <v>282.5</v>
      </c>
      <c r="G318" s="127">
        <f t="shared" si="78"/>
        <v>7.0500000000000114</v>
      </c>
      <c r="H318" s="141">
        <f>_xll.GetPrice(H$2, "MonthlyAverage", "Mid", EOMONTH($A318, 0))</f>
        <v>280.5</v>
      </c>
      <c r="I318" s="141">
        <f>_xll.GetPrice(I$2, "MonthlyAverage", "Mid", EOMONTH($A318, 0))</f>
        <v>285.5</v>
      </c>
      <c r="J318" s="127">
        <f t="shared" si="79"/>
        <v>5</v>
      </c>
      <c r="K318" s="141">
        <f>_xll.GetPrice(K$2, , "Mid", EOMONTH($A318, 0))</f>
        <v>275</v>
      </c>
      <c r="L318" s="141">
        <f>_xll.GetPrice(L$2, , "Mid", EOMONTH($A318, 0))</f>
        <v>280</v>
      </c>
      <c r="M318" s="127">
        <f t="shared" si="70"/>
        <v>5</v>
      </c>
      <c r="N318" s="141">
        <f>_xll.GetPrice(N$2, , "Mid", EOMONTH($A318, 0))</f>
        <v>275</v>
      </c>
      <c r="O318" s="141" t="str">
        <f>_xll.GetPrice(O$2, , "Mid", EOMONTH($A318, 0))</f>
        <v>#N/A No price available before 15/03/2019</v>
      </c>
      <c r="P318" s="127" t="e">
        <f t="shared" si="71"/>
        <v>#VALUE!</v>
      </c>
      <c r="Q318" s="141">
        <f>_xll.GetPrice(Q$2, "MonthlyAverage", "Mid", EOMONTH($A318, 0))</f>
        <v>82.5</v>
      </c>
      <c r="R318" s="141">
        <f>_xll.GetPrice(R$2, , "Mid", EOMONTH($A318, 0))</f>
        <v>152.5</v>
      </c>
      <c r="S318" s="141">
        <f>_xll.GetPrice(S$2, , "Mid", EOMONTH($A318, 0))</f>
        <v>172.5</v>
      </c>
      <c r="T318" s="127">
        <f t="shared" si="80"/>
        <v>20</v>
      </c>
      <c r="U318" s="141">
        <f>_xll.GetPrice(U$2, "MonthlyAverage", "Mid", EOMONTH($A318, 0))</f>
        <v>311.88</v>
      </c>
      <c r="V318" s="141">
        <f>_xll.GetPrice(V$2, "MonthlyAverage", "Mid", EOMONTH($A318, 0))</f>
        <v>334.5</v>
      </c>
      <c r="W318" s="127">
        <f t="shared" si="81"/>
        <v>22.620000000000005</v>
      </c>
      <c r="X318" s="141">
        <f>_xll.GetPrice(X$2, "MonthlyAverage", "Mid", EOMONTH($A318, 0))</f>
        <v>278.88</v>
      </c>
      <c r="Y318" s="141">
        <f>_xll.GetPrice(Y$2, "MonthlyAverage", "Mid", EOMONTH($A318, 0))</f>
        <v>298.89999999999998</v>
      </c>
      <c r="Z318" s="141">
        <f>_xll.GetPrice(Z$2, "MonthlyAverage", "Mid", EOMONTH($A318, 0))</f>
        <v>302</v>
      </c>
      <c r="AA318" s="141">
        <f>_xll.GetPrice(AA$2, "MonthlyAverage", "Mid", EOMONTH($A318, 0))</f>
        <v>307</v>
      </c>
      <c r="AB318" s="127">
        <f t="shared" si="82"/>
        <v>5</v>
      </c>
      <c r="AC318" s="142">
        <f t="shared" si="72"/>
        <v>0</v>
      </c>
      <c r="AD318" s="119" t="e">
        <f t="shared" si="73"/>
        <v>#VALUE!</v>
      </c>
      <c r="AE318" s="119">
        <f t="shared" si="74"/>
        <v>17.25</v>
      </c>
      <c r="AF318" s="119">
        <f t="shared" si="75"/>
        <v>33</v>
      </c>
      <c r="AG318" s="119">
        <f t="shared" si="76"/>
        <v>-3.1000000000000227</v>
      </c>
    </row>
    <row r="319" spans="1:159" x14ac:dyDescent="0.3">
      <c r="A319" s="124">
        <v>43466</v>
      </c>
      <c r="B319" s="143">
        <f>_xll.GetPrice(B$2, "MonthlyAverage", "Mid", EOMONTH($A319, 0))</f>
        <v>280.14999999999998</v>
      </c>
      <c r="C319" s="141">
        <f>_xll.GetPrice(C$2, "MonthlyAverage", "Mid", EOMONTH($A319, 0))</f>
        <v>290</v>
      </c>
      <c r="D319" s="127">
        <f t="shared" si="77"/>
        <v>9.8500000000000227</v>
      </c>
      <c r="E319" s="141">
        <f>_xll.GetPrice(E$2, "MonthlyAverage", "Mid", EOMONTH($A319, 0))</f>
        <v>257.51</v>
      </c>
      <c r="F319" s="141">
        <f>_xll.GetPrice(F$2, "MonthlyAverage", "Mid", EOMONTH($A319, 0))</f>
        <v>263.88</v>
      </c>
      <c r="G319" s="127">
        <f t="shared" si="78"/>
        <v>6.3700000000000045</v>
      </c>
      <c r="H319" s="141">
        <f>_xll.GetPrice(H$2, "MonthlyAverage", "Mid", EOMONTH($A319, 0))</f>
        <v>262.88</v>
      </c>
      <c r="I319" s="141">
        <f>_xll.GetPrice(I$2, "MonthlyAverage", "Mid", EOMONTH($A319, 0))</f>
        <v>267.88</v>
      </c>
      <c r="J319" s="127">
        <f t="shared" si="79"/>
        <v>5</v>
      </c>
      <c r="K319" s="141">
        <f>_xll.GetPrice(K$2, , "Mid", EOMONTH($A319, 0))</f>
        <v>257.5</v>
      </c>
      <c r="L319" s="141">
        <f>_xll.GetPrice(L$2, , "Mid", EOMONTH($A319, 0))</f>
        <v>260</v>
      </c>
      <c r="M319" s="127">
        <f t="shared" si="70"/>
        <v>2.5</v>
      </c>
      <c r="N319" s="141">
        <f>_xll.GetPrice(N$2, , "Mid", EOMONTH($A319, 0))</f>
        <v>270</v>
      </c>
      <c r="O319" s="141" t="str">
        <f>_xll.GetPrice(O$2, , "Mid", EOMONTH($A319, 0))</f>
        <v>#N/A No price available before 15/03/2019</v>
      </c>
      <c r="P319" s="127" t="e">
        <f t="shared" si="71"/>
        <v>#VALUE!</v>
      </c>
      <c r="Q319" s="141">
        <f>_xll.GetPrice(Q$2, "MonthlyAverage", "Mid", EOMONTH($A319, 0))</f>
        <v>78.13</v>
      </c>
      <c r="R319" s="141">
        <f>_xll.GetPrice(R$2, , "Mid", EOMONTH($A319, 0))</f>
        <v>132.5</v>
      </c>
      <c r="S319" s="141">
        <f>_xll.GetPrice(S$2, , "Mid", EOMONTH($A319, 0))</f>
        <v>152.5</v>
      </c>
      <c r="T319" s="127">
        <f t="shared" si="80"/>
        <v>20</v>
      </c>
      <c r="U319" s="141">
        <f>_xll.GetPrice(U$2, "MonthlyAverage", "Mid", EOMONTH($A319, 0))</f>
        <v>298.13</v>
      </c>
      <c r="V319" s="141">
        <f>_xll.GetPrice(V$2, "MonthlyAverage", "Mid", EOMONTH($A319, 0))</f>
        <v>319.68</v>
      </c>
      <c r="W319" s="127">
        <f t="shared" si="81"/>
        <v>21.550000000000011</v>
      </c>
      <c r="X319" s="141">
        <f>_xll.GetPrice(X$2, "MonthlyAverage", "Mid", EOMONTH($A319, 0))</f>
        <v>265.25</v>
      </c>
      <c r="Y319" s="141">
        <f>_xll.GetPrice(Y$2, "MonthlyAverage", "Mid", EOMONTH($A319, 0))</f>
        <v>275.70999999999998</v>
      </c>
      <c r="Z319" s="141">
        <f>_xll.GetPrice(Z$2, "MonthlyAverage", "Mid", EOMONTH($A319, 0))</f>
        <v>274.83999999999997</v>
      </c>
      <c r="AA319" s="141">
        <f>_xll.GetPrice(AA$2, "MonthlyAverage", "Mid", EOMONTH($A319, 0))</f>
        <v>279.69</v>
      </c>
      <c r="AB319" s="127">
        <f t="shared" si="82"/>
        <v>4.8500000000000227</v>
      </c>
      <c r="AC319" s="142">
        <f t="shared" si="72"/>
        <v>-12.5</v>
      </c>
      <c r="AD319" s="119" t="e">
        <f t="shared" si="73"/>
        <v>#VALUE!</v>
      </c>
      <c r="AE319" s="119">
        <f t="shared" si="74"/>
        <v>17.980000000000018</v>
      </c>
      <c r="AF319" s="119">
        <f t="shared" si="75"/>
        <v>29.680000000000007</v>
      </c>
      <c r="AG319" s="119">
        <f t="shared" si="76"/>
        <v>0.87000000000000455</v>
      </c>
    </row>
    <row r="320" spans="1:159" x14ac:dyDescent="0.3">
      <c r="A320" s="124">
        <v>43497</v>
      </c>
      <c r="B320" s="143">
        <f>_xll.GetPrice(B$2, "MonthlyAverage", "Mid", EOMONTH($A320, 0))</f>
        <v>315.55</v>
      </c>
      <c r="C320" s="141">
        <f>_xll.GetPrice(C$2, "MonthlyAverage", "Mid", EOMONTH($A320, 0))</f>
        <v>320.75</v>
      </c>
      <c r="D320" s="127">
        <f t="shared" si="77"/>
        <v>5.1999999999999886</v>
      </c>
      <c r="E320" s="141">
        <f>_xll.GetPrice(E$2, "MonthlyAverage", "Mid", EOMONTH($A320, 0))</f>
        <v>295.08999999999997</v>
      </c>
      <c r="F320" s="141">
        <f>_xll.GetPrice(F$2, "MonthlyAverage", "Mid", EOMONTH($A320, 0))</f>
        <v>298.13</v>
      </c>
      <c r="G320" s="127">
        <f t="shared" si="78"/>
        <v>3.0400000000000205</v>
      </c>
      <c r="H320" s="141">
        <f>_xll.GetPrice(H$2, "MonthlyAverage", "Mid", EOMONTH($A320, 0))</f>
        <v>299.38</v>
      </c>
      <c r="I320" s="141">
        <f>_xll.GetPrice(I$2, "MonthlyAverage", "Mid", EOMONTH($A320, 0))</f>
        <v>305.88</v>
      </c>
      <c r="J320" s="127">
        <f t="shared" si="79"/>
        <v>6.5</v>
      </c>
      <c r="K320" s="141">
        <f>_xll.GetPrice(K$2, , "Mid", EOMONTH($A320, 0))</f>
        <v>275</v>
      </c>
      <c r="L320" s="141">
        <f>_xll.GetPrice(L$2, , "Mid", EOMONTH($A320, 0))</f>
        <v>280</v>
      </c>
      <c r="M320" s="127">
        <f t="shared" si="70"/>
        <v>5</v>
      </c>
      <c r="N320" s="141">
        <f>_xll.GetPrice(N$2, , "Mid", EOMONTH($A320, 0))</f>
        <v>280</v>
      </c>
      <c r="O320" s="141" t="str">
        <f>_xll.GetPrice(O$2, , "Mid", EOMONTH($A320, 0))</f>
        <v>#N/A No price available before 15/03/2019</v>
      </c>
      <c r="P320" s="127" t="e">
        <f t="shared" si="71"/>
        <v>#VALUE!</v>
      </c>
      <c r="Q320" s="141">
        <f>_xll.GetPrice(Q$2, "MonthlyAverage", "Mid", EOMONTH($A320, 0))</f>
        <v>96.25</v>
      </c>
      <c r="R320" s="141">
        <f>_xll.GetPrice(R$2, , "Mid", EOMONTH($A320, 0))</f>
        <v>152.5</v>
      </c>
      <c r="S320" s="141">
        <f>_xll.GetPrice(S$2, , "Mid", EOMONTH($A320, 0))</f>
        <v>172.5</v>
      </c>
      <c r="T320" s="127">
        <f t="shared" si="80"/>
        <v>20</v>
      </c>
      <c r="U320" s="141">
        <f>_xll.GetPrice(U$2, "MonthlyAverage", "Mid", EOMONTH($A320, 0))</f>
        <v>309.38</v>
      </c>
      <c r="V320" s="141">
        <f>_xll.GetPrice(V$2, "MonthlyAverage", "Mid", EOMONTH($A320, 0))</f>
        <v>339.01</v>
      </c>
      <c r="W320" s="127">
        <f t="shared" si="81"/>
        <v>29.629999999999995</v>
      </c>
      <c r="X320" s="141">
        <f>_xll.GetPrice(X$2, "MonthlyAverage", "Mid", EOMONTH($A320, 0))</f>
        <v>290.88</v>
      </c>
      <c r="Y320" s="141">
        <f>_xll.GetPrice(Y$2, "MonthlyAverage", "Mid", EOMONTH($A320, 0))</f>
        <v>289.05</v>
      </c>
      <c r="Z320" s="141">
        <f>_xll.GetPrice(Z$2, "MonthlyAverage", "Mid", EOMONTH($A320, 0))</f>
        <v>305.2</v>
      </c>
      <c r="AA320" s="141">
        <f>_xll.GetPrice(AA$2, "MonthlyAverage", "Mid", EOMONTH($A320, 0))</f>
        <v>309.95</v>
      </c>
      <c r="AB320" s="127">
        <f t="shared" si="82"/>
        <v>4.75</v>
      </c>
      <c r="AC320" s="142">
        <f t="shared" si="72"/>
        <v>-5</v>
      </c>
      <c r="AD320" s="119" t="e">
        <f t="shared" si="73"/>
        <v>#VALUE!</v>
      </c>
      <c r="AE320" s="119">
        <f t="shared" si="74"/>
        <v>-6.1700000000000159</v>
      </c>
      <c r="AF320" s="119">
        <f t="shared" si="75"/>
        <v>18.259999999999991</v>
      </c>
      <c r="AG320" s="119">
        <f t="shared" si="76"/>
        <v>-16.149999999999977</v>
      </c>
    </row>
    <row r="321" spans="1:159" x14ac:dyDescent="0.3">
      <c r="A321" s="124">
        <v>43525</v>
      </c>
      <c r="B321" s="143">
        <f>_xll.GetPrice(B$2, "MonthlyAverage", "Mid", EOMONTH($A321, 0))</f>
        <v>317.02999999999997</v>
      </c>
      <c r="C321" s="141">
        <f>_xll.GetPrice(C$2, "MonthlyAverage", "Mid", EOMONTH($A321, 0))</f>
        <v>325.39999999999998</v>
      </c>
      <c r="D321" s="127">
        <f t="shared" si="77"/>
        <v>8.3700000000000045</v>
      </c>
      <c r="E321" s="141">
        <f>_xll.GetPrice(E$2, "MonthlyAverage", "Mid", EOMONTH($A321, 0))</f>
        <v>296.04000000000002</v>
      </c>
      <c r="F321" s="141">
        <f>_xll.GetPrice(F$2, "MonthlyAverage", "Mid", EOMONTH($A321, 0))</f>
        <v>299.5</v>
      </c>
      <c r="G321" s="127">
        <f t="shared" si="78"/>
        <v>3.4599999999999795</v>
      </c>
      <c r="H321" s="141">
        <f>_xll.GetPrice(H$2, "MonthlyAverage", "Mid", EOMONTH($A321, 0))</f>
        <v>297.89999999999998</v>
      </c>
      <c r="I321" s="141">
        <f>_xll.GetPrice(I$2, "MonthlyAverage", "Mid", EOMONTH($A321, 0))</f>
        <v>302.89999999999998</v>
      </c>
      <c r="J321" s="127">
        <f t="shared" si="79"/>
        <v>5</v>
      </c>
      <c r="K321" s="141">
        <f>_xll.GetPrice(K$2, , "Mid", EOMONTH($A321, 0))</f>
        <v>275</v>
      </c>
      <c r="L321" s="141">
        <f>_xll.GetPrice(L$2, , "Mid", EOMONTH($A321, 0))</f>
        <v>280</v>
      </c>
      <c r="M321" s="127">
        <f t="shared" si="70"/>
        <v>5</v>
      </c>
      <c r="N321" s="141">
        <f>_xll.GetPrice(N$2, , "Mid", EOMONTH($A321, 0))</f>
        <v>277.5</v>
      </c>
      <c r="O321" s="141">
        <f>_xll.GetPrice(O$2, , "Mid", EOMONTH($A321, 0))</f>
        <v>292.5</v>
      </c>
      <c r="P321" s="127">
        <f t="shared" si="71"/>
        <v>15</v>
      </c>
      <c r="Q321" s="141">
        <f>_xll.GetPrice(Q$2, "MonthlyAverage", "Mid", EOMONTH($A321, 0))</f>
        <v>102</v>
      </c>
      <c r="R321" s="141">
        <f>_xll.GetPrice(R$2, , "Mid", EOMONTH($A321, 0))</f>
        <v>152.5</v>
      </c>
      <c r="S321" s="141">
        <f>_xll.GetPrice(S$2, , "Mid", EOMONTH($A321, 0))</f>
        <v>172.5</v>
      </c>
      <c r="T321" s="127">
        <f t="shared" si="80"/>
        <v>20</v>
      </c>
      <c r="U321" s="141">
        <f>_xll.GetPrice(U$2, "MonthlyAverage", "Mid", EOMONTH($A321, 0))</f>
        <v>306</v>
      </c>
      <c r="V321" s="141">
        <f>_xll.GetPrice(V$2, "MonthlyAverage", "Mid", EOMONTH($A321, 0))</f>
        <v>333.03</v>
      </c>
      <c r="W321" s="127">
        <f t="shared" si="81"/>
        <v>27.029999999999973</v>
      </c>
      <c r="X321" s="141">
        <f>_xll.GetPrice(X$2, "MonthlyAverage", "Mid", EOMONTH($A321, 0))</f>
        <v>302.2</v>
      </c>
      <c r="Y321" s="141">
        <f>_xll.GetPrice(Y$2, "MonthlyAverage", "Mid", EOMONTH($A321, 0))</f>
        <v>310.43</v>
      </c>
      <c r="Z321" s="141">
        <f>_xll.GetPrice(Z$2, "MonthlyAverage", "Mid", EOMONTH($A321, 0))</f>
        <v>305.47000000000003</v>
      </c>
      <c r="AA321" s="141">
        <f>_xll.GetPrice(AA$2, "MonthlyAverage", "Mid", EOMONTH($A321, 0))</f>
        <v>310.63</v>
      </c>
      <c r="AB321" s="127">
        <f t="shared" si="82"/>
        <v>5.1599999999999682</v>
      </c>
      <c r="AC321" s="142">
        <f t="shared" si="72"/>
        <v>-2.5</v>
      </c>
      <c r="AD321" s="119">
        <f t="shared" si="73"/>
        <v>-12.5</v>
      </c>
      <c r="AE321" s="119">
        <f t="shared" si="74"/>
        <v>-11.029999999999973</v>
      </c>
      <c r="AF321" s="119">
        <f t="shared" si="75"/>
        <v>7.6299999999999955</v>
      </c>
      <c r="AG321" s="119">
        <f t="shared" si="76"/>
        <v>4.9599999999999795</v>
      </c>
    </row>
    <row r="322" spans="1:159" x14ac:dyDescent="0.3">
      <c r="A322" s="124">
        <v>43556</v>
      </c>
      <c r="B322" s="143">
        <f>_xll.GetPrice(B$2, "MonthlyAverage", "Mid", EOMONTH($A322, 0))</f>
        <v>306.41000000000003</v>
      </c>
      <c r="C322" s="141">
        <f>_xll.GetPrice(C$2, "MonthlyAverage", "Mid", EOMONTH($A322, 0))</f>
        <v>316.25</v>
      </c>
      <c r="D322" s="127">
        <f t="shared" si="77"/>
        <v>9.839999999999975</v>
      </c>
      <c r="E322" s="141">
        <f>_xll.GetPrice(E$2, "MonthlyAverage", "Mid", EOMONTH($A322, 0))</f>
        <v>288.07</v>
      </c>
      <c r="F322" s="141">
        <f>_xll.GetPrice(F$2, "MonthlyAverage", "Mid", EOMONTH($A322, 0))</f>
        <v>289.38</v>
      </c>
      <c r="G322" s="127">
        <f t="shared" si="78"/>
        <v>1.3100000000000023</v>
      </c>
      <c r="H322" s="141">
        <f>_xll.GetPrice(H$2, "MonthlyAverage", "Mid", EOMONTH($A322, 0))</f>
        <v>290.38</v>
      </c>
      <c r="I322" s="141">
        <f>_xll.GetPrice(I$2, "MonthlyAverage", "Mid", EOMONTH($A322, 0))</f>
        <v>295.88</v>
      </c>
      <c r="J322" s="127">
        <f t="shared" si="79"/>
        <v>5.5</v>
      </c>
      <c r="K322" s="141">
        <f>_xll.GetPrice(K$2, , "Mid", EOMONTH($A322, 0))</f>
        <v>275</v>
      </c>
      <c r="L322" s="141">
        <f>_xll.GetPrice(L$2, , "Mid", EOMONTH($A322, 0))</f>
        <v>280</v>
      </c>
      <c r="M322" s="127">
        <f t="shared" si="70"/>
        <v>5</v>
      </c>
      <c r="N322" s="141">
        <f>_xll.GetPrice(N$2, , "Mid", EOMONTH($A322, 0))</f>
        <v>267.5</v>
      </c>
      <c r="O322" s="141">
        <f>_xll.GetPrice(O$2, , "Mid", EOMONTH($A322, 0))</f>
        <v>285</v>
      </c>
      <c r="P322" s="127">
        <f t="shared" si="71"/>
        <v>17.5</v>
      </c>
      <c r="Q322" s="141">
        <f>_xll.GetPrice(Q$2, "MonthlyAverage", "Mid", EOMONTH($A322, 0))</f>
        <v>100</v>
      </c>
      <c r="R322" s="141">
        <f>_xll.GetPrice(R$2, , "Mid", EOMONTH($A322, 0))</f>
        <v>152.5</v>
      </c>
      <c r="S322" s="141">
        <f>_xll.GetPrice(S$2, , "Mid", EOMONTH($A322, 0))</f>
        <v>172.5</v>
      </c>
      <c r="T322" s="127">
        <f t="shared" si="80"/>
        <v>20</v>
      </c>
      <c r="U322" s="141">
        <f>_xll.GetPrice(U$2, "MonthlyAverage", "Mid", EOMONTH($A322, 0))</f>
        <v>308.13</v>
      </c>
      <c r="V322" s="141">
        <f>_xll.GetPrice(V$2, "MonthlyAverage", "Mid", EOMONTH($A322, 0))</f>
        <v>333.17</v>
      </c>
      <c r="W322" s="127">
        <f t="shared" si="81"/>
        <v>25.04000000000002</v>
      </c>
      <c r="X322" s="141">
        <f>_xll.GetPrice(X$2, "MonthlyAverage", "Mid", EOMONTH($A322, 0))</f>
        <v>285.63</v>
      </c>
      <c r="Y322" s="141">
        <f>_xll.GetPrice(Y$2, "MonthlyAverage", "Mid", EOMONTH($A322, 0))</f>
        <v>314.95</v>
      </c>
      <c r="Z322" s="141">
        <f>_xll.GetPrice(Z$2, "MonthlyAverage", "Mid", EOMONTH($A322, 0))</f>
        <v>298.23</v>
      </c>
      <c r="AA322" s="141">
        <f>_xll.GetPrice(AA$2, "MonthlyAverage", "Mid", EOMONTH($A322, 0))</f>
        <v>303.75</v>
      </c>
      <c r="AB322" s="127">
        <f t="shared" si="82"/>
        <v>5.5199999999999818</v>
      </c>
      <c r="AC322" s="142">
        <f t="shared" si="72"/>
        <v>7.5</v>
      </c>
      <c r="AD322" s="119">
        <f t="shared" si="73"/>
        <v>-5</v>
      </c>
      <c r="AE322" s="119">
        <f t="shared" si="74"/>
        <v>1.7199999999999704</v>
      </c>
      <c r="AF322" s="119">
        <f t="shared" si="75"/>
        <v>16.920000000000016</v>
      </c>
      <c r="AG322" s="119">
        <f t="shared" si="76"/>
        <v>16.71999999999997</v>
      </c>
    </row>
    <row r="323" spans="1:159" x14ac:dyDescent="0.3">
      <c r="A323" s="124">
        <v>43586</v>
      </c>
      <c r="B323" s="143">
        <f>_xll.GetPrice(B$2, "MonthlyAverage", "Mid", EOMONTH($A323, 0))</f>
        <v>293.20999999999998</v>
      </c>
      <c r="C323" s="141">
        <f>_xll.GetPrice(C$2, "MonthlyAverage", "Mid", EOMONTH($A323, 0))</f>
        <v>306.10000000000002</v>
      </c>
      <c r="D323" s="127">
        <f t="shared" si="77"/>
        <v>12.890000000000043</v>
      </c>
      <c r="E323" s="141">
        <f>_xll.GetPrice(E$2, "MonthlyAverage", "Mid", EOMONTH($A323, 0))</f>
        <v>275.18</v>
      </c>
      <c r="F323" s="141">
        <f>_xll.GetPrice(F$2, "MonthlyAverage", "Mid", EOMONTH($A323, 0))</f>
        <v>281</v>
      </c>
      <c r="G323" s="127">
        <f t="shared" si="78"/>
        <v>5.8199999999999932</v>
      </c>
      <c r="H323" s="141">
        <f>_xll.GetPrice(H$2, "MonthlyAverage", "Mid", EOMONTH($A323, 0))</f>
        <v>278.10000000000002</v>
      </c>
      <c r="I323" s="141">
        <f>_xll.GetPrice(I$2, "MonthlyAverage", "Mid", EOMONTH($A323, 0))</f>
        <v>283.10000000000002</v>
      </c>
      <c r="J323" s="127">
        <f t="shared" si="79"/>
        <v>5</v>
      </c>
      <c r="K323" s="141">
        <f>_xll.GetPrice(K$2, , "Mid", EOMONTH($A323, 0))</f>
        <v>267.5</v>
      </c>
      <c r="L323" s="141">
        <f>_xll.GetPrice(L$2, , "Mid", EOMONTH($A323, 0))</f>
        <v>270</v>
      </c>
      <c r="M323" s="127">
        <f t="shared" si="70"/>
        <v>2.5</v>
      </c>
      <c r="N323" s="141">
        <f>_xll.GetPrice(N$2, , "Mid", EOMONTH($A323, 0))</f>
        <v>260</v>
      </c>
      <c r="O323" s="141">
        <f>_xll.GetPrice(O$2, , "Mid", EOMONTH($A323, 0))</f>
        <v>277.5</v>
      </c>
      <c r="P323" s="127">
        <f t="shared" si="71"/>
        <v>17.5</v>
      </c>
      <c r="Q323" s="141">
        <f>_xll.GetPrice(Q$2, "MonthlyAverage", "Mid", EOMONTH($A323, 0))</f>
        <v>91</v>
      </c>
      <c r="R323" s="141">
        <f>_xll.GetPrice(R$2, , "Mid", EOMONTH($A323, 0))</f>
        <v>137.5</v>
      </c>
      <c r="S323" s="141">
        <f>_xll.GetPrice(S$2, , "Mid", EOMONTH($A323, 0))</f>
        <v>157.5</v>
      </c>
      <c r="T323" s="127">
        <f t="shared" si="80"/>
        <v>20</v>
      </c>
      <c r="U323" s="141">
        <f>_xll.GetPrice(U$2, "MonthlyAverage", "Mid", EOMONTH($A323, 0))</f>
        <v>312.5</v>
      </c>
      <c r="V323" s="141">
        <f>_xll.GetPrice(V$2, "MonthlyAverage", "Mid", EOMONTH($A323, 0))</f>
        <v>327.41000000000003</v>
      </c>
      <c r="W323" s="127">
        <f t="shared" si="81"/>
        <v>14.910000000000025</v>
      </c>
      <c r="X323" s="141">
        <f>_xll.GetPrice(X$2, "MonthlyAverage", "Mid", EOMONTH($A323, 0))</f>
        <v>281.2</v>
      </c>
      <c r="Y323" s="141">
        <f>_xll.GetPrice(Y$2, "MonthlyAverage", "Mid", EOMONTH($A323, 0))</f>
        <v>288.04000000000002</v>
      </c>
      <c r="Z323" s="141">
        <f>_xll.GetPrice(Z$2, "MonthlyAverage", "Mid", EOMONTH($A323, 0))</f>
        <v>283.14</v>
      </c>
      <c r="AA323" s="141">
        <f>_xll.GetPrice(AA$2, "MonthlyAverage", "Mid", EOMONTH($A323, 0))</f>
        <v>288.54000000000002</v>
      </c>
      <c r="AB323" s="127">
        <f t="shared" si="82"/>
        <v>5.4000000000000341</v>
      </c>
      <c r="AC323" s="142">
        <f t="shared" si="72"/>
        <v>7.5</v>
      </c>
      <c r="AD323" s="119">
        <f t="shared" si="73"/>
        <v>-7.5</v>
      </c>
      <c r="AE323" s="119">
        <f t="shared" si="74"/>
        <v>19.29000000000002</v>
      </c>
      <c r="AF323" s="119">
        <f t="shared" si="75"/>
        <v>21.310000000000002</v>
      </c>
      <c r="AG323" s="119">
        <f t="shared" si="76"/>
        <v>4.9000000000000341</v>
      </c>
    </row>
    <row r="324" spans="1:159" x14ac:dyDescent="0.3">
      <c r="A324" s="124">
        <v>43617</v>
      </c>
      <c r="B324" s="143">
        <f>_xll.GetPrice(B$2, "MonthlyAverage", "Mid", EOMONTH($A324, 0))</f>
        <v>286.12</v>
      </c>
      <c r="C324" s="141">
        <f>_xll.GetPrice(C$2, "MonthlyAverage", "Mid", EOMONTH($A324, 0))</f>
        <v>299</v>
      </c>
      <c r="D324" s="127">
        <f t="shared" si="77"/>
        <v>12.879999999999995</v>
      </c>
      <c r="E324" s="141">
        <f>_xll.GetPrice(E$2, "MonthlyAverage", "Mid", EOMONTH($A324, 0))</f>
        <v>267.12</v>
      </c>
      <c r="F324" s="141">
        <f>_xll.GetPrice(F$2, "MonthlyAverage", "Mid", EOMONTH($A324, 0))</f>
        <v>271.25</v>
      </c>
      <c r="G324" s="127">
        <f t="shared" si="78"/>
        <v>4.1299999999999955</v>
      </c>
      <c r="H324" s="141">
        <f>_xll.GetPrice(H$2, "MonthlyAverage", "Mid", EOMONTH($A324, 0))</f>
        <v>272.25</v>
      </c>
      <c r="I324" s="141">
        <f>_xll.GetPrice(I$2, "MonthlyAverage", "Mid", EOMONTH($A324, 0))</f>
        <v>277.25</v>
      </c>
      <c r="J324" s="127">
        <f t="shared" si="79"/>
        <v>5</v>
      </c>
      <c r="K324" s="141">
        <f>_xll.GetPrice(K$2, , "Mid", EOMONTH($A324, 0))</f>
        <v>265</v>
      </c>
      <c r="L324" s="141">
        <f>_xll.GetPrice(L$2, , "Mid", EOMONTH($A324, 0))</f>
        <v>270</v>
      </c>
      <c r="M324" s="127">
        <f t="shared" si="70"/>
        <v>5</v>
      </c>
      <c r="N324" s="141">
        <f>_xll.GetPrice(N$2, , "Mid", EOMONTH($A324, 0))</f>
        <v>255</v>
      </c>
      <c r="O324" s="141">
        <f>_xll.GetPrice(O$2, , "Mid", EOMONTH($A324, 0))</f>
        <v>272.5</v>
      </c>
      <c r="P324" s="127">
        <f t="shared" si="71"/>
        <v>17.5</v>
      </c>
      <c r="Q324" s="141">
        <f>_xll.GetPrice(Q$2, "MonthlyAverage", "Mid", EOMONTH($A324, 0))</f>
        <v>92.5</v>
      </c>
      <c r="R324" s="141">
        <f>_xll.GetPrice(R$2, , "Mid", EOMONTH($A324, 0))</f>
        <v>137.5</v>
      </c>
      <c r="S324" s="141">
        <f>_xll.GetPrice(S$2, , "Mid", EOMONTH($A324, 0))</f>
        <v>157.5</v>
      </c>
      <c r="T324" s="127">
        <f t="shared" si="80"/>
        <v>20</v>
      </c>
      <c r="U324" s="141">
        <f>_xll.GetPrice(U$2, "MonthlyAverage", "Mid", EOMONTH($A324, 0))</f>
        <v>299.38</v>
      </c>
      <c r="V324" s="141">
        <f>_xll.GetPrice(V$2, "MonthlyAverage", "Mid", EOMONTH($A324, 0))</f>
        <v>316.02999999999997</v>
      </c>
      <c r="W324" s="127">
        <f t="shared" si="81"/>
        <v>16.649999999999977</v>
      </c>
      <c r="X324" s="141">
        <f>_xll.GetPrice(X$2, "MonthlyAverage", "Mid", EOMONTH($A324, 0))</f>
        <v>276.38</v>
      </c>
      <c r="Y324" s="141">
        <f>_xll.GetPrice(Y$2, "MonthlyAverage", "Mid", EOMONTH($A324, 0))</f>
        <v>282.93</v>
      </c>
      <c r="Z324" s="141">
        <f>_xll.GetPrice(Z$2, "MonthlyAverage", "Mid", EOMONTH($A324, 0))</f>
        <v>279.26</v>
      </c>
      <c r="AA324" s="141">
        <f>_xll.GetPrice(AA$2, "MonthlyAverage", "Mid", EOMONTH($A324, 0))</f>
        <v>286.62</v>
      </c>
      <c r="AB324" s="127">
        <f t="shared" si="82"/>
        <v>7.3600000000000136</v>
      </c>
      <c r="AC324" s="142">
        <f t="shared" si="72"/>
        <v>10</v>
      </c>
      <c r="AD324" s="119">
        <f t="shared" si="73"/>
        <v>-2.5</v>
      </c>
      <c r="AE324" s="119">
        <f t="shared" si="74"/>
        <v>13.259999999999991</v>
      </c>
      <c r="AF324" s="119">
        <f t="shared" si="75"/>
        <v>17.029999999999973</v>
      </c>
      <c r="AG324" s="119">
        <f t="shared" si="76"/>
        <v>3.6700000000000159</v>
      </c>
    </row>
    <row r="325" spans="1:159" x14ac:dyDescent="0.3">
      <c r="A325" s="124">
        <v>43647</v>
      </c>
      <c r="B325" s="143">
        <f>_xll.GetPrice(B$2, "MonthlyAverage", "Mid", EOMONTH($A325, 0))</f>
        <v>288.11</v>
      </c>
      <c r="C325" s="141">
        <f>_xll.GetPrice(C$2, "MonthlyAverage", "Mid", EOMONTH($A325, 0))</f>
        <v>300.13</v>
      </c>
      <c r="D325" s="127">
        <f t="shared" si="77"/>
        <v>12.019999999999982</v>
      </c>
      <c r="E325" s="141">
        <f>_xll.GetPrice(E$2, "MonthlyAverage", "Mid", EOMONTH($A325, 0))</f>
        <v>269.33</v>
      </c>
      <c r="F325" s="141">
        <f>_xll.GetPrice(F$2, "MonthlyAverage", "Mid", EOMONTH($A325, 0))</f>
        <v>271.13</v>
      </c>
      <c r="G325" s="127">
        <f t="shared" si="78"/>
        <v>1.8000000000000114</v>
      </c>
      <c r="H325" s="141">
        <f>_xll.GetPrice(H$2, "MonthlyAverage", "Mid", EOMONTH($A325, 0))</f>
        <v>272.25</v>
      </c>
      <c r="I325" s="141">
        <f>_xll.GetPrice(I$2, "MonthlyAverage", "Mid", EOMONTH($A325, 0))</f>
        <v>277.25</v>
      </c>
      <c r="J325" s="127">
        <f t="shared" si="79"/>
        <v>5</v>
      </c>
      <c r="K325" s="141">
        <f>_xll.GetPrice(K$2, , "Mid", EOMONTH($A325, 0))</f>
        <v>257.5</v>
      </c>
      <c r="L325" s="141">
        <f>_xll.GetPrice(L$2, , "Mid", EOMONTH($A325, 0))</f>
        <v>262.5</v>
      </c>
      <c r="M325" s="127">
        <f t="shared" si="70"/>
        <v>5</v>
      </c>
      <c r="N325" s="141">
        <f>_xll.GetPrice(N$2, , "Mid", EOMONTH($A325, 0))</f>
        <v>247.5</v>
      </c>
      <c r="O325" s="141">
        <f>_xll.GetPrice(O$2, , "Mid", EOMONTH($A325, 0))</f>
        <v>265</v>
      </c>
      <c r="P325" s="127">
        <f t="shared" si="71"/>
        <v>17.5</v>
      </c>
      <c r="Q325" s="141">
        <f>_xll.GetPrice(Q$2, "MonthlyAverage", "Mid", EOMONTH($A325, 0))</f>
        <v>90</v>
      </c>
      <c r="R325" s="141">
        <f>_xll.GetPrice(R$2, , "Mid", EOMONTH($A325, 0))</f>
        <v>137.5</v>
      </c>
      <c r="S325" s="141">
        <f>_xll.GetPrice(S$2, , "Mid", EOMONTH($A325, 0))</f>
        <v>157.5</v>
      </c>
      <c r="T325" s="127">
        <f t="shared" si="80"/>
        <v>20</v>
      </c>
      <c r="U325" s="141">
        <f>_xll.GetPrice(U$2, "MonthlyAverage", "Mid", EOMONTH($A325, 0))</f>
        <v>285.63</v>
      </c>
      <c r="V325" s="141">
        <f>_xll.GetPrice(V$2, "MonthlyAverage", "Mid", EOMONTH($A325, 0))</f>
        <v>315.27</v>
      </c>
      <c r="W325" s="127">
        <f t="shared" si="81"/>
        <v>29.639999999999986</v>
      </c>
      <c r="X325" s="141">
        <f>_xll.GetPrice(X$2, "MonthlyAverage", "Mid", EOMONTH($A325, 0))</f>
        <v>279.44</v>
      </c>
      <c r="Y325" s="141">
        <f>_xll.GetPrice(Y$2, "MonthlyAverage", "Mid", EOMONTH($A325, 0))</f>
        <v>278.2</v>
      </c>
      <c r="Z325" s="141">
        <f>_xll.GetPrice(Z$2, "MonthlyAverage", "Mid", EOMONTH($A325, 0))</f>
        <v>275.39</v>
      </c>
      <c r="AA325" s="141">
        <f>_xll.GetPrice(AA$2, "MonthlyAverage", "Mid", EOMONTH($A325, 0))</f>
        <v>280.88</v>
      </c>
      <c r="AB325" s="127">
        <f t="shared" si="82"/>
        <v>5.4900000000000091</v>
      </c>
      <c r="AC325" s="142">
        <f t="shared" si="72"/>
        <v>10</v>
      </c>
      <c r="AD325" s="119">
        <f t="shared" si="73"/>
        <v>-2.5</v>
      </c>
      <c r="AE325" s="119">
        <f t="shared" si="74"/>
        <v>-2.4800000000000182</v>
      </c>
      <c r="AF325" s="119">
        <f t="shared" si="75"/>
        <v>15.139999999999986</v>
      </c>
      <c r="AG325" s="119">
        <f t="shared" si="76"/>
        <v>2.8100000000000023</v>
      </c>
    </row>
    <row r="326" spans="1:159" x14ac:dyDescent="0.3">
      <c r="A326" s="124">
        <v>43678</v>
      </c>
      <c r="B326" s="143">
        <f>_xll.GetPrice(B$2, "MonthlyAverage", "Mid", EOMONTH($A326, 0))</f>
        <v>276.89999999999998</v>
      </c>
      <c r="C326" s="141">
        <f>_xll.GetPrice(C$2, "MonthlyAverage", "Mid", EOMONTH($A326, 0))</f>
        <v>289.5</v>
      </c>
      <c r="D326" s="127">
        <f t="shared" si="77"/>
        <v>12.600000000000023</v>
      </c>
      <c r="E326" s="141">
        <f>_xll.GetPrice(E$2, "MonthlyAverage", "Mid", EOMONTH($A326, 0))</f>
        <v>258.49</v>
      </c>
      <c r="F326" s="141">
        <f>_xll.GetPrice(F$2, "MonthlyAverage", "Mid", EOMONTH($A326, 0))</f>
        <v>261.5</v>
      </c>
      <c r="G326" s="127">
        <f t="shared" si="78"/>
        <v>3.0099999999999909</v>
      </c>
      <c r="H326" s="141">
        <f>_xll.GetPrice(H$2, "MonthlyAverage", "Mid", EOMONTH($A326, 0))</f>
        <v>263.5</v>
      </c>
      <c r="I326" s="141">
        <f>_xll.GetPrice(I$2, "MonthlyAverage", "Mid", EOMONTH($A326, 0))</f>
        <v>268.5</v>
      </c>
      <c r="J326" s="127">
        <f t="shared" si="79"/>
        <v>5</v>
      </c>
      <c r="K326" s="141">
        <f>_xll.GetPrice(K$2, , "Mid", EOMONTH($A326, 0))</f>
        <v>252.5</v>
      </c>
      <c r="L326" s="141">
        <f>_xll.GetPrice(L$2, , "Mid", EOMONTH($A326, 0))</f>
        <v>255</v>
      </c>
      <c r="M326" s="127">
        <f t="shared" si="70"/>
        <v>2.5</v>
      </c>
      <c r="N326" s="141">
        <f>_xll.GetPrice(N$2, , "Mid", EOMONTH($A326, 0))</f>
        <v>237.5</v>
      </c>
      <c r="O326" s="141">
        <f>_xll.GetPrice(O$2, , "Mid", EOMONTH($A326, 0))</f>
        <v>255</v>
      </c>
      <c r="P326" s="127">
        <f t="shared" si="71"/>
        <v>17.5</v>
      </c>
      <c r="Q326" s="141">
        <f>_xll.GetPrice(Q$2, "MonthlyAverage", "Mid", EOMONTH($A326, 0))</f>
        <v>90</v>
      </c>
      <c r="R326" s="141">
        <f>_xll.GetPrice(R$2, , "Mid", EOMONTH($A326, 0))</f>
        <v>137.5</v>
      </c>
      <c r="S326" s="141">
        <f>_xll.GetPrice(S$2, , "Mid", EOMONTH($A326, 0))</f>
        <v>157.5</v>
      </c>
      <c r="T326" s="127">
        <f t="shared" si="80"/>
        <v>20</v>
      </c>
      <c r="U326" s="141">
        <f>_xll.GetPrice(U$2, "MonthlyAverage", "Mid", EOMONTH($A326, 0))</f>
        <v>262</v>
      </c>
      <c r="V326" s="141">
        <f>_xll.GetPrice(V$2, "MonthlyAverage", "Mid", EOMONTH($A326, 0))</f>
        <v>299.7</v>
      </c>
      <c r="W326" s="127">
        <f t="shared" si="81"/>
        <v>37.699999999999989</v>
      </c>
      <c r="X326" s="141">
        <f>_xll.GetPrice(X$2, "MonthlyAverage", "Mid", EOMONTH($A326, 0))</f>
        <v>273.45</v>
      </c>
      <c r="Y326" s="141">
        <f>_xll.GetPrice(Y$2, "MonthlyAverage", "Mid", EOMONTH($A326, 0))</f>
        <v>284.05</v>
      </c>
      <c r="Z326" s="141">
        <f>_xll.GetPrice(Z$2, "MonthlyAverage", "Mid", EOMONTH($A326, 0))</f>
        <v>265.89999999999998</v>
      </c>
      <c r="AA326" s="141">
        <f>_xll.GetPrice(AA$2, "MonthlyAverage", "Mid", EOMONTH($A326, 0))</f>
        <v>270.89</v>
      </c>
      <c r="AB326" s="127">
        <f t="shared" si="82"/>
        <v>4.9900000000000091</v>
      </c>
      <c r="AC326" s="142">
        <f t="shared" si="72"/>
        <v>15</v>
      </c>
      <c r="AD326" s="119">
        <f t="shared" si="73"/>
        <v>0</v>
      </c>
      <c r="AE326" s="119">
        <f t="shared" si="74"/>
        <v>-14.899999999999977</v>
      </c>
      <c r="AF326" s="119">
        <f t="shared" si="75"/>
        <v>10.199999999999989</v>
      </c>
      <c r="AG326" s="119">
        <f t="shared" si="76"/>
        <v>18.150000000000034</v>
      </c>
    </row>
    <row r="327" spans="1:159" x14ac:dyDescent="0.3">
      <c r="A327" s="124">
        <v>43709</v>
      </c>
      <c r="B327" s="143">
        <f>_xll.GetPrice(B$2, "MonthlyAverage", "Mid", EOMONTH($A327, 0))</f>
        <v>235.33</v>
      </c>
      <c r="C327" s="141">
        <f>_xll.GetPrice(C$2, "MonthlyAverage", "Mid", EOMONTH($A327, 0))</f>
        <v>244.38</v>
      </c>
      <c r="D327" s="127">
        <f t="shared" si="77"/>
        <v>9.0499999999999829</v>
      </c>
      <c r="E327" s="141">
        <f>_xll.GetPrice(E$2, "MonthlyAverage", "Mid", EOMONTH($A327, 0))</f>
        <v>216.99</v>
      </c>
      <c r="F327" s="141">
        <f>_xll.GetPrice(F$2, "MonthlyAverage", "Mid", EOMONTH($A327, 0))</f>
        <v>217.88</v>
      </c>
      <c r="G327" s="127">
        <f t="shared" si="78"/>
        <v>0.88999999999998636</v>
      </c>
      <c r="H327" s="141">
        <f>_xll.GetPrice(H$2, "MonthlyAverage", "Mid", EOMONTH($A327, 0))</f>
        <v>214.25</v>
      </c>
      <c r="I327" s="141">
        <f>_xll.GetPrice(I$2, "MonthlyAverage", "Mid", EOMONTH($A327, 0))</f>
        <v>219.25</v>
      </c>
      <c r="J327" s="127">
        <f t="shared" si="79"/>
        <v>5</v>
      </c>
      <c r="K327" s="141">
        <f>_xll.GetPrice(K$2, , "Mid", EOMONTH($A327, 0))</f>
        <v>230</v>
      </c>
      <c r="L327" s="141">
        <f>_xll.GetPrice(L$2, , "Mid", EOMONTH($A327, 0))</f>
        <v>230</v>
      </c>
      <c r="M327" s="127">
        <f t="shared" ref="M327:M341" si="83">L327-K327</f>
        <v>0</v>
      </c>
      <c r="N327" s="141">
        <f>_xll.GetPrice(N$2, , "Mid", EOMONTH($A327, 0))</f>
        <v>220</v>
      </c>
      <c r="O327" s="141">
        <f>_xll.GetPrice(O$2, , "Mid", EOMONTH($A327, 0))</f>
        <v>230</v>
      </c>
      <c r="P327" s="127">
        <f t="shared" ref="P327:P341" si="84">O327-N327</f>
        <v>10</v>
      </c>
      <c r="Q327" s="141">
        <f>_xll.GetPrice(Q$2, "MonthlyAverage", "Mid", EOMONTH($A327, 0))</f>
        <v>78.13</v>
      </c>
      <c r="R327" s="141">
        <f>_xll.GetPrice(R$2, , "Mid", EOMONTH($A327, 0))</f>
        <v>112.5</v>
      </c>
      <c r="S327" s="141">
        <f>_xll.GetPrice(S$2, , "Mid", EOMONTH($A327, 0))</f>
        <v>132.5</v>
      </c>
      <c r="T327" s="127">
        <f t="shared" si="80"/>
        <v>20</v>
      </c>
      <c r="U327" s="141">
        <f>_xll.GetPrice(U$2, "MonthlyAverage", "Mid", EOMONTH($A327, 0))</f>
        <v>247.5</v>
      </c>
      <c r="V327" s="141">
        <f>_xll.GetPrice(V$2, "MonthlyAverage", "Mid", EOMONTH($A327, 0))</f>
        <v>262.33999999999997</v>
      </c>
      <c r="W327" s="127">
        <f t="shared" si="81"/>
        <v>14.839999999999975</v>
      </c>
      <c r="X327" s="141">
        <f>_xll.GetPrice(X$2, "MonthlyAverage", "Mid", EOMONTH($A327, 0))</f>
        <v>242.07</v>
      </c>
      <c r="Y327" s="141">
        <f>_xll.GetPrice(Y$2, "MonthlyAverage", "Mid", EOMONTH($A327, 0))</f>
        <v>253.47</v>
      </c>
      <c r="Z327" s="141">
        <f>_xll.GetPrice(Z$2, "MonthlyAverage", "Mid", EOMONTH($A327, 0))</f>
        <v>215.65</v>
      </c>
      <c r="AA327" s="141">
        <f>_xll.GetPrice(AA$2, "MonthlyAverage", "Mid", EOMONTH($A327, 0))</f>
        <v>220.43</v>
      </c>
      <c r="AB327" s="127">
        <f t="shared" si="82"/>
        <v>4.7800000000000011</v>
      </c>
      <c r="AC327" s="142">
        <f t="shared" si="72"/>
        <v>10</v>
      </c>
      <c r="AD327" s="119">
        <f t="shared" si="73"/>
        <v>0</v>
      </c>
      <c r="AE327" s="119">
        <f t="shared" si="74"/>
        <v>12.169999999999987</v>
      </c>
      <c r="AF327" s="119">
        <f t="shared" si="75"/>
        <v>17.95999999999998</v>
      </c>
      <c r="AG327" s="119">
        <f t="shared" si="76"/>
        <v>37.819999999999993</v>
      </c>
    </row>
    <row r="328" spans="1:159" x14ac:dyDescent="0.3">
      <c r="A328" s="124">
        <v>43739</v>
      </c>
      <c r="B328" s="143">
        <f>_xll.GetPrice(B$2, "MonthlyAverage", "Mid", EOMONTH($A328, 0))</f>
        <v>233.03</v>
      </c>
      <c r="C328" s="141">
        <f>_xll.GetPrice(C$2, "MonthlyAverage", "Mid", EOMONTH($A328, 0))</f>
        <v>243.5</v>
      </c>
      <c r="D328" s="127">
        <f t="shared" si="77"/>
        <v>10.469999999999999</v>
      </c>
      <c r="E328" s="141">
        <f>_xll.GetPrice(E$2, "MonthlyAverage", "Mid", EOMONTH($A328, 0))</f>
        <v>207.89</v>
      </c>
      <c r="F328" s="141">
        <f>_xll.GetPrice(F$2, "MonthlyAverage", "Mid", EOMONTH($A328, 0))</f>
        <v>214.38</v>
      </c>
      <c r="G328" s="127">
        <f t="shared" si="78"/>
        <v>6.4900000000000091</v>
      </c>
      <c r="H328" s="141">
        <f>_xll.GetPrice(H$2, "MonthlyAverage", "Mid", EOMONTH($A328, 0))</f>
        <v>213.63</v>
      </c>
      <c r="I328" s="141">
        <f>_xll.GetPrice(I$2, "MonthlyAverage", "Mid", EOMONTH($A328, 0))</f>
        <v>218.63</v>
      </c>
      <c r="J328" s="127">
        <f t="shared" si="79"/>
        <v>5</v>
      </c>
      <c r="K328" s="141">
        <f>_xll.GetPrice(K$2, , "Mid", EOMONTH($A328, 0))</f>
        <v>200</v>
      </c>
      <c r="L328" s="141">
        <f>_xll.GetPrice(L$2, , "Mid", EOMONTH($A328, 0))</f>
        <v>200</v>
      </c>
      <c r="M328" s="127">
        <f t="shared" si="83"/>
        <v>0</v>
      </c>
      <c r="N328" s="141">
        <f>_xll.GetPrice(N$2, , "Mid", EOMONTH($A328, 0))</f>
        <v>202.5</v>
      </c>
      <c r="O328" s="141">
        <f>_xll.GetPrice(O$2, , "Mid", EOMONTH($A328, 0))</f>
        <v>202.5</v>
      </c>
      <c r="P328" s="127">
        <f t="shared" si="84"/>
        <v>0</v>
      </c>
      <c r="Q328" s="141">
        <f>_xll.GetPrice(Q$2, "MonthlyAverage", "Mid", EOMONTH($A328, 0))</f>
        <v>70</v>
      </c>
      <c r="R328" s="141">
        <f>_xll.GetPrice(R$2, , "Mid", EOMONTH($A328, 0))</f>
        <v>77.5</v>
      </c>
      <c r="S328" s="141">
        <f>_xll.GetPrice(S$2, , "Mid", EOMONTH($A328, 0))</f>
        <v>97.5</v>
      </c>
      <c r="T328" s="127">
        <f t="shared" si="80"/>
        <v>20</v>
      </c>
      <c r="U328" s="141">
        <f>_xll.GetPrice(U$2, "MonthlyAverage", "Mid", EOMONTH($A328, 0))</f>
        <v>241.25</v>
      </c>
      <c r="V328" s="141">
        <f>_xll.GetPrice(V$2, "MonthlyAverage", "Mid", EOMONTH($A328, 0))</f>
        <v>258.58</v>
      </c>
      <c r="W328" s="127">
        <f t="shared" si="81"/>
        <v>17.329999999999984</v>
      </c>
      <c r="X328" s="141">
        <f>_xll.GetPrice(X$2, "MonthlyAverage", "Mid", EOMONTH($A328, 0))</f>
        <v>229.96</v>
      </c>
      <c r="Y328" s="141">
        <f>_xll.GetPrice(Y$2, "MonthlyAverage", "Mid", EOMONTH($A328, 0))</f>
        <v>220.83</v>
      </c>
      <c r="Z328" s="141">
        <f>_xll.GetPrice(Z$2, "MonthlyAverage", "Mid", EOMONTH($A328, 0))</f>
        <v>202.11</v>
      </c>
      <c r="AA328" s="141">
        <f>_xll.GetPrice(AA$2, "MonthlyAverage", "Mid", EOMONTH($A328, 0))</f>
        <v>207.84</v>
      </c>
      <c r="AB328" s="127">
        <f t="shared" si="82"/>
        <v>5.7299999999999898</v>
      </c>
      <c r="AC328" s="142">
        <f t="shared" ref="AC328:AC342" si="85">K328-N328</f>
        <v>-2.5</v>
      </c>
      <c r="AD328" s="119">
        <f t="shared" ref="AD328:AD342" si="86">L328-O328</f>
        <v>-2.5</v>
      </c>
      <c r="AE328" s="119">
        <f t="shared" ref="AE328:AE342" si="87">U328-B328</f>
        <v>8.2199999999999989</v>
      </c>
      <c r="AF328" s="119">
        <f t="shared" ref="AF328:AF342" si="88">V328-C328</f>
        <v>15.079999999999984</v>
      </c>
      <c r="AG328" s="119">
        <f t="shared" ref="AG328:AG342" si="89">Y328-Z328</f>
        <v>18.72</v>
      </c>
    </row>
    <row r="329" spans="1:159" x14ac:dyDescent="0.3">
      <c r="A329" s="124">
        <v>43770</v>
      </c>
      <c r="B329" s="143">
        <f>_xll.GetPrice(B$2, "MonthlyAverage", "Mid", EOMONTH($A329, 0))</f>
        <v>256.02</v>
      </c>
      <c r="C329" s="141">
        <f>_xll.GetPrice(C$2, "MonthlyAverage", "Mid", EOMONTH($A329, 0))</f>
        <v>263.7</v>
      </c>
      <c r="D329" s="127">
        <f t="shared" si="77"/>
        <v>7.6800000000000068</v>
      </c>
      <c r="E329" s="141">
        <f>_xll.GetPrice(E$2, "MonthlyAverage", "Mid", EOMONTH($A329, 0))</f>
        <v>232.42</v>
      </c>
      <c r="F329" s="141">
        <f>_xll.GetPrice(F$2, "MonthlyAverage", "Mid", EOMONTH($A329, 0))</f>
        <v>237.5</v>
      </c>
      <c r="G329" s="127">
        <f t="shared" si="78"/>
        <v>5.0800000000000125</v>
      </c>
      <c r="H329" s="141">
        <f>_xll.GetPrice(H$2, "MonthlyAverage", "Mid", EOMONTH($A329, 0))</f>
        <v>235.9</v>
      </c>
      <c r="I329" s="141">
        <f>_xll.GetPrice(I$2, "MonthlyAverage", "Mid", EOMONTH($A329, 0))</f>
        <v>240.9</v>
      </c>
      <c r="J329" s="127">
        <f t="shared" si="79"/>
        <v>5</v>
      </c>
      <c r="K329" s="141">
        <f>_xll.GetPrice(K$2, , "Mid", EOMONTH($A329, 0))</f>
        <v>227.5</v>
      </c>
      <c r="L329" s="141">
        <f>_xll.GetPrice(L$2, , "Mid", EOMONTH($A329, 0))</f>
        <v>227.5</v>
      </c>
      <c r="M329" s="127">
        <f t="shared" si="83"/>
        <v>0</v>
      </c>
      <c r="N329" s="141">
        <f>_xll.GetPrice(N$2, , "Mid", EOMONTH($A329, 0))</f>
        <v>230</v>
      </c>
      <c r="O329" s="141">
        <f>_xll.GetPrice(O$2, , "Mid", EOMONTH($A329, 0))</f>
        <v>230</v>
      </c>
      <c r="P329" s="127">
        <f t="shared" si="84"/>
        <v>0</v>
      </c>
      <c r="Q329" s="141">
        <f>_xll.GetPrice(Q$2, "MonthlyAverage", "Mid", EOMONTH($A329, 0))</f>
        <v>80.5</v>
      </c>
      <c r="R329" s="141">
        <f>_xll.GetPrice(R$2, , "Mid", EOMONTH($A329, 0))</f>
        <v>97.5</v>
      </c>
      <c r="S329" s="141">
        <f>_xll.GetPrice(S$2, , "Mid", EOMONTH($A329, 0))</f>
        <v>117.5</v>
      </c>
      <c r="T329" s="127">
        <f t="shared" si="80"/>
        <v>20</v>
      </c>
      <c r="U329" s="141">
        <f>_xll.GetPrice(U$2, "MonthlyAverage", "Mid", EOMONTH($A329, 0))</f>
        <v>256.5</v>
      </c>
      <c r="V329" s="141">
        <f>_xll.GetPrice(V$2, "MonthlyAverage", "Mid", EOMONTH($A329, 0))</f>
        <v>282.98</v>
      </c>
      <c r="W329" s="127">
        <f t="shared" si="81"/>
        <v>26.480000000000018</v>
      </c>
      <c r="X329" s="141">
        <f>_xll.GetPrice(X$2, "MonthlyAverage", "Mid", EOMONTH($A329, 0))</f>
        <v>247.88</v>
      </c>
      <c r="Y329" s="141">
        <f>_xll.GetPrice(Y$2, "MonthlyAverage", "Mid", EOMONTH($A329, 0))</f>
        <v>235.97</v>
      </c>
      <c r="Z329" s="141">
        <f>_xll.GetPrice(Z$2, "MonthlyAverage", "Mid", EOMONTH($A329, 0))</f>
        <v>226.66</v>
      </c>
      <c r="AA329" s="141">
        <f>_xll.GetPrice(AA$2, "MonthlyAverage", "Mid", EOMONTH($A329, 0))</f>
        <v>232.12</v>
      </c>
      <c r="AB329" s="127">
        <f t="shared" si="82"/>
        <v>5.460000000000008</v>
      </c>
      <c r="AC329" s="142">
        <f t="shared" si="85"/>
        <v>-2.5</v>
      </c>
      <c r="AD329" s="119">
        <f t="shared" si="86"/>
        <v>-2.5</v>
      </c>
      <c r="AE329" s="119">
        <f t="shared" si="87"/>
        <v>0.48000000000001819</v>
      </c>
      <c r="AF329" s="119">
        <f t="shared" si="88"/>
        <v>19.28000000000003</v>
      </c>
      <c r="AG329" s="119">
        <f t="shared" si="89"/>
        <v>9.3100000000000023</v>
      </c>
    </row>
    <row r="330" spans="1:159" x14ac:dyDescent="0.3">
      <c r="A330" s="124">
        <v>43800</v>
      </c>
      <c r="B330" s="143">
        <f>_xll.GetPrice(B$2, "MonthlyAverage", "Mid", EOMONTH($A330, 0))</f>
        <v>290.01</v>
      </c>
      <c r="C330" s="141">
        <f>_xll.GetPrice(C$2, "MonthlyAverage", "Mid", EOMONTH($A330, 0))</f>
        <v>297.13</v>
      </c>
      <c r="D330" s="127">
        <f t="shared" si="77"/>
        <v>7.1200000000000045</v>
      </c>
      <c r="E330" s="141">
        <f>_xll.GetPrice(E$2, "MonthlyAverage", "Mid", EOMONTH($A330, 0))</f>
        <v>268.01</v>
      </c>
      <c r="F330" s="141">
        <f>_xll.GetPrice(F$2, "MonthlyAverage", "Mid", EOMONTH($A330, 0))</f>
        <v>276.5</v>
      </c>
      <c r="G330" s="127">
        <f t="shared" si="78"/>
        <v>8.4900000000000091</v>
      </c>
      <c r="H330" s="141">
        <f>_xll.GetPrice(H$2, "MonthlyAverage", "Mid", EOMONTH($A330, 0))</f>
        <v>266.13</v>
      </c>
      <c r="I330" s="141">
        <f>_xll.GetPrice(I$2, "MonthlyAverage", "Mid", EOMONTH($A330, 0))</f>
        <v>271.13</v>
      </c>
      <c r="J330" s="127">
        <f t="shared" si="79"/>
        <v>5</v>
      </c>
      <c r="K330" s="141">
        <f>_xll.GetPrice(K$2, , "Mid", EOMONTH($A330, 0))</f>
        <v>245</v>
      </c>
      <c r="L330" s="141">
        <f>_xll.GetPrice(L$2, , "Mid", EOMONTH($A330, 0))</f>
        <v>252.5</v>
      </c>
      <c r="M330" s="127">
        <f t="shared" si="83"/>
        <v>7.5</v>
      </c>
      <c r="N330" s="141">
        <f>_xll.GetPrice(N$2, , "Mid", EOMONTH($A330, 0))</f>
        <v>250</v>
      </c>
      <c r="O330" s="141">
        <f>_xll.GetPrice(O$2, , "Mid", EOMONTH($A330, 0))</f>
        <v>250</v>
      </c>
      <c r="P330" s="127">
        <f t="shared" si="84"/>
        <v>0</v>
      </c>
      <c r="Q330" s="141">
        <f>_xll.GetPrice(Q$2, "MonthlyAverage", "Mid", EOMONTH($A330, 0))</f>
        <v>96.25</v>
      </c>
      <c r="R330" s="141">
        <f>_xll.GetPrice(R$2, , "Mid", EOMONTH($A330, 0))</f>
        <v>107.5</v>
      </c>
      <c r="S330" s="141">
        <f>_xll.GetPrice(S$2, , "Mid", EOMONTH($A330, 0))</f>
        <v>127.5</v>
      </c>
      <c r="T330" s="127">
        <f t="shared" si="80"/>
        <v>20</v>
      </c>
      <c r="U330" s="141">
        <f>_xll.GetPrice(U$2, "MonthlyAverage", "Mid", EOMONTH($A330, 0))</f>
        <v>273.13</v>
      </c>
      <c r="V330" s="141">
        <f>_xll.GetPrice(V$2, "MonthlyAverage", "Mid", EOMONTH($A330, 0))</f>
        <v>295.2</v>
      </c>
      <c r="W330" s="127">
        <f t="shared" si="81"/>
        <v>22.069999999999993</v>
      </c>
      <c r="X330" s="141">
        <f>_xll.GetPrice(X$2, "MonthlyAverage", "Mid", EOMONTH($A330, 0))</f>
        <v>264.79000000000002</v>
      </c>
      <c r="Y330" s="141">
        <f>_xll.GetPrice(Y$2, "MonthlyAverage", "Mid", EOMONTH($A330, 0))</f>
        <v>255.48</v>
      </c>
      <c r="Z330" s="141">
        <f>_xll.GetPrice(Z$2, "MonthlyAverage", "Mid", EOMONTH($A330, 0))</f>
        <v>257.69</v>
      </c>
      <c r="AA330" s="141">
        <f>_xll.GetPrice(AA$2, "MonthlyAverage", "Mid", EOMONTH($A330, 0))</f>
        <v>262.69</v>
      </c>
      <c r="AB330" s="127">
        <f t="shared" si="82"/>
        <v>5</v>
      </c>
      <c r="AC330" s="142">
        <f t="shared" si="85"/>
        <v>-5</v>
      </c>
      <c r="AD330" s="119">
        <f t="shared" si="86"/>
        <v>2.5</v>
      </c>
      <c r="AE330" s="119">
        <f t="shared" si="87"/>
        <v>-16.879999999999995</v>
      </c>
      <c r="AF330" s="119">
        <f t="shared" si="88"/>
        <v>-1.9300000000000068</v>
      </c>
      <c r="AG330" s="119">
        <f t="shared" si="89"/>
        <v>-2.210000000000008</v>
      </c>
    </row>
    <row r="331" spans="1:159" x14ac:dyDescent="0.3">
      <c r="A331" s="124">
        <v>43831</v>
      </c>
      <c r="B331" s="143">
        <f>_xll.GetPrice(B$2, "MonthlyAverage", "Mid", EOMONTH($A331, 0))</f>
        <v>284.49</v>
      </c>
      <c r="C331" s="141">
        <f>_xll.GetPrice(C$2, "MonthlyAverage", "Mid", EOMONTH($A331, 0))</f>
        <v>291.10000000000002</v>
      </c>
      <c r="D331" s="127">
        <f t="shared" si="77"/>
        <v>6.6100000000000136</v>
      </c>
      <c r="E331" s="141">
        <f>_xll.GetPrice(E$2, "MonthlyAverage", "Mid", EOMONTH($A331, 0))</f>
        <v>264.16000000000003</v>
      </c>
      <c r="F331" s="141">
        <f>_xll.GetPrice(F$2, "MonthlyAverage", "Mid", EOMONTH($A331, 0))</f>
        <v>264.89999999999998</v>
      </c>
      <c r="G331" s="127">
        <f t="shared" si="78"/>
        <v>0.73999999999995225</v>
      </c>
      <c r="H331" s="141">
        <f>_xll.GetPrice(H$2, "MonthlyAverage", "Mid", EOMONTH($A331, 0))</f>
        <v>263.39999999999998</v>
      </c>
      <c r="I331" s="141">
        <f>_xll.GetPrice(I$2, "MonthlyAverage", "Mid", EOMONTH($A331, 0))</f>
        <v>268.39999999999998</v>
      </c>
      <c r="J331" s="127">
        <f t="shared" si="79"/>
        <v>5</v>
      </c>
      <c r="K331" s="141">
        <f>_xll.GetPrice(K$2, , "Mid", EOMONTH($A331, 0))</f>
        <v>260</v>
      </c>
      <c r="L331" s="141">
        <f>_xll.GetPrice(L$2, , "Mid", EOMONTH($A331, 0))</f>
        <v>265</v>
      </c>
      <c r="M331" s="127">
        <f t="shared" si="83"/>
        <v>5</v>
      </c>
      <c r="N331" s="141">
        <f>_xll.GetPrice(N$2, , "Mid", EOMONTH($A331, 0))</f>
        <v>262.5</v>
      </c>
      <c r="O331" s="141">
        <f>_xll.GetPrice(O$2, , "Mid", EOMONTH($A331, 0))</f>
        <v>262.5</v>
      </c>
      <c r="P331" s="127">
        <f t="shared" si="84"/>
        <v>0</v>
      </c>
      <c r="Q331" s="141">
        <f>_xll.GetPrice(Q$2, "MonthlyAverage", "Mid", EOMONTH($A331, 0))</f>
        <v>98</v>
      </c>
      <c r="R331" s="141">
        <f>_xll.GetPrice(R$2, , "Mid", EOMONTH($A331, 0))</f>
        <v>117.5</v>
      </c>
      <c r="S331" s="141">
        <f>_xll.GetPrice(S$2, , "Mid", EOMONTH($A331, 0))</f>
        <v>137.5</v>
      </c>
      <c r="T331" s="127">
        <f t="shared" si="80"/>
        <v>20</v>
      </c>
      <c r="U331" s="141">
        <f>_xll.GetPrice(U$2, "MonthlyAverage", "Mid", EOMONTH($A331, 0))</f>
        <v>283</v>
      </c>
      <c r="V331" s="141">
        <f>_xll.GetPrice(V$2, "MonthlyAverage", "Mid", EOMONTH($A331, 0))</f>
        <v>306.33</v>
      </c>
      <c r="W331" s="127">
        <f t="shared" si="81"/>
        <v>23.329999999999984</v>
      </c>
      <c r="X331" s="141">
        <f>_xll.GetPrice(X$2, "MonthlyAverage", "Mid", EOMONTH($A331, 0))</f>
        <v>258.69</v>
      </c>
      <c r="Y331" s="141">
        <f>_xll.GetPrice(Y$2, "MonthlyAverage", "Mid", EOMONTH($A331, 0))</f>
        <v>277.61</v>
      </c>
      <c r="Z331" s="141">
        <f>_xll.GetPrice(Z$2, "MonthlyAverage", "Mid", EOMONTH($A331, 0))</f>
        <v>264.5</v>
      </c>
      <c r="AA331" s="141">
        <f>_xll.GetPrice(AA$2, "MonthlyAverage", "Mid", EOMONTH($A331, 0))</f>
        <v>273.5</v>
      </c>
      <c r="AB331" s="127">
        <f t="shared" si="82"/>
        <v>9</v>
      </c>
      <c r="AC331" s="142">
        <f t="shared" si="85"/>
        <v>-2.5</v>
      </c>
      <c r="AD331" s="119">
        <f t="shared" si="86"/>
        <v>2.5</v>
      </c>
      <c r="AE331" s="119">
        <f t="shared" si="87"/>
        <v>-1.4900000000000091</v>
      </c>
      <c r="AF331" s="119">
        <f t="shared" si="88"/>
        <v>15.229999999999961</v>
      </c>
      <c r="AG331" s="119">
        <f t="shared" si="89"/>
        <v>13.110000000000014</v>
      </c>
    </row>
    <row r="332" spans="1:159" x14ac:dyDescent="0.3">
      <c r="A332" s="124">
        <v>43862</v>
      </c>
      <c r="B332" s="143">
        <f>_xll.GetPrice(B$2, "MonthlyAverage", "Mid", EOMONTH($A332, 0))</f>
        <v>264.89</v>
      </c>
      <c r="C332" s="141">
        <f>_xll.GetPrice(C$2, "MonthlyAverage", "Mid", EOMONTH($A332, 0))</f>
        <v>277.88</v>
      </c>
      <c r="D332" s="127">
        <f t="shared" si="77"/>
        <v>12.990000000000009</v>
      </c>
      <c r="E332" s="141">
        <f>_xll.GetPrice(E$2, "MonthlyAverage", "Mid", EOMONTH($A332, 0))</f>
        <v>242.89</v>
      </c>
      <c r="F332" s="141">
        <f>_xll.GetPrice(F$2, "MonthlyAverage", "Mid", EOMONTH($A332, 0))</f>
        <v>248.63</v>
      </c>
      <c r="G332" s="127">
        <f t="shared" si="78"/>
        <v>5.7400000000000091</v>
      </c>
      <c r="H332" s="141">
        <f>_xll.GetPrice(H$2, "MonthlyAverage", "Mid", EOMONTH($A332, 0))</f>
        <v>246.5</v>
      </c>
      <c r="I332" s="141">
        <f>_xll.GetPrice(I$2, "MonthlyAverage", "Mid", EOMONTH($A332, 0))</f>
        <v>251.5</v>
      </c>
      <c r="J332" s="127">
        <f t="shared" si="79"/>
        <v>5</v>
      </c>
      <c r="K332" s="141">
        <f>_xll.GetPrice(K$2, , "Mid", EOMONTH($A332, 0))</f>
        <v>242.5</v>
      </c>
      <c r="L332" s="141">
        <f>_xll.GetPrice(L$2, , "Mid", EOMONTH($A332, 0))</f>
        <v>247.5</v>
      </c>
      <c r="M332" s="127">
        <f t="shared" si="83"/>
        <v>5</v>
      </c>
      <c r="N332" s="141">
        <f>_xll.GetPrice(N$2, , "Mid", EOMONTH($A332, 0))</f>
        <v>242.5</v>
      </c>
      <c r="O332" s="141">
        <f>_xll.GetPrice(O$2, , "Mid", EOMONTH($A332, 0))</f>
        <v>242.5</v>
      </c>
      <c r="P332" s="127">
        <f t="shared" si="84"/>
        <v>0</v>
      </c>
      <c r="Q332" s="141">
        <f>_xll.GetPrice(Q$2, "MonthlyAverage", "Mid", EOMONTH($A332, 0))</f>
        <v>80</v>
      </c>
      <c r="R332" s="141">
        <f>_xll.GetPrice(R$2, , "Mid", EOMONTH($A332, 0))</f>
        <v>92.5</v>
      </c>
      <c r="S332" s="141">
        <f>_xll.GetPrice(S$2, , "Mid", EOMONTH($A332, 0))</f>
        <v>112.5</v>
      </c>
      <c r="T332" s="127">
        <f t="shared" si="80"/>
        <v>20</v>
      </c>
      <c r="U332" s="141">
        <f>_xll.GetPrice(U$2, "MonthlyAverage", "Mid", EOMONTH($A332, 0))</f>
        <v>275</v>
      </c>
      <c r="V332" s="141">
        <f>_xll.GetPrice(V$2, "MonthlyAverage", "Mid", EOMONTH($A332, 0))</f>
        <v>295.04000000000002</v>
      </c>
      <c r="W332" s="127">
        <f t="shared" si="81"/>
        <v>20.04000000000002</v>
      </c>
      <c r="X332" s="141">
        <f>_xll.GetPrice(X$2, "MonthlyAverage", "Mid", EOMONTH($A332, 0))</f>
        <v>233.68</v>
      </c>
      <c r="Y332" s="141">
        <f>_xll.GetPrice(Y$2, "MonthlyAverage", "Mid", EOMONTH($A332, 0))</f>
        <v>266.25</v>
      </c>
      <c r="Z332" s="141">
        <f>_xll.GetPrice(Z$2, "MonthlyAverage", "Mid", EOMONTH($A332, 0))</f>
        <v>247.23</v>
      </c>
      <c r="AA332" s="141">
        <f>_xll.GetPrice(AA$2, "MonthlyAverage", "Mid", EOMONTH($A332, 0))</f>
        <v>254.41</v>
      </c>
      <c r="AB332" s="127">
        <f t="shared" si="82"/>
        <v>7.1800000000000068</v>
      </c>
      <c r="AC332" s="142">
        <f t="shared" si="85"/>
        <v>0</v>
      </c>
      <c r="AD332" s="119">
        <f t="shared" si="86"/>
        <v>5</v>
      </c>
      <c r="AE332" s="119">
        <f t="shared" si="87"/>
        <v>10.110000000000014</v>
      </c>
      <c r="AF332" s="119">
        <f t="shared" si="88"/>
        <v>17.160000000000025</v>
      </c>
      <c r="AG332" s="119">
        <f t="shared" si="89"/>
        <v>19.02000000000001</v>
      </c>
    </row>
    <row r="333" spans="1:159" s="120" customFormat="1" x14ac:dyDescent="0.3">
      <c r="A333" s="124">
        <v>43891</v>
      </c>
      <c r="B333" s="143">
        <f>_xll.GetPrice(B$2, "MonthlyAverage", "Mid", EOMONTH($A333, 0))</f>
        <v>250.35</v>
      </c>
      <c r="C333" s="141">
        <f>_xll.GetPrice(C$2, "MonthlyAverage", "Mid", EOMONTH($A333, 0))</f>
        <v>262.5</v>
      </c>
      <c r="D333" s="127">
        <f t="shared" si="77"/>
        <v>12.150000000000006</v>
      </c>
      <c r="E333" s="141">
        <f>_xll.GetPrice(E$2, "MonthlyAverage", "Mid", EOMONTH($A333, 0))</f>
        <v>233.27</v>
      </c>
      <c r="F333" s="141">
        <f>_xll.GetPrice(F$2, "MonthlyAverage", "Mid", EOMONTH($A333, 0))</f>
        <v>230.88</v>
      </c>
      <c r="G333" s="127">
        <f t="shared" si="78"/>
        <v>-2.3900000000000148</v>
      </c>
      <c r="H333" s="141">
        <f>_xll.GetPrice(H$2, "MonthlyAverage", "Mid", EOMONTH($A333, 0))</f>
        <v>231.88</v>
      </c>
      <c r="I333" s="141">
        <f>_xll.GetPrice(I$2, "MonthlyAverage", "Mid", EOMONTH($A333, 0))</f>
        <v>236.88</v>
      </c>
      <c r="J333" s="127">
        <f t="shared" si="79"/>
        <v>5</v>
      </c>
      <c r="K333" s="141">
        <f>_xll.GetPrice(K$2, , "Mid", EOMONTH($A333, 0))</f>
        <v>252.5</v>
      </c>
      <c r="L333" s="141">
        <f>_xll.GetPrice(L$2, , "Mid", EOMONTH($A333, 0))</f>
        <v>260</v>
      </c>
      <c r="M333" s="127">
        <f t="shared" si="83"/>
        <v>7.5</v>
      </c>
      <c r="N333" s="141">
        <f>_xll.GetPrice(N$2, , "Mid", EOMONTH($A333, 0))</f>
        <v>225</v>
      </c>
      <c r="O333" s="141">
        <f>_xll.GetPrice(O$2, , "Mid", EOMONTH($A333, 0))</f>
        <v>245</v>
      </c>
      <c r="P333" s="127">
        <f t="shared" si="84"/>
        <v>20</v>
      </c>
      <c r="Q333" s="141">
        <f>_xll.GetPrice(Q$2, "MonthlyAverage", "Mid", EOMONTH($A333, 0))</f>
        <v>68.75</v>
      </c>
      <c r="R333" s="141">
        <f>_xll.GetPrice(R$2, , "Mid", EOMONTH($A333, 0))</f>
        <v>102.5</v>
      </c>
      <c r="S333" s="141">
        <f>_xll.GetPrice(S$2, , "Mid", EOMONTH($A333, 0))</f>
        <v>122.5</v>
      </c>
      <c r="T333" s="127">
        <f t="shared" si="80"/>
        <v>20</v>
      </c>
      <c r="U333" s="141">
        <f>_xll.GetPrice(U$2, "MonthlyAverage", "Mid", EOMONTH($A333, 0))</f>
        <v>264.38</v>
      </c>
      <c r="V333" s="141">
        <f>_xll.GetPrice(V$2, "MonthlyAverage", "Mid", EOMONTH($A333, 0))</f>
        <v>284.51</v>
      </c>
      <c r="W333" s="127">
        <f t="shared" si="81"/>
        <v>20.129999999999995</v>
      </c>
      <c r="X333" s="141">
        <f>_xll.GetPrice(X$2, "MonthlyAverage", "Mid", EOMONTH($A333, 0))</f>
        <v>224.3</v>
      </c>
      <c r="Y333" s="141">
        <f>_xll.GetPrice(Y$2, "MonthlyAverage", "Mid", EOMONTH($A333, 0))</f>
        <v>256.14</v>
      </c>
      <c r="Z333" s="141">
        <f>_xll.GetPrice(Z$2, "MonthlyAverage", "Mid", EOMONTH($A333, 0))</f>
        <v>252.64</v>
      </c>
      <c r="AA333" s="141">
        <f>_xll.GetPrice(AA$2, "MonthlyAverage", "Mid", EOMONTH($A333, 0))</f>
        <v>257.64</v>
      </c>
      <c r="AB333" s="127">
        <f t="shared" si="82"/>
        <v>5</v>
      </c>
      <c r="AC333" s="142">
        <f t="shared" si="85"/>
        <v>27.5</v>
      </c>
      <c r="AD333" s="119">
        <f t="shared" si="86"/>
        <v>15</v>
      </c>
      <c r="AE333" s="119">
        <f t="shared" si="87"/>
        <v>14.030000000000001</v>
      </c>
      <c r="AF333" s="119">
        <f t="shared" si="88"/>
        <v>22.009999999999991</v>
      </c>
      <c r="AG333" s="119">
        <f t="shared" si="89"/>
        <v>3.5</v>
      </c>
      <c r="AH333" s="119"/>
      <c r="AI333" s="119"/>
      <c r="AJ333" s="119"/>
      <c r="AK333" s="119"/>
      <c r="AL333" s="119"/>
      <c r="AM333" s="119"/>
      <c r="AN333" s="119"/>
      <c r="AO333" s="119"/>
      <c r="AP333" s="119"/>
      <c r="AQ333" s="119"/>
      <c r="AR333" s="119"/>
      <c r="AS333" s="119"/>
      <c r="AT333" s="119"/>
      <c r="AU333" s="119"/>
      <c r="AV333" s="119"/>
      <c r="AW333" s="119"/>
      <c r="AX333" s="119"/>
      <c r="AY333" s="119"/>
      <c r="AZ333" s="119"/>
      <c r="BA333" s="119"/>
      <c r="BB333" s="119"/>
      <c r="BC333" s="119"/>
      <c r="BD333" s="119"/>
      <c r="BE333" s="119"/>
      <c r="BF333" s="119"/>
      <c r="BG333" s="119"/>
      <c r="BH333" s="119"/>
      <c r="BI333" s="119"/>
      <c r="BJ333" s="119"/>
      <c r="BK333" s="119"/>
      <c r="BL333" s="119"/>
      <c r="BM333" s="119"/>
      <c r="BN333" s="119"/>
      <c r="BO333" s="119"/>
      <c r="BP333" s="119"/>
      <c r="BQ333" s="119"/>
      <c r="BR333" s="119"/>
      <c r="BS333" s="119"/>
      <c r="BT333" s="119"/>
      <c r="BU333" s="119"/>
      <c r="BV333" s="119"/>
      <c r="BW333" s="119"/>
      <c r="BX333" s="119"/>
      <c r="BY333" s="119"/>
      <c r="BZ333" s="119"/>
      <c r="CA333" s="119"/>
      <c r="CB333" s="119"/>
      <c r="CC333" s="119"/>
      <c r="CD333" s="119"/>
      <c r="CE333" s="119"/>
      <c r="CF333" s="119"/>
      <c r="CG333" s="119"/>
      <c r="CH333" s="119"/>
      <c r="CI333" s="119"/>
      <c r="CJ333" s="119"/>
      <c r="CK333" s="119"/>
      <c r="CL333" s="119"/>
      <c r="CM333" s="119"/>
      <c r="CN333" s="119"/>
      <c r="CO333" s="119"/>
      <c r="CP333" s="119"/>
      <c r="CQ333" s="119"/>
      <c r="CR333" s="119"/>
      <c r="CS333" s="119"/>
      <c r="CT333" s="119"/>
      <c r="CU333" s="119"/>
      <c r="CV333" s="119"/>
      <c r="CW333" s="119"/>
      <c r="CX333" s="119"/>
      <c r="CY333" s="119"/>
      <c r="CZ333" s="119"/>
      <c r="DA333" s="119"/>
      <c r="DB333" s="119"/>
      <c r="DC333" s="119"/>
      <c r="DD333" s="119"/>
      <c r="DE333" s="119"/>
      <c r="DF333" s="119"/>
      <c r="DG333" s="119"/>
      <c r="DH333" s="119"/>
      <c r="DI333" s="119"/>
      <c r="DJ333" s="119"/>
      <c r="DK333" s="119"/>
      <c r="DL333" s="119"/>
      <c r="DM333" s="119"/>
      <c r="DN333" s="119"/>
      <c r="DO333" s="119"/>
      <c r="DP333" s="119"/>
      <c r="DQ333" s="119"/>
      <c r="DR333" s="119"/>
      <c r="DS333" s="119"/>
      <c r="DT333" s="119"/>
      <c r="DU333" s="119"/>
      <c r="DV333" s="119"/>
      <c r="DW333" s="119"/>
      <c r="DX333" s="119"/>
      <c r="DY333" s="119"/>
      <c r="DZ333" s="119"/>
      <c r="EA333" s="119"/>
      <c r="EB333" s="119"/>
      <c r="EC333" s="119"/>
      <c r="ED333" s="119"/>
      <c r="EE333" s="119"/>
      <c r="EF333" s="119"/>
      <c r="EG333" s="119"/>
      <c r="EH333" s="119"/>
      <c r="EI333" s="119"/>
      <c r="EJ333" s="119"/>
      <c r="EK333" s="119"/>
      <c r="EL333" s="119"/>
      <c r="EM333" s="119"/>
      <c r="EN333" s="119"/>
      <c r="EO333" s="119"/>
      <c r="EP333" s="119"/>
      <c r="EQ333" s="119"/>
      <c r="ER333" s="119"/>
      <c r="ES333" s="119"/>
      <c r="ET333" s="119"/>
      <c r="EU333" s="119"/>
      <c r="EV333" s="119"/>
      <c r="EW333" s="119"/>
      <c r="EX333" s="119"/>
      <c r="EY333" s="119"/>
      <c r="EZ333" s="119"/>
      <c r="FA333" s="119"/>
      <c r="FB333" s="119"/>
      <c r="FC333" s="119"/>
    </row>
    <row r="334" spans="1:159" s="120" customFormat="1" x14ac:dyDescent="0.3">
      <c r="A334" s="124">
        <v>43922</v>
      </c>
      <c r="B334" s="143">
        <f>_xll.GetPrice(B$2, "MonthlyAverage", "Mid", EOMONTH($A334, 0))</f>
        <v>237.99</v>
      </c>
      <c r="C334" s="141">
        <f>_xll.GetPrice(C$2, "MonthlyAverage", "Mid", EOMONTH($A334, 0))</f>
        <v>245</v>
      </c>
      <c r="D334" s="127">
        <f t="shared" si="77"/>
        <v>7.0099999999999909</v>
      </c>
      <c r="E334" s="141">
        <f>_xll.GetPrice(E$2, "MonthlyAverage", "Mid", EOMONTH($A334, 0))</f>
        <v>215.23</v>
      </c>
      <c r="F334" s="141">
        <f>_xll.GetPrice(F$2, "MonthlyAverage", "Mid", EOMONTH($A334, 0))</f>
        <v>217.63</v>
      </c>
      <c r="G334" s="127">
        <f t="shared" si="78"/>
        <v>2.4000000000000057</v>
      </c>
      <c r="H334" s="141">
        <f>_xll.GetPrice(H$2, "MonthlyAverage", "Mid", EOMONTH($A334, 0))</f>
        <v>217.38</v>
      </c>
      <c r="I334" s="141">
        <f>_xll.GetPrice(I$2, "MonthlyAverage", "Mid", EOMONTH($A334, 0))</f>
        <v>222.38</v>
      </c>
      <c r="J334" s="127">
        <f t="shared" si="79"/>
        <v>5</v>
      </c>
      <c r="K334" s="141">
        <f>_xll.GetPrice(K$2, , "Mid", EOMONTH($A334, 0))</f>
        <v>232.5</v>
      </c>
      <c r="L334" s="141">
        <f>_xll.GetPrice(L$2, , "Mid", EOMONTH($A334, 0))</f>
        <v>245</v>
      </c>
      <c r="M334" s="127">
        <f t="shared" si="83"/>
        <v>12.5</v>
      </c>
      <c r="N334" s="141">
        <f>_xll.GetPrice(N$2, , "Mid", EOMONTH($A334, 0))</f>
        <v>210</v>
      </c>
      <c r="O334" s="141">
        <f>_xll.GetPrice(O$2, , "Mid", EOMONTH($A334, 0))</f>
        <v>220</v>
      </c>
      <c r="P334" s="127">
        <f t="shared" si="84"/>
        <v>10</v>
      </c>
      <c r="Q334" s="141">
        <f>_xll.GetPrice(Q$2, "MonthlyAverage", "Mid", EOMONTH($A334, 0))</f>
        <v>52.5</v>
      </c>
      <c r="R334" s="141">
        <f>_xll.GetPrice(R$2, , "Mid", EOMONTH($A334, 0))</f>
        <v>72.5</v>
      </c>
      <c r="S334" s="141">
        <f>_xll.GetPrice(S$2, , "Mid", EOMONTH($A334, 0))</f>
        <v>92.5</v>
      </c>
      <c r="T334" s="127">
        <f t="shared" si="80"/>
        <v>20</v>
      </c>
      <c r="U334" s="141">
        <f>_xll.GetPrice(U$2, "MonthlyAverage", "Mid", EOMONTH($A334, 0))</f>
        <v>233.13</v>
      </c>
      <c r="V334" s="141">
        <f>_xll.GetPrice(V$2, "MonthlyAverage", "Mid", EOMONTH($A334, 0))</f>
        <v>257.58</v>
      </c>
      <c r="W334" s="127">
        <f t="shared" si="81"/>
        <v>24.449999999999989</v>
      </c>
      <c r="X334" s="141">
        <f>_xll.GetPrice(X$2, "MonthlyAverage", "Mid", EOMONTH($A334, 0))</f>
        <v>214.26</v>
      </c>
      <c r="Y334" s="141">
        <f>_xll.GetPrice(Y$2, "MonthlyAverage", "Mid", EOMONTH($A334, 0))</f>
        <v>242</v>
      </c>
      <c r="Z334" s="141">
        <f>_xll.GetPrice(Z$2, "MonthlyAverage", "Mid", EOMONTH($A334, 0))</f>
        <v>233.57</v>
      </c>
      <c r="AA334" s="141">
        <f>_xll.GetPrice(AA$2, "MonthlyAverage", "Mid", EOMONTH($A334, 0))</f>
        <v>239.31</v>
      </c>
      <c r="AB334" s="127">
        <f t="shared" si="82"/>
        <v>5.7400000000000091</v>
      </c>
      <c r="AC334" s="142">
        <f t="shared" si="85"/>
        <v>22.5</v>
      </c>
      <c r="AD334" s="119">
        <f t="shared" si="86"/>
        <v>25</v>
      </c>
      <c r="AE334" s="119">
        <f t="shared" si="87"/>
        <v>-4.8600000000000136</v>
      </c>
      <c r="AF334" s="119">
        <f t="shared" si="88"/>
        <v>12.579999999999984</v>
      </c>
      <c r="AG334" s="119">
        <f t="shared" si="89"/>
        <v>8.4300000000000068</v>
      </c>
      <c r="AH334" s="119"/>
      <c r="AI334" s="119"/>
      <c r="AJ334" s="119"/>
      <c r="AK334" s="119"/>
      <c r="AL334" s="119"/>
      <c r="AM334" s="119"/>
      <c r="AN334" s="119"/>
      <c r="AO334" s="119"/>
      <c r="AP334" s="119"/>
      <c r="AQ334" s="119"/>
      <c r="AR334" s="119"/>
      <c r="AS334" s="119"/>
      <c r="AT334" s="119"/>
      <c r="AU334" s="119"/>
      <c r="AV334" s="119"/>
      <c r="AW334" s="119"/>
      <c r="AX334" s="119"/>
      <c r="AY334" s="119"/>
      <c r="AZ334" s="119"/>
      <c r="BA334" s="119"/>
      <c r="BB334" s="119"/>
      <c r="BC334" s="119"/>
      <c r="BD334" s="119"/>
      <c r="BE334" s="119"/>
      <c r="BF334" s="119"/>
      <c r="BG334" s="119"/>
      <c r="BH334" s="119"/>
      <c r="BI334" s="119"/>
      <c r="BJ334" s="119"/>
      <c r="BK334" s="119"/>
      <c r="BL334" s="119"/>
      <c r="BM334" s="119"/>
      <c r="BN334" s="119"/>
      <c r="BO334" s="119"/>
      <c r="BP334" s="119"/>
      <c r="BQ334" s="119"/>
      <c r="BR334" s="119"/>
      <c r="BS334" s="119"/>
      <c r="BT334" s="119"/>
      <c r="BU334" s="119"/>
      <c r="BV334" s="119"/>
      <c r="BW334" s="119"/>
      <c r="BX334" s="119"/>
      <c r="BY334" s="119"/>
      <c r="BZ334" s="119"/>
      <c r="CA334" s="119"/>
      <c r="CB334" s="119"/>
      <c r="CC334" s="119"/>
      <c r="CD334" s="119"/>
      <c r="CE334" s="119"/>
      <c r="CF334" s="119"/>
      <c r="CG334" s="119"/>
      <c r="CH334" s="119"/>
      <c r="CI334" s="119"/>
      <c r="CJ334" s="119"/>
      <c r="CK334" s="119"/>
      <c r="CL334" s="119"/>
      <c r="CM334" s="119"/>
      <c r="CN334" s="119"/>
      <c r="CO334" s="119"/>
      <c r="CP334" s="119"/>
      <c r="CQ334" s="119"/>
      <c r="CR334" s="119"/>
      <c r="CS334" s="119"/>
      <c r="CT334" s="119"/>
      <c r="CU334" s="119"/>
      <c r="CV334" s="119"/>
      <c r="CW334" s="119"/>
      <c r="CX334" s="119"/>
      <c r="CY334" s="119"/>
      <c r="CZ334" s="119"/>
      <c r="DA334" s="119"/>
      <c r="DB334" s="119"/>
      <c r="DC334" s="119"/>
      <c r="DD334" s="119"/>
      <c r="DE334" s="119"/>
      <c r="DF334" s="119"/>
      <c r="DG334" s="119"/>
      <c r="DH334" s="119"/>
      <c r="DI334" s="119"/>
      <c r="DJ334" s="119"/>
      <c r="DK334" s="119"/>
      <c r="DL334" s="119"/>
      <c r="DM334" s="119"/>
      <c r="DN334" s="119"/>
      <c r="DO334" s="119"/>
      <c r="DP334" s="119"/>
      <c r="DQ334" s="119"/>
      <c r="DR334" s="119"/>
      <c r="DS334" s="119"/>
      <c r="DT334" s="119"/>
      <c r="DU334" s="119"/>
      <c r="DV334" s="119"/>
      <c r="DW334" s="119"/>
      <c r="DX334" s="119"/>
      <c r="DY334" s="119"/>
      <c r="DZ334" s="119"/>
      <c r="EA334" s="119"/>
      <c r="EB334" s="119"/>
      <c r="EC334" s="119"/>
      <c r="ED334" s="119"/>
      <c r="EE334" s="119"/>
      <c r="EF334" s="119"/>
      <c r="EG334" s="119"/>
      <c r="EH334" s="119"/>
      <c r="EI334" s="119"/>
      <c r="EJ334" s="119"/>
      <c r="EK334" s="119"/>
      <c r="EL334" s="119"/>
      <c r="EM334" s="119"/>
      <c r="EN334" s="119"/>
      <c r="EO334" s="119"/>
      <c r="EP334" s="119"/>
      <c r="EQ334" s="119"/>
      <c r="ER334" s="119"/>
      <c r="ES334" s="119"/>
      <c r="ET334" s="119"/>
      <c r="EU334" s="119"/>
      <c r="EV334" s="119"/>
      <c r="EW334" s="119"/>
      <c r="EX334" s="119"/>
      <c r="EY334" s="119"/>
      <c r="EZ334" s="119"/>
      <c r="FA334" s="119"/>
      <c r="FB334" s="119"/>
      <c r="FC334" s="119"/>
    </row>
    <row r="335" spans="1:159" s="120" customFormat="1" x14ac:dyDescent="0.3">
      <c r="A335" s="124">
        <v>43952</v>
      </c>
      <c r="B335" s="143">
        <f>_xll.GetPrice(B$2, "MonthlyAverage", "Mid", EOMONTH($A335, 0))</f>
        <v>242.41</v>
      </c>
      <c r="C335" s="141">
        <f>_xll.GetPrice(C$2, "MonthlyAverage", "Mid", EOMONTH($A335, 0))</f>
        <v>249.8</v>
      </c>
      <c r="D335" s="127">
        <f t="shared" si="77"/>
        <v>7.3900000000000148</v>
      </c>
      <c r="E335" s="141">
        <f>_xll.GetPrice(E$2, "MonthlyAverage", "Mid", EOMONTH($A335, 0))</f>
        <v>229.05</v>
      </c>
      <c r="F335" s="141">
        <f>_xll.GetPrice(F$2, "MonthlyAverage", "Mid", EOMONTH($A335, 0))</f>
        <v>231.4</v>
      </c>
      <c r="G335" s="127">
        <f t="shared" si="78"/>
        <v>2.3499999999999943</v>
      </c>
      <c r="H335" s="141">
        <f>_xll.GetPrice(H$2, "MonthlyAverage", "Mid", EOMONTH($A335, 0))</f>
        <v>231.7</v>
      </c>
      <c r="I335" s="141">
        <f>_xll.GetPrice(I$2, "MonthlyAverage", "Mid", EOMONTH($A335, 0))</f>
        <v>237.2</v>
      </c>
      <c r="J335" s="127">
        <f t="shared" si="79"/>
        <v>5.5</v>
      </c>
      <c r="K335" s="141">
        <f>_xll.GetPrice(K$2, , "Mid", EOMONTH($A335, 0))</f>
        <v>235</v>
      </c>
      <c r="L335" s="141">
        <f>_xll.GetPrice(L$2, , "Mid", EOMONTH($A335, 0))</f>
        <v>240</v>
      </c>
      <c r="M335" s="127">
        <f t="shared" si="83"/>
        <v>5</v>
      </c>
      <c r="N335" s="141">
        <f>_xll.GetPrice(N$2, , "Mid", EOMONTH($A335, 0))</f>
        <v>235</v>
      </c>
      <c r="O335" s="141">
        <f>_xll.GetPrice(O$2, , "Mid", EOMONTH($A335, 0))</f>
        <v>250</v>
      </c>
      <c r="P335" s="127">
        <f t="shared" si="84"/>
        <v>15</v>
      </c>
      <c r="Q335" s="141">
        <f>_xll.GetPrice(Q$2, "MonthlyAverage", "Mid", EOMONTH($A335, 0))</f>
        <v>61</v>
      </c>
      <c r="R335" s="141">
        <f>_xll.GetPrice(R$2, , "Mid", EOMONTH($A335, 0))</f>
        <v>92.5</v>
      </c>
      <c r="S335" s="141">
        <f>_xll.GetPrice(S$2, , "Mid", EOMONTH($A335, 0))</f>
        <v>112.5</v>
      </c>
      <c r="T335" s="127">
        <f t="shared" si="80"/>
        <v>20</v>
      </c>
      <c r="U335" s="141">
        <f>_xll.GetPrice(U$2, "MonthlyAverage", "Mid", EOMONTH($A335, 0))</f>
        <v>243.5</v>
      </c>
      <c r="V335" s="141">
        <f>_xll.GetPrice(V$2, "MonthlyAverage", "Mid", EOMONTH($A335, 0))</f>
        <v>264.95</v>
      </c>
      <c r="W335" s="127">
        <f t="shared" si="81"/>
        <v>21.449999999999989</v>
      </c>
      <c r="X335" s="141">
        <f>_xll.GetPrice(X$2, "MonthlyAverage", "Mid", EOMONTH($A335, 0))</f>
        <v>228.2</v>
      </c>
      <c r="Y335" s="141">
        <f>_xll.GetPrice(Y$2, "MonthlyAverage", "Mid", EOMONTH($A335, 0))</f>
        <v>218.1</v>
      </c>
      <c r="Z335" s="141">
        <f>_xll.GetPrice(Z$2, "MonthlyAverage", "Mid", EOMONTH($A335, 0))</f>
        <v>234.68</v>
      </c>
      <c r="AA335" s="141">
        <f>_xll.GetPrice(AA$2, "MonthlyAverage", "Mid", EOMONTH($A335, 0))</f>
        <v>239.35</v>
      </c>
      <c r="AB335" s="127">
        <f t="shared" si="82"/>
        <v>4.6699999999999875</v>
      </c>
      <c r="AC335" s="142">
        <f t="shared" si="85"/>
        <v>0</v>
      </c>
      <c r="AD335" s="119">
        <f t="shared" si="86"/>
        <v>-10</v>
      </c>
      <c r="AE335" s="119">
        <f t="shared" si="87"/>
        <v>1.0900000000000034</v>
      </c>
      <c r="AF335" s="119">
        <f t="shared" si="88"/>
        <v>15.149999999999977</v>
      </c>
      <c r="AG335" s="119">
        <f t="shared" si="89"/>
        <v>-16.580000000000013</v>
      </c>
      <c r="AH335" s="119"/>
      <c r="AI335" s="119"/>
      <c r="AJ335" s="119"/>
      <c r="AK335" s="119"/>
      <c r="AL335" s="119"/>
      <c r="AM335" s="119"/>
      <c r="AN335" s="119"/>
      <c r="AO335" s="119"/>
      <c r="AP335" s="119"/>
      <c r="AQ335" s="119"/>
      <c r="AR335" s="119"/>
      <c r="AS335" s="119"/>
      <c r="AT335" s="119"/>
      <c r="AU335" s="119"/>
      <c r="AV335" s="119"/>
      <c r="AW335" s="119"/>
      <c r="AX335" s="119"/>
      <c r="AY335" s="119"/>
      <c r="AZ335" s="119"/>
      <c r="BA335" s="119"/>
      <c r="BB335" s="119"/>
      <c r="BC335" s="119"/>
      <c r="BD335" s="119"/>
      <c r="BE335" s="119"/>
      <c r="BF335" s="119"/>
      <c r="BG335" s="119"/>
      <c r="BH335" s="119"/>
      <c r="BI335" s="119"/>
      <c r="BJ335" s="119"/>
      <c r="BK335" s="119"/>
      <c r="BL335" s="119"/>
      <c r="BM335" s="119"/>
      <c r="BN335" s="119"/>
      <c r="BO335" s="119"/>
      <c r="BP335" s="119"/>
      <c r="BQ335" s="119"/>
      <c r="BR335" s="119"/>
      <c r="BS335" s="119"/>
      <c r="BT335" s="119"/>
      <c r="BU335" s="119"/>
      <c r="BV335" s="119"/>
      <c r="BW335" s="119"/>
      <c r="BX335" s="119"/>
      <c r="BY335" s="119"/>
      <c r="BZ335" s="119"/>
      <c r="CA335" s="119"/>
      <c r="CB335" s="119"/>
      <c r="CC335" s="119"/>
      <c r="CD335" s="119"/>
      <c r="CE335" s="119"/>
      <c r="CF335" s="119"/>
      <c r="CG335" s="119"/>
      <c r="CH335" s="119"/>
      <c r="CI335" s="119"/>
      <c r="CJ335" s="119"/>
      <c r="CK335" s="119"/>
      <c r="CL335" s="119"/>
      <c r="CM335" s="119"/>
      <c r="CN335" s="119"/>
      <c r="CO335" s="119"/>
      <c r="CP335" s="119"/>
      <c r="CQ335" s="119"/>
      <c r="CR335" s="119"/>
      <c r="CS335" s="119"/>
      <c r="CT335" s="119"/>
      <c r="CU335" s="119"/>
      <c r="CV335" s="119"/>
      <c r="CW335" s="119"/>
      <c r="CX335" s="119"/>
      <c r="CY335" s="119"/>
      <c r="CZ335" s="119"/>
      <c r="DA335" s="119"/>
      <c r="DB335" s="119"/>
      <c r="DC335" s="119"/>
      <c r="DD335" s="119"/>
      <c r="DE335" s="119"/>
      <c r="DF335" s="119"/>
      <c r="DG335" s="119"/>
      <c r="DH335" s="119"/>
      <c r="DI335" s="119"/>
      <c r="DJ335" s="119"/>
      <c r="DK335" s="119"/>
      <c r="DL335" s="119"/>
      <c r="DM335" s="119"/>
      <c r="DN335" s="119"/>
      <c r="DO335" s="119"/>
      <c r="DP335" s="119"/>
      <c r="DQ335" s="119"/>
      <c r="DR335" s="119"/>
      <c r="DS335" s="119"/>
      <c r="DT335" s="119"/>
      <c r="DU335" s="119"/>
      <c r="DV335" s="119"/>
      <c r="DW335" s="119"/>
      <c r="DX335" s="119"/>
      <c r="DY335" s="119"/>
      <c r="DZ335" s="119"/>
      <c r="EA335" s="119"/>
      <c r="EB335" s="119"/>
      <c r="EC335" s="119"/>
      <c r="ED335" s="119"/>
      <c r="EE335" s="119"/>
      <c r="EF335" s="119"/>
      <c r="EG335" s="119"/>
      <c r="EH335" s="119"/>
      <c r="EI335" s="119"/>
      <c r="EJ335" s="119"/>
      <c r="EK335" s="119"/>
      <c r="EL335" s="119"/>
      <c r="EM335" s="119"/>
      <c r="EN335" s="119"/>
      <c r="EO335" s="119"/>
      <c r="EP335" s="119"/>
      <c r="EQ335" s="119"/>
      <c r="ER335" s="119"/>
      <c r="ES335" s="119"/>
      <c r="ET335" s="119"/>
      <c r="EU335" s="119"/>
      <c r="EV335" s="119"/>
      <c r="EW335" s="119"/>
      <c r="EX335" s="119"/>
      <c r="EY335" s="119"/>
      <c r="EZ335" s="119"/>
      <c r="FA335" s="119"/>
      <c r="FB335" s="119"/>
      <c r="FC335" s="119"/>
    </row>
    <row r="336" spans="1:159" s="120" customFormat="1" x14ac:dyDescent="0.3">
      <c r="A336" s="124">
        <v>43983</v>
      </c>
      <c r="B336" s="143">
        <f>_xll.GetPrice(B$2, "MonthlyAverage", "Mid", EOMONTH($A336, 0))</f>
        <v>254.36</v>
      </c>
      <c r="C336" s="141">
        <f>_xll.GetPrice(C$2, "MonthlyAverage", "Mid", EOMONTH($A336, 0))</f>
        <v>263.88</v>
      </c>
      <c r="D336" s="127">
        <f t="shared" si="77"/>
        <v>9.5199999999999818</v>
      </c>
      <c r="E336" s="141">
        <f>_xll.GetPrice(E$2, "MonthlyAverage", "Mid", EOMONTH($A336, 0))</f>
        <v>242.68</v>
      </c>
      <c r="F336" s="141">
        <f>_xll.GetPrice(F$2, "MonthlyAverage", "Mid", EOMONTH($A336, 0))</f>
        <v>248.13</v>
      </c>
      <c r="G336" s="127">
        <f t="shared" si="78"/>
        <v>5.4499999999999886</v>
      </c>
      <c r="H336" s="141">
        <f>_xll.GetPrice(H$2, "MonthlyAverage", "Mid", EOMONTH($A336, 0))</f>
        <v>246.5</v>
      </c>
      <c r="I336" s="141">
        <f>_xll.GetPrice(I$2, "MonthlyAverage", "Mid", EOMONTH($A336, 0))</f>
        <v>251.5</v>
      </c>
      <c r="J336" s="127">
        <f t="shared" si="79"/>
        <v>5</v>
      </c>
      <c r="K336" s="141">
        <f>_xll.GetPrice(K$2, , "Mid", EOMONTH($A336, 0))</f>
        <v>240</v>
      </c>
      <c r="L336" s="141">
        <f>_xll.GetPrice(L$2, , "Mid", EOMONTH($A336, 0))</f>
        <v>247.5</v>
      </c>
      <c r="M336" s="127">
        <f t="shared" si="83"/>
        <v>7.5</v>
      </c>
      <c r="N336" s="141">
        <f>_xll.GetPrice(N$2, , "Mid", EOMONTH($A336, 0))</f>
        <v>215</v>
      </c>
      <c r="O336" s="141">
        <f>_xll.GetPrice(O$2, , "Mid", EOMONTH($A336, 0))</f>
        <v>230</v>
      </c>
      <c r="P336" s="127">
        <f t="shared" si="84"/>
        <v>15</v>
      </c>
      <c r="Q336" s="141">
        <f>_xll.GetPrice(Q$2, "MonthlyAverage", "Mid", EOMONTH($A336, 0))</f>
        <v>81.88</v>
      </c>
      <c r="R336" s="141">
        <f>_xll.GetPrice(R$2, , "Mid", EOMONTH($A336, 0))</f>
        <v>102.5</v>
      </c>
      <c r="S336" s="141">
        <f>_xll.GetPrice(S$2, , "Mid", EOMONTH($A336, 0))</f>
        <v>122.5</v>
      </c>
      <c r="T336" s="127">
        <f t="shared" si="80"/>
        <v>20</v>
      </c>
      <c r="U336" s="141">
        <f>_xll.GetPrice(U$2, "MonthlyAverage", "Mid", EOMONTH($A336, 0))</f>
        <v>255.63</v>
      </c>
      <c r="V336" s="141">
        <f>_xll.GetPrice(V$2, "MonthlyAverage", "Mid", EOMONTH($A336, 0))</f>
        <v>280.25</v>
      </c>
      <c r="W336" s="127">
        <f t="shared" si="81"/>
        <v>24.620000000000005</v>
      </c>
      <c r="X336" s="141">
        <f>_xll.GetPrice(X$2, "MonthlyAverage", "Mid", EOMONTH($A336, 0))</f>
        <v>245.55</v>
      </c>
      <c r="Y336" s="141">
        <f>_xll.GetPrice(Y$2, "MonthlyAverage", "Mid", EOMONTH($A336, 0))</f>
        <v>256.06</v>
      </c>
      <c r="Z336" s="141">
        <f>_xll.GetPrice(Z$2, "MonthlyAverage", "Mid", EOMONTH($A336, 0))</f>
        <v>242.81</v>
      </c>
      <c r="AA336" s="141">
        <f>_xll.GetPrice(AA$2, "MonthlyAverage", "Mid", EOMONTH($A336, 0))</f>
        <v>247.1</v>
      </c>
      <c r="AB336" s="127">
        <f t="shared" si="82"/>
        <v>4.289999999999992</v>
      </c>
      <c r="AC336" s="142">
        <f t="shared" si="85"/>
        <v>25</v>
      </c>
      <c r="AD336" s="119">
        <f t="shared" si="86"/>
        <v>17.5</v>
      </c>
      <c r="AE336" s="119">
        <f t="shared" si="87"/>
        <v>1.2699999999999818</v>
      </c>
      <c r="AF336" s="119">
        <f t="shared" si="88"/>
        <v>16.370000000000005</v>
      </c>
      <c r="AG336" s="119">
        <f t="shared" si="89"/>
        <v>13.25</v>
      </c>
      <c r="AH336" s="119"/>
      <c r="AI336" s="119"/>
      <c r="AJ336" s="119"/>
      <c r="AK336" s="119"/>
      <c r="AL336" s="119"/>
      <c r="AM336" s="119"/>
      <c r="AN336" s="119"/>
      <c r="AO336" s="119"/>
      <c r="AP336" s="119"/>
      <c r="AQ336" s="119"/>
      <c r="AR336" s="119"/>
      <c r="AS336" s="119"/>
      <c r="AT336" s="119"/>
      <c r="AU336" s="119"/>
      <c r="AV336" s="119"/>
      <c r="AW336" s="119"/>
      <c r="AX336" s="119"/>
      <c r="AY336" s="119"/>
      <c r="AZ336" s="119"/>
      <c r="BA336" s="119"/>
      <c r="BB336" s="119"/>
      <c r="BC336" s="119"/>
      <c r="BD336" s="119"/>
      <c r="BE336" s="119"/>
      <c r="BF336" s="119"/>
      <c r="BG336" s="119"/>
      <c r="BH336" s="119"/>
      <c r="BI336" s="119"/>
      <c r="BJ336" s="119"/>
      <c r="BK336" s="119"/>
      <c r="BL336" s="119"/>
      <c r="BM336" s="119"/>
      <c r="BN336" s="119"/>
      <c r="BO336" s="119"/>
      <c r="BP336" s="119"/>
      <c r="BQ336" s="119"/>
      <c r="BR336" s="119"/>
      <c r="BS336" s="119"/>
      <c r="BT336" s="119"/>
      <c r="BU336" s="119"/>
      <c r="BV336" s="119"/>
      <c r="BW336" s="119"/>
      <c r="BX336" s="119"/>
      <c r="BY336" s="119"/>
      <c r="BZ336" s="119"/>
      <c r="CA336" s="119"/>
      <c r="CB336" s="119"/>
      <c r="CC336" s="119"/>
      <c r="CD336" s="119"/>
      <c r="CE336" s="119"/>
      <c r="CF336" s="119"/>
      <c r="CG336" s="119"/>
      <c r="CH336" s="119"/>
      <c r="CI336" s="119"/>
      <c r="CJ336" s="119"/>
      <c r="CK336" s="119"/>
      <c r="CL336" s="119"/>
      <c r="CM336" s="119"/>
      <c r="CN336" s="119"/>
      <c r="CO336" s="119"/>
      <c r="CP336" s="119"/>
      <c r="CQ336" s="119"/>
      <c r="CR336" s="119"/>
      <c r="CS336" s="119"/>
      <c r="CT336" s="119"/>
      <c r="CU336" s="119"/>
      <c r="CV336" s="119"/>
      <c r="CW336" s="119"/>
      <c r="CX336" s="119"/>
      <c r="CY336" s="119"/>
      <c r="CZ336" s="119"/>
      <c r="DA336" s="119"/>
      <c r="DB336" s="119"/>
      <c r="DC336" s="119"/>
      <c r="DD336" s="119"/>
      <c r="DE336" s="119"/>
      <c r="DF336" s="119"/>
      <c r="DG336" s="119"/>
      <c r="DH336" s="119"/>
      <c r="DI336" s="119"/>
      <c r="DJ336" s="119"/>
      <c r="DK336" s="119"/>
      <c r="DL336" s="119"/>
      <c r="DM336" s="119"/>
      <c r="DN336" s="119"/>
      <c r="DO336" s="119"/>
      <c r="DP336" s="119"/>
      <c r="DQ336" s="119"/>
      <c r="DR336" s="119"/>
      <c r="DS336" s="119"/>
      <c r="DT336" s="119"/>
      <c r="DU336" s="119"/>
      <c r="DV336" s="119"/>
      <c r="DW336" s="119"/>
      <c r="DX336" s="119"/>
      <c r="DY336" s="119"/>
      <c r="DZ336" s="119"/>
      <c r="EA336" s="119"/>
      <c r="EB336" s="119"/>
      <c r="EC336" s="119"/>
      <c r="ED336" s="119"/>
      <c r="EE336" s="119"/>
      <c r="EF336" s="119"/>
      <c r="EG336" s="119"/>
      <c r="EH336" s="119"/>
      <c r="EI336" s="119"/>
      <c r="EJ336" s="119"/>
      <c r="EK336" s="119"/>
      <c r="EL336" s="119"/>
      <c r="EM336" s="119"/>
      <c r="EN336" s="119"/>
      <c r="EO336" s="119"/>
      <c r="EP336" s="119"/>
      <c r="EQ336" s="119"/>
      <c r="ER336" s="119"/>
      <c r="ES336" s="119"/>
      <c r="ET336" s="119"/>
      <c r="EU336" s="119"/>
      <c r="EV336" s="119"/>
      <c r="EW336" s="119"/>
      <c r="EX336" s="119"/>
      <c r="EY336" s="119"/>
      <c r="EZ336" s="119"/>
      <c r="FA336" s="119"/>
      <c r="FB336" s="119"/>
      <c r="FC336" s="119"/>
    </row>
    <row r="337" spans="1:159" s="120" customFormat="1" x14ac:dyDescent="0.3">
      <c r="A337" s="124">
        <v>44013</v>
      </c>
      <c r="B337" s="143">
        <f>_xll.GetPrice(B$2, "MonthlyAverage", "Mid", EOMONTH($A337, 0))</f>
        <v>257.61</v>
      </c>
      <c r="C337" s="141">
        <f>_xll.GetPrice(C$2, "MonthlyAverage", "Mid", EOMONTH($A337, 0))</f>
        <v>264.89999999999998</v>
      </c>
      <c r="D337" s="127">
        <f t="shared" si="77"/>
        <v>7.2899999999999636</v>
      </c>
      <c r="E337" s="141">
        <f>_xll.GetPrice(E$2, "MonthlyAverage", "Mid", EOMONTH($A337, 0))</f>
        <v>243.5</v>
      </c>
      <c r="F337" s="141">
        <f>_xll.GetPrice(F$2, "MonthlyAverage", "Mid", EOMONTH($A337, 0))</f>
        <v>245.4</v>
      </c>
      <c r="G337" s="127">
        <f t="shared" si="78"/>
        <v>1.9000000000000057</v>
      </c>
      <c r="H337" s="141">
        <f>_xll.GetPrice(H$2, "MonthlyAverage", "Mid", EOMONTH($A337, 0))</f>
        <v>244.7</v>
      </c>
      <c r="I337" s="141">
        <f>_xll.GetPrice(I$2, "MonthlyAverage", "Mid", EOMONTH($A337, 0))</f>
        <v>249.7</v>
      </c>
      <c r="J337" s="127">
        <f t="shared" si="79"/>
        <v>5</v>
      </c>
      <c r="K337" s="141">
        <f>_xll.GetPrice(K$2, , "Mid", EOMONTH($A337, 0))</f>
        <v>225</v>
      </c>
      <c r="L337" s="141">
        <f>_xll.GetPrice(L$2, , "Mid", EOMONTH($A337, 0))</f>
        <v>230</v>
      </c>
      <c r="M337" s="127">
        <f t="shared" si="83"/>
        <v>5</v>
      </c>
      <c r="N337" s="141">
        <f>_xll.GetPrice(N$2, , "Mid", EOMONTH($A337, 0))</f>
        <v>220</v>
      </c>
      <c r="O337" s="141">
        <f>_xll.GetPrice(O$2, , "Mid", EOMONTH($A337, 0))</f>
        <v>230</v>
      </c>
      <c r="P337" s="127">
        <f t="shared" si="84"/>
        <v>10</v>
      </c>
      <c r="Q337" s="141">
        <f>_xll.GetPrice(Q$2, "MonthlyAverage", "Mid", EOMONTH($A337, 0))</f>
        <v>88</v>
      </c>
      <c r="R337" s="141">
        <f>_xll.GetPrice(R$2, , "Mid", EOMONTH($A337, 0))</f>
        <v>97.5</v>
      </c>
      <c r="S337" s="141">
        <f>_xll.GetPrice(S$2, , "Mid", EOMONTH($A337, 0))</f>
        <v>117.5</v>
      </c>
      <c r="T337" s="127">
        <f t="shared" si="80"/>
        <v>20</v>
      </c>
      <c r="U337" s="141">
        <f>_xll.GetPrice(U$2, "MonthlyAverage", "Mid", EOMONTH($A337, 0))</f>
        <v>255.5</v>
      </c>
      <c r="V337" s="141">
        <f>_xll.GetPrice(V$2, "MonthlyAverage", "Mid", EOMONTH($A337, 0))</f>
        <v>283.58</v>
      </c>
      <c r="W337" s="127">
        <f t="shared" si="81"/>
        <v>28.079999999999984</v>
      </c>
      <c r="X337" s="141">
        <f>_xll.GetPrice(X$2, "MonthlyAverage", "Mid", EOMONTH($A337, 0))</f>
        <v>237.83</v>
      </c>
      <c r="Y337" s="141">
        <f>_xll.GetPrice(Y$2, "MonthlyAverage", "Mid", EOMONTH($A337, 0))</f>
        <v>262</v>
      </c>
      <c r="Z337" s="141">
        <f>_xll.GetPrice(Z$2, "MonthlyAverage", "Mid", EOMONTH($A337, 0))</f>
        <v>240.37</v>
      </c>
      <c r="AA337" s="141">
        <f>_xll.GetPrice(AA$2, "MonthlyAverage", "Mid", EOMONTH($A337, 0))</f>
        <v>245.74</v>
      </c>
      <c r="AB337" s="127">
        <f t="shared" si="82"/>
        <v>5.3700000000000045</v>
      </c>
      <c r="AC337" s="142">
        <f t="shared" si="85"/>
        <v>5</v>
      </c>
      <c r="AD337" s="119">
        <f t="shared" si="86"/>
        <v>0</v>
      </c>
      <c r="AE337" s="119">
        <f t="shared" si="87"/>
        <v>-2.1100000000000136</v>
      </c>
      <c r="AF337" s="119">
        <f t="shared" si="88"/>
        <v>18.680000000000007</v>
      </c>
      <c r="AG337" s="119">
        <f t="shared" si="89"/>
        <v>21.629999999999995</v>
      </c>
      <c r="AH337" s="119"/>
      <c r="AI337" s="119"/>
      <c r="AJ337" s="119"/>
      <c r="AK337" s="119"/>
      <c r="AL337" s="119"/>
      <c r="AM337" s="119"/>
      <c r="AN337" s="119"/>
      <c r="AO337" s="119"/>
      <c r="AP337" s="119"/>
      <c r="AQ337" s="119"/>
      <c r="AR337" s="119"/>
      <c r="AS337" s="119"/>
      <c r="AT337" s="119"/>
      <c r="AU337" s="119"/>
      <c r="AV337" s="119"/>
      <c r="AW337" s="119"/>
      <c r="AX337" s="119"/>
      <c r="AY337" s="119"/>
      <c r="AZ337" s="119"/>
      <c r="BA337" s="119"/>
      <c r="BB337" s="119"/>
      <c r="BC337" s="119"/>
      <c r="BD337" s="119"/>
      <c r="BE337" s="119"/>
      <c r="BF337" s="119"/>
      <c r="BG337" s="119"/>
      <c r="BH337" s="119"/>
      <c r="BI337" s="119"/>
      <c r="BJ337" s="119"/>
      <c r="BK337" s="119"/>
      <c r="BL337" s="119"/>
      <c r="BM337" s="119"/>
      <c r="BN337" s="119"/>
      <c r="BO337" s="119"/>
      <c r="BP337" s="119"/>
      <c r="BQ337" s="119"/>
      <c r="BR337" s="119"/>
      <c r="BS337" s="119"/>
      <c r="BT337" s="119"/>
      <c r="BU337" s="119"/>
      <c r="BV337" s="119"/>
      <c r="BW337" s="119"/>
      <c r="BX337" s="119"/>
      <c r="BY337" s="119"/>
      <c r="BZ337" s="119"/>
      <c r="CA337" s="119"/>
      <c r="CB337" s="119"/>
      <c r="CC337" s="119"/>
      <c r="CD337" s="119"/>
      <c r="CE337" s="119"/>
      <c r="CF337" s="119"/>
      <c r="CG337" s="119"/>
      <c r="CH337" s="119"/>
      <c r="CI337" s="119"/>
      <c r="CJ337" s="119"/>
      <c r="CK337" s="119"/>
      <c r="CL337" s="119"/>
      <c r="CM337" s="119"/>
      <c r="CN337" s="119"/>
      <c r="CO337" s="119"/>
      <c r="CP337" s="119"/>
      <c r="CQ337" s="119"/>
      <c r="CR337" s="119"/>
      <c r="CS337" s="119"/>
      <c r="CT337" s="119"/>
      <c r="CU337" s="119"/>
      <c r="CV337" s="119"/>
      <c r="CW337" s="119"/>
      <c r="CX337" s="119"/>
      <c r="CY337" s="119"/>
      <c r="CZ337" s="119"/>
      <c r="DA337" s="119"/>
      <c r="DB337" s="119"/>
      <c r="DC337" s="119"/>
      <c r="DD337" s="119"/>
      <c r="DE337" s="119"/>
      <c r="DF337" s="119"/>
      <c r="DG337" s="119"/>
      <c r="DH337" s="119"/>
      <c r="DI337" s="119"/>
      <c r="DJ337" s="119"/>
      <c r="DK337" s="119"/>
      <c r="DL337" s="119"/>
      <c r="DM337" s="119"/>
      <c r="DN337" s="119"/>
      <c r="DO337" s="119"/>
      <c r="DP337" s="119"/>
      <c r="DQ337" s="119"/>
      <c r="DR337" s="119"/>
      <c r="DS337" s="119"/>
      <c r="DT337" s="119"/>
      <c r="DU337" s="119"/>
      <c r="DV337" s="119"/>
      <c r="DW337" s="119"/>
      <c r="DX337" s="119"/>
      <c r="DY337" s="119"/>
      <c r="DZ337" s="119"/>
      <c r="EA337" s="119"/>
      <c r="EB337" s="119"/>
      <c r="EC337" s="119"/>
      <c r="ED337" s="119"/>
      <c r="EE337" s="119"/>
      <c r="EF337" s="119"/>
      <c r="EG337" s="119"/>
      <c r="EH337" s="119"/>
      <c r="EI337" s="119"/>
      <c r="EJ337" s="119"/>
      <c r="EK337" s="119"/>
      <c r="EL337" s="119"/>
      <c r="EM337" s="119"/>
      <c r="EN337" s="119"/>
      <c r="EO337" s="119"/>
      <c r="EP337" s="119"/>
      <c r="EQ337" s="119"/>
      <c r="ER337" s="119"/>
      <c r="ES337" s="119"/>
      <c r="ET337" s="119"/>
      <c r="EU337" s="119"/>
      <c r="EV337" s="119"/>
      <c r="EW337" s="119"/>
      <c r="EX337" s="119"/>
      <c r="EY337" s="119"/>
      <c r="EZ337" s="119"/>
      <c r="FA337" s="119"/>
      <c r="FB337" s="119"/>
      <c r="FC337" s="119"/>
    </row>
    <row r="338" spans="1:159" s="120" customFormat="1" x14ac:dyDescent="0.3">
      <c r="A338" s="124">
        <v>44044</v>
      </c>
      <c r="B338" s="143">
        <f>_xll.GetPrice(B$2, "MonthlyAverage", "Mid", EOMONTH($A338, 0))</f>
        <v>276.10000000000002</v>
      </c>
      <c r="C338" s="141">
        <f>_xll.GetPrice(C$2, "MonthlyAverage", "Mid", EOMONTH($A338, 0))</f>
        <v>287.75</v>
      </c>
      <c r="D338" s="127">
        <f t="shared" si="77"/>
        <v>11.649999999999977</v>
      </c>
      <c r="E338" s="141">
        <f>_xll.GetPrice(E$2, "MonthlyAverage", "Mid", EOMONTH($A338, 0))</f>
        <v>260.10000000000002</v>
      </c>
      <c r="F338" s="141">
        <f>_xll.GetPrice(F$2, "MonthlyAverage", "Mid", EOMONTH($A338, 0))</f>
        <v>270</v>
      </c>
      <c r="G338" s="127">
        <f t="shared" si="78"/>
        <v>9.8999999999999773</v>
      </c>
      <c r="H338" s="141">
        <f>_xll.GetPrice(H$2, "MonthlyAverage", "Mid", EOMONTH($A338, 0))</f>
        <v>265.88</v>
      </c>
      <c r="I338" s="141">
        <f>_xll.GetPrice(I$2, "MonthlyAverage", "Mid", EOMONTH($A338, 0))</f>
        <v>270.88</v>
      </c>
      <c r="J338" s="127">
        <f t="shared" si="79"/>
        <v>5</v>
      </c>
      <c r="K338" s="141">
        <f>_xll.GetPrice(K$2, , "Mid", EOMONTH($A338, 0))</f>
        <v>232.5</v>
      </c>
      <c r="L338" s="141">
        <f>_xll.GetPrice(L$2, , "Mid", EOMONTH($A338, 0))</f>
        <v>237.5</v>
      </c>
      <c r="M338" s="127">
        <f t="shared" si="83"/>
        <v>5</v>
      </c>
      <c r="N338" s="141">
        <f>_xll.GetPrice(N$2, , "Mid", EOMONTH($A338, 0))</f>
        <v>217.5</v>
      </c>
      <c r="O338" s="141">
        <f>_xll.GetPrice(O$2, , "Mid", EOMONTH($A338, 0))</f>
        <v>230</v>
      </c>
      <c r="P338" s="127">
        <f t="shared" si="84"/>
        <v>12.5</v>
      </c>
      <c r="Q338" s="141">
        <f>_xll.GetPrice(Q$2, "MonthlyAverage", "Mid", EOMONTH($A338, 0))</f>
        <v>96.25</v>
      </c>
      <c r="R338" s="141">
        <f>_xll.GetPrice(R$2, , "Mid", EOMONTH($A338, 0))</f>
        <v>112.5</v>
      </c>
      <c r="S338" s="141">
        <f>_xll.GetPrice(S$2, , "Mid", EOMONTH($A338, 0))</f>
        <v>132.5</v>
      </c>
      <c r="T338" s="127">
        <f t="shared" si="80"/>
        <v>20</v>
      </c>
      <c r="U338" s="141">
        <f>_xll.GetPrice(U$2, "MonthlyAverage", "Mid", EOMONTH($A338, 0))</f>
        <v>283.13</v>
      </c>
      <c r="V338" s="141">
        <f>_xll.GetPrice(V$2, "MonthlyAverage", "Mid", EOMONTH($A338, 0))</f>
        <v>308.43</v>
      </c>
      <c r="W338" s="127">
        <f t="shared" si="81"/>
        <v>25.300000000000011</v>
      </c>
      <c r="X338" s="141">
        <f>_xll.GetPrice(X$2, "MonthlyAverage", "Mid", EOMONTH($A338, 0))</f>
        <v>261.10000000000002</v>
      </c>
      <c r="Y338" s="141">
        <f>_xll.GetPrice(Y$2, "MonthlyAverage", "Mid", EOMONTH($A338, 0))</f>
        <v>270.27999999999997</v>
      </c>
      <c r="Z338" s="141">
        <f>_xll.GetPrice(Z$2, "MonthlyAverage", "Mid", EOMONTH($A338, 0))</f>
        <v>257.81</v>
      </c>
      <c r="AA338" s="141">
        <f>_xll.GetPrice(AA$2, "MonthlyAverage", "Mid", EOMONTH($A338, 0))</f>
        <v>262.81</v>
      </c>
      <c r="AB338" s="127">
        <f t="shared" si="82"/>
        <v>5</v>
      </c>
      <c r="AC338" s="142">
        <f t="shared" si="85"/>
        <v>15</v>
      </c>
      <c r="AD338" s="119">
        <f t="shared" si="86"/>
        <v>7.5</v>
      </c>
      <c r="AE338" s="119">
        <f t="shared" si="87"/>
        <v>7.0299999999999727</v>
      </c>
      <c r="AF338" s="119">
        <f t="shared" si="88"/>
        <v>20.680000000000007</v>
      </c>
      <c r="AG338" s="119">
        <f t="shared" si="89"/>
        <v>12.46999999999997</v>
      </c>
      <c r="AH338" s="119"/>
      <c r="AI338" s="119"/>
      <c r="AJ338" s="119"/>
      <c r="AK338" s="119"/>
      <c r="AL338" s="119"/>
      <c r="AM338" s="119"/>
      <c r="AN338" s="119"/>
      <c r="AO338" s="119"/>
      <c r="AP338" s="119"/>
      <c r="AQ338" s="119"/>
      <c r="AR338" s="119"/>
      <c r="AS338" s="119"/>
      <c r="AT338" s="119"/>
      <c r="AU338" s="119"/>
      <c r="AV338" s="119"/>
      <c r="AW338" s="119"/>
      <c r="AX338" s="119"/>
      <c r="AY338" s="119"/>
      <c r="AZ338" s="119"/>
      <c r="BA338" s="119"/>
      <c r="BB338" s="119"/>
      <c r="BC338" s="119"/>
      <c r="BD338" s="119"/>
      <c r="BE338" s="119"/>
      <c r="BF338" s="119"/>
      <c r="BG338" s="119"/>
      <c r="BH338" s="119"/>
      <c r="BI338" s="119"/>
      <c r="BJ338" s="119"/>
      <c r="BK338" s="119"/>
      <c r="BL338" s="119"/>
      <c r="BM338" s="119"/>
      <c r="BN338" s="119"/>
      <c r="BO338" s="119"/>
      <c r="BP338" s="119"/>
      <c r="BQ338" s="119"/>
      <c r="BR338" s="119"/>
      <c r="BS338" s="119"/>
      <c r="BT338" s="119"/>
      <c r="BU338" s="119"/>
      <c r="BV338" s="119"/>
      <c r="BW338" s="119"/>
      <c r="BX338" s="119"/>
      <c r="BY338" s="119"/>
      <c r="BZ338" s="119"/>
      <c r="CA338" s="119"/>
      <c r="CB338" s="119"/>
      <c r="CC338" s="119"/>
      <c r="CD338" s="119"/>
      <c r="CE338" s="119"/>
      <c r="CF338" s="119"/>
      <c r="CG338" s="119"/>
      <c r="CH338" s="119"/>
      <c r="CI338" s="119"/>
      <c r="CJ338" s="119"/>
      <c r="CK338" s="119"/>
      <c r="CL338" s="119"/>
      <c r="CM338" s="119"/>
      <c r="CN338" s="119"/>
      <c r="CO338" s="119"/>
      <c r="CP338" s="119"/>
      <c r="CQ338" s="119"/>
      <c r="CR338" s="119"/>
      <c r="CS338" s="119"/>
      <c r="CT338" s="119"/>
      <c r="CU338" s="119"/>
      <c r="CV338" s="119"/>
      <c r="CW338" s="119"/>
      <c r="CX338" s="119"/>
      <c r="CY338" s="119"/>
      <c r="CZ338" s="119"/>
      <c r="DA338" s="119"/>
      <c r="DB338" s="119"/>
      <c r="DC338" s="119"/>
      <c r="DD338" s="119"/>
      <c r="DE338" s="119"/>
      <c r="DF338" s="119"/>
      <c r="DG338" s="119"/>
      <c r="DH338" s="119"/>
      <c r="DI338" s="119"/>
      <c r="DJ338" s="119"/>
      <c r="DK338" s="119"/>
      <c r="DL338" s="119"/>
      <c r="DM338" s="119"/>
      <c r="DN338" s="119"/>
      <c r="DO338" s="119"/>
      <c r="DP338" s="119"/>
      <c r="DQ338" s="119"/>
      <c r="DR338" s="119"/>
      <c r="DS338" s="119"/>
      <c r="DT338" s="119"/>
      <c r="DU338" s="119"/>
      <c r="DV338" s="119"/>
      <c r="DW338" s="119"/>
      <c r="DX338" s="119"/>
      <c r="DY338" s="119"/>
      <c r="DZ338" s="119"/>
      <c r="EA338" s="119"/>
      <c r="EB338" s="119"/>
      <c r="EC338" s="119"/>
      <c r="ED338" s="119"/>
      <c r="EE338" s="119"/>
      <c r="EF338" s="119"/>
      <c r="EG338" s="119"/>
      <c r="EH338" s="119"/>
      <c r="EI338" s="119"/>
      <c r="EJ338" s="119"/>
      <c r="EK338" s="119"/>
      <c r="EL338" s="119"/>
      <c r="EM338" s="119"/>
      <c r="EN338" s="119"/>
      <c r="EO338" s="119"/>
      <c r="EP338" s="119"/>
      <c r="EQ338" s="119"/>
      <c r="ER338" s="119"/>
      <c r="ES338" s="119"/>
      <c r="ET338" s="119"/>
      <c r="EU338" s="119"/>
      <c r="EV338" s="119"/>
      <c r="EW338" s="119"/>
      <c r="EX338" s="119"/>
      <c r="EY338" s="119"/>
      <c r="EZ338" s="119"/>
      <c r="FA338" s="119"/>
      <c r="FB338" s="119"/>
      <c r="FC338" s="119"/>
    </row>
    <row r="339" spans="1:159" s="120" customFormat="1" x14ac:dyDescent="0.3">
      <c r="A339" s="124">
        <v>44075</v>
      </c>
      <c r="B339" s="143">
        <f>_xll.GetPrice(B$2, "MonthlyAverage", "Mid", EOMONTH($A339, 0))</f>
        <v>294.95</v>
      </c>
      <c r="C339" s="141">
        <f>_xll.GetPrice(C$2, "MonthlyAverage", "Mid", EOMONTH($A339, 0))</f>
        <v>304</v>
      </c>
      <c r="D339" s="127">
        <f t="shared" ref="D339:D342" si="90">C339-B339</f>
        <v>9.0500000000000114</v>
      </c>
      <c r="E339" s="141">
        <f>_xll.GetPrice(E$2, "MonthlyAverage", "Mid", EOMONTH($A339, 0))</f>
        <v>279.16000000000003</v>
      </c>
      <c r="F339" s="141">
        <f>_xll.GetPrice(F$2, "MonthlyAverage", "Mid", EOMONTH($A339, 0))</f>
        <v>282.75</v>
      </c>
      <c r="G339" s="127">
        <f t="shared" ref="G339:G342" si="91">F339-E339</f>
        <v>3.589999999999975</v>
      </c>
      <c r="H339" s="141">
        <f>_xll.GetPrice(H$2, "MonthlyAverage", "Mid", EOMONTH($A339, 0))</f>
        <v>278.25</v>
      </c>
      <c r="I339" s="141">
        <f>_xll.GetPrice(I$2, "MonthlyAverage", "Mid", EOMONTH($A339, 0))</f>
        <v>283.25</v>
      </c>
      <c r="J339" s="127">
        <f t="shared" ref="J339:J342" si="92">I339-H339</f>
        <v>5</v>
      </c>
      <c r="K339" s="141">
        <f>_xll.GetPrice(K$2, , "Mid", EOMONTH($A339, 0))</f>
        <v>245</v>
      </c>
      <c r="L339" s="141">
        <f>_xll.GetPrice(L$2, , "Mid", EOMONTH($A339, 0))</f>
        <v>247.5</v>
      </c>
      <c r="M339" s="127">
        <f t="shared" si="83"/>
        <v>2.5</v>
      </c>
      <c r="N339" s="141">
        <f>_xll.GetPrice(N$2, , "Mid", EOMONTH($A339, 0))</f>
        <v>230</v>
      </c>
      <c r="O339" s="141">
        <f>_xll.GetPrice(O$2, , "Mid", EOMONTH($A339, 0))</f>
        <v>247.5</v>
      </c>
      <c r="P339" s="127">
        <f t="shared" si="84"/>
        <v>17.5</v>
      </c>
      <c r="Q339" s="141">
        <f>_xll.GetPrice(Q$2, "MonthlyAverage", "Mid", EOMONTH($A339, 0))</f>
        <v>104.38</v>
      </c>
      <c r="R339" s="141">
        <f>_xll.GetPrice(R$2, , "Mid", EOMONTH($A339, 0))</f>
        <v>122.5</v>
      </c>
      <c r="S339" s="141">
        <f>_xll.GetPrice(S$2, , "Mid", EOMONTH($A339, 0))</f>
        <v>142.5</v>
      </c>
      <c r="T339" s="127">
        <f>S339-R339</f>
        <v>20</v>
      </c>
      <c r="U339" s="141">
        <f>_xll.GetPrice(U$2, "MonthlyAverage", "Mid", EOMONTH($A339, 0))</f>
        <v>288.75</v>
      </c>
      <c r="V339" s="141">
        <f>_xll.GetPrice(V$2, "MonthlyAverage", "Mid", EOMONTH($A339, 0))</f>
        <v>316.29000000000002</v>
      </c>
      <c r="W339" s="127">
        <f t="shared" ref="W339:W342" si="93">V339-U339</f>
        <v>27.54000000000002</v>
      </c>
      <c r="X339" s="141">
        <f>_xll.GetPrice(X$2, "MonthlyAverage", "Mid", EOMONTH($A339, 0))</f>
        <v>276.35000000000002</v>
      </c>
      <c r="Y339" s="141">
        <f>_xll.GetPrice(Y$2, "MonthlyAverage", "Mid", EOMONTH($A339, 0))</f>
        <v>281.77</v>
      </c>
      <c r="Z339" s="141">
        <f>_xll.GetPrice(Z$2, "MonthlyAverage", "Mid", EOMONTH($A339, 0))</f>
        <v>275.42</v>
      </c>
      <c r="AA339" s="141">
        <f>_xll.GetPrice(AA$2, "MonthlyAverage", "Mid", EOMONTH($A339, 0))</f>
        <v>280.45</v>
      </c>
      <c r="AB339" s="127">
        <f t="shared" ref="AB339:AB342" si="94">AA339-Z339</f>
        <v>5.0299999999999727</v>
      </c>
      <c r="AC339" s="142">
        <f t="shared" si="85"/>
        <v>15</v>
      </c>
      <c r="AD339" s="119">
        <f t="shared" si="86"/>
        <v>0</v>
      </c>
      <c r="AE339" s="119">
        <f t="shared" si="87"/>
        <v>-6.1999999999999886</v>
      </c>
      <c r="AF339" s="119">
        <f t="shared" si="88"/>
        <v>12.29000000000002</v>
      </c>
      <c r="AG339" s="119">
        <f t="shared" si="89"/>
        <v>6.3499999999999659</v>
      </c>
      <c r="AH339" s="119"/>
      <c r="AI339" s="119"/>
      <c r="AJ339" s="119"/>
      <c r="AK339" s="119"/>
      <c r="AL339" s="119"/>
      <c r="AM339" s="119"/>
      <c r="AN339" s="119"/>
      <c r="AO339" s="119"/>
      <c r="AP339" s="119"/>
      <c r="AQ339" s="119"/>
      <c r="AR339" s="119"/>
      <c r="AS339" s="119"/>
      <c r="AT339" s="119"/>
      <c r="AU339" s="119"/>
      <c r="AV339" s="119"/>
      <c r="AW339" s="119"/>
      <c r="AX339" s="119"/>
      <c r="AY339" s="119"/>
      <c r="AZ339" s="119"/>
      <c r="BA339" s="119"/>
      <c r="BB339" s="119"/>
      <c r="BC339" s="119"/>
      <c r="BD339" s="119"/>
      <c r="BE339" s="119"/>
      <c r="BF339" s="119"/>
      <c r="BG339" s="119"/>
      <c r="BH339" s="119"/>
      <c r="BI339" s="119"/>
      <c r="BJ339" s="119"/>
      <c r="BK339" s="119"/>
      <c r="BL339" s="119"/>
      <c r="BM339" s="119"/>
      <c r="BN339" s="119"/>
      <c r="BO339" s="119"/>
      <c r="BP339" s="119"/>
      <c r="BQ339" s="119"/>
      <c r="BR339" s="119"/>
      <c r="BS339" s="119"/>
      <c r="BT339" s="119"/>
      <c r="BU339" s="119"/>
      <c r="BV339" s="119"/>
      <c r="BW339" s="119"/>
      <c r="BX339" s="119"/>
      <c r="BY339" s="119"/>
      <c r="BZ339" s="119"/>
      <c r="CA339" s="119"/>
      <c r="CB339" s="119"/>
      <c r="CC339" s="119"/>
      <c r="CD339" s="119"/>
      <c r="CE339" s="119"/>
      <c r="CF339" s="119"/>
      <c r="CG339" s="119"/>
      <c r="CH339" s="119"/>
      <c r="CI339" s="119"/>
      <c r="CJ339" s="119"/>
      <c r="CK339" s="119"/>
      <c r="CL339" s="119"/>
      <c r="CM339" s="119"/>
      <c r="CN339" s="119"/>
      <c r="CO339" s="119"/>
      <c r="CP339" s="119"/>
      <c r="CQ339" s="119"/>
      <c r="CR339" s="119"/>
      <c r="CS339" s="119"/>
      <c r="CT339" s="119"/>
      <c r="CU339" s="119"/>
      <c r="CV339" s="119"/>
      <c r="CW339" s="119"/>
      <c r="CX339" s="119"/>
      <c r="CY339" s="119"/>
      <c r="CZ339" s="119"/>
      <c r="DA339" s="119"/>
      <c r="DB339" s="119"/>
      <c r="DC339" s="119"/>
      <c r="DD339" s="119"/>
      <c r="DE339" s="119"/>
      <c r="DF339" s="119"/>
      <c r="DG339" s="119"/>
      <c r="DH339" s="119"/>
      <c r="DI339" s="119"/>
      <c r="DJ339" s="119"/>
      <c r="DK339" s="119"/>
      <c r="DL339" s="119"/>
      <c r="DM339" s="119"/>
      <c r="DN339" s="119"/>
      <c r="DO339" s="119"/>
      <c r="DP339" s="119"/>
      <c r="DQ339" s="119"/>
      <c r="DR339" s="119"/>
      <c r="DS339" s="119"/>
      <c r="DT339" s="119"/>
      <c r="DU339" s="119"/>
      <c r="DV339" s="119"/>
      <c r="DW339" s="119"/>
      <c r="DX339" s="119"/>
      <c r="DY339" s="119"/>
      <c r="DZ339" s="119"/>
      <c r="EA339" s="119"/>
      <c r="EB339" s="119"/>
      <c r="EC339" s="119"/>
      <c r="ED339" s="119"/>
      <c r="EE339" s="119"/>
      <c r="EF339" s="119"/>
      <c r="EG339" s="119"/>
      <c r="EH339" s="119"/>
      <c r="EI339" s="119"/>
      <c r="EJ339" s="119"/>
      <c r="EK339" s="119"/>
      <c r="EL339" s="119"/>
      <c r="EM339" s="119"/>
      <c r="EN339" s="119"/>
      <c r="EO339" s="119"/>
      <c r="EP339" s="119"/>
      <c r="EQ339" s="119"/>
      <c r="ER339" s="119"/>
      <c r="ES339" s="119"/>
      <c r="ET339" s="119"/>
      <c r="EU339" s="119"/>
      <c r="EV339" s="119"/>
      <c r="EW339" s="119"/>
      <c r="EX339" s="119"/>
      <c r="EY339" s="119"/>
      <c r="EZ339" s="119"/>
      <c r="FA339" s="119"/>
      <c r="FB339" s="119"/>
      <c r="FC339" s="119"/>
    </row>
    <row r="340" spans="1:159" s="120" customFormat="1" x14ac:dyDescent="0.3">
      <c r="A340" s="124">
        <v>44105</v>
      </c>
      <c r="B340" s="143">
        <f>_xll.GetPrice(B$2, "MonthlyAverage", "Mid", EOMONTH($A340, 0))</f>
        <v>281.11</v>
      </c>
      <c r="C340" s="141">
        <f>_xll.GetPrice(C$2, "MonthlyAverage", "Mid", EOMONTH($A340, 0))</f>
        <v>291.7</v>
      </c>
      <c r="D340" s="127">
        <f t="shared" si="90"/>
        <v>10.589999999999975</v>
      </c>
      <c r="E340" s="141">
        <f>_xll.GetPrice(E$2, "MonthlyAverage", "Mid", EOMONTH($A340, 0))</f>
        <v>266.49</v>
      </c>
      <c r="F340" s="141">
        <f>_xll.GetPrice(F$2, "MonthlyAverage", "Mid", EOMONTH($A340, 0))</f>
        <v>268.10000000000002</v>
      </c>
      <c r="G340" s="127">
        <f t="shared" si="91"/>
        <v>1.6100000000000136</v>
      </c>
      <c r="H340" s="141">
        <f>_xll.GetPrice(H$2, "MonthlyAverage", "Mid", EOMONTH($A340, 0))</f>
        <v>267.60000000000002</v>
      </c>
      <c r="I340" s="141">
        <f>_xll.GetPrice(I$2, "MonthlyAverage", "Mid", EOMONTH($A340, 0))</f>
        <v>272.60000000000002</v>
      </c>
      <c r="J340" s="127">
        <f t="shared" si="92"/>
        <v>5</v>
      </c>
      <c r="K340" s="141">
        <f>_xll.GetPrice(K$2, , "Mid", EOMONTH($A340, 0))</f>
        <v>242.5</v>
      </c>
      <c r="L340" s="141">
        <f>_xll.GetPrice(L$2, , "Mid", EOMONTH($A340, 0))</f>
        <v>247.5</v>
      </c>
      <c r="M340" s="127">
        <f t="shared" si="83"/>
        <v>5</v>
      </c>
      <c r="N340" s="141">
        <f>_xll.GetPrice(N$2, , "Mid", EOMONTH($A340, 0))</f>
        <v>230</v>
      </c>
      <c r="O340" s="141">
        <f>_xll.GetPrice(O$2, , "Mid", EOMONTH($A340, 0))</f>
        <v>250</v>
      </c>
      <c r="P340" s="127">
        <f t="shared" si="84"/>
        <v>20</v>
      </c>
      <c r="Q340" s="141">
        <f>_xll.GetPrice(Q$2, "MonthlyAverage", "Mid", EOMONTH($A340, 0))</f>
        <v>101</v>
      </c>
      <c r="R340" s="141">
        <f>_xll.GetPrice(R$2, , "Mid", EOMONTH($A340, 0))</f>
        <v>117.5</v>
      </c>
      <c r="S340" s="141">
        <f>_xll.GetPrice(S$2, , "Mid", EOMONTH($A340, 0))</f>
        <v>137.5</v>
      </c>
      <c r="T340" s="127">
        <f t="shared" ref="T340:T342" si="95">S340-R340</f>
        <v>20</v>
      </c>
      <c r="U340" s="141">
        <f>_xll.GetPrice(U$2, "MonthlyAverage", "Mid", EOMONTH($A340, 0))</f>
        <v>283.5</v>
      </c>
      <c r="V340" s="141">
        <f>_xll.GetPrice(V$2, "MonthlyAverage", "Mid", EOMONTH($A340, 0))</f>
        <v>312</v>
      </c>
      <c r="W340" s="127">
        <f t="shared" si="93"/>
        <v>28.5</v>
      </c>
      <c r="X340" s="141">
        <f>_xll.GetPrice(X$2, "MonthlyAverage", "Mid", EOMONTH($A340, 0))</f>
        <v>272.73</v>
      </c>
      <c r="Y340" s="141">
        <f>_xll.GetPrice(Y$2, "MonthlyAverage", "Mid", EOMONTH($A340, 0))</f>
        <v>287.23</v>
      </c>
      <c r="Z340" s="141">
        <f>_xll.GetPrice(Z$2, "MonthlyAverage", "Mid", EOMONTH($A340, 0))</f>
        <v>268.22000000000003</v>
      </c>
      <c r="AA340" s="141">
        <f>_xll.GetPrice(AA$2, "MonthlyAverage", "Mid", EOMONTH($A340, 0))</f>
        <v>273.43</v>
      </c>
      <c r="AB340" s="127">
        <f t="shared" si="94"/>
        <v>5.2099999999999795</v>
      </c>
      <c r="AC340" s="142">
        <f t="shared" si="85"/>
        <v>12.5</v>
      </c>
      <c r="AD340" s="119">
        <f t="shared" si="86"/>
        <v>-2.5</v>
      </c>
      <c r="AE340" s="119">
        <f t="shared" si="87"/>
        <v>2.3899999999999864</v>
      </c>
      <c r="AF340" s="119">
        <f t="shared" si="88"/>
        <v>20.300000000000011</v>
      </c>
      <c r="AG340" s="119">
        <f t="shared" si="89"/>
        <v>19.009999999999991</v>
      </c>
      <c r="AH340" s="119"/>
      <c r="AI340" s="119"/>
      <c r="AJ340" s="119"/>
      <c r="AK340" s="119"/>
      <c r="AL340" s="119"/>
      <c r="AM340" s="119"/>
      <c r="AN340" s="119"/>
      <c r="AO340" s="119"/>
      <c r="AP340" s="119"/>
      <c r="AQ340" s="119"/>
      <c r="AR340" s="119"/>
      <c r="AS340" s="119"/>
      <c r="AT340" s="119"/>
      <c r="AU340" s="119"/>
      <c r="AV340" s="119"/>
      <c r="AW340" s="119"/>
      <c r="AX340" s="119"/>
      <c r="AY340" s="119"/>
      <c r="AZ340" s="119"/>
      <c r="BA340" s="119"/>
      <c r="BB340" s="119"/>
      <c r="BC340" s="119"/>
      <c r="BD340" s="119"/>
      <c r="BE340" s="119"/>
      <c r="BF340" s="119"/>
      <c r="BG340" s="119"/>
      <c r="BH340" s="119"/>
      <c r="BI340" s="119"/>
      <c r="BJ340" s="119"/>
      <c r="BK340" s="119"/>
      <c r="BL340" s="119"/>
      <c r="BM340" s="119"/>
      <c r="BN340" s="119"/>
      <c r="BO340" s="119"/>
      <c r="BP340" s="119"/>
      <c r="BQ340" s="119"/>
      <c r="BR340" s="119"/>
      <c r="BS340" s="119"/>
      <c r="BT340" s="119"/>
      <c r="BU340" s="119"/>
      <c r="BV340" s="119"/>
      <c r="BW340" s="119"/>
      <c r="BX340" s="119"/>
      <c r="BY340" s="119"/>
      <c r="BZ340" s="119"/>
      <c r="CA340" s="119"/>
      <c r="CB340" s="119"/>
      <c r="CC340" s="119"/>
      <c r="CD340" s="119"/>
      <c r="CE340" s="119"/>
      <c r="CF340" s="119"/>
      <c r="CG340" s="119"/>
      <c r="CH340" s="119"/>
      <c r="CI340" s="119"/>
      <c r="CJ340" s="119"/>
      <c r="CK340" s="119"/>
      <c r="CL340" s="119"/>
      <c r="CM340" s="119"/>
      <c r="CN340" s="119"/>
      <c r="CO340" s="119"/>
      <c r="CP340" s="119"/>
      <c r="CQ340" s="119"/>
      <c r="CR340" s="119"/>
      <c r="CS340" s="119"/>
      <c r="CT340" s="119"/>
      <c r="CU340" s="119"/>
      <c r="CV340" s="119"/>
      <c r="CW340" s="119"/>
      <c r="CX340" s="119"/>
      <c r="CY340" s="119"/>
      <c r="CZ340" s="119"/>
      <c r="DA340" s="119"/>
      <c r="DB340" s="119"/>
      <c r="DC340" s="119"/>
      <c r="DD340" s="119"/>
      <c r="DE340" s="119"/>
      <c r="DF340" s="119"/>
      <c r="DG340" s="119"/>
      <c r="DH340" s="119"/>
      <c r="DI340" s="119"/>
      <c r="DJ340" s="119"/>
      <c r="DK340" s="119"/>
      <c r="DL340" s="119"/>
      <c r="DM340" s="119"/>
      <c r="DN340" s="119"/>
      <c r="DO340" s="119"/>
      <c r="DP340" s="119"/>
      <c r="DQ340" s="119"/>
      <c r="DR340" s="119"/>
      <c r="DS340" s="119"/>
      <c r="DT340" s="119"/>
      <c r="DU340" s="119"/>
      <c r="DV340" s="119"/>
      <c r="DW340" s="119"/>
      <c r="DX340" s="119"/>
      <c r="DY340" s="119"/>
      <c r="DZ340" s="119"/>
      <c r="EA340" s="119"/>
      <c r="EB340" s="119"/>
      <c r="EC340" s="119"/>
      <c r="ED340" s="119"/>
      <c r="EE340" s="119"/>
      <c r="EF340" s="119"/>
      <c r="EG340" s="119"/>
      <c r="EH340" s="119"/>
      <c r="EI340" s="119"/>
      <c r="EJ340" s="119"/>
      <c r="EK340" s="119"/>
      <c r="EL340" s="119"/>
      <c r="EM340" s="119"/>
      <c r="EN340" s="119"/>
      <c r="EO340" s="119"/>
      <c r="EP340" s="119"/>
      <c r="EQ340" s="119"/>
      <c r="ER340" s="119"/>
      <c r="ES340" s="119"/>
      <c r="ET340" s="119"/>
      <c r="EU340" s="119"/>
      <c r="EV340" s="119"/>
      <c r="EW340" s="119"/>
      <c r="EX340" s="119"/>
      <c r="EY340" s="119"/>
      <c r="EZ340" s="119"/>
      <c r="FA340" s="119"/>
      <c r="FB340" s="119"/>
      <c r="FC340" s="119"/>
    </row>
    <row r="341" spans="1:159" s="120" customFormat="1" x14ac:dyDescent="0.3">
      <c r="A341" s="124">
        <v>44136</v>
      </c>
      <c r="B341" s="143">
        <f>_xll.GetPrice(B$2, "MonthlyAverage", "Mid", EOMONTH($A341, 0))</f>
        <v>312.25</v>
      </c>
      <c r="C341" s="141">
        <f>_xll.GetPrice(C$2, "MonthlyAverage", "Mid", EOMONTH($A341, 0))</f>
        <v>322.13</v>
      </c>
      <c r="D341" s="127">
        <f t="shared" si="90"/>
        <v>9.8799999999999955</v>
      </c>
      <c r="E341" s="141">
        <f>_xll.GetPrice(E$2, "MonthlyAverage", "Mid", EOMONTH($A341, 0))</f>
        <v>294.51</v>
      </c>
      <c r="F341" s="141">
        <f>_xll.GetPrice(F$2, "MonthlyAverage", "Mid", EOMONTH($A341, 0))</f>
        <v>303.13</v>
      </c>
      <c r="G341" s="127">
        <f t="shared" si="91"/>
        <v>8.6200000000000045</v>
      </c>
      <c r="H341" s="141">
        <f>_xll.GetPrice(H$2, "MonthlyAverage", "Mid", EOMONTH($A341, 0))</f>
        <v>298.25</v>
      </c>
      <c r="I341" s="141">
        <f>_xll.GetPrice(I$2, "MonthlyAverage", "Mid", EOMONTH($A341, 0))</f>
        <v>307.5</v>
      </c>
      <c r="J341" s="127">
        <f t="shared" si="92"/>
        <v>9.25</v>
      </c>
      <c r="K341" s="141">
        <f>_xll.GetPrice(K$2, , "Mid", EOMONTH($A341, 0))</f>
        <v>242.5</v>
      </c>
      <c r="L341" s="141">
        <f>_xll.GetPrice(L$2, , "Mid", EOMONTH($A341, 0))</f>
        <v>247.5</v>
      </c>
      <c r="M341" s="127">
        <f t="shared" si="83"/>
        <v>5</v>
      </c>
      <c r="N341" s="141">
        <f>_xll.GetPrice(N$2, , "Mid", EOMONTH($A341, 0))</f>
        <v>230</v>
      </c>
      <c r="O341" s="141">
        <f>_xll.GetPrice(O$2, , "Mid", EOMONTH($A341, 0))</f>
        <v>247.5</v>
      </c>
      <c r="P341" s="127">
        <f t="shared" si="84"/>
        <v>17.5</v>
      </c>
      <c r="Q341" s="141">
        <f>_xll.GetPrice(Q$2, "MonthlyAverage", "Mid", EOMONTH($A341, 0))</f>
        <v>106.25</v>
      </c>
      <c r="R341" s="141">
        <f>_xll.GetPrice(R$2, , "Mid", EOMONTH($A341, 0))</f>
        <v>127.5</v>
      </c>
      <c r="S341" s="141">
        <f>_xll.GetPrice(S$2, , "Mid", EOMONTH($A341, 0))</f>
        <v>147.5</v>
      </c>
      <c r="T341" s="127">
        <f t="shared" si="95"/>
        <v>20</v>
      </c>
      <c r="U341" s="141">
        <f>_xll.GetPrice(U$2, "MonthlyAverage", "Mid", EOMONTH($A341, 0))</f>
        <v>323.75</v>
      </c>
      <c r="V341" s="141">
        <f>_xll.GetPrice(V$2, "MonthlyAverage", "Mid", EOMONTH($A341, 0))</f>
        <v>347.17</v>
      </c>
      <c r="W341" s="127">
        <f t="shared" si="93"/>
        <v>23.420000000000016</v>
      </c>
      <c r="X341" s="141">
        <f>_xll.GetPrice(X$2, "MonthlyAverage", "Mid", EOMONTH($A341, 0))</f>
        <v>300.17</v>
      </c>
      <c r="Y341" s="141">
        <f>_xll.GetPrice(Y$2, "MonthlyAverage", "Mid", EOMONTH($A341, 0))</f>
        <v>302.74</v>
      </c>
      <c r="Z341" s="141">
        <f>_xll.GetPrice(Z$2, "MonthlyAverage", "Mid", EOMONTH($A341, 0))</f>
        <v>276.3</v>
      </c>
      <c r="AA341" s="141">
        <f>_xll.GetPrice(AA$2, "MonthlyAverage", "Mid", EOMONTH($A341, 0))</f>
        <v>278.76</v>
      </c>
      <c r="AB341" s="127">
        <f t="shared" si="94"/>
        <v>2.4599999999999795</v>
      </c>
      <c r="AC341" s="142">
        <f t="shared" si="85"/>
        <v>12.5</v>
      </c>
      <c r="AD341" s="119">
        <f t="shared" si="86"/>
        <v>0</v>
      </c>
      <c r="AE341" s="119">
        <f t="shared" si="87"/>
        <v>11.5</v>
      </c>
      <c r="AF341" s="119">
        <f t="shared" si="88"/>
        <v>25.04000000000002</v>
      </c>
      <c r="AG341" s="119">
        <f t="shared" si="89"/>
        <v>26.439999999999998</v>
      </c>
      <c r="AH341" s="119"/>
      <c r="AI341" s="119"/>
      <c r="AJ341" s="119"/>
      <c r="AK341" s="119"/>
      <c r="AL341" s="119"/>
      <c r="AM341" s="119"/>
      <c r="AN341" s="119"/>
      <c r="AO341" s="119"/>
      <c r="AP341" s="119"/>
      <c r="AQ341" s="119"/>
      <c r="AR341" s="119"/>
      <c r="AS341" s="119"/>
      <c r="AT341" s="119"/>
      <c r="AU341" s="119"/>
      <c r="AV341" s="119"/>
      <c r="AW341" s="119"/>
      <c r="AX341" s="119"/>
      <c r="AY341" s="119"/>
      <c r="AZ341" s="119"/>
      <c r="BA341" s="119"/>
      <c r="BB341" s="119"/>
      <c r="BC341" s="119"/>
      <c r="BD341" s="119"/>
      <c r="BE341" s="119"/>
      <c r="BF341" s="119"/>
      <c r="BG341" s="119"/>
      <c r="BH341" s="119"/>
      <c r="BI341" s="119"/>
      <c r="BJ341" s="119"/>
      <c r="BK341" s="119"/>
      <c r="BL341" s="119"/>
      <c r="BM341" s="119"/>
      <c r="BN341" s="119"/>
      <c r="BO341" s="119"/>
      <c r="BP341" s="119"/>
      <c r="BQ341" s="119"/>
      <c r="BR341" s="119"/>
      <c r="BS341" s="119"/>
      <c r="BT341" s="119"/>
      <c r="BU341" s="119"/>
      <c r="BV341" s="119"/>
      <c r="BW341" s="119"/>
      <c r="BX341" s="119"/>
      <c r="BY341" s="119"/>
      <c r="BZ341" s="119"/>
      <c r="CA341" s="119"/>
      <c r="CB341" s="119"/>
      <c r="CC341" s="119"/>
      <c r="CD341" s="119"/>
      <c r="CE341" s="119"/>
      <c r="CF341" s="119"/>
      <c r="CG341" s="119"/>
      <c r="CH341" s="119"/>
      <c r="CI341" s="119"/>
      <c r="CJ341" s="119"/>
      <c r="CK341" s="119"/>
      <c r="CL341" s="119"/>
      <c r="CM341" s="119"/>
      <c r="CN341" s="119"/>
      <c r="CO341" s="119"/>
      <c r="CP341" s="119"/>
      <c r="CQ341" s="119"/>
      <c r="CR341" s="119"/>
      <c r="CS341" s="119"/>
      <c r="CT341" s="119"/>
      <c r="CU341" s="119"/>
      <c r="CV341" s="119"/>
      <c r="CW341" s="119"/>
      <c r="CX341" s="119"/>
      <c r="CY341" s="119"/>
      <c r="CZ341" s="119"/>
      <c r="DA341" s="119"/>
      <c r="DB341" s="119"/>
      <c r="DC341" s="119"/>
      <c r="DD341" s="119"/>
      <c r="DE341" s="119"/>
      <c r="DF341" s="119"/>
      <c r="DG341" s="119"/>
      <c r="DH341" s="119"/>
      <c r="DI341" s="119"/>
      <c r="DJ341" s="119"/>
      <c r="DK341" s="119"/>
      <c r="DL341" s="119"/>
      <c r="DM341" s="119"/>
      <c r="DN341" s="119"/>
      <c r="DO341" s="119"/>
      <c r="DP341" s="119"/>
      <c r="DQ341" s="119"/>
      <c r="DR341" s="119"/>
      <c r="DS341" s="119"/>
      <c r="DT341" s="119"/>
      <c r="DU341" s="119"/>
      <c r="DV341" s="119"/>
      <c r="DW341" s="119"/>
      <c r="DX341" s="119"/>
      <c r="DY341" s="119"/>
      <c r="DZ341" s="119"/>
      <c r="EA341" s="119"/>
      <c r="EB341" s="119"/>
      <c r="EC341" s="119"/>
      <c r="ED341" s="119"/>
      <c r="EE341" s="119"/>
      <c r="EF341" s="119"/>
      <c r="EG341" s="119"/>
      <c r="EH341" s="119"/>
      <c r="EI341" s="119"/>
      <c r="EJ341" s="119"/>
      <c r="EK341" s="119"/>
      <c r="EL341" s="119"/>
      <c r="EM341" s="119"/>
      <c r="EN341" s="119"/>
      <c r="EO341" s="119"/>
      <c r="EP341" s="119"/>
      <c r="EQ341" s="119"/>
      <c r="ER341" s="119"/>
      <c r="ES341" s="119"/>
      <c r="ET341" s="119"/>
      <c r="EU341" s="119"/>
      <c r="EV341" s="119"/>
      <c r="EW341" s="119"/>
      <c r="EX341" s="119"/>
      <c r="EY341" s="119"/>
      <c r="EZ341" s="119"/>
      <c r="FA341" s="119"/>
      <c r="FB341" s="119"/>
      <c r="FC341" s="119"/>
    </row>
    <row r="342" spans="1:159" s="120" customFormat="1" x14ac:dyDescent="0.3">
      <c r="A342" s="124">
        <v>44166</v>
      </c>
      <c r="B342" s="143">
        <f>_xll.GetPrice(B$2, "MonthlyAverage", "Mid", EOMONTH($A342, 0))</f>
        <v>413.13</v>
      </c>
      <c r="C342" s="141">
        <f>_xll.GetPrice(C$2, "MonthlyAverage", "Mid", EOMONTH($A342, 0))</f>
        <v>435.1</v>
      </c>
      <c r="D342" s="127">
        <f t="shared" si="90"/>
        <v>21.970000000000027</v>
      </c>
      <c r="E342" s="141">
        <f>_xll.GetPrice(E$2, "MonthlyAverage", "Mid", EOMONTH($A342, 0))</f>
        <v>386.93</v>
      </c>
      <c r="F342" s="141">
        <f>_xll.GetPrice(F$2, "MonthlyAverage", "Mid", EOMONTH($A342, 0))</f>
        <v>405.9</v>
      </c>
      <c r="G342" s="127">
        <f t="shared" si="91"/>
        <v>18.96999999999997</v>
      </c>
      <c r="H342" s="141">
        <f>_xll.GetPrice(H$2, "MonthlyAverage", "Mid", EOMONTH($A342, 0))</f>
        <v>403.8</v>
      </c>
      <c r="I342" s="141">
        <f>_xll.GetPrice(I$2, "MonthlyAverage", "Mid", EOMONTH($A342, 0))</f>
        <v>408.8</v>
      </c>
      <c r="J342" s="127">
        <f t="shared" si="92"/>
        <v>5</v>
      </c>
      <c r="K342" s="141">
        <f>_xll.GetPrice(K$2, , "Mid", EOMONTH($A342, 0))</f>
        <v>297.5</v>
      </c>
      <c r="L342" s="141">
        <f>_xll.GetPrice(L$2, , "Mid", EOMONTH($A342, 0))</f>
        <v>302.5</v>
      </c>
      <c r="M342" s="127">
        <f t="shared" ref="M342" si="96">L342-K342</f>
        <v>5</v>
      </c>
      <c r="N342" s="141">
        <f>_xll.GetPrice(N$2, , "Mid", EOMONTH($A342, 0))</f>
        <v>262.5</v>
      </c>
      <c r="O342" s="141">
        <f>_xll.GetPrice(O$2, , "Mid", EOMONTH($A342, 0))</f>
        <v>287.5</v>
      </c>
      <c r="P342" s="127">
        <f t="shared" ref="P342" si="97">O342-N342</f>
        <v>25</v>
      </c>
      <c r="Q342" s="141">
        <f>_xll.GetPrice(Q$2, "MonthlyAverage", "Mid", EOMONTH($A342, 0))</f>
        <v>123.5</v>
      </c>
      <c r="R342" s="141">
        <f>_xll.GetPrice(R$2, , "Mid", EOMONTH($A342, 0))</f>
        <v>152.5</v>
      </c>
      <c r="S342" s="141">
        <f>_xll.GetPrice(S$2, , "Mid", EOMONTH($A342, 0))</f>
        <v>172.5</v>
      </c>
      <c r="T342" s="127">
        <f t="shared" si="95"/>
        <v>20</v>
      </c>
      <c r="U342" s="141">
        <f>_xll.GetPrice(U$2, "MonthlyAverage", "Mid", EOMONTH($A342, 0))</f>
        <v>392</v>
      </c>
      <c r="V342" s="141">
        <f>_xll.GetPrice(V$2, "MonthlyAverage", "Mid", EOMONTH($A342, 0))</f>
        <v>426.19</v>
      </c>
      <c r="W342" s="127">
        <f t="shared" si="93"/>
        <v>34.19</v>
      </c>
      <c r="X342" s="141">
        <f>_xll.GetPrice(X$2, "MonthlyAverage", "Mid", EOMONTH($A342, 0))</f>
        <v>388.25</v>
      </c>
      <c r="Y342" s="141">
        <f>_xll.GetPrice(Y$2, "MonthlyAverage", "Mid", EOMONTH($A342, 0))</f>
        <v>343</v>
      </c>
      <c r="Z342" s="141">
        <f>_xll.GetPrice(Z$2, "MonthlyAverage", "Mid", EOMONTH($A342, 0))</f>
        <v>350.55</v>
      </c>
      <c r="AA342" s="141">
        <f>_xll.GetPrice(AA$2, "MonthlyAverage", "Mid", EOMONTH($A342, 0))</f>
        <v>353.57</v>
      </c>
      <c r="AB342" s="127">
        <f t="shared" si="94"/>
        <v>3.0199999999999818</v>
      </c>
      <c r="AC342" s="142">
        <f t="shared" si="85"/>
        <v>35</v>
      </c>
      <c r="AD342" s="119">
        <f t="shared" si="86"/>
        <v>15</v>
      </c>
      <c r="AE342" s="119">
        <f t="shared" si="87"/>
        <v>-21.129999999999995</v>
      </c>
      <c r="AF342" s="119">
        <f t="shared" si="88"/>
        <v>-8.910000000000025</v>
      </c>
      <c r="AG342" s="119">
        <f t="shared" si="89"/>
        <v>-7.5500000000000114</v>
      </c>
      <c r="AH342" s="119"/>
      <c r="AI342" s="119"/>
      <c r="AJ342" s="119"/>
      <c r="AK342" s="119"/>
      <c r="AL342" s="119"/>
      <c r="AM342" s="119"/>
      <c r="AN342" s="119"/>
      <c r="AO342" s="119"/>
      <c r="AP342" s="119"/>
      <c r="AQ342" s="119"/>
      <c r="AR342" s="119"/>
      <c r="AS342" s="119"/>
      <c r="AT342" s="119"/>
      <c r="AU342" s="119"/>
      <c r="AV342" s="119"/>
      <c r="AW342" s="119"/>
      <c r="AX342" s="119"/>
      <c r="AY342" s="119"/>
      <c r="AZ342" s="119"/>
      <c r="BA342" s="119"/>
      <c r="BB342" s="119"/>
      <c r="BC342" s="119"/>
      <c r="BD342" s="119"/>
      <c r="BE342" s="119"/>
      <c r="BF342" s="119"/>
      <c r="BG342" s="119"/>
      <c r="BH342" s="119"/>
      <c r="BI342" s="119"/>
      <c r="BJ342" s="119"/>
      <c r="BK342" s="119"/>
      <c r="BL342" s="119"/>
      <c r="BM342" s="119"/>
      <c r="BN342" s="119"/>
      <c r="BO342" s="119"/>
      <c r="BP342" s="119"/>
      <c r="BQ342" s="119"/>
      <c r="BR342" s="119"/>
      <c r="BS342" s="119"/>
      <c r="BT342" s="119"/>
      <c r="BU342" s="119"/>
      <c r="BV342" s="119"/>
      <c r="BW342" s="119"/>
      <c r="BX342" s="119"/>
      <c r="BY342" s="119"/>
      <c r="BZ342" s="119"/>
      <c r="CA342" s="119"/>
      <c r="CB342" s="119"/>
      <c r="CC342" s="119"/>
      <c r="CD342" s="119"/>
      <c r="CE342" s="119"/>
      <c r="CF342" s="119"/>
      <c r="CG342" s="119"/>
      <c r="CH342" s="119"/>
      <c r="CI342" s="119"/>
      <c r="CJ342" s="119"/>
      <c r="CK342" s="119"/>
      <c r="CL342" s="119"/>
      <c r="CM342" s="119"/>
      <c r="CN342" s="119"/>
      <c r="CO342" s="119"/>
      <c r="CP342" s="119"/>
      <c r="CQ342" s="119"/>
      <c r="CR342" s="119"/>
      <c r="CS342" s="119"/>
      <c r="CT342" s="119"/>
      <c r="CU342" s="119"/>
      <c r="CV342" s="119"/>
      <c r="CW342" s="119"/>
      <c r="CX342" s="119"/>
      <c r="CY342" s="119"/>
      <c r="CZ342" s="119"/>
      <c r="DA342" s="119"/>
      <c r="DB342" s="119"/>
      <c r="DC342" s="119"/>
      <c r="DD342" s="119"/>
      <c r="DE342" s="119"/>
      <c r="DF342" s="119"/>
      <c r="DG342" s="119"/>
      <c r="DH342" s="119"/>
      <c r="DI342" s="119"/>
      <c r="DJ342" s="119"/>
      <c r="DK342" s="119"/>
      <c r="DL342" s="119"/>
      <c r="DM342" s="119"/>
      <c r="DN342" s="119"/>
      <c r="DO342" s="119"/>
      <c r="DP342" s="119"/>
      <c r="DQ342" s="119"/>
      <c r="DR342" s="119"/>
      <c r="DS342" s="119"/>
      <c r="DT342" s="119"/>
      <c r="DU342" s="119"/>
      <c r="DV342" s="119"/>
      <c r="DW342" s="119"/>
      <c r="DX342" s="119"/>
      <c r="DY342" s="119"/>
      <c r="DZ342" s="119"/>
      <c r="EA342" s="119"/>
      <c r="EB342" s="119"/>
      <c r="EC342" s="119"/>
      <c r="ED342" s="119"/>
      <c r="EE342" s="119"/>
      <c r="EF342" s="119"/>
      <c r="EG342" s="119"/>
      <c r="EH342" s="119"/>
      <c r="EI342" s="119"/>
      <c r="EJ342" s="119"/>
      <c r="EK342" s="119"/>
      <c r="EL342" s="119"/>
      <c r="EM342" s="119"/>
      <c r="EN342" s="119"/>
      <c r="EO342" s="119"/>
      <c r="EP342" s="119"/>
      <c r="EQ342" s="119"/>
      <c r="ER342" s="119"/>
      <c r="ES342" s="119"/>
      <c r="ET342" s="119"/>
      <c r="EU342" s="119"/>
      <c r="EV342" s="119"/>
      <c r="EW342" s="119"/>
      <c r="EX342" s="119"/>
      <c r="EY342" s="119"/>
      <c r="EZ342" s="119"/>
      <c r="FA342" s="119"/>
      <c r="FB342" s="119"/>
      <c r="FC342" s="119"/>
    </row>
    <row r="343" spans="1:159" s="150" customFormat="1" x14ac:dyDescent="0.3">
      <c r="A343" s="145">
        <v>44197</v>
      </c>
      <c r="B343" s="146"/>
      <c r="C343" s="147"/>
      <c r="D343" s="148"/>
      <c r="E343" s="147"/>
      <c r="F343" s="147"/>
      <c r="G343" s="148"/>
      <c r="H343" s="147"/>
      <c r="I343" s="147"/>
      <c r="J343" s="148"/>
      <c r="K343" s="147"/>
      <c r="L343" s="147"/>
      <c r="M343" s="148"/>
      <c r="N343" s="147"/>
      <c r="O343" s="148"/>
      <c r="P343" s="148"/>
      <c r="Q343" s="147"/>
      <c r="R343" s="147"/>
      <c r="S343" s="147"/>
      <c r="T343" s="148"/>
      <c r="U343" s="147"/>
      <c r="V343" s="147"/>
      <c r="W343" s="148"/>
      <c r="X343" s="147"/>
      <c r="Y343" s="147"/>
      <c r="Z343" s="147"/>
      <c r="AA343" s="147"/>
      <c r="AB343" s="148"/>
      <c r="AC343" s="149"/>
    </row>
    <row r="344" spans="1:159" s="150" customFormat="1" x14ac:dyDescent="0.3">
      <c r="A344" s="145">
        <v>44228</v>
      </c>
      <c r="B344" s="146"/>
      <c r="C344" s="147"/>
      <c r="D344" s="148"/>
      <c r="E344" s="147"/>
      <c r="F344" s="147"/>
      <c r="G344" s="148"/>
      <c r="H344" s="147"/>
      <c r="I344" s="147"/>
      <c r="J344" s="148"/>
      <c r="K344" s="147"/>
      <c r="L344" s="147"/>
      <c r="M344" s="148"/>
      <c r="N344" s="147"/>
      <c r="O344" s="148"/>
      <c r="P344" s="148"/>
      <c r="Q344" s="147"/>
      <c r="R344" s="147"/>
      <c r="S344" s="147"/>
      <c r="T344" s="148"/>
      <c r="U344" s="147"/>
      <c r="V344" s="147"/>
      <c r="W344" s="148"/>
      <c r="X344" s="147"/>
      <c r="Y344" s="147"/>
      <c r="Z344" s="147"/>
      <c r="AA344" s="147"/>
      <c r="AB344" s="148"/>
      <c r="AC344" s="149"/>
    </row>
    <row r="345" spans="1:159" s="150" customFormat="1" x14ac:dyDescent="0.3">
      <c r="A345" s="145">
        <v>44256</v>
      </c>
      <c r="B345" s="146"/>
      <c r="C345" s="147"/>
      <c r="D345" s="148"/>
      <c r="E345" s="147"/>
      <c r="F345" s="147"/>
      <c r="G345" s="148"/>
      <c r="H345" s="147"/>
      <c r="I345" s="147"/>
      <c r="J345" s="148"/>
      <c r="K345" s="147"/>
      <c r="L345" s="147"/>
      <c r="M345" s="148"/>
      <c r="N345" s="147"/>
      <c r="O345" s="148"/>
      <c r="P345" s="148"/>
      <c r="Q345" s="147"/>
      <c r="R345" s="147"/>
      <c r="S345" s="147"/>
      <c r="T345" s="148"/>
      <c r="U345" s="147"/>
      <c r="V345" s="147"/>
      <c r="W345" s="148"/>
      <c r="X345" s="147"/>
      <c r="Y345" s="147"/>
      <c r="Z345" s="147"/>
      <c r="AA345" s="147"/>
      <c r="AB345" s="148"/>
      <c r="AC345" s="149"/>
    </row>
    <row r="346" spans="1:159" s="150" customFormat="1" x14ac:dyDescent="0.3">
      <c r="A346" s="145">
        <v>44287</v>
      </c>
      <c r="B346" s="146"/>
      <c r="C346" s="147"/>
      <c r="D346" s="148"/>
      <c r="E346" s="147"/>
      <c r="F346" s="147"/>
      <c r="G346" s="148"/>
      <c r="H346" s="147"/>
      <c r="I346" s="147"/>
      <c r="J346" s="148"/>
      <c r="K346" s="147"/>
      <c r="L346" s="147"/>
      <c r="M346" s="148"/>
      <c r="N346" s="147"/>
      <c r="O346" s="148"/>
      <c r="P346" s="148"/>
      <c r="Q346" s="147"/>
      <c r="R346" s="147"/>
      <c r="S346" s="147"/>
      <c r="T346" s="148"/>
      <c r="U346" s="147"/>
      <c r="V346" s="147"/>
      <c r="W346" s="148"/>
      <c r="X346" s="147"/>
      <c r="Y346" s="147"/>
      <c r="Z346" s="147"/>
      <c r="AA346" s="147"/>
      <c r="AB346" s="148"/>
      <c r="AC346" s="149"/>
    </row>
    <row r="347" spans="1:159" s="150" customFormat="1" x14ac:dyDescent="0.3">
      <c r="A347" s="145">
        <v>44317</v>
      </c>
      <c r="B347" s="146"/>
      <c r="C347" s="147"/>
      <c r="D347" s="148"/>
      <c r="E347" s="147"/>
      <c r="F347" s="147"/>
      <c r="G347" s="148"/>
      <c r="H347" s="147"/>
      <c r="I347" s="147"/>
      <c r="J347" s="148"/>
      <c r="K347" s="147"/>
      <c r="L347" s="147"/>
      <c r="M347" s="148"/>
      <c r="N347" s="147"/>
      <c r="O347" s="148"/>
      <c r="P347" s="148"/>
      <c r="Q347" s="147"/>
      <c r="R347" s="147"/>
      <c r="S347" s="147"/>
      <c r="T347" s="148"/>
      <c r="U347" s="147"/>
      <c r="V347" s="147"/>
      <c r="W347" s="148"/>
      <c r="X347" s="147"/>
      <c r="Y347" s="147"/>
      <c r="Z347" s="147"/>
      <c r="AA347" s="147"/>
      <c r="AB347" s="148"/>
      <c r="AC347" s="149"/>
    </row>
    <row r="348" spans="1:159" s="150" customFormat="1" x14ac:dyDescent="0.3">
      <c r="A348" s="145">
        <v>44348</v>
      </c>
      <c r="B348" s="146"/>
      <c r="C348" s="147"/>
      <c r="D348" s="148"/>
      <c r="E348" s="147"/>
      <c r="F348" s="147"/>
      <c r="G348" s="148"/>
      <c r="H348" s="147"/>
      <c r="I348" s="147"/>
      <c r="J348" s="148"/>
      <c r="K348" s="147"/>
      <c r="L348" s="147"/>
      <c r="M348" s="148"/>
      <c r="N348" s="147"/>
      <c r="O348" s="148"/>
      <c r="P348" s="148"/>
      <c r="Q348" s="147"/>
      <c r="R348" s="147"/>
      <c r="S348" s="147"/>
      <c r="T348" s="148"/>
      <c r="U348" s="147"/>
      <c r="V348" s="147"/>
      <c r="W348" s="148"/>
      <c r="X348" s="147"/>
      <c r="Y348" s="147"/>
      <c r="Z348" s="147"/>
      <c r="AA348" s="147"/>
      <c r="AB348" s="148"/>
      <c r="AC348" s="149"/>
    </row>
    <row r="349" spans="1:159" s="150" customFormat="1" x14ac:dyDescent="0.3">
      <c r="A349" s="145">
        <v>44378</v>
      </c>
      <c r="B349" s="146"/>
      <c r="C349" s="147"/>
      <c r="D349" s="148"/>
      <c r="E349" s="147"/>
      <c r="F349" s="147"/>
      <c r="G349" s="148"/>
      <c r="H349" s="147"/>
      <c r="I349" s="147"/>
      <c r="J349" s="148"/>
      <c r="K349" s="147"/>
      <c r="L349" s="147"/>
      <c r="M349" s="148"/>
      <c r="N349" s="147"/>
      <c r="O349" s="148"/>
      <c r="P349" s="148"/>
      <c r="Q349" s="147"/>
      <c r="R349" s="147"/>
      <c r="S349" s="147"/>
      <c r="T349" s="148"/>
      <c r="U349" s="147"/>
      <c r="V349" s="147"/>
      <c r="W349" s="148"/>
      <c r="X349" s="147"/>
      <c r="Y349" s="147"/>
      <c r="Z349" s="147"/>
      <c r="AA349" s="147"/>
      <c r="AB349" s="148"/>
      <c r="AC349" s="149"/>
    </row>
    <row r="350" spans="1:159" s="150" customFormat="1" x14ac:dyDescent="0.3">
      <c r="A350" s="145">
        <v>44409</v>
      </c>
      <c r="B350" s="146"/>
      <c r="C350" s="147"/>
      <c r="D350" s="148"/>
      <c r="E350" s="147"/>
      <c r="F350" s="147"/>
      <c r="G350" s="148"/>
      <c r="H350" s="147"/>
      <c r="I350" s="147"/>
      <c r="J350" s="148"/>
      <c r="K350" s="147"/>
      <c r="L350" s="147"/>
      <c r="M350" s="148"/>
      <c r="N350" s="147"/>
      <c r="O350" s="148"/>
      <c r="P350" s="148"/>
      <c r="Q350" s="147"/>
      <c r="R350" s="147"/>
      <c r="S350" s="147"/>
      <c r="T350" s="148"/>
      <c r="U350" s="147"/>
      <c r="V350" s="147"/>
      <c r="W350" s="148"/>
      <c r="X350" s="147"/>
      <c r="Y350" s="147"/>
      <c r="Z350" s="147"/>
      <c r="AA350" s="147"/>
      <c r="AB350" s="148"/>
      <c r="AC350" s="149"/>
    </row>
    <row r="351" spans="1:159" s="150" customFormat="1" x14ac:dyDescent="0.3">
      <c r="A351" s="145">
        <v>44440</v>
      </c>
      <c r="B351" s="146"/>
      <c r="C351" s="147"/>
      <c r="D351" s="148"/>
      <c r="E351" s="147"/>
      <c r="F351" s="147"/>
      <c r="G351" s="148"/>
      <c r="H351" s="147"/>
      <c r="I351" s="147"/>
      <c r="J351" s="148"/>
      <c r="K351" s="147"/>
      <c r="L351" s="147"/>
      <c r="M351" s="148"/>
      <c r="N351" s="147"/>
      <c r="O351" s="148"/>
      <c r="P351" s="148"/>
      <c r="Q351" s="147"/>
      <c r="R351" s="147"/>
      <c r="S351" s="147"/>
      <c r="T351" s="148"/>
      <c r="U351" s="147"/>
      <c r="V351" s="147"/>
      <c r="W351" s="148"/>
      <c r="X351" s="147"/>
      <c r="Y351" s="147"/>
      <c r="Z351" s="147"/>
      <c r="AA351" s="147"/>
      <c r="AB351" s="148"/>
      <c r="AC351" s="149"/>
    </row>
    <row r="352" spans="1:159" s="150" customFormat="1" x14ac:dyDescent="0.3">
      <c r="A352" s="145">
        <v>44470</v>
      </c>
      <c r="B352" s="146"/>
      <c r="C352" s="147"/>
      <c r="D352" s="148"/>
      <c r="E352" s="147"/>
      <c r="F352" s="147"/>
      <c r="G352" s="148"/>
      <c r="H352" s="147"/>
      <c r="I352" s="147"/>
      <c r="J352" s="148"/>
      <c r="K352" s="147"/>
      <c r="L352" s="147"/>
      <c r="M352" s="148"/>
      <c r="N352" s="147"/>
      <c r="O352" s="148"/>
      <c r="P352" s="148"/>
      <c r="Q352" s="147"/>
      <c r="R352" s="147"/>
      <c r="S352" s="147"/>
      <c r="T352" s="148"/>
      <c r="U352" s="147"/>
      <c r="V352" s="147"/>
      <c r="W352" s="148"/>
      <c r="X352" s="147"/>
      <c r="Y352" s="147"/>
      <c r="Z352" s="147"/>
      <c r="AA352" s="147"/>
      <c r="AB352" s="148"/>
      <c r="AC352" s="149"/>
    </row>
    <row r="353" spans="1:29" s="150" customFormat="1" x14ac:dyDescent="0.3">
      <c r="A353" s="145">
        <v>44501</v>
      </c>
      <c r="B353" s="146"/>
      <c r="C353" s="147"/>
      <c r="D353" s="148"/>
      <c r="E353" s="147"/>
      <c r="F353" s="147"/>
      <c r="G353" s="148"/>
      <c r="H353" s="147"/>
      <c r="I353" s="147"/>
      <c r="J353" s="148"/>
      <c r="K353" s="147"/>
      <c r="L353" s="147"/>
      <c r="M353" s="148"/>
      <c r="N353" s="147"/>
      <c r="O353" s="148"/>
      <c r="P353" s="148"/>
      <c r="Q353" s="147"/>
      <c r="R353" s="147"/>
      <c r="S353" s="147"/>
      <c r="T353" s="148"/>
      <c r="U353" s="147"/>
      <c r="V353" s="147"/>
      <c r="W353" s="148"/>
      <c r="X353" s="147"/>
      <c r="Y353" s="147"/>
      <c r="Z353" s="147"/>
      <c r="AA353" s="147"/>
      <c r="AB353" s="148"/>
      <c r="AC353" s="149"/>
    </row>
    <row r="354" spans="1:29" s="150" customFormat="1" x14ac:dyDescent="0.3">
      <c r="A354" s="145">
        <v>44531</v>
      </c>
      <c r="B354" s="146"/>
      <c r="C354" s="147"/>
      <c r="D354" s="148"/>
      <c r="E354" s="147"/>
      <c r="F354" s="147"/>
      <c r="G354" s="148"/>
      <c r="H354" s="147"/>
      <c r="I354" s="147"/>
      <c r="J354" s="148"/>
      <c r="K354" s="147"/>
      <c r="L354" s="147"/>
      <c r="M354" s="148"/>
      <c r="N354" s="147"/>
      <c r="O354" s="148"/>
      <c r="P354" s="148"/>
      <c r="Q354" s="147"/>
      <c r="R354" s="147"/>
      <c r="S354" s="147"/>
      <c r="T354" s="148"/>
      <c r="U354" s="147"/>
      <c r="V354" s="147"/>
      <c r="W354" s="148"/>
      <c r="X354" s="147"/>
      <c r="Y354" s="147"/>
      <c r="Z354" s="147"/>
      <c r="AA354" s="147"/>
      <c r="AB354" s="148"/>
      <c r="AC354" s="149"/>
    </row>
    <row r="355" spans="1:29" s="150" customFormat="1" x14ac:dyDescent="0.3">
      <c r="A355" s="145">
        <v>44562</v>
      </c>
      <c r="B355" s="146"/>
      <c r="C355" s="147"/>
      <c r="D355" s="148"/>
      <c r="E355" s="147"/>
      <c r="F355" s="147"/>
      <c r="G355" s="148"/>
      <c r="H355" s="147"/>
      <c r="I355" s="147"/>
      <c r="J355" s="148"/>
      <c r="K355" s="147"/>
      <c r="L355" s="147"/>
      <c r="M355" s="148"/>
      <c r="N355" s="147"/>
      <c r="O355" s="148"/>
      <c r="P355" s="148"/>
      <c r="Q355" s="147"/>
      <c r="R355" s="147"/>
      <c r="S355" s="147"/>
      <c r="T355" s="148"/>
      <c r="U355" s="147"/>
      <c r="V355" s="147"/>
      <c r="W355" s="148"/>
      <c r="X355" s="147"/>
      <c r="Y355" s="147"/>
      <c r="Z355" s="147"/>
      <c r="AA355" s="147"/>
      <c r="AB355" s="148"/>
      <c r="AC355" s="149"/>
    </row>
    <row r="356" spans="1:29" s="150" customFormat="1" x14ac:dyDescent="0.3">
      <c r="A356" s="145">
        <v>44593</v>
      </c>
      <c r="B356" s="146"/>
      <c r="C356" s="147"/>
      <c r="D356" s="148"/>
      <c r="E356" s="147"/>
      <c r="F356" s="147"/>
      <c r="G356" s="148"/>
      <c r="H356" s="147"/>
      <c r="I356" s="147"/>
      <c r="J356" s="148"/>
      <c r="K356" s="147"/>
      <c r="L356" s="147"/>
      <c r="M356" s="148"/>
      <c r="N356" s="147"/>
      <c r="O356" s="148"/>
      <c r="P356" s="148"/>
      <c r="Q356" s="147"/>
      <c r="R356" s="147"/>
      <c r="S356" s="147"/>
      <c r="T356" s="148"/>
      <c r="U356" s="147"/>
      <c r="V356" s="147"/>
      <c r="W356" s="148"/>
      <c r="X356" s="147"/>
      <c r="Y356" s="147"/>
      <c r="Z356" s="147"/>
      <c r="AA356" s="147"/>
      <c r="AB356" s="148"/>
      <c r="AC356" s="149"/>
    </row>
    <row r="357" spans="1:29" s="150" customFormat="1" x14ac:dyDescent="0.3">
      <c r="A357" s="145">
        <v>44621</v>
      </c>
      <c r="B357" s="146"/>
      <c r="C357" s="147"/>
      <c r="D357" s="148"/>
      <c r="E357" s="147"/>
      <c r="F357" s="147"/>
      <c r="G357" s="148"/>
      <c r="H357" s="147"/>
      <c r="I357" s="147"/>
      <c r="J357" s="148"/>
      <c r="K357" s="147"/>
      <c r="L357" s="147"/>
      <c r="M357" s="148"/>
      <c r="N357" s="147"/>
      <c r="O357" s="148"/>
      <c r="P357" s="148"/>
      <c r="Q357" s="147"/>
      <c r="R357" s="147"/>
      <c r="S357" s="147"/>
      <c r="T357" s="148"/>
      <c r="U357" s="147"/>
      <c r="V357" s="147"/>
      <c r="W357" s="148"/>
      <c r="X357" s="147"/>
      <c r="Y357" s="147"/>
      <c r="Z357" s="147"/>
      <c r="AA357" s="147"/>
      <c r="AB357" s="148"/>
      <c r="AC357" s="149"/>
    </row>
    <row r="358" spans="1:29" s="150" customFormat="1" x14ac:dyDescent="0.3">
      <c r="A358" s="145">
        <v>44652</v>
      </c>
      <c r="B358" s="146"/>
      <c r="C358" s="147"/>
      <c r="D358" s="148"/>
      <c r="E358" s="147"/>
      <c r="F358" s="147"/>
      <c r="G358" s="148"/>
      <c r="H358" s="147"/>
      <c r="I358" s="147"/>
      <c r="J358" s="148"/>
      <c r="K358" s="147"/>
      <c r="L358" s="147"/>
      <c r="M358" s="148"/>
      <c r="N358" s="147"/>
      <c r="O358" s="148"/>
      <c r="P358" s="148"/>
      <c r="Q358" s="147"/>
      <c r="R358" s="147"/>
      <c r="S358" s="147"/>
      <c r="T358" s="148"/>
      <c r="U358" s="147"/>
      <c r="V358" s="147"/>
      <c r="W358" s="148"/>
      <c r="X358" s="147"/>
      <c r="Y358" s="147"/>
      <c r="Z358" s="147"/>
      <c r="AA358" s="147"/>
      <c r="AB358" s="148"/>
      <c r="AC358" s="149"/>
    </row>
    <row r="359" spans="1:29" s="150" customFormat="1" x14ac:dyDescent="0.3">
      <c r="A359" s="145">
        <v>44682</v>
      </c>
      <c r="B359" s="146"/>
      <c r="C359" s="147"/>
      <c r="D359" s="148"/>
      <c r="E359" s="147"/>
      <c r="F359" s="147"/>
      <c r="G359" s="148"/>
      <c r="H359" s="147"/>
      <c r="I359" s="147"/>
      <c r="J359" s="148"/>
      <c r="K359" s="147"/>
      <c r="L359" s="147"/>
      <c r="M359" s="148"/>
      <c r="N359" s="147"/>
      <c r="O359" s="148"/>
      <c r="P359" s="148"/>
      <c r="Q359" s="147"/>
      <c r="R359" s="147"/>
      <c r="S359" s="147"/>
      <c r="T359" s="148"/>
      <c r="U359" s="147"/>
      <c r="V359" s="147"/>
      <c r="W359" s="148"/>
      <c r="X359" s="147"/>
      <c r="Y359" s="147"/>
      <c r="Z359" s="147"/>
      <c r="AA359" s="147"/>
      <c r="AB359" s="148"/>
      <c r="AC359" s="149"/>
    </row>
    <row r="360" spans="1:29" s="150" customFormat="1" x14ac:dyDescent="0.3">
      <c r="A360" s="145">
        <v>44713</v>
      </c>
      <c r="B360" s="146"/>
      <c r="C360" s="147"/>
      <c r="D360" s="148"/>
      <c r="E360" s="147"/>
      <c r="F360" s="147"/>
      <c r="G360" s="148"/>
      <c r="H360" s="147"/>
      <c r="I360" s="147"/>
      <c r="J360" s="148"/>
      <c r="K360" s="147"/>
      <c r="L360" s="147"/>
      <c r="M360" s="148"/>
      <c r="N360" s="147"/>
      <c r="O360" s="148"/>
      <c r="P360" s="148"/>
      <c r="Q360" s="147"/>
      <c r="R360" s="147"/>
      <c r="S360" s="147"/>
      <c r="T360" s="148"/>
      <c r="U360" s="147"/>
      <c r="V360" s="147"/>
      <c r="W360" s="148"/>
      <c r="X360" s="147"/>
      <c r="Y360" s="147"/>
      <c r="Z360" s="147"/>
      <c r="AA360" s="147"/>
      <c r="AB360" s="148"/>
      <c r="AC360" s="149"/>
    </row>
    <row r="361" spans="1:29" s="150" customFormat="1" x14ac:dyDescent="0.3">
      <c r="A361" s="145">
        <v>44743</v>
      </c>
      <c r="B361" s="146"/>
      <c r="C361" s="147"/>
      <c r="D361" s="148"/>
      <c r="E361" s="147"/>
      <c r="F361" s="147"/>
      <c r="G361" s="148"/>
      <c r="H361" s="147"/>
      <c r="I361" s="147"/>
      <c r="J361" s="148"/>
      <c r="K361" s="147"/>
      <c r="L361" s="147"/>
      <c r="M361" s="148"/>
      <c r="N361" s="147"/>
      <c r="O361" s="148"/>
      <c r="P361" s="148"/>
      <c r="Q361" s="147"/>
      <c r="R361" s="147"/>
      <c r="S361" s="147"/>
      <c r="T361" s="148"/>
      <c r="U361" s="147"/>
      <c r="V361" s="147"/>
      <c r="W361" s="148"/>
      <c r="X361" s="147"/>
      <c r="Y361" s="147"/>
      <c r="Z361" s="147"/>
      <c r="AA361" s="147"/>
      <c r="AB361" s="148"/>
      <c r="AC361" s="149"/>
    </row>
    <row r="362" spans="1:29" s="150" customFormat="1" x14ac:dyDescent="0.3">
      <c r="A362" s="145">
        <v>44774</v>
      </c>
      <c r="B362" s="146"/>
      <c r="C362" s="147"/>
      <c r="D362" s="148"/>
      <c r="E362" s="147"/>
      <c r="F362" s="147"/>
      <c r="G362" s="148"/>
      <c r="H362" s="147"/>
      <c r="I362" s="147"/>
      <c r="J362" s="148"/>
      <c r="K362" s="147"/>
      <c r="L362" s="147"/>
      <c r="M362" s="148"/>
      <c r="N362" s="147"/>
      <c r="O362" s="148"/>
      <c r="P362" s="148"/>
      <c r="Q362" s="147"/>
      <c r="R362" s="147"/>
      <c r="S362" s="147"/>
      <c r="T362" s="148"/>
      <c r="U362" s="147"/>
      <c r="V362" s="147"/>
      <c r="W362" s="148"/>
      <c r="X362" s="147"/>
      <c r="Y362" s="147"/>
      <c r="Z362" s="147"/>
      <c r="AA362" s="147"/>
      <c r="AB362" s="148"/>
      <c r="AC362" s="149"/>
    </row>
    <row r="363" spans="1:29" s="150" customFormat="1" x14ac:dyDescent="0.3">
      <c r="A363" s="145">
        <v>44805</v>
      </c>
      <c r="B363" s="146"/>
      <c r="C363" s="147"/>
      <c r="D363" s="148"/>
      <c r="E363" s="147"/>
      <c r="F363" s="147"/>
      <c r="G363" s="148"/>
      <c r="H363" s="147"/>
      <c r="I363" s="147"/>
      <c r="J363" s="148"/>
      <c r="K363" s="147"/>
      <c r="L363" s="147"/>
      <c r="M363" s="148"/>
      <c r="N363" s="147"/>
      <c r="O363" s="148"/>
      <c r="P363" s="148"/>
      <c r="Q363" s="147"/>
      <c r="R363" s="147"/>
      <c r="S363" s="147"/>
      <c r="T363" s="148"/>
      <c r="U363" s="147"/>
      <c r="V363" s="147"/>
      <c r="W363" s="148"/>
      <c r="X363" s="147"/>
      <c r="Y363" s="147"/>
      <c r="Z363" s="147"/>
      <c r="AA363" s="147"/>
      <c r="AB363" s="148"/>
      <c r="AC363" s="149"/>
    </row>
    <row r="364" spans="1:29" s="150" customFormat="1" x14ac:dyDescent="0.3">
      <c r="A364" s="145">
        <v>44835</v>
      </c>
      <c r="B364" s="146"/>
      <c r="C364" s="147"/>
      <c r="D364" s="148"/>
      <c r="E364" s="147"/>
      <c r="F364" s="147"/>
      <c r="G364" s="148"/>
      <c r="H364" s="147"/>
      <c r="I364" s="147"/>
      <c r="J364" s="148"/>
      <c r="K364" s="147"/>
      <c r="L364" s="147"/>
      <c r="M364" s="148"/>
      <c r="N364" s="147"/>
      <c r="O364" s="148"/>
      <c r="P364" s="148"/>
      <c r="Q364" s="147"/>
      <c r="R364" s="147"/>
      <c r="S364" s="147"/>
      <c r="T364" s="148"/>
      <c r="U364" s="147"/>
      <c r="V364" s="147"/>
      <c r="W364" s="148"/>
      <c r="X364" s="147"/>
      <c r="Y364" s="147"/>
      <c r="Z364" s="147"/>
      <c r="AA364" s="147"/>
      <c r="AB364" s="148"/>
      <c r="AC364" s="149"/>
    </row>
    <row r="365" spans="1:29" s="150" customFormat="1" x14ac:dyDescent="0.3">
      <c r="A365" s="145">
        <v>44866</v>
      </c>
      <c r="B365" s="146"/>
      <c r="C365" s="147"/>
      <c r="D365" s="148"/>
      <c r="E365" s="147"/>
      <c r="F365" s="147"/>
      <c r="G365" s="148"/>
      <c r="H365" s="147"/>
      <c r="I365" s="147"/>
      <c r="J365" s="148"/>
      <c r="K365" s="147"/>
      <c r="L365" s="147"/>
      <c r="M365" s="148"/>
      <c r="N365" s="147"/>
      <c r="O365" s="148"/>
      <c r="P365" s="148"/>
      <c r="Q365" s="147"/>
      <c r="R365" s="147"/>
      <c r="S365" s="147"/>
      <c r="T365" s="148"/>
      <c r="U365" s="147"/>
      <c r="V365" s="147"/>
      <c r="W365" s="148"/>
      <c r="X365" s="147"/>
      <c r="Y365" s="147"/>
      <c r="Z365" s="147"/>
      <c r="AA365" s="147"/>
      <c r="AB365" s="148"/>
      <c r="AC365" s="149"/>
    </row>
    <row r="366" spans="1:29" s="150" customFormat="1" x14ac:dyDescent="0.3">
      <c r="A366" s="145">
        <v>44896</v>
      </c>
      <c r="B366" s="146"/>
      <c r="C366" s="172"/>
      <c r="D366" s="148"/>
      <c r="E366" s="147"/>
      <c r="F366" s="147"/>
      <c r="G366" s="148"/>
      <c r="H366" s="147"/>
      <c r="I366" s="147"/>
      <c r="J366" s="148"/>
      <c r="K366" s="147"/>
      <c r="L366" s="147"/>
      <c r="M366" s="148"/>
      <c r="N366" s="147"/>
      <c r="O366" s="148"/>
      <c r="P366" s="148"/>
      <c r="Q366" s="147"/>
      <c r="R366" s="147"/>
      <c r="S366" s="147"/>
      <c r="T366" s="148"/>
      <c r="U366" s="147"/>
      <c r="V366" s="147"/>
      <c r="W366" s="148"/>
      <c r="X366" s="147"/>
      <c r="Y366" s="147"/>
      <c r="Z366" s="147"/>
      <c r="AA366" s="147"/>
      <c r="AB366" s="148"/>
      <c r="AC366" s="149"/>
    </row>
  </sheetData>
  <mergeCells count="15">
    <mergeCell ref="D3:D5"/>
    <mergeCell ref="M3:M5"/>
    <mergeCell ref="A2:A4"/>
    <mergeCell ref="AC6:AG6"/>
    <mergeCell ref="P3:P5"/>
    <mergeCell ref="G3:G5"/>
    <mergeCell ref="J3:J5"/>
    <mergeCell ref="AB3:AB5"/>
    <mergeCell ref="AC1:AC4"/>
    <mergeCell ref="AD1:AD4"/>
    <mergeCell ref="T3:T5"/>
    <mergeCell ref="W3:W5"/>
    <mergeCell ref="AE1:AE4"/>
    <mergeCell ref="AF1:AF4"/>
    <mergeCell ref="AG1:AG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92D050"/>
  </sheetPr>
  <dimension ref="A1:AV794"/>
  <sheetViews>
    <sheetView zoomScale="90" zoomScaleNormal="90" workbookViewId="0">
      <pane xSplit="1" ySplit="6" topLeftCell="O337" activePane="bottomRight" state="frozen"/>
      <selection activeCell="H1" sqref="H1"/>
      <selection pane="topRight" activeCell="I1" sqref="I1"/>
      <selection pane="bottomLeft" activeCell="H6" sqref="H6"/>
      <selection pane="bottomRight" activeCell="K343" sqref="K343"/>
    </sheetView>
  </sheetViews>
  <sheetFormatPr defaultColWidth="9.1796875" defaultRowHeight="13" x14ac:dyDescent="0.3"/>
  <cols>
    <col min="1" max="1" width="6.7265625" style="119" bestFit="1" customWidth="1"/>
    <col min="2" max="2" width="6.54296875" style="167" customWidth="1"/>
    <col min="3" max="3" width="6.54296875" style="137" customWidth="1"/>
    <col min="4" max="4" width="3.453125" style="121" bestFit="1" customWidth="1"/>
    <col min="5" max="5" width="6.54296875" style="137" customWidth="1"/>
    <col min="6" max="6" width="3.453125" style="121" bestFit="1" customWidth="1"/>
    <col min="7" max="7" width="6.54296875" style="137" customWidth="1"/>
    <col min="8" max="8" width="4.26953125" style="121" bestFit="1" customWidth="1"/>
    <col min="9" max="9" width="6.54296875" style="137" customWidth="1"/>
    <col min="10" max="10" width="3.453125" style="121" bestFit="1" customWidth="1"/>
    <col min="11" max="11" width="6.54296875" style="137" customWidth="1"/>
    <col min="12" max="12" width="5" style="121" customWidth="1"/>
    <col min="13" max="13" width="6.54296875" style="137" customWidth="1"/>
    <col min="14" max="15" width="5" style="121" customWidth="1"/>
    <col min="16" max="16" width="6.54296875" style="137" customWidth="1"/>
    <col min="17" max="18" width="5" style="121" customWidth="1"/>
    <col min="19" max="19" width="6.54296875" style="167" customWidth="1"/>
    <col min="20" max="20" width="5" style="121" customWidth="1"/>
    <col min="21" max="21" width="6.54296875" style="137" customWidth="1"/>
    <col min="22" max="23" width="5" style="121" customWidth="1"/>
    <col min="24" max="24" width="6.54296875" style="137" customWidth="1"/>
    <col min="25" max="26" width="5" style="121" customWidth="1"/>
    <col min="27" max="27" width="6.54296875" style="137" customWidth="1"/>
    <col min="28" max="28" width="5" style="121" customWidth="1"/>
    <col min="29" max="29" width="6.54296875" style="137" customWidth="1"/>
    <col min="30" max="31" width="5" style="121" customWidth="1"/>
    <col min="32" max="32" width="6.54296875" style="137" customWidth="1"/>
    <col min="33" max="34" width="5" style="121" customWidth="1"/>
    <col min="35" max="35" width="5.1796875" style="158" customWidth="1"/>
    <col min="36" max="42" width="5.1796875" style="119" customWidth="1"/>
    <col min="43" max="43" width="5.1796875" style="159" customWidth="1"/>
    <col min="44" max="48" width="5.1796875" style="119" customWidth="1"/>
    <col min="49" max="16384" width="9.1796875" style="119"/>
  </cols>
  <sheetData>
    <row r="1" spans="1:48" x14ac:dyDescent="0.3">
      <c r="B1" s="167">
        <v>20</v>
      </c>
      <c r="C1" s="137">
        <v>21</v>
      </c>
      <c r="E1" s="137">
        <v>22</v>
      </c>
      <c r="G1" s="137">
        <v>23</v>
      </c>
      <c r="I1" s="137">
        <v>24</v>
      </c>
      <c r="K1" s="137">
        <v>25</v>
      </c>
      <c r="M1" s="137">
        <v>26</v>
      </c>
      <c r="P1" s="137">
        <v>27</v>
      </c>
      <c r="S1" s="167">
        <v>28</v>
      </c>
      <c r="U1" s="137">
        <v>29</v>
      </c>
      <c r="X1" s="137">
        <v>30</v>
      </c>
      <c r="AA1" s="137">
        <v>31</v>
      </c>
      <c r="AC1" s="137">
        <v>32</v>
      </c>
      <c r="AF1" s="137">
        <v>33</v>
      </c>
      <c r="AI1" s="390" t="s">
        <v>567</v>
      </c>
      <c r="AJ1" s="391"/>
      <c r="AK1" s="391"/>
      <c r="AL1" s="391"/>
      <c r="AM1" s="391"/>
      <c r="AN1" s="391"/>
      <c r="AO1" s="391"/>
      <c r="AP1" s="391"/>
      <c r="AQ1" s="391"/>
      <c r="AR1" s="391"/>
      <c r="AS1" s="391"/>
      <c r="AT1" s="391"/>
      <c r="AU1" s="391"/>
      <c r="AV1" s="391"/>
    </row>
    <row r="2" spans="1:48" x14ac:dyDescent="0.3">
      <c r="A2" s="392"/>
      <c r="B2" s="168" t="s">
        <v>166</v>
      </c>
      <c r="C2" s="136" t="s">
        <v>559</v>
      </c>
      <c r="D2" s="128"/>
      <c r="E2" s="136" t="s">
        <v>557</v>
      </c>
      <c r="F2" s="128"/>
      <c r="G2" s="136" t="s">
        <v>558</v>
      </c>
      <c r="H2" s="128"/>
      <c r="I2" s="136" t="s">
        <v>548</v>
      </c>
      <c r="J2" s="128"/>
      <c r="K2" s="136" t="s">
        <v>560</v>
      </c>
      <c r="L2" s="128"/>
      <c r="M2" s="136" t="s">
        <v>561</v>
      </c>
      <c r="N2" s="128"/>
      <c r="O2" s="128"/>
      <c r="P2" s="136" t="s">
        <v>562</v>
      </c>
      <c r="Q2" s="128"/>
      <c r="R2" s="128"/>
      <c r="S2" s="168" t="s">
        <v>167</v>
      </c>
      <c r="T2" s="128"/>
      <c r="U2" s="136" t="s">
        <v>565</v>
      </c>
      <c r="V2" s="128"/>
      <c r="W2" s="128"/>
      <c r="X2" s="136" t="s">
        <v>566</v>
      </c>
      <c r="Y2" s="128"/>
      <c r="Z2" s="128"/>
      <c r="AA2" s="136" t="s">
        <v>549</v>
      </c>
      <c r="AB2" s="128"/>
      <c r="AC2" s="136" t="s">
        <v>563</v>
      </c>
      <c r="AD2" s="128"/>
      <c r="AE2" s="128"/>
      <c r="AF2" s="136" t="s">
        <v>564</v>
      </c>
      <c r="AG2" s="128"/>
      <c r="AH2" s="128"/>
      <c r="AI2" s="161"/>
      <c r="AJ2" s="136"/>
      <c r="AK2" s="136"/>
      <c r="AL2" s="136"/>
      <c r="AM2" s="136"/>
      <c r="AN2" s="136"/>
      <c r="AO2" s="136"/>
      <c r="AP2" s="136"/>
      <c r="AQ2" s="130"/>
      <c r="AR2" s="136"/>
      <c r="AS2" s="136"/>
      <c r="AT2" s="136"/>
      <c r="AU2" s="136"/>
      <c r="AV2" s="136"/>
    </row>
    <row r="3" spans="1:48" ht="15" customHeight="1" x14ac:dyDescent="0.3">
      <c r="A3" s="392"/>
      <c r="B3" s="167" t="s">
        <v>151</v>
      </c>
      <c r="C3" s="137" t="s">
        <v>151</v>
      </c>
      <c r="D3" s="384" t="s">
        <v>484</v>
      </c>
      <c r="E3" s="137" t="s">
        <v>485</v>
      </c>
      <c r="F3" s="384" t="s">
        <v>486</v>
      </c>
      <c r="G3" s="137" t="s">
        <v>487</v>
      </c>
      <c r="H3" s="384" t="s">
        <v>486</v>
      </c>
      <c r="I3" s="137" t="s">
        <v>151</v>
      </c>
      <c r="J3" s="384" t="s">
        <v>484</v>
      </c>
      <c r="K3" s="137" t="s">
        <v>151</v>
      </c>
      <c r="L3" s="384" t="s">
        <v>484</v>
      </c>
      <c r="M3" s="137" t="s">
        <v>485</v>
      </c>
      <c r="N3" s="384" t="s">
        <v>484</v>
      </c>
      <c r="O3" s="384" t="s">
        <v>486</v>
      </c>
      <c r="P3" s="137" t="s">
        <v>487</v>
      </c>
      <c r="Q3" s="384" t="s">
        <v>484</v>
      </c>
      <c r="R3" s="384" t="s">
        <v>486</v>
      </c>
      <c r="S3" s="167" t="s">
        <v>151</v>
      </c>
      <c r="T3" s="384" t="s">
        <v>484</v>
      </c>
      <c r="U3" s="137" t="s">
        <v>485</v>
      </c>
      <c r="V3" s="384" t="s">
        <v>484</v>
      </c>
      <c r="W3" s="384" t="s">
        <v>486</v>
      </c>
      <c r="X3" s="137" t="s">
        <v>487</v>
      </c>
      <c r="Y3" s="384" t="s">
        <v>484</v>
      </c>
      <c r="Z3" s="384" t="s">
        <v>486</v>
      </c>
      <c r="AA3" s="137" t="s">
        <v>151</v>
      </c>
      <c r="AB3" s="384" t="s">
        <v>484</v>
      </c>
      <c r="AC3" s="137" t="s">
        <v>485</v>
      </c>
      <c r="AD3" s="384" t="s">
        <v>484</v>
      </c>
      <c r="AE3" s="384" t="s">
        <v>486</v>
      </c>
      <c r="AF3" s="137" t="s">
        <v>487</v>
      </c>
      <c r="AG3" s="384" t="s">
        <v>484</v>
      </c>
      <c r="AH3" s="384" t="s">
        <v>486</v>
      </c>
      <c r="AI3" s="162" t="s">
        <v>151</v>
      </c>
      <c r="AJ3" s="137" t="s">
        <v>151</v>
      </c>
      <c r="AK3" s="137" t="s">
        <v>485</v>
      </c>
      <c r="AL3" s="137" t="s">
        <v>487</v>
      </c>
      <c r="AM3" s="137" t="s">
        <v>151</v>
      </c>
      <c r="AN3" s="137" t="s">
        <v>151</v>
      </c>
      <c r="AO3" s="137" t="s">
        <v>485</v>
      </c>
      <c r="AP3" s="137" t="s">
        <v>487</v>
      </c>
      <c r="AQ3" s="134" t="s">
        <v>151</v>
      </c>
      <c r="AR3" s="137" t="s">
        <v>485</v>
      </c>
      <c r="AS3" s="137" t="s">
        <v>487</v>
      </c>
      <c r="AT3" s="137" t="s">
        <v>151</v>
      </c>
      <c r="AU3" s="137" t="s">
        <v>485</v>
      </c>
      <c r="AV3" s="137" t="s">
        <v>487</v>
      </c>
    </row>
    <row r="4" spans="1:48" ht="15" customHeight="1" x14ac:dyDescent="0.3">
      <c r="A4" s="392"/>
      <c r="B4" s="167" t="s">
        <v>494</v>
      </c>
      <c r="C4" s="137" t="s">
        <v>494</v>
      </c>
      <c r="D4" s="384"/>
      <c r="E4" s="137" t="s">
        <v>494</v>
      </c>
      <c r="F4" s="384"/>
      <c r="G4" s="137" t="s">
        <v>494</v>
      </c>
      <c r="H4" s="384"/>
      <c r="I4" s="137" t="s">
        <v>494</v>
      </c>
      <c r="J4" s="384"/>
      <c r="K4" s="137" t="s">
        <v>494</v>
      </c>
      <c r="L4" s="384"/>
      <c r="M4" s="137" t="s">
        <v>494</v>
      </c>
      <c r="N4" s="384"/>
      <c r="O4" s="384"/>
      <c r="P4" s="137" t="s">
        <v>494</v>
      </c>
      <c r="Q4" s="384"/>
      <c r="R4" s="384"/>
      <c r="S4" s="167" t="s">
        <v>494</v>
      </c>
      <c r="T4" s="384"/>
      <c r="U4" s="137" t="s">
        <v>494</v>
      </c>
      <c r="V4" s="384"/>
      <c r="W4" s="384"/>
      <c r="X4" s="137" t="s">
        <v>494</v>
      </c>
      <c r="Y4" s="384"/>
      <c r="Z4" s="384"/>
      <c r="AA4" s="137" t="s">
        <v>494</v>
      </c>
      <c r="AB4" s="384"/>
      <c r="AC4" s="137" t="s">
        <v>494</v>
      </c>
      <c r="AD4" s="384"/>
      <c r="AE4" s="384"/>
      <c r="AF4" s="137" t="s">
        <v>494</v>
      </c>
      <c r="AG4" s="384"/>
      <c r="AH4" s="384"/>
      <c r="AI4" s="162" t="s">
        <v>494</v>
      </c>
      <c r="AJ4" s="137" t="s">
        <v>494</v>
      </c>
      <c r="AK4" s="137" t="s">
        <v>494</v>
      </c>
      <c r="AL4" s="137" t="s">
        <v>494</v>
      </c>
      <c r="AM4" s="137" t="s">
        <v>494</v>
      </c>
      <c r="AN4" s="137" t="s">
        <v>494</v>
      </c>
      <c r="AO4" s="137" t="s">
        <v>494</v>
      </c>
      <c r="AP4" s="137" t="s">
        <v>494</v>
      </c>
      <c r="AQ4" s="134" t="s">
        <v>494</v>
      </c>
      <c r="AR4" s="137" t="s">
        <v>494</v>
      </c>
      <c r="AS4" s="137" t="s">
        <v>494</v>
      </c>
      <c r="AT4" s="137" t="s">
        <v>494</v>
      </c>
      <c r="AU4" s="137" t="s">
        <v>494</v>
      </c>
      <c r="AV4" s="137" t="s">
        <v>494</v>
      </c>
    </row>
    <row r="5" spans="1:48" s="129" customFormat="1" ht="39" x14ac:dyDescent="0.3">
      <c r="A5" s="122" t="s">
        <v>6</v>
      </c>
      <c r="B5" s="169" t="s">
        <v>497</v>
      </c>
      <c r="C5" s="138" t="s">
        <v>498</v>
      </c>
      <c r="D5" s="384"/>
      <c r="E5" s="138" t="s">
        <v>497</v>
      </c>
      <c r="F5" s="384"/>
      <c r="G5" s="138" t="s">
        <v>497</v>
      </c>
      <c r="H5" s="384"/>
      <c r="I5" s="138" t="s">
        <v>499</v>
      </c>
      <c r="J5" s="384"/>
      <c r="K5" s="138" t="s">
        <v>500</v>
      </c>
      <c r="L5" s="384"/>
      <c r="M5" s="138" t="s">
        <v>499</v>
      </c>
      <c r="N5" s="384"/>
      <c r="O5" s="384"/>
      <c r="P5" s="138" t="s">
        <v>499</v>
      </c>
      <c r="Q5" s="384"/>
      <c r="R5" s="384"/>
      <c r="S5" s="169" t="s">
        <v>501</v>
      </c>
      <c r="T5" s="384"/>
      <c r="U5" s="138" t="s">
        <v>501</v>
      </c>
      <c r="V5" s="384"/>
      <c r="W5" s="384"/>
      <c r="X5" s="138" t="s">
        <v>501</v>
      </c>
      <c r="Y5" s="384"/>
      <c r="Z5" s="384"/>
      <c r="AA5" s="138" t="s">
        <v>502</v>
      </c>
      <c r="AB5" s="384"/>
      <c r="AC5" s="138" t="s">
        <v>502</v>
      </c>
      <c r="AD5" s="384"/>
      <c r="AE5" s="384"/>
      <c r="AF5" s="138" t="s">
        <v>502</v>
      </c>
      <c r="AG5" s="384"/>
      <c r="AH5" s="384"/>
      <c r="AI5" s="163" t="s">
        <v>497</v>
      </c>
      <c r="AJ5" s="138" t="s">
        <v>498</v>
      </c>
      <c r="AK5" s="138" t="s">
        <v>497</v>
      </c>
      <c r="AL5" s="138" t="s">
        <v>497</v>
      </c>
      <c r="AM5" s="138" t="s">
        <v>499</v>
      </c>
      <c r="AN5" s="138" t="s">
        <v>500</v>
      </c>
      <c r="AO5" s="138" t="s">
        <v>499</v>
      </c>
      <c r="AP5" s="138" t="s">
        <v>499</v>
      </c>
      <c r="AQ5" s="135" t="s">
        <v>501</v>
      </c>
      <c r="AR5" s="138" t="s">
        <v>501</v>
      </c>
      <c r="AS5" s="138" t="s">
        <v>501</v>
      </c>
      <c r="AT5" s="138" t="s">
        <v>502</v>
      </c>
      <c r="AU5" s="138" t="s">
        <v>502</v>
      </c>
      <c r="AV5" s="138" t="s">
        <v>502</v>
      </c>
    </row>
    <row r="6" spans="1:48" x14ac:dyDescent="0.3">
      <c r="A6" s="123"/>
      <c r="B6" s="167" t="s">
        <v>504</v>
      </c>
      <c r="C6" s="137" t="s">
        <v>504</v>
      </c>
      <c r="D6" s="127"/>
      <c r="E6" s="137" t="s">
        <v>504</v>
      </c>
      <c r="F6" s="127"/>
      <c r="G6" s="137" t="s">
        <v>504</v>
      </c>
      <c r="H6" s="125"/>
      <c r="I6" s="137" t="s">
        <v>504</v>
      </c>
      <c r="J6" s="127"/>
      <c r="K6" s="137" t="s">
        <v>504</v>
      </c>
      <c r="L6" s="127"/>
      <c r="M6" s="137" t="s">
        <v>504</v>
      </c>
      <c r="N6" s="127"/>
      <c r="O6" s="127"/>
      <c r="P6" s="137" t="s">
        <v>504</v>
      </c>
      <c r="Q6" s="127"/>
      <c r="R6" s="127"/>
      <c r="S6" s="167" t="s">
        <v>504</v>
      </c>
      <c r="T6" s="127"/>
      <c r="U6" s="137" t="s">
        <v>504</v>
      </c>
      <c r="V6" s="127"/>
      <c r="W6" s="127"/>
      <c r="X6" s="137" t="s">
        <v>504</v>
      </c>
      <c r="Y6" s="127"/>
      <c r="Z6" s="127"/>
      <c r="AA6" s="137" t="s">
        <v>504</v>
      </c>
      <c r="AB6" s="127"/>
      <c r="AC6" s="137" t="s">
        <v>504</v>
      </c>
      <c r="AD6" s="125"/>
      <c r="AE6" s="127"/>
      <c r="AF6" s="137" t="s">
        <v>504</v>
      </c>
      <c r="AG6" s="127"/>
      <c r="AH6" s="127"/>
      <c r="AI6" s="162"/>
      <c r="AJ6" s="137"/>
      <c r="AK6" s="137"/>
      <c r="AL6" s="137"/>
      <c r="AM6" s="137"/>
      <c r="AN6" s="137"/>
      <c r="AO6" s="137"/>
      <c r="AP6" s="137"/>
      <c r="AQ6" s="134"/>
      <c r="AR6" s="137"/>
      <c r="AS6" s="137"/>
      <c r="AT6" s="137"/>
      <c r="AU6" s="137"/>
      <c r="AV6" s="137"/>
    </row>
    <row r="7" spans="1:48" x14ac:dyDescent="0.3">
      <c r="A7" s="124">
        <v>33970</v>
      </c>
      <c r="B7" s="170">
        <f>_xll.GetPrice(B$2,  , "Mid", EOMONTH($A7, 0))</f>
        <v>99.5</v>
      </c>
      <c r="C7" s="151">
        <f>_xll.GetPrice(C$2,  , "Mid", EOMONTH($A7, 0))</f>
        <v>96.5</v>
      </c>
      <c r="D7" s="126">
        <f>C7-B7</f>
        <v>-3</v>
      </c>
      <c r="E7" s="151">
        <f>_xll.GetPrice(E$2,  , "Mid", EOMONTH($A7, 0))</f>
        <v>104.5</v>
      </c>
      <c r="F7" s="127">
        <f>E7-B7</f>
        <v>5</v>
      </c>
      <c r="G7" s="151">
        <f>_xll.GetPrice(G$2,  , "Mid", EOMONTH($A7, 0))</f>
        <v>96</v>
      </c>
      <c r="H7" s="127">
        <f>G7-B7</f>
        <v>-3.5</v>
      </c>
      <c r="I7" s="151">
        <f>_xll.GetPrice(I$2,  , "Mid", EOMONTH($A7, 0))</f>
        <v>113.5</v>
      </c>
      <c r="J7" s="127">
        <f>I7-B7</f>
        <v>14</v>
      </c>
      <c r="K7" s="151">
        <f>_xll.GetPrice(K$2,  , "Mid", EOMONTH($A7, 0))</f>
        <v>134</v>
      </c>
      <c r="L7" s="127">
        <f>K7-B7</f>
        <v>34.5</v>
      </c>
      <c r="M7" s="151">
        <f>_xll.GetPrice(M$2,  , "Mid", EOMONTH($A7, 0))</f>
        <v>118</v>
      </c>
      <c r="N7" s="127">
        <f>M7-E7</f>
        <v>13.5</v>
      </c>
      <c r="O7" s="127">
        <f>M7-I7</f>
        <v>4.5</v>
      </c>
      <c r="P7" s="151">
        <f>_xll.GetPrice(P$2,  , "Mid", EOMONTH($A7, 0))</f>
        <v>119</v>
      </c>
      <c r="Q7" s="127">
        <f>P7-G7</f>
        <v>23</v>
      </c>
      <c r="R7" s="127">
        <f>P7-I7</f>
        <v>5.5</v>
      </c>
      <c r="S7" s="170">
        <f>_xll.GetPrice(S$2,  , "Mid", EOMONTH($A7, 0))</f>
        <v>116</v>
      </c>
      <c r="T7" s="126">
        <f>S7-B7</f>
        <v>16.5</v>
      </c>
      <c r="U7" s="151">
        <f>_xll.GetPrice(U$2,  , "Mid", EOMONTH($A7, 0))</f>
        <v>124</v>
      </c>
      <c r="V7" s="127">
        <f>U7-E7</f>
        <v>19.5</v>
      </c>
      <c r="W7" s="127">
        <f>U7-S7</f>
        <v>8</v>
      </c>
      <c r="X7" s="151">
        <f>_xll.GetPrice(X$2,  , "Mid", EOMONTH($A7, 0))</f>
        <v>109</v>
      </c>
      <c r="Y7" s="127">
        <f>X7-G7</f>
        <v>13</v>
      </c>
      <c r="Z7" s="127">
        <f>X7-S7</f>
        <v>-7</v>
      </c>
      <c r="AA7" s="151">
        <f>_xll.GetPrice(AA$2,  , "Mid", EOMONTH($A7, 0))</f>
        <v>120</v>
      </c>
      <c r="AB7" s="127">
        <f>AA7-S7</f>
        <v>4</v>
      </c>
      <c r="AC7" s="151">
        <f>_xll.GetPrice(AC$2,  , "Mid", EOMONTH($A7, 0))</f>
        <v>120</v>
      </c>
      <c r="AD7" s="127">
        <f>AC7-U7</f>
        <v>-4</v>
      </c>
      <c r="AE7" s="127">
        <f>AC7-AA7</f>
        <v>0</v>
      </c>
      <c r="AF7" s="151">
        <f>_xll.GetPrice(AF$2,  , "Mid", EOMONTH($A7, 0))</f>
        <v>121</v>
      </c>
      <c r="AG7" s="127">
        <f>AF7-X7</f>
        <v>12</v>
      </c>
      <c r="AH7" s="127">
        <f>AF7-AC7</f>
        <v>1</v>
      </c>
      <c r="AI7" s="157">
        <f t="shared" ref="AI7:AI70" si="0">B7/2240*2204.6</f>
        <v>97.927544642857143</v>
      </c>
      <c r="AJ7" s="156">
        <f t="shared" ref="AJ7:AJ70" si="1">C7/2240*2204.6</f>
        <v>94.974955357142846</v>
      </c>
      <c r="AK7" s="156">
        <f t="shared" ref="AK7:AK70" si="2">E7/2240*2204.6</f>
        <v>102.84852678571428</v>
      </c>
      <c r="AL7" s="156">
        <f t="shared" ref="AL7:AL70" si="3">G7/2240*2204.6</f>
        <v>94.482857142857142</v>
      </c>
      <c r="AM7" s="156">
        <f t="shared" ref="AM7:AM70" si="4">I7/2240*2204.6</f>
        <v>111.70629464285715</v>
      </c>
      <c r="AN7" s="156">
        <f t="shared" ref="AN7:AN70" si="5">K7/2240*2204.6</f>
        <v>131.88232142857143</v>
      </c>
      <c r="AO7" s="156">
        <f t="shared" ref="AO7:AO70" si="6">M7/2240*2204.6</f>
        <v>116.13517857142857</v>
      </c>
      <c r="AP7" s="156">
        <f t="shared" ref="AP7:AP70" si="7">P7/2240*2204.6</f>
        <v>117.11937499999999</v>
      </c>
      <c r="AQ7" s="160">
        <f t="shared" ref="AQ7:AQ70" si="8">S7/2240*2204.6</f>
        <v>114.16678571428572</v>
      </c>
      <c r="AR7" s="156">
        <f t="shared" ref="AR7:AR70" si="9">U7/2240*2204.6</f>
        <v>122.04035714285713</v>
      </c>
      <c r="AS7" s="156">
        <f t="shared" ref="AS7:AS70" si="10">X7/2240*2204.6</f>
        <v>107.27741071428571</v>
      </c>
      <c r="AT7" s="156">
        <f t="shared" ref="AT7:AT70" si="11">AA7/2240*2204.6</f>
        <v>118.10357142857141</v>
      </c>
      <c r="AU7" s="156">
        <f t="shared" ref="AU7:AU70" si="12">AC7/2240*2204.6</f>
        <v>118.10357142857141</v>
      </c>
      <c r="AV7" s="156">
        <f t="shared" ref="AV7:AV70" si="13">AF7/2240*2204.6</f>
        <v>119.08776785714285</v>
      </c>
    </row>
    <row r="8" spans="1:48" x14ac:dyDescent="0.3">
      <c r="A8" s="124">
        <v>34001</v>
      </c>
      <c r="B8" s="170">
        <f>_xll.GetPrice(B$2,  , "Mid", EOMONTH($A8, 0))</f>
        <v>109.5</v>
      </c>
      <c r="C8" s="151">
        <f>_xll.GetPrice(C$2,  , "Mid", EOMONTH($A8, 0))</f>
        <v>106.5</v>
      </c>
      <c r="D8" s="126">
        <f t="shared" ref="D8:D71" si="14">C8-B8</f>
        <v>-3</v>
      </c>
      <c r="E8" s="151">
        <f>_xll.GetPrice(E$2,  , "Mid", EOMONTH($A8, 0))</f>
        <v>109.5</v>
      </c>
      <c r="F8" s="127">
        <f t="shared" ref="F8:F71" si="15">E8-B8</f>
        <v>0</v>
      </c>
      <c r="G8" s="151">
        <f>_xll.GetPrice(G$2,  , "Mid", EOMONTH($A8, 0))</f>
        <v>101</v>
      </c>
      <c r="H8" s="127">
        <f t="shared" ref="H8:H71" si="16">G8-B8</f>
        <v>-8.5</v>
      </c>
      <c r="I8" s="151">
        <f>_xll.GetPrice(I$2,  , "Mid", EOMONTH($A8, 0))</f>
        <v>124</v>
      </c>
      <c r="J8" s="127">
        <f t="shared" ref="J8:J71" si="17">I8-B8</f>
        <v>14.5</v>
      </c>
      <c r="K8" s="151">
        <f>_xll.GetPrice(K$2,  , "Mid", EOMONTH($A8, 0))</f>
        <v>145</v>
      </c>
      <c r="L8" s="127">
        <f t="shared" ref="L8:L71" si="18">K8-B8</f>
        <v>35.5</v>
      </c>
      <c r="M8" s="151">
        <f>_xll.GetPrice(M$2,  , "Mid", EOMONTH($A8, 0))</f>
        <v>124</v>
      </c>
      <c r="N8" s="127">
        <f t="shared" ref="N8:N71" si="19">M8-E8</f>
        <v>14.5</v>
      </c>
      <c r="O8" s="127">
        <f t="shared" ref="O8:O71" si="20">M8-I8</f>
        <v>0</v>
      </c>
      <c r="P8" s="151">
        <f>_xll.GetPrice(P$2,  , "Mid", EOMONTH($A8, 0))</f>
        <v>120</v>
      </c>
      <c r="Q8" s="127">
        <f t="shared" ref="Q8:Q71" si="21">P8-G8</f>
        <v>19</v>
      </c>
      <c r="R8" s="127">
        <f t="shared" ref="R8:R71" si="22">P8-I8</f>
        <v>-4</v>
      </c>
      <c r="S8" s="170">
        <f>_xll.GetPrice(S$2,  , "Mid", EOMONTH($A8, 0))</f>
        <v>125</v>
      </c>
      <c r="T8" s="126">
        <f t="shared" ref="T8:T71" si="23">S8-B8</f>
        <v>15.5</v>
      </c>
      <c r="U8" s="151">
        <f>_xll.GetPrice(U$2,  , "Mid", EOMONTH($A8, 0))</f>
        <v>126.5</v>
      </c>
      <c r="V8" s="127">
        <f t="shared" ref="V8:V71" si="24">U8-E8</f>
        <v>17</v>
      </c>
      <c r="W8" s="127">
        <f t="shared" ref="W8:W71" si="25">U8-S8</f>
        <v>1.5</v>
      </c>
      <c r="X8" s="151">
        <f>_xll.GetPrice(X$2,  , "Mid", EOMONTH($A8, 0))</f>
        <v>113.5</v>
      </c>
      <c r="Y8" s="127">
        <f t="shared" ref="Y8:Y71" si="26">X8-G8</f>
        <v>12.5</v>
      </c>
      <c r="Z8" s="127">
        <f t="shared" ref="Z8:Z71" si="27">X8-S8</f>
        <v>-11.5</v>
      </c>
      <c r="AA8" s="151">
        <f>_xll.GetPrice(AA$2,  , "Mid", EOMONTH($A8, 0))</f>
        <v>130</v>
      </c>
      <c r="AB8" s="127">
        <f t="shared" ref="AB8:AB71" si="28">AA8-S8</f>
        <v>5</v>
      </c>
      <c r="AC8" s="151">
        <f>_xll.GetPrice(AC$2,  , "Mid", EOMONTH($A8, 0))</f>
        <v>130</v>
      </c>
      <c r="AD8" s="127">
        <f t="shared" ref="AD8:AD71" si="29">AC8-U8</f>
        <v>3.5</v>
      </c>
      <c r="AE8" s="127">
        <f t="shared" ref="AE8:AE71" si="30">AC8-AA8</f>
        <v>0</v>
      </c>
      <c r="AF8" s="151">
        <f>_xll.GetPrice(AF$2,  , "Mid", EOMONTH($A8, 0))</f>
        <v>126</v>
      </c>
      <c r="AG8" s="127">
        <f t="shared" ref="AG8:AG71" si="31">AF8-X8</f>
        <v>12.5</v>
      </c>
      <c r="AH8" s="127">
        <f t="shared" ref="AH8:AH71" si="32">AF8-AC8</f>
        <v>-4</v>
      </c>
      <c r="AI8" s="157">
        <f t="shared" si="0"/>
        <v>107.76950892857143</v>
      </c>
      <c r="AJ8" s="156">
        <f t="shared" si="1"/>
        <v>104.81691964285713</v>
      </c>
      <c r="AK8" s="156">
        <f t="shared" si="2"/>
        <v>107.76950892857143</v>
      </c>
      <c r="AL8" s="156">
        <f t="shared" si="3"/>
        <v>99.403839285714284</v>
      </c>
      <c r="AM8" s="156">
        <f t="shared" si="4"/>
        <v>122.04035714285713</v>
      </c>
      <c r="AN8" s="156">
        <f t="shared" si="5"/>
        <v>142.70848214285715</v>
      </c>
      <c r="AO8" s="156">
        <f t="shared" si="6"/>
        <v>122.04035714285713</v>
      </c>
      <c r="AP8" s="156">
        <f t="shared" si="7"/>
        <v>118.10357142857141</v>
      </c>
      <c r="AQ8" s="160">
        <f t="shared" si="8"/>
        <v>123.02455357142857</v>
      </c>
      <c r="AR8" s="156">
        <f t="shared" si="9"/>
        <v>124.50084821428571</v>
      </c>
      <c r="AS8" s="156">
        <f t="shared" si="10"/>
        <v>111.70629464285715</v>
      </c>
      <c r="AT8" s="156">
        <f t="shared" si="11"/>
        <v>127.94553571428571</v>
      </c>
      <c r="AU8" s="156">
        <f t="shared" si="12"/>
        <v>127.94553571428571</v>
      </c>
      <c r="AV8" s="156">
        <f t="shared" si="13"/>
        <v>124.00874999999999</v>
      </c>
    </row>
    <row r="9" spans="1:48" x14ac:dyDescent="0.3">
      <c r="A9" s="124">
        <v>34029</v>
      </c>
      <c r="B9" s="170">
        <f>_xll.GetPrice(B$2,  , "Mid", EOMONTH($A9, 0))</f>
        <v>109.5</v>
      </c>
      <c r="C9" s="151">
        <f>_xll.GetPrice(C$2,  , "Mid", EOMONTH($A9, 0))</f>
        <v>106.5</v>
      </c>
      <c r="D9" s="126">
        <f t="shared" si="14"/>
        <v>-3</v>
      </c>
      <c r="E9" s="151">
        <f>_xll.GetPrice(E$2,  , "Mid", EOMONTH($A9, 0))</f>
        <v>106.5</v>
      </c>
      <c r="F9" s="127">
        <f t="shared" si="15"/>
        <v>-3</v>
      </c>
      <c r="G9" s="151">
        <f>_xll.GetPrice(G$2,  , "Mid", EOMONTH($A9, 0))</f>
        <v>101</v>
      </c>
      <c r="H9" s="127">
        <f t="shared" si="16"/>
        <v>-8.5</v>
      </c>
      <c r="I9" s="151">
        <f>_xll.GetPrice(I$2,  , "Mid", EOMONTH($A9, 0))</f>
        <v>124</v>
      </c>
      <c r="J9" s="127">
        <f t="shared" si="17"/>
        <v>14.5</v>
      </c>
      <c r="K9" s="151">
        <f>_xll.GetPrice(K$2,  , "Mid", EOMONTH($A9, 0))</f>
        <v>145</v>
      </c>
      <c r="L9" s="127">
        <f t="shared" si="18"/>
        <v>35.5</v>
      </c>
      <c r="M9" s="151">
        <f>_xll.GetPrice(M$2,  , "Mid", EOMONTH($A9, 0))</f>
        <v>119</v>
      </c>
      <c r="N9" s="127">
        <f t="shared" si="19"/>
        <v>12.5</v>
      </c>
      <c r="O9" s="127">
        <f t="shared" si="20"/>
        <v>-5</v>
      </c>
      <c r="P9" s="151">
        <f>_xll.GetPrice(P$2,  , "Mid", EOMONTH($A9, 0))</f>
        <v>114</v>
      </c>
      <c r="Q9" s="127">
        <f t="shared" si="21"/>
        <v>13</v>
      </c>
      <c r="R9" s="127">
        <f t="shared" si="22"/>
        <v>-10</v>
      </c>
      <c r="S9" s="170">
        <f>_xll.GetPrice(S$2,  , "Mid", EOMONTH($A9, 0))</f>
        <v>124</v>
      </c>
      <c r="T9" s="126">
        <f t="shared" si="23"/>
        <v>14.5</v>
      </c>
      <c r="U9" s="151">
        <f>_xll.GetPrice(U$2,  , "Mid", EOMONTH($A9, 0))</f>
        <v>126.5</v>
      </c>
      <c r="V9" s="127">
        <f t="shared" si="24"/>
        <v>20</v>
      </c>
      <c r="W9" s="127">
        <f t="shared" si="25"/>
        <v>2.5</v>
      </c>
      <c r="X9" s="151">
        <f>_xll.GetPrice(X$2,  , "Mid", EOMONTH($A9, 0))</f>
        <v>109</v>
      </c>
      <c r="Y9" s="127">
        <f t="shared" si="26"/>
        <v>8</v>
      </c>
      <c r="Z9" s="127">
        <f t="shared" si="27"/>
        <v>-15</v>
      </c>
      <c r="AA9" s="151">
        <f>_xll.GetPrice(AA$2,  , "Mid", EOMONTH($A9, 0))</f>
        <v>127</v>
      </c>
      <c r="AB9" s="127">
        <f t="shared" si="28"/>
        <v>3</v>
      </c>
      <c r="AC9" s="151">
        <f>_xll.GetPrice(AC$2,  , "Mid", EOMONTH($A9, 0))</f>
        <v>125</v>
      </c>
      <c r="AD9" s="127">
        <f t="shared" si="29"/>
        <v>-1.5</v>
      </c>
      <c r="AE9" s="127">
        <f t="shared" si="30"/>
        <v>-2</v>
      </c>
      <c r="AF9" s="151">
        <f>_xll.GetPrice(AF$2,  , "Mid", EOMONTH($A9, 0))</f>
        <v>121</v>
      </c>
      <c r="AG9" s="127">
        <f t="shared" si="31"/>
        <v>12</v>
      </c>
      <c r="AH9" s="127">
        <f t="shared" si="32"/>
        <v>-4</v>
      </c>
      <c r="AI9" s="157">
        <f t="shared" si="0"/>
        <v>107.76950892857143</v>
      </c>
      <c r="AJ9" s="156">
        <f t="shared" si="1"/>
        <v>104.81691964285713</v>
      </c>
      <c r="AK9" s="156">
        <f t="shared" si="2"/>
        <v>104.81691964285713</v>
      </c>
      <c r="AL9" s="156">
        <f t="shared" si="3"/>
        <v>99.403839285714284</v>
      </c>
      <c r="AM9" s="156">
        <f t="shared" si="4"/>
        <v>122.04035714285713</v>
      </c>
      <c r="AN9" s="156">
        <f t="shared" si="5"/>
        <v>142.70848214285715</v>
      </c>
      <c r="AO9" s="156">
        <f t="shared" si="6"/>
        <v>117.11937499999999</v>
      </c>
      <c r="AP9" s="156">
        <f t="shared" si="7"/>
        <v>112.19839285714285</v>
      </c>
      <c r="AQ9" s="160">
        <f t="shared" si="8"/>
        <v>122.04035714285713</v>
      </c>
      <c r="AR9" s="156">
        <f t="shared" si="9"/>
        <v>124.50084821428571</v>
      </c>
      <c r="AS9" s="156">
        <f t="shared" si="10"/>
        <v>107.27741071428571</v>
      </c>
      <c r="AT9" s="156">
        <f t="shared" si="11"/>
        <v>124.99294642857143</v>
      </c>
      <c r="AU9" s="156">
        <f t="shared" si="12"/>
        <v>123.02455357142857</v>
      </c>
      <c r="AV9" s="156">
        <f t="shared" si="13"/>
        <v>119.08776785714285</v>
      </c>
    </row>
    <row r="10" spans="1:48" x14ac:dyDescent="0.3">
      <c r="A10" s="124">
        <v>34060</v>
      </c>
      <c r="B10" s="170">
        <f>_xll.GetPrice(B$2,  , "Mid", EOMONTH($A10, 0))</f>
        <v>106.5</v>
      </c>
      <c r="C10" s="151">
        <f>_xll.GetPrice(C$2,  , "Mid", EOMONTH($A10, 0))</f>
        <v>103.5</v>
      </c>
      <c r="D10" s="126">
        <f t="shared" si="14"/>
        <v>-3</v>
      </c>
      <c r="E10" s="151">
        <f>_xll.GetPrice(E$2,  , "Mid", EOMONTH($A10, 0))</f>
        <v>102.5</v>
      </c>
      <c r="F10" s="127">
        <f t="shared" si="15"/>
        <v>-4</v>
      </c>
      <c r="G10" s="151">
        <f>_xll.GetPrice(G$2,  , "Mid", EOMONTH($A10, 0))</f>
        <v>101</v>
      </c>
      <c r="H10" s="127">
        <f t="shared" si="16"/>
        <v>-5.5</v>
      </c>
      <c r="I10" s="151">
        <f>_xll.GetPrice(I$2,  , "Mid", EOMONTH($A10, 0))</f>
        <v>121</v>
      </c>
      <c r="J10" s="127">
        <f t="shared" si="17"/>
        <v>14.5</v>
      </c>
      <c r="K10" s="151">
        <f>_xll.GetPrice(K$2,  , "Mid", EOMONTH($A10, 0))</f>
        <v>141</v>
      </c>
      <c r="L10" s="127">
        <f t="shared" si="18"/>
        <v>34.5</v>
      </c>
      <c r="M10" s="151">
        <f>_xll.GetPrice(M$2,  , "Mid", EOMONTH($A10, 0))</f>
        <v>117</v>
      </c>
      <c r="N10" s="127">
        <f t="shared" si="19"/>
        <v>14.5</v>
      </c>
      <c r="O10" s="127">
        <f t="shared" si="20"/>
        <v>-4</v>
      </c>
      <c r="P10" s="151">
        <f>_xll.GetPrice(P$2,  , "Mid", EOMONTH($A10, 0))</f>
        <v>111</v>
      </c>
      <c r="Q10" s="127">
        <f t="shared" si="21"/>
        <v>10</v>
      </c>
      <c r="R10" s="127">
        <f t="shared" si="22"/>
        <v>-10</v>
      </c>
      <c r="S10" s="170">
        <f>_xll.GetPrice(S$2,  , "Mid", EOMONTH($A10, 0))</f>
        <v>120</v>
      </c>
      <c r="T10" s="126">
        <f t="shared" si="23"/>
        <v>13.5</v>
      </c>
      <c r="U10" s="151">
        <f>_xll.GetPrice(U$2,  , "Mid", EOMONTH($A10, 0))</f>
        <v>120.5</v>
      </c>
      <c r="V10" s="127">
        <f t="shared" si="24"/>
        <v>18</v>
      </c>
      <c r="W10" s="127">
        <f t="shared" si="25"/>
        <v>0.5</v>
      </c>
      <c r="X10" s="151">
        <f>_xll.GetPrice(X$2,  , "Mid", EOMONTH($A10, 0))</f>
        <v>109</v>
      </c>
      <c r="Y10" s="127">
        <f t="shared" si="26"/>
        <v>8</v>
      </c>
      <c r="Z10" s="127">
        <f t="shared" si="27"/>
        <v>-11</v>
      </c>
      <c r="AA10" s="151">
        <f>_xll.GetPrice(AA$2,  , "Mid", EOMONTH($A10, 0))</f>
        <v>122</v>
      </c>
      <c r="AB10" s="127">
        <f t="shared" si="28"/>
        <v>2</v>
      </c>
      <c r="AC10" s="151">
        <f>_xll.GetPrice(AC$2,  , "Mid", EOMONTH($A10, 0))</f>
        <v>119.5</v>
      </c>
      <c r="AD10" s="127">
        <f t="shared" si="29"/>
        <v>-1</v>
      </c>
      <c r="AE10" s="127">
        <f t="shared" si="30"/>
        <v>-2.5</v>
      </c>
      <c r="AF10" s="151">
        <f>_xll.GetPrice(AF$2,  , "Mid", EOMONTH($A10, 0))</f>
        <v>119</v>
      </c>
      <c r="AG10" s="127">
        <f t="shared" si="31"/>
        <v>10</v>
      </c>
      <c r="AH10" s="127">
        <f t="shared" si="32"/>
        <v>-0.5</v>
      </c>
      <c r="AI10" s="157">
        <f t="shared" si="0"/>
        <v>104.81691964285713</v>
      </c>
      <c r="AJ10" s="156">
        <f t="shared" si="1"/>
        <v>101.86433035714286</v>
      </c>
      <c r="AK10" s="156">
        <f t="shared" si="2"/>
        <v>100.88013392857142</v>
      </c>
      <c r="AL10" s="156">
        <f t="shared" si="3"/>
        <v>99.403839285714284</v>
      </c>
      <c r="AM10" s="156">
        <f t="shared" si="4"/>
        <v>119.08776785714285</v>
      </c>
      <c r="AN10" s="156">
        <f t="shared" si="5"/>
        <v>138.77169642857143</v>
      </c>
      <c r="AO10" s="156">
        <f t="shared" si="6"/>
        <v>115.15098214285715</v>
      </c>
      <c r="AP10" s="156">
        <f t="shared" si="7"/>
        <v>109.24580357142857</v>
      </c>
      <c r="AQ10" s="160">
        <f t="shared" si="8"/>
        <v>118.10357142857141</v>
      </c>
      <c r="AR10" s="156">
        <f t="shared" si="9"/>
        <v>118.59566964285715</v>
      </c>
      <c r="AS10" s="156">
        <f t="shared" si="10"/>
        <v>107.27741071428571</v>
      </c>
      <c r="AT10" s="156">
        <f t="shared" si="11"/>
        <v>120.07196428571429</v>
      </c>
      <c r="AU10" s="156">
        <f t="shared" si="12"/>
        <v>117.61147321428571</v>
      </c>
      <c r="AV10" s="156">
        <f t="shared" si="13"/>
        <v>117.11937499999999</v>
      </c>
    </row>
    <row r="11" spans="1:48" x14ac:dyDescent="0.3">
      <c r="A11" s="124">
        <v>34090</v>
      </c>
      <c r="B11" s="170">
        <f>_xll.GetPrice(B$2,  , "Mid", EOMONTH($A11, 0))</f>
        <v>106.5</v>
      </c>
      <c r="C11" s="151">
        <f>_xll.GetPrice(C$2,  , "Mid", EOMONTH($A11, 0))</f>
        <v>103.5</v>
      </c>
      <c r="D11" s="126">
        <f t="shared" si="14"/>
        <v>-3</v>
      </c>
      <c r="E11" s="151">
        <f>_xll.GetPrice(E$2,  , "Mid", EOMONTH($A11, 0))</f>
        <v>105.5</v>
      </c>
      <c r="F11" s="127">
        <f t="shared" si="15"/>
        <v>-1</v>
      </c>
      <c r="G11" s="151">
        <f>_xll.GetPrice(G$2,  , "Mid", EOMONTH($A11, 0))</f>
        <v>101</v>
      </c>
      <c r="H11" s="127">
        <f t="shared" si="16"/>
        <v>-5.5</v>
      </c>
      <c r="I11" s="151">
        <f>_xll.GetPrice(I$2,  , "Mid", EOMONTH($A11, 0))</f>
        <v>120</v>
      </c>
      <c r="J11" s="127">
        <f t="shared" si="17"/>
        <v>13.5</v>
      </c>
      <c r="K11" s="151">
        <f>_xll.GetPrice(K$2,  , "Mid", EOMONTH($A11, 0))</f>
        <v>141</v>
      </c>
      <c r="L11" s="127">
        <f t="shared" si="18"/>
        <v>34.5</v>
      </c>
      <c r="M11" s="151">
        <f>_xll.GetPrice(M$2,  , "Mid", EOMONTH($A11, 0))</f>
        <v>119</v>
      </c>
      <c r="N11" s="127">
        <f t="shared" si="19"/>
        <v>13.5</v>
      </c>
      <c r="O11" s="127">
        <f t="shared" si="20"/>
        <v>-1</v>
      </c>
      <c r="P11" s="151">
        <f>_xll.GetPrice(P$2,  , "Mid", EOMONTH($A11, 0))</f>
        <v>119</v>
      </c>
      <c r="Q11" s="127">
        <f t="shared" si="21"/>
        <v>18</v>
      </c>
      <c r="R11" s="127">
        <f t="shared" si="22"/>
        <v>-1</v>
      </c>
      <c r="S11" s="170">
        <f>_xll.GetPrice(S$2,  , "Mid", EOMONTH($A11, 0))</f>
        <v>120</v>
      </c>
      <c r="T11" s="126">
        <f t="shared" si="23"/>
        <v>13.5</v>
      </c>
      <c r="U11" s="151">
        <f>_xll.GetPrice(U$2,  , "Mid", EOMONTH($A11, 0))</f>
        <v>120.5</v>
      </c>
      <c r="V11" s="127">
        <f t="shared" si="24"/>
        <v>15</v>
      </c>
      <c r="W11" s="127">
        <f t="shared" si="25"/>
        <v>0.5</v>
      </c>
      <c r="X11" s="151">
        <f>_xll.GetPrice(X$2,  , "Mid", EOMONTH($A11, 0))</f>
        <v>112</v>
      </c>
      <c r="Y11" s="127">
        <f t="shared" si="26"/>
        <v>11</v>
      </c>
      <c r="Z11" s="127">
        <f t="shared" si="27"/>
        <v>-8</v>
      </c>
      <c r="AA11" s="151">
        <f>_xll.GetPrice(AA$2,  , "Mid", EOMONTH($A11, 0))</f>
        <v>120</v>
      </c>
      <c r="AB11" s="127">
        <f t="shared" si="28"/>
        <v>0</v>
      </c>
      <c r="AC11" s="151">
        <f>_xll.GetPrice(AC$2,  , "Mid", EOMONTH($A11, 0))</f>
        <v>124.5</v>
      </c>
      <c r="AD11" s="127">
        <f t="shared" si="29"/>
        <v>4</v>
      </c>
      <c r="AE11" s="127">
        <f t="shared" si="30"/>
        <v>4.5</v>
      </c>
      <c r="AF11" s="151">
        <f>_xll.GetPrice(AF$2,  , "Mid", EOMONTH($A11, 0))</f>
        <v>119</v>
      </c>
      <c r="AG11" s="127">
        <f t="shared" si="31"/>
        <v>7</v>
      </c>
      <c r="AH11" s="127">
        <f t="shared" si="32"/>
        <v>-5.5</v>
      </c>
      <c r="AI11" s="157">
        <f t="shared" si="0"/>
        <v>104.81691964285713</v>
      </c>
      <c r="AJ11" s="156">
        <f t="shared" si="1"/>
        <v>101.86433035714286</v>
      </c>
      <c r="AK11" s="156">
        <f t="shared" si="2"/>
        <v>103.83272321428571</v>
      </c>
      <c r="AL11" s="156">
        <f t="shared" si="3"/>
        <v>99.403839285714284</v>
      </c>
      <c r="AM11" s="156">
        <f t="shared" si="4"/>
        <v>118.10357142857141</v>
      </c>
      <c r="AN11" s="156">
        <f t="shared" si="5"/>
        <v>138.77169642857143</v>
      </c>
      <c r="AO11" s="156">
        <f t="shared" si="6"/>
        <v>117.11937499999999</v>
      </c>
      <c r="AP11" s="156">
        <f t="shared" si="7"/>
        <v>117.11937499999999</v>
      </c>
      <c r="AQ11" s="160">
        <f t="shared" si="8"/>
        <v>118.10357142857141</v>
      </c>
      <c r="AR11" s="156">
        <f t="shared" si="9"/>
        <v>118.59566964285715</v>
      </c>
      <c r="AS11" s="156">
        <f t="shared" si="10"/>
        <v>110.23</v>
      </c>
      <c r="AT11" s="156">
        <f t="shared" si="11"/>
        <v>118.10357142857141</v>
      </c>
      <c r="AU11" s="156">
        <f t="shared" si="12"/>
        <v>122.53245535714285</v>
      </c>
      <c r="AV11" s="156">
        <f t="shared" si="13"/>
        <v>117.11937499999999</v>
      </c>
    </row>
    <row r="12" spans="1:48" s="120" customFormat="1" x14ac:dyDescent="0.3">
      <c r="A12" s="124">
        <v>34121</v>
      </c>
      <c r="B12" s="170">
        <f>_xll.GetPrice(B$2,  , "Mid", EOMONTH($A12, 0))</f>
        <v>111.5</v>
      </c>
      <c r="C12" s="151">
        <f>_xll.GetPrice(C$2,  , "Mid", EOMONTH($A12, 0))</f>
        <v>108.5</v>
      </c>
      <c r="D12" s="126">
        <f t="shared" si="14"/>
        <v>-3</v>
      </c>
      <c r="E12" s="151">
        <f>_xll.GetPrice(E$2,  , "Mid", EOMONTH($A12, 0))</f>
        <v>113.5</v>
      </c>
      <c r="F12" s="127">
        <f t="shared" si="15"/>
        <v>2</v>
      </c>
      <c r="G12" s="151">
        <f>_xll.GetPrice(G$2,  , "Mid", EOMONTH($A12, 0))</f>
        <v>111</v>
      </c>
      <c r="H12" s="127">
        <f t="shared" si="16"/>
        <v>-0.5</v>
      </c>
      <c r="I12" s="151">
        <f>_xll.GetPrice(I$2,  , "Mid", EOMONTH($A12, 0))</f>
        <v>125</v>
      </c>
      <c r="J12" s="127">
        <f t="shared" si="17"/>
        <v>13.5</v>
      </c>
      <c r="K12" s="151">
        <f>_xll.GetPrice(K$2,  , "Mid", EOMONTH($A12, 0))</f>
        <v>145</v>
      </c>
      <c r="L12" s="127">
        <f t="shared" si="18"/>
        <v>33.5</v>
      </c>
      <c r="M12" s="151">
        <f>_xll.GetPrice(M$2,  , "Mid", EOMONTH($A12, 0))</f>
        <v>127</v>
      </c>
      <c r="N12" s="127">
        <f t="shared" si="19"/>
        <v>13.5</v>
      </c>
      <c r="O12" s="127">
        <f t="shared" si="20"/>
        <v>2</v>
      </c>
      <c r="P12" s="151">
        <f>_xll.GetPrice(P$2,  , "Mid", EOMONTH($A12, 0))</f>
        <v>130</v>
      </c>
      <c r="Q12" s="127">
        <f t="shared" si="21"/>
        <v>19</v>
      </c>
      <c r="R12" s="127">
        <f t="shared" si="22"/>
        <v>5</v>
      </c>
      <c r="S12" s="170">
        <f>_xll.GetPrice(S$2,  , "Mid", EOMONTH($A12, 0))</f>
        <v>125</v>
      </c>
      <c r="T12" s="126">
        <f t="shared" si="23"/>
        <v>13.5</v>
      </c>
      <c r="U12" s="151">
        <f>_xll.GetPrice(U$2,  , "Mid", EOMONTH($A12, 0))</f>
        <v>127.5</v>
      </c>
      <c r="V12" s="127">
        <f t="shared" si="24"/>
        <v>14</v>
      </c>
      <c r="W12" s="127">
        <f t="shared" si="25"/>
        <v>2.5</v>
      </c>
      <c r="X12" s="151">
        <f>_xll.GetPrice(X$2,  , "Mid", EOMONTH($A12, 0))</f>
        <v>116</v>
      </c>
      <c r="Y12" s="127">
        <f t="shared" si="26"/>
        <v>5</v>
      </c>
      <c r="Z12" s="127">
        <f t="shared" si="27"/>
        <v>-9</v>
      </c>
      <c r="AA12" s="151">
        <f>_xll.GetPrice(AA$2,  , "Mid", EOMONTH($A12, 0))</f>
        <v>141.5</v>
      </c>
      <c r="AB12" s="127">
        <f t="shared" si="28"/>
        <v>16.5</v>
      </c>
      <c r="AC12" s="151">
        <f>_xll.GetPrice(AC$2,  , "Mid", EOMONTH($A12, 0))</f>
        <v>141</v>
      </c>
      <c r="AD12" s="127">
        <f t="shared" si="29"/>
        <v>13.5</v>
      </c>
      <c r="AE12" s="127">
        <f t="shared" si="30"/>
        <v>-0.5</v>
      </c>
      <c r="AF12" s="151">
        <f>_xll.GetPrice(AF$2,  , "Mid", EOMONTH($A12, 0))</f>
        <v>125</v>
      </c>
      <c r="AG12" s="127">
        <f t="shared" si="31"/>
        <v>9</v>
      </c>
      <c r="AH12" s="127">
        <f t="shared" si="32"/>
        <v>-16</v>
      </c>
      <c r="AI12" s="157">
        <f t="shared" si="0"/>
        <v>109.73790178571427</v>
      </c>
      <c r="AJ12" s="156">
        <f t="shared" si="1"/>
        <v>106.7853125</v>
      </c>
      <c r="AK12" s="156">
        <f t="shared" si="2"/>
        <v>111.70629464285715</v>
      </c>
      <c r="AL12" s="156">
        <f t="shared" si="3"/>
        <v>109.24580357142857</v>
      </c>
      <c r="AM12" s="156">
        <f t="shared" si="4"/>
        <v>123.02455357142857</v>
      </c>
      <c r="AN12" s="156">
        <f t="shared" si="5"/>
        <v>142.70848214285715</v>
      </c>
      <c r="AO12" s="156">
        <f t="shared" si="6"/>
        <v>124.99294642857143</v>
      </c>
      <c r="AP12" s="156">
        <f t="shared" si="7"/>
        <v>127.94553571428571</v>
      </c>
      <c r="AQ12" s="160">
        <f t="shared" si="8"/>
        <v>123.02455357142857</v>
      </c>
      <c r="AR12" s="156">
        <f t="shared" si="9"/>
        <v>125.48504464285713</v>
      </c>
      <c r="AS12" s="156">
        <f t="shared" si="10"/>
        <v>114.16678571428572</v>
      </c>
      <c r="AT12" s="156">
        <f t="shared" si="11"/>
        <v>139.26379464285714</v>
      </c>
      <c r="AU12" s="156">
        <f t="shared" si="12"/>
        <v>138.77169642857143</v>
      </c>
      <c r="AV12" s="156">
        <f t="shared" si="13"/>
        <v>123.02455357142857</v>
      </c>
    </row>
    <row r="13" spans="1:48" s="120" customFormat="1" x14ac:dyDescent="0.3">
      <c r="A13" s="124">
        <v>34151</v>
      </c>
      <c r="B13" s="170">
        <f>_xll.GetPrice(B$2,  , "Mid", EOMONTH($A13, 0))</f>
        <v>118.5</v>
      </c>
      <c r="C13" s="151">
        <f>_xll.GetPrice(C$2,  , "Mid", EOMONTH($A13, 0))</f>
        <v>115.5</v>
      </c>
      <c r="D13" s="126">
        <f t="shared" si="14"/>
        <v>-3</v>
      </c>
      <c r="E13" s="151">
        <f>_xll.GetPrice(E$2,  , "Mid", EOMONTH($A13, 0))</f>
        <v>118.5</v>
      </c>
      <c r="F13" s="127">
        <f t="shared" si="15"/>
        <v>0</v>
      </c>
      <c r="G13" s="151">
        <f>_xll.GetPrice(G$2,  , "Mid", EOMONTH($A13, 0))</f>
        <v>112</v>
      </c>
      <c r="H13" s="127">
        <f t="shared" si="16"/>
        <v>-6.5</v>
      </c>
      <c r="I13" s="151">
        <f>_xll.GetPrice(I$2,  , "Mid", EOMONTH($A13, 0))</f>
        <v>134</v>
      </c>
      <c r="J13" s="127">
        <f t="shared" si="17"/>
        <v>15.5</v>
      </c>
      <c r="K13" s="151">
        <f>_xll.GetPrice(K$2,  , "Mid", EOMONTH($A13, 0))</f>
        <v>145</v>
      </c>
      <c r="L13" s="127">
        <f t="shared" si="18"/>
        <v>26.5</v>
      </c>
      <c r="M13" s="151">
        <f>_xll.GetPrice(M$2,  , "Mid", EOMONTH($A13, 0))</f>
        <v>127</v>
      </c>
      <c r="N13" s="127">
        <f t="shared" si="19"/>
        <v>8.5</v>
      </c>
      <c r="O13" s="127">
        <f t="shared" si="20"/>
        <v>-7</v>
      </c>
      <c r="P13" s="151">
        <f>_xll.GetPrice(P$2,  , "Mid", EOMONTH($A13, 0))</f>
        <v>133</v>
      </c>
      <c r="Q13" s="127">
        <f t="shared" si="21"/>
        <v>21</v>
      </c>
      <c r="R13" s="127">
        <f t="shared" si="22"/>
        <v>-1</v>
      </c>
      <c r="S13" s="170">
        <f>_xll.GetPrice(S$2,  , "Mid", EOMONTH($A13, 0))</f>
        <v>139</v>
      </c>
      <c r="T13" s="126">
        <f t="shared" si="23"/>
        <v>20.5</v>
      </c>
      <c r="U13" s="151">
        <f>_xll.GetPrice(U$2,  , "Mid", EOMONTH($A13, 0))</f>
        <v>137.5</v>
      </c>
      <c r="V13" s="127">
        <f t="shared" si="24"/>
        <v>19</v>
      </c>
      <c r="W13" s="127">
        <f t="shared" si="25"/>
        <v>-1.5</v>
      </c>
      <c r="X13" s="151">
        <f>_xll.GetPrice(X$2,  , "Mid", EOMONTH($A13, 0))</f>
        <v>121</v>
      </c>
      <c r="Y13" s="127">
        <f t="shared" si="26"/>
        <v>9</v>
      </c>
      <c r="Z13" s="127">
        <f t="shared" si="27"/>
        <v>-18</v>
      </c>
      <c r="AA13" s="151">
        <f>_xll.GetPrice(AA$2,  , "Mid", EOMONTH($A13, 0))</f>
        <v>141</v>
      </c>
      <c r="AB13" s="127">
        <f t="shared" si="28"/>
        <v>2</v>
      </c>
      <c r="AC13" s="151">
        <f>_xll.GetPrice(AC$2,  , "Mid", EOMONTH($A13, 0))</f>
        <v>141</v>
      </c>
      <c r="AD13" s="127">
        <f t="shared" si="29"/>
        <v>3.5</v>
      </c>
      <c r="AE13" s="127">
        <f t="shared" si="30"/>
        <v>0</v>
      </c>
      <c r="AF13" s="151">
        <f>_xll.GetPrice(AF$2,  , "Mid", EOMONTH($A13, 0))</f>
        <v>131.5</v>
      </c>
      <c r="AG13" s="127">
        <f t="shared" si="31"/>
        <v>10.5</v>
      </c>
      <c r="AH13" s="127">
        <f t="shared" si="32"/>
        <v>-9.5</v>
      </c>
      <c r="AI13" s="157">
        <f t="shared" si="0"/>
        <v>116.62727678571429</v>
      </c>
      <c r="AJ13" s="156">
        <f t="shared" si="1"/>
        <v>113.67468749999999</v>
      </c>
      <c r="AK13" s="156">
        <f t="shared" si="2"/>
        <v>116.62727678571429</v>
      </c>
      <c r="AL13" s="156">
        <f t="shared" si="3"/>
        <v>110.23</v>
      </c>
      <c r="AM13" s="156">
        <f t="shared" si="4"/>
        <v>131.88232142857143</v>
      </c>
      <c r="AN13" s="156">
        <f t="shared" si="5"/>
        <v>142.70848214285715</v>
      </c>
      <c r="AO13" s="156">
        <f t="shared" si="6"/>
        <v>124.99294642857143</v>
      </c>
      <c r="AP13" s="156">
        <f t="shared" si="7"/>
        <v>130.89812499999999</v>
      </c>
      <c r="AQ13" s="160">
        <f t="shared" si="8"/>
        <v>136.80330357142856</v>
      </c>
      <c r="AR13" s="156">
        <f t="shared" si="9"/>
        <v>135.32700892857142</v>
      </c>
      <c r="AS13" s="156">
        <f t="shared" si="10"/>
        <v>119.08776785714285</v>
      </c>
      <c r="AT13" s="156">
        <f t="shared" si="11"/>
        <v>138.77169642857143</v>
      </c>
      <c r="AU13" s="156">
        <f t="shared" si="12"/>
        <v>138.77169642857143</v>
      </c>
      <c r="AV13" s="156">
        <f t="shared" si="13"/>
        <v>129.42183035714285</v>
      </c>
    </row>
    <row r="14" spans="1:48" s="120" customFormat="1" x14ac:dyDescent="0.3">
      <c r="A14" s="124">
        <v>34182</v>
      </c>
      <c r="B14" s="170">
        <f>_xll.GetPrice(B$2,  , "Mid", EOMONTH($A14, 0))</f>
        <v>113.5</v>
      </c>
      <c r="C14" s="151">
        <f>_xll.GetPrice(C$2,  , "Mid", EOMONTH($A14, 0))</f>
        <v>110.5</v>
      </c>
      <c r="D14" s="126">
        <f t="shared" si="14"/>
        <v>-3</v>
      </c>
      <c r="E14" s="151">
        <f>_xll.GetPrice(E$2,  , "Mid", EOMONTH($A14, 0))</f>
        <v>113.5</v>
      </c>
      <c r="F14" s="127">
        <f t="shared" si="15"/>
        <v>0</v>
      </c>
      <c r="G14" s="151">
        <f>_xll.GetPrice(G$2,  , "Mid", EOMONTH($A14, 0))</f>
        <v>112</v>
      </c>
      <c r="H14" s="127">
        <f t="shared" si="16"/>
        <v>-1.5</v>
      </c>
      <c r="I14" s="151">
        <f>_xll.GetPrice(I$2,  , "Mid", EOMONTH($A14, 0))</f>
        <v>134</v>
      </c>
      <c r="J14" s="127">
        <f t="shared" si="17"/>
        <v>20.5</v>
      </c>
      <c r="K14" s="151">
        <f>_xll.GetPrice(K$2,  , "Mid", EOMONTH($A14, 0))</f>
        <v>142</v>
      </c>
      <c r="L14" s="127">
        <f t="shared" si="18"/>
        <v>28.5</v>
      </c>
      <c r="M14" s="151">
        <f>_xll.GetPrice(M$2,  , "Mid", EOMONTH($A14, 0))</f>
        <v>125</v>
      </c>
      <c r="N14" s="127">
        <f t="shared" si="19"/>
        <v>11.5</v>
      </c>
      <c r="O14" s="127">
        <f t="shared" si="20"/>
        <v>-9</v>
      </c>
      <c r="P14" s="151">
        <f>_xll.GetPrice(P$2,  , "Mid", EOMONTH($A14, 0))</f>
        <v>129</v>
      </c>
      <c r="Q14" s="127">
        <f t="shared" si="21"/>
        <v>17</v>
      </c>
      <c r="R14" s="127">
        <f t="shared" si="22"/>
        <v>-5</v>
      </c>
      <c r="S14" s="170">
        <f>_xll.GetPrice(S$2,  , "Mid", EOMONTH($A14, 0))</f>
        <v>134</v>
      </c>
      <c r="T14" s="126">
        <f t="shared" si="23"/>
        <v>20.5</v>
      </c>
      <c r="U14" s="151">
        <f>_xll.GetPrice(U$2,  , "Mid", EOMONTH($A14, 0))</f>
        <v>129.5</v>
      </c>
      <c r="V14" s="127">
        <f t="shared" si="24"/>
        <v>16</v>
      </c>
      <c r="W14" s="127">
        <f t="shared" si="25"/>
        <v>-4.5</v>
      </c>
      <c r="X14" s="151">
        <f>_xll.GetPrice(X$2,  , "Mid", EOMONTH($A14, 0))</f>
        <v>121</v>
      </c>
      <c r="Y14" s="127">
        <f t="shared" si="26"/>
        <v>9</v>
      </c>
      <c r="Z14" s="127">
        <f t="shared" si="27"/>
        <v>-13</v>
      </c>
      <c r="AA14" s="151">
        <f>_xll.GetPrice(AA$2,  , "Mid", EOMONTH($A14, 0))</f>
        <v>136</v>
      </c>
      <c r="AB14" s="127">
        <f t="shared" si="28"/>
        <v>2</v>
      </c>
      <c r="AC14" s="151">
        <f>_xll.GetPrice(AC$2,  , "Mid", EOMONTH($A14, 0))</f>
        <v>135.5</v>
      </c>
      <c r="AD14" s="127">
        <f t="shared" si="29"/>
        <v>6</v>
      </c>
      <c r="AE14" s="127">
        <f t="shared" si="30"/>
        <v>-0.5</v>
      </c>
      <c r="AF14" s="151">
        <f>_xll.GetPrice(AF$2,  , "Mid", EOMONTH($A14, 0))</f>
        <v>131.5</v>
      </c>
      <c r="AG14" s="127">
        <f t="shared" si="31"/>
        <v>10.5</v>
      </c>
      <c r="AH14" s="127">
        <f t="shared" si="32"/>
        <v>-4</v>
      </c>
      <c r="AI14" s="157">
        <f t="shared" si="0"/>
        <v>111.70629464285715</v>
      </c>
      <c r="AJ14" s="156">
        <f t="shared" si="1"/>
        <v>108.75370535714285</v>
      </c>
      <c r="AK14" s="156">
        <f t="shared" si="2"/>
        <v>111.70629464285715</v>
      </c>
      <c r="AL14" s="156">
        <f t="shared" si="3"/>
        <v>110.23</v>
      </c>
      <c r="AM14" s="156">
        <f t="shared" si="4"/>
        <v>131.88232142857143</v>
      </c>
      <c r="AN14" s="156">
        <f t="shared" si="5"/>
        <v>139.75589285714284</v>
      </c>
      <c r="AO14" s="156">
        <f t="shared" si="6"/>
        <v>123.02455357142857</v>
      </c>
      <c r="AP14" s="156">
        <f t="shared" si="7"/>
        <v>126.96133928571427</v>
      </c>
      <c r="AQ14" s="160">
        <f t="shared" si="8"/>
        <v>131.88232142857143</v>
      </c>
      <c r="AR14" s="156">
        <f t="shared" si="9"/>
        <v>127.45343750000001</v>
      </c>
      <c r="AS14" s="156">
        <f t="shared" si="10"/>
        <v>119.08776785714285</v>
      </c>
      <c r="AT14" s="156">
        <f t="shared" si="11"/>
        <v>133.85071428571428</v>
      </c>
      <c r="AU14" s="156">
        <f t="shared" si="12"/>
        <v>133.35861607142857</v>
      </c>
      <c r="AV14" s="156">
        <f t="shared" si="13"/>
        <v>129.42183035714285</v>
      </c>
    </row>
    <row r="15" spans="1:48" s="120" customFormat="1" x14ac:dyDescent="0.3">
      <c r="A15" s="124">
        <v>34213</v>
      </c>
      <c r="B15" s="170">
        <f>_xll.GetPrice(B$2,  , "Mid", EOMONTH($A15, 0))</f>
        <v>113.5</v>
      </c>
      <c r="C15" s="151">
        <f>_xll.GetPrice(C$2,  , "Mid", EOMONTH($A15, 0))</f>
        <v>110.5</v>
      </c>
      <c r="D15" s="126">
        <f t="shared" si="14"/>
        <v>-3</v>
      </c>
      <c r="E15" s="151">
        <f>_xll.GetPrice(E$2,  , "Mid", EOMONTH($A15, 0))</f>
        <v>116.5</v>
      </c>
      <c r="F15" s="127">
        <f t="shared" si="15"/>
        <v>3</v>
      </c>
      <c r="G15" s="151">
        <f>_xll.GetPrice(G$2,  , "Mid", EOMONTH($A15, 0))</f>
        <v>119</v>
      </c>
      <c r="H15" s="127">
        <f t="shared" si="16"/>
        <v>5.5</v>
      </c>
      <c r="I15" s="151">
        <f>_xll.GetPrice(I$2,  , "Mid", EOMONTH($A15, 0))</f>
        <v>134</v>
      </c>
      <c r="J15" s="127">
        <f t="shared" si="17"/>
        <v>20.5</v>
      </c>
      <c r="K15" s="151">
        <f>_xll.GetPrice(K$2,  , "Mid", EOMONTH($A15, 0))</f>
        <v>142</v>
      </c>
      <c r="L15" s="127">
        <f t="shared" si="18"/>
        <v>28.5</v>
      </c>
      <c r="M15" s="151">
        <f>_xll.GetPrice(M$2,  , "Mid", EOMONTH($A15, 0))</f>
        <v>128</v>
      </c>
      <c r="N15" s="127">
        <f t="shared" si="19"/>
        <v>11.5</v>
      </c>
      <c r="O15" s="127">
        <f t="shared" si="20"/>
        <v>-6</v>
      </c>
      <c r="P15" s="151">
        <f>_xll.GetPrice(P$2,  , "Mid", EOMONTH($A15, 0))</f>
        <v>129</v>
      </c>
      <c r="Q15" s="127">
        <f t="shared" si="21"/>
        <v>10</v>
      </c>
      <c r="R15" s="127">
        <f t="shared" si="22"/>
        <v>-5</v>
      </c>
      <c r="S15" s="170">
        <f>_xll.GetPrice(S$2,  , "Mid", EOMONTH($A15, 0))</f>
        <v>134</v>
      </c>
      <c r="T15" s="126">
        <f t="shared" si="23"/>
        <v>20.5</v>
      </c>
      <c r="U15" s="151">
        <f>_xll.GetPrice(U$2,  , "Mid", EOMONTH($A15, 0))</f>
        <v>140</v>
      </c>
      <c r="V15" s="127">
        <f t="shared" si="24"/>
        <v>23.5</v>
      </c>
      <c r="W15" s="127">
        <f t="shared" si="25"/>
        <v>6</v>
      </c>
      <c r="X15" s="151">
        <f>_xll.GetPrice(X$2,  , "Mid", EOMONTH($A15, 0))</f>
        <v>126.5</v>
      </c>
      <c r="Y15" s="127">
        <f t="shared" si="26"/>
        <v>7.5</v>
      </c>
      <c r="Z15" s="127">
        <f t="shared" si="27"/>
        <v>-7.5</v>
      </c>
      <c r="AA15" s="151">
        <f>_xll.GetPrice(AA$2,  , "Mid", EOMONTH($A15, 0))</f>
        <v>137.5</v>
      </c>
      <c r="AB15" s="127">
        <f t="shared" si="28"/>
        <v>3.5</v>
      </c>
      <c r="AC15" s="151">
        <f>_xll.GetPrice(AC$2,  , "Mid", EOMONTH($A15, 0))</f>
        <v>145.5</v>
      </c>
      <c r="AD15" s="127">
        <f t="shared" si="29"/>
        <v>5.5</v>
      </c>
      <c r="AE15" s="127">
        <f t="shared" si="30"/>
        <v>8</v>
      </c>
      <c r="AF15" s="151">
        <f>_xll.GetPrice(AF$2,  , "Mid", EOMONTH($A15, 0))</f>
        <v>140</v>
      </c>
      <c r="AG15" s="127">
        <f t="shared" si="31"/>
        <v>13.5</v>
      </c>
      <c r="AH15" s="127">
        <f t="shared" si="32"/>
        <v>-5.5</v>
      </c>
      <c r="AI15" s="157">
        <f t="shared" si="0"/>
        <v>111.70629464285715</v>
      </c>
      <c r="AJ15" s="156">
        <f t="shared" si="1"/>
        <v>108.75370535714285</v>
      </c>
      <c r="AK15" s="156">
        <f t="shared" si="2"/>
        <v>114.65888392857143</v>
      </c>
      <c r="AL15" s="156">
        <f t="shared" si="3"/>
        <v>117.11937499999999</v>
      </c>
      <c r="AM15" s="156">
        <f t="shared" si="4"/>
        <v>131.88232142857143</v>
      </c>
      <c r="AN15" s="156">
        <f t="shared" si="5"/>
        <v>139.75589285714284</v>
      </c>
      <c r="AO15" s="156">
        <f t="shared" si="6"/>
        <v>125.97714285714285</v>
      </c>
      <c r="AP15" s="156">
        <f t="shared" si="7"/>
        <v>126.96133928571427</v>
      </c>
      <c r="AQ15" s="160">
        <f t="shared" si="8"/>
        <v>131.88232142857143</v>
      </c>
      <c r="AR15" s="156">
        <f t="shared" si="9"/>
        <v>137.78749999999999</v>
      </c>
      <c r="AS15" s="156">
        <f t="shared" si="10"/>
        <v>124.50084821428571</v>
      </c>
      <c r="AT15" s="156">
        <f t="shared" si="11"/>
        <v>135.32700892857142</v>
      </c>
      <c r="AU15" s="156">
        <f t="shared" si="12"/>
        <v>143.20058035714285</v>
      </c>
      <c r="AV15" s="156">
        <f t="shared" si="13"/>
        <v>137.78749999999999</v>
      </c>
    </row>
    <row r="16" spans="1:48" s="120" customFormat="1" x14ac:dyDescent="0.3">
      <c r="A16" s="124">
        <v>34243</v>
      </c>
      <c r="B16" s="170">
        <f>_xll.GetPrice(B$2,  , "Mid", EOMONTH($A16, 0))</f>
        <v>113.5</v>
      </c>
      <c r="C16" s="151">
        <f>_xll.GetPrice(C$2,  , "Mid", EOMONTH($A16, 0))</f>
        <v>123.5</v>
      </c>
      <c r="D16" s="126">
        <f t="shared" si="14"/>
        <v>10</v>
      </c>
      <c r="E16" s="151">
        <f>_xll.GetPrice(E$2,  , "Mid", EOMONTH($A16, 0))</f>
        <v>130.5</v>
      </c>
      <c r="F16" s="127">
        <f t="shared" si="15"/>
        <v>17</v>
      </c>
      <c r="G16" s="151">
        <f>_xll.GetPrice(G$2,  , "Mid", EOMONTH($A16, 0))</f>
        <v>129</v>
      </c>
      <c r="H16" s="127">
        <f t="shared" si="16"/>
        <v>15.5</v>
      </c>
      <c r="I16" s="151">
        <f>_xll.GetPrice(I$2,  , "Mid", EOMONTH($A16, 0))</f>
        <v>151</v>
      </c>
      <c r="J16" s="127">
        <f t="shared" si="17"/>
        <v>37.5</v>
      </c>
      <c r="K16" s="151">
        <f>_xll.GetPrice(K$2,  , "Mid", EOMONTH($A16, 0))</f>
        <v>165</v>
      </c>
      <c r="L16" s="127">
        <f t="shared" si="18"/>
        <v>51.5</v>
      </c>
      <c r="M16" s="151">
        <f>_xll.GetPrice(M$2,  , "Mid", EOMONTH($A16, 0))</f>
        <v>147</v>
      </c>
      <c r="N16" s="127">
        <f t="shared" si="19"/>
        <v>16.5</v>
      </c>
      <c r="O16" s="127">
        <f t="shared" si="20"/>
        <v>-4</v>
      </c>
      <c r="P16" s="151">
        <f>_xll.GetPrice(P$2,  , "Mid", EOMONTH($A16, 0))</f>
        <v>145</v>
      </c>
      <c r="Q16" s="127">
        <f t="shared" si="21"/>
        <v>16</v>
      </c>
      <c r="R16" s="127">
        <f t="shared" si="22"/>
        <v>-6</v>
      </c>
      <c r="S16" s="170">
        <f>_xll.GetPrice(S$2,  , "Mid", EOMONTH($A16, 0))</f>
        <v>154</v>
      </c>
      <c r="T16" s="126">
        <f t="shared" si="23"/>
        <v>40.5</v>
      </c>
      <c r="U16" s="151">
        <f>_xll.GetPrice(U$2,  , "Mid", EOMONTH($A16, 0))</f>
        <v>149</v>
      </c>
      <c r="V16" s="127">
        <f t="shared" si="24"/>
        <v>18.5</v>
      </c>
      <c r="W16" s="127">
        <f t="shared" si="25"/>
        <v>-5</v>
      </c>
      <c r="X16" s="151">
        <f>_xll.GetPrice(X$2,  , "Mid", EOMONTH($A16, 0))</f>
        <v>144</v>
      </c>
      <c r="Y16" s="127">
        <f t="shared" si="26"/>
        <v>15</v>
      </c>
      <c r="Z16" s="127">
        <f t="shared" si="27"/>
        <v>-10</v>
      </c>
      <c r="AA16" s="151">
        <f>_xll.GetPrice(AA$2,  , "Mid", EOMONTH($A16, 0))</f>
        <v>157</v>
      </c>
      <c r="AB16" s="127">
        <f t="shared" si="28"/>
        <v>3</v>
      </c>
      <c r="AC16" s="151">
        <f>_xll.GetPrice(AC$2,  , "Mid", EOMONTH($A16, 0))</f>
        <v>164</v>
      </c>
      <c r="AD16" s="127">
        <f t="shared" si="29"/>
        <v>15</v>
      </c>
      <c r="AE16" s="127">
        <f t="shared" si="30"/>
        <v>7</v>
      </c>
      <c r="AF16" s="151">
        <f>_xll.GetPrice(AF$2,  , "Mid", EOMONTH($A16, 0))</f>
        <v>155</v>
      </c>
      <c r="AG16" s="127">
        <f t="shared" si="31"/>
        <v>11</v>
      </c>
      <c r="AH16" s="127">
        <f t="shared" si="32"/>
        <v>-9</v>
      </c>
      <c r="AI16" s="157">
        <f t="shared" si="0"/>
        <v>111.70629464285715</v>
      </c>
      <c r="AJ16" s="156">
        <f t="shared" si="1"/>
        <v>121.54825892857141</v>
      </c>
      <c r="AK16" s="156">
        <f t="shared" si="2"/>
        <v>128.43763392857142</v>
      </c>
      <c r="AL16" s="156">
        <f t="shared" si="3"/>
        <v>126.96133928571427</v>
      </c>
      <c r="AM16" s="156">
        <f t="shared" si="4"/>
        <v>148.61366071428571</v>
      </c>
      <c r="AN16" s="156">
        <f t="shared" si="5"/>
        <v>162.39241071428572</v>
      </c>
      <c r="AO16" s="156">
        <f t="shared" si="6"/>
        <v>144.676875</v>
      </c>
      <c r="AP16" s="156">
        <f t="shared" si="7"/>
        <v>142.70848214285715</v>
      </c>
      <c r="AQ16" s="160">
        <f t="shared" si="8"/>
        <v>151.56625</v>
      </c>
      <c r="AR16" s="156">
        <f t="shared" si="9"/>
        <v>146.64526785714284</v>
      </c>
      <c r="AS16" s="156">
        <f t="shared" si="10"/>
        <v>141.72428571428568</v>
      </c>
      <c r="AT16" s="156">
        <f t="shared" si="11"/>
        <v>154.51883928571428</v>
      </c>
      <c r="AU16" s="156">
        <f t="shared" si="12"/>
        <v>161.40821428571428</v>
      </c>
      <c r="AV16" s="156">
        <f t="shared" si="13"/>
        <v>152.55044642857143</v>
      </c>
    </row>
    <row r="17" spans="1:48" s="120" customFormat="1" x14ac:dyDescent="0.3">
      <c r="A17" s="124">
        <v>34274</v>
      </c>
      <c r="B17" s="170">
        <f>_xll.GetPrice(B$2,  , "Mid", EOMONTH($A17, 0))</f>
        <v>131.5</v>
      </c>
      <c r="C17" s="151">
        <f>_xll.GetPrice(C$2,  , "Mid", EOMONTH($A17, 0))</f>
        <v>128.5</v>
      </c>
      <c r="D17" s="126">
        <f t="shared" si="14"/>
        <v>-3</v>
      </c>
      <c r="E17" s="151">
        <f>_xll.GetPrice(E$2,  , "Mid", EOMONTH($A17, 0))</f>
        <v>137.5</v>
      </c>
      <c r="F17" s="127">
        <f t="shared" si="15"/>
        <v>6</v>
      </c>
      <c r="G17" s="151">
        <f>_xll.GetPrice(G$2,  , "Mid", EOMONTH($A17, 0))</f>
        <v>129</v>
      </c>
      <c r="H17" s="127">
        <f t="shared" si="16"/>
        <v>-2.5</v>
      </c>
      <c r="I17" s="151">
        <f>_xll.GetPrice(I$2,  , "Mid", EOMONTH($A17, 0))</f>
        <v>154</v>
      </c>
      <c r="J17" s="127">
        <f t="shared" si="17"/>
        <v>22.5</v>
      </c>
      <c r="K17" s="151">
        <f>_xll.GetPrice(K$2,  , "Mid", EOMONTH($A17, 0))</f>
        <v>181</v>
      </c>
      <c r="L17" s="127">
        <f t="shared" si="18"/>
        <v>49.5</v>
      </c>
      <c r="M17" s="151">
        <f>_xll.GetPrice(M$2,  , "Mid", EOMONTH($A17, 0))</f>
        <v>151</v>
      </c>
      <c r="N17" s="127">
        <f t="shared" si="19"/>
        <v>13.5</v>
      </c>
      <c r="O17" s="127">
        <f t="shared" si="20"/>
        <v>-3</v>
      </c>
      <c r="P17" s="151">
        <f>_xll.GetPrice(P$2,  , "Mid", EOMONTH($A17, 0))</f>
        <v>145</v>
      </c>
      <c r="Q17" s="127">
        <f t="shared" si="21"/>
        <v>16</v>
      </c>
      <c r="R17" s="127">
        <f t="shared" si="22"/>
        <v>-9</v>
      </c>
      <c r="S17" s="170">
        <f>_xll.GetPrice(S$2,  , "Mid", EOMONTH($A17, 0))</f>
        <v>158</v>
      </c>
      <c r="T17" s="126">
        <f t="shared" si="23"/>
        <v>26.5</v>
      </c>
      <c r="U17" s="151">
        <f>_xll.GetPrice(U$2,  , "Mid", EOMONTH($A17, 0))</f>
        <v>167</v>
      </c>
      <c r="V17" s="127">
        <f t="shared" si="24"/>
        <v>29.5</v>
      </c>
      <c r="W17" s="127">
        <f t="shared" si="25"/>
        <v>9</v>
      </c>
      <c r="X17" s="151">
        <f>_xll.GetPrice(X$2,  , "Mid", EOMONTH($A17, 0))</f>
        <v>144</v>
      </c>
      <c r="Y17" s="127">
        <f t="shared" si="26"/>
        <v>15</v>
      </c>
      <c r="Z17" s="127">
        <f t="shared" si="27"/>
        <v>-14</v>
      </c>
      <c r="AA17" s="151">
        <f>_xll.GetPrice(AA$2,  , "Mid", EOMONTH($A17, 0))</f>
        <v>167</v>
      </c>
      <c r="AB17" s="127">
        <f t="shared" si="28"/>
        <v>9</v>
      </c>
      <c r="AC17" s="151">
        <f>_xll.GetPrice(AC$2,  , "Mid", EOMONTH($A17, 0))</f>
        <v>168</v>
      </c>
      <c r="AD17" s="127">
        <f t="shared" si="29"/>
        <v>1</v>
      </c>
      <c r="AE17" s="127">
        <f t="shared" si="30"/>
        <v>1</v>
      </c>
      <c r="AF17" s="151">
        <f>_xll.GetPrice(AF$2,  , "Mid", EOMONTH($A17, 0))</f>
        <v>155</v>
      </c>
      <c r="AG17" s="127">
        <f t="shared" si="31"/>
        <v>11</v>
      </c>
      <c r="AH17" s="127">
        <f t="shared" si="32"/>
        <v>-13</v>
      </c>
      <c r="AI17" s="157">
        <f t="shared" si="0"/>
        <v>129.42183035714285</v>
      </c>
      <c r="AJ17" s="156">
        <f t="shared" si="1"/>
        <v>126.46924107142856</v>
      </c>
      <c r="AK17" s="156">
        <f t="shared" si="2"/>
        <v>135.32700892857142</v>
      </c>
      <c r="AL17" s="156">
        <f t="shared" si="3"/>
        <v>126.96133928571427</v>
      </c>
      <c r="AM17" s="156">
        <f t="shared" si="4"/>
        <v>151.56625</v>
      </c>
      <c r="AN17" s="156">
        <f t="shared" si="5"/>
        <v>178.13955357142856</v>
      </c>
      <c r="AO17" s="156">
        <f t="shared" si="6"/>
        <v>148.61366071428571</v>
      </c>
      <c r="AP17" s="156">
        <f t="shared" si="7"/>
        <v>142.70848214285715</v>
      </c>
      <c r="AQ17" s="160">
        <f t="shared" si="8"/>
        <v>155.50303571428572</v>
      </c>
      <c r="AR17" s="156">
        <f t="shared" si="9"/>
        <v>164.36080357142856</v>
      </c>
      <c r="AS17" s="156">
        <f t="shared" si="10"/>
        <v>141.72428571428568</v>
      </c>
      <c r="AT17" s="156">
        <f t="shared" si="11"/>
        <v>164.36080357142856</v>
      </c>
      <c r="AU17" s="156">
        <f t="shared" si="12"/>
        <v>165.345</v>
      </c>
      <c r="AV17" s="156">
        <f t="shared" si="13"/>
        <v>152.55044642857143</v>
      </c>
    </row>
    <row r="18" spans="1:48" s="120" customFormat="1" x14ac:dyDescent="0.3">
      <c r="A18" s="124">
        <v>34304</v>
      </c>
      <c r="B18" s="170">
        <f>_xll.GetPrice(B$2,  , "Mid", EOMONTH($A18, 0))</f>
        <v>88.5</v>
      </c>
      <c r="C18" s="151">
        <f>_xll.GetPrice(C$2,  , "Mid", EOMONTH($A18, 0))</f>
        <v>135</v>
      </c>
      <c r="D18" s="126">
        <f t="shared" si="14"/>
        <v>46.5</v>
      </c>
      <c r="E18" s="151">
        <f>_xll.GetPrice(E$2,  , "Mid", EOMONTH($A18, 0))</f>
        <v>140.5</v>
      </c>
      <c r="F18" s="127">
        <f t="shared" si="15"/>
        <v>52</v>
      </c>
      <c r="G18" s="151">
        <f>_xll.GetPrice(G$2,  , "Mid", EOMONTH($A18, 0))</f>
        <v>128</v>
      </c>
      <c r="H18" s="127">
        <f t="shared" si="16"/>
        <v>39.5</v>
      </c>
      <c r="I18" s="151">
        <f>_xll.GetPrice(I$2,  , "Mid", EOMONTH($A18, 0))</f>
        <v>154</v>
      </c>
      <c r="J18" s="127">
        <f t="shared" si="17"/>
        <v>65.5</v>
      </c>
      <c r="K18" s="151">
        <f>_xll.GetPrice(K$2,  , "Mid", EOMONTH($A18, 0))</f>
        <v>185</v>
      </c>
      <c r="L18" s="127">
        <f t="shared" si="18"/>
        <v>96.5</v>
      </c>
      <c r="M18" s="151">
        <f>_xll.GetPrice(M$2,  , "Mid", EOMONTH($A18, 0))</f>
        <v>151</v>
      </c>
      <c r="N18" s="127">
        <f t="shared" si="19"/>
        <v>10.5</v>
      </c>
      <c r="O18" s="127">
        <f t="shared" si="20"/>
        <v>-3</v>
      </c>
      <c r="P18" s="151">
        <f>_xll.GetPrice(P$2,  , "Mid", EOMONTH($A18, 0))</f>
        <v>143</v>
      </c>
      <c r="Q18" s="127">
        <f t="shared" si="21"/>
        <v>15</v>
      </c>
      <c r="R18" s="127">
        <f t="shared" si="22"/>
        <v>-11</v>
      </c>
      <c r="S18" s="170">
        <f>_xll.GetPrice(S$2,  , "Mid", EOMONTH($A18, 0))</f>
        <v>160</v>
      </c>
      <c r="T18" s="126">
        <f t="shared" si="23"/>
        <v>71.5</v>
      </c>
      <c r="U18" s="151">
        <f>_xll.GetPrice(U$2,  , "Mid", EOMONTH($A18, 0))</f>
        <v>167</v>
      </c>
      <c r="V18" s="127">
        <f t="shared" si="24"/>
        <v>26.5</v>
      </c>
      <c r="W18" s="127">
        <f t="shared" si="25"/>
        <v>7</v>
      </c>
      <c r="X18" s="151">
        <f>_xll.GetPrice(X$2,  , "Mid", EOMONTH($A18, 0))</f>
        <v>144</v>
      </c>
      <c r="Y18" s="127">
        <f t="shared" si="26"/>
        <v>16</v>
      </c>
      <c r="Z18" s="127">
        <f t="shared" si="27"/>
        <v>-16</v>
      </c>
      <c r="AA18" s="151">
        <f>_xll.GetPrice(AA$2,  , "Mid", EOMONTH($A18, 0))</f>
        <v>167</v>
      </c>
      <c r="AB18" s="127">
        <f t="shared" si="28"/>
        <v>7</v>
      </c>
      <c r="AC18" s="151">
        <f>_xll.GetPrice(AC$2,  , "Mid", EOMONTH($A18, 0))</f>
        <v>172</v>
      </c>
      <c r="AD18" s="127">
        <f t="shared" si="29"/>
        <v>5</v>
      </c>
      <c r="AE18" s="127">
        <f t="shared" si="30"/>
        <v>5</v>
      </c>
      <c r="AF18" s="151">
        <f>_xll.GetPrice(AF$2,  , "Mid", EOMONTH($A18, 0))</f>
        <v>155</v>
      </c>
      <c r="AG18" s="127">
        <f t="shared" si="31"/>
        <v>11</v>
      </c>
      <c r="AH18" s="127">
        <f t="shared" si="32"/>
        <v>-17</v>
      </c>
      <c r="AI18" s="157">
        <f t="shared" si="0"/>
        <v>87.101383928571423</v>
      </c>
      <c r="AJ18" s="156">
        <f t="shared" si="1"/>
        <v>132.86651785714287</v>
      </c>
      <c r="AK18" s="156">
        <f t="shared" si="2"/>
        <v>138.2795982142857</v>
      </c>
      <c r="AL18" s="156">
        <f t="shared" si="3"/>
        <v>125.97714285714285</v>
      </c>
      <c r="AM18" s="156">
        <f t="shared" si="4"/>
        <v>151.56625</v>
      </c>
      <c r="AN18" s="156">
        <f t="shared" si="5"/>
        <v>182.07633928571428</v>
      </c>
      <c r="AO18" s="156">
        <f t="shared" si="6"/>
        <v>148.61366071428571</v>
      </c>
      <c r="AP18" s="156">
        <f t="shared" si="7"/>
        <v>140.74008928571428</v>
      </c>
      <c r="AQ18" s="160">
        <f t="shared" si="8"/>
        <v>157.47142857142856</v>
      </c>
      <c r="AR18" s="156">
        <f t="shared" si="9"/>
        <v>164.36080357142856</v>
      </c>
      <c r="AS18" s="156">
        <f t="shared" si="10"/>
        <v>141.72428571428568</v>
      </c>
      <c r="AT18" s="156">
        <f t="shared" si="11"/>
        <v>164.36080357142856</v>
      </c>
      <c r="AU18" s="156">
        <f t="shared" si="12"/>
        <v>169.28178571428572</v>
      </c>
      <c r="AV18" s="156">
        <f t="shared" si="13"/>
        <v>152.55044642857143</v>
      </c>
    </row>
    <row r="19" spans="1:48" s="120" customFormat="1" x14ac:dyDescent="0.3">
      <c r="A19" s="124">
        <v>34335</v>
      </c>
      <c r="B19" s="170">
        <f>_xll.GetPrice(B$2,  , "Mid", EOMONTH($A19, 0))</f>
        <v>138</v>
      </c>
      <c r="C19" s="151">
        <f>_xll.GetPrice(C$2,  , "Mid", EOMONTH($A19, 0))</f>
        <v>135</v>
      </c>
      <c r="D19" s="126">
        <f t="shared" si="14"/>
        <v>-3</v>
      </c>
      <c r="E19" s="151">
        <f>_xll.GetPrice(E$2,  , "Mid", EOMONTH($A19, 0))</f>
        <v>140.5</v>
      </c>
      <c r="F19" s="127">
        <f t="shared" si="15"/>
        <v>2.5</v>
      </c>
      <c r="G19" s="151">
        <f>_xll.GetPrice(G$2,  , "Mid", EOMONTH($A19, 0))</f>
        <v>128</v>
      </c>
      <c r="H19" s="127">
        <f t="shared" si="16"/>
        <v>-10</v>
      </c>
      <c r="I19" s="151">
        <f>_xll.GetPrice(I$2,  , "Mid", EOMONTH($A19, 0))</f>
        <v>154</v>
      </c>
      <c r="J19" s="127">
        <f t="shared" si="17"/>
        <v>16</v>
      </c>
      <c r="K19" s="151">
        <f>_xll.GetPrice(K$2,  , "Mid", EOMONTH($A19, 0))</f>
        <v>185</v>
      </c>
      <c r="L19" s="127">
        <f t="shared" si="18"/>
        <v>47</v>
      </c>
      <c r="M19" s="151">
        <f>_xll.GetPrice(M$2,  , "Mid", EOMONTH($A19, 0))</f>
        <v>151</v>
      </c>
      <c r="N19" s="127">
        <f t="shared" si="19"/>
        <v>10.5</v>
      </c>
      <c r="O19" s="127">
        <f t="shared" si="20"/>
        <v>-3</v>
      </c>
      <c r="P19" s="151">
        <f>_xll.GetPrice(P$2,  , "Mid", EOMONTH($A19, 0))</f>
        <v>143</v>
      </c>
      <c r="Q19" s="127">
        <f t="shared" si="21"/>
        <v>15</v>
      </c>
      <c r="R19" s="127">
        <f t="shared" si="22"/>
        <v>-11</v>
      </c>
      <c r="S19" s="170">
        <f>_xll.GetPrice(S$2,  , "Mid", EOMONTH($A19, 0))</f>
        <v>160</v>
      </c>
      <c r="T19" s="126">
        <f t="shared" si="23"/>
        <v>22</v>
      </c>
      <c r="U19" s="151">
        <f>_xll.GetPrice(U$2,  , "Mid", EOMONTH($A19, 0))</f>
        <v>170</v>
      </c>
      <c r="V19" s="127">
        <f t="shared" si="24"/>
        <v>29.5</v>
      </c>
      <c r="W19" s="127">
        <f t="shared" si="25"/>
        <v>10</v>
      </c>
      <c r="X19" s="151">
        <f>_xll.GetPrice(X$2,  , "Mid", EOMONTH($A19, 0))</f>
        <v>144</v>
      </c>
      <c r="Y19" s="127">
        <f t="shared" si="26"/>
        <v>16</v>
      </c>
      <c r="Z19" s="127">
        <f t="shared" si="27"/>
        <v>-16</v>
      </c>
      <c r="AA19" s="151">
        <f>_xll.GetPrice(AA$2,  , "Mid", EOMONTH($A19, 0))</f>
        <v>167</v>
      </c>
      <c r="AB19" s="127">
        <f t="shared" si="28"/>
        <v>7</v>
      </c>
      <c r="AC19" s="151">
        <f>_xll.GetPrice(AC$2,  , "Mid", EOMONTH($A19, 0))</f>
        <v>174</v>
      </c>
      <c r="AD19" s="127">
        <f t="shared" si="29"/>
        <v>4</v>
      </c>
      <c r="AE19" s="127">
        <f t="shared" si="30"/>
        <v>7</v>
      </c>
      <c r="AF19" s="151">
        <f>_xll.GetPrice(AF$2,  , "Mid", EOMONTH($A19, 0))</f>
        <v>159</v>
      </c>
      <c r="AG19" s="127">
        <f t="shared" si="31"/>
        <v>15</v>
      </c>
      <c r="AH19" s="127">
        <f t="shared" si="32"/>
        <v>-15</v>
      </c>
      <c r="AI19" s="157">
        <f t="shared" si="0"/>
        <v>135.81910714285715</v>
      </c>
      <c r="AJ19" s="156">
        <f t="shared" si="1"/>
        <v>132.86651785714287</v>
      </c>
      <c r="AK19" s="156">
        <f t="shared" si="2"/>
        <v>138.2795982142857</v>
      </c>
      <c r="AL19" s="156">
        <f t="shared" si="3"/>
        <v>125.97714285714285</v>
      </c>
      <c r="AM19" s="156">
        <f t="shared" si="4"/>
        <v>151.56625</v>
      </c>
      <c r="AN19" s="156">
        <f t="shared" si="5"/>
        <v>182.07633928571428</v>
      </c>
      <c r="AO19" s="156">
        <f t="shared" si="6"/>
        <v>148.61366071428571</v>
      </c>
      <c r="AP19" s="156">
        <f t="shared" si="7"/>
        <v>140.74008928571428</v>
      </c>
      <c r="AQ19" s="160">
        <f t="shared" si="8"/>
        <v>157.47142857142856</v>
      </c>
      <c r="AR19" s="156">
        <f t="shared" si="9"/>
        <v>167.31339285714284</v>
      </c>
      <c r="AS19" s="156">
        <f t="shared" si="10"/>
        <v>141.72428571428568</v>
      </c>
      <c r="AT19" s="156">
        <f t="shared" si="11"/>
        <v>164.36080357142856</v>
      </c>
      <c r="AU19" s="156">
        <f t="shared" si="12"/>
        <v>171.25017857142856</v>
      </c>
      <c r="AV19" s="156">
        <f t="shared" si="13"/>
        <v>156.48723214285712</v>
      </c>
    </row>
    <row r="20" spans="1:48" x14ac:dyDescent="0.3">
      <c r="A20" s="124">
        <v>34366</v>
      </c>
      <c r="B20" s="170">
        <f>_xll.GetPrice(B$2,  , "Mid", EOMONTH($A20, 0))</f>
        <v>138</v>
      </c>
      <c r="C20" s="151">
        <f>_xll.GetPrice(C$2,  , "Mid", EOMONTH($A20, 0))</f>
        <v>135</v>
      </c>
      <c r="D20" s="126">
        <f t="shared" si="14"/>
        <v>-3</v>
      </c>
      <c r="E20" s="151">
        <f>_xll.GetPrice(E$2,  , "Mid", EOMONTH($A20, 0))</f>
        <v>145.5</v>
      </c>
      <c r="F20" s="127">
        <f t="shared" si="15"/>
        <v>7.5</v>
      </c>
      <c r="G20" s="151">
        <f>_xll.GetPrice(G$2,  , "Mid", EOMONTH($A20, 0))</f>
        <v>130</v>
      </c>
      <c r="H20" s="127">
        <f t="shared" si="16"/>
        <v>-8</v>
      </c>
      <c r="I20" s="151">
        <f>_xll.GetPrice(I$2,  , "Mid", EOMONTH($A20, 0))</f>
        <v>154</v>
      </c>
      <c r="J20" s="127">
        <f t="shared" si="17"/>
        <v>16</v>
      </c>
      <c r="K20" s="151">
        <f>_xll.GetPrice(K$2,  , "Mid", EOMONTH($A20, 0))</f>
        <v>185</v>
      </c>
      <c r="L20" s="127">
        <f t="shared" si="18"/>
        <v>47</v>
      </c>
      <c r="M20" s="151">
        <f>_xll.GetPrice(M$2,  , "Mid", EOMONTH($A20, 0))</f>
        <v>151</v>
      </c>
      <c r="N20" s="127">
        <f t="shared" si="19"/>
        <v>5.5</v>
      </c>
      <c r="O20" s="127">
        <f t="shared" si="20"/>
        <v>-3</v>
      </c>
      <c r="P20" s="151">
        <f>_xll.GetPrice(P$2,  , "Mid", EOMONTH($A20, 0))</f>
        <v>149</v>
      </c>
      <c r="Q20" s="127">
        <f t="shared" si="21"/>
        <v>19</v>
      </c>
      <c r="R20" s="127">
        <f t="shared" si="22"/>
        <v>-5</v>
      </c>
      <c r="S20" s="170">
        <f>_xll.GetPrice(S$2,  , "Mid", EOMONTH($A20, 0))</f>
        <v>160</v>
      </c>
      <c r="T20" s="126">
        <f t="shared" si="23"/>
        <v>22</v>
      </c>
      <c r="U20" s="151">
        <f>_xll.GetPrice(U$2,  , "Mid", EOMONTH($A20, 0))</f>
        <v>171</v>
      </c>
      <c r="V20" s="127">
        <f t="shared" si="24"/>
        <v>25.5</v>
      </c>
      <c r="W20" s="127">
        <f t="shared" si="25"/>
        <v>11</v>
      </c>
      <c r="X20" s="151">
        <f>_xll.GetPrice(X$2,  , "Mid", EOMONTH($A20, 0))</f>
        <v>144</v>
      </c>
      <c r="Y20" s="127">
        <f t="shared" si="26"/>
        <v>14</v>
      </c>
      <c r="Z20" s="127">
        <f t="shared" si="27"/>
        <v>-16</v>
      </c>
      <c r="AA20" s="151">
        <f>_xll.GetPrice(AA$2,  , "Mid", EOMONTH($A20, 0))</f>
        <v>167</v>
      </c>
      <c r="AB20" s="127">
        <f t="shared" si="28"/>
        <v>7</v>
      </c>
      <c r="AC20" s="151">
        <f>_xll.GetPrice(AC$2,  , "Mid", EOMONTH($A20, 0))</f>
        <v>174</v>
      </c>
      <c r="AD20" s="127">
        <f t="shared" si="29"/>
        <v>3</v>
      </c>
      <c r="AE20" s="127">
        <f t="shared" si="30"/>
        <v>7</v>
      </c>
      <c r="AF20" s="151">
        <f>_xll.GetPrice(AF$2,  , "Mid", EOMONTH($A20, 0))</f>
        <v>164</v>
      </c>
      <c r="AG20" s="127">
        <f t="shared" si="31"/>
        <v>20</v>
      </c>
      <c r="AH20" s="127">
        <f t="shared" si="32"/>
        <v>-10</v>
      </c>
      <c r="AI20" s="157">
        <f t="shared" si="0"/>
        <v>135.81910714285715</v>
      </c>
      <c r="AJ20" s="156">
        <f t="shared" si="1"/>
        <v>132.86651785714287</v>
      </c>
      <c r="AK20" s="156">
        <f t="shared" si="2"/>
        <v>143.20058035714285</v>
      </c>
      <c r="AL20" s="156">
        <f t="shared" si="3"/>
        <v>127.94553571428571</v>
      </c>
      <c r="AM20" s="156">
        <f t="shared" si="4"/>
        <v>151.56625</v>
      </c>
      <c r="AN20" s="156">
        <f t="shared" si="5"/>
        <v>182.07633928571428</v>
      </c>
      <c r="AO20" s="156">
        <f t="shared" si="6"/>
        <v>148.61366071428571</v>
      </c>
      <c r="AP20" s="156">
        <f t="shared" si="7"/>
        <v>146.64526785714284</v>
      </c>
      <c r="AQ20" s="160">
        <f t="shared" si="8"/>
        <v>157.47142857142856</v>
      </c>
      <c r="AR20" s="156">
        <f t="shared" si="9"/>
        <v>168.29758928571428</v>
      </c>
      <c r="AS20" s="156">
        <f t="shared" si="10"/>
        <v>141.72428571428568</v>
      </c>
      <c r="AT20" s="156">
        <f t="shared" si="11"/>
        <v>164.36080357142856</v>
      </c>
      <c r="AU20" s="156">
        <f t="shared" si="12"/>
        <v>171.25017857142856</v>
      </c>
      <c r="AV20" s="156">
        <f t="shared" si="13"/>
        <v>161.40821428571428</v>
      </c>
    </row>
    <row r="21" spans="1:48" s="120" customFormat="1" x14ac:dyDescent="0.3">
      <c r="A21" s="124">
        <v>34394</v>
      </c>
      <c r="B21" s="170">
        <f>_xll.GetPrice(B$2,  , "Mid", EOMONTH($A21, 0))</f>
        <v>138</v>
      </c>
      <c r="C21" s="151">
        <f>_xll.GetPrice(C$2,  , "Mid", EOMONTH($A21, 0))</f>
        <v>135</v>
      </c>
      <c r="D21" s="126">
        <f t="shared" si="14"/>
        <v>-3</v>
      </c>
      <c r="E21" s="151">
        <f>_xll.GetPrice(E$2,  , "Mid", EOMONTH($A21, 0))</f>
        <v>145.5</v>
      </c>
      <c r="F21" s="127">
        <f t="shared" si="15"/>
        <v>7.5</v>
      </c>
      <c r="G21" s="151">
        <f>_xll.GetPrice(G$2,  , "Mid", EOMONTH($A21, 0))</f>
        <v>133</v>
      </c>
      <c r="H21" s="127">
        <f t="shared" si="16"/>
        <v>-5</v>
      </c>
      <c r="I21" s="151">
        <f>_xll.GetPrice(I$2,  , "Mid", EOMONTH($A21, 0))</f>
        <v>154</v>
      </c>
      <c r="J21" s="127">
        <f t="shared" si="17"/>
        <v>16</v>
      </c>
      <c r="K21" s="151">
        <f>_xll.GetPrice(K$2,  , "Mid", EOMONTH($A21, 0))</f>
        <v>185</v>
      </c>
      <c r="L21" s="127">
        <f t="shared" si="18"/>
        <v>47</v>
      </c>
      <c r="M21" s="151">
        <f>_xll.GetPrice(M$2,  , "Mid", EOMONTH($A21, 0))</f>
        <v>153</v>
      </c>
      <c r="N21" s="127">
        <f t="shared" si="19"/>
        <v>7.5</v>
      </c>
      <c r="O21" s="127">
        <f t="shared" si="20"/>
        <v>-1</v>
      </c>
      <c r="P21" s="151">
        <f>_xll.GetPrice(P$2,  , "Mid", EOMONTH($A21, 0))</f>
        <v>151</v>
      </c>
      <c r="Q21" s="127">
        <f t="shared" si="21"/>
        <v>18</v>
      </c>
      <c r="R21" s="127">
        <f t="shared" si="22"/>
        <v>-3</v>
      </c>
      <c r="S21" s="170">
        <f>_xll.GetPrice(S$2,  , "Mid", EOMONTH($A21, 0))</f>
        <v>160</v>
      </c>
      <c r="T21" s="126">
        <f t="shared" si="23"/>
        <v>22</v>
      </c>
      <c r="U21" s="151">
        <f>_xll.GetPrice(U$2,  , "Mid", EOMONTH($A21, 0))</f>
        <v>168</v>
      </c>
      <c r="V21" s="127">
        <f t="shared" si="24"/>
        <v>22.5</v>
      </c>
      <c r="W21" s="127">
        <f t="shared" si="25"/>
        <v>8</v>
      </c>
      <c r="X21" s="151">
        <f>_xll.GetPrice(X$2,  , "Mid", EOMONTH($A21, 0))</f>
        <v>144</v>
      </c>
      <c r="Y21" s="127">
        <f t="shared" si="26"/>
        <v>11</v>
      </c>
      <c r="Z21" s="127">
        <f t="shared" si="27"/>
        <v>-16</v>
      </c>
      <c r="AA21" s="151">
        <f>_xll.GetPrice(AA$2,  , "Mid", EOMONTH($A21, 0))</f>
        <v>164</v>
      </c>
      <c r="AB21" s="127">
        <f t="shared" si="28"/>
        <v>4</v>
      </c>
      <c r="AC21" s="151">
        <f>_xll.GetPrice(AC$2,  , "Mid", EOMONTH($A21, 0))</f>
        <v>171</v>
      </c>
      <c r="AD21" s="127">
        <f t="shared" si="29"/>
        <v>3</v>
      </c>
      <c r="AE21" s="127">
        <f t="shared" si="30"/>
        <v>7</v>
      </c>
      <c r="AF21" s="151">
        <f>_xll.GetPrice(AF$2,  , "Mid", EOMONTH($A21, 0))</f>
        <v>164</v>
      </c>
      <c r="AG21" s="127">
        <f t="shared" si="31"/>
        <v>20</v>
      </c>
      <c r="AH21" s="127">
        <f t="shared" si="32"/>
        <v>-7</v>
      </c>
      <c r="AI21" s="157">
        <f t="shared" si="0"/>
        <v>135.81910714285715</v>
      </c>
      <c r="AJ21" s="156">
        <f t="shared" si="1"/>
        <v>132.86651785714287</v>
      </c>
      <c r="AK21" s="156">
        <f t="shared" si="2"/>
        <v>143.20058035714285</v>
      </c>
      <c r="AL21" s="156">
        <f t="shared" si="3"/>
        <v>130.89812499999999</v>
      </c>
      <c r="AM21" s="156">
        <f t="shared" si="4"/>
        <v>151.56625</v>
      </c>
      <c r="AN21" s="156">
        <f t="shared" si="5"/>
        <v>182.07633928571428</v>
      </c>
      <c r="AO21" s="156">
        <f t="shared" si="6"/>
        <v>150.58205357142856</v>
      </c>
      <c r="AP21" s="156">
        <f t="shared" si="7"/>
        <v>148.61366071428571</v>
      </c>
      <c r="AQ21" s="160">
        <f t="shared" si="8"/>
        <v>157.47142857142856</v>
      </c>
      <c r="AR21" s="156">
        <f t="shared" si="9"/>
        <v>165.345</v>
      </c>
      <c r="AS21" s="156">
        <f t="shared" si="10"/>
        <v>141.72428571428568</v>
      </c>
      <c r="AT21" s="156">
        <f t="shared" si="11"/>
        <v>161.40821428571428</v>
      </c>
      <c r="AU21" s="156">
        <f t="shared" si="12"/>
        <v>168.29758928571428</v>
      </c>
      <c r="AV21" s="156">
        <f t="shared" si="13"/>
        <v>161.40821428571428</v>
      </c>
    </row>
    <row r="22" spans="1:48" s="120" customFormat="1" x14ac:dyDescent="0.3">
      <c r="A22" s="124">
        <v>34425</v>
      </c>
      <c r="B22" s="170">
        <f>_xll.GetPrice(B$2,  , "Mid", EOMONTH($A22, 0))</f>
        <v>138</v>
      </c>
      <c r="C22" s="151">
        <f>_xll.GetPrice(C$2,  , "Mid", EOMONTH($A22, 0))</f>
        <v>135</v>
      </c>
      <c r="D22" s="126">
        <f t="shared" si="14"/>
        <v>-3</v>
      </c>
      <c r="E22" s="151">
        <f>_xll.GetPrice(E$2,  , "Mid", EOMONTH($A22, 0))</f>
        <v>142.5</v>
      </c>
      <c r="F22" s="127">
        <f t="shared" si="15"/>
        <v>4.5</v>
      </c>
      <c r="G22" s="151">
        <f>_xll.GetPrice(G$2,  , "Mid", EOMONTH($A22, 0))</f>
        <v>119</v>
      </c>
      <c r="H22" s="127">
        <f t="shared" si="16"/>
        <v>-19</v>
      </c>
      <c r="I22" s="151">
        <f>_xll.GetPrice(I$2,  , "Mid", EOMONTH($A22, 0))</f>
        <v>154</v>
      </c>
      <c r="J22" s="127">
        <f t="shared" si="17"/>
        <v>16</v>
      </c>
      <c r="K22" s="151">
        <f>_xll.GetPrice(K$2,  , "Mid", EOMONTH($A22, 0))</f>
        <v>189</v>
      </c>
      <c r="L22" s="127">
        <f t="shared" si="18"/>
        <v>51</v>
      </c>
      <c r="M22" s="151">
        <f>_xll.GetPrice(M$2,  , "Mid", EOMONTH($A22, 0))</f>
        <v>150</v>
      </c>
      <c r="N22" s="127">
        <f t="shared" si="19"/>
        <v>7.5</v>
      </c>
      <c r="O22" s="127">
        <f t="shared" si="20"/>
        <v>-4</v>
      </c>
      <c r="P22" s="151">
        <f>_xll.GetPrice(P$2,  , "Mid", EOMONTH($A22, 0))</f>
        <v>131</v>
      </c>
      <c r="Q22" s="127">
        <f t="shared" si="21"/>
        <v>12</v>
      </c>
      <c r="R22" s="127">
        <f t="shared" si="22"/>
        <v>-23</v>
      </c>
      <c r="S22" s="170">
        <f>_xll.GetPrice(S$2,  , "Mid", EOMONTH($A22, 0))</f>
        <v>159</v>
      </c>
      <c r="T22" s="126">
        <f t="shared" si="23"/>
        <v>21</v>
      </c>
      <c r="U22" s="151">
        <f>_xll.GetPrice(U$2,  , "Mid", EOMONTH($A22, 0))</f>
        <v>160</v>
      </c>
      <c r="V22" s="127">
        <f t="shared" si="24"/>
        <v>17.5</v>
      </c>
      <c r="W22" s="127">
        <f t="shared" si="25"/>
        <v>1</v>
      </c>
      <c r="X22" s="151">
        <f>_xll.GetPrice(X$2,  , "Mid", EOMONTH($A22, 0))</f>
        <v>144</v>
      </c>
      <c r="Y22" s="127">
        <f t="shared" si="26"/>
        <v>25</v>
      </c>
      <c r="Z22" s="127">
        <f t="shared" si="27"/>
        <v>-15</v>
      </c>
      <c r="AA22" s="151">
        <f>_xll.GetPrice(AA$2,  , "Mid", EOMONTH($A22, 0))</f>
        <v>145</v>
      </c>
      <c r="AB22" s="127">
        <f t="shared" si="28"/>
        <v>-14</v>
      </c>
      <c r="AC22" s="151">
        <f>_xll.GetPrice(AC$2,  , "Mid", EOMONTH($A22, 0))</f>
        <v>159.5</v>
      </c>
      <c r="AD22" s="127">
        <f t="shared" si="29"/>
        <v>-0.5</v>
      </c>
      <c r="AE22" s="127">
        <f t="shared" si="30"/>
        <v>14.5</v>
      </c>
      <c r="AF22" s="151">
        <f>_xll.GetPrice(AF$2,  , "Mid", EOMONTH($A22, 0))</f>
        <v>149</v>
      </c>
      <c r="AG22" s="127">
        <f t="shared" si="31"/>
        <v>5</v>
      </c>
      <c r="AH22" s="127">
        <f t="shared" si="32"/>
        <v>-10.5</v>
      </c>
      <c r="AI22" s="157">
        <f t="shared" si="0"/>
        <v>135.81910714285715</v>
      </c>
      <c r="AJ22" s="156">
        <f t="shared" si="1"/>
        <v>132.86651785714287</v>
      </c>
      <c r="AK22" s="156">
        <f t="shared" si="2"/>
        <v>140.24799107142854</v>
      </c>
      <c r="AL22" s="156">
        <f t="shared" si="3"/>
        <v>117.11937499999999</v>
      </c>
      <c r="AM22" s="156">
        <f t="shared" si="4"/>
        <v>151.56625</v>
      </c>
      <c r="AN22" s="156">
        <f t="shared" si="5"/>
        <v>186.013125</v>
      </c>
      <c r="AO22" s="156">
        <f t="shared" si="6"/>
        <v>147.62946428571428</v>
      </c>
      <c r="AP22" s="156">
        <f t="shared" si="7"/>
        <v>128.92973214285715</v>
      </c>
      <c r="AQ22" s="160">
        <f t="shared" si="8"/>
        <v>156.48723214285712</v>
      </c>
      <c r="AR22" s="156">
        <f t="shared" si="9"/>
        <v>157.47142857142856</v>
      </c>
      <c r="AS22" s="156">
        <f t="shared" si="10"/>
        <v>141.72428571428568</v>
      </c>
      <c r="AT22" s="156">
        <f t="shared" si="11"/>
        <v>142.70848214285715</v>
      </c>
      <c r="AU22" s="156">
        <f t="shared" si="12"/>
        <v>156.97933035714286</v>
      </c>
      <c r="AV22" s="156">
        <f t="shared" si="13"/>
        <v>146.64526785714284</v>
      </c>
    </row>
    <row r="23" spans="1:48" s="120" customFormat="1" x14ac:dyDescent="0.3">
      <c r="A23" s="124">
        <v>34455</v>
      </c>
      <c r="B23" s="170">
        <f>_xll.GetPrice(B$2,  , "Mid", EOMONTH($A23, 0))</f>
        <v>122.5</v>
      </c>
      <c r="C23" s="151">
        <f>_xll.GetPrice(C$2,  , "Mid", EOMONTH($A23, 0))</f>
        <v>119.5</v>
      </c>
      <c r="D23" s="126">
        <f t="shared" si="14"/>
        <v>-3</v>
      </c>
      <c r="E23" s="151">
        <f>_xll.GetPrice(E$2,  , "Mid", EOMONTH($A23, 0))</f>
        <v>122.5</v>
      </c>
      <c r="F23" s="127">
        <f t="shared" si="15"/>
        <v>0</v>
      </c>
      <c r="G23" s="151">
        <f>_xll.GetPrice(G$2,  , "Mid", EOMONTH($A23, 0))</f>
        <v>106</v>
      </c>
      <c r="H23" s="127">
        <f t="shared" si="16"/>
        <v>-16.5</v>
      </c>
      <c r="I23" s="151">
        <f>_xll.GetPrice(I$2,  , "Mid", EOMONTH($A23, 0))</f>
        <v>137</v>
      </c>
      <c r="J23" s="127">
        <f t="shared" si="17"/>
        <v>14.5</v>
      </c>
      <c r="K23" s="151">
        <f>_xll.GetPrice(K$2,  , "Mid", EOMONTH($A23, 0))</f>
        <v>181</v>
      </c>
      <c r="L23" s="127">
        <f t="shared" si="18"/>
        <v>58.5</v>
      </c>
      <c r="M23" s="151">
        <f>_xll.GetPrice(M$2,  , "Mid", EOMONTH($A23, 0))</f>
        <v>133.5</v>
      </c>
      <c r="N23" s="127">
        <f t="shared" si="19"/>
        <v>11</v>
      </c>
      <c r="O23" s="127">
        <f t="shared" si="20"/>
        <v>-3.5</v>
      </c>
      <c r="P23" s="151">
        <f>_xll.GetPrice(P$2,  , "Mid", EOMONTH($A23, 0))</f>
        <v>119</v>
      </c>
      <c r="Q23" s="127">
        <f t="shared" si="21"/>
        <v>13</v>
      </c>
      <c r="R23" s="127">
        <f t="shared" si="22"/>
        <v>-18</v>
      </c>
      <c r="S23" s="170">
        <f>_xll.GetPrice(S$2,  , "Mid", EOMONTH($A23, 0))</f>
        <v>139.5</v>
      </c>
      <c r="T23" s="126">
        <f t="shared" si="23"/>
        <v>17</v>
      </c>
      <c r="U23" s="151">
        <f>_xll.GetPrice(U$2,  , "Mid", EOMONTH($A23, 0))</f>
        <v>128</v>
      </c>
      <c r="V23" s="127">
        <f t="shared" si="24"/>
        <v>5.5</v>
      </c>
      <c r="W23" s="127">
        <f t="shared" si="25"/>
        <v>-11.5</v>
      </c>
      <c r="X23" s="151">
        <f>_xll.GetPrice(X$2,  , "Mid", EOMONTH($A23, 0))</f>
        <v>144</v>
      </c>
      <c r="Y23" s="127">
        <f t="shared" si="26"/>
        <v>38</v>
      </c>
      <c r="Z23" s="127">
        <f t="shared" si="27"/>
        <v>4.5</v>
      </c>
      <c r="AA23" s="151">
        <f>_xll.GetPrice(AA$2,  , "Mid", EOMONTH($A23, 0))</f>
        <v>141</v>
      </c>
      <c r="AB23" s="127">
        <f t="shared" si="28"/>
        <v>1.5</v>
      </c>
      <c r="AC23" s="151">
        <f>_xll.GetPrice(AC$2,  , "Mid", EOMONTH($A23, 0))</f>
        <v>129</v>
      </c>
      <c r="AD23" s="127">
        <f t="shared" si="29"/>
        <v>1</v>
      </c>
      <c r="AE23" s="127">
        <f t="shared" si="30"/>
        <v>-12</v>
      </c>
      <c r="AF23" s="151">
        <f>_xll.GetPrice(AF$2,  , "Mid", EOMONTH($A23, 0))</f>
        <v>135</v>
      </c>
      <c r="AG23" s="127">
        <f t="shared" si="31"/>
        <v>-9</v>
      </c>
      <c r="AH23" s="127">
        <f t="shared" si="32"/>
        <v>6</v>
      </c>
      <c r="AI23" s="157">
        <f t="shared" si="0"/>
        <v>120.56406249999999</v>
      </c>
      <c r="AJ23" s="156">
        <f t="shared" si="1"/>
        <v>117.61147321428571</v>
      </c>
      <c r="AK23" s="156">
        <f t="shared" si="2"/>
        <v>120.56406249999999</v>
      </c>
      <c r="AL23" s="156">
        <f t="shared" si="3"/>
        <v>104.32482142857143</v>
      </c>
      <c r="AM23" s="156">
        <f t="shared" si="4"/>
        <v>134.83491071428571</v>
      </c>
      <c r="AN23" s="156">
        <f t="shared" si="5"/>
        <v>178.13955357142856</v>
      </c>
      <c r="AO23" s="156">
        <f t="shared" si="6"/>
        <v>131.39022321428573</v>
      </c>
      <c r="AP23" s="156">
        <f t="shared" si="7"/>
        <v>117.11937499999999</v>
      </c>
      <c r="AQ23" s="160">
        <f t="shared" si="8"/>
        <v>137.29540178571429</v>
      </c>
      <c r="AR23" s="156">
        <f t="shared" si="9"/>
        <v>125.97714285714285</v>
      </c>
      <c r="AS23" s="156">
        <f t="shared" si="10"/>
        <v>141.72428571428568</v>
      </c>
      <c r="AT23" s="156">
        <f t="shared" si="11"/>
        <v>138.77169642857143</v>
      </c>
      <c r="AU23" s="156">
        <f t="shared" si="12"/>
        <v>126.96133928571427</v>
      </c>
      <c r="AV23" s="156">
        <f t="shared" si="13"/>
        <v>132.86651785714287</v>
      </c>
    </row>
    <row r="24" spans="1:48" s="120" customFormat="1" x14ac:dyDescent="0.3">
      <c r="A24" s="124">
        <v>34486</v>
      </c>
      <c r="B24" s="170">
        <f>_xll.GetPrice(B$2,  , "Mid", EOMONTH($A24, 0))</f>
        <v>110.5</v>
      </c>
      <c r="C24" s="151">
        <f>_xll.GetPrice(C$2,  , "Mid", EOMONTH($A24, 0))</f>
        <v>107.5</v>
      </c>
      <c r="D24" s="126">
        <f t="shared" si="14"/>
        <v>-3</v>
      </c>
      <c r="E24" s="151">
        <f>_xll.GetPrice(E$2,  , "Mid", EOMONTH($A24, 0))</f>
        <v>112.5</v>
      </c>
      <c r="F24" s="127">
        <f t="shared" si="15"/>
        <v>2</v>
      </c>
      <c r="G24" s="151">
        <f>_xll.GetPrice(G$2,  , "Mid", EOMONTH($A24, 0))</f>
        <v>101</v>
      </c>
      <c r="H24" s="127">
        <f t="shared" si="16"/>
        <v>-9.5</v>
      </c>
      <c r="I24" s="151">
        <f>_xll.GetPrice(I$2,  , "Mid", EOMONTH($A24, 0))</f>
        <v>124</v>
      </c>
      <c r="J24" s="127">
        <f t="shared" si="17"/>
        <v>13.5</v>
      </c>
      <c r="K24" s="151">
        <f>_xll.GetPrice(K$2,  , "Mid", EOMONTH($A24, 0))</f>
        <v>173</v>
      </c>
      <c r="L24" s="127">
        <f t="shared" si="18"/>
        <v>62.5</v>
      </c>
      <c r="M24" s="151">
        <f>_xll.GetPrice(M$2,  , "Mid", EOMONTH($A24, 0))</f>
        <v>121</v>
      </c>
      <c r="N24" s="127">
        <f t="shared" si="19"/>
        <v>8.5</v>
      </c>
      <c r="O24" s="127">
        <f t="shared" si="20"/>
        <v>-3</v>
      </c>
      <c r="P24" s="151">
        <f>_xll.GetPrice(P$2,  , "Mid", EOMONTH($A24, 0))</f>
        <v>119</v>
      </c>
      <c r="Q24" s="127">
        <f t="shared" si="21"/>
        <v>18</v>
      </c>
      <c r="R24" s="127">
        <f t="shared" si="22"/>
        <v>-5</v>
      </c>
      <c r="S24" s="170">
        <f>_xll.GetPrice(S$2,  , "Mid", EOMONTH($A24, 0))</f>
        <v>126</v>
      </c>
      <c r="T24" s="126">
        <f t="shared" si="23"/>
        <v>15.5</v>
      </c>
      <c r="U24" s="151">
        <f>_xll.GetPrice(U$2,  , "Mid", EOMONTH($A24, 0))</f>
        <v>127</v>
      </c>
      <c r="V24" s="127">
        <f t="shared" si="24"/>
        <v>14.5</v>
      </c>
      <c r="W24" s="127">
        <f t="shared" si="25"/>
        <v>1</v>
      </c>
      <c r="X24" s="151">
        <f>_xll.GetPrice(X$2,  , "Mid", EOMONTH($A24, 0))</f>
        <v>144</v>
      </c>
      <c r="Y24" s="127">
        <f t="shared" si="26"/>
        <v>43</v>
      </c>
      <c r="Z24" s="127">
        <f t="shared" si="27"/>
        <v>18</v>
      </c>
      <c r="AA24" s="151">
        <f>_xll.GetPrice(AA$2,  , "Mid", EOMONTH($A24, 0))</f>
        <v>125</v>
      </c>
      <c r="AB24" s="127">
        <f t="shared" si="28"/>
        <v>-1</v>
      </c>
      <c r="AC24" s="151">
        <f>_xll.GetPrice(AC$2,  , "Mid", EOMONTH($A24, 0))</f>
        <v>130</v>
      </c>
      <c r="AD24" s="127">
        <f t="shared" si="29"/>
        <v>3</v>
      </c>
      <c r="AE24" s="127">
        <f t="shared" si="30"/>
        <v>5</v>
      </c>
      <c r="AF24" s="151">
        <f>_xll.GetPrice(AF$2,  , "Mid", EOMONTH($A24, 0))</f>
        <v>126.5</v>
      </c>
      <c r="AG24" s="127">
        <f t="shared" si="31"/>
        <v>-17.5</v>
      </c>
      <c r="AH24" s="127">
        <f t="shared" si="32"/>
        <v>-3.5</v>
      </c>
      <c r="AI24" s="157">
        <f t="shared" si="0"/>
        <v>108.75370535714285</v>
      </c>
      <c r="AJ24" s="156">
        <f t="shared" si="1"/>
        <v>105.80111607142857</v>
      </c>
      <c r="AK24" s="156">
        <f t="shared" si="2"/>
        <v>110.72209821428571</v>
      </c>
      <c r="AL24" s="156">
        <f t="shared" si="3"/>
        <v>99.403839285714284</v>
      </c>
      <c r="AM24" s="156">
        <f t="shared" si="4"/>
        <v>122.04035714285713</v>
      </c>
      <c r="AN24" s="156">
        <f t="shared" si="5"/>
        <v>170.26598214285715</v>
      </c>
      <c r="AO24" s="156">
        <f t="shared" si="6"/>
        <v>119.08776785714285</v>
      </c>
      <c r="AP24" s="156">
        <f t="shared" si="7"/>
        <v>117.11937499999999</v>
      </c>
      <c r="AQ24" s="160">
        <f t="shared" si="8"/>
        <v>124.00874999999999</v>
      </c>
      <c r="AR24" s="156">
        <f t="shared" si="9"/>
        <v>124.99294642857143</v>
      </c>
      <c r="AS24" s="156">
        <f t="shared" si="10"/>
        <v>141.72428571428568</v>
      </c>
      <c r="AT24" s="156">
        <f t="shared" si="11"/>
        <v>123.02455357142857</v>
      </c>
      <c r="AU24" s="156">
        <f t="shared" si="12"/>
        <v>127.94553571428571</v>
      </c>
      <c r="AV24" s="156">
        <f t="shared" si="13"/>
        <v>124.50084821428571</v>
      </c>
    </row>
    <row r="25" spans="1:48" s="120" customFormat="1" x14ac:dyDescent="0.3">
      <c r="A25" s="124">
        <v>34516</v>
      </c>
      <c r="B25" s="170">
        <f>_xll.GetPrice(B$2,  , "Mid", EOMONTH($A25, 0))</f>
        <v>117.5</v>
      </c>
      <c r="C25" s="151">
        <f>_xll.GetPrice(C$2,  , "Mid", EOMONTH($A25, 0))</f>
        <v>114.5</v>
      </c>
      <c r="D25" s="126">
        <f t="shared" si="14"/>
        <v>-3</v>
      </c>
      <c r="E25" s="151">
        <f>_xll.GetPrice(E$2,  , "Mid", EOMONTH($A25, 0))</f>
        <v>120.5</v>
      </c>
      <c r="F25" s="127">
        <f t="shared" si="15"/>
        <v>3</v>
      </c>
      <c r="G25" s="151">
        <f>_xll.GetPrice(G$2,  , "Mid", EOMONTH($A25, 0))</f>
        <v>108</v>
      </c>
      <c r="H25" s="127">
        <f t="shared" si="16"/>
        <v>-9.5</v>
      </c>
      <c r="I25" s="151">
        <f>_xll.GetPrice(I$2,  , "Mid", EOMONTH($A25, 0))</f>
        <v>129</v>
      </c>
      <c r="J25" s="127">
        <f t="shared" si="17"/>
        <v>11.5</v>
      </c>
      <c r="K25" s="151">
        <f>_xll.GetPrice(K$2,  , "Mid", EOMONTH($A25, 0))</f>
        <v>173</v>
      </c>
      <c r="L25" s="127">
        <f t="shared" si="18"/>
        <v>55.5</v>
      </c>
      <c r="M25" s="151">
        <f>_xll.GetPrice(M$2,  , "Mid", EOMONTH($A25, 0))</f>
        <v>130</v>
      </c>
      <c r="N25" s="127">
        <f t="shared" si="19"/>
        <v>9.5</v>
      </c>
      <c r="O25" s="127">
        <f t="shared" si="20"/>
        <v>1</v>
      </c>
      <c r="P25" s="151">
        <f>_xll.GetPrice(P$2,  , "Mid", EOMONTH($A25, 0))</f>
        <v>125</v>
      </c>
      <c r="Q25" s="127">
        <f t="shared" si="21"/>
        <v>17</v>
      </c>
      <c r="R25" s="127">
        <f t="shared" si="22"/>
        <v>-4</v>
      </c>
      <c r="S25" s="170">
        <f>_xll.GetPrice(S$2,  , "Mid", EOMONTH($A25, 0))</f>
        <v>134</v>
      </c>
      <c r="T25" s="126">
        <f t="shared" si="23"/>
        <v>16.5</v>
      </c>
      <c r="U25" s="151">
        <f>_xll.GetPrice(U$2,  , "Mid", EOMONTH($A25, 0))</f>
        <v>127</v>
      </c>
      <c r="V25" s="127">
        <f t="shared" si="24"/>
        <v>6.5</v>
      </c>
      <c r="W25" s="127">
        <f t="shared" si="25"/>
        <v>-7</v>
      </c>
      <c r="X25" s="151">
        <f>_xll.GetPrice(X$2,  , "Mid", EOMONTH($A25, 0))</f>
        <v>144</v>
      </c>
      <c r="Y25" s="127">
        <f t="shared" si="26"/>
        <v>36</v>
      </c>
      <c r="Z25" s="127">
        <f t="shared" si="27"/>
        <v>10</v>
      </c>
      <c r="AA25" s="151">
        <f>_xll.GetPrice(AA$2,  , "Mid", EOMONTH($A25, 0))</f>
        <v>135</v>
      </c>
      <c r="AB25" s="127">
        <f t="shared" si="28"/>
        <v>1</v>
      </c>
      <c r="AC25" s="151">
        <f>_xll.GetPrice(AC$2,  , "Mid", EOMONTH($A25, 0))</f>
        <v>141</v>
      </c>
      <c r="AD25" s="127">
        <f t="shared" si="29"/>
        <v>14</v>
      </c>
      <c r="AE25" s="127">
        <f t="shared" si="30"/>
        <v>6</v>
      </c>
      <c r="AF25" s="151">
        <f>_xll.GetPrice(AF$2,  , "Mid", EOMONTH($A25, 0))</f>
        <v>137</v>
      </c>
      <c r="AG25" s="127">
        <f t="shared" si="31"/>
        <v>-7</v>
      </c>
      <c r="AH25" s="127">
        <f t="shared" si="32"/>
        <v>-4</v>
      </c>
      <c r="AI25" s="157">
        <f t="shared" si="0"/>
        <v>115.64308035714285</v>
      </c>
      <c r="AJ25" s="156">
        <f t="shared" si="1"/>
        <v>112.69049107142857</v>
      </c>
      <c r="AK25" s="156">
        <f t="shared" si="2"/>
        <v>118.59566964285715</v>
      </c>
      <c r="AL25" s="156">
        <f t="shared" si="3"/>
        <v>106.29321428571428</v>
      </c>
      <c r="AM25" s="156">
        <f t="shared" si="4"/>
        <v>126.96133928571427</v>
      </c>
      <c r="AN25" s="156">
        <f t="shared" si="5"/>
        <v>170.26598214285715</v>
      </c>
      <c r="AO25" s="156">
        <f t="shared" si="6"/>
        <v>127.94553571428571</v>
      </c>
      <c r="AP25" s="156">
        <f t="shared" si="7"/>
        <v>123.02455357142857</v>
      </c>
      <c r="AQ25" s="160">
        <f t="shared" si="8"/>
        <v>131.88232142857143</v>
      </c>
      <c r="AR25" s="156">
        <f t="shared" si="9"/>
        <v>124.99294642857143</v>
      </c>
      <c r="AS25" s="156">
        <f t="shared" si="10"/>
        <v>141.72428571428568</v>
      </c>
      <c r="AT25" s="156">
        <f t="shared" si="11"/>
        <v>132.86651785714287</v>
      </c>
      <c r="AU25" s="156">
        <f t="shared" si="12"/>
        <v>138.77169642857143</v>
      </c>
      <c r="AV25" s="156">
        <f t="shared" si="13"/>
        <v>134.83491071428571</v>
      </c>
    </row>
    <row r="26" spans="1:48" s="120" customFormat="1" x14ac:dyDescent="0.3">
      <c r="A26" s="124">
        <v>34547</v>
      </c>
      <c r="B26" s="170">
        <f>_xll.GetPrice(B$2,  , "Mid", EOMONTH($A26, 0))</f>
        <v>134.5</v>
      </c>
      <c r="C26" s="151">
        <f>_xll.GetPrice(C$2,  , "Mid", EOMONTH($A26, 0))</f>
        <v>131.5</v>
      </c>
      <c r="D26" s="126">
        <f t="shared" si="14"/>
        <v>-3</v>
      </c>
      <c r="E26" s="151">
        <f>_xll.GetPrice(E$2,  , "Mid", EOMONTH($A26, 0))</f>
        <v>143.5</v>
      </c>
      <c r="F26" s="127">
        <f t="shared" si="15"/>
        <v>9</v>
      </c>
      <c r="G26" s="151">
        <f>_xll.GetPrice(G$2,  , "Mid", EOMONTH($A26, 0))</f>
        <v>113.5</v>
      </c>
      <c r="H26" s="127">
        <f t="shared" si="16"/>
        <v>-21</v>
      </c>
      <c r="I26" s="151">
        <f>_xll.GetPrice(I$2,  , "Mid", EOMONTH($A26, 0))</f>
        <v>151</v>
      </c>
      <c r="J26" s="127">
        <f t="shared" si="17"/>
        <v>16.5</v>
      </c>
      <c r="K26" s="151">
        <f>_xll.GetPrice(K$2,  , "Mid", EOMONTH($A26, 0))</f>
        <v>188</v>
      </c>
      <c r="L26" s="127">
        <f t="shared" si="18"/>
        <v>53.5</v>
      </c>
      <c r="M26" s="151">
        <f>_xll.GetPrice(M$2,  , "Mid", EOMONTH($A26, 0))</f>
        <v>148</v>
      </c>
      <c r="N26" s="127">
        <f t="shared" si="19"/>
        <v>4.5</v>
      </c>
      <c r="O26" s="127">
        <f t="shared" si="20"/>
        <v>-3</v>
      </c>
      <c r="P26" s="151">
        <f>_xll.GetPrice(P$2,  , "Mid", EOMONTH($A26, 0))</f>
        <v>144.5</v>
      </c>
      <c r="Q26" s="127">
        <f t="shared" si="21"/>
        <v>31</v>
      </c>
      <c r="R26" s="127">
        <f t="shared" si="22"/>
        <v>-6.5</v>
      </c>
      <c r="S26" s="170">
        <f>_xll.GetPrice(S$2,  , "Mid", EOMONTH($A26, 0))</f>
        <v>155</v>
      </c>
      <c r="T26" s="126">
        <f t="shared" si="23"/>
        <v>20.5</v>
      </c>
      <c r="U26" s="151">
        <f>_xll.GetPrice(U$2,  , "Mid", EOMONTH($A26, 0))</f>
        <v>160</v>
      </c>
      <c r="V26" s="127">
        <f t="shared" si="24"/>
        <v>16.5</v>
      </c>
      <c r="W26" s="127">
        <f t="shared" si="25"/>
        <v>5</v>
      </c>
      <c r="X26" s="151">
        <f>_xll.GetPrice(X$2,  , "Mid", EOMONTH($A26, 0))</f>
        <v>144</v>
      </c>
      <c r="Y26" s="127">
        <f t="shared" si="26"/>
        <v>30.5</v>
      </c>
      <c r="Z26" s="127">
        <f t="shared" si="27"/>
        <v>-11</v>
      </c>
      <c r="AA26" s="151">
        <f>_xll.GetPrice(AA$2,  , "Mid", EOMONTH($A26, 0))</f>
        <v>155</v>
      </c>
      <c r="AB26" s="127">
        <f t="shared" si="28"/>
        <v>0</v>
      </c>
      <c r="AC26" s="151">
        <f>_xll.GetPrice(AC$2,  , "Mid", EOMONTH($A26, 0))</f>
        <v>166</v>
      </c>
      <c r="AD26" s="127">
        <f t="shared" si="29"/>
        <v>6</v>
      </c>
      <c r="AE26" s="127">
        <f t="shared" si="30"/>
        <v>11</v>
      </c>
      <c r="AF26" s="151">
        <f>_xll.GetPrice(AF$2,  , "Mid", EOMONTH($A26, 0))</f>
        <v>151</v>
      </c>
      <c r="AG26" s="127">
        <f t="shared" si="31"/>
        <v>7</v>
      </c>
      <c r="AH26" s="127">
        <f t="shared" si="32"/>
        <v>-15</v>
      </c>
      <c r="AI26" s="157">
        <f t="shared" si="0"/>
        <v>132.37441964285713</v>
      </c>
      <c r="AJ26" s="156">
        <f t="shared" si="1"/>
        <v>129.42183035714285</v>
      </c>
      <c r="AK26" s="156">
        <f t="shared" si="2"/>
        <v>141.23218749999998</v>
      </c>
      <c r="AL26" s="156">
        <f t="shared" si="3"/>
        <v>111.70629464285715</v>
      </c>
      <c r="AM26" s="156">
        <f t="shared" si="4"/>
        <v>148.61366071428571</v>
      </c>
      <c r="AN26" s="156">
        <f t="shared" si="5"/>
        <v>185.02892857142854</v>
      </c>
      <c r="AO26" s="156">
        <f t="shared" si="6"/>
        <v>145.66107142857143</v>
      </c>
      <c r="AP26" s="156">
        <f t="shared" si="7"/>
        <v>142.21638392857145</v>
      </c>
      <c r="AQ26" s="160">
        <f t="shared" si="8"/>
        <v>152.55044642857143</v>
      </c>
      <c r="AR26" s="156">
        <f t="shared" si="9"/>
        <v>157.47142857142856</v>
      </c>
      <c r="AS26" s="156">
        <f t="shared" si="10"/>
        <v>141.72428571428568</v>
      </c>
      <c r="AT26" s="156">
        <f t="shared" si="11"/>
        <v>152.55044642857143</v>
      </c>
      <c r="AU26" s="156">
        <f t="shared" si="12"/>
        <v>163.37660714285713</v>
      </c>
      <c r="AV26" s="156">
        <f t="shared" si="13"/>
        <v>148.61366071428571</v>
      </c>
    </row>
    <row r="27" spans="1:48" s="120" customFormat="1" x14ac:dyDescent="0.3">
      <c r="A27" s="124">
        <v>34578</v>
      </c>
      <c r="B27" s="170">
        <f>_xll.GetPrice(B$2,  , "Mid", EOMONTH($A27, 0))</f>
        <v>134.5</v>
      </c>
      <c r="C27" s="151">
        <f>_xll.GetPrice(C$2,  , "Mid", EOMONTH($A27, 0))</f>
        <v>131.5</v>
      </c>
      <c r="D27" s="126">
        <f t="shared" si="14"/>
        <v>-3</v>
      </c>
      <c r="E27" s="151">
        <f>_xll.GetPrice(E$2,  , "Mid", EOMONTH($A27, 0))</f>
        <v>143.5</v>
      </c>
      <c r="F27" s="127">
        <f t="shared" si="15"/>
        <v>9</v>
      </c>
      <c r="G27" s="151">
        <f>_xll.GetPrice(G$2,  , "Mid", EOMONTH($A27, 0))</f>
        <v>113.5</v>
      </c>
      <c r="H27" s="127">
        <f t="shared" si="16"/>
        <v>-21</v>
      </c>
      <c r="I27" s="151">
        <f>_xll.GetPrice(I$2,  , "Mid", EOMONTH($A27, 0))</f>
        <v>151</v>
      </c>
      <c r="J27" s="127">
        <f t="shared" si="17"/>
        <v>16.5</v>
      </c>
      <c r="K27" s="151">
        <f>_xll.GetPrice(K$2,  , "Mid", EOMONTH($A27, 0))</f>
        <v>188</v>
      </c>
      <c r="L27" s="127">
        <f t="shared" si="18"/>
        <v>53.5</v>
      </c>
      <c r="M27" s="151">
        <f>_xll.GetPrice(M$2,  , "Mid", EOMONTH($A27, 0))</f>
        <v>148</v>
      </c>
      <c r="N27" s="127">
        <f t="shared" si="19"/>
        <v>4.5</v>
      </c>
      <c r="O27" s="127">
        <f t="shared" si="20"/>
        <v>-3</v>
      </c>
      <c r="P27" s="151">
        <f>_xll.GetPrice(P$2,  , "Mid", EOMONTH($A27, 0))</f>
        <v>144.5</v>
      </c>
      <c r="Q27" s="127">
        <f t="shared" si="21"/>
        <v>31</v>
      </c>
      <c r="R27" s="127">
        <f t="shared" si="22"/>
        <v>-6.5</v>
      </c>
      <c r="S27" s="170">
        <f>_xll.GetPrice(S$2,  , "Mid", EOMONTH($A27, 0))</f>
        <v>155</v>
      </c>
      <c r="T27" s="126">
        <f t="shared" si="23"/>
        <v>20.5</v>
      </c>
      <c r="U27" s="151">
        <f>_xll.GetPrice(U$2,  , "Mid", EOMONTH($A27, 0))</f>
        <v>160</v>
      </c>
      <c r="V27" s="127">
        <f t="shared" si="24"/>
        <v>16.5</v>
      </c>
      <c r="W27" s="127">
        <f t="shared" si="25"/>
        <v>5</v>
      </c>
      <c r="X27" s="151">
        <f>_xll.GetPrice(X$2,  , "Mid", EOMONTH($A27, 0))</f>
        <v>144</v>
      </c>
      <c r="Y27" s="127">
        <f t="shared" si="26"/>
        <v>30.5</v>
      </c>
      <c r="Z27" s="127">
        <f t="shared" si="27"/>
        <v>-11</v>
      </c>
      <c r="AA27" s="151">
        <f>_xll.GetPrice(AA$2,  , "Mid", EOMONTH($A27, 0))</f>
        <v>155</v>
      </c>
      <c r="AB27" s="127">
        <f t="shared" si="28"/>
        <v>0</v>
      </c>
      <c r="AC27" s="151">
        <f>_xll.GetPrice(AC$2,  , "Mid", EOMONTH($A27, 0))</f>
        <v>166</v>
      </c>
      <c r="AD27" s="127">
        <f t="shared" si="29"/>
        <v>6</v>
      </c>
      <c r="AE27" s="127">
        <f t="shared" si="30"/>
        <v>11</v>
      </c>
      <c r="AF27" s="151">
        <f>_xll.GetPrice(AF$2,  , "Mid", EOMONTH($A27, 0))</f>
        <v>153</v>
      </c>
      <c r="AG27" s="127">
        <f t="shared" si="31"/>
        <v>9</v>
      </c>
      <c r="AH27" s="127">
        <f t="shared" si="32"/>
        <v>-13</v>
      </c>
      <c r="AI27" s="157">
        <f t="shared" si="0"/>
        <v>132.37441964285713</v>
      </c>
      <c r="AJ27" s="156">
        <f t="shared" si="1"/>
        <v>129.42183035714285</v>
      </c>
      <c r="AK27" s="156">
        <f t="shared" si="2"/>
        <v>141.23218749999998</v>
      </c>
      <c r="AL27" s="156">
        <f t="shared" si="3"/>
        <v>111.70629464285715</v>
      </c>
      <c r="AM27" s="156">
        <f t="shared" si="4"/>
        <v>148.61366071428571</v>
      </c>
      <c r="AN27" s="156">
        <f t="shared" si="5"/>
        <v>185.02892857142854</v>
      </c>
      <c r="AO27" s="156">
        <f t="shared" si="6"/>
        <v>145.66107142857143</v>
      </c>
      <c r="AP27" s="156">
        <f t="shared" si="7"/>
        <v>142.21638392857145</v>
      </c>
      <c r="AQ27" s="160">
        <f t="shared" si="8"/>
        <v>152.55044642857143</v>
      </c>
      <c r="AR27" s="156">
        <f t="shared" si="9"/>
        <v>157.47142857142856</v>
      </c>
      <c r="AS27" s="156">
        <f t="shared" si="10"/>
        <v>141.72428571428568</v>
      </c>
      <c r="AT27" s="156">
        <f t="shared" si="11"/>
        <v>152.55044642857143</v>
      </c>
      <c r="AU27" s="156">
        <f t="shared" si="12"/>
        <v>163.37660714285713</v>
      </c>
      <c r="AV27" s="156">
        <f t="shared" si="13"/>
        <v>150.58205357142856</v>
      </c>
    </row>
    <row r="28" spans="1:48" s="120" customFormat="1" x14ac:dyDescent="0.3">
      <c r="A28" s="124">
        <v>34608</v>
      </c>
      <c r="B28" s="170">
        <f>_xll.GetPrice(B$2,  , "Mid", EOMONTH($A28, 0))</f>
        <v>132.5</v>
      </c>
      <c r="C28" s="151">
        <f>_xll.GetPrice(C$2,  , "Mid", EOMONTH($A28, 0))</f>
        <v>129.5</v>
      </c>
      <c r="D28" s="126">
        <f t="shared" si="14"/>
        <v>-3</v>
      </c>
      <c r="E28" s="151">
        <f>_xll.GetPrice(E$2,  , "Mid", EOMONTH($A28, 0))</f>
        <v>138.5</v>
      </c>
      <c r="F28" s="127">
        <f t="shared" si="15"/>
        <v>6</v>
      </c>
      <c r="G28" s="151">
        <f>_xll.GetPrice(G$2,  , "Mid", EOMONTH($A28, 0))</f>
        <v>113.5</v>
      </c>
      <c r="H28" s="127">
        <f t="shared" si="16"/>
        <v>-19</v>
      </c>
      <c r="I28" s="151">
        <f>_xll.GetPrice(I$2,  , "Mid", EOMONTH($A28, 0))</f>
        <v>148.5</v>
      </c>
      <c r="J28" s="127">
        <f t="shared" si="17"/>
        <v>16</v>
      </c>
      <c r="K28" s="151">
        <f>_xll.GetPrice(K$2,  , "Mid", EOMONTH($A28, 0))</f>
        <v>188</v>
      </c>
      <c r="L28" s="127">
        <f t="shared" si="18"/>
        <v>55.5</v>
      </c>
      <c r="M28" s="151">
        <f>_xll.GetPrice(M$2,  , "Mid", EOMONTH($A28, 0))</f>
        <v>143.5</v>
      </c>
      <c r="N28" s="127">
        <f t="shared" si="19"/>
        <v>5</v>
      </c>
      <c r="O28" s="127">
        <f t="shared" si="20"/>
        <v>-5</v>
      </c>
      <c r="P28" s="151">
        <f>_xll.GetPrice(P$2,  , "Mid", EOMONTH($A28, 0))</f>
        <v>140.5</v>
      </c>
      <c r="Q28" s="127">
        <f t="shared" si="21"/>
        <v>27</v>
      </c>
      <c r="R28" s="127">
        <f t="shared" si="22"/>
        <v>-8</v>
      </c>
      <c r="S28" s="170">
        <f>_xll.GetPrice(S$2,  , "Mid", EOMONTH($A28, 0))</f>
        <v>152</v>
      </c>
      <c r="T28" s="126">
        <f t="shared" si="23"/>
        <v>19.5</v>
      </c>
      <c r="U28" s="151">
        <f>_xll.GetPrice(U$2,  , "Mid", EOMONTH($A28, 0))</f>
        <v>155.5</v>
      </c>
      <c r="V28" s="127">
        <f t="shared" si="24"/>
        <v>17</v>
      </c>
      <c r="W28" s="127">
        <f t="shared" si="25"/>
        <v>3.5</v>
      </c>
      <c r="X28" s="151">
        <f>_xll.GetPrice(X$2,  , "Mid", EOMONTH($A28, 0))</f>
        <v>144</v>
      </c>
      <c r="Y28" s="127">
        <f t="shared" si="26"/>
        <v>30.5</v>
      </c>
      <c r="Z28" s="127">
        <f t="shared" si="27"/>
        <v>-8</v>
      </c>
      <c r="AA28" s="151">
        <f>_xll.GetPrice(AA$2,  , "Mid", EOMONTH($A28, 0))</f>
        <v>152</v>
      </c>
      <c r="AB28" s="127">
        <f t="shared" si="28"/>
        <v>0</v>
      </c>
      <c r="AC28" s="151">
        <f>_xll.GetPrice(AC$2,  , "Mid", EOMONTH($A28, 0))</f>
        <v>161</v>
      </c>
      <c r="AD28" s="127">
        <f t="shared" si="29"/>
        <v>5.5</v>
      </c>
      <c r="AE28" s="127">
        <f t="shared" si="30"/>
        <v>9</v>
      </c>
      <c r="AF28" s="151">
        <f>_xll.GetPrice(AF$2,  , "Mid", EOMONTH($A28, 0))</f>
        <v>153</v>
      </c>
      <c r="AG28" s="127">
        <f t="shared" si="31"/>
        <v>9</v>
      </c>
      <c r="AH28" s="127">
        <f t="shared" si="32"/>
        <v>-8</v>
      </c>
      <c r="AI28" s="157">
        <f t="shared" si="0"/>
        <v>130.40602678571429</v>
      </c>
      <c r="AJ28" s="156">
        <f t="shared" si="1"/>
        <v>127.45343750000001</v>
      </c>
      <c r="AK28" s="156">
        <f t="shared" si="2"/>
        <v>136.31120535714285</v>
      </c>
      <c r="AL28" s="156">
        <f t="shared" si="3"/>
        <v>111.70629464285715</v>
      </c>
      <c r="AM28" s="156">
        <f t="shared" si="4"/>
        <v>146.15316964285714</v>
      </c>
      <c r="AN28" s="156">
        <f t="shared" si="5"/>
        <v>185.02892857142854</v>
      </c>
      <c r="AO28" s="156">
        <f t="shared" si="6"/>
        <v>141.23218749999998</v>
      </c>
      <c r="AP28" s="156">
        <f t="shared" si="7"/>
        <v>138.2795982142857</v>
      </c>
      <c r="AQ28" s="160">
        <f t="shared" si="8"/>
        <v>149.59785714285712</v>
      </c>
      <c r="AR28" s="156">
        <f t="shared" si="9"/>
        <v>153.04254464285714</v>
      </c>
      <c r="AS28" s="156">
        <f t="shared" si="10"/>
        <v>141.72428571428568</v>
      </c>
      <c r="AT28" s="156">
        <f t="shared" si="11"/>
        <v>149.59785714285712</v>
      </c>
      <c r="AU28" s="156">
        <f t="shared" si="12"/>
        <v>158.45562499999997</v>
      </c>
      <c r="AV28" s="156">
        <f t="shared" si="13"/>
        <v>150.58205357142856</v>
      </c>
    </row>
    <row r="29" spans="1:48" s="120" customFormat="1" x14ac:dyDescent="0.3">
      <c r="A29" s="124">
        <v>34639</v>
      </c>
      <c r="B29" s="170">
        <f>_xll.GetPrice(B$2,  , "Mid", EOMONTH($A29, 0))</f>
        <v>137.5</v>
      </c>
      <c r="C29" s="151">
        <f>_xll.GetPrice(C$2,  , "Mid", EOMONTH($A29, 0))</f>
        <v>134.5</v>
      </c>
      <c r="D29" s="126">
        <f t="shared" si="14"/>
        <v>-3</v>
      </c>
      <c r="E29" s="151">
        <f>_xll.GetPrice(E$2,  , "Mid", EOMONTH($A29, 0))</f>
        <v>142.5</v>
      </c>
      <c r="F29" s="127">
        <f t="shared" si="15"/>
        <v>5</v>
      </c>
      <c r="G29" s="151">
        <f>_xll.GetPrice(G$2,  , "Mid", EOMONTH($A29, 0))</f>
        <v>119</v>
      </c>
      <c r="H29" s="127">
        <f t="shared" si="16"/>
        <v>-18.5</v>
      </c>
      <c r="I29" s="151">
        <f>_xll.GetPrice(I$2,  , "Mid", EOMONTH($A29, 0))</f>
        <v>152</v>
      </c>
      <c r="J29" s="127">
        <f t="shared" si="17"/>
        <v>14.5</v>
      </c>
      <c r="K29" s="151">
        <f>_xll.GetPrice(K$2,  , "Mid", EOMONTH($A29, 0))</f>
        <v>190.5</v>
      </c>
      <c r="L29" s="127">
        <f t="shared" si="18"/>
        <v>53</v>
      </c>
      <c r="M29" s="151">
        <f>_xll.GetPrice(M$2,  , "Mid", EOMONTH($A29, 0))</f>
        <v>148.5</v>
      </c>
      <c r="N29" s="127">
        <f t="shared" si="19"/>
        <v>6</v>
      </c>
      <c r="O29" s="127">
        <f t="shared" si="20"/>
        <v>-3.5</v>
      </c>
      <c r="P29" s="151">
        <f>_xll.GetPrice(P$2,  , "Mid", EOMONTH($A29, 0))</f>
        <v>149.5</v>
      </c>
      <c r="Q29" s="127">
        <f t="shared" si="21"/>
        <v>30.5</v>
      </c>
      <c r="R29" s="127">
        <f t="shared" si="22"/>
        <v>-2.5</v>
      </c>
      <c r="S29" s="170">
        <f>_xll.GetPrice(S$2,  , "Mid", EOMONTH($A29, 0))</f>
        <v>156</v>
      </c>
      <c r="T29" s="126">
        <f t="shared" si="23"/>
        <v>18.5</v>
      </c>
      <c r="U29" s="151">
        <f>_xll.GetPrice(U$2,  , "Mid", EOMONTH($A29, 0))</f>
        <v>161</v>
      </c>
      <c r="V29" s="127">
        <f t="shared" si="24"/>
        <v>18.5</v>
      </c>
      <c r="W29" s="127">
        <f t="shared" si="25"/>
        <v>5</v>
      </c>
      <c r="X29" s="151">
        <f>_xll.GetPrice(X$2,  , "Mid", EOMONTH($A29, 0))</f>
        <v>144</v>
      </c>
      <c r="Y29" s="127">
        <f t="shared" si="26"/>
        <v>25</v>
      </c>
      <c r="Z29" s="127">
        <f t="shared" si="27"/>
        <v>-12</v>
      </c>
      <c r="AA29" s="151">
        <f>_xll.GetPrice(AA$2,  , "Mid", EOMONTH($A29, 0))</f>
        <v>156</v>
      </c>
      <c r="AB29" s="127">
        <f t="shared" si="28"/>
        <v>0</v>
      </c>
      <c r="AC29" s="151">
        <f>_xll.GetPrice(AC$2,  , "Mid", EOMONTH($A29, 0))</f>
        <v>171</v>
      </c>
      <c r="AD29" s="127">
        <f t="shared" si="29"/>
        <v>10</v>
      </c>
      <c r="AE29" s="127">
        <f t="shared" si="30"/>
        <v>15</v>
      </c>
      <c r="AF29" s="151">
        <f>_xll.GetPrice(AF$2,  , "Mid", EOMONTH($A29, 0))</f>
        <v>161</v>
      </c>
      <c r="AG29" s="127">
        <f t="shared" si="31"/>
        <v>17</v>
      </c>
      <c r="AH29" s="127">
        <f t="shared" si="32"/>
        <v>-10</v>
      </c>
      <c r="AI29" s="157">
        <f t="shared" si="0"/>
        <v>135.32700892857142</v>
      </c>
      <c r="AJ29" s="156">
        <f t="shared" si="1"/>
        <v>132.37441964285713</v>
      </c>
      <c r="AK29" s="156">
        <f t="shared" si="2"/>
        <v>140.24799107142854</v>
      </c>
      <c r="AL29" s="156">
        <f t="shared" si="3"/>
        <v>117.11937499999999</v>
      </c>
      <c r="AM29" s="156">
        <f t="shared" si="4"/>
        <v>149.59785714285712</v>
      </c>
      <c r="AN29" s="156">
        <f t="shared" si="5"/>
        <v>187.48941964285714</v>
      </c>
      <c r="AO29" s="156">
        <f t="shared" si="6"/>
        <v>146.15316964285714</v>
      </c>
      <c r="AP29" s="156">
        <f t="shared" si="7"/>
        <v>147.13736607142857</v>
      </c>
      <c r="AQ29" s="160">
        <f t="shared" si="8"/>
        <v>153.53464285714284</v>
      </c>
      <c r="AR29" s="156">
        <f t="shared" si="9"/>
        <v>158.45562499999997</v>
      </c>
      <c r="AS29" s="156">
        <f t="shared" si="10"/>
        <v>141.72428571428568</v>
      </c>
      <c r="AT29" s="156">
        <f t="shared" si="11"/>
        <v>153.53464285714284</v>
      </c>
      <c r="AU29" s="156">
        <f t="shared" si="12"/>
        <v>168.29758928571428</v>
      </c>
      <c r="AV29" s="156">
        <f t="shared" si="13"/>
        <v>158.45562499999997</v>
      </c>
    </row>
    <row r="30" spans="1:48" s="120" customFormat="1" x14ac:dyDescent="0.3">
      <c r="A30" s="124">
        <v>34669</v>
      </c>
      <c r="B30" s="170">
        <f>_xll.GetPrice(B$2,  , "Mid", EOMONTH($A30, 0))</f>
        <v>141.5</v>
      </c>
      <c r="C30" s="151">
        <f>_xll.GetPrice(C$2,  , "Mid", EOMONTH($A30, 0))</f>
        <v>138.5</v>
      </c>
      <c r="D30" s="126">
        <f t="shared" si="14"/>
        <v>-3</v>
      </c>
      <c r="E30" s="151">
        <f>_xll.GetPrice(E$2,  , "Mid", EOMONTH($A30, 0))</f>
        <v>145.5</v>
      </c>
      <c r="F30" s="127">
        <f t="shared" si="15"/>
        <v>4</v>
      </c>
      <c r="G30" s="151">
        <f>_xll.GetPrice(G$2,  , "Mid", EOMONTH($A30, 0))</f>
        <v>119</v>
      </c>
      <c r="H30" s="127">
        <f t="shared" si="16"/>
        <v>-22.5</v>
      </c>
      <c r="I30" s="151">
        <f>_xll.GetPrice(I$2,  , "Mid", EOMONTH($A30, 0))</f>
        <v>155</v>
      </c>
      <c r="J30" s="127">
        <f t="shared" si="17"/>
        <v>13.5</v>
      </c>
      <c r="K30" s="151">
        <f>_xll.GetPrice(K$2,  , "Mid", EOMONTH($A30, 0))</f>
        <v>193.5</v>
      </c>
      <c r="L30" s="127">
        <f t="shared" si="18"/>
        <v>52</v>
      </c>
      <c r="M30" s="151">
        <f>_xll.GetPrice(M$2,  , "Mid", EOMONTH($A30, 0))</f>
        <v>153.5</v>
      </c>
      <c r="N30" s="127">
        <f t="shared" si="19"/>
        <v>8</v>
      </c>
      <c r="O30" s="127">
        <f t="shared" si="20"/>
        <v>-1.5</v>
      </c>
      <c r="P30" s="151">
        <f>_xll.GetPrice(P$2,  , "Mid", EOMONTH($A30, 0))</f>
        <v>149.5</v>
      </c>
      <c r="Q30" s="127">
        <f t="shared" si="21"/>
        <v>30.5</v>
      </c>
      <c r="R30" s="127">
        <f t="shared" si="22"/>
        <v>-5.5</v>
      </c>
      <c r="S30" s="170">
        <f>_xll.GetPrice(S$2,  , "Mid", EOMONTH($A30, 0))</f>
        <v>163</v>
      </c>
      <c r="T30" s="126">
        <f t="shared" si="23"/>
        <v>21.5</v>
      </c>
      <c r="U30" s="151">
        <f>_xll.GetPrice(U$2,  , "Mid", EOMONTH($A30, 0))</f>
        <v>166</v>
      </c>
      <c r="V30" s="127">
        <f t="shared" si="24"/>
        <v>20.5</v>
      </c>
      <c r="W30" s="127">
        <f t="shared" si="25"/>
        <v>3</v>
      </c>
      <c r="X30" s="151">
        <f>_xll.GetPrice(X$2,  , "Mid", EOMONTH($A30, 0))</f>
        <v>144</v>
      </c>
      <c r="Y30" s="127">
        <f t="shared" si="26"/>
        <v>25</v>
      </c>
      <c r="Z30" s="127">
        <f t="shared" si="27"/>
        <v>-19</v>
      </c>
      <c r="AA30" s="151">
        <f>_xll.GetPrice(AA$2,  , "Mid", EOMONTH($A30, 0))</f>
        <v>161</v>
      </c>
      <c r="AB30" s="127">
        <f t="shared" si="28"/>
        <v>-2</v>
      </c>
      <c r="AC30" s="151">
        <f>_xll.GetPrice(AC$2,  , "Mid", EOMONTH($A30, 0))</f>
        <v>171</v>
      </c>
      <c r="AD30" s="127">
        <f t="shared" si="29"/>
        <v>5</v>
      </c>
      <c r="AE30" s="127">
        <f t="shared" si="30"/>
        <v>10</v>
      </c>
      <c r="AF30" s="151">
        <f>_xll.GetPrice(AF$2,  , "Mid", EOMONTH($A30, 0))</f>
        <v>161</v>
      </c>
      <c r="AG30" s="127">
        <f t="shared" si="31"/>
        <v>17</v>
      </c>
      <c r="AH30" s="127">
        <f t="shared" si="32"/>
        <v>-10</v>
      </c>
      <c r="AI30" s="157">
        <f t="shared" si="0"/>
        <v>139.26379464285714</v>
      </c>
      <c r="AJ30" s="156">
        <f t="shared" si="1"/>
        <v>136.31120535714285</v>
      </c>
      <c r="AK30" s="156">
        <f t="shared" si="2"/>
        <v>143.20058035714285</v>
      </c>
      <c r="AL30" s="156">
        <f t="shared" si="3"/>
        <v>117.11937499999999</v>
      </c>
      <c r="AM30" s="156">
        <f t="shared" si="4"/>
        <v>152.55044642857143</v>
      </c>
      <c r="AN30" s="156">
        <f t="shared" si="5"/>
        <v>190.44200892857143</v>
      </c>
      <c r="AO30" s="156">
        <f t="shared" si="6"/>
        <v>151.07415178571429</v>
      </c>
      <c r="AP30" s="156">
        <f t="shared" si="7"/>
        <v>147.13736607142857</v>
      </c>
      <c r="AQ30" s="160">
        <f t="shared" si="8"/>
        <v>160.42401785714287</v>
      </c>
      <c r="AR30" s="156">
        <f t="shared" si="9"/>
        <v>163.37660714285713</v>
      </c>
      <c r="AS30" s="156">
        <f t="shared" si="10"/>
        <v>141.72428571428568</v>
      </c>
      <c r="AT30" s="156">
        <f t="shared" si="11"/>
        <v>158.45562499999997</v>
      </c>
      <c r="AU30" s="156">
        <f t="shared" si="12"/>
        <v>168.29758928571428</v>
      </c>
      <c r="AV30" s="156">
        <f t="shared" si="13"/>
        <v>158.45562499999997</v>
      </c>
    </row>
    <row r="31" spans="1:48" s="120" customFormat="1" x14ac:dyDescent="0.3">
      <c r="A31" s="124">
        <v>34700</v>
      </c>
      <c r="B31" s="170">
        <f>_xll.GetPrice(B$2,  , "Mid", EOMONTH($A31, 0))</f>
        <v>152.5</v>
      </c>
      <c r="C31" s="151">
        <f>_xll.GetPrice(C$2,  , "Mid", EOMONTH($A31, 0))</f>
        <v>149.5</v>
      </c>
      <c r="D31" s="126">
        <f t="shared" si="14"/>
        <v>-3</v>
      </c>
      <c r="E31" s="151">
        <f>_xll.GetPrice(E$2,  , "Mid", EOMONTH($A31, 0))</f>
        <v>153.5</v>
      </c>
      <c r="F31" s="127">
        <f t="shared" si="15"/>
        <v>1</v>
      </c>
      <c r="G31" s="151">
        <f>_xll.GetPrice(G$2,  , "Mid", EOMONTH($A31, 0))</f>
        <v>121</v>
      </c>
      <c r="H31" s="127">
        <f t="shared" si="16"/>
        <v>-31.5</v>
      </c>
      <c r="I31" s="151">
        <f>_xll.GetPrice(I$2,  , "Mid", EOMONTH($A31, 0))</f>
        <v>163</v>
      </c>
      <c r="J31" s="127">
        <f t="shared" si="17"/>
        <v>10.5</v>
      </c>
      <c r="K31" s="151">
        <f>_xll.GetPrice(K$2,  , "Mid", EOMONTH($A31, 0))</f>
        <v>202</v>
      </c>
      <c r="L31" s="127">
        <f t="shared" si="18"/>
        <v>49.5</v>
      </c>
      <c r="M31" s="151">
        <f>_xll.GetPrice(M$2,  , "Mid", EOMONTH($A31, 0))</f>
        <v>158.5</v>
      </c>
      <c r="N31" s="127">
        <f t="shared" si="19"/>
        <v>5</v>
      </c>
      <c r="O31" s="127">
        <f t="shared" si="20"/>
        <v>-4.5</v>
      </c>
      <c r="P31" s="151">
        <f>_xll.GetPrice(P$2,  , "Mid", EOMONTH($A31, 0))</f>
        <v>154.5</v>
      </c>
      <c r="Q31" s="127">
        <f t="shared" si="21"/>
        <v>33.5</v>
      </c>
      <c r="R31" s="127">
        <f t="shared" si="22"/>
        <v>-8.5</v>
      </c>
      <c r="S31" s="170">
        <f>_xll.GetPrice(S$2,  , "Mid", EOMONTH($A31, 0))</f>
        <v>171</v>
      </c>
      <c r="T31" s="126">
        <f t="shared" si="23"/>
        <v>18.5</v>
      </c>
      <c r="U31" s="151">
        <f>_xll.GetPrice(U$2,  , "Mid", EOMONTH($A31, 0))</f>
        <v>166</v>
      </c>
      <c r="V31" s="127">
        <f t="shared" si="24"/>
        <v>12.5</v>
      </c>
      <c r="W31" s="127">
        <f t="shared" si="25"/>
        <v>-5</v>
      </c>
      <c r="X31" s="151">
        <f>_xll.GetPrice(X$2,  , "Mid", EOMONTH($A31, 0))</f>
        <v>149</v>
      </c>
      <c r="Y31" s="127">
        <f t="shared" si="26"/>
        <v>28</v>
      </c>
      <c r="Z31" s="127">
        <f t="shared" si="27"/>
        <v>-22</v>
      </c>
      <c r="AA31" s="151">
        <f>_xll.GetPrice(AA$2,  , "Mid", EOMONTH($A31, 0))</f>
        <v>171</v>
      </c>
      <c r="AB31" s="127">
        <f t="shared" si="28"/>
        <v>0</v>
      </c>
      <c r="AC31" s="151">
        <f>_xll.GetPrice(AC$2,  , "Mid", EOMONTH($A31, 0))</f>
        <v>185.5</v>
      </c>
      <c r="AD31" s="127">
        <f t="shared" si="29"/>
        <v>19.5</v>
      </c>
      <c r="AE31" s="127">
        <f t="shared" si="30"/>
        <v>14.5</v>
      </c>
      <c r="AF31" s="151">
        <f>_xll.GetPrice(AF$2,  , "Mid", EOMONTH($A31, 0))</f>
        <v>171.5</v>
      </c>
      <c r="AG31" s="127">
        <f t="shared" si="31"/>
        <v>22.5</v>
      </c>
      <c r="AH31" s="127">
        <f t="shared" si="32"/>
        <v>-14</v>
      </c>
      <c r="AI31" s="157">
        <f t="shared" si="0"/>
        <v>150.08995535714283</v>
      </c>
      <c r="AJ31" s="156">
        <f t="shared" si="1"/>
        <v>147.13736607142857</v>
      </c>
      <c r="AK31" s="156">
        <f t="shared" si="2"/>
        <v>151.07415178571429</v>
      </c>
      <c r="AL31" s="156">
        <f t="shared" si="3"/>
        <v>119.08776785714285</v>
      </c>
      <c r="AM31" s="156">
        <f t="shared" si="4"/>
        <v>160.42401785714287</v>
      </c>
      <c r="AN31" s="156">
        <f t="shared" si="5"/>
        <v>198.80767857142857</v>
      </c>
      <c r="AO31" s="156">
        <f t="shared" si="6"/>
        <v>155.99513392857142</v>
      </c>
      <c r="AP31" s="156">
        <f t="shared" si="7"/>
        <v>152.05834821428573</v>
      </c>
      <c r="AQ31" s="160">
        <f t="shared" si="8"/>
        <v>168.29758928571428</v>
      </c>
      <c r="AR31" s="156">
        <f t="shared" si="9"/>
        <v>163.37660714285713</v>
      </c>
      <c r="AS31" s="156">
        <f t="shared" si="10"/>
        <v>146.64526785714284</v>
      </c>
      <c r="AT31" s="156">
        <f t="shared" si="11"/>
        <v>168.29758928571428</v>
      </c>
      <c r="AU31" s="156">
        <f t="shared" si="12"/>
        <v>182.56843749999999</v>
      </c>
      <c r="AV31" s="156">
        <f t="shared" si="13"/>
        <v>168.78968750000001</v>
      </c>
    </row>
    <row r="32" spans="1:48" s="120" customFormat="1" x14ac:dyDescent="0.3">
      <c r="A32" s="124">
        <v>34731</v>
      </c>
      <c r="B32" s="170">
        <f>_xll.GetPrice(B$2,  , "Mid", EOMONTH($A32, 0))</f>
        <v>147.5</v>
      </c>
      <c r="C32" s="151">
        <f>_xll.GetPrice(C$2,  , "Mid", EOMONTH($A32, 0))</f>
        <v>144.5</v>
      </c>
      <c r="D32" s="126">
        <f t="shared" si="14"/>
        <v>-3</v>
      </c>
      <c r="E32" s="151">
        <f>_xll.GetPrice(E$2,  , "Mid", EOMONTH($A32, 0))</f>
        <v>147.5</v>
      </c>
      <c r="F32" s="127">
        <f t="shared" si="15"/>
        <v>0</v>
      </c>
      <c r="G32" s="151">
        <f>_xll.GetPrice(G$2,  , "Mid", EOMONTH($A32, 0))</f>
        <v>121</v>
      </c>
      <c r="H32" s="127">
        <f t="shared" si="16"/>
        <v>-26.5</v>
      </c>
      <c r="I32" s="151">
        <f>_xll.GetPrice(I$2,  , "Mid", EOMONTH($A32, 0))</f>
        <v>115</v>
      </c>
      <c r="J32" s="127">
        <f t="shared" si="17"/>
        <v>-32.5</v>
      </c>
      <c r="K32" s="151">
        <f>_xll.GetPrice(K$2,  , "Mid", EOMONTH($A32, 0))</f>
        <v>198</v>
      </c>
      <c r="L32" s="127">
        <f t="shared" si="18"/>
        <v>50.5</v>
      </c>
      <c r="M32" s="151">
        <f>_xll.GetPrice(M$2,  , "Mid", EOMONTH($A32, 0))</f>
        <v>152.5</v>
      </c>
      <c r="N32" s="127">
        <f t="shared" si="19"/>
        <v>5</v>
      </c>
      <c r="O32" s="127">
        <f t="shared" si="20"/>
        <v>37.5</v>
      </c>
      <c r="P32" s="151">
        <f>_xll.GetPrice(P$2,  , "Mid", EOMONTH($A32, 0))</f>
        <v>151.5</v>
      </c>
      <c r="Q32" s="127">
        <f t="shared" si="21"/>
        <v>30.5</v>
      </c>
      <c r="R32" s="127">
        <f t="shared" si="22"/>
        <v>36.5</v>
      </c>
      <c r="S32" s="170">
        <f>_xll.GetPrice(S$2,  , "Mid", EOMONTH($A32, 0))</f>
        <v>163</v>
      </c>
      <c r="T32" s="126">
        <f t="shared" si="23"/>
        <v>15.5</v>
      </c>
      <c r="U32" s="151">
        <f>_xll.GetPrice(U$2,  , "Mid", EOMONTH($A32, 0))</f>
        <v>165</v>
      </c>
      <c r="V32" s="127">
        <f t="shared" si="24"/>
        <v>17.5</v>
      </c>
      <c r="W32" s="127">
        <f t="shared" si="25"/>
        <v>2</v>
      </c>
      <c r="X32" s="151">
        <f>_xll.GetPrice(X$2,  , "Mid", EOMONTH($A32, 0))</f>
        <v>149</v>
      </c>
      <c r="Y32" s="127">
        <f t="shared" si="26"/>
        <v>28</v>
      </c>
      <c r="Z32" s="127">
        <f t="shared" si="27"/>
        <v>-14</v>
      </c>
      <c r="AA32" s="151">
        <f>_xll.GetPrice(AA$2,  , "Mid", EOMONTH($A32, 0))</f>
        <v>163</v>
      </c>
      <c r="AB32" s="127">
        <f t="shared" si="28"/>
        <v>0</v>
      </c>
      <c r="AC32" s="151">
        <f>_xll.GetPrice(AC$2,  , "Mid", EOMONTH($A32, 0))</f>
        <v>178</v>
      </c>
      <c r="AD32" s="127">
        <f t="shared" si="29"/>
        <v>13</v>
      </c>
      <c r="AE32" s="127">
        <f t="shared" si="30"/>
        <v>15</v>
      </c>
      <c r="AF32" s="151">
        <f>_xll.GetPrice(AF$2,  , "Mid", EOMONTH($A32, 0))</f>
        <v>169.5</v>
      </c>
      <c r="AG32" s="127">
        <f t="shared" si="31"/>
        <v>20.5</v>
      </c>
      <c r="AH32" s="127">
        <f t="shared" si="32"/>
        <v>-8.5</v>
      </c>
      <c r="AI32" s="157">
        <f t="shared" si="0"/>
        <v>145.1689732142857</v>
      </c>
      <c r="AJ32" s="156">
        <f t="shared" si="1"/>
        <v>142.21638392857145</v>
      </c>
      <c r="AK32" s="156">
        <f t="shared" si="2"/>
        <v>145.1689732142857</v>
      </c>
      <c r="AL32" s="156">
        <f t="shared" si="3"/>
        <v>119.08776785714285</v>
      </c>
      <c r="AM32" s="156">
        <f t="shared" si="4"/>
        <v>113.18258928571427</v>
      </c>
      <c r="AN32" s="156">
        <f t="shared" si="5"/>
        <v>194.87089285714285</v>
      </c>
      <c r="AO32" s="156">
        <f t="shared" si="6"/>
        <v>150.08995535714283</v>
      </c>
      <c r="AP32" s="156">
        <f t="shared" si="7"/>
        <v>149.10575892857142</v>
      </c>
      <c r="AQ32" s="160">
        <f t="shared" si="8"/>
        <v>160.42401785714287</v>
      </c>
      <c r="AR32" s="156">
        <f t="shared" si="9"/>
        <v>162.39241071428572</v>
      </c>
      <c r="AS32" s="156">
        <f t="shared" si="10"/>
        <v>146.64526785714284</v>
      </c>
      <c r="AT32" s="156">
        <f t="shared" si="11"/>
        <v>160.42401785714287</v>
      </c>
      <c r="AU32" s="156">
        <f t="shared" si="12"/>
        <v>175.18696428571428</v>
      </c>
      <c r="AV32" s="156">
        <f t="shared" si="13"/>
        <v>166.82129464285711</v>
      </c>
    </row>
    <row r="33" spans="1:48" x14ac:dyDescent="0.3">
      <c r="A33" s="124">
        <v>34759</v>
      </c>
      <c r="B33" s="170">
        <f>_xll.GetPrice(B$2,  , "Mid", EOMONTH($A33, 0))</f>
        <v>139.5</v>
      </c>
      <c r="C33" s="151">
        <f>_xll.GetPrice(C$2,  , "Mid", EOMONTH($A33, 0))</f>
        <v>136.5</v>
      </c>
      <c r="D33" s="126">
        <f t="shared" si="14"/>
        <v>-3</v>
      </c>
      <c r="E33" s="151">
        <f>_xll.GetPrice(E$2,  , "Mid", EOMONTH($A33, 0))</f>
        <v>139.5</v>
      </c>
      <c r="F33" s="127">
        <f t="shared" si="15"/>
        <v>0</v>
      </c>
      <c r="G33" s="151">
        <f>_xll.GetPrice(G$2,  , "Mid", EOMONTH($A33, 0))</f>
        <v>122</v>
      </c>
      <c r="H33" s="127">
        <f t="shared" si="16"/>
        <v>-17.5</v>
      </c>
      <c r="I33" s="151">
        <f>_xll.GetPrice(I$2,  , "Mid", EOMONTH($A33, 0))</f>
        <v>148</v>
      </c>
      <c r="J33" s="127">
        <f t="shared" si="17"/>
        <v>8.5</v>
      </c>
      <c r="K33" s="151">
        <f>_xll.GetPrice(K$2,  , "Mid", EOMONTH($A33, 0))</f>
        <v>190</v>
      </c>
      <c r="L33" s="127">
        <f t="shared" si="18"/>
        <v>50.5</v>
      </c>
      <c r="M33" s="151">
        <f>_xll.GetPrice(M$2,  , "Mid", EOMONTH($A33, 0))</f>
        <v>145</v>
      </c>
      <c r="N33" s="127">
        <f t="shared" si="19"/>
        <v>5.5</v>
      </c>
      <c r="O33" s="127">
        <f t="shared" si="20"/>
        <v>-3</v>
      </c>
      <c r="P33" s="151">
        <f>_xll.GetPrice(P$2,  , "Mid", EOMONTH($A33, 0))</f>
        <v>148.5</v>
      </c>
      <c r="Q33" s="127">
        <f t="shared" si="21"/>
        <v>26.5</v>
      </c>
      <c r="R33" s="127">
        <f t="shared" si="22"/>
        <v>0.5</v>
      </c>
      <c r="S33" s="170">
        <f>_xll.GetPrice(S$2,  , "Mid", EOMONTH($A33, 0))</f>
        <v>153</v>
      </c>
      <c r="T33" s="126">
        <f t="shared" si="23"/>
        <v>13.5</v>
      </c>
      <c r="U33" s="151">
        <f>_xll.GetPrice(U$2,  , "Mid", EOMONTH($A33, 0))</f>
        <v>155.5</v>
      </c>
      <c r="V33" s="127">
        <f t="shared" si="24"/>
        <v>16</v>
      </c>
      <c r="W33" s="127">
        <f t="shared" si="25"/>
        <v>2.5</v>
      </c>
      <c r="X33" s="151">
        <f>_xll.GetPrice(X$2,  , "Mid", EOMONTH($A33, 0))</f>
        <v>141.5</v>
      </c>
      <c r="Y33" s="127">
        <f t="shared" si="26"/>
        <v>19.5</v>
      </c>
      <c r="Z33" s="127">
        <f t="shared" si="27"/>
        <v>-11.5</v>
      </c>
      <c r="AA33" s="151">
        <f>_xll.GetPrice(AA$2,  , "Mid", EOMONTH($A33, 0))</f>
        <v>163</v>
      </c>
      <c r="AB33" s="127">
        <f t="shared" si="28"/>
        <v>10</v>
      </c>
      <c r="AC33" s="151">
        <f>_xll.GetPrice(AC$2,  , "Mid", EOMONTH($A33, 0))</f>
        <v>178</v>
      </c>
      <c r="AD33" s="127">
        <f t="shared" si="29"/>
        <v>22.5</v>
      </c>
      <c r="AE33" s="127">
        <f t="shared" si="30"/>
        <v>15</v>
      </c>
      <c r="AF33" s="151">
        <f>_xll.GetPrice(AF$2,  , "Mid", EOMONTH($A33, 0))</f>
        <v>159.5</v>
      </c>
      <c r="AG33" s="127">
        <f t="shared" si="31"/>
        <v>18</v>
      </c>
      <c r="AH33" s="127">
        <f t="shared" si="32"/>
        <v>-18.5</v>
      </c>
      <c r="AI33" s="157">
        <f t="shared" si="0"/>
        <v>137.29540178571429</v>
      </c>
      <c r="AJ33" s="156">
        <f t="shared" si="1"/>
        <v>134.34281249999998</v>
      </c>
      <c r="AK33" s="156">
        <f t="shared" si="2"/>
        <v>137.29540178571429</v>
      </c>
      <c r="AL33" s="156">
        <f t="shared" si="3"/>
        <v>120.07196428571429</v>
      </c>
      <c r="AM33" s="156">
        <f t="shared" si="4"/>
        <v>145.66107142857143</v>
      </c>
      <c r="AN33" s="156">
        <f t="shared" si="5"/>
        <v>186.99732142857144</v>
      </c>
      <c r="AO33" s="156">
        <f t="shared" si="6"/>
        <v>142.70848214285715</v>
      </c>
      <c r="AP33" s="156">
        <f t="shared" si="7"/>
        <v>146.15316964285714</v>
      </c>
      <c r="AQ33" s="160">
        <f t="shared" si="8"/>
        <v>150.58205357142856</v>
      </c>
      <c r="AR33" s="156">
        <f t="shared" si="9"/>
        <v>153.04254464285714</v>
      </c>
      <c r="AS33" s="156">
        <f t="shared" si="10"/>
        <v>139.26379464285714</v>
      </c>
      <c r="AT33" s="156">
        <f t="shared" si="11"/>
        <v>160.42401785714287</v>
      </c>
      <c r="AU33" s="156">
        <f t="shared" si="12"/>
        <v>175.18696428571428</v>
      </c>
      <c r="AV33" s="156">
        <f t="shared" si="13"/>
        <v>156.97933035714286</v>
      </c>
    </row>
    <row r="34" spans="1:48" s="120" customFormat="1" x14ac:dyDescent="0.3">
      <c r="A34" s="124">
        <v>34790</v>
      </c>
      <c r="B34" s="170">
        <f>_xll.GetPrice(B$2,  , "Mid", EOMONTH($A34, 0))</f>
        <v>141.5</v>
      </c>
      <c r="C34" s="151">
        <f>_xll.GetPrice(C$2,  , "Mid", EOMONTH($A34, 0))</f>
        <v>138.5</v>
      </c>
      <c r="D34" s="126">
        <f t="shared" si="14"/>
        <v>-3</v>
      </c>
      <c r="E34" s="151">
        <f>_xll.GetPrice(E$2,  , "Mid", EOMONTH($A34, 0))</f>
        <v>139.5</v>
      </c>
      <c r="F34" s="127">
        <f t="shared" si="15"/>
        <v>-2</v>
      </c>
      <c r="G34" s="151">
        <f>_xll.GetPrice(G$2,  , "Mid", EOMONTH($A34, 0))</f>
        <v>126</v>
      </c>
      <c r="H34" s="127">
        <f t="shared" si="16"/>
        <v>-15.5</v>
      </c>
      <c r="I34" s="151">
        <f>_xll.GetPrice(I$2,  , "Mid", EOMONTH($A34, 0))</f>
        <v>150</v>
      </c>
      <c r="J34" s="127">
        <f t="shared" si="17"/>
        <v>8.5</v>
      </c>
      <c r="K34" s="151">
        <f>_xll.GetPrice(K$2,  , "Mid", EOMONTH($A34, 0))</f>
        <v>190</v>
      </c>
      <c r="L34" s="127">
        <f t="shared" si="18"/>
        <v>48.5</v>
      </c>
      <c r="M34" s="151">
        <f>_xll.GetPrice(M$2,  , "Mid", EOMONTH($A34, 0))</f>
        <v>148</v>
      </c>
      <c r="N34" s="127">
        <f t="shared" si="19"/>
        <v>8.5</v>
      </c>
      <c r="O34" s="127">
        <f t="shared" si="20"/>
        <v>-2</v>
      </c>
      <c r="P34" s="151">
        <f>_xll.GetPrice(P$2,  , "Mid", EOMONTH($A34, 0))</f>
        <v>148.5</v>
      </c>
      <c r="Q34" s="127">
        <f t="shared" si="21"/>
        <v>22.5</v>
      </c>
      <c r="R34" s="127">
        <f t="shared" si="22"/>
        <v>-1.5</v>
      </c>
      <c r="S34" s="170">
        <f>_xll.GetPrice(S$2,  , "Mid", EOMONTH($A34, 0))</f>
        <v>154</v>
      </c>
      <c r="T34" s="126">
        <f t="shared" si="23"/>
        <v>12.5</v>
      </c>
      <c r="U34" s="151">
        <f>_xll.GetPrice(U$2,  , "Mid", EOMONTH($A34, 0))</f>
        <v>155.5</v>
      </c>
      <c r="V34" s="127">
        <f t="shared" si="24"/>
        <v>16</v>
      </c>
      <c r="W34" s="127">
        <f t="shared" si="25"/>
        <v>1.5</v>
      </c>
      <c r="X34" s="151">
        <f>_xll.GetPrice(X$2,  , "Mid", EOMONTH($A34, 0))</f>
        <v>139.5</v>
      </c>
      <c r="Y34" s="127">
        <f t="shared" si="26"/>
        <v>13.5</v>
      </c>
      <c r="Z34" s="127">
        <f t="shared" si="27"/>
        <v>-14.5</v>
      </c>
      <c r="AA34" s="151">
        <f>_xll.GetPrice(AA$2,  , "Mid", EOMONTH($A34, 0))</f>
        <v>155</v>
      </c>
      <c r="AB34" s="127">
        <f t="shared" si="28"/>
        <v>1</v>
      </c>
      <c r="AC34" s="151">
        <f>_xll.GetPrice(AC$2,  , "Mid", EOMONTH($A34, 0))</f>
        <v>165</v>
      </c>
      <c r="AD34" s="127">
        <f t="shared" si="29"/>
        <v>9.5</v>
      </c>
      <c r="AE34" s="127">
        <f t="shared" si="30"/>
        <v>10</v>
      </c>
      <c r="AF34" s="151">
        <f>_xll.GetPrice(AF$2,  , "Mid", EOMONTH($A34, 0))</f>
        <v>158.5</v>
      </c>
      <c r="AG34" s="127">
        <f t="shared" si="31"/>
        <v>19</v>
      </c>
      <c r="AH34" s="127">
        <f t="shared" si="32"/>
        <v>-6.5</v>
      </c>
      <c r="AI34" s="157">
        <f t="shared" si="0"/>
        <v>139.26379464285714</v>
      </c>
      <c r="AJ34" s="156">
        <f t="shared" si="1"/>
        <v>136.31120535714285</v>
      </c>
      <c r="AK34" s="156">
        <f t="shared" si="2"/>
        <v>137.29540178571429</v>
      </c>
      <c r="AL34" s="156">
        <f t="shared" si="3"/>
        <v>124.00874999999999</v>
      </c>
      <c r="AM34" s="156">
        <f t="shared" si="4"/>
        <v>147.62946428571428</v>
      </c>
      <c r="AN34" s="156">
        <f t="shared" si="5"/>
        <v>186.99732142857144</v>
      </c>
      <c r="AO34" s="156">
        <f t="shared" si="6"/>
        <v>145.66107142857143</v>
      </c>
      <c r="AP34" s="156">
        <f t="shared" si="7"/>
        <v>146.15316964285714</v>
      </c>
      <c r="AQ34" s="160">
        <f t="shared" si="8"/>
        <v>151.56625</v>
      </c>
      <c r="AR34" s="156">
        <f t="shared" si="9"/>
        <v>153.04254464285714</v>
      </c>
      <c r="AS34" s="156">
        <f t="shared" si="10"/>
        <v>137.29540178571429</v>
      </c>
      <c r="AT34" s="156">
        <f t="shared" si="11"/>
        <v>152.55044642857143</v>
      </c>
      <c r="AU34" s="156">
        <f t="shared" si="12"/>
        <v>162.39241071428572</v>
      </c>
      <c r="AV34" s="156">
        <f t="shared" si="13"/>
        <v>155.99513392857142</v>
      </c>
    </row>
    <row r="35" spans="1:48" x14ac:dyDescent="0.3">
      <c r="A35" s="124">
        <v>34820</v>
      </c>
      <c r="B35" s="170">
        <f>_xll.GetPrice(B$2,  , "Mid", EOMONTH($A35, 0))</f>
        <v>144.5</v>
      </c>
      <c r="C35" s="151">
        <f>_xll.GetPrice(C$2,  , "Mid", EOMONTH($A35, 0))</f>
        <v>141.5</v>
      </c>
      <c r="D35" s="126">
        <f t="shared" si="14"/>
        <v>-3</v>
      </c>
      <c r="E35" s="151">
        <f>_xll.GetPrice(E$2,  , "Mid", EOMONTH($A35, 0))</f>
        <v>139.5</v>
      </c>
      <c r="F35" s="127">
        <f t="shared" si="15"/>
        <v>-5</v>
      </c>
      <c r="G35" s="151">
        <f>_xll.GetPrice(G$2,  , "Mid", EOMONTH($A35, 0))</f>
        <v>129</v>
      </c>
      <c r="H35" s="127">
        <f t="shared" si="16"/>
        <v>-15.5</v>
      </c>
      <c r="I35" s="151">
        <f>_xll.GetPrice(I$2,  , "Mid", EOMONTH($A35, 0))</f>
        <v>153</v>
      </c>
      <c r="J35" s="127">
        <f t="shared" si="17"/>
        <v>8.5</v>
      </c>
      <c r="K35" s="151">
        <f>_xll.GetPrice(K$2,  , "Mid", EOMONTH($A35, 0))</f>
        <v>190</v>
      </c>
      <c r="L35" s="127">
        <f t="shared" si="18"/>
        <v>45.5</v>
      </c>
      <c r="M35" s="151">
        <f>_xll.GetPrice(M$2,  , "Mid", EOMONTH($A35, 0))</f>
        <v>155.5</v>
      </c>
      <c r="N35" s="127">
        <f t="shared" si="19"/>
        <v>16</v>
      </c>
      <c r="O35" s="127">
        <f t="shared" si="20"/>
        <v>2.5</v>
      </c>
      <c r="P35" s="151">
        <f>_xll.GetPrice(P$2,  , "Mid", EOMONTH($A35, 0))</f>
        <v>153.5</v>
      </c>
      <c r="Q35" s="127">
        <f t="shared" si="21"/>
        <v>24.5</v>
      </c>
      <c r="R35" s="127">
        <f t="shared" si="22"/>
        <v>0.5</v>
      </c>
      <c r="S35" s="170">
        <f>_xll.GetPrice(S$2,  , "Mid", EOMONTH($A35, 0))</f>
        <v>157</v>
      </c>
      <c r="T35" s="126">
        <f t="shared" si="23"/>
        <v>12.5</v>
      </c>
      <c r="U35" s="151">
        <f>_xll.GetPrice(U$2,  , "Mid", EOMONTH($A35, 0))</f>
        <v>167.5</v>
      </c>
      <c r="V35" s="127">
        <f t="shared" si="24"/>
        <v>28</v>
      </c>
      <c r="W35" s="127">
        <f t="shared" si="25"/>
        <v>10.5</v>
      </c>
      <c r="X35" s="151">
        <f>_xll.GetPrice(X$2,  , "Mid", EOMONTH($A35, 0))</f>
        <v>139.5</v>
      </c>
      <c r="Y35" s="127">
        <f t="shared" si="26"/>
        <v>10.5</v>
      </c>
      <c r="Z35" s="127">
        <f t="shared" si="27"/>
        <v>-17.5</v>
      </c>
      <c r="AA35" s="151">
        <f>_xll.GetPrice(AA$2,  , "Mid", EOMONTH($A35, 0))</f>
        <v>155</v>
      </c>
      <c r="AB35" s="127">
        <f t="shared" si="28"/>
        <v>-2</v>
      </c>
      <c r="AC35" s="151">
        <f>_xll.GetPrice(AC$2,  , "Mid", EOMONTH($A35, 0))</f>
        <v>165.5</v>
      </c>
      <c r="AD35" s="127">
        <f t="shared" si="29"/>
        <v>-2</v>
      </c>
      <c r="AE35" s="127">
        <f t="shared" si="30"/>
        <v>10.5</v>
      </c>
      <c r="AF35" s="151">
        <f>_xll.GetPrice(AF$2,  , "Mid", EOMONTH($A35, 0))</f>
        <v>158.5</v>
      </c>
      <c r="AG35" s="127">
        <f t="shared" si="31"/>
        <v>19</v>
      </c>
      <c r="AH35" s="127">
        <f t="shared" si="32"/>
        <v>-7</v>
      </c>
      <c r="AI35" s="157">
        <f t="shared" si="0"/>
        <v>142.21638392857145</v>
      </c>
      <c r="AJ35" s="156">
        <f t="shared" si="1"/>
        <v>139.26379464285714</v>
      </c>
      <c r="AK35" s="156">
        <f t="shared" si="2"/>
        <v>137.29540178571429</v>
      </c>
      <c r="AL35" s="156">
        <f t="shared" si="3"/>
        <v>126.96133928571427</v>
      </c>
      <c r="AM35" s="156">
        <f t="shared" si="4"/>
        <v>150.58205357142856</v>
      </c>
      <c r="AN35" s="156">
        <f t="shared" si="5"/>
        <v>186.99732142857144</v>
      </c>
      <c r="AO35" s="156">
        <f t="shared" si="6"/>
        <v>153.04254464285714</v>
      </c>
      <c r="AP35" s="156">
        <f t="shared" si="7"/>
        <v>151.07415178571429</v>
      </c>
      <c r="AQ35" s="160">
        <f t="shared" si="8"/>
        <v>154.51883928571428</v>
      </c>
      <c r="AR35" s="156">
        <f t="shared" si="9"/>
        <v>164.85290178571427</v>
      </c>
      <c r="AS35" s="156">
        <f t="shared" si="10"/>
        <v>137.29540178571429</v>
      </c>
      <c r="AT35" s="156">
        <f t="shared" si="11"/>
        <v>152.55044642857143</v>
      </c>
      <c r="AU35" s="156">
        <f t="shared" si="12"/>
        <v>162.88450892857142</v>
      </c>
      <c r="AV35" s="156">
        <f t="shared" si="13"/>
        <v>155.99513392857142</v>
      </c>
    </row>
    <row r="36" spans="1:48" x14ac:dyDescent="0.3">
      <c r="A36" s="124">
        <v>34851</v>
      </c>
      <c r="B36" s="170">
        <f>_xll.GetPrice(B$2,  , "Mid", EOMONTH($A36, 0))</f>
        <v>141.5</v>
      </c>
      <c r="C36" s="151">
        <f>_xll.GetPrice(C$2,  , "Mid", EOMONTH($A36, 0))</f>
        <v>138.5</v>
      </c>
      <c r="D36" s="126">
        <f t="shared" si="14"/>
        <v>-3</v>
      </c>
      <c r="E36" s="151">
        <f>_xll.GetPrice(E$2,  , "Mid", EOMONTH($A36, 0))</f>
        <v>133.5</v>
      </c>
      <c r="F36" s="127">
        <f t="shared" si="15"/>
        <v>-8</v>
      </c>
      <c r="G36" s="151">
        <f>_xll.GetPrice(G$2,  , "Mid", EOMONTH($A36, 0))</f>
        <v>124.5</v>
      </c>
      <c r="H36" s="127">
        <f t="shared" si="16"/>
        <v>-17</v>
      </c>
      <c r="I36" s="151">
        <f>_xll.GetPrice(I$2,  , "Mid", EOMONTH($A36, 0))</f>
        <v>150</v>
      </c>
      <c r="J36" s="127">
        <f t="shared" si="17"/>
        <v>8.5</v>
      </c>
      <c r="K36" s="151">
        <f>_xll.GetPrice(K$2,  , "Mid", EOMONTH($A36, 0))</f>
        <v>190</v>
      </c>
      <c r="L36" s="127">
        <f t="shared" si="18"/>
        <v>48.5</v>
      </c>
      <c r="M36" s="151">
        <f>_xll.GetPrice(M$2,  , "Mid", EOMONTH($A36, 0))</f>
        <v>150</v>
      </c>
      <c r="N36" s="127">
        <f t="shared" si="19"/>
        <v>16.5</v>
      </c>
      <c r="O36" s="127">
        <f t="shared" si="20"/>
        <v>0</v>
      </c>
      <c r="P36" s="151">
        <f>_xll.GetPrice(P$2,  , "Mid", EOMONTH($A36, 0))</f>
        <v>149</v>
      </c>
      <c r="Q36" s="127">
        <f t="shared" si="21"/>
        <v>24.5</v>
      </c>
      <c r="R36" s="127">
        <f t="shared" si="22"/>
        <v>-1</v>
      </c>
      <c r="S36" s="170">
        <f>_xll.GetPrice(S$2,  , "Mid", EOMONTH($A36, 0))</f>
        <v>154</v>
      </c>
      <c r="T36" s="126">
        <f t="shared" si="23"/>
        <v>12.5</v>
      </c>
      <c r="U36" s="151">
        <f>_xll.GetPrice(U$2,  , "Mid", EOMONTH($A36, 0))</f>
        <v>161</v>
      </c>
      <c r="V36" s="127">
        <f t="shared" si="24"/>
        <v>27.5</v>
      </c>
      <c r="W36" s="127">
        <f t="shared" si="25"/>
        <v>7</v>
      </c>
      <c r="X36" s="151">
        <f>_xll.GetPrice(X$2,  , "Mid", EOMONTH($A36, 0))</f>
        <v>143.5</v>
      </c>
      <c r="Y36" s="127">
        <f t="shared" si="26"/>
        <v>19</v>
      </c>
      <c r="Z36" s="127">
        <f t="shared" si="27"/>
        <v>-10.5</v>
      </c>
      <c r="AA36" s="151">
        <f>_xll.GetPrice(AA$2,  , "Mid", EOMONTH($A36, 0))</f>
        <v>152</v>
      </c>
      <c r="AB36" s="127">
        <f t="shared" si="28"/>
        <v>-2</v>
      </c>
      <c r="AC36" s="151">
        <f>_xll.GetPrice(AC$2,  , "Mid", EOMONTH($A36, 0))</f>
        <v>160.5</v>
      </c>
      <c r="AD36" s="127">
        <f t="shared" si="29"/>
        <v>-0.5</v>
      </c>
      <c r="AE36" s="127">
        <f t="shared" si="30"/>
        <v>8.5</v>
      </c>
      <c r="AF36" s="151">
        <f>_xll.GetPrice(AF$2,  , "Mid", EOMONTH($A36, 0))</f>
        <v>154</v>
      </c>
      <c r="AG36" s="127">
        <f t="shared" si="31"/>
        <v>10.5</v>
      </c>
      <c r="AH36" s="127">
        <f t="shared" si="32"/>
        <v>-6.5</v>
      </c>
      <c r="AI36" s="157">
        <f t="shared" si="0"/>
        <v>139.26379464285714</v>
      </c>
      <c r="AJ36" s="156">
        <f t="shared" si="1"/>
        <v>136.31120535714285</v>
      </c>
      <c r="AK36" s="156">
        <f t="shared" si="2"/>
        <v>131.39022321428573</v>
      </c>
      <c r="AL36" s="156">
        <f t="shared" si="3"/>
        <v>122.53245535714285</v>
      </c>
      <c r="AM36" s="156">
        <f t="shared" si="4"/>
        <v>147.62946428571428</v>
      </c>
      <c r="AN36" s="156">
        <f t="shared" si="5"/>
        <v>186.99732142857144</v>
      </c>
      <c r="AO36" s="156">
        <f t="shared" si="6"/>
        <v>147.62946428571428</v>
      </c>
      <c r="AP36" s="156">
        <f t="shared" si="7"/>
        <v>146.64526785714284</v>
      </c>
      <c r="AQ36" s="160">
        <f t="shared" si="8"/>
        <v>151.56625</v>
      </c>
      <c r="AR36" s="156">
        <f t="shared" si="9"/>
        <v>158.45562499999997</v>
      </c>
      <c r="AS36" s="156">
        <f t="shared" si="10"/>
        <v>141.23218749999998</v>
      </c>
      <c r="AT36" s="156">
        <f t="shared" si="11"/>
        <v>149.59785714285712</v>
      </c>
      <c r="AU36" s="156">
        <f t="shared" si="12"/>
        <v>157.96352678571427</v>
      </c>
      <c r="AV36" s="156">
        <f t="shared" si="13"/>
        <v>151.56625</v>
      </c>
    </row>
    <row r="37" spans="1:48" x14ac:dyDescent="0.3">
      <c r="A37" s="124">
        <v>34881</v>
      </c>
      <c r="B37" s="170">
        <f>_xll.GetPrice(B$2,  , "Mid", EOMONTH($A37, 0))</f>
        <v>141.5</v>
      </c>
      <c r="C37" s="151">
        <f>_xll.GetPrice(C$2,  , "Mid", EOMONTH($A37, 0))</f>
        <v>138.5</v>
      </c>
      <c r="D37" s="126">
        <f t="shared" si="14"/>
        <v>-3</v>
      </c>
      <c r="E37" s="151">
        <f>_xll.GetPrice(E$2,  , "Mid", EOMONTH($A37, 0))</f>
        <v>133.5</v>
      </c>
      <c r="F37" s="127">
        <f t="shared" si="15"/>
        <v>-8</v>
      </c>
      <c r="G37" s="151">
        <f>_xll.GetPrice(G$2,  , "Mid", EOMONTH($A37, 0))</f>
        <v>124.5</v>
      </c>
      <c r="H37" s="127">
        <f t="shared" si="16"/>
        <v>-17</v>
      </c>
      <c r="I37" s="151">
        <f>_xll.GetPrice(I$2,  , "Mid", EOMONTH($A37, 0))</f>
        <v>150</v>
      </c>
      <c r="J37" s="127">
        <f t="shared" si="17"/>
        <v>8.5</v>
      </c>
      <c r="K37" s="151">
        <f>_xll.GetPrice(K$2,  , "Mid", EOMONTH($A37, 0))</f>
        <v>190</v>
      </c>
      <c r="L37" s="127">
        <f t="shared" si="18"/>
        <v>48.5</v>
      </c>
      <c r="M37" s="151">
        <f>_xll.GetPrice(M$2,  , "Mid", EOMONTH($A37, 0))</f>
        <v>150</v>
      </c>
      <c r="N37" s="127">
        <f t="shared" si="19"/>
        <v>16.5</v>
      </c>
      <c r="O37" s="127">
        <f t="shared" si="20"/>
        <v>0</v>
      </c>
      <c r="P37" s="151">
        <f>_xll.GetPrice(P$2,  , "Mid", EOMONTH($A37, 0))</f>
        <v>149</v>
      </c>
      <c r="Q37" s="127">
        <f t="shared" si="21"/>
        <v>24.5</v>
      </c>
      <c r="R37" s="127">
        <f t="shared" si="22"/>
        <v>-1</v>
      </c>
      <c r="S37" s="170">
        <f>_xll.GetPrice(S$2,  , "Mid", EOMONTH($A37, 0))</f>
        <v>154</v>
      </c>
      <c r="T37" s="126">
        <f t="shared" si="23"/>
        <v>12.5</v>
      </c>
      <c r="U37" s="151">
        <f>_xll.GetPrice(U$2,  , "Mid", EOMONTH($A37, 0))</f>
        <v>161</v>
      </c>
      <c r="V37" s="127">
        <f t="shared" si="24"/>
        <v>27.5</v>
      </c>
      <c r="W37" s="127">
        <f t="shared" si="25"/>
        <v>7</v>
      </c>
      <c r="X37" s="151">
        <f>_xll.GetPrice(X$2,  , "Mid", EOMONTH($A37, 0))</f>
        <v>143.5</v>
      </c>
      <c r="Y37" s="127">
        <f t="shared" si="26"/>
        <v>19</v>
      </c>
      <c r="Z37" s="127">
        <f t="shared" si="27"/>
        <v>-10.5</v>
      </c>
      <c r="AA37" s="151">
        <f>_xll.GetPrice(AA$2,  , "Mid", EOMONTH($A37, 0))</f>
        <v>152</v>
      </c>
      <c r="AB37" s="127">
        <f t="shared" si="28"/>
        <v>-2</v>
      </c>
      <c r="AC37" s="151">
        <f>_xll.GetPrice(AC$2,  , "Mid", EOMONTH($A37, 0))</f>
        <v>160.5</v>
      </c>
      <c r="AD37" s="127">
        <f t="shared" si="29"/>
        <v>-0.5</v>
      </c>
      <c r="AE37" s="127">
        <f t="shared" si="30"/>
        <v>8.5</v>
      </c>
      <c r="AF37" s="151">
        <f>_xll.GetPrice(AF$2,  , "Mid", EOMONTH($A37, 0))</f>
        <v>154</v>
      </c>
      <c r="AG37" s="127">
        <f t="shared" si="31"/>
        <v>10.5</v>
      </c>
      <c r="AH37" s="127">
        <f t="shared" si="32"/>
        <v>-6.5</v>
      </c>
      <c r="AI37" s="157">
        <f t="shared" si="0"/>
        <v>139.26379464285714</v>
      </c>
      <c r="AJ37" s="156">
        <f t="shared" si="1"/>
        <v>136.31120535714285</v>
      </c>
      <c r="AK37" s="156">
        <f t="shared" si="2"/>
        <v>131.39022321428573</v>
      </c>
      <c r="AL37" s="156">
        <f t="shared" si="3"/>
        <v>122.53245535714285</v>
      </c>
      <c r="AM37" s="156">
        <f t="shared" si="4"/>
        <v>147.62946428571428</v>
      </c>
      <c r="AN37" s="156">
        <f t="shared" si="5"/>
        <v>186.99732142857144</v>
      </c>
      <c r="AO37" s="156">
        <f t="shared" si="6"/>
        <v>147.62946428571428</v>
      </c>
      <c r="AP37" s="156">
        <f t="shared" si="7"/>
        <v>146.64526785714284</v>
      </c>
      <c r="AQ37" s="160">
        <f t="shared" si="8"/>
        <v>151.56625</v>
      </c>
      <c r="AR37" s="156">
        <f t="shared" si="9"/>
        <v>158.45562499999997</v>
      </c>
      <c r="AS37" s="156">
        <f t="shared" si="10"/>
        <v>141.23218749999998</v>
      </c>
      <c r="AT37" s="156">
        <f t="shared" si="11"/>
        <v>149.59785714285712</v>
      </c>
      <c r="AU37" s="156">
        <f t="shared" si="12"/>
        <v>157.96352678571427</v>
      </c>
      <c r="AV37" s="156">
        <f t="shared" si="13"/>
        <v>151.56625</v>
      </c>
    </row>
    <row r="38" spans="1:48" x14ac:dyDescent="0.3">
      <c r="A38" s="124">
        <v>34912</v>
      </c>
      <c r="B38" s="170">
        <f>_xll.GetPrice(B$2,  , "Mid", EOMONTH($A38, 0))</f>
        <v>149.5</v>
      </c>
      <c r="C38" s="151">
        <f>_xll.GetPrice(C$2,  , "Mid", EOMONTH($A38, 0))</f>
        <v>146.5</v>
      </c>
      <c r="D38" s="126">
        <f t="shared" si="14"/>
        <v>-3</v>
      </c>
      <c r="E38" s="151">
        <f>_xll.GetPrice(E$2,  , "Mid", EOMONTH($A38, 0))</f>
        <v>152.5</v>
      </c>
      <c r="F38" s="127">
        <f t="shared" si="15"/>
        <v>3</v>
      </c>
      <c r="G38" s="151">
        <f>_xll.GetPrice(G$2,  , "Mid", EOMONTH($A38, 0))</f>
        <v>127.5</v>
      </c>
      <c r="H38" s="127">
        <f t="shared" si="16"/>
        <v>-22</v>
      </c>
      <c r="I38" s="151">
        <f>_xll.GetPrice(I$2,  , "Mid", EOMONTH($A38, 0))</f>
        <v>156</v>
      </c>
      <c r="J38" s="127">
        <f t="shared" si="17"/>
        <v>6.5</v>
      </c>
      <c r="K38" s="151">
        <f>_xll.GetPrice(K$2,  , "Mid", EOMONTH($A38, 0))</f>
        <v>200</v>
      </c>
      <c r="L38" s="127">
        <f t="shared" si="18"/>
        <v>50.5</v>
      </c>
      <c r="M38" s="151">
        <f>_xll.GetPrice(M$2,  , "Mid", EOMONTH($A38, 0))</f>
        <v>160</v>
      </c>
      <c r="N38" s="127">
        <f t="shared" si="19"/>
        <v>7.5</v>
      </c>
      <c r="O38" s="127">
        <f t="shared" si="20"/>
        <v>4</v>
      </c>
      <c r="P38" s="151">
        <f>_xll.GetPrice(P$2,  , "Mid", EOMONTH($A38, 0))</f>
        <v>155.5</v>
      </c>
      <c r="Q38" s="127">
        <f t="shared" si="21"/>
        <v>28</v>
      </c>
      <c r="R38" s="127">
        <f t="shared" si="22"/>
        <v>-0.5</v>
      </c>
      <c r="S38" s="170">
        <f>_xll.GetPrice(S$2,  , "Mid", EOMONTH($A38, 0))</f>
        <v>167</v>
      </c>
      <c r="T38" s="126">
        <f t="shared" si="23"/>
        <v>17.5</v>
      </c>
      <c r="U38" s="151">
        <f>_xll.GetPrice(U$2,  , "Mid", EOMONTH($A38, 0))</f>
        <v>178</v>
      </c>
      <c r="V38" s="127">
        <f t="shared" si="24"/>
        <v>25.5</v>
      </c>
      <c r="W38" s="127">
        <f t="shared" si="25"/>
        <v>11</v>
      </c>
      <c r="X38" s="151">
        <f>_xll.GetPrice(X$2,  , "Mid", EOMONTH($A38, 0))</f>
        <v>153.5</v>
      </c>
      <c r="Y38" s="127">
        <f t="shared" si="26"/>
        <v>26</v>
      </c>
      <c r="Z38" s="127">
        <f t="shared" si="27"/>
        <v>-13.5</v>
      </c>
      <c r="AA38" s="151">
        <f>_xll.GetPrice(AA$2,  , "Mid", EOMONTH($A38, 0))</f>
        <v>170</v>
      </c>
      <c r="AB38" s="127">
        <f t="shared" si="28"/>
        <v>3</v>
      </c>
      <c r="AC38" s="151">
        <f>_xll.GetPrice(AC$2,  , "Mid", EOMONTH($A38, 0))</f>
        <v>178.5</v>
      </c>
      <c r="AD38" s="127">
        <f t="shared" si="29"/>
        <v>0.5</v>
      </c>
      <c r="AE38" s="127">
        <f t="shared" si="30"/>
        <v>8.5</v>
      </c>
      <c r="AF38" s="151">
        <f>_xll.GetPrice(AF$2,  , "Mid", EOMONTH($A38, 0))</f>
        <v>154</v>
      </c>
      <c r="AG38" s="127">
        <f t="shared" si="31"/>
        <v>0.5</v>
      </c>
      <c r="AH38" s="127">
        <f t="shared" si="32"/>
        <v>-24.5</v>
      </c>
      <c r="AI38" s="157">
        <f t="shared" si="0"/>
        <v>147.13736607142857</v>
      </c>
      <c r="AJ38" s="156">
        <f t="shared" si="1"/>
        <v>144.18477678571429</v>
      </c>
      <c r="AK38" s="156">
        <f t="shared" si="2"/>
        <v>150.08995535714283</v>
      </c>
      <c r="AL38" s="156">
        <f t="shared" si="3"/>
        <v>125.48504464285713</v>
      </c>
      <c r="AM38" s="156">
        <f t="shared" si="4"/>
        <v>153.53464285714284</v>
      </c>
      <c r="AN38" s="156">
        <f t="shared" si="5"/>
        <v>196.83928571428572</v>
      </c>
      <c r="AO38" s="156">
        <f t="shared" si="6"/>
        <v>157.47142857142856</v>
      </c>
      <c r="AP38" s="156">
        <f t="shared" si="7"/>
        <v>153.04254464285714</v>
      </c>
      <c r="AQ38" s="160">
        <f t="shared" si="8"/>
        <v>164.36080357142856</v>
      </c>
      <c r="AR38" s="156">
        <f t="shared" si="9"/>
        <v>175.18696428571428</v>
      </c>
      <c r="AS38" s="156">
        <f t="shared" si="10"/>
        <v>151.07415178571429</v>
      </c>
      <c r="AT38" s="156">
        <f t="shared" si="11"/>
        <v>167.31339285714284</v>
      </c>
      <c r="AU38" s="156">
        <f t="shared" si="12"/>
        <v>175.67906249999999</v>
      </c>
      <c r="AV38" s="156">
        <f t="shared" si="13"/>
        <v>151.56625</v>
      </c>
    </row>
    <row r="39" spans="1:48" x14ac:dyDescent="0.3">
      <c r="A39" s="124">
        <v>34943</v>
      </c>
      <c r="B39" s="170">
        <f>_xll.GetPrice(B$2,  , "Mid", EOMONTH($A39, 0))</f>
        <v>144.5</v>
      </c>
      <c r="C39" s="151">
        <f>_xll.GetPrice(C$2,  , "Mid", EOMONTH($A39, 0))</f>
        <v>141.5</v>
      </c>
      <c r="D39" s="126">
        <f t="shared" si="14"/>
        <v>-3</v>
      </c>
      <c r="E39" s="151">
        <f>_xll.GetPrice(E$2,  , "Mid", EOMONTH($A39, 0))</f>
        <v>145.5</v>
      </c>
      <c r="F39" s="127">
        <f t="shared" si="15"/>
        <v>1</v>
      </c>
      <c r="G39" s="151">
        <f>_xll.GetPrice(G$2,  , "Mid", EOMONTH($A39, 0))</f>
        <v>133</v>
      </c>
      <c r="H39" s="127">
        <f t="shared" si="16"/>
        <v>-11.5</v>
      </c>
      <c r="I39" s="151">
        <f>_xll.GetPrice(I$2,  , "Mid", EOMONTH($A39, 0))</f>
        <v>150</v>
      </c>
      <c r="J39" s="127">
        <f t="shared" si="17"/>
        <v>5.5</v>
      </c>
      <c r="K39" s="151">
        <f>_xll.GetPrice(K$2,  , "Mid", EOMONTH($A39, 0))</f>
        <v>200</v>
      </c>
      <c r="L39" s="127">
        <f t="shared" si="18"/>
        <v>55.5</v>
      </c>
      <c r="M39" s="151">
        <f>_xll.GetPrice(M$2,  , "Mid", EOMONTH($A39, 0))</f>
        <v>153</v>
      </c>
      <c r="N39" s="127">
        <f t="shared" si="19"/>
        <v>7.5</v>
      </c>
      <c r="O39" s="127">
        <f t="shared" si="20"/>
        <v>3</v>
      </c>
      <c r="P39" s="151">
        <f>_xll.GetPrice(P$2,  , "Mid", EOMONTH($A39, 0))</f>
        <v>147</v>
      </c>
      <c r="Q39" s="127">
        <f t="shared" si="21"/>
        <v>14</v>
      </c>
      <c r="R39" s="127">
        <f t="shared" si="22"/>
        <v>-3</v>
      </c>
      <c r="S39" s="170">
        <f>_xll.GetPrice(S$2,  , "Mid", EOMONTH($A39, 0))</f>
        <v>164</v>
      </c>
      <c r="T39" s="126">
        <f t="shared" si="23"/>
        <v>19.5</v>
      </c>
      <c r="U39" s="151">
        <f>_xll.GetPrice(U$2,  , "Mid", EOMONTH($A39, 0))</f>
        <v>178</v>
      </c>
      <c r="V39" s="127">
        <f t="shared" si="24"/>
        <v>32.5</v>
      </c>
      <c r="W39" s="127">
        <f t="shared" si="25"/>
        <v>14</v>
      </c>
      <c r="X39" s="151">
        <f>_xll.GetPrice(X$2,  , "Mid", EOMONTH($A39, 0))</f>
        <v>158</v>
      </c>
      <c r="Y39" s="127">
        <f t="shared" si="26"/>
        <v>25</v>
      </c>
      <c r="Z39" s="127">
        <f t="shared" si="27"/>
        <v>-6</v>
      </c>
      <c r="AA39" s="151">
        <f>_xll.GetPrice(AA$2,  , "Mid", EOMONTH($A39, 0))</f>
        <v>163</v>
      </c>
      <c r="AB39" s="127">
        <f t="shared" si="28"/>
        <v>-1</v>
      </c>
      <c r="AC39" s="151">
        <f>_xll.GetPrice(AC$2,  , "Mid", EOMONTH($A39, 0))</f>
        <v>174.5</v>
      </c>
      <c r="AD39" s="127">
        <f t="shared" si="29"/>
        <v>-3.5</v>
      </c>
      <c r="AE39" s="127">
        <f t="shared" si="30"/>
        <v>11.5</v>
      </c>
      <c r="AF39" s="151">
        <f>_xll.GetPrice(AF$2,  , "Mid", EOMONTH($A39, 0))</f>
        <v>163.5</v>
      </c>
      <c r="AG39" s="127">
        <f t="shared" si="31"/>
        <v>5.5</v>
      </c>
      <c r="AH39" s="127">
        <f t="shared" si="32"/>
        <v>-11</v>
      </c>
      <c r="AI39" s="157">
        <f t="shared" si="0"/>
        <v>142.21638392857145</v>
      </c>
      <c r="AJ39" s="156">
        <f t="shared" si="1"/>
        <v>139.26379464285714</v>
      </c>
      <c r="AK39" s="156">
        <f t="shared" si="2"/>
        <v>143.20058035714285</v>
      </c>
      <c r="AL39" s="156">
        <f t="shared" si="3"/>
        <v>130.89812499999999</v>
      </c>
      <c r="AM39" s="156">
        <f t="shared" si="4"/>
        <v>147.62946428571428</v>
      </c>
      <c r="AN39" s="156">
        <f t="shared" si="5"/>
        <v>196.83928571428572</v>
      </c>
      <c r="AO39" s="156">
        <f t="shared" si="6"/>
        <v>150.58205357142856</v>
      </c>
      <c r="AP39" s="156">
        <f t="shared" si="7"/>
        <v>144.676875</v>
      </c>
      <c r="AQ39" s="160">
        <f t="shared" si="8"/>
        <v>161.40821428571428</v>
      </c>
      <c r="AR39" s="156">
        <f t="shared" si="9"/>
        <v>175.18696428571428</v>
      </c>
      <c r="AS39" s="156">
        <f t="shared" si="10"/>
        <v>155.50303571428572</v>
      </c>
      <c r="AT39" s="156">
        <f t="shared" si="11"/>
        <v>160.42401785714287</v>
      </c>
      <c r="AU39" s="156">
        <f t="shared" si="12"/>
        <v>171.74227678571427</v>
      </c>
      <c r="AV39" s="156">
        <f t="shared" si="13"/>
        <v>160.91611607142858</v>
      </c>
    </row>
    <row r="40" spans="1:48" x14ac:dyDescent="0.3">
      <c r="A40" s="124">
        <v>34973</v>
      </c>
      <c r="B40" s="170">
        <f>_xll.GetPrice(B$2,  , "Mid", EOMONTH($A40, 0))</f>
        <v>144.5</v>
      </c>
      <c r="C40" s="151">
        <f>_xll.GetPrice(C$2,  , "Mid", EOMONTH($A40, 0))</f>
        <v>138.5</v>
      </c>
      <c r="D40" s="126">
        <f t="shared" si="14"/>
        <v>-6</v>
      </c>
      <c r="E40" s="151">
        <f>_xll.GetPrice(E$2,  , "Mid", EOMONTH($A40, 0))</f>
        <v>145.5</v>
      </c>
      <c r="F40" s="127">
        <f t="shared" si="15"/>
        <v>1</v>
      </c>
      <c r="G40" s="151">
        <f>_xll.GetPrice(G$2,  , "Mid", EOMONTH($A40, 0))</f>
        <v>131</v>
      </c>
      <c r="H40" s="127">
        <f t="shared" si="16"/>
        <v>-13.5</v>
      </c>
      <c r="I40" s="151">
        <f>_xll.GetPrice(I$2,  , "Mid", EOMONTH($A40, 0))</f>
        <v>145</v>
      </c>
      <c r="J40" s="127">
        <f t="shared" si="17"/>
        <v>0.5</v>
      </c>
      <c r="K40" s="151">
        <f>_xll.GetPrice(K$2,  , "Mid", EOMONTH($A40, 0))</f>
        <v>198</v>
      </c>
      <c r="L40" s="127">
        <f t="shared" si="18"/>
        <v>53.5</v>
      </c>
      <c r="M40" s="151">
        <f>_xll.GetPrice(M$2,  , "Mid", EOMONTH($A40, 0))</f>
        <v>146</v>
      </c>
      <c r="N40" s="127">
        <f t="shared" si="19"/>
        <v>0.5</v>
      </c>
      <c r="O40" s="127">
        <f t="shared" si="20"/>
        <v>1</v>
      </c>
      <c r="P40" s="151">
        <f>_xll.GetPrice(P$2,  , "Mid", EOMONTH($A40, 0))</f>
        <v>147</v>
      </c>
      <c r="Q40" s="127">
        <f t="shared" si="21"/>
        <v>16</v>
      </c>
      <c r="R40" s="127">
        <f t="shared" si="22"/>
        <v>2</v>
      </c>
      <c r="S40" s="170">
        <f>_xll.GetPrice(S$2,  , "Mid", EOMONTH($A40, 0))</f>
        <v>160</v>
      </c>
      <c r="T40" s="126">
        <f t="shared" si="23"/>
        <v>15.5</v>
      </c>
      <c r="U40" s="151">
        <f>_xll.GetPrice(U$2,  , "Mid", EOMONTH($A40, 0))</f>
        <v>169</v>
      </c>
      <c r="V40" s="127">
        <f t="shared" si="24"/>
        <v>23.5</v>
      </c>
      <c r="W40" s="127">
        <f t="shared" si="25"/>
        <v>9</v>
      </c>
      <c r="X40" s="151">
        <f>_xll.GetPrice(X$2,  , "Mid", EOMONTH($A40, 0))</f>
        <v>158</v>
      </c>
      <c r="Y40" s="127">
        <f t="shared" si="26"/>
        <v>27</v>
      </c>
      <c r="Z40" s="127">
        <f t="shared" si="27"/>
        <v>-2</v>
      </c>
      <c r="AA40" s="151">
        <f>_xll.GetPrice(AA$2,  , "Mid", EOMONTH($A40, 0))</f>
        <v>159</v>
      </c>
      <c r="AB40" s="127">
        <f t="shared" si="28"/>
        <v>-1</v>
      </c>
      <c r="AC40" s="151">
        <f>_xll.GetPrice(AC$2,  , "Mid", EOMONTH($A40, 0))</f>
        <v>174.5</v>
      </c>
      <c r="AD40" s="127">
        <f t="shared" si="29"/>
        <v>5.5</v>
      </c>
      <c r="AE40" s="127">
        <f t="shared" si="30"/>
        <v>15.5</v>
      </c>
      <c r="AF40" s="151">
        <f>_xll.GetPrice(AF$2,  , "Mid", EOMONTH($A40, 0))</f>
        <v>161.5</v>
      </c>
      <c r="AG40" s="127">
        <f t="shared" si="31"/>
        <v>3.5</v>
      </c>
      <c r="AH40" s="127">
        <f t="shared" si="32"/>
        <v>-13</v>
      </c>
      <c r="AI40" s="157">
        <f t="shared" si="0"/>
        <v>142.21638392857145</v>
      </c>
      <c r="AJ40" s="156">
        <f t="shared" si="1"/>
        <v>136.31120535714285</v>
      </c>
      <c r="AK40" s="156">
        <f t="shared" si="2"/>
        <v>143.20058035714285</v>
      </c>
      <c r="AL40" s="156">
        <f t="shared" si="3"/>
        <v>128.92973214285715</v>
      </c>
      <c r="AM40" s="156">
        <f t="shared" si="4"/>
        <v>142.70848214285715</v>
      </c>
      <c r="AN40" s="156">
        <f t="shared" si="5"/>
        <v>194.87089285714285</v>
      </c>
      <c r="AO40" s="156">
        <f t="shared" si="6"/>
        <v>143.69267857142859</v>
      </c>
      <c r="AP40" s="156">
        <f t="shared" si="7"/>
        <v>144.676875</v>
      </c>
      <c r="AQ40" s="160">
        <f t="shared" si="8"/>
        <v>157.47142857142856</v>
      </c>
      <c r="AR40" s="156">
        <f t="shared" si="9"/>
        <v>166.32919642857141</v>
      </c>
      <c r="AS40" s="156">
        <f t="shared" si="10"/>
        <v>155.50303571428572</v>
      </c>
      <c r="AT40" s="156">
        <f t="shared" si="11"/>
        <v>156.48723214285712</v>
      </c>
      <c r="AU40" s="156">
        <f t="shared" si="12"/>
        <v>171.74227678571427</v>
      </c>
      <c r="AV40" s="156">
        <f t="shared" si="13"/>
        <v>158.9477232142857</v>
      </c>
    </row>
    <row r="41" spans="1:48" x14ac:dyDescent="0.3">
      <c r="A41" s="124">
        <v>35004</v>
      </c>
      <c r="B41" s="170">
        <f>_xll.GetPrice(B$2,  , "Mid", EOMONTH($A41, 0))</f>
        <v>136.5</v>
      </c>
      <c r="C41" s="151">
        <f>_xll.GetPrice(C$2,  , "Mid", EOMONTH($A41, 0))</f>
        <v>133.5</v>
      </c>
      <c r="D41" s="126">
        <f t="shared" si="14"/>
        <v>-3</v>
      </c>
      <c r="E41" s="151">
        <f>_xll.GetPrice(E$2,  , "Mid", EOMONTH($A41, 0))</f>
        <v>137.5</v>
      </c>
      <c r="F41" s="127">
        <f t="shared" si="15"/>
        <v>1</v>
      </c>
      <c r="G41" s="151">
        <f>_xll.GetPrice(G$2,  , "Mid", EOMONTH($A41, 0))</f>
        <v>126</v>
      </c>
      <c r="H41" s="127">
        <f t="shared" si="16"/>
        <v>-10.5</v>
      </c>
      <c r="I41" s="151">
        <f>_xll.GetPrice(I$2,  , "Mid", EOMONTH($A41, 0))</f>
        <v>140</v>
      </c>
      <c r="J41" s="127">
        <f t="shared" si="17"/>
        <v>3.5</v>
      </c>
      <c r="K41" s="151">
        <f>_xll.GetPrice(K$2,  , "Mid", EOMONTH($A41, 0))</f>
        <v>193</v>
      </c>
      <c r="L41" s="127">
        <f t="shared" si="18"/>
        <v>56.5</v>
      </c>
      <c r="M41" s="151">
        <f>_xll.GetPrice(M$2,  , "Mid", EOMONTH($A41, 0))</f>
        <v>138</v>
      </c>
      <c r="N41" s="127">
        <f t="shared" si="19"/>
        <v>0.5</v>
      </c>
      <c r="O41" s="127">
        <f t="shared" si="20"/>
        <v>-2</v>
      </c>
      <c r="P41" s="151">
        <f>_xll.GetPrice(P$2,  , "Mid", EOMONTH($A41, 0))</f>
        <v>133</v>
      </c>
      <c r="Q41" s="127">
        <f t="shared" si="21"/>
        <v>7</v>
      </c>
      <c r="R41" s="127">
        <f t="shared" si="22"/>
        <v>-7</v>
      </c>
      <c r="S41" s="170">
        <f>_xll.GetPrice(S$2,  , "Mid", EOMONTH($A41, 0))</f>
        <v>160</v>
      </c>
      <c r="T41" s="126">
        <f t="shared" si="23"/>
        <v>23.5</v>
      </c>
      <c r="U41" s="151">
        <f>_xll.GetPrice(U$2,  , "Mid", EOMONTH($A41, 0))</f>
        <v>162</v>
      </c>
      <c r="V41" s="127">
        <f t="shared" si="24"/>
        <v>24.5</v>
      </c>
      <c r="W41" s="127">
        <f t="shared" si="25"/>
        <v>2</v>
      </c>
      <c r="X41" s="151">
        <f>_xll.GetPrice(X$2,  , "Mid", EOMONTH($A41, 0))</f>
        <v>155</v>
      </c>
      <c r="Y41" s="127">
        <f t="shared" si="26"/>
        <v>29</v>
      </c>
      <c r="Z41" s="127">
        <f t="shared" si="27"/>
        <v>-5</v>
      </c>
      <c r="AA41" s="151">
        <f>_xll.GetPrice(AA$2,  , "Mid", EOMONTH($A41, 0))</f>
        <v>153</v>
      </c>
      <c r="AB41" s="127">
        <f t="shared" si="28"/>
        <v>-7</v>
      </c>
      <c r="AC41" s="151">
        <f>_xll.GetPrice(AC$2,  , "Mid", EOMONTH($A41, 0))</f>
        <v>163</v>
      </c>
      <c r="AD41" s="127">
        <f t="shared" si="29"/>
        <v>1</v>
      </c>
      <c r="AE41" s="127">
        <f t="shared" si="30"/>
        <v>10</v>
      </c>
      <c r="AF41" s="151">
        <f>_xll.GetPrice(AF$2,  , "Mid", EOMONTH($A41, 0))</f>
        <v>159</v>
      </c>
      <c r="AG41" s="127">
        <f t="shared" si="31"/>
        <v>4</v>
      </c>
      <c r="AH41" s="127">
        <f t="shared" si="32"/>
        <v>-4</v>
      </c>
      <c r="AI41" s="157">
        <f t="shared" si="0"/>
        <v>134.34281249999998</v>
      </c>
      <c r="AJ41" s="156">
        <f t="shared" si="1"/>
        <v>131.39022321428573</v>
      </c>
      <c r="AK41" s="156">
        <f t="shared" si="2"/>
        <v>135.32700892857142</v>
      </c>
      <c r="AL41" s="156">
        <f t="shared" si="3"/>
        <v>124.00874999999999</v>
      </c>
      <c r="AM41" s="156">
        <f t="shared" si="4"/>
        <v>137.78749999999999</v>
      </c>
      <c r="AN41" s="156">
        <f t="shared" si="5"/>
        <v>189.94991071428569</v>
      </c>
      <c r="AO41" s="156">
        <f t="shared" si="6"/>
        <v>135.81910714285715</v>
      </c>
      <c r="AP41" s="156">
        <f t="shared" si="7"/>
        <v>130.89812499999999</v>
      </c>
      <c r="AQ41" s="160">
        <f t="shared" si="8"/>
        <v>157.47142857142856</v>
      </c>
      <c r="AR41" s="156">
        <f t="shared" si="9"/>
        <v>159.43982142857143</v>
      </c>
      <c r="AS41" s="156">
        <f t="shared" si="10"/>
        <v>152.55044642857143</v>
      </c>
      <c r="AT41" s="156">
        <f t="shared" si="11"/>
        <v>150.58205357142856</v>
      </c>
      <c r="AU41" s="156">
        <f t="shared" si="12"/>
        <v>160.42401785714287</v>
      </c>
      <c r="AV41" s="156">
        <f t="shared" si="13"/>
        <v>156.48723214285712</v>
      </c>
    </row>
    <row r="42" spans="1:48" x14ac:dyDescent="0.3">
      <c r="A42" s="124">
        <v>35034</v>
      </c>
      <c r="B42" s="170">
        <f>_xll.GetPrice(B$2,  , "Mid", EOMONTH($A42, 0))</f>
        <v>136.5</v>
      </c>
      <c r="C42" s="151">
        <f>_xll.GetPrice(C$2,  , "Mid", EOMONTH($A42, 0))</f>
        <v>133.5</v>
      </c>
      <c r="D42" s="126">
        <f t="shared" si="14"/>
        <v>-3</v>
      </c>
      <c r="E42" s="151">
        <f>_xll.GetPrice(E$2,  , "Mid", EOMONTH($A42, 0))</f>
        <v>144.5</v>
      </c>
      <c r="F42" s="127">
        <f t="shared" si="15"/>
        <v>8</v>
      </c>
      <c r="G42" s="151">
        <f>_xll.GetPrice(G$2,  , "Mid", EOMONTH($A42, 0))</f>
        <v>129</v>
      </c>
      <c r="H42" s="127">
        <f t="shared" si="16"/>
        <v>-7.5</v>
      </c>
      <c r="I42" s="151">
        <f>_xll.GetPrice(I$2,  , "Mid", EOMONTH($A42, 0))</f>
        <v>140</v>
      </c>
      <c r="J42" s="127">
        <f t="shared" si="17"/>
        <v>3.5</v>
      </c>
      <c r="K42" s="151">
        <f>_xll.GetPrice(K$2,  , "Mid", EOMONTH($A42, 0))</f>
        <v>193</v>
      </c>
      <c r="L42" s="127">
        <f t="shared" si="18"/>
        <v>56.5</v>
      </c>
      <c r="M42" s="151">
        <f>_xll.GetPrice(M$2,  , "Mid", EOMONTH($A42, 0))</f>
        <v>143</v>
      </c>
      <c r="N42" s="127">
        <f t="shared" si="19"/>
        <v>-1.5</v>
      </c>
      <c r="O42" s="127">
        <f t="shared" si="20"/>
        <v>3</v>
      </c>
      <c r="P42" s="151">
        <f>_xll.GetPrice(P$2,  , "Mid", EOMONTH($A42, 0))</f>
        <v>144</v>
      </c>
      <c r="Q42" s="127">
        <f t="shared" si="21"/>
        <v>15</v>
      </c>
      <c r="R42" s="127">
        <f t="shared" si="22"/>
        <v>4</v>
      </c>
      <c r="S42" s="170">
        <f>_xll.GetPrice(S$2,  , "Mid", EOMONTH($A42, 0))</f>
        <v>160</v>
      </c>
      <c r="T42" s="126">
        <f t="shared" si="23"/>
        <v>23.5</v>
      </c>
      <c r="U42" s="151">
        <f>_xll.GetPrice(U$2,  , "Mid", EOMONTH($A42, 0))</f>
        <v>162</v>
      </c>
      <c r="V42" s="127">
        <f t="shared" si="24"/>
        <v>17.5</v>
      </c>
      <c r="W42" s="127">
        <f t="shared" si="25"/>
        <v>2</v>
      </c>
      <c r="X42" s="151">
        <f>_xll.GetPrice(X$2,  , "Mid", EOMONTH($A42, 0))</f>
        <v>155</v>
      </c>
      <c r="Y42" s="127">
        <f t="shared" si="26"/>
        <v>26</v>
      </c>
      <c r="Z42" s="127">
        <f t="shared" si="27"/>
        <v>-5</v>
      </c>
      <c r="AA42" s="151">
        <f>_xll.GetPrice(AA$2,  , "Mid", EOMONTH($A42, 0))</f>
        <v>153</v>
      </c>
      <c r="AB42" s="127">
        <f t="shared" si="28"/>
        <v>-7</v>
      </c>
      <c r="AC42" s="151">
        <f>_xll.GetPrice(AC$2,  , "Mid", EOMONTH($A42, 0))</f>
        <v>165</v>
      </c>
      <c r="AD42" s="127">
        <f t="shared" si="29"/>
        <v>3</v>
      </c>
      <c r="AE42" s="127">
        <f t="shared" si="30"/>
        <v>12</v>
      </c>
      <c r="AF42" s="151">
        <f>_xll.GetPrice(AF$2,  , "Mid", EOMONTH($A42, 0))</f>
        <v>159</v>
      </c>
      <c r="AG42" s="127">
        <f t="shared" si="31"/>
        <v>4</v>
      </c>
      <c r="AH42" s="127">
        <f t="shared" si="32"/>
        <v>-6</v>
      </c>
      <c r="AI42" s="157">
        <f t="shared" si="0"/>
        <v>134.34281249999998</v>
      </c>
      <c r="AJ42" s="156">
        <f t="shared" si="1"/>
        <v>131.39022321428573</v>
      </c>
      <c r="AK42" s="156">
        <f t="shared" si="2"/>
        <v>142.21638392857145</v>
      </c>
      <c r="AL42" s="156">
        <f t="shared" si="3"/>
        <v>126.96133928571427</v>
      </c>
      <c r="AM42" s="156">
        <f t="shared" si="4"/>
        <v>137.78749999999999</v>
      </c>
      <c r="AN42" s="156">
        <f t="shared" si="5"/>
        <v>189.94991071428569</v>
      </c>
      <c r="AO42" s="156">
        <f t="shared" si="6"/>
        <v>140.74008928571428</v>
      </c>
      <c r="AP42" s="156">
        <f t="shared" si="7"/>
        <v>141.72428571428568</v>
      </c>
      <c r="AQ42" s="160">
        <f t="shared" si="8"/>
        <v>157.47142857142856</v>
      </c>
      <c r="AR42" s="156">
        <f t="shared" si="9"/>
        <v>159.43982142857143</v>
      </c>
      <c r="AS42" s="156">
        <f t="shared" si="10"/>
        <v>152.55044642857143</v>
      </c>
      <c r="AT42" s="156">
        <f t="shared" si="11"/>
        <v>150.58205357142856</v>
      </c>
      <c r="AU42" s="156">
        <f t="shared" si="12"/>
        <v>162.39241071428572</v>
      </c>
      <c r="AV42" s="156">
        <f t="shared" si="13"/>
        <v>156.48723214285712</v>
      </c>
    </row>
    <row r="43" spans="1:48" x14ac:dyDescent="0.3">
      <c r="A43" s="124">
        <v>35065</v>
      </c>
      <c r="B43" s="170">
        <f>_xll.GetPrice(B$2,  , "Mid", EOMONTH($A43, 0))</f>
        <v>144.5</v>
      </c>
      <c r="C43" s="151">
        <f>_xll.GetPrice(C$2,  , "Mid", EOMONTH($A43, 0))</f>
        <v>141.5</v>
      </c>
      <c r="D43" s="126">
        <f t="shared" si="14"/>
        <v>-3</v>
      </c>
      <c r="E43" s="151">
        <f>_xll.GetPrice(E$2,  , "Mid", EOMONTH($A43, 0))</f>
        <v>154.5</v>
      </c>
      <c r="F43" s="127">
        <f t="shared" si="15"/>
        <v>10</v>
      </c>
      <c r="G43" s="151">
        <f>_xll.GetPrice(G$2,  , "Mid", EOMONTH($A43, 0))</f>
        <v>136</v>
      </c>
      <c r="H43" s="127">
        <f t="shared" si="16"/>
        <v>-8.5</v>
      </c>
      <c r="I43" s="151">
        <f>_xll.GetPrice(I$2,  , "Mid", EOMONTH($A43, 0))</f>
        <v>150.5</v>
      </c>
      <c r="J43" s="127">
        <f t="shared" si="17"/>
        <v>6</v>
      </c>
      <c r="K43" s="151">
        <f>_xll.GetPrice(K$2,  , "Mid", EOMONTH($A43, 0))</f>
        <v>203</v>
      </c>
      <c r="L43" s="127">
        <f t="shared" si="18"/>
        <v>58.5</v>
      </c>
      <c r="M43" s="151">
        <f>_xll.GetPrice(M$2,  , "Mid", EOMONTH($A43, 0))</f>
        <v>160</v>
      </c>
      <c r="N43" s="127">
        <f t="shared" si="19"/>
        <v>5.5</v>
      </c>
      <c r="O43" s="127">
        <f t="shared" si="20"/>
        <v>9.5</v>
      </c>
      <c r="P43" s="151">
        <f>_xll.GetPrice(P$2,  , "Mid", EOMONTH($A43, 0))</f>
        <v>154</v>
      </c>
      <c r="Q43" s="127">
        <f t="shared" si="21"/>
        <v>18</v>
      </c>
      <c r="R43" s="127">
        <f t="shared" si="22"/>
        <v>3.5</v>
      </c>
      <c r="S43" s="170">
        <f>_xll.GetPrice(S$2,  , "Mid", EOMONTH($A43, 0))</f>
        <v>160</v>
      </c>
      <c r="T43" s="126">
        <f t="shared" si="23"/>
        <v>15.5</v>
      </c>
      <c r="U43" s="151">
        <f>_xll.GetPrice(U$2,  , "Mid", EOMONTH($A43, 0))</f>
        <v>178</v>
      </c>
      <c r="V43" s="127">
        <f t="shared" si="24"/>
        <v>23.5</v>
      </c>
      <c r="W43" s="127">
        <f t="shared" si="25"/>
        <v>18</v>
      </c>
      <c r="X43" s="151">
        <f>_xll.GetPrice(X$2,  , "Mid", EOMONTH($A43, 0))</f>
        <v>161</v>
      </c>
      <c r="Y43" s="127">
        <f t="shared" si="26"/>
        <v>25</v>
      </c>
      <c r="Z43" s="127">
        <f t="shared" si="27"/>
        <v>1</v>
      </c>
      <c r="AA43" s="151">
        <f>_xll.GetPrice(AA$2,  , "Mid", EOMONTH($A43, 0))</f>
        <v>165</v>
      </c>
      <c r="AB43" s="127">
        <f t="shared" si="28"/>
        <v>5</v>
      </c>
      <c r="AC43" s="151">
        <f>_xll.GetPrice(AC$2,  , "Mid", EOMONTH($A43, 0))</f>
        <v>175.5</v>
      </c>
      <c r="AD43" s="127">
        <f t="shared" si="29"/>
        <v>-2.5</v>
      </c>
      <c r="AE43" s="127">
        <f t="shared" si="30"/>
        <v>10.5</v>
      </c>
      <c r="AF43" s="151">
        <f>_xll.GetPrice(AF$2,  , "Mid", EOMONTH($A43, 0))</f>
        <v>167</v>
      </c>
      <c r="AG43" s="127">
        <f t="shared" si="31"/>
        <v>6</v>
      </c>
      <c r="AH43" s="127">
        <f t="shared" si="32"/>
        <v>-8.5</v>
      </c>
      <c r="AI43" s="157">
        <f t="shared" si="0"/>
        <v>142.21638392857145</v>
      </c>
      <c r="AJ43" s="156">
        <f t="shared" si="1"/>
        <v>139.26379464285714</v>
      </c>
      <c r="AK43" s="156">
        <f t="shared" si="2"/>
        <v>152.05834821428573</v>
      </c>
      <c r="AL43" s="156">
        <f t="shared" si="3"/>
        <v>133.85071428571428</v>
      </c>
      <c r="AM43" s="156">
        <f t="shared" si="4"/>
        <v>148.12156249999998</v>
      </c>
      <c r="AN43" s="156">
        <f t="shared" si="5"/>
        <v>199.79187499999998</v>
      </c>
      <c r="AO43" s="156">
        <f t="shared" si="6"/>
        <v>157.47142857142856</v>
      </c>
      <c r="AP43" s="156">
        <f t="shared" si="7"/>
        <v>151.56625</v>
      </c>
      <c r="AQ43" s="160">
        <f t="shared" si="8"/>
        <v>157.47142857142856</v>
      </c>
      <c r="AR43" s="156">
        <f t="shared" si="9"/>
        <v>175.18696428571428</v>
      </c>
      <c r="AS43" s="156">
        <f t="shared" si="10"/>
        <v>158.45562499999997</v>
      </c>
      <c r="AT43" s="156">
        <f t="shared" si="11"/>
        <v>162.39241071428572</v>
      </c>
      <c r="AU43" s="156">
        <f t="shared" si="12"/>
        <v>172.7264732142857</v>
      </c>
      <c r="AV43" s="156">
        <f t="shared" si="13"/>
        <v>164.36080357142856</v>
      </c>
    </row>
    <row r="44" spans="1:48" x14ac:dyDescent="0.3">
      <c r="A44" s="124">
        <v>35096</v>
      </c>
      <c r="B44" s="170">
        <f>_xll.GetPrice(B$2,  , "Mid", EOMONTH($A44, 0))</f>
        <v>144.5</v>
      </c>
      <c r="C44" s="151">
        <f>_xll.GetPrice(C$2,  , "Mid", EOMONTH($A44, 0))</f>
        <v>141.5</v>
      </c>
      <c r="D44" s="126">
        <f t="shared" si="14"/>
        <v>-3</v>
      </c>
      <c r="E44" s="151">
        <f>_xll.GetPrice(E$2,  , "Mid", EOMONTH($A44, 0))</f>
        <v>149.5</v>
      </c>
      <c r="F44" s="127">
        <f t="shared" si="15"/>
        <v>5</v>
      </c>
      <c r="G44" s="151">
        <f>_xll.GetPrice(G$2,  , "Mid", EOMONTH($A44, 0))</f>
        <v>133</v>
      </c>
      <c r="H44" s="127">
        <f t="shared" si="16"/>
        <v>-11.5</v>
      </c>
      <c r="I44" s="151">
        <f>_xll.GetPrice(I$2,  , "Mid", EOMONTH($A44, 0))</f>
        <v>150</v>
      </c>
      <c r="J44" s="127">
        <f t="shared" si="17"/>
        <v>5.5</v>
      </c>
      <c r="K44" s="151">
        <f>_xll.GetPrice(K$2,  , "Mid", EOMONTH($A44, 0))</f>
        <v>203</v>
      </c>
      <c r="L44" s="127">
        <f t="shared" si="18"/>
        <v>58.5</v>
      </c>
      <c r="M44" s="151">
        <f>_xll.GetPrice(M$2,  , "Mid", EOMONTH($A44, 0))</f>
        <v>157</v>
      </c>
      <c r="N44" s="127">
        <f t="shared" si="19"/>
        <v>7.5</v>
      </c>
      <c r="O44" s="127">
        <f t="shared" si="20"/>
        <v>7</v>
      </c>
      <c r="P44" s="151">
        <f>_xll.GetPrice(P$2,  , "Mid", EOMONTH($A44, 0))</f>
        <v>151</v>
      </c>
      <c r="Q44" s="127">
        <f t="shared" si="21"/>
        <v>18</v>
      </c>
      <c r="R44" s="127">
        <f t="shared" si="22"/>
        <v>1</v>
      </c>
      <c r="S44" s="170">
        <f>_xll.GetPrice(S$2,  , "Mid", EOMONTH($A44, 0))</f>
        <v>160</v>
      </c>
      <c r="T44" s="126">
        <f t="shared" si="23"/>
        <v>15.5</v>
      </c>
      <c r="U44" s="151">
        <f>_xll.GetPrice(U$2,  , "Mid", EOMONTH($A44, 0))</f>
        <v>170</v>
      </c>
      <c r="V44" s="127">
        <f t="shared" si="24"/>
        <v>20.5</v>
      </c>
      <c r="W44" s="127">
        <f t="shared" si="25"/>
        <v>10</v>
      </c>
      <c r="X44" s="151">
        <f>_xll.GetPrice(X$2,  , "Mid", EOMONTH($A44, 0))</f>
        <v>161</v>
      </c>
      <c r="Y44" s="127">
        <f t="shared" si="26"/>
        <v>28</v>
      </c>
      <c r="Z44" s="127">
        <f t="shared" si="27"/>
        <v>1</v>
      </c>
      <c r="AA44" s="151">
        <f>_xll.GetPrice(AA$2,  , "Mid", EOMONTH($A44, 0))</f>
        <v>165</v>
      </c>
      <c r="AB44" s="127">
        <f t="shared" si="28"/>
        <v>5</v>
      </c>
      <c r="AC44" s="151">
        <f>_xll.GetPrice(AC$2,  , "Mid", EOMONTH($A44, 0))</f>
        <v>171</v>
      </c>
      <c r="AD44" s="127">
        <f t="shared" si="29"/>
        <v>1</v>
      </c>
      <c r="AE44" s="127">
        <f t="shared" si="30"/>
        <v>6</v>
      </c>
      <c r="AF44" s="151">
        <f>_xll.GetPrice(AF$2,  , "Mid", EOMONTH($A44, 0))</f>
        <v>167</v>
      </c>
      <c r="AG44" s="127">
        <f t="shared" si="31"/>
        <v>6</v>
      </c>
      <c r="AH44" s="127">
        <f t="shared" si="32"/>
        <v>-4</v>
      </c>
      <c r="AI44" s="157">
        <f t="shared" si="0"/>
        <v>142.21638392857145</v>
      </c>
      <c r="AJ44" s="156">
        <f t="shared" si="1"/>
        <v>139.26379464285714</v>
      </c>
      <c r="AK44" s="156">
        <f t="shared" si="2"/>
        <v>147.13736607142857</v>
      </c>
      <c r="AL44" s="156">
        <f t="shared" si="3"/>
        <v>130.89812499999999</v>
      </c>
      <c r="AM44" s="156">
        <f t="shared" si="4"/>
        <v>147.62946428571428</v>
      </c>
      <c r="AN44" s="156">
        <f t="shared" si="5"/>
        <v>199.79187499999998</v>
      </c>
      <c r="AO44" s="156">
        <f t="shared" si="6"/>
        <v>154.51883928571428</v>
      </c>
      <c r="AP44" s="156">
        <f t="shared" si="7"/>
        <v>148.61366071428571</v>
      </c>
      <c r="AQ44" s="160">
        <f t="shared" si="8"/>
        <v>157.47142857142856</v>
      </c>
      <c r="AR44" s="156">
        <f t="shared" si="9"/>
        <v>167.31339285714284</v>
      </c>
      <c r="AS44" s="156">
        <f t="shared" si="10"/>
        <v>158.45562499999997</v>
      </c>
      <c r="AT44" s="156">
        <f t="shared" si="11"/>
        <v>162.39241071428572</v>
      </c>
      <c r="AU44" s="156">
        <f t="shared" si="12"/>
        <v>168.29758928571428</v>
      </c>
      <c r="AV44" s="156">
        <f t="shared" si="13"/>
        <v>164.36080357142856</v>
      </c>
    </row>
    <row r="45" spans="1:48" x14ac:dyDescent="0.3">
      <c r="A45" s="124">
        <v>35125</v>
      </c>
      <c r="B45" s="170">
        <f>_xll.GetPrice(B$2,  , "Mid", EOMONTH($A45, 0))</f>
        <v>139.5</v>
      </c>
      <c r="C45" s="151">
        <f>_xll.GetPrice(C$2,  , "Mid", EOMONTH($A45, 0))</f>
        <v>136.5</v>
      </c>
      <c r="D45" s="126">
        <f t="shared" si="14"/>
        <v>-3</v>
      </c>
      <c r="E45" s="151">
        <f>_xll.GetPrice(E$2,  , "Mid", EOMONTH($A45, 0))</f>
        <v>139.5</v>
      </c>
      <c r="F45" s="127">
        <f t="shared" si="15"/>
        <v>0</v>
      </c>
      <c r="G45" s="151">
        <f>_xll.GetPrice(G$2,  , "Mid", EOMONTH($A45, 0))</f>
        <v>127</v>
      </c>
      <c r="H45" s="127">
        <f t="shared" si="16"/>
        <v>-12.5</v>
      </c>
      <c r="I45" s="151">
        <f>_xll.GetPrice(I$2,  , "Mid", EOMONTH($A45, 0))</f>
        <v>144</v>
      </c>
      <c r="J45" s="127">
        <f t="shared" si="17"/>
        <v>4.5</v>
      </c>
      <c r="K45" s="151">
        <f>_xll.GetPrice(K$2,  , "Mid", EOMONTH($A45, 0))</f>
        <v>197</v>
      </c>
      <c r="L45" s="127">
        <f t="shared" si="18"/>
        <v>57.5</v>
      </c>
      <c r="M45" s="151">
        <f>_xll.GetPrice(M$2,  , "Mid", EOMONTH($A45, 0))</f>
        <v>150</v>
      </c>
      <c r="N45" s="127">
        <f t="shared" si="19"/>
        <v>10.5</v>
      </c>
      <c r="O45" s="127">
        <f t="shared" si="20"/>
        <v>6</v>
      </c>
      <c r="P45" s="151">
        <f>_xll.GetPrice(P$2,  , "Mid", EOMONTH($A45, 0))</f>
        <v>142</v>
      </c>
      <c r="Q45" s="127">
        <f t="shared" si="21"/>
        <v>15</v>
      </c>
      <c r="R45" s="127">
        <f t="shared" si="22"/>
        <v>-2</v>
      </c>
      <c r="S45" s="170">
        <f>_xll.GetPrice(S$2,  , "Mid", EOMONTH($A45, 0))</f>
        <v>153</v>
      </c>
      <c r="T45" s="126">
        <f t="shared" si="23"/>
        <v>13.5</v>
      </c>
      <c r="U45" s="151">
        <f>_xll.GetPrice(U$2,  , "Mid", EOMONTH($A45, 0))</f>
        <v>155</v>
      </c>
      <c r="V45" s="127">
        <f t="shared" si="24"/>
        <v>15.5</v>
      </c>
      <c r="W45" s="127">
        <f t="shared" si="25"/>
        <v>2</v>
      </c>
      <c r="X45" s="151">
        <f>_xll.GetPrice(X$2,  , "Mid", EOMONTH($A45, 0))</f>
        <v>156</v>
      </c>
      <c r="Y45" s="127">
        <f t="shared" si="26"/>
        <v>29</v>
      </c>
      <c r="Z45" s="127">
        <f t="shared" si="27"/>
        <v>3</v>
      </c>
      <c r="AA45" s="151">
        <f>_xll.GetPrice(AA$2,  , "Mid", EOMONTH($A45, 0))</f>
        <v>151.5</v>
      </c>
      <c r="AB45" s="127">
        <f t="shared" si="28"/>
        <v>-1.5</v>
      </c>
      <c r="AC45" s="151">
        <f>_xll.GetPrice(AC$2,  , "Mid", EOMONTH($A45, 0))</f>
        <v>159</v>
      </c>
      <c r="AD45" s="127">
        <f t="shared" si="29"/>
        <v>4</v>
      </c>
      <c r="AE45" s="127">
        <f t="shared" si="30"/>
        <v>7.5</v>
      </c>
      <c r="AF45" s="151">
        <f>_xll.GetPrice(AF$2,  , "Mid", EOMONTH($A45, 0))</f>
        <v>160</v>
      </c>
      <c r="AG45" s="127">
        <f t="shared" si="31"/>
        <v>4</v>
      </c>
      <c r="AH45" s="127">
        <f t="shared" si="32"/>
        <v>1</v>
      </c>
      <c r="AI45" s="157">
        <f t="shared" si="0"/>
        <v>137.29540178571429</v>
      </c>
      <c r="AJ45" s="156">
        <f t="shared" si="1"/>
        <v>134.34281249999998</v>
      </c>
      <c r="AK45" s="156">
        <f t="shared" si="2"/>
        <v>137.29540178571429</v>
      </c>
      <c r="AL45" s="156">
        <f t="shared" si="3"/>
        <v>124.99294642857143</v>
      </c>
      <c r="AM45" s="156">
        <f t="shared" si="4"/>
        <v>141.72428571428568</v>
      </c>
      <c r="AN45" s="156">
        <f t="shared" si="5"/>
        <v>193.88669642857144</v>
      </c>
      <c r="AO45" s="156">
        <f t="shared" si="6"/>
        <v>147.62946428571428</v>
      </c>
      <c r="AP45" s="156">
        <f t="shared" si="7"/>
        <v>139.75589285714284</v>
      </c>
      <c r="AQ45" s="160">
        <f t="shared" si="8"/>
        <v>150.58205357142856</v>
      </c>
      <c r="AR45" s="156">
        <f t="shared" si="9"/>
        <v>152.55044642857143</v>
      </c>
      <c r="AS45" s="156">
        <f t="shared" si="10"/>
        <v>153.53464285714284</v>
      </c>
      <c r="AT45" s="156">
        <f t="shared" si="11"/>
        <v>149.10575892857142</v>
      </c>
      <c r="AU45" s="156">
        <f t="shared" si="12"/>
        <v>156.48723214285712</v>
      </c>
      <c r="AV45" s="156">
        <f t="shared" si="13"/>
        <v>157.47142857142856</v>
      </c>
    </row>
    <row r="46" spans="1:48" x14ac:dyDescent="0.3">
      <c r="A46" s="124">
        <v>35156</v>
      </c>
      <c r="B46" s="170">
        <f>_xll.GetPrice(B$2,  , "Mid", EOMONTH($A46, 0))</f>
        <v>139.5</v>
      </c>
      <c r="C46" s="151">
        <f>_xll.GetPrice(C$2,  , "Mid", EOMONTH($A46, 0))</f>
        <v>136.5</v>
      </c>
      <c r="D46" s="126">
        <f t="shared" si="14"/>
        <v>-3</v>
      </c>
      <c r="E46" s="151">
        <f>_xll.GetPrice(E$2,  , "Mid", EOMONTH($A46, 0))</f>
        <v>136.5</v>
      </c>
      <c r="F46" s="127">
        <f t="shared" si="15"/>
        <v>-3</v>
      </c>
      <c r="G46" s="151">
        <f>_xll.GetPrice(G$2,  , "Mid", EOMONTH($A46, 0))</f>
        <v>127</v>
      </c>
      <c r="H46" s="127">
        <f t="shared" si="16"/>
        <v>-12.5</v>
      </c>
      <c r="I46" s="151">
        <f>_xll.GetPrice(I$2,  , "Mid", EOMONTH($A46, 0))</f>
        <v>146</v>
      </c>
      <c r="J46" s="127">
        <f t="shared" si="17"/>
        <v>6.5</v>
      </c>
      <c r="K46" s="151">
        <f>_xll.GetPrice(K$2,  , "Mid", EOMONTH($A46, 0))</f>
        <v>197</v>
      </c>
      <c r="L46" s="127">
        <f t="shared" si="18"/>
        <v>57.5</v>
      </c>
      <c r="M46" s="151">
        <f>_xll.GetPrice(M$2,  , "Mid", EOMONTH($A46, 0))</f>
        <v>150</v>
      </c>
      <c r="N46" s="127">
        <f t="shared" si="19"/>
        <v>13.5</v>
      </c>
      <c r="O46" s="127">
        <f t="shared" si="20"/>
        <v>4</v>
      </c>
      <c r="P46" s="151">
        <f>_xll.GetPrice(P$2,  , "Mid", EOMONTH($A46, 0))</f>
        <v>142</v>
      </c>
      <c r="Q46" s="127">
        <f t="shared" si="21"/>
        <v>15</v>
      </c>
      <c r="R46" s="127">
        <f t="shared" si="22"/>
        <v>-4</v>
      </c>
      <c r="S46" s="170">
        <f>_xll.GetPrice(S$2,  , "Mid", EOMONTH($A46, 0))</f>
        <v>151</v>
      </c>
      <c r="T46" s="126">
        <f t="shared" si="23"/>
        <v>11.5</v>
      </c>
      <c r="U46" s="151">
        <f>_xll.GetPrice(U$2,  , "Mid", EOMONTH($A46, 0))</f>
        <v>155</v>
      </c>
      <c r="V46" s="127">
        <f t="shared" si="24"/>
        <v>18.5</v>
      </c>
      <c r="W46" s="127">
        <f t="shared" si="25"/>
        <v>4</v>
      </c>
      <c r="X46" s="151">
        <f>_xll.GetPrice(X$2,  , "Mid", EOMONTH($A46, 0))</f>
        <v>156</v>
      </c>
      <c r="Y46" s="127">
        <f t="shared" si="26"/>
        <v>29</v>
      </c>
      <c r="Z46" s="127">
        <f t="shared" si="27"/>
        <v>5</v>
      </c>
      <c r="AA46" s="151">
        <f>_xll.GetPrice(AA$2,  , "Mid", EOMONTH($A46, 0))</f>
        <v>151.5</v>
      </c>
      <c r="AB46" s="127">
        <f t="shared" si="28"/>
        <v>0.5</v>
      </c>
      <c r="AC46" s="151">
        <f>_xll.GetPrice(AC$2,  , "Mid", EOMONTH($A46, 0))</f>
        <v>157</v>
      </c>
      <c r="AD46" s="127">
        <f t="shared" si="29"/>
        <v>2</v>
      </c>
      <c r="AE46" s="127">
        <f t="shared" si="30"/>
        <v>5.5</v>
      </c>
      <c r="AF46" s="151">
        <f>_xll.GetPrice(AF$2,  , "Mid", EOMONTH($A46, 0))</f>
        <v>159</v>
      </c>
      <c r="AG46" s="127">
        <f t="shared" si="31"/>
        <v>3</v>
      </c>
      <c r="AH46" s="127">
        <f t="shared" si="32"/>
        <v>2</v>
      </c>
      <c r="AI46" s="157">
        <f t="shared" si="0"/>
        <v>137.29540178571429</v>
      </c>
      <c r="AJ46" s="156">
        <f t="shared" si="1"/>
        <v>134.34281249999998</v>
      </c>
      <c r="AK46" s="156">
        <f t="shared" si="2"/>
        <v>134.34281249999998</v>
      </c>
      <c r="AL46" s="156">
        <f t="shared" si="3"/>
        <v>124.99294642857143</v>
      </c>
      <c r="AM46" s="156">
        <f t="shared" si="4"/>
        <v>143.69267857142859</v>
      </c>
      <c r="AN46" s="156">
        <f t="shared" si="5"/>
        <v>193.88669642857144</v>
      </c>
      <c r="AO46" s="156">
        <f t="shared" si="6"/>
        <v>147.62946428571428</v>
      </c>
      <c r="AP46" s="156">
        <f t="shared" si="7"/>
        <v>139.75589285714284</v>
      </c>
      <c r="AQ46" s="160">
        <f t="shared" si="8"/>
        <v>148.61366071428571</v>
      </c>
      <c r="AR46" s="156">
        <f t="shared" si="9"/>
        <v>152.55044642857143</v>
      </c>
      <c r="AS46" s="156">
        <f t="shared" si="10"/>
        <v>153.53464285714284</v>
      </c>
      <c r="AT46" s="156">
        <f t="shared" si="11"/>
        <v>149.10575892857142</v>
      </c>
      <c r="AU46" s="156">
        <f t="shared" si="12"/>
        <v>154.51883928571428</v>
      </c>
      <c r="AV46" s="156">
        <f t="shared" si="13"/>
        <v>156.48723214285712</v>
      </c>
    </row>
    <row r="47" spans="1:48" x14ac:dyDescent="0.3">
      <c r="A47" s="124">
        <v>35186</v>
      </c>
      <c r="B47" s="170">
        <f>_xll.GetPrice(B$2,  , "Mid", EOMONTH($A47, 0))</f>
        <v>142.5</v>
      </c>
      <c r="C47" s="151">
        <f>_xll.GetPrice(C$2,  , "Mid", EOMONTH($A47, 0))</f>
        <v>139.5</v>
      </c>
      <c r="D47" s="126">
        <f t="shared" si="14"/>
        <v>-3</v>
      </c>
      <c r="E47" s="151">
        <f>_xll.GetPrice(E$2,  , "Mid", EOMONTH($A47, 0))</f>
        <v>142.5</v>
      </c>
      <c r="F47" s="127">
        <f t="shared" si="15"/>
        <v>0</v>
      </c>
      <c r="G47" s="151">
        <f>_xll.GetPrice(G$2,  , "Mid", EOMONTH($A47, 0))</f>
        <v>131</v>
      </c>
      <c r="H47" s="127">
        <f t="shared" si="16"/>
        <v>-11.5</v>
      </c>
      <c r="I47" s="151">
        <f>_xll.GetPrice(I$2,  , "Mid", EOMONTH($A47, 0))</f>
        <v>155</v>
      </c>
      <c r="J47" s="127">
        <f t="shared" si="17"/>
        <v>12.5</v>
      </c>
      <c r="K47" s="151">
        <f>_xll.GetPrice(K$2,  , "Mid", EOMONTH($A47, 0))</f>
        <v>202</v>
      </c>
      <c r="L47" s="127">
        <f t="shared" si="18"/>
        <v>59.5</v>
      </c>
      <c r="M47" s="151">
        <f>_xll.GetPrice(M$2,  , "Mid", EOMONTH($A47, 0))</f>
        <v>157</v>
      </c>
      <c r="N47" s="127">
        <f t="shared" si="19"/>
        <v>14.5</v>
      </c>
      <c r="O47" s="127">
        <f t="shared" si="20"/>
        <v>2</v>
      </c>
      <c r="P47" s="151">
        <f>_xll.GetPrice(P$2,  , "Mid", EOMONTH($A47, 0))</f>
        <v>149</v>
      </c>
      <c r="Q47" s="127">
        <f t="shared" si="21"/>
        <v>18</v>
      </c>
      <c r="R47" s="127">
        <f t="shared" si="22"/>
        <v>-6</v>
      </c>
      <c r="S47" s="170">
        <f>_xll.GetPrice(S$2,  , "Mid", EOMONTH($A47, 0))</f>
        <v>156</v>
      </c>
      <c r="T47" s="126">
        <f t="shared" si="23"/>
        <v>13.5</v>
      </c>
      <c r="U47" s="151">
        <f>_xll.GetPrice(U$2,  , "Mid", EOMONTH($A47, 0))</f>
        <v>166</v>
      </c>
      <c r="V47" s="127">
        <f t="shared" si="24"/>
        <v>23.5</v>
      </c>
      <c r="W47" s="127">
        <f t="shared" si="25"/>
        <v>10</v>
      </c>
      <c r="X47" s="151">
        <f>_xll.GetPrice(X$2,  , "Mid", EOMONTH($A47, 0))</f>
        <v>159</v>
      </c>
      <c r="Y47" s="127">
        <f t="shared" si="26"/>
        <v>28</v>
      </c>
      <c r="Z47" s="127">
        <f t="shared" si="27"/>
        <v>3</v>
      </c>
      <c r="AA47" s="151">
        <f>_xll.GetPrice(AA$2,  , "Mid", EOMONTH($A47, 0))</f>
        <v>156.5</v>
      </c>
      <c r="AB47" s="127">
        <f t="shared" si="28"/>
        <v>0.5</v>
      </c>
      <c r="AC47" s="151">
        <f>_xll.GetPrice(AC$2,  , "Mid", EOMONTH($A47, 0))</f>
        <v>167</v>
      </c>
      <c r="AD47" s="127">
        <f t="shared" si="29"/>
        <v>1</v>
      </c>
      <c r="AE47" s="127">
        <f t="shared" si="30"/>
        <v>10.5</v>
      </c>
      <c r="AF47" s="151">
        <f>_xll.GetPrice(AF$2,  , "Mid", EOMONTH($A47, 0))</f>
        <v>161</v>
      </c>
      <c r="AG47" s="127">
        <f t="shared" si="31"/>
        <v>2</v>
      </c>
      <c r="AH47" s="127">
        <f t="shared" si="32"/>
        <v>-6</v>
      </c>
      <c r="AI47" s="157">
        <f t="shared" si="0"/>
        <v>140.24799107142854</v>
      </c>
      <c r="AJ47" s="156">
        <f t="shared" si="1"/>
        <v>137.29540178571429</v>
      </c>
      <c r="AK47" s="156">
        <f t="shared" si="2"/>
        <v>140.24799107142854</v>
      </c>
      <c r="AL47" s="156">
        <f t="shared" si="3"/>
        <v>128.92973214285715</v>
      </c>
      <c r="AM47" s="156">
        <f t="shared" si="4"/>
        <v>152.55044642857143</v>
      </c>
      <c r="AN47" s="156">
        <f t="shared" si="5"/>
        <v>198.80767857142857</v>
      </c>
      <c r="AO47" s="156">
        <f t="shared" si="6"/>
        <v>154.51883928571428</v>
      </c>
      <c r="AP47" s="156">
        <f t="shared" si="7"/>
        <v>146.64526785714284</v>
      </c>
      <c r="AQ47" s="160">
        <f t="shared" si="8"/>
        <v>153.53464285714284</v>
      </c>
      <c r="AR47" s="156">
        <f t="shared" si="9"/>
        <v>163.37660714285713</v>
      </c>
      <c r="AS47" s="156">
        <f t="shared" si="10"/>
        <v>156.48723214285712</v>
      </c>
      <c r="AT47" s="156">
        <f t="shared" si="11"/>
        <v>154.02674107142857</v>
      </c>
      <c r="AU47" s="156">
        <f t="shared" si="12"/>
        <v>164.36080357142856</v>
      </c>
      <c r="AV47" s="156">
        <f t="shared" si="13"/>
        <v>158.45562499999997</v>
      </c>
    </row>
    <row r="48" spans="1:48" x14ac:dyDescent="0.3">
      <c r="A48" s="124">
        <v>35217</v>
      </c>
      <c r="B48" s="170">
        <f>_xll.GetPrice(B$2,  , "Mid", EOMONTH($A48, 0))</f>
        <v>139.5</v>
      </c>
      <c r="C48" s="151">
        <f>_xll.GetPrice(C$2,  , "Mid", EOMONTH($A48, 0))</f>
        <v>136.5</v>
      </c>
      <c r="D48" s="126">
        <f t="shared" si="14"/>
        <v>-3</v>
      </c>
      <c r="E48" s="151">
        <f>_xll.GetPrice(E$2,  , "Mid", EOMONTH($A48, 0))</f>
        <v>138.5</v>
      </c>
      <c r="F48" s="127">
        <f t="shared" si="15"/>
        <v>-1</v>
      </c>
      <c r="G48" s="151">
        <f>_xll.GetPrice(G$2,  , "Mid", EOMONTH($A48, 0))</f>
        <v>131</v>
      </c>
      <c r="H48" s="127">
        <f t="shared" si="16"/>
        <v>-8.5</v>
      </c>
      <c r="I48" s="151">
        <f>_xll.GetPrice(I$2,  , "Mid", EOMONTH($A48, 0))</f>
        <v>151</v>
      </c>
      <c r="J48" s="127">
        <f t="shared" si="17"/>
        <v>11.5</v>
      </c>
      <c r="K48" s="151">
        <f>_xll.GetPrice(K$2,  , "Mid", EOMONTH($A48, 0))</f>
        <v>199</v>
      </c>
      <c r="L48" s="127">
        <f t="shared" si="18"/>
        <v>59.5</v>
      </c>
      <c r="M48" s="151">
        <f>_xll.GetPrice(M$2,  , "Mid", EOMONTH($A48, 0))</f>
        <v>151</v>
      </c>
      <c r="N48" s="127">
        <f t="shared" si="19"/>
        <v>12.5</v>
      </c>
      <c r="O48" s="127">
        <f t="shared" si="20"/>
        <v>0</v>
      </c>
      <c r="P48" s="151">
        <f>_xll.GetPrice(P$2,  , "Mid", EOMONTH($A48, 0))</f>
        <v>142</v>
      </c>
      <c r="Q48" s="127">
        <f t="shared" si="21"/>
        <v>11</v>
      </c>
      <c r="R48" s="127">
        <f t="shared" si="22"/>
        <v>-9</v>
      </c>
      <c r="S48" s="170">
        <f>_xll.GetPrice(S$2,  , "Mid", EOMONTH($A48, 0))</f>
        <v>153</v>
      </c>
      <c r="T48" s="126">
        <f t="shared" si="23"/>
        <v>13.5</v>
      </c>
      <c r="U48" s="151">
        <f>_xll.GetPrice(U$2,  , "Mid", EOMONTH($A48, 0))</f>
        <v>164</v>
      </c>
      <c r="V48" s="127">
        <f t="shared" si="24"/>
        <v>25.5</v>
      </c>
      <c r="W48" s="127">
        <f t="shared" si="25"/>
        <v>11</v>
      </c>
      <c r="X48" s="151">
        <f>_xll.GetPrice(X$2,  , "Mid", EOMONTH($A48, 0))</f>
        <v>157</v>
      </c>
      <c r="Y48" s="127">
        <f t="shared" si="26"/>
        <v>26</v>
      </c>
      <c r="Z48" s="127">
        <f t="shared" si="27"/>
        <v>4</v>
      </c>
      <c r="AA48" s="151">
        <f>_xll.GetPrice(AA$2,  , "Mid", EOMONTH($A48, 0))</f>
        <v>153.5</v>
      </c>
      <c r="AB48" s="127">
        <f t="shared" si="28"/>
        <v>0.5</v>
      </c>
      <c r="AC48" s="151">
        <f>_xll.GetPrice(AC$2,  , "Mid", EOMONTH($A48, 0))</f>
        <v>163</v>
      </c>
      <c r="AD48" s="127">
        <f t="shared" si="29"/>
        <v>-1</v>
      </c>
      <c r="AE48" s="127">
        <f t="shared" si="30"/>
        <v>9.5</v>
      </c>
      <c r="AF48" s="151">
        <f>_xll.GetPrice(AF$2,  , "Mid", EOMONTH($A48, 0))</f>
        <v>159</v>
      </c>
      <c r="AG48" s="127">
        <f t="shared" si="31"/>
        <v>2</v>
      </c>
      <c r="AH48" s="127">
        <f t="shared" si="32"/>
        <v>-4</v>
      </c>
      <c r="AI48" s="157">
        <f t="shared" si="0"/>
        <v>137.29540178571429</v>
      </c>
      <c r="AJ48" s="156">
        <f t="shared" si="1"/>
        <v>134.34281249999998</v>
      </c>
      <c r="AK48" s="156">
        <f t="shared" si="2"/>
        <v>136.31120535714285</v>
      </c>
      <c r="AL48" s="156">
        <f t="shared" si="3"/>
        <v>128.92973214285715</v>
      </c>
      <c r="AM48" s="156">
        <f t="shared" si="4"/>
        <v>148.61366071428571</v>
      </c>
      <c r="AN48" s="156">
        <f t="shared" si="5"/>
        <v>195.85508928571429</v>
      </c>
      <c r="AO48" s="156">
        <f t="shared" si="6"/>
        <v>148.61366071428571</v>
      </c>
      <c r="AP48" s="156">
        <f t="shared" si="7"/>
        <v>139.75589285714284</v>
      </c>
      <c r="AQ48" s="160">
        <f t="shared" si="8"/>
        <v>150.58205357142856</v>
      </c>
      <c r="AR48" s="156">
        <f t="shared" si="9"/>
        <v>161.40821428571428</v>
      </c>
      <c r="AS48" s="156">
        <f t="shared" si="10"/>
        <v>154.51883928571428</v>
      </c>
      <c r="AT48" s="156">
        <f t="shared" si="11"/>
        <v>151.07415178571429</v>
      </c>
      <c r="AU48" s="156">
        <f t="shared" si="12"/>
        <v>160.42401785714287</v>
      </c>
      <c r="AV48" s="156">
        <f t="shared" si="13"/>
        <v>156.48723214285712</v>
      </c>
    </row>
    <row r="49" spans="1:48" x14ac:dyDescent="0.3">
      <c r="A49" s="124">
        <v>35247</v>
      </c>
      <c r="B49" s="170">
        <f>_xll.GetPrice(B$2,  , "Mid", EOMONTH($A49, 0))</f>
        <v>134.5</v>
      </c>
      <c r="C49" s="151">
        <f>_xll.GetPrice(C$2,  , "Mid", EOMONTH($A49, 0))</f>
        <v>131.5</v>
      </c>
      <c r="D49" s="126">
        <f t="shared" si="14"/>
        <v>-3</v>
      </c>
      <c r="E49" s="151">
        <f>_xll.GetPrice(E$2,  , "Mid", EOMONTH($A49, 0))</f>
        <v>134.5</v>
      </c>
      <c r="F49" s="127">
        <f t="shared" si="15"/>
        <v>0</v>
      </c>
      <c r="G49" s="151">
        <f>_xll.GetPrice(G$2,  , "Mid", EOMONTH($A49, 0))</f>
        <v>128</v>
      </c>
      <c r="H49" s="127">
        <f t="shared" si="16"/>
        <v>-6.5</v>
      </c>
      <c r="I49" s="151">
        <f>_xll.GetPrice(I$2,  , "Mid", EOMONTH($A49, 0))</f>
        <v>146</v>
      </c>
      <c r="J49" s="127">
        <f t="shared" si="17"/>
        <v>11.5</v>
      </c>
      <c r="K49" s="151">
        <f>_xll.GetPrice(K$2,  , "Mid", EOMONTH($A49, 0))</f>
        <v>196</v>
      </c>
      <c r="L49" s="127">
        <f t="shared" si="18"/>
        <v>61.5</v>
      </c>
      <c r="M49" s="151">
        <f>_xll.GetPrice(M$2,  , "Mid", EOMONTH($A49, 0))</f>
        <v>146</v>
      </c>
      <c r="N49" s="127">
        <f t="shared" si="19"/>
        <v>11.5</v>
      </c>
      <c r="O49" s="127">
        <f t="shared" si="20"/>
        <v>0</v>
      </c>
      <c r="P49" s="151">
        <f>_xll.GetPrice(P$2,  , "Mid", EOMONTH($A49, 0))</f>
        <v>139</v>
      </c>
      <c r="Q49" s="127">
        <f t="shared" si="21"/>
        <v>11</v>
      </c>
      <c r="R49" s="127">
        <f t="shared" si="22"/>
        <v>-7</v>
      </c>
      <c r="S49" s="170">
        <f>_xll.GetPrice(S$2,  , "Mid", EOMONTH($A49, 0))</f>
        <v>148</v>
      </c>
      <c r="T49" s="126">
        <f t="shared" si="23"/>
        <v>13.5</v>
      </c>
      <c r="U49" s="151">
        <f>_xll.GetPrice(U$2,  , "Mid", EOMONTH($A49, 0))</f>
        <v>159</v>
      </c>
      <c r="V49" s="127">
        <f t="shared" si="24"/>
        <v>24.5</v>
      </c>
      <c r="W49" s="127">
        <f t="shared" si="25"/>
        <v>11</v>
      </c>
      <c r="X49" s="151">
        <f>_xll.GetPrice(X$2,  , "Mid", EOMONTH($A49, 0))</f>
        <v>155</v>
      </c>
      <c r="Y49" s="127">
        <f t="shared" si="26"/>
        <v>27</v>
      </c>
      <c r="Z49" s="127">
        <f t="shared" si="27"/>
        <v>7</v>
      </c>
      <c r="AA49" s="151">
        <f>_xll.GetPrice(AA$2,  , "Mid", EOMONTH($A49, 0))</f>
        <v>149.5</v>
      </c>
      <c r="AB49" s="127">
        <f t="shared" si="28"/>
        <v>1.5</v>
      </c>
      <c r="AC49" s="151">
        <f>_xll.GetPrice(AC$2,  , "Mid", EOMONTH($A49, 0))</f>
        <v>158</v>
      </c>
      <c r="AD49" s="127">
        <f t="shared" si="29"/>
        <v>-1</v>
      </c>
      <c r="AE49" s="127">
        <f t="shared" si="30"/>
        <v>8.5</v>
      </c>
      <c r="AF49" s="151">
        <f>_xll.GetPrice(AF$2,  , "Mid", EOMONTH($A49, 0))</f>
        <v>157</v>
      </c>
      <c r="AG49" s="127">
        <f t="shared" si="31"/>
        <v>2</v>
      </c>
      <c r="AH49" s="127">
        <f t="shared" si="32"/>
        <v>-1</v>
      </c>
      <c r="AI49" s="157">
        <f t="shared" si="0"/>
        <v>132.37441964285713</v>
      </c>
      <c r="AJ49" s="156">
        <f t="shared" si="1"/>
        <v>129.42183035714285</v>
      </c>
      <c r="AK49" s="156">
        <f t="shared" si="2"/>
        <v>132.37441964285713</v>
      </c>
      <c r="AL49" s="156">
        <f t="shared" si="3"/>
        <v>125.97714285714285</v>
      </c>
      <c r="AM49" s="156">
        <f t="shared" si="4"/>
        <v>143.69267857142859</v>
      </c>
      <c r="AN49" s="156">
        <f t="shared" si="5"/>
        <v>192.90249999999997</v>
      </c>
      <c r="AO49" s="156">
        <f t="shared" si="6"/>
        <v>143.69267857142859</v>
      </c>
      <c r="AP49" s="156">
        <f t="shared" si="7"/>
        <v>136.80330357142856</v>
      </c>
      <c r="AQ49" s="160">
        <f t="shared" si="8"/>
        <v>145.66107142857143</v>
      </c>
      <c r="AR49" s="156">
        <f t="shared" si="9"/>
        <v>156.48723214285712</v>
      </c>
      <c r="AS49" s="156">
        <f t="shared" si="10"/>
        <v>152.55044642857143</v>
      </c>
      <c r="AT49" s="156">
        <f t="shared" si="11"/>
        <v>147.13736607142857</v>
      </c>
      <c r="AU49" s="156">
        <f t="shared" si="12"/>
        <v>155.50303571428572</v>
      </c>
      <c r="AV49" s="156">
        <f t="shared" si="13"/>
        <v>154.51883928571428</v>
      </c>
    </row>
    <row r="50" spans="1:48" x14ac:dyDescent="0.3">
      <c r="A50" s="124">
        <v>35278</v>
      </c>
      <c r="B50" s="170">
        <f>_xll.GetPrice(B$2,  , "Mid", EOMONTH($A50, 0))</f>
        <v>137.5</v>
      </c>
      <c r="C50" s="151">
        <f>_xll.GetPrice(C$2,  , "Mid", EOMONTH($A50, 0))</f>
        <v>134.5</v>
      </c>
      <c r="D50" s="126">
        <f t="shared" si="14"/>
        <v>-3</v>
      </c>
      <c r="E50" s="151">
        <f>_xll.GetPrice(E$2,  , "Mid", EOMONTH($A50, 0))</f>
        <v>137.5</v>
      </c>
      <c r="F50" s="127">
        <f t="shared" si="15"/>
        <v>0</v>
      </c>
      <c r="G50" s="151">
        <f>_xll.GetPrice(G$2,  , "Mid", EOMONTH($A50, 0))</f>
        <v>128</v>
      </c>
      <c r="H50" s="127">
        <f t="shared" si="16"/>
        <v>-9.5</v>
      </c>
      <c r="I50" s="151">
        <f>_xll.GetPrice(I$2,  , "Mid", EOMONTH($A50, 0))</f>
        <v>149.5</v>
      </c>
      <c r="J50" s="127">
        <f t="shared" si="17"/>
        <v>12</v>
      </c>
      <c r="K50" s="151">
        <f>_xll.GetPrice(K$2,  , "Mid", EOMONTH($A50, 0))</f>
        <v>199</v>
      </c>
      <c r="L50" s="127">
        <f t="shared" si="18"/>
        <v>61.5</v>
      </c>
      <c r="M50" s="151">
        <f>_xll.GetPrice(M$2,  , "Mid", EOMONTH($A50, 0))</f>
        <v>147</v>
      </c>
      <c r="N50" s="127">
        <f t="shared" si="19"/>
        <v>9.5</v>
      </c>
      <c r="O50" s="127">
        <f t="shared" si="20"/>
        <v>-2.5</v>
      </c>
      <c r="P50" s="151">
        <f>_xll.GetPrice(P$2,  , "Mid", EOMONTH($A50, 0))</f>
        <v>139</v>
      </c>
      <c r="Q50" s="127">
        <f t="shared" si="21"/>
        <v>11</v>
      </c>
      <c r="R50" s="127">
        <f t="shared" si="22"/>
        <v>-10.5</v>
      </c>
      <c r="S50" s="170">
        <f>_xll.GetPrice(S$2,  , "Mid", EOMONTH($A50, 0))</f>
        <v>152</v>
      </c>
      <c r="T50" s="126">
        <f t="shared" si="23"/>
        <v>14.5</v>
      </c>
      <c r="U50" s="151">
        <f>_xll.GetPrice(U$2,  , "Mid", EOMONTH($A50, 0))</f>
        <v>159</v>
      </c>
      <c r="V50" s="127">
        <f t="shared" si="24"/>
        <v>21.5</v>
      </c>
      <c r="W50" s="127">
        <f t="shared" si="25"/>
        <v>7</v>
      </c>
      <c r="X50" s="151">
        <f>_xll.GetPrice(X$2,  , "Mid", EOMONTH($A50, 0))</f>
        <v>154</v>
      </c>
      <c r="Y50" s="127">
        <f t="shared" si="26"/>
        <v>26</v>
      </c>
      <c r="Z50" s="127">
        <f t="shared" si="27"/>
        <v>2</v>
      </c>
      <c r="AA50" s="151">
        <f>_xll.GetPrice(AA$2,  , "Mid", EOMONTH($A50, 0))</f>
        <v>153</v>
      </c>
      <c r="AB50" s="127">
        <f t="shared" si="28"/>
        <v>1</v>
      </c>
      <c r="AC50" s="151">
        <f>_xll.GetPrice(AC$2,  , "Mid", EOMONTH($A50, 0))</f>
        <v>158</v>
      </c>
      <c r="AD50" s="127">
        <f t="shared" si="29"/>
        <v>-1</v>
      </c>
      <c r="AE50" s="127">
        <f t="shared" si="30"/>
        <v>5</v>
      </c>
      <c r="AF50" s="151">
        <f>_xll.GetPrice(AF$2,  , "Mid", EOMONTH($A50, 0))</f>
        <v>157</v>
      </c>
      <c r="AG50" s="127">
        <f t="shared" si="31"/>
        <v>3</v>
      </c>
      <c r="AH50" s="127">
        <f t="shared" si="32"/>
        <v>-1</v>
      </c>
      <c r="AI50" s="157">
        <f t="shared" si="0"/>
        <v>135.32700892857142</v>
      </c>
      <c r="AJ50" s="156">
        <f t="shared" si="1"/>
        <v>132.37441964285713</v>
      </c>
      <c r="AK50" s="156">
        <f t="shared" si="2"/>
        <v>135.32700892857142</v>
      </c>
      <c r="AL50" s="156">
        <f t="shared" si="3"/>
        <v>125.97714285714285</v>
      </c>
      <c r="AM50" s="156">
        <f t="shared" si="4"/>
        <v>147.13736607142857</v>
      </c>
      <c r="AN50" s="156">
        <f t="shared" si="5"/>
        <v>195.85508928571429</v>
      </c>
      <c r="AO50" s="156">
        <f t="shared" si="6"/>
        <v>144.676875</v>
      </c>
      <c r="AP50" s="156">
        <f t="shared" si="7"/>
        <v>136.80330357142856</v>
      </c>
      <c r="AQ50" s="160">
        <f t="shared" si="8"/>
        <v>149.59785714285712</v>
      </c>
      <c r="AR50" s="156">
        <f t="shared" si="9"/>
        <v>156.48723214285712</v>
      </c>
      <c r="AS50" s="156">
        <f t="shared" si="10"/>
        <v>151.56625</v>
      </c>
      <c r="AT50" s="156">
        <f t="shared" si="11"/>
        <v>150.58205357142856</v>
      </c>
      <c r="AU50" s="156">
        <f t="shared" si="12"/>
        <v>155.50303571428572</v>
      </c>
      <c r="AV50" s="156">
        <f t="shared" si="13"/>
        <v>154.51883928571428</v>
      </c>
    </row>
    <row r="51" spans="1:48" x14ac:dyDescent="0.3">
      <c r="A51" s="124">
        <v>35309</v>
      </c>
      <c r="B51" s="170">
        <f>_xll.GetPrice(B$2,  , "Mid", EOMONTH($A51, 0))</f>
        <v>140.5</v>
      </c>
      <c r="C51" s="151">
        <f>_xll.GetPrice(C$2,  , "Mid", EOMONTH($A51, 0))</f>
        <v>137.5</v>
      </c>
      <c r="D51" s="126">
        <f t="shared" si="14"/>
        <v>-3</v>
      </c>
      <c r="E51" s="151">
        <f>_xll.GetPrice(E$2,  , "Mid", EOMONTH($A51, 0))</f>
        <v>140.5</v>
      </c>
      <c r="F51" s="127">
        <f t="shared" si="15"/>
        <v>0</v>
      </c>
      <c r="G51" s="151">
        <f>_xll.GetPrice(G$2,  , "Mid", EOMONTH($A51, 0))</f>
        <v>128</v>
      </c>
      <c r="H51" s="127">
        <f t="shared" si="16"/>
        <v>-12.5</v>
      </c>
      <c r="I51" s="151">
        <f>_xll.GetPrice(I$2,  , "Mid", EOMONTH($A51, 0))</f>
        <v>151</v>
      </c>
      <c r="J51" s="127">
        <f t="shared" si="17"/>
        <v>10.5</v>
      </c>
      <c r="K51" s="151">
        <f>_xll.GetPrice(K$2,  , "Mid", EOMONTH($A51, 0))</f>
        <v>199</v>
      </c>
      <c r="L51" s="127">
        <f t="shared" si="18"/>
        <v>58.5</v>
      </c>
      <c r="M51" s="151">
        <f>_xll.GetPrice(M$2,  , "Mid", EOMONTH($A51, 0))</f>
        <v>150</v>
      </c>
      <c r="N51" s="127">
        <f t="shared" si="19"/>
        <v>9.5</v>
      </c>
      <c r="O51" s="127">
        <f t="shared" si="20"/>
        <v>-1</v>
      </c>
      <c r="P51" s="151">
        <f>_xll.GetPrice(P$2,  , "Mid", EOMONTH($A51, 0))</f>
        <v>139</v>
      </c>
      <c r="Q51" s="127">
        <f t="shared" si="21"/>
        <v>11</v>
      </c>
      <c r="R51" s="127">
        <f t="shared" si="22"/>
        <v>-12</v>
      </c>
      <c r="S51" s="170">
        <f>_xll.GetPrice(S$2,  , "Mid", EOMONTH($A51, 0))</f>
        <v>155</v>
      </c>
      <c r="T51" s="126">
        <f t="shared" si="23"/>
        <v>14.5</v>
      </c>
      <c r="U51" s="151">
        <f>_xll.GetPrice(U$2,  , "Mid", EOMONTH($A51, 0))</f>
        <v>162</v>
      </c>
      <c r="V51" s="127">
        <f t="shared" si="24"/>
        <v>21.5</v>
      </c>
      <c r="W51" s="127">
        <f t="shared" si="25"/>
        <v>7</v>
      </c>
      <c r="X51" s="151">
        <f>_xll.GetPrice(X$2,  , "Mid", EOMONTH($A51, 0))</f>
        <v>154</v>
      </c>
      <c r="Y51" s="127">
        <f t="shared" si="26"/>
        <v>26</v>
      </c>
      <c r="Z51" s="127">
        <f t="shared" si="27"/>
        <v>-1</v>
      </c>
      <c r="AA51" s="151">
        <f>_xll.GetPrice(AA$2,  , "Mid", EOMONTH($A51, 0))</f>
        <v>156</v>
      </c>
      <c r="AB51" s="127">
        <f t="shared" si="28"/>
        <v>1</v>
      </c>
      <c r="AC51" s="151">
        <f>_xll.GetPrice(AC$2,  , "Mid", EOMONTH($A51, 0))</f>
        <v>161.5</v>
      </c>
      <c r="AD51" s="127">
        <f t="shared" si="29"/>
        <v>-0.5</v>
      </c>
      <c r="AE51" s="127">
        <f t="shared" si="30"/>
        <v>5.5</v>
      </c>
      <c r="AF51" s="151">
        <f>_xll.GetPrice(AF$2,  , "Mid", EOMONTH($A51, 0))</f>
        <v>157</v>
      </c>
      <c r="AG51" s="127">
        <f t="shared" si="31"/>
        <v>3</v>
      </c>
      <c r="AH51" s="127">
        <f t="shared" si="32"/>
        <v>-4.5</v>
      </c>
      <c r="AI51" s="157">
        <f t="shared" si="0"/>
        <v>138.2795982142857</v>
      </c>
      <c r="AJ51" s="156">
        <f t="shared" si="1"/>
        <v>135.32700892857142</v>
      </c>
      <c r="AK51" s="156">
        <f t="shared" si="2"/>
        <v>138.2795982142857</v>
      </c>
      <c r="AL51" s="156">
        <f t="shared" si="3"/>
        <v>125.97714285714285</v>
      </c>
      <c r="AM51" s="156">
        <f t="shared" si="4"/>
        <v>148.61366071428571</v>
      </c>
      <c r="AN51" s="156">
        <f t="shared" si="5"/>
        <v>195.85508928571429</v>
      </c>
      <c r="AO51" s="156">
        <f t="shared" si="6"/>
        <v>147.62946428571428</v>
      </c>
      <c r="AP51" s="156">
        <f t="shared" si="7"/>
        <v>136.80330357142856</v>
      </c>
      <c r="AQ51" s="160">
        <f t="shared" si="8"/>
        <v>152.55044642857143</v>
      </c>
      <c r="AR51" s="156">
        <f t="shared" si="9"/>
        <v>159.43982142857143</v>
      </c>
      <c r="AS51" s="156">
        <f t="shared" si="10"/>
        <v>151.56625</v>
      </c>
      <c r="AT51" s="156">
        <f t="shared" si="11"/>
        <v>153.53464285714284</v>
      </c>
      <c r="AU51" s="156">
        <f t="shared" si="12"/>
        <v>158.9477232142857</v>
      </c>
      <c r="AV51" s="156">
        <f t="shared" si="13"/>
        <v>154.51883928571428</v>
      </c>
    </row>
    <row r="52" spans="1:48" x14ac:dyDescent="0.3">
      <c r="A52" s="124">
        <v>35339</v>
      </c>
      <c r="B52" s="170">
        <f>_xll.GetPrice(B$2,  , "Mid", EOMONTH($A52, 0))</f>
        <v>130.5</v>
      </c>
      <c r="C52" s="151">
        <f>_xll.GetPrice(C$2,  , "Mid", EOMONTH($A52, 0))</f>
        <v>127.5</v>
      </c>
      <c r="D52" s="126">
        <f t="shared" si="14"/>
        <v>-3</v>
      </c>
      <c r="E52" s="151">
        <f>_xll.GetPrice(E$2,  , "Mid", EOMONTH($A52, 0))</f>
        <v>133.5</v>
      </c>
      <c r="F52" s="127">
        <f t="shared" si="15"/>
        <v>3</v>
      </c>
      <c r="G52" s="151">
        <f>_xll.GetPrice(G$2,  , "Mid", EOMONTH($A52, 0))</f>
        <v>104</v>
      </c>
      <c r="H52" s="127">
        <f t="shared" si="16"/>
        <v>-26.5</v>
      </c>
      <c r="I52" s="151">
        <f>_xll.GetPrice(I$2,  , "Mid", EOMONTH($A52, 0))</f>
        <v>146</v>
      </c>
      <c r="J52" s="127">
        <f t="shared" si="17"/>
        <v>15.5</v>
      </c>
      <c r="K52" s="151">
        <f>_xll.GetPrice(K$2,  , "Mid", EOMONTH($A52, 0))</f>
        <v>199</v>
      </c>
      <c r="L52" s="127">
        <f t="shared" si="18"/>
        <v>68.5</v>
      </c>
      <c r="M52" s="151">
        <f>_xll.GetPrice(M$2,  , "Mid", EOMONTH($A52, 0))</f>
        <v>142</v>
      </c>
      <c r="N52" s="127">
        <f t="shared" si="19"/>
        <v>8.5</v>
      </c>
      <c r="O52" s="127">
        <f t="shared" si="20"/>
        <v>-4</v>
      </c>
      <c r="P52" s="151">
        <f>_xll.GetPrice(P$2,  , "Mid", EOMONTH($A52, 0))</f>
        <v>127</v>
      </c>
      <c r="Q52" s="127">
        <f t="shared" si="21"/>
        <v>23</v>
      </c>
      <c r="R52" s="127">
        <f t="shared" si="22"/>
        <v>-19</v>
      </c>
      <c r="S52" s="170">
        <f>_xll.GetPrice(S$2,  , "Mid", EOMONTH($A52, 0))</f>
        <v>145</v>
      </c>
      <c r="T52" s="126">
        <f t="shared" si="23"/>
        <v>14.5</v>
      </c>
      <c r="U52" s="151">
        <f>_xll.GetPrice(U$2,  , "Mid", EOMONTH($A52, 0))</f>
        <v>149</v>
      </c>
      <c r="V52" s="127">
        <f t="shared" si="24"/>
        <v>15.5</v>
      </c>
      <c r="W52" s="127">
        <f t="shared" si="25"/>
        <v>4</v>
      </c>
      <c r="X52" s="151">
        <f>_xll.GetPrice(X$2,  , "Mid", EOMONTH($A52, 0))</f>
        <v>141</v>
      </c>
      <c r="Y52" s="127">
        <f t="shared" si="26"/>
        <v>37</v>
      </c>
      <c r="Z52" s="127">
        <f t="shared" si="27"/>
        <v>-4</v>
      </c>
      <c r="AA52" s="151">
        <f>_xll.GetPrice(AA$2,  , "Mid", EOMONTH($A52, 0))</f>
        <v>145</v>
      </c>
      <c r="AB52" s="127">
        <f t="shared" si="28"/>
        <v>0</v>
      </c>
      <c r="AC52" s="151">
        <f>_xll.GetPrice(AC$2,  , "Mid", EOMONTH($A52, 0))</f>
        <v>151</v>
      </c>
      <c r="AD52" s="127">
        <f t="shared" si="29"/>
        <v>2</v>
      </c>
      <c r="AE52" s="127">
        <f t="shared" si="30"/>
        <v>6</v>
      </c>
      <c r="AF52" s="151">
        <f>_xll.GetPrice(AF$2,  , "Mid", EOMONTH($A52, 0))</f>
        <v>143</v>
      </c>
      <c r="AG52" s="127">
        <f t="shared" si="31"/>
        <v>2</v>
      </c>
      <c r="AH52" s="127">
        <f t="shared" si="32"/>
        <v>-8</v>
      </c>
      <c r="AI52" s="157">
        <f t="shared" si="0"/>
        <v>128.43763392857142</v>
      </c>
      <c r="AJ52" s="156">
        <f t="shared" si="1"/>
        <v>125.48504464285713</v>
      </c>
      <c r="AK52" s="156">
        <f t="shared" si="2"/>
        <v>131.39022321428573</v>
      </c>
      <c r="AL52" s="156">
        <f t="shared" si="3"/>
        <v>102.35642857142857</v>
      </c>
      <c r="AM52" s="156">
        <f t="shared" si="4"/>
        <v>143.69267857142859</v>
      </c>
      <c r="AN52" s="156">
        <f t="shared" si="5"/>
        <v>195.85508928571429</v>
      </c>
      <c r="AO52" s="156">
        <f t="shared" si="6"/>
        <v>139.75589285714284</v>
      </c>
      <c r="AP52" s="156">
        <f t="shared" si="7"/>
        <v>124.99294642857143</v>
      </c>
      <c r="AQ52" s="160">
        <f t="shared" si="8"/>
        <v>142.70848214285715</v>
      </c>
      <c r="AR52" s="156">
        <f t="shared" si="9"/>
        <v>146.64526785714284</v>
      </c>
      <c r="AS52" s="156">
        <f t="shared" si="10"/>
        <v>138.77169642857143</v>
      </c>
      <c r="AT52" s="156">
        <f t="shared" si="11"/>
        <v>142.70848214285715</v>
      </c>
      <c r="AU52" s="156">
        <f t="shared" si="12"/>
        <v>148.61366071428571</v>
      </c>
      <c r="AV52" s="156">
        <f t="shared" si="13"/>
        <v>140.74008928571428</v>
      </c>
    </row>
    <row r="53" spans="1:48" x14ac:dyDescent="0.3">
      <c r="A53" s="124">
        <v>35370</v>
      </c>
      <c r="B53" s="170">
        <f>_xll.GetPrice(B$2,  , "Mid", EOMONTH($A53, 0))</f>
        <v>120.5</v>
      </c>
      <c r="C53" s="151">
        <f>_xll.GetPrice(C$2,  , "Mid", EOMONTH($A53, 0))</f>
        <v>117.5</v>
      </c>
      <c r="D53" s="126">
        <f t="shared" si="14"/>
        <v>-3</v>
      </c>
      <c r="E53" s="151">
        <f>_xll.GetPrice(E$2,  , "Mid", EOMONTH($A53, 0))</f>
        <v>120.5</v>
      </c>
      <c r="F53" s="127">
        <f t="shared" si="15"/>
        <v>0</v>
      </c>
      <c r="G53" s="151">
        <f>_xll.GetPrice(G$2,  , "Mid", EOMONTH($A53, 0))</f>
        <v>107</v>
      </c>
      <c r="H53" s="127">
        <f t="shared" si="16"/>
        <v>-13.5</v>
      </c>
      <c r="I53" s="151">
        <f>_xll.GetPrice(I$2,  , "Mid", EOMONTH($A53, 0))</f>
        <v>126</v>
      </c>
      <c r="J53" s="127">
        <f t="shared" si="17"/>
        <v>5.5</v>
      </c>
      <c r="K53" s="151">
        <f>_xll.GetPrice(K$2,  , "Mid", EOMONTH($A53, 0))</f>
        <v>184</v>
      </c>
      <c r="L53" s="127">
        <f t="shared" si="18"/>
        <v>63.5</v>
      </c>
      <c r="M53" s="151">
        <f>_xll.GetPrice(M$2,  , "Mid", EOMONTH($A53, 0))</f>
        <v>130.5</v>
      </c>
      <c r="N53" s="127">
        <f t="shared" si="19"/>
        <v>10</v>
      </c>
      <c r="O53" s="127">
        <f t="shared" si="20"/>
        <v>4.5</v>
      </c>
      <c r="P53" s="151">
        <f>_xll.GetPrice(P$2,  , "Mid", EOMONTH($A53, 0))</f>
        <v>127</v>
      </c>
      <c r="Q53" s="127">
        <f t="shared" si="21"/>
        <v>20</v>
      </c>
      <c r="R53" s="127">
        <f t="shared" si="22"/>
        <v>1</v>
      </c>
      <c r="S53" s="170">
        <f>_xll.GetPrice(S$2,  , "Mid", EOMONTH($A53, 0))</f>
        <v>128.5</v>
      </c>
      <c r="T53" s="126">
        <f t="shared" si="23"/>
        <v>8</v>
      </c>
      <c r="U53" s="151">
        <f>_xll.GetPrice(U$2,  , "Mid", EOMONTH($A53, 0))</f>
        <v>135.5</v>
      </c>
      <c r="V53" s="127">
        <f t="shared" si="24"/>
        <v>15</v>
      </c>
      <c r="W53" s="127">
        <f t="shared" si="25"/>
        <v>7</v>
      </c>
      <c r="X53" s="151">
        <f>_xll.GetPrice(X$2,  , "Mid", EOMONTH($A53, 0))</f>
        <v>142</v>
      </c>
      <c r="Y53" s="127">
        <f t="shared" si="26"/>
        <v>35</v>
      </c>
      <c r="Z53" s="127">
        <f t="shared" si="27"/>
        <v>13.5</v>
      </c>
      <c r="AA53" s="151">
        <f>_xll.GetPrice(AA$2,  , "Mid", EOMONTH($A53, 0))</f>
        <v>129.5</v>
      </c>
      <c r="AB53" s="127">
        <f t="shared" si="28"/>
        <v>1</v>
      </c>
      <c r="AC53" s="151">
        <f>_xll.GetPrice(AC$2,  , "Mid", EOMONTH($A53, 0))</f>
        <v>137</v>
      </c>
      <c r="AD53" s="127">
        <f t="shared" si="29"/>
        <v>1.5</v>
      </c>
      <c r="AE53" s="127">
        <f t="shared" si="30"/>
        <v>7.5</v>
      </c>
      <c r="AF53" s="151">
        <f>_xll.GetPrice(AF$2,  , "Mid", EOMONTH($A53, 0))</f>
        <v>143</v>
      </c>
      <c r="AG53" s="127">
        <f t="shared" si="31"/>
        <v>1</v>
      </c>
      <c r="AH53" s="127">
        <f t="shared" si="32"/>
        <v>6</v>
      </c>
      <c r="AI53" s="157">
        <f t="shared" si="0"/>
        <v>118.59566964285715</v>
      </c>
      <c r="AJ53" s="156">
        <f t="shared" si="1"/>
        <v>115.64308035714285</v>
      </c>
      <c r="AK53" s="156">
        <f t="shared" si="2"/>
        <v>118.59566964285715</v>
      </c>
      <c r="AL53" s="156">
        <f t="shared" si="3"/>
        <v>105.30901785714285</v>
      </c>
      <c r="AM53" s="156">
        <f t="shared" si="4"/>
        <v>124.00874999999999</v>
      </c>
      <c r="AN53" s="156">
        <f t="shared" si="5"/>
        <v>181.09214285714285</v>
      </c>
      <c r="AO53" s="156">
        <f t="shared" si="6"/>
        <v>128.43763392857142</v>
      </c>
      <c r="AP53" s="156">
        <f t="shared" si="7"/>
        <v>124.99294642857143</v>
      </c>
      <c r="AQ53" s="160">
        <f t="shared" si="8"/>
        <v>126.46924107142856</v>
      </c>
      <c r="AR53" s="156">
        <f t="shared" si="9"/>
        <v>133.35861607142857</v>
      </c>
      <c r="AS53" s="156">
        <f t="shared" si="10"/>
        <v>139.75589285714284</v>
      </c>
      <c r="AT53" s="156">
        <f t="shared" si="11"/>
        <v>127.45343750000001</v>
      </c>
      <c r="AU53" s="156">
        <f t="shared" si="12"/>
        <v>134.83491071428571</v>
      </c>
      <c r="AV53" s="156">
        <f t="shared" si="13"/>
        <v>140.74008928571428</v>
      </c>
    </row>
    <row r="54" spans="1:48" x14ac:dyDescent="0.3">
      <c r="A54" s="124">
        <v>35400</v>
      </c>
      <c r="B54" s="170">
        <f>_xll.GetPrice(B$2,  , "Mid", EOMONTH($A54, 0))</f>
        <v>120.5</v>
      </c>
      <c r="C54" s="151">
        <f>_xll.GetPrice(C$2,  , "Mid", EOMONTH($A54, 0))</f>
        <v>117.5</v>
      </c>
      <c r="D54" s="126">
        <f t="shared" si="14"/>
        <v>-3</v>
      </c>
      <c r="E54" s="151">
        <f>_xll.GetPrice(E$2,  , "Mid", EOMONTH($A54, 0))</f>
        <v>120.5</v>
      </c>
      <c r="F54" s="127">
        <f t="shared" si="15"/>
        <v>0</v>
      </c>
      <c r="G54" s="151">
        <f>_xll.GetPrice(G$2,  , "Mid", EOMONTH($A54, 0))</f>
        <v>117</v>
      </c>
      <c r="H54" s="127">
        <f t="shared" si="16"/>
        <v>-3.5</v>
      </c>
      <c r="I54" s="151">
        <f>_xll.GetPrice(I$2,  , "Mid", EOMONTH($A54, 0))</f>
        <v>129</v>
      </c>
      <c r="J54" s="127">
        <f t="shared" si="17"/>
        <v>8.5</v>
      </c>
      <c r="K54" s="151">
        <f>_xll.GetPrice(K$2,  , "Mid", EOMONTH($A54, 0))</f>
        <v>184</v>
      </c>
      <c r="L54" s="127">
        <f t="shared" si="18"/>
        <v>63.5</v>
      </c>
      <c r="M54" s="151">
        <f>_xll.GetPrice(M$2,  , "Mid", EOMONTH($A54, 0))</f>
        <v>136</v>
      </c>
      <c r="N54" s="127">
        <f t="shared" si="19"/>
        <v>15.5</v>
      </c>
      <c r="O54" s="127">
        <f t="shared" si="20"/>
        <v>7</v>
      </c>
      <c r="P54" s="151">
        <f>_xll.GetPrice(P$2,  , "Mid", EOMONTH($A54, 0))</f>
        <v>129</v>
      </c>
      <c r="Q54" s="127">
        <f t="shared" si="21"/>
        <v>12</v>
      </c>
      <c r="R54" s="127">
        <f t="shared" si="22"/>
        <v>0</v>
      </c>
      <c r="S54" s="170">
        <f>_xll.GetPrice(S$2,  , "Mid", EOMONTH($A54, 0))</f>
        <v>128.5</v>
      </c>
      <c r="T54" s="126">
        <f t="shared" si="23"/>
        <v>8</v>
      </c>
      <c r="U54" s="151">
        <f>_xll.GetPrice(U$2,  , "Mid", EOMONTH($A54, 0))</f>
        <v>137.5</v>
      </c>
      <c r="V54" s="127">
        <f t="shared" si="24"/>
        <v>17</v>
      </c>
      <c r="W54" s="127">
        <f t="shared" si="25"/>
        <v>9</v>
      </c>
      <c r="X54" s="151">
        <f>_xll.GetPrice(X$2,  , "Mid", EOMONTH($A54, 0))</f>
        <v>142</v>
      </c>
      <c r="Y54" s="127">
        <f t="shared" si="26"/>
        <v>25</v>
      </c>
      <c r="Z54" s="127">
        <f t="shared" si="27"/>
        <v>13.5</v>
      </c>
      <c r="AA54" s="151">
        <f>_xll.GetPrice(AA$2,  , "Mid", EOMONTH($A54, 0))</f>
        <v>129.5</v>
      </c>
      <c r="AB54" s="127">
        <f t="shared" si="28"/>
        <v>1</v>
      </c>
      <c r="AC54" s="151">
        <f>_xll.GetPrice(AC$2,  , "Mid", EOMONTH($A54, 0))</f>
        <v>143</v>
      </c>
      <c r="AD54" s="127">
        <f t="shared" si="29"/>
        <v>5.5</v>
      </c>
      <c r="AE54" s="127">
        <f t="shared" si="30"/>
        <v>13.5</v>
      </c>
      <c r="AF54" s="151">
        <f>_xll.GetPrice(AF$2,  , "Mid", EOMONTH($A54, 0))</f>
        <v>143</v>
      </c>
      <c r="AG54" s="127">
        <f t="shared" si="31"/>
        <v>1</v>
      </c>
      <c r="AH54" s="127">
        <f t="shared" si="32"/>
        <v>0</v>
      </c>
      <c r="AI54" s="157">
        <f t="shared" si="0"/>
        <v>118.59566964285715</v>
      </c>
      <c r="AJ54" s="156">
        <f t="shared" si="1"/>
        <v>115.64308035714285</v>
      </c>
      <c r="AK54" s="156">
        <f t="shared" si="2"/>
        <v>118.59566964285715</v>
      </c>
      <c r="AL54" s="156">
        <f t="shared" si="3"/>
        <v>115.15098214285715</v>
      </c>
      <c r="AM54" s="156">
        <f t="shared" si="4"/>
        <v>126.96133928571427</v>
      </c>
      <c r="AN54" s="156">
        <f t="shared" si="5"/>
        <v>181.09214285714285</v>
      </c>
      <c r="AO54" s="156">
        <f t="shared" si="6"/>
        <v>133.85071428571428</v>
      </c>
      <c r="AP54" s="156">
        <f t="shared" si="7"/>
        <v>126.96133928571427</v>
      </c>
      <c r="AQ54" s="160">
        <f t="shared" si="8"/>
        <v>126.46924107142856</v>
      </c>
      <c r="AR54" s="156">
        <f t="shared" si="9"/>
        <v>135.32700892857142</v>
      </c>
      <c r="AS54" s="156">
        <f t="shared" si="10"/>
        <v>139.75589285714284</v>
      </c>
      <c r="AT54" s="156">
        <f t="shared" si="11"/>
        <v>127.45343750000001</v>
      </c>
      <c r="AU54" s="156">
        <f t="shared" si="12"/>
        <v>140.74008928571428</v>
      </c>
      <c r="AV54" s="156">
        <f t="shared" si="13"/>
        <v>140.74008928571428</v>
      </c>
    </row>
    <row r="55" spans="1:48" x14ac:dyDescent="0.3">
      <c r="A55" s="124">
        <v>35431</v>
      </c>
      <c r="B55" s="170">
        <f>_xll.GetPrice(B$2,  , "Mid", EOMONTH($A55, 0))</f>
        <v>143.5</v>
      </c>
      <c r="C55" s="151">
        <f>_xll.GetPrice(C$2,  , "Mid", EOMONTH($A55, 0))</f>
        <v>140.5</v>
      </c>
      <c r="D55" s="126">
        <f t="shared" si="14"/>
        <v>-3</v>
      </c>
      <c r="E55" s="151">
        <f>_xll.GetPrice(E$2,  , "Mid", EOMONTH($A55, 0))</f>
        <v>138.5</v>
      </c>
      <c r="F55" s="127">
        <f t="shared" si="15"/>
        <v>-5</v>
      </c>
      <c r="G55" s="151">
        <f>_xll.GetPrice(G$2,  , "Mid", EOMONTH($A55, 0))</f>
        <v>121</v>
      </c>
      <c r="H55" s="127">
        <f t="shared" si="16"/>
        <v>-22.5</v>
      </c>
      <c r="I55" s="151">
        <f>_xll.GetPrice(I$2,  , "Mid", EOMONTH($A55, 0))</f>
        <v>152</v>
      </c>
      <c r="J55" s="127">
        <f t="shared" si="17"/>
        <v>8.5</v>
      </c>
      <c r="K55" s="151">
        <f>_xll.GetPrice(K$2,  , "Mid", EOMONTH($A55, 0))</f>
        <v>190</v>
      </c>
      <c r="L55" s="127">
        <f t="shared" si="18"/>
        <v>46.5</v>
      </c>
      <c r="M55" s="151">
        <f>_xll.GetPrice(M$2,  , "Mid", EOMONTH($A55, 0))</f>
        <v>148</v>
      </c>
      <c r="N55" s="127">
        <f t="shared" si="19"/>
        <v>9.5</v>
      </c>
      <c r="O55" s="127">
        <f t="shared" si="20"/>
        <v>-4</v>
      </c>
      <c r="P55" s="151">
        <f>_xll.GetPrice(P$2,  , "Mid", EOMONTH($A55, 0))</f>
        <v>139</v>
      </c>
      <c r="Q55" s="127">
        <f t="shared" si="21"/>
        <v>18</v>
      </c>
      <c r="R55" s="127">
        <f t="shared" si="22"/>
        <v>-13</v>
      </c>
      <c r="S55" s="170">
        <f>_xll.GetPrice(S$2,  , "Mid", EOMONTH($A55, 0))</f>
        <v>152</v>
      </c>
      <c r="T55" s="126">
        <f t="shared" si="23"/>
        <v>8.5</v>
      </c>
      <c r="U55" s="151">
        <f>_xll.GetPrice(U$2,  , "Mid", EOMONTH($A55, 0))</f>
        <v>160</v>
      </c>
      <c r="V55" s="127">
        <f t="shared" si="24"/>
        <v>21.5</v>
      </c>
      <c r="W55" s="127">
        <f t="shared" si="25"/>
        <v>8</v>
      </c>
      <c r="X55" s="151">
        <f>_xll.GetPrice(X$2,  , "Mid", EOMONTH($A55, 0))</f>
        <v>149</v>
      </c>
      <c r="Y55" s="127">
        <f t="shared" si="26"/>
        <v>28</v>
      </c>
      <c r="Z55" s="127">
        <f t="shared" si="27"/>
        <v>-3</v>
      </c>
      <c r="AA55" s="151">
        <f>_xll.GetPrice(AA$2,  , "Mid", EOMONTH($A55, 0))</f>
        <v>154</v>
      </c>
      <c r="AB55" s="127">
        <f t="shared" si="28"/>
        <v>2</v>
      </c>
      <c r="AC55" s="151">
        <f>_xll.GetPrice(AC$2,  , "Mid", EOMONTH($A55, 0))</f>
        <v>160.5</v>
      </c>
      <c r="AD55" s="127">
        <f t="shared" si="29"/>
        <v>0.5</v>
      </c>
      <c r="AE55" s="127">
        <f t="shared" si="30"/>
        <v>6.5</v>
      </c>
      <c r="AF55" s="151">
        <f>_xll.GetPrice(AF$2,  , "Mid", EOMONTH($A55, 0))</f>
        <v>149</v>
      </c>
      <c r="AG55" s="127">
        <f t="shared" si="31"/>
        <v>0</v>
      </c>
      <c r="AH55" s="127">
        <f t="shared" si="32"/>
        <v>-11.5</v>
      </c>
      <c r="AI55" s="157">
        <f t="shared" si="0"/>
        <v>141.23218749999998</v>
      </c>
      <c r="AJ55" s="156">
        <f t="shared" si="1"/>
        <v>138.2795982142857</v>
      </c>
      <c r="AK55" s="156">
        <f t="shared" si="2"/>
        <v>136.31120535714285</v>
      </c>
      <c r="AL55" s="156">
        <f t="shared" si="3"/>
        <v>119.08776785714285</v>
      </c>
      <c r="AM55" s="156">
        <f t="shared" si="4"/>
        <v>149.59785714285712</v>
      </c>
      <c r="AN55" s="156">
        <f t="shared" si="5"/>
        <v>186.99732142857144</v>
      </c>
      <c r="AO55" s="156">
        <f t="shared" si="6"/>
        <v>145.66107142857143</v>
      </c>
      <c r="AP55" s="156">
        <f t="shared" si="7"/>
        <v>136.80330357142856</v>
      </c>
      <c r="AQ55" s="160">
        <f t="shared" si="8"/>
        <v>149.59785714285712</v>
      </c>
      <c r="AR55" s="156">
        <f t="shared" si="9"/>
        <v>157.47142857142856</v>
      </c>
      <c r="AS55" s="156">
        <f t="shared" si="10"/>
        <v>146.64526785714284</v>
      </c>
      <c r="AT55" s="156">
        <f t="shared" si="11"/>
        <v>151.56625</v>
      </c>
      <c r="AU55" s="156">
        <f t="shared" si="12"/>
        <v>157.96352678571427</v>
      </c>
      <c r="AV55" s="156">
        <f t="shared" si="13"/>
        <v>146.64526785714284</v>
      </c>
    </row>
    <row r="56" spans="1:48" x14ac:dyDescent="0.3">
      <c r="A56" s="124">
        <v>35462</v>
      </c>
      <c r="B56" s="170">
        <f>_xll.GetPrice(B$2,  , "Mid", EOMONTH($A56, 0))</f>
        <v>143.5</v>
      </c>
      <c r="C56" s="151">
        <f>_xll.GetPrice(C$2,  , "Mid", EOMONTH($A56, 0))</f>
        <v>140.5</v>
      </c>
      <c r="D56" s="126">
        <f t="shared" si="14"/>
        <v>-3</v>
      </c>
      <c r="E56" s="151">
        <f>_xll.GetPrice(E$2,  , "Mid", EOMONTH($A56, 0))</f>
        <v>137.5</v>
      </c>
      <c r="F56" s="127">
        <f t="shared" si="15"/>
        <v>-6</v>
      </c>
      <c r="G56" s="151">
        <f>_xll.GetPrice(G$2,  , "Mid", EOMONTH($A56, 0))</f>
        <v>121</v>
      </c>
      <c r="H56" s="127">
        <f t="shared" si="16"/>
        <v>-22.5</v>
      </c>
      <c r="I56" s="151">
        <f>_xll.GetPrice(I$2,  , "Mid", EOMONTH($A56, 0))</f>
        <v>152</v>
      </c>
      <c r="J56" s="127">
        <f t="shared" si="17"/>
        <v>8.5</v>
      </c>
      <c r="K56" s="151">
        <f>_xll.GetPrice(K$2,  , "Mid", EOMONTH($A56, 0))</f>
        <v>197</v>
      </c>
      <c r="L56" s="127">
        <f t="shared" si="18"/>
        <v>53.5</v>
      </c>
      <c r="M56" s="151">
        <f>_xll.GetPrice(M$2,  , "Mid", EOMONTH($A56, 0))</f>
        <v>148</v>
      </c>
      <c r="N56" s="127">
        <f t="shared" si="19"/>
        <v>10.5</v>
      </c>
      <c r="O56" s="127">
        <f t="shared" si="20"/>
        <v>-4</v>
      </c>
      <c r="P56" s="151">
        <f>_xll.GetPrice(P$2,  , "Mid", EOMONTH($A56, 0))</f>
        <v>139</v>
      </c>
      <c r="Q56" s="127">
        <f t="shared" si="21"/>
        <v>18</v>
      </c>
      <c r="R56" s="127">
        <f t="shared" si="22"/>
        <v>-13</v>
      </c>
      <c r="S56" s="170">
        <f>_xll.GetPrice(S$2,  , "Mid", EOMONTH($A56, 0))</f>
        <v>152</v>
      </c>
      <c r="T56" s="126">
        <f t="shared" si="23"/>
        <v>8.5</v>
      </c>
      <c r="U56" s="151">
        <f>_xll.GetPrice(U$2,  , "Mid", EOMONTH($A56, 0))</f>
        <v>159</v>
      </c>
      <c r="V56" s="127">
        <f t="shared" si="24"/>
        <v>21.5</v>
      </c>
      <c r="W56" s="127">
        <f t="shared" si="25"/>
        <v>7</v>
      </c>
      <c r="X56" s="151">
        <f>_xll.GetPrice(X$2,  , "Mid", EOMONTH($A56, 0))</f>
        <v>153</v>
      </c>
      <c r="Y56" s="127">
        <f t="shared" si="26"/>
        <v>32</v>
      </c>
      <c r="Z56" s="127">
        <f t="shared" si="27"/>
        <v>1</v>
      </c>
      <c r="AA56" s="151">
        <f>_xll.GetPrice(AA$2,  , "Mid", EOMONTH($A56, 0))</f>
        <v>154</v>
      </c>
      <c r="AB56" s="127">
        <f t="shared" si="28"/>
        <v>2</v>
      </c>
      <c r="AC56" s="151">
        <f>_xll.GetPrice(AC$2,  , "Mid", EOMONTH($A56, 0))</f>
        <v>160.5</v>
      </c>
      <c r="AD56" s="127">
        <f t="shared" si="29"/>
        <v>1.5</v>
      </c>
      <c r="AE56" s="127">
        <f t="shared" si="30"/>
        <v>6.5</v>
      </c>
      <c r="AF56" s="151">
        <f>_xll.GetPrice(AF$2,  , "Mid", EOMONTH($A56, 0))</f>
        <v>152</v>
      </c>
      <c r="AG56" s="127">
        <f t="shared" si="31"/>
        <v>-1</v>
      </c>
      <c r="AH56" s="127">
        <f t="shared" si="32"/>
        <v>-8.5</v>
      </c>
      <c r="AI56" s="157">
        <f t="shared" si="0"/>
        <v>141.23218749999998</v>
      </c>
      <c r="AJ56" s="156">
        <f t="shared" si="1"/>
        <v>138.2795982142857</v>
      </c>
      <c r="AK56" s="156">
        <f t="shared" si="2"/>
        <v>135.32700892857142</v>
      </c>
      <c r="AL56" s="156">
        <f t="shared" si="3"/>
        <v>119.08776785714285</v>
      </c>
      <c r="AM56" s="156">
        <f t="shared" si="4"/>
        <v>149.59785714285712</v>
      </c>
      <c r="AN56" s="156">
        <f t="shared" si="5"/>
        <v>193.88669642857144</v>
      </c>
      <c r="AO56" s="156">
        <f t="shared" si="6"/>
        <v>145.66107142857143</v>
      </c>
      <c r="AP56" s="156">
        <f t="shared" si="7"/>
        <v>136.80330357142856</v>
      </c>
      <c r="AQ56" s="160">
        <f t="shared" si="8"/>
        <v>149.59785714285712</v>
      </c>
      <c r="AR56" s="156">
        <f t="shared" si="9"/>
        <v>156.48723214285712</v>
      </c>
      <c r="AS56" s="156">
        <f t="shared" si="10"/>
        <v>150.58205357142856</v>
      </c>
      <c r="AT56" s="156">
        <f t="shared" si="11"/>
        <v>151.56625</v>
      </c>
      <c r="AU56" s="156">
        <f t="shared" si="12"/>
        <v>157.96352678571427</v>
      </c>
      <c r="AV56" s="156">
        <f t="shared" si="13"/>
        <v>149.59785714285712</v>
      </c>
    </row>
    <row r="57" spans="1:48" x14ac:dyDescent="0.3">
      <c r="A57" s="124">
        <v>35490</v>
      </c>
      <c r="B57" s="170">
        <f>_xll.GetPrice(B$2,  , "Mid", EOMONTH($A57, 0))</f>
        <v>139.5</v>
      </c>
      <c r="C57" s="151">
        <f>_xll.GetPrice(C$2,  , "Mid", EOMONTH($A57, 0))</f>
        <v>136.5</v>
      </c>
      <c r="D57" s="126">
        <f t="shared" si="14"/>
        <v>-3</v>
      </c>
      <c r="E57" s="151">
        <f>_xll.GetPrice(E$2,  , "Mid", EOMONTH($A57, 0))</f>
        <v>129.5</v>
      </c>
      <c r="F57" s="127">
        <f t="shared" si="15"/>
        <v>-10</v>
      </c>
      <c r="G57" s="151">
        <f>_xll.GetPrice(G$2,  , "Mid", EOMONTH($A57, 0))</f>
        <v>116</v>
      </c>
      <c r="H57" s="127">
        <f t="shared" si="16"/>
        <v>-23.5</v>
      </c>
      <c r="I57" s="151">
        <f>_xll.GetPrice(I$2,  , "Mid", EOMONTH($A57, 0))</f>
        <v>145</v>
      </c>
      <c r="J57" s="127">
        <f t="shared" si="17"/>
        <v>5.5</v>
      </c>
      <c r="K57" s="151">
        <f>_xll.GetPrice(K$2,  , "Mid", EOMONTH($A57, 0))</f>
        <v>192</v>
      </c>
      <c r="L57" s="127">
        <f t="shared" si="18"/>
        <v>52.5</v>
      </c>
      <c r="M57" s="151">
        <f>_xll.GetPrice(M$2,  , "Mid", EOMONTH($A57, 0))</f>
        <v>139</v>
      </c>
      <c r="N57" s="127">
        <f t="shared" si="19"/>
        <v>9.5</v>
      </c>
      <c r="O57" s="127">
        <f t="shared" si="20"/>
        <v>-6</v>
      </c>
      <c r="P57" s="151">
        <f>_xll.GetPrice(P$2,  , "Mid", EOMONTH($A57, 0))</f>
        <v>132</v>
      </c>
      <c r="Q57" s="127">
        <f t="shared" si="21"/>
        <v>16</v>
      </c>
      <c r="R57" s="127">
        <f t="shared" si="22"/>
        <v>-13</v>
      </c>
      <c r="S57" s="170">
        <f>_xll.GetPrice(S$2,  , "Mid", EOMONTH($A57, 0))</f>
        <v>143.5</v>
      </c>
      <c r="T57" s="126">
        <f t="shared" si="23"/>
        <v>4</v>
      </c>
      <c r="U57" s="151">
        <f>_xll.GetPrice(U$2,  , "Mid", EOMONTH($A57, 0))</f>
        <v>149</v>
      </c>
      <c r="V57" s="127">
        <f t="shared" si="24"/>
        <v>19.5</v>
      </c>
      <c r="W57" s="127">
        <f t="shared" si="25"/>
        <v>5.5</v>
      </c>
      <c r="X57" s="151">
        <f>_xll.GetPrice(X$2,  , "Mid", EOMONTH($A57, 0))</f>
        <v>147</v>
      </c>
      <c r="Y57" s="127">
        <f t="shared" si="26"/>
        <v>31</v>
      </c>
      <c r="Z57" s="127">
        <f t="shared" si="27"/>
        <v>3.5</v>
      </c>
      <c r="AA57" s="151">
        <f>_xll.GetPrice(AA$2,  , "Mid", EOMONTH($A57, 0))</f>
        <v>144</v>
      </c>
      <c r="AB57" s="127">
        <f t="shared" si="28"/>
        <v>0.5</v>
      </c>
      <c r="AC57" s="151">
        <f>_xll.GetPrice(AC$2,  , "Mid", EOMONTH($A57, 0))</f>
        <v>149</v>
      </c>
      <c r="AD57" s="127">
        <f t="shared" si="29"/>
        <v>0</v>
      </c>
      <c r="AE57" s="127">
        <f t="shared" si="30"/>
        <v>5</v>
      </c>
      <c r="AF57" s="151">
        <f>_xll.GetPrice(AF$2,  , "Mid", EOMONTH($A57, 0))</f>
        <v>149</v>
      </c>
      <c r="AG57" s="127">
        <f t="shared" si="31"/>
        <v>2</v>
      </c>
      <c r="AH57" s="127">
        <f t="shared" si="32"/>
        <v>0</v>
      </c>
      <c r="AI57" s="157">
        <f t="shared" si="0"/>
        <v>137.29540178571429</v>
      </c>
      <c r="AJ57" s="156">
        <f t="shared" si="1"/>
        <v>134.34281249999998</v>
      </c>
      <c r="AK57" s="156">
        <f t="shared" si="2"/>
        <v>127.45343750000001</v>
      </c>
      <c r="AL57" s="156">
        <f t="shared" si="3"/>
        <v>114.16678571428572</v>
      </c>
      <c r="AM57" s="156">
        <f t="shared" si="4"/>
        <v>142.70848214285715</v>
      </c>
      <c r="AN57" s="156">
        <f t="shared" si="5"/>
        <v>188.96571428571428</v>
      </c>
      <c r="AO57" s="156">
        <f t="shared" si="6"/>
        <v>136.80330357142856</v>
      </c>
      <c r="AP57" s="156">
        <f t="shared" si="7"/>
        <v>129.91392857142856</v>
      </c>
      <c r="AQ57" s="160">
        <f t="shared" si="8"/>
        <v>141.23218749999998</v>
      </c>
      <c r="AR57" s="156">
        <f t="shared" si="9"/>
        <v>146.64526785714284</v>
      </c>
      <c r="AS57" s="156">
        <f t="shared" si="10"/>
        <v>144.676875</v>
      </c>
      <c r="AT57" s="156">
        <f t="shared" si="11"/>
        <v>141.72428571428568</v>
      </c>
      <c r="AU57" s="156">
        <f t="shared" si="12"/>
        <v>146.64526785714284</v>
      </c>
      <c r="AV57" s="156">
        <f t="shared" si="13"/>
        <v>146.64526785714284</v>
      </c>
    </row>
    <row r="58" spans="1:48" x14ac:dyDescent="0.3">
      <c r="A58" s="124">
        <v>35521</v>
      </c>
      <c r="B58" s="170">
        <f>_xll.GetPrice(B$2,  , "Mid", EOMONTH($A58, 0))</f>
        <v>132.5</v>
      </c>
      <c r="C58" s="151">
        <f>_xll.GetPrice(C$2,  , "Mid", EOMONTH($A58, 0))</f>
        <v>129.5</v>
      </c>
      <c r="D58" s="126">
        <f t="shared" si="14"/>
        <v>-3</v>
      </c>
      <c r="E58" s="151">
        <f>_xll.GetPrice(E$2,  , "Mid", EOMONTH($A58, 0))</f>
        <v>123.5</v>
      </c>
      <c r="F58" s="127">
        <f t="shared" si="15"/>
        <v>-9</v>
      </c>
      <c r="G58" s="151">
        <f>_xll.GetPrice(G$2,  , "Mid", EOMONTH($A58, 0))</f>
        <v>118</v>
      </c>
      <c r="H58" s="127">
        <f t="shared" si="16"/>
        <v>-14.5</v>
      </c>
      <c r="I58" s="151">
        <f>_xll.GetPrice(I$2,  , "Mid", EOMONTH($A58, 0))</f>
        <v>140</v>
      </c>
      <c r="J58" s="127">
        <f t="shared" si="17"/>
        <v>7.5</v>
      </c>
      <c r="K58" s="151">
        <f>_xll.GetPrice(K$2,  , "Mid", EOMONTH($A58, 0))</f>
        <v>189</v>
      </c>
      <c r="L58" s="127">
        <f t="shared" si="18"/>
        <v>56.5</v>
      </c>
      <c r="M58" s="151">
        <f>_xll.GetPrice(M$2,  , "Mid", EOMONTH($A58, 0))</f>
        <v>135.5</v>
      </c>
      <c r="N58" s="127">
        <f t="shared" si="19"/>
        <v>12</v>
      </c>
      <c r="O58" s="127">
        <f t="shared" si="20"/>
        <v>-4.5</v>
      </c>
      <c r="P58" s="151">
        <f>_xll.GetPrice(P$2,  , "Mid", EOMONTH($A58, 0))</f>
        <v>132</v>
      </c>
      <c r="Q58" s="127">
        <f t="shared" si="21"/>
        <v>14</v>
      </c>
      <c r="R58" s="127">
        <f t="shared" si="22"/>
        <v>-8</v>
      </c>
      <c r="S58" s="170">
        <f>_xll.GetPrice(S$2,  , "Mid", EOMONTH($A58, 0))</f>
        <v>140</v>
      </c>
      <c r="T58" s="126">
        <f t="shared" si="23"/>
        <v>7.5</v>
      </c>
      <c r="U58" s="151">
        <f>_xll.GetPrice(U$2,  , "Mid", EOMONTH($A58, 0))</f>
        <v>142.5</v>
      </c>
      <c r="V58" s="127">
        <f t="shared" si="24"/>
        <v>19</v>
      </c>
      <c r="W58" s="127">
        <f t="shared" si="25"/>
        <v>2.5</v>
      </c>
      <c r="X58" s="151">
        <f>_xll.GetPrice(X$2,  , "Mid", EOMONTH($A58, 0))</f>
        <v>146</v>
      </c>
      <c r="Y58" s="127">
        <f t="shared" si="26"/>
        <v>28</v>
      </c>
      <c r="Z58" s="127">
        <f t="shared" si="27"/>
        <v>6</v>
      </c>
      <c r="AA58" s="151">
        <f>_xll.GetPrice(AA$2,  , "Mid", EOMONTH($A58, 0))</f>
        <v>136.5</v>
      </c>
      <c r="AB58" s="127">
        <f t="shared" si="28"/>
        <v>-3.5</v>
      </c>
      <c r="AC58" s="151">
        <f>_xll.GetPrice(AC$2,  , "Mid", EOMONTH($A58, 0))</f>
        <v>142.5</v>
      </c>
      <c r="AD58" s="127">
        <f t="shared" si="29"/>
        <v>0</v>
      </c>
      <c r="AE58" s="127">
        <f t="shared" si="30"/>
        <v>6</v>
      </c>
      <c r="AF58" s="151">
        <f>_xll.GetPrice(AF$2,  , "Mid", EOMONTH($A58, 0))</f>
        <v>145</v>
      </c>
      <c r="AG58" s="127">
        <f t="shared" si="31"/>
        <v>-1</v>
      </c>
      <c r="AH58" s="127">
        <f t="shared" si="32"/>
        <v>2.5</v>
      </c>
      <c r="AI58" s="157">
        <f t="shared" si="0"/>
        <v>130.40602678571429</v>
      </c>
      <c r="AJ58" s="156">
        <f t="shared" si="1"/>
        <v>127.45343750000001</v>
      </c>
      <c r="AK58" s="156">
        <f t="shared" si="2"/>
        <v>121.54825892857141</v>
      </c>
      <c r="AL58" s="156">
        <f t="shared" si="3"/>
        <v>116.13517857142857</v>
      </c>
      <c r="AM58" s="156">
        <f t="shared" si="4"/>
        <v>137.78749999999999</v>
      </c>
      <c r="AN58" s="156">
        <f t="shared" si="5"/>
        <v>186.013125</v>
      </c>
      <c r="AO58" s="156">
        <f t="shared" si="6"/>
        <v>133.35861607142857</v>
      </c>
      <c r="AP58" s="156">
        <f t="shared" si="7"/>
        <v>129.91392857142856</v>
      </c>
      <c r="AQ58" s="160">
        <f t="shared" si="8"/>
        <v>137.78749999999999</v>
      </c>
      <c r="AR58" s="156">
        <f t="shared" si="9"/>
        <v>140.24799107142854</v>
      </c>
      <c r="AS58" s="156">
        <f t="shared" si="10"/>
        <v>143.69267857142859</v>
      </c>
      <c r="AT58" s="156">
        <f t="shared" si="11"/>
        <v>134.34281249999998</v>
      </c>
      <c r="AU58" s="156">
        <f t="shared" si="12"/>
        <v>140.24799107142854</v>
      </c>
      <c r="AV58" s="156">
        <f t="shared" si="13"/>
        <v>142.70848214285715</v>
      </c>
    </row>
    <row r="59" spans="1:48" x14ac:dyDescent="0.3">
      <c r="A59" s="124">
        <v>35551</v>
      </c>
      <c r="B59" s="170">
        <f>_xll.GetPrice(B$2,  , "Mid", EOMONTH($A59, 0))</f>
        <v>136.5</v>
      </c>
      <c r="C59" s="151">
        <f>_xll.GetPrice(C$2,  , "Mid", EOMONTH($A59, 0))</f>
        <v>133.5</v>
      </c>
      <c r="D59" s="126">
        <f t="shared" si="14"/>
        <v>-3</v>
      </c>
      <c r="E59" s="151">
        <f>_xll.GetPrice(E$2,  , "Mid", EOMONTH($A59, 0))</f>
        <v>131.5</v>
      </c>
      <c r="F59" s="127">
        <f t="shared" si="15"/>
        <v>-5</v>
      </c>
      <c r="G59" s="151">
        <f>_xll.GetPrice(G$2,  , "Mid", EOMONTH($A59, 0))</f>
        <v>124</v>
      </c>
      <c r="H59" s="127">
        <f t="shared" si="16"/>
        <v>-12.5</v>
      </c>
      <c r="I59" s="151">
        <f>_xll.GetPrice(I$2,  , "Mid", EOMONTH($A59, 0))</f>
        <v>142</v>
      </c>
      <c r="J59" s="127">
        <f t="shared" si="17"/>
        <v>5.5</v>
      </c>
      <c r="K59" s="151">
        <f>_xll.GetPrice(K$2,  , "Mid", EOMONTH($A59, 0))</f>
        <v>189</v>
      </c>
      <c r="L59" s="127">
        <f t="shared" si="18"/>
        <v>52.5</v>
      </c>
      <c r="M59" s="151">
        <f>_xll.GetPrice(M$2,  , "Mid", EOMONTH($A59, 0))</f>
        <v>147</v>
      </c>
      <c r="N59" s="127">
        <f t="shared" si="19"/>
        <v>15.5</v>
      </c>
      <c r="O59" s="127">
        <f t="shared" si="20"/>
        <v>5</v>
      </c>
      <c r="P59" s="151">
        <f>_xll.GetPrice(P$2,  , "Mid", EOMONTH($A59, 0))</f>
        <v>138</v>
      </c>
      <c r="Q59" s="127">
        <f t="shared" si="21"/>
        <v>14</v>
      </c>
      <c r="R59" s="127">
        <f t="shared" si="22"/>
        <v>-4</v>
      </c>
      <c r="S59" s="170">
        <f>_xll.GetPrice(S$2,  , "Mid", EOMONTH($A59, 0))</f>
        <v>146</v>
      </c>
      <c r="T59" s="126">
        <f t="shared" si="23"/>
        <v>9.5</v>
      </c>
      <c r="U59" s="151">
        <f>_xll.GetPrice(U$2,  , "Mid", EOMONTH($A59, 0))</f>
        <v>150.5</v>
      </c>
      <c r="V59" s="127">
        <f t="shared" si="24"/>
        <v>19</v>
      </c>
      <c r="W59" s="127">
        <f t="shared" si="25"/>
        <v>4.5</v>
      </c>
      <c r="X59" s="151">
        <f>_xll.GetPrice(X$2,  , "Mid", EOMONTH($A59, 0))</f>
        <v>148</v>
      </c>
      <c r="Y59" s="127">
        <f t="shared" si="26"/>
        <v>24</v>
      </c>
      <c r="Z59" s="127">
        <f t="shared" si="27"/>
        <v>2</v>
      </c>
      <c r="AA59" s="151">
        <f>_xll.GetPrice(AA$2,  , "Mid", EOMONTH($A59, 0))</f>
        <v>145</v>
      </c>
      <c r="AB59" s="127">
        <f t="shared" si="28"/>
        <v>-1</v>
      </c>
      <c r="AC59" s="151">
        <f>_xll.GetPrice(AC$2,  , "Mid", EOMONTH($A59, 0))</f>
        <v>150.5</v>
      </c>
      <c r="AD59" s="127">
        <f t="shared" si="29"/>
        <v>0</v>
      </c>
      <c r="AE59" s="127">
        <f t="shared" si="30"/>
        <v>5.5</v>
      </c>
      <c r="AF59" s="151">
        <f>_xll.GetPrice(AF$2,  , "Mid", EOMONTH($A59, 0))</f>
        <v>148</v>
      </c>
      <c r="AG59" s="127">
        <f t="shared" si="31"/>
        <v>0</v>
      </c>
      <c r="AH59" s="127">
        <f t="shared" si="32"/>
        <v>-2.5</v>
      </c>
      <c r="AI59" s="157">
        <f t="shared" si="0"/>
        <v>134.34281249999998</v>
      </c>
      <c r="AJ59" s="156">
        <f t="shared" si="1"/>
        <v>131.39022321428573</v>
      </c>
      <c r="AK59" s="156">
        <f t="shared" si="2"/>
        <v>129.42183035714285</v>
      </c>
      <c r="AL59" s="156">
        <f t="shared" si="3"/>
        <v>122.04035714285713</v>
      </c>
      <c r="AM59" s="156">
        <f t="shared" si="4"/>
        <v>139.75589285714284</v>
      </c>
      <c r="AN59" s="156">
        <f t="shared" si="5"/>
        <v>186.013125</v>
      </c>
      <c r="AO59" s="156">
        <f t="shared" si="6"/>
        <v>144.676875</v>
      </c>
      <c r="AP59" s="156">
        <f t="shared" si="7"/>
        <v>135.81910714285715</v>
      </c>
      <c r="AQ59" s="160">
        <f t="shared" si="8"/>
        <v>143.69267857142859</v>
      </c>
      <c r="AR59" s="156">
        <f t="shared" si="9"/>
        <v>148.12156249999998</v>
      </c>
      <c r="AS59" s="156">
        <f t="shared" si="10"/>
        <v>145.66107142857143</v>
      </c>
      <c r="AT59" s="156">
        <f t="shared" si="11"/>
        <v>142.70848214285715</v>
      </c>
      <c r="AU59" s="156">
        <f t="shared" si="12"/>
        <v>148.12156249999998</v>
      </c>
      <c r="AV59" s="156">
        <f t="shared" si="13"/>
        <v>145.66107142857143</v>
      </c>
    </row>
    <row r="60" spans="1:48" x14ac:dyDescent="0.3">
      <c r="A60" s="124">
        <v>35582</v>
      </c>
      <c r="B60" s="170">
        <f>_xll.GetPrice(B$2,  , "Mid", EOMONTH($A60, 0))</f>
        <v>136.5</v>
      </c>
      <c r="C60" s="151">
        <f>_xll.GetPrice(C$2,  , "Mid", EOMONTH($A60, 0))</f>
        <v>133.5</v>
      </c>
      <c r="D60" s="126">
        <f t="shared" si="14"/>
        <v>-3</v>
      </c>
      <c r="E60" s="151">
        <f>_xll.GetPrice(E$2,  , "Mid", EOMONTH($A60, 0))</f>
        <v>131.5</v>
      </c>
      <c r="F60" s="127">
        <f t="shared" si="15"/>
        <v>-5</v>
      </c>
      <c r="G60" s="151">
        <f>_xll.GetPrice(G$2,  , "Mid", EOMONTH($A60, 0))</f>
        <v>126</v>
      </c>
      <c r="H60" s="127">
        <f t="shared" si="16"/>
        <v>-10.5</v>
      </c>
      <c r="I60" s="151">
        <f>_xll.GetPrice(I$2,  , "Mid", EOMONTH($A60, 0))</f>
        <v>142</v>
      </c>
      <c r="J60" s="127">
        <f t="shared" si="17"/>
        <v>5.5</v>
      </c>
      <c r="K60" s="151">
        <f>_xll.GetPrice(K$2,  , "Mid", EOMONTH($A60, 0))</f>
        <v>189</v>
      </c>
      <c r="L60" s="127">
        <f t="shared" si="18"/>
        <v>52.5</v>
      </c>
      <c r="M60" s="151">
        <f>_xll.GetPrice(M$2,  , "Mid", EOMONTH($A60, 0))</f>
        <v>145</v>
      </c>
      <c r="N60" s="127">
        <f t="shared" si="19"/>
        <v>13.5</v>
      </c>
      <c r="O60" s="127">
        <f t="shared" si="20"/>
        <v>3</v>
      </c>
      <c r="P60" s="151">
        <f>_xll.GetPrice(P$2,  , "Mid", EOMONTH($A60, 0))</f>
        <v>138</v>
      </c>
      <c r="Q60" s="127">
        <f t="shared" si="21"/>
        <v>12</v>
      </c>
      <c r="R60" s="127">
        <f t="shared" si="22"/>
        <v>-4</v>
      </c>
      <c r="S60" s="170">
        <f>_xll.GetPrice(S$2,  , "Mid", EOMONTH($A60, 0))</f>
        <v>146</v>
      </c>
      <c r="T60" s="126">
        <f t="shared" si="23"/>
        <v>9.5</v>
      </c>
      <c r="U60" s="151">
        <f>_xll.GetPrice(U$2,  , "Mid", EOMONTH($A60, 0))</f>
        <v>150.5</v>
      </c>
      <c r="V60" s="127">
        <f t="shared" si="24"/>
        <v>19</v>
      </c>
      <c r="W60" s="127">
        <f t="shared" si="25"/>
        <v>4.5</v>
      </c>
      <c r="X60" s="151">
        <f>_xll.GetPrice(X$2,  , "Mid", EOMONTH($A60, 0))</f>
        <v>148</v>
      </c>
      <c r="Y60" s="127">
        <f t="shared" si="26"/>
        <v>22</v>
      </c>
      <c r="Z60" s="127">
        <f t="shared" si="27"/>
        <v>2</v>
      </c>
      <c r="AA60" s="151">
        <f>_xll.GetPrice(AA$2,  , "Mid", EOMONTH($A60, 0))</f>
        <v>145.5</v>
      </c>
      <c r="AB60" s="127">
        <f t="shared" si="28"/>
        <v>-0.5</v>
      </c>
      <c r="AC60" s="151">
        <f>_xll.GetPrice(AC$2,  , "Mid", EOMONTH($A60, 0))</f>
        <v>150.5</v>
      </c>
      <c r="AD60" s="127">
        <f t="shared" si="29"/>
        <v>0</v>
      </c>
      <c r="AE60" s="127">
        <f t="shared" si="30"/>
        <v>5</v>
      </c>
      <c r="AF60" s="151">
        <f>_xll.GetPrice(AF$2,  , "Mid", EOMONTH($A60, 0))</f>
        <v>148</v>
      </c>
      <c r="AG60" s="127">
        <f t="shared" si="31"/>
        <v>0</v>
      </c>
      <c r="AH60" s="127">
        <f t="shared" si="32"/>
        <v>-2.5</v>
      </c>
      <c r="AI60" s="157">
        <f t="shared" si="0"/>
        <v>134.34281249999998</v>
      </c>
      <c r="AJ60" s="156">
        <f t="shared" si="1"/>
        <v>131.39022321428573</v>
      </c>
      <c r="AK60" s="156">
        <f t="shared" si="2"/>
        <v>129.42183035714285</v>
      </c>
      <c r="AL60" s="156">
        <f t="shared" si="3"/>
        <v>124.00874999999999</v>
      </c>
      <c r="AM60" s="156">
        <f t="shared" si="4"/>
        <v>139.75589285714284</v>
      </c>
      <c r="AN60" s="156">
        <f t="shared" si="5"/>
        <v>186.013125</v>
      </c>
      <c r="AO60" s="156">
        <f t="shared" si="6"/>
        <v>142.70848214285715</v>
      </c>
      <c r="AP60" s="156">
        <f t="shared" si="7"/>
        <v>135.81910714285715</v>
      </c>
      <c r="AQ60" s="160">
        <f t="shared" si="8"/>
        <v>143.69267857142859</v>
      </c>
      <c r="AR60" s="156">
        <f t="shared" si="9"/>
        <v>148.12156249999998</v>
      </c>
      <c r="AS60" s="156">
        <f t="shared" si="10"/>
        <v>145.66107142857143</v>
      </c>
      <c r="AT60" s="156">
        <f t="shared" si="11"/>
        <v>143.20058035714285</v>
      </c>
      <c r="AU60" s="156">
        <f t="shared" si="12"/>
        <v>148.12156249999998</v>
      </c>
      <c r="AV60" s="156">
        <f t="shared" si="13"/>
        <v>145.66107142857143</v>
      </c>
    </row>
    <row r="61" spans="1:48" x14ac:dyDescent="0.3">
      <c r="A61" s="124">
        <v>35612</v>
      </c>
      <c r="B61" s="170">
        <f>_xll.GetPrice(B$2,  , "Mid", EOMONTH($A61, 0))</f>
        <v>143.5</v>
      </c>
      <c r="C61" s="151">
        <f>_xll.GetPrice(C$2,  , "Mid", EOMONTH($A61, 0))</f>
        <v>140.5</v>
      </c>
      <c r="D61" s="126">
        <f t="shared" si="14"/>
        <v>-3</v>
      </c>
      <c r="E61" s="151">
        <f>_xll.GetPrice(E$2,  , "Mid", EOMONTH($A61, 0))</f>
        <v>135.5</v>
      </c>
      <c r="F61" s="127">
        <f t="shared" si="15"/>
        <v>-8</v>
      </c>
      <c r="G61" s="151">
        <f>_xll.GetPrice(G$2,  , "Mid", EOMONTH($A61, 0))</f>
        <v>129</v>
      </c>
      <c r="H61" s="127">
        <f t="shared" si="16"/>
        <v>-14.5</v>
      </c>
      <c r="I61" s="151">
        <f>_xll.GetPrice(I$2,  , "Mid", EOMONTH($A61, 0))</f>
        <v>147</v>
      </c>
      <c r="J61" s="127">
        <f t="shared" si="17"/>
        <v>3.5</v>
      </c>
      <c r="K61" s="151">
        <f>_xll.GetPrice(K$2,  , "Mid", EOMONTH($A61, 0))</f>
        <v>193</v>
      </c>
      <c r="L61" s="127">
        <f t="shared" si="18"/>
        <v>49.5</v>
      </c>
      <c r="M61" s="151">
        <f>_xll.GetPrice(M$2,  , "Mid", EOMONTH($A61, 0))</f>
        <v>150</v>
      </c>
      <c r="N61" s="127">
        <f t="shared" si="19"/>
        <v>14.5</v>
      </c>
      <c r="O61" s="127">
        <f t="shared" si="20"/>
        <v>3</v>
      </c>
      <c r="P61" s="151">
        <f>_xll.GetPrice(P$2,  , "Mid", EOMONTH($A61, 0))</f>
        <v>140</v>
      </c>
      <c r="Q61" s="127">
        <f t="shared" si="21"/>
        <v>11</v>
      </c>
      <c r="R61" s="127">
        <f t="shared" si="22"/>
        <v>-7</v>
      </c>
      <c r="S61" s="170">
        <f>_xll.GetPrice(S$2,  , "Mid", EOMONTH($A61, 0))</f>
        <v>152.5</v>
      </c>
      <c r="T61" s="126">
        <f t="shared" si="23"/>
        <v>9</v>
      </c>
      <c r="U61" s="151">
        <f>_xll.GetPrice(U$2,  , "Mid", EOMONTH($A61, 0))</f>
        <v>157</v>
      </c>
      <c r="V61" s="127">
        <f t="shared" si="24"/>
        <v>21.5</v>
      </c>
      <c r="W61" s="127">
        <f t="shared" si="25"/>
        <v>4.5</v>
      </c>
      <c r="X61" s="151">
        <f>_xll.GetPrice(X$2,  , "Mid", EOMONTH($A61, 0))</f>
        <v>154</v>
      </c>
      <c r="Y61" s="127">
        <f t="shared" si="26"/>
        <v>25</v>
      </c>
      <c r="Z61" s="127">
        <f t="shared" si="27"/>
        <v>1.5</v>
      </c>
      <c r="AA61" s="151">
        <f>_xll.GetPrice(AA$2,  , "Mid", EOMONTH($A61, 0))</f>
        <v>152</v>
      </c>
      <c r="AB61" s="127">
        <f t="shared" si="28"/>
        <v>-0.5</v>
      </c>
      <c r="AC61" s="151">
        <f>_xll.GetPrice(AC$2,  , "Mid", EOMONTH($A61, 0))</f>
        <v>157</v>
      </c>
      <c r="AD61" s="127">
        <f t="shared" si="29"/>
        <v>0</v>
      </c>
      <c r="AE61" s="127">
        <f t="shared" si="30"/>
        <v>5</v>
      </c>
      <c r="AF61" s="151">
        <f>_xll.GetPrice(AF$2,  , "Mid", EOMONTH($A61, 0))</f>
        <v>154</v>
      </c>
      <c r="AG61" s="127">
        <f t="shared" si="31"/>
        <v>0</v>
      </c>
      <c r="AH61" s="127">
        <f t="shared" si="32"/>
        <v>-3</v>
      </c>
      <c r="AI61" s="157">
        <f t="shared" si="0"/>
        <v>141.23218749999998</v>
      </c>
      <c r="AJ61" s="156">
        <f t="shared" si="1"/>
        <v>138.2795982142857</v>
      </c>
      <c r="AK61" s="156">
        <f t="shared" si="2"/>
        <v>133.35861607142857</v>
      </c>
      <c r="AL61" s="156">
        <f t="shared" si="3"/>
        <v>126.96133928571427</v>
      </c>
      <c r="AM61" s="156">
        <f t="shared" si="4"/>
        <v>144.676875</v>
      </c>
      <c r="AN61" s="156">
        <f t="shared" si="5"/>
        <v>189.94991071428569</v>
      </c>
      <c r="AO61" s="156">
        <f t="shared" si="6"/>
        <v>147.62946428571428</v>
      </c>
      <c r="AP61" s="156">
        <f t="shared" si="7"/>
        <v>137.78749999999999</v>
      </c>
      <c r="AQ61" s="160">
        <f t="shared" si="8"/>
        <v>150.08995535714283</v>
      </c>
      <c r="AR61" s="156">
        <f t="shared" si="9"/>
        <v>154.51883928571428</v>
      </c>
      <c r="AS61" s="156">
        <f t="shared" si="10"/>
        <v>151.56625</v>
      </c>
      <c r="AT61" s="156">
        <f t="shared" si="11"/>
        <v>149.59785714285712</v>
      </c>
      <c r="AU61" s="156">
        <f t="shared" si="12"/>
        <v>154.51883928571428</v>
      </c>
      <c r="AV61" s="156">
        <f t="shared" si="13"/>
        <v>151.56625</v>
      </c>
    </row>
    <row r="62" spans="1:48" x14ac:dyDescent="0.3">
      <c r="A62" s="124">
        <v>35643</v>
      </c>
      <c r="B62" s="170">
        <f>_xll.GetPrice(B$2,  , "Mid", EOMONTH($A62, 0))</f>
        <v>146.5</v>
      </c>
      <c r="C62" s="151">
        <f>_xll.GetPrice(C$2,  , "Mid", EOMONTH($A62, 0))</f>
        <v>143.5</v>
      </c>
      <c r="D62" s="126">
        <f t="shared" si="14"/>
        <v>-3</v>
      </c>
      <c r="E62" s="151">
        <f>_xll.GetPrice(E$2,  , "Mid", EOMONTH($A62, 0))</f>
        <v>137.5</v>
      </c>
      <c r="F62" s="127">
        <f t="shared" si="15"/>
        <v>-9</v>
      </c>
      <c r="G62" s="151">
        <f>_xll.GetPrice(G$2,  , "Mid", EOMONTH($A62, 0))</f>
        <v>129</v>
      </c>
      <c r="H62" s="127">
        <f t="shared" si="16"/>
        <v>-17.5</v>
      </c>
      <c r="I62" s="151">
        <f>_xll.GetPrice(I$2,  , "Mid", EOMONTH($A62, 0))</f>
        <v>150</v>
      </c>
      <c r="J62" s="127">
        <f t="shared" si="17"/>
        <v>3.5</v>
      </c>
      <c r="K62" s="151">
        <f>_xll.GetPrice(K$2,  , "Mid", EOMONTH($A62, 0))</f>
        <v>196</v>
      </c>
      <c r="L62" s="127">
        <f t="shared" si="18"/>
        <v>49.5</v>
      </c>
      <c r="M62" s="151">
        <f>_xll.GetPrice(M$2,  , "Mid", EOMONTH($A62, 0))</f>
        <v>150</v>
      </c>
      <c r="N62" s="127">
        <f t="shared" si="19"/>
        <v>12.5</v>
      </c>
      <c r="O62" s="127">
        <f t="shared" si="20"/>
        <v>0</v>
      </c>
      <c r="P62" s="151">
        <f>_xll.GetPrice(P$2,  , "Mid", EOMONTH($A62, 0))</f>
        <v>138</v>
      </c>
      <c r="Q62" s="127">
        <f t="shared" si="21"/>
        <v>9</v>
      </c>
      <c r="R62" s="127">
        <f t="shared" si="22"/>
        <v>-12</v>
      </c>
      <c r="S62" s="170">
        <f>_xll.GetPrice(S$2,  , "Mid", EOMONTH($A62, 0))</f>
        <v>157</v>
      </c>
      <c r="T62" s="126">
        <f t="shared" si="23"/>
        <v>10.5</v>
      </c>
      <c r="U62" s="151">
        <f>_xll.GetPrice(U$2,  , "Mid", EOMONTH($A62, 0))</f>
        <v>160</v>
      </c>
      <c r="V62" s="127">
        <f t="shared" si="24"/>
        <v>22.5</v>
      </c>
      <c r="W62" s="127">
        <f t="shared" si="25"/>
        <v>3</v>
      </c>
      <c r="X62" s="151">
        <f>_xll.GetPrice(X$2,  , "Mid", EOMONTH($A62, 0))</f>
        <v>154</v>
      </c>
      <c r="Y62" s="127">
        <f t="shared" si="26"/>
        <v>25</v>
      </c>
      <c r="Z62" s="127">
        <f t="shared" si="27"/>
        <v>-3</v>
      </c>
      <c r="AA62" s="151">
        <f>_xll.GetPrice(AA$2,  , "Mid", EOMONTH($A62, 0))</f>
        <v>157</v>
      </c>
      <c r="AB62" s="127">
        <f t="shared" si="28"/>
        <v>0</v>
      </c>
      <c r="AC62" s="151">
        <f>_xll.GetPrice(AC$2,  , "Mid", EOMONTH($A62, 0))</f>
        <v>160</v>
      </c>
      <c r="AD62" s="127">
        <f t="shared" si="29"/>
        <v>0</v>
      </c>
      <c r="AE62" s="127">
        <f t="shared" si="30"/>
        <v>3</v>
      </c>
      <c r="AF62" s="151">
        <f>_xll.GetPrice(AF$2,  , "Mid", EOMONTH($A62, 0))</f>
        <v>154</v>
      </c>
      <c r="AG62" s="127">
        <f t="shared" si="31"/>
        <v>0</v>
      </c>
      <c r="AH62" s="127">
        <f t="shared" si="32"/>
        <v>-6</v>
      </c>
      <c r="AI62" s="157">
        <f t="shared" si="0"/>
        <v>144.18477678571429</v>
      </c>
      <c r="AJ62" s="156">
        <f t="shared" si="1"/>
        <v>141.23218749999998</v>
      </c>
      <c r="AK62" s="156">
        <f t="shared" si="2"/>
        <v>135.32700892857142</v>
      </c>
      <c r="AL62" s="156">
        <f t="shared" si="3"/>
        <v>126.96133928571427</v>
      </c>
      <c r="AM62" s="156">
        <f t="shared" si="4"/>
        <v>147.62946428571428</v>
      </c>
      <c r="AN62" s="156">
        <f t="shared" si="5"/>
        <v>192.90249999999997</v>
      </c>
      <c r="AO62" s="156">
        <f t="shared" si="6"/>
        <v>147.62946428571428</v>
      </c>
      <c r="AP62" s="156">
        <f t="shared" si="7"/>
        <v>135.81910714285715</v>
      </c>
      <c r="AQ62" s="160">
        <f t="shared" si="8"/>
        <v>154.51883928571428</v>
      </c>
      <c r="AR62" s="156">
        <f t="shared" si="9"/>
        <v>157.47142857142856</v>
      </c>
      <c r="AS62" s="156">
        <f t="shared" si="10"/>
        <v>151.56625</v>
      </c>
      <c r="AT62" s="156">
        <f t="shared" si="11"/>
        <v>154.51883928571428</v>
      </c>
      <c r="AU62" s="156">
        <f t="shared" si="12"/>
        <v>157.47142857142856</v>
      </c>
      <c r="AV62" s="156">
        <f t="shared" si="13"/>
        <v>151.56625</v>
      </c>
    </row>
    <row r="63" spans="1:48" x14ac:dyDescent="0.3">
      <c r="A63" s="124">
        <v>35674</v>
      </c>
      <c r="B63" s="170">
        <f>_xll.GetPrice(B$2,  , "Mid", EOMONTH($A63, 0))</f>
        <v>139.5</v>
      </c>
      <c r="C63" s="151">
        <f>_xll.GetPrice(C$2,  , "Mid", EOMONTH($A63, 0))</f>
        <v>136.5</v>
      </c>
      <c r="D63" s="126">
        <f t="shared" si="14"/>
        <v>-3</v>
      </c>
      <c r="E63" s="151">
        <f>_xll.GetPrice(E$2,  , "Mid", EOMONTH($A63, 0))</f>
        <v>130.5</v>
      </c>
      <c r="F63" s="127">
        <f t="shared" si="15"/>
        <v>-9</v>
      </c>
      <c r="G63" s="151">
        <f>_xll.GetPrice(G$2,  , "Mid", EOMONTH($A63, 0))</f>
        <v>126</v>
      </c>
      <c r="H63" s="127">
        <f t="shared" si="16"/>
        <v>-13.5</v>
      </c>
      <c r="I63" s="151">
        <f>_xll.GetPrice(I$2,  , "Mid", EOMONTH($A63, 0))</f>
        <v>140</v>
      </c>
      <c r="J63" s="127">
        <f t="shared" si="17"/>
        <v>0.5</v>
      </c>
      <c r="K63" s="151">
        <f>_xll.GetPrice(K$2,  , "Mid", EOMONTH($A63, 0))</f>
        <v>193</v>
      </c>
      <c r="L63" s="127">
        <f t="shared" si="18"/>
        <v>53.5</v>
      </c>
      <c r="M63" s="151">
        <f>_xll.GetPrice(M$2,  , "Mid", EOMONTH($A63, 0))</f>
        <v>143</v>
      </c>
      <c r="N63" s="127">
        <f t="shared" si="19"/>
        <v>12.5</v>
      </c>
      <c r="O63" s="127">
        <f t="shared" si="20"/>
        <v>3</v>
      </c>
      <c r="P63" s="151">
        <f>_xll.GetPrice(P$2,  , "Mid", EOMONTH($A63, 0))</f>
        <v>134</v>
      </c>
      <c r="Q63" s="127">
        <f t="shared" si="21"/>
        <v>8</v>
      </c>
      <c r="R63" s="127">
        <f t="shared" si="22"/>
        <v>-6</v>
      </c>
      <c r="S63" s="170">
        <f>_xll.GetPrice(S$2,  , "Mid", EOMONTH($A63, 0))</f>
        <v>154</v>
      </c>
      <c r="T63" s="126">
        <f t="shared" si="23"/>
        <v>14.5</v>
      </c>
      <c r="U63" s="151">
        <f>_xll.GetPrice(U$2,  , "Mid", EOMONTH($A63, 0))</f>
        <v>156</v>
      </c>
      <c r="V63" s="127">
        <f t="shared" si="24"/>
        <v>25.5</v>
      </c>
      <c r="W63" s="127">
        <f t="shared" si="25"/>
        <v>2</v>
      </c>
      <c r="X63" s="151">
        <f>_xll.GetPrice(X$2,  , "Mid", EOMONTH($A63, 0))</f>
        <v>154</v>
      </c>
      <c r="Y63" s="127">
        <f t="shared" si="26"/>
        <v>28</v>
      </c>
      <c r="Z63" s="127">
        <f t="shared" si="27"/>
        <v>0</v>
      </c>
      <c r="AA63" s="151">
        <f>_xll.GetPrice(AA$2,  , "Mid", EOMONTH($A63, 0))</f>
        <v>153</v>
      </c>
      <c r="AB63" s="127">
        <f t="shared" si="28"/>
        <v>-1</v>
      </c>
      <c r="AC63" s="151">
        <f>_xll.GetPrice(AC$2,  , "Mid", EOMONTH($A63, 0))</f>
        <v>159</v>
      </c>
      <c r="AD63" s="127">
        <f t="shared" si="29"/>
        <v>3</v>
      </c>
      <c r="AE63" s="127">
        <f t="shared" si="30"/>
        <v>6</v>
      </c>
      <c r="AF63" s="151">
        <f>_xll.GetPrice(AF$2,  , "Mid", EOMONTH($A63, 0))</f>
        <v>154</v>
      </c>
      <c r="AG63" s="127">
        <f t="shared" si="31"/>
        <v>0</v>
      </c>
      <c r="AH63" s="127">
        <f t="shared" si="32"/>
        <v>-5</v>
      </c>
      <c r="AI63" s="157">
        <f t="shared" si="0"/>
        <v>137.29540178571429</v>
      </c>
      <c r="AJ63" s="156">
        <f t="shared" si="1"/>
        <v>134.34281249999998</v>
      </c>
      <c r="AK63" s="156">
        <f t="shared" si="2"/>
        <v>128.43763392857142</v>
      </c>
      <c r="AL63" s="156">
        <f t="shared" si="3"/>
        <v>124.00874999999999</v>
      </c>
      <c r="AM63" s="156">
        <f t="shared" si="4"/>
        <v>137.78749999999999</v>
      </c>
      <c r="AN63" s="156">
        <f t="shared" si="5"/>
        <v>189.94991071428569</v>
      </c>
      <c r="AO63" s="156">
        <f t="shared" si="6"/>
        <v>140.74008928571428</v>
      </c>
      <c r="AP63" s="156">
        <f t="shared" si="7"/>
        <v>131.88232142857143</v>
      </c>
      <c r="AQ63" s="160">
        <f t="shared" si="8"/>
        <v>151.56625</v>
      </c>
      <c r="AR63" s="156">
        <f t="shared" si="9"/>
        <v>153.53464285714284</v>
      </c>
      <c r="AS63" s="156">
        <f t="shared" si="10"/>
        <v>151.56625</v>
      </c>
      <c r="AT63" s="156">
        <f t="shared" si="11"/>
        <v>150.58205357142856</v>
      </c>
      <c r="AU63" s="156">
        <f t="shared" si="12"/>
        <v>156.48723214285712</v>
      </c>
      <c r="AV63" s="156">
        <f t="shared" si="13"/>
        <v>151.56625</v>
      </c>
    </row>
    <row r="64" spans="1:48" x14ac:dyDescent="0.3">
      <c r="A64" s="124">
        <v>35704</v>
      </c>
      <c r="B64" s="170">
        <f>_xll.GetPrice(B$2,  , "Mid", EOMONTH($A64, 0))</f>
        <v>142.5</v>
      </c>
      <c r="C64" s="151">
        <f>_xll.GetPrice(C$2,  , "Mid", EOMONTH($A64, 0))</f>
        <v>139.5</v>
      </c>
      <c r="D64" s="126">
        <f t="shared" si="14"/>
        <v>-3</v>
      </c>
      <c r="E64" s="151">
        <f>_xll.GetPrice(E$2,  , "Mid", EOMONTH($A64, 0))</f>
        <v>140.5</v>
      </c>
      <c r="F64" s="127">
        <f t="shared" si="15"/>
        <v>-2</v>
      </c>
      <c r="G64" s="151">
        <f>_xll.GetPrice(G$2,  , "Mid", EOMONTH($A64, 0))</f>
        <v>132</v>
      </c>
      <c r="H64" s="127">
        <f t="shared" si="16"/>
        <v>-10.5</v>
      </c>
      <c r="I64" s="151">
        <f>_xll.GetPrice(I$2,  , "Mid", EOMONTH($A64, 0))</f>
        <v>143</v>
      </c>
      <c r="J64" s="127">
        <f t="shared" si="17"/>
        <v>0.5</v>
      </c>
      <c r="K64" s="151">
        <f>_xll.GetPrice(K$2,  , "Mid", EOMONTH($A64, 0))</f>
        <v>197.5</v>
      </c>
      <c r="L64" s="127">
        <f t="shared" si="18"/>
        <v>55</v>
      </c>
      <c r="M64" s="151">
        <f>_xll.GetPrice(M$2,  , "Mid", EOMONTH($A64, 0))</f>
        <v>150</v>
      </c>
      <c r="N64" s="127">
        <f t="shared" si="19"/>
        <v>9.5</v>
      </c>
      <c r="O64" s="127">
        <f t="shared" si="20"/>
        <v>7</v>
      </c>
      <c r="P64" s="151">
        <f>_xll.GetPrice(P$2,  , "Mid", EOMONTH($A64, 0))</f>
        <v>145</v>
      </c>
      <c r="Q64" s="127">
        <f t="shared" si="21"/>
        <v>13</v>
      </c>
      <c r="R64" s="127">
        <f t="shared" si="22"/>
        <v>2</v>
      </c>
      <c r="S64" s="170">
        <f>_xll.GetPrice(S$2,  , "Mid", EOMONTH($A64, 0))</f>
        <v>167</v>
      </c>
      <c r="T64" s="126">
        <f t="shared" si="23"/>
        <v>24.5</v>
      </c>
      <c r="U64" s="151">
        <f>_xll.GetPrice(U$2,  , "Mid", EOMONTH($A64, 0))</f>
        <v>171</v>
      </c>
      <c r="V64" s="127">
        <f t="shared" si="24"/>
        <v>30.5</v>
      </c>
      <c r="W64" s="127">
        <f t="shared" si="25"/>
        <v>4</v>
      </c>
      <c r="X64" s="151">
        <f>_xll.GetPrice(X$2,  , "Mid", EOMONTH($A64, 0))</f>
        <v>163</v>
      </c>
      <c r="Y64" s="127">
        <f t="shared" si="26"/>
        <v>31</v>
      </c>
      <c r="Z64" s="127">
        <f t="shared" si="27"/>
        <v>-4</v>
      </c>
      <c r="AA64" s="151">
        <f>_xll.GetPrice(AA$2,  , "Mid", EOMONTH($A64, 0))</f>
        <v>166</v>
      </c>
      <c r="AB64" s="127">
        <f t="shared" si="28"/>
        <v>-1</v>
      </c>
      <c r="AC64" s="151">
        <f>_xll.GetPrice(AC$2,  , "Mid", EOMONTH($A64, 0))</f>
        <v>175</v>
      </c>
      <c r="AD64" s="127">
        <f t="shared" si="29"/>
        <v>4</v>
      </c>
      <c r="AE64" s="127">
        <f t="shared" si="30"/>
        <v>9</v>
      </c>
      <c r="AF64" s="151">
        <f>_xll.GetPrice(AF$2,  , "Mid", EOMONTH($A64, 0))</f>
        <v>164</v>
      </c>
      <c r="AG64" s="127">
        <f t="shared" si="31"/>
        <v>1</v>
      </c>
      <c r="AH64" s="127">
        <f t="shared" si="32"/>
        <v>-11</v>
      </c>
      <c r="AI64" s="157">
        <f t="shared" si="0"/>
        <v>140.24799107142854</v>
      </c>
      <c r="AJ64" s="156">
        <f t="shared" si="1"/>
        <v>137.29540178571429</v>
      </c>
      <c r="AK64" s="156">
        <f t="shared" si="2"/>
        <v>138.2795982142857</v>
      </c>
      <c r="AL64" s="156">
        <f t="shared" si="3"/>
        <v>129.91392857142856</v>
      </c>
      <c r="AM64" s="156">
        <f t="shared" si="4"/>
        <v>140.74008928571428</v>
      </c>
      <c r="AN64" s="156">
        <f t="shared" si="5"/>
        <v>194.37879464285714</v>
      </c>
      <c r="AO64" s="156">
        <f t="shared" si="6"/>
        <v>147.62946428571428</v>
      </c>
      <c r="AP64" s="156">
        <f t="shared" si="7"/>
        <v>142.70848214285715</v>
      </c>
      <c r="AQ64" s="160">
        <f t="shared" si="8"/>
        <v>164.36080357142856</v>
      </c>
      <c r="AR64" s="156">
        <f t="shared" si="9"/>
        <v>168.29758928571428</v>
      </c>
      <c r="AS64" s="156">
        <f t="shared" si="10"/>
        <v>160.42401785714287</v>
      </c>
      <c r="AT64" s="156">
        <f t="shared" si="11"/>
        <v>163.37660714285713</v>
      </c>
      <c r="AU64" s="156">
        <f t="shared" si="12"/>
        <v>172.234375</v>
      </c>
      <c r="AV64" s="156">
        <f t="shared" si="13"/>
        <v>161.40821428571428</v>
      </c>
    </row>
    <row r="65" spans="1:48" x14ac:dyDescent="0.3">
      <c r="A65" s="124">
        <v>35735</v>
      </c>
      <c r="B65" s="170">
        <f>_xll.GetPrice(B$2,  , "Mid", EOMONTH($A65, 0))</f>
        <v>142.5</v>
      </c>
      <c r="C65" s="151">
        <f>_xll.GetPrice(C$2,  , "Mid", EOMONTH($A65, 0))</f>
        <v>139.5</v>
      </c>
      <c r="D65" s="126">
        <f t="shared" si="14"/>
        <v>-3</v>
      </c>
      <c r="E65" s="151">
        <f>_xll.GetPrice(E$2,  , "Mid", EOMONTH($A65, 0))</f>
        <v>140.5</v>
      </c>
      <c r="F65" s="127">
        <f t="shared" si="15"/>
        <v>-2</v>
      </c>
      <c r="G65" s="151">
        <f>_xll.GetPrice(G$2,  , "Mid", EOMONTH($A65, 0))</f>
        <v>132</v>
      </c>
      <c r="H65" s="127">
        <f t="shared" si="16"/>
        <v>-10.5</v>
      </c>
      <c r="I65" s="151">
        <f>_xll.GetPrice(I$2,  , "Mid", EOMONTH($A65, 0))</f>
        <v>145</v>
      </c>
      <c r="J65" s="127">
        <f t="shared" si="17"/>
        <v>2.5</v>
      </c>
      <c r="K65" s="151">
        <f>_xll.GetPrice(K$2,  , "Mid", EOMONTH($A65, 0))</f>
        <v>197.5</v>
      </c>
      <c r="L65" s="127">
        <f t="shared" si="18"/>
        <v>55</v>
      </c>
      <c r="M65" s="151">
        <f>_xll.GetPrice(M$2,  , "Mid", EOMONTH($A65, 0))</f>
        <v>150</v>
      </c>
      <c r="N65" s="127">
        <f t="shared" si="19"/>
        <v>9.5</v>
      </c>
      <c r="O65" s="127">
        <f t="shared" si="20"/>
        <v>5</v>
      </c>
      <c r="P65" s="151">
        <f>_xll.GetPrice(P$2,  , "Mid", EOMONTH($A65, 0))</f>
        <v>145</v>
      </c>
      <c r="Q65" s="127">
        <f t="shared" si="21"/>
        <v>13</v>
      </c>
      <c r="R65" s="127">
        <f t="shared" si="22"/>
        <v>0</v>
      </c>
      <c r="S65" s="170">
        <f>_xll.GetPrice(S$2,  , "Mid", EOMONTH($A65, 0))</f>
        <v>167</v>
      </c>
      <c r="T65" s="126">
        <f t="shared" si="23"/>
        <v>24.5</v>
      </c>
      <c r="U65" s="151">
        <f>_xll.GetPrice(U$2,  , "Mid", EOMONTH($A65, 0))</f>
        <v>171</v>
      </c>
      <c r="V65" s="127">
        <f t="shared" si="24"/>
        <v>30.5</v>
      </c>
      <c r="W65" s="127">
        <f t="shared" si="25"/>
        <v>4</v>
      </c>
      <c r="X65" s="151">
        <f>_xll.GetPrice(X$2,  , "Mid", EOMONTH($A65, 0))</f>
        <v>163</v>
      </c>
      <c r="Y65" s="127">
        <f t="shared" si="26"/>
        <v>31</v>
      </c>
      <c r="Z65" s="127">
        <f t="shared" si="27"/>
        <v>-4</v>
      </c>
      <c r="AA65" s="151">
        <f>_xll.GetPrice(AA$2,  , "Mid", EOMONTH($A65, 0))</f>
        <v>166</v>
      </c>
      <c r="AB65" s="127">
        <f t="shared" si="28"/>
        <v>-1</v>
      </c>
      <c r="AC65" s="151">
        <f>_xll.GetPrice(AC$2,  , "Mid", EOMONTH($A65, 0))</f>
        <v>175</v>
      </c>
      <c r="AD65" s="127">
        <f t="shared" si="29"/>
        <v>4</v>
      </c>
      <c r="AE65" s="127">
        <f t="shared" si="30"/>
        <v>9</v>
      </c>
      <c r="AF65" s="151">
        <f>_xll.GetPrice(AF$2,  , "Mid", EOMONTH($A65, 0))</f>
        <v>164</v>
      </c>
      <c r="AG65" s="127">
        <f t="shared" si="31"/>
        <v>1</v>
      </c>
      <c r="AH65" s="127">
        <f t="shared" si="32"/>
        <v>-11</v>
      </c>
      <c r="AI65" s="157">
        <f t="shared" si="0"/>
        <v>140.24799107142854</v>
      </c>
      <c r="AJ65" s="156">
        <f t="shared" si="1"/>
        <v>137.29540178571429</v>
      </c>
      <c r="AK65" s="156">
        <f t="shared" si="2"/>
        <v>138.2795982142857</v>
      </c>
      <c r="AL65" s="156">
        <f t="shared" si="3"/>
        <v>129.91392857142856</v>
      </c>
      <c r="AM65" s="156">
        <f t="shared" si="4"/>
        <v>142.70848214285715</v>
      </c>
      <c r="AN65" s="156">
        <f t="shared" si="5"/>
        <v>194.37879464285714</v>
      </c>
      <c r="AO65" s="156">
        <f t="shared" si="6"/>
        <v>147.62946428571428</v>
      </c>
      <c r="AP65" s="156">
        <f t="shared" si="7"/>
        <v>142.70848214285715</v>
      </c>
      <c r="AQ65" s="160">
        <f t="shared" si="8"/>
        <v>164.36080357142856</v>
      </c>
      <c r="AR65" s="156">
        <f t="shared" si="9"/>
        <v>168.29758928571428</v>
      </c>
      <c r="AS65" s="156">
        <f t="shared" si="10"/>
        <v>160.42401785714287</v>
      </c>
      <c r="AT65" s="156">
        <f t="shared" si="11"/>
        <v>163.37660714285713</v>
      </c>
      <c r="AU65" s="156">
        <f t="shared" si="12"/>
        <v>172.234375</v>
      </c>
      <c r="AV65" s="156">
        <f t="shared" si="13"/>
        <v>161.40821428571428</v>
      </c>
    </row>
    <row r="66" spans="1:48" x14ac:dyDescent="0.3">
      <c r="A66" s="124">
        <v>35765</v>
      </c>
      <c r="B66" s="170">
        <f>_xll.GetPrice(B$2,  , "Mid", EOMONTH($A66, 0))</f>
        <v>142.5</v>
      </c>
      <c r="C66" s="151">
        <f>_xll.GetPrice(C$2,  , "Mid", EOMONTH($A66, 0))</f>
        <v>139.5</v>
      </c>
      <c r="D66" s="126">
        <f t="shared" si="14"/>
        <v>-3</v>
      </c>
      <c r="E66" s="151">
        <f>_xll.GetPrice(E$2,  , "Mid", EOMONTH($A66, 0))</f>
        <v>140.5</v>
      </c>
      <c r="F66" s="127">
        <f t="shared" si="15"/>
        <v>-2</v>
      </c>
      <c r="G66" s="151">
        <f>_xll.GetPrice(G$2,  , "Mid", EOMONTH($A66, 0))</f>
        <v>132</v>
      </c>
      <c r="H66" s="127">
        <f t="shared" si="16"/>
        <v>-10.5</v>
      </c>
      <c r="I66" s="151">
        <f>_xll.GetPrice(I$2,  , "Mid", EOMONTH($A66, 0))</f>
        <v>146.5</v>
      </c>
      <c r="J66" s="127">
        <f t="shared" si="17"/>
        <v>4</v>
      </c>
      <c r="K66" s="151">
        <f>_xll.GetPrice(K$2,  , "Mid", EOMONTH($A66, 0))</f>
        <v>197.5</v>
      </c>
      <c r="L66" s="127">
        <f t="shared" si="18"/>
        <v>55</v>
      </c>
      <c r="M66" s="151">
        <f>_xll.GetPrice(M$2,  , "Mid", EOMONTH($A66, 0))</f>
        <v>150</v>
      </c>
      <c r="N66" s="127">
        <f t="shared" si="19"/>
        <v>9.5</v>
      </c>
      <c r="O66" s="127">
        <f t="shared" si="20"/>
        <v>3.5</v>
      </c>
      <c r="P66" s="151">
        <f>_xll.GetPrice(P$2,  , "Mid", EOMONTH($A66, 0))</f>
        <v>147</v>
      </c>
      <c r="Q66" s="127">
        <f t="shared" si="21"/>
        <v>15</v>
      </c>
      <c r="R66" s="127">
        <f t="shared" si="22"/>
        <v>0.5</v>
      </c>
      <c r="S66" s="170">
        <f>_xll.GetPrice(S$2,  , "Mid", EOMONTH($A66, 0))</f>
        <v>168</v>
      </c>
      <c r="T66" s="126">
        <f t="shared" si="23"/>
        <v>25.5</v>
      </c>
      <c r="U66" s="151">
        <f>_xll.GetPrice(U$2,  , "Mid", EOMONTH($A66, 0))</f>
        <v>171</v>
      </c>
      <c r="V66" s="127">
        <f t="shared" si="24"/>
        <v>30.5</v>
      </c>
      <c r="W66" s="127">
        <f t="shared" si="25"/>
        <v>3</v>
      </c>
      <c r="X66" s="151">
        <f>_xll.GetPrice(X$2,  , "Mid", EOMONTH($A66, 0))</f>
        <v>163</v>
      </c>
      <c r="Y66" s="127">
        <f t="shared" si="26"/>
        <v>31</v>
      </c>
      <c r="Z66" s="127">
        <f t="shared" si="27"/>
        <v>-5</v>
      </c>
      <c r="AA66" s="151">
        <f>_xll.GetPrice(AA$2,  , "Mid", EOMONTH($A66, 0))</f>
        <v>166</v>
      </c>
      <c r="AB66" s="127">
        <f t="shared" si="28"/>
        <v>-2</v>
      </c>
      <c r="AC66" s="151">
        <f>_xll.GetPrice(AC$2,  , "Mid", EOMONTH($A66, 0))</f>
        <v>175</v>
      </c>
      <c r="AD66" s="127">
        <f t="shared" si="29"/>
        <v>4</v>
      </c>
      <c r="AE66" s="127">
        <f t="shared" si="30"/>
        <v>9</v>
      </c>
      <c r="AF66" s="151">
        <f>_xll.GetPrice(AF$2,  , "Mid", EOMONTH($A66, 0))</f>
        <v>164</v>
      </c>
      <c r="AG66" s="127">
        <f t="shared" si="31"/>
        <v>1</v>
      </c>
      <c r="AH66" s="127">
        <f t="shared" si="32"/>
        <v>-11</v>
      </c>
      <c r="AI66" s="157">
        <f t="shared" si="0"/>
        <v>140.24799107142854</v>
      </c>
      <c r="AJ66" s="156">
        <f t="shared" si="1"/>
        <v>137.29540178571429</v>
      </c>
      <c r="AK66" s="156">
        <f t="shared" si="2"/>
        <v>138.2795982142857</v>
      </c>
      <c r="AL66" s="156">
        <f t="shared" si="3"/>
        <v>129.91392857142856</v>
      </c>
      <c r="AM66" s="156">
        <f t="shared" si="4"/>
        <v>144.18477678571429</v>
      </c>
      <c r="AN66" s="156">
        <f t="shared" si="5"/>
        <v>194.37879464285714</v>
      </c>
      <c r="AO66" s="156">
        <f t="shared" si="6"/>
        <v>147.62946428571428</v>
      </c>
      <c r="AP66" s="156">
        <f t="shared" si="7"/>
        <v>144.676875</v>
      </c>
      <c r="AQ66" s="160">
        <f t="shared" si="8"/>
        <v>165.345</v>
      </c>
      <c r="AR66" s="156">
        <f t="shared" si="9"/>
        <v>168.29758928571428</v>
      </c>
      <c r="AS66" s="156">
        <f t="shared" si="10"/>
        <v>160.42401785714287</v>
      </c>
      <c r="AT66" s="156">
        <f t="shared" si="11"/>
        <v>163.37660714285713</v>
      </c>
      <c r="AU66" s="156">
        <f t="shared" si="12"/>
        <v>172.234375</v>
      </c>
      <c r="AV66" s="156">
        <f t="shared" si="13"/>
        <v>161.40821428571428</v>
      </c>
    </row>
    <row r="67" spans="1:48" x14ac:dyDescent="0.3">
      <c r="A67" s="124">
        <v>35796</v>
      </c>
      <c r="B67" s="170">
        <f>_xll.GetPrice(B$2,  , "Mid", EOMONTH($A67, 0))</f>
        <v>144.5</v>
      </c>
      <c r="C67" s="151">
        <f>_xll.GetPrice(C$2,  , "Mid", EOMONTH($A67, 0))</f>
        <v>142</v>
      </c>
      <c r="D67" s="126">
        <f t="shared" si="14"/>
        <v>-2.5</v>
      </c>
      <c r="E67" s="151">
        <f>_xll.GetPrice(E$2,  , "Mid", EOMONTH($A67, 0))</f>
        <v>140.5</v>
      </c>
      <c r="F67" s="127">
        <f t="shared" si="15"/>
        <v>-4</v>
      </c>
      <c r="G67" s="151">
        <f>_xll.GetPrice(G$2,  , "Mid", EOMONTH($A67, 0))</f>
        <v>129</v>
      </c>
      <c r="H67" s="127">
        <f t="shared" si="16"/>
        <v>-15.5</v>
      </c>
      <c r="I67" s="151">
        <f>_xll.GetPrice(I$2,  , "Mid", EOMONTH($A67, 0))</f>
        <v>146.5</v>
      </c>
      <c r="J67" s="127">
        <f t="shared" si="17"/>
        <v>2</v>
      </c>
      <c r="K67" s="151">
        <f>_xll.GetPrice(K$2,  , "Mid", EOMONTH($A67, 0))</f>
        <v>197.5</v>
      </c>
      <c r="L67" s="127">
        <f t="shared" si="18"/>
        <v>53</v>
      </c>
      <c r="M67" s="151">
        <f>_xll.GetPrice(M$2,  , "Mid", EOMONTH($A67, 0))</f>
        <v>150</v>
      </c>
      <c r="N67" s="127">
        <f t="shared" si="19"/>
        <v>9.5</v>
      </c>
      <c r="O67" s="127">
        <f t="shared" si="20"/>
        <v>3.5</v>
      </c>
      <c r="P67" s="151">
        <f>_xll.GetPrice(P$2,  , "Mid", EOMONTH($A67, 0))</f>
        <v>147</v>
      </c>
      <c r="Q67" s="127">
        <f t="shared" si="21"/>
        <v>18</v>
      </c>
      <c r="R67" s="127">
        <f t="shared" si="22"/>
        <v>0.5</v>
      </c>
      <c r="S67" s="170">
        <f>_xll.GetPrice(S$2,  , "Mid", EOMONTH($A67, 0))</f>
        <v>168</v>
      </c>
      <c r="T67" s="126">
        <f t="shared" si="23"/>
        <v>23.5</v>
      </c>
      <c r="U67" s="151">
        <f>_xll.GetPrice(U$2,  , "Mid", EOMONTH($A67, 0))</f>
        <v>171</v>
      </c>
      <c r="V67" s="127">
        <f t="shared" si="24"/>
        <v>30.5</v>
      </c>
      <c r="W67" s="127">
        <f t="shared" si="25"/>
        <v>3</v>
      </c>
      <c r="X67" s="151">
        <f>_xll.GetPrice(X$2,  , "Mid", EOMONTH($A67, 0))</f>
        <v>163</v>
      </c>
      <c r="Y67" s="127">
        <f t="shared" si="26"/>
        <v>34</v>
      </c>
      <c r="Z67" s="127">
        <f t="shared" si="27"/>
        <v>-5</v>
      </c>
      <c r="AA67" s="151">
        <f>_xll.GetPrice(AA$2,  , "Mid", EOMONTH($A67, 0))</f>
        <v>168</v>
      </c>
      <c r="AB67" s="127">
        <f t="shared" si="28"/>
        <v>0</v>
      </c>
      <c r="AC67" s="151">
        <f>_xll.GetPrice(AC$2,  , "Mid", EOMONTH($A67, 0))</f>
        <v>175</v>
      </c>
      <c r="AD67" s="127">
        <f t="shared" si="29"/>
        <v>4</v>
      </c>
      <c r="AE67" s="127">
        <f t="shared" si="30"/>
        <v>7</v>
      </c>
      <c r="AF67" s="151">
        <f>_xll.GetPrice(AF$2,  , "Mid", EOMONTH($A67, 0))</f>
        <v>164</v>
      </c>
      <c r="AG67" s="127">
        <f t="shared" si="31"/>
        <v>1</v>
      </c>
      <c r="AH67" s="127">
        <f t="shared" si="32"/>
        <v>-11</v>
      </c>
      <c r="AI67" s="157">
        <f t="shared" si="0"/>
        <v>142.21638392857145</v>
      </c>
      <c r="AJ67" s="156">
        <f t="shared" si="1"/>
        <v>139.75589285714284</v>
      </c>
      <c r="AK67" s="156">
        <f t="shared" si="2"/>
        <v>138.2795982142857</v>
      </c>
      <c r="AL67" s="156">
        <f t="shared" si="3"/>
        <v>126.96133928571427</v>
      </c>
      <c r="AM67" s="156">
        <f t="shared" si="4"/>
        <v>144.18477678571429</v>
      </c>
      <c r="AN67" s="156">
        <f t="shared" si="5"/>
        <v>194.37879464285714</v>
      </c>
      <c r="AO67" s="156">
        <f t="shared" si="6"/>
        <v>147.62946428571428</v>
      </c>
      <c r="AP67" s="156">
        <f t="shared" si="7"/>
        <v>144.676875</v>
      </c>
      <c r="AQ67" s="160">
        <f t="shared" si="8"/>
        <v>165.345</v>
      </c>
      <c r="AR67" s="156">
        <f t="shared" si="9"/>
        <v>168.29758928571428</v>
      </c>
      <c r="AS67" s="156">
        <f t="shared" si="10"/>
        <v>160.42401785714287</v>
      </c>
      <c r="AT67" s="156">
        <f t="shared" si="11"/>
        <v>165.345</v>
      </c>
      <c r="AU67" s="156">
        <f t="shared" si="12"/>
        <v>172.234375</v>
      </c>
      <c r="AV67" s="156">
        <f t="shared" si="13"/>
        <v>161.40821428571428</v>
      </c>
    </row>
    <row r="68" spans="1:48" x14ac:dyDescent="0.3">
      <c r="A68" s="124">
        <v>35827</v>
      </c>
      <c r="B68" s="170">
        <f>_xll.GetPrice(B$2,  , "Mid", EOMONTH($A68, 0))</f>
        <v>140.5</v>
      </c>
      <c r="C68" s="151">
        <f>_xll.GetPrice(C$2,  , "Mid", EOMONTH($A68, 0))</f>
        <v>137.5</v>
      </c>
      <c r="D68" s="126">
        <f t="shared" si="14"/>
        <v>-3</v>
      </c>
      <c r="E68" s="151">
        <f>_xll.GetPrice(E$2,  , "Mid", EOMONTH($A68, 0))</f>
        <v>135</v>
      </c>
      <c r="F68" s="127">
        <f t="shared" si="15"/>
        <v>-5.5</v>
      </c>
      <c r="G68" s="151">
        <f>_xll.GetPrice(G$2,  , "Mid", EOMONTH($A68, 0))</f>
        <v>121</v>
      </c>
      <c r="H68" s="127">
        <f t="shared" si="16"/>
        <v>-19.5</v>
      </c>
      <c r="I68" s="151">
        <f>_xll.GetPrice(I$2,  , "Mid", EOMONTH($A68, 0))</f>
        <v>145</v>
      </c>
      <c r="J68" s="127">
        <f t="shared" si="17"/>
        <v>4.5</v>
      </c>
      <c r="K68" s="151">
        <f>_xll.GetPrice(K$2,  , "Mid", EOMONTH($A68, 0))</f>
        <v>192.5</v>
      </c>
      <c r="L68" s="127">
        <f t="shared" si="18"/>
        <v>52</v>
      </c>
      <c r="M68" s="151">
        <f>_xll.GetPrice(M$2,  , "Mid", EOMONTH($A68, 0))</f>
        <v>145</v>
      </c>
      <c r="N68" s="127">
        <f t="shared" si="19"/>
        <v>10</v>
      </c>
      <c r="O68" s="127">
        <f t="shared" si="20"/>
        <v>0</v>
      </c>
      <c r="P68" s="151">
        <f>_xll.GetPrice(P$2,  , "Mid", EOMONTH($A68, 0))</f>
        <v>141</v>
      </c>
      <c r="Q68" s="127">
        <f t="shared" si="21"/>
        <v>20</v>
      </c>
      <c r="R68" s="127">
        <f t="shared" si="22"/>
        <v>-4</v>
      </c>
      <c r="S68" s="170">
        <f>_xll.GetPrice(S$2,  , "Mid", EOMONTH($A68, 0))</f>
        <v>162</v>
      </c>
      <c r="T68" s="126">
        <f t="shared" si="23"/>
        <v>21.5</v>
      </c>
      <c r="U68" s="151">
        <f>_xll.GetPrice(U$2,  , "Mid", EOMONTH($A68, 0))</f>
        <v>161</v>
      </c>
      <c r="V68" s="127">
        <f t="shared" si="24"/>
        <v>26</v>
      </c>
      <c r="W68" s="127">
        <f t="shared" si="25"/>
        <v>-1</v>
      </c>
      <c r="X68" s="151">
        <f>_xll.GetPrice(X$2,  , "Mid", EOMONTH($A68, 0))</f>
        <v>159</v>
      </c>
      <c r="Y68" s="127">
        <f t="shared" si="26"/>
        <v>38</v>
      </c>
      <c r="Z68" s="127">
        <f t="shared" si="27"/>
        <v>-3</v>
      </c>
      <c r="AA68" s="151">
        <f>_xll.GetPrice(AA$2,  , "Mid", EOMONTH($A68, 0))</f>
        <v>162</v>
      </c>
      <c r="AB68" s="127">
        <f t="shared" si="28"/>
        <v>0</v>
      </c>
      <c r="AC68" s="151">
        <f>_xll.GetPrice(AC$2,  , "Mid", EOMONTH($A68, 0))</f>
        <v>167</v>
      </c>
      <c r="AD68" s="127">
        <f t="shared" si="29"/>
        <v>6</v>
      </c>
      <c r="AE68" s="127">
        <f t="shared" si="30"/>
        <v>5</v>
      </c>
      <c r="AF68" s="151">
        <f>_xll.GetPrice(AF$2,  , "Mid", EOMONTH($A68, 0))</f>
        <v>161</v>
      </c>
      <c r="AG68" s="127">
        <f t="shared" si="31"/>
        <v>2</v>
      </c>
      <c r="AH68" s="127">
        <f t="shared" si="32"/>
        <v>-6</v>
      </c>
      <c r="AI68" s="157">
        <f t="shared" si="0"/>
        <v>138.2795982142857</v>
      </c>
      <c r="AJ68" s="156">
        <f t="shared" si="1"/>
        <v>135.32700892857142</v>
      </c>
      <c r="AK68" s="156">
        <f t="shared" si="2"/>
        <v>132.86651785714287</v>
      </c>
      <c r="AL68" s="156">
        <f t="shared" si="3"/>
        <v>119.08776785714285</v>
      </c>
      <c r="AM68" s="156">
        <f t="shared" si="4"/>
        <v>142.70848214285715</v>
      </c>
      <c r="AN68" s="156">
        <f t="shared" si="5"/>
        <v>189.45781249999999</v>
      </c>
      <c r="AO68" s="156">
        <f t="shared" si="6"/>
        <v>142.70848214285715</v>
      </c>
      <c r="AP68" s="156">
        <f t="shared" si="7"/>
        <v>138.77169642857143</v>
      </c>
      <c r="AQ68" s="160">
        <f t="shared" si="8"/>
        <v>159.43982142857143</v>
      </c>
      <c r="AR68" s="156">
        <f t="shared" si="9"/>
        <v>158.45562499999997</v>
      </c>
      <c r="AS68" s="156">
        <f t="shared" si="10"/>
        <v>156.48723214285712</v>
      </c>
      <c r="AT68" s="156">
        <f t="shared" si="11"/>
        <v>159.43982142857143</v>
      </c>
      <c r="AU68" s="156">
        <f t="shared" si="12"/>
        <v>164.36080357142856</v>
      </c>
      <c r="AV68" s="156">
        <f t="shared" si="13"/>
        <v>158.45562499999997</v>
      </c>
    </row>
    <row r="69" spans="1:48" x14ac:dyDescent="0.3">
      <c r="A69" s="124">
        <v>35855</v>
      </c>
      <c r="B69" s="170">
        <f>_xll.GetPrice(B$2,  , "Mid", EOMONTH($A69, 0))</f>
        <v>135.5</v>
      </c>
      <c r="C69" s="151">
        <f>_xll.GetPrice(C$2,  , "Mid", EOMONTH($A69, 0))</f>
        <v>132.5</v>
      </c>
      <c r="D69" s="126">
        <f t="shared" si="14"/>
        <v>-3</v>
      </c>
      <c r="E69" s="151">
        <f>_xll.GetPrice(E$2,  , "Mid", EOMONTH($A69, 0))</f>
        <v>124.5</v>
      </c>
      <c r="F69" s="127">
        <f t="shared" si="15"/>
        <v>-11</v>
      </c>
      <c r="G69" s="151">
        <f>_xll.GetPrice(G$2,  , "Mid", EOMONTH($A69, 0))</f>
        <v>116</v>
      </c>
      <c r="H69" s="127">
        <f t="shared" si="16"/>
        <v>-19.5</v>
      </c>
      <c r="I69" s="151">
        <f>_xll.GetPrice(I$2,  , "Mid", EOMONTH($A69, 0))</f>
        <v>142</v>
      </c>
      <c r="J69" s="127">
        <f t="shared" si="17"/>
        <v>6.5</v>
      </c>
      <c r="K69" s="151">
        <f>_xll.GetPrice(K$2,  , "Mid", EOMONTH($A69, 0))</f>
        <v>189.5</v>
      </c>
      <c r="L69" s="127">
        <f t="shared" si="18"/>
        <v>54</v>
      </c>
      <c r="M69" s="151">
        <f>_xll.GetPrice(M$2,  , "Mid", EOMONTH($A69, 0))</f>
        <v>142</v>
      </c>
      <c r="N69" s="127">
        <f t="shared" si="19"/>
        <v>17.5</v>
      </c>
      <c r="O69" s="127">
        <f t="shared" si="20"/>
        <v>0</v>
      </c>
      <c r="P69" s="151">
        <f>_xll.GetPrice(P$2,  , "Mid", EOMONTH($A69, 0))</f>
        <v>138</v>
      </c>
      <c r="Q69" s="127">
        <f t="shared" si="21"/>
        <v>22</v>
      </c>
      <c r="R69" s="127">
        <f t="shared" si="22"/>
        <v>-4</v>
      </c>
      <c r="S69" s="170">
        <f>_xll.GetPrice(S$2,  , "Mid", EOMONTH($A69, 0))</f>
        <v>151</v>
      </c>
      <c r="T69" s="126">
        <f t="shared" si="23"/>
        <v>15.5</v>
      </c>
      <c r="U69" s="151">
        <f>_xll.GetPrice(U$2,  , "Mid", EOMONTH($A69, 0))</f>
        <v>150</v>
      </c>
      <c r="V69" s="127">
        <f t="shared" si="24"/>
        <v>25.5</v>
      </c>
      <c r="W69" s="127">
        <f t="shared" si="25"/>
        <v>-1</v>
      </c>
      <c r="X69" s="151">
        <f>_xll.GetPrice(X$2,  , "Mid", EOMONTH($A69, 0))</f>
        <v>149</v>
      </c>
      <c r="Y69" s="127">
        <f t="shared" si="26"/>
        <v>33</v>
      </c>
      <c r="Z69" s="127">
        <f t="shared" si="27"/>
        <v>-2</v>
      </c>
      <c r="AA69" s="151">
        <f>_xll.GetPrice(AA$2,  , "Mid", EOMONTH($A69, 0))</f>
        <v>151</v>
      </c>
      <c r="AB69" s="127">
        <f t="shared" si="28"/>
        <v>0</v>
      </c>
      <c r="AC69" s="151">
        <f>_xll.GetPrice(AC$2,  , "Mid", EOMONTH($A69, 0))</f>
        <v>156.5</v>
      </c>
      <c r="AD69" s="127">
        <f t="shared" si="29"/>
        <v>6.5</v>
      </c>
      <c r="AE69" s="127">
        <f t="shared" si="30"/>
        <v>5.5</v>
      </c>
      <c r="AF69" s="151">
        <f>_xll.GetPrice(AF$2,  , "Mid", EOMONTH($A69, 0))</f>
        <v>151</v>
      </c>
      <c r="AG69" s="127">
        <f t="shared" si="31"/>
        <v>2</v>
      </c>
      <c r="AH69" s="127">
        <f t="shared" si="32"/>
        <v>-5.5</v>
      </c>
      <c r="AI69" s="157">
        <f t="shared" si="0"/>
        <v>133.35861607142857</v>
      </c>
      <c r="AJ69" s="156">
        <f t="shared" si="1"/>
        <v>130.40602678571429</v>
      </c>
      <c r="AK69" s="156">
        <f t="shared" si="2"/>
        <v>122.53245535714285</v>
      </c>
      <c r="AL69" s="156">
        <f t="shared" si="3"/>
        <v>114.16678571428572</v>
      </c>
      <c r="AM69" s="156">
        <f t="shared" si="4"/>
        <v>139.75589285714284</v>
      </c>
      <c r="AN69" s="156">
        <f t="shared" si="5"/>
        <v>186.50522321428571</v>
      </c>
      <c r="AO69" s="156">
        <f t="shared" si="6"/>
        <v>139.75589285714284</v>
      </c>
      <c r="AP69" s="156">
        <f t="shared" si="7"/>
        <v>135.81910714285715</v>
      </c>
      <c r="AQ69" s="160">
        <f t="shared" si="8"/>
        <v>148.61366071428571</v>
      </c>
      <c r="AR69" s="156">
        <f t="shared" si="9"/>
        <v>147.62946428571428</v>
      </c>
      <c r="AS69" s="156">
        <f t="shared" si="10"/>
        <v>146.64526785714284</v>
      </c>
      <c r="AT69" s="156">
        <f t="shared" si="11"/>
        <v>148.61366071428571</v>
      </c>
      <c r="AU69" s="156">
        <f t="shared" si="12"/>
        <v>154.02674107142857</v>
      </c>
      <c r="AV69" s="156">
        <f t="shared" si="13"/>
        <v>148.61366071428571</v>
      </c>
    </row>
    <row r="70" spans="1:48" x14ac:dyDescent="0.3">
      <c r="A70" s="124">
        <v>35886</v>
      </c>
      <c r="B70" s="170">
        <f>_xll.GetPrice(B$2,  , "Mid", EOMONTH($A70, 0))</f>
        <v>133.5</v>
      </c>
      <c r="C70" s="151">
        <f>_xll.GetPrice(C$2,  , "Mid", EOMONTH($A70, 0))</f>
        <v>130.5</v>
      </c>
      <c r="D70" s="126">
        <f t="shared" si="14"/>
        <v>-3</v>
      </c>
      <c r="E70" s="151">
        <f>_xll.GetPrice(E$2,  , "Mid", EOMONTH($A70, 0))</f>
        <v>124.5</v>
      </c>
      <c r="F70" s="127">
        <f t="shared" si="15"/>
        <v>-9</v>
      </c>
      <c r="G70" s="151">
        <f>_xll.GetPrice(G$2,  , "Mid", EOMONTH($A70, 0))</f>
        <v>114</v>
      </c>
      <c r="H70" s="127">
        <f t="shared" si="16"/>
        <v>-19.5</v>
      </c>
      <c r="I70" s="151">
        <f>_xll.GetPrice(I$2,  , "Mid", EOMONTH($A70, 0))</f>
        <v>142</v>
      </c>
      <c r="J70" s="127">
        <f t="shared" si="17"/>
        <v>8.5</v>
      </c>
      <c r="K70" s="151">
        <f>_xll.GetPrice(K$2,  , "Mid", EOMONTH($A70, 0))</f>
        <v>188</v>
      </c>
      <c r="L70" s="127">
        <f t="shared" si="18"/>
        <v>54.5</v>
      </c>
      <c r="M70" s="151">
        <f>_xll.GetPrice(M$2,  , "Mid", EOMONTH($A70, 0))</f>
        <v>145</v>
      </c>
      <c r="N70" s="127">
        <f t="shared" si="19"/>
        <v>20.5</v>
      </c>
      <c r="O70" s="127">
        <f t="shared" si="20"/>
        <v>3</v>
      </c>
      <c r="P70" s="151">
        <f>_xll.GetPrice(P$2,  , "Mid", EOMONTH($A70, 0))</f>
        <v>140</v>
      </c>
      <c r="Q70" s="127">
        <f t="shared" si="21"/>
        <v>26</v>
      </c>
      <c r="R70" s="127">
        <f t="shared" si="22"/>
        <v>-2</v>
      </c>
      <c r="S70" s="170">
        <f>_xll.GetPrice(S$2,  , "Mid", EOMONTH($A70, 0))</f>
        <v>146</v>
      </c>
      <c r="T70" s="126">
        <f t="shared" si="23"/>
        <v>12.5</v>
      </c>
      <c r="U70" s="151">
        <f>_xll.GetPrice(U$2,  , "Mid", EOMONTH($A70, 0))</f>
        <v>145</v>
      </c>
      <c r="V70" s="127">
        <f t="shared" si="24"/>
        <v>20.5</v>
      </c>
      <c r="W70" s="127">
        <f t="shared" si="25"/>
        <v>-1</v>
      </c>
      <c r="X70" s="151">
        <f>_xll.GetPrice(X$2,  , "Mid", EOMONTH($A70, 0))</f>
        <v>147</v>
      </c>
      <c r="Y70" s="127">
        <f t="shared" si="26"/>
        <v>33</v>
      </c>
      <c r="Z70" s="127">
        <f t="shared" si="27"/>
        <v>1</v>
      </c>
      <c r="AA70" s="151">
        <f>_xll.GetPrice(AA$2,  , "Mid", EOMONTH($A70, 0))</f>
        <v>146</v>
      </c>
      <c r="AB70" s="127">
        <f t="shared" si="28"/>
        <v>0</v>
      </c>
      <c r="AC70" s="151">
        <f>_xll.GetPrice(AC$2,  , "Mid", EOMONTH($A70, 0))</f>
        <v>150.5</v>
      </c>
      <c r="AD70" s="127">
        <f t="shared" si="29"/>
        <v>5.5</v>
      </c>
      <c r="AE70" s="127">
        <f t="shared" si="30"/>
        <v>4.5</v>
      </c>
      <c r="AF70" s="151">
        <f>_xll.GetPrice(AF$2,  , "Mid", EOMONTH($A70, 0))</f>
        <v>149</v>
      </c>
      <c r="AG70" s="127">
        <f t="shared" si="31"/>
        <v>2</v>
      </c>
      <c r="AH70" s="127">
        <f t="shared" si="32"/>
        <v>-1.5</v>
      </c>
      <c r="AI70" s="157">
        <f t="shared" si="0"/>
        <v>131.39022321428573</v>
      </c>
      <c r="AJ70" s="156">
        <f t="shared" si="1"/>
        <v>128.43763392857142</v>
      </c>
      <c r="AK70" s="156">
        <f t="shared" si="2"/>
        <v>122.53245535714285</v>
      </c>
      <c r="AL70" s="156">
        <f t="shared" si="3"/>
        <v>112.19839285714285</v>
      </c>
      <c r="AM70" s="156">
        <f t="shared" si="4"/>
        <v>139.75589285714284</v>
      </c>
      <c r="AN70" s="156">
        <f t="shared" si="5"/>
        <v>185.02892857142854</v>
      </c>
      <c r="AO70" s="156">
        <f t="shared" si="6"/>
        <v>142.70848214285715</v>
      </c>
      <c r="AP70" s="156">
        <f t="shared" si="7"/>
        <v>137.78749999999999</v>
      </c>
      <c r="AQ70" s="160">
        <f t="shared" si="8"/>
        <v>143.69267857142859</v>
      </c>
      <c r="AR70" s="156">
        <f t="shared" si="9"/>
        <v>142.70848214285715</v>
      </c>
      <c r="AS70" s="156">
        <f t="shared" si="10"/>
        <v>144.676875</v>
      </c>
      <c r="AT70" s="156">
        <f t="shared" si="11"/>
        <v>143.69267857142859</v>
      </c>
      <c r="AU70" s="156">
        <f t="shared" si="12"/>
        <v>148.12156249999998</v>
      </c>
      <c r="AV70" s="156">
        <f t="shared" si="13"/>
        <v>146.64526785714284</v>
      </c>
    </row>
    <row r="71" spans="1:48" x14ac:dyDescent="0.3">
      <c r="A71" s="124">
        <v>35916</v>
      </c>
      <c r="B71" s="170">
        <f>_xll.GetPrice(B$2,  , "Mid", EOMONTH($A71, 0))</f>
        <v>135.5</v>
      </c>
      <c r="C71" s="151">
        <f>_xll.GetPrice(C$2,  , "Mid", EOMONTH($A71, 0))</f>
        <v>132.5</v>
      </c>
      <c r="D71" s="126">
        <f t="shared" si="14"/>
        <v>-3</v>
      </c>
      <c r="E71" s="151">
        <f>_xll.GetPrice(E$2,  , "Mid", EOMONTH($A71, 0))</f>
        <v>126.5</v>
      </c>
      <c r="F71" s="127">
        <f t="shared" si="15"/>
        <v>-9</v>
      </c>
      <c r="G71" s="151">
        <f>_xll.GetPrice(G$2,  , "Mid", EOMONTH($A71, 0))</f>
        <v>112</v>
      </c>
      <c r="H71" s="127">
        <f t="shared" si="16"/>
        <v>-23.5</v>
      </c>
      <c r="I71" s="151">
        <f>_xll.GetPrice(I$2,  , "Mid", EOMONTH($A71, 0))</f>
        <v>146.5</v>
      </c>
      <c r="J71" s="127">
        <f t="shared" si="17"/>
        <v>11</v>
      </c>
      <c r="K71" s="151">
        <f>_xll.GetPrice(K$2,  , "Mid", EOMONTH($A71, 0))</f>
        <v>190</v>
      </c>
      <c r="L71" s="127">
        <f t="shared" si="18"/>
        <v>54.5</v>
      </c>
      <c r="M71" s="151">
        <f>_xll.GetPrice(M$2,  , "Mid", EOMONTH($A71, 0))</f>
        <v>152</v>
      </c>
      <c r="N71" s="127">
        <f t="shared" si="19"/>
        <v>25.5</v>
      </c>
      <c r="O71" s="127">
        <f t="shared" si="20"/>
        <v>5.5</v>
      </c>
      <c r="P71" s="151">
        <f>_xll.GetPrice(P$2,  , "Mid", EOMONTH($A71, 0))</f>
        <v>139</v>
      </c>
      <c r="Q71" s="127">
        <f t="shared" si="21"/>
        <v>27</v>
      </c>
      <c r="R71" s="127">
        <f t="shared" si="22"/>
        <v>-7.5</v>
      </c>
      <c r="S71" s="170">
        <f>_xll.GetPrice(S$2,  , "Mid", EOMONTH($A71, 0))</f>
        <v>148</v>
      </c>
      <c r="T71" s="126">
        <f t="shared" si="23"/>
        <v>12.5</v>
      </c>
      <c r="U71" s="151">
        <f>_xll.GetPrice(U$2,  , "Mid", EOMONTH($A71, 0))</f>
        <v>148</v>
      </c>
      <c r="V71" s="127">
        <f t="shared" si="24"/>
        <v>21.5</v>
      </c>
      <c r="W71" s="127">
        <f t="shared" si="25"/>
        <v>0</v>
      </c>
      <c r="X71" s="151">
        <f>_xll.GetPrice(X$2,  , "Mid", EOMONTH($A71, 0))</f>
        <v>144</v>
      </c>
      <c r="Y71" s="127">
        <f t="shared" si="26"/>
        <v>32</v>
      </c>
      <c r="Z71" s="127">
        <f t="shared" si="27"/>
        <v>-4</v>
      </c>
      <c r="AA71" s="151">
        <f>_xll.GetPrice(AA$2,  , "Mid", EOMONTH($A71, 0))</f>
        <v>148</v>
      </c>
      <c r="AB71" s="127">
        <f t="shared" si="28"/>
        <v>0</v>
      </c>
      <c r="AC71" s="151">
        <f>_xll.GetPrice(AC$2,  , "Mid", EOMONTH($A71, 0))</f>
        <v>154.5</v>
      </c>
      <c r="AD71" s="127">
        <f t="shared" si="29"/>
        <v>6.5</v>
      </c>
      <c r="AE71" s="127">
        <f t="shared" si="30"/>
        <v>6.5</v>
      </c>
      <c r="AF71" s="151">
        <f>_xll.GetPrice(AF$2,  , "Mid", EOMONTH($A71, 0))</f>
        <v>151</v>
      </c>
      <c r="AG71" s="127">
        <f t="shared" si="31"/>
        <v>7</v>
      </c>
      <c r="AH71" s="127">
        <f t="shared" si="32"/>
        <v>-3.5</v>
      </c>
      <c r="AI71" s="157">
        <f t="shared" ref="AI71:AI134" si="33">B71/2240*2204.6</f>
        <v>133.35861607142857</v>
      </c>
      <c r="AJ71" s="156">
        <f t="shared" ref="AJ71:AJ134" si="34">C71/2240*2204.6</f>
        <v>130.40602678571429</v>
      </c>
      <c r="AK71" s="156">
        <f t="shared" ref="AK71:AK134" si="35">E71/2240*2204.6</f>
        <v>124.50084821428571</v>
      </c>
      <c r="AL71" s="156">
        <f t="shared" ref="AL71:AL134" si="36">G71/2240*2204.6</f>
        <v>110.23</v>
      </c>
      <c r="AM71" s="156">
        <f t="shared" ref="AM71:AM134" si="37">I71/2240*2204.6</f>
        <v>144.18477678571429</v>
      </c>
      <c r="AN71" s="156">
        <f t="shared" ref="AN71:AN134" si="38">K71/2240*2204.6</f>
        <v>186.99732142857144</v>
      </c>
      <c r="AO71" s="156">
        <f t="shared" ref="AO71:AO134" si="39">M71/2240*2204.6</f>
        <v>149.59785714285712</v>
      </c>
      <c r="AP71" s="156">
        <f t="shared" ref="AP71:AP134" si="40">P71/2240*2204.6</f>
        <v>136.80330357142856</v>
      </c>
      <c r="AQ71" s="160">
        <f t="shared" ref="AQ71:AQ134" si="41">S71/2240*2204.6</f>
        <v>145.66107142857143</v>
      </c>
      <c r="AR71" s="156">
        <f t="shared" ref="AR71:AR134" si="42">U71/2240*2204.6</f>
        <v>145.66107142857143</v>
      </c>
      <c r="AS71" s="156">
        <f t="shared" ref="AS71:AS134" si="43">X71/2240*2204.6</f>
        <v>141.72428571428568</v>
      </c>
      <c r="AT71" s="156">
        <f t="shared" ref="AT71:AT134" si="44">AA71/2240*2204.6</f>
        <v>145.66107142857143</v>
      </c>
      <c r="AU71" s="156">
        <f t="shared" ref="AU71:AU134" si="45">AC71/2240*2204.6</f>
        <v>152.05834821428573</v>
      </c>
      <c r="AV71" s="156">
        <f t="shared" ref="AV71:AV134" si="46">AF71/2240*2204.6</f>
        <v>148.61366071428571</v>
      </c>
    </row>
    <row r="72" spans="1:48" x14ac:dyDescent="0.3">
      <c r="A72" s="124">
        <v>35947</v>
      </c>
      <c r="B72" s="170">
        <f>_xll.GetPrice(B$2,  , "Mid", EOMONTH($A72, 0))</f>
        <v>135.5</v>
      </c>
      <c r="C72" s="151">
        <f>_xll.GetPrice(C$2,  , "Mid", EOMONTH($A72, 0))</f>
        <v>132.5</v>
      </c>
      <c r="D72" s="126">
        <f t="shared" ref="D72:D135" si="47">C72-B72</f>
        <v>-3</v>
      </c>
      <c r="E72" s="151">
        <f>_xll.GetPrice(E$2,  , "Mid", EOMONTH($A72, 0))</f>
        <v>123.5</v>
      </c>
      <c r="F72" s="127">
        <f t="shared" ref="F72:F135" si="48">E72-B72</f>
        <v>-12</v>
      </c>
      <c r="G72" s="151">
        <f>_xll.GetPrice(G$2,  , "Mid", EOMONTH($A72, 0))</f>
        <v>109</v>
      </c>
      <c r="H72" s="127">
        <f t="shared" ref="H72:H135" si="49">G72-B72</f>
        <v>-26.5</v>
      </c>
      <c r="I72" s="151">
        <f>_xll.GetPrice(I$2,  , "Mid", EOMONTH($A72, 0))</f>
        <v>142.5</v>
      </c>
      <c r="J72" s="127">
        <f t="shared" ref="J72:J135" si="50">I72-B72</f>
        <v>7</v>
      </c>
      <c r="K72" s="151">
        <f>_xll.GetPrice(K$2,  , "Mid", EOMONTH($A72, 0))</f>
        <v>188</v>
      </c>
      <c r="L72" s="127">
        <f t="shared" ref="L72:L135" si="51">K72-B72</f>
        <v>52.5</v>
      </c>
      <c r="M72" s="151">
        <f>_xll.GetPrice(M$2,  , "Mid", EOMONTH($A72, 0))</f>
        <v>146</v>
      </c>
      <c r="N72" s="127">
        <f t="shared" ref="N72:N135" si="52">M72-E72</f>
        <v>22.5</v>
      </c>
      <c r="O72" s="127">
        <f t="shared" ref="O72:O135" si="53">M72-I72</f>
        <v>3.5</v>
      </c>
      <c r="P72" s="151">
        <f>_xll.GetPrice(P$2,  , "Mid", EOMONTH($A72, 0))</f>
        <v>136</v>
      </c>
      <c r="Q72" s="127">
        <f t="shared" ref="Q72:Q135" si="54">P72-G72</f>
        <v>27</v>
      </c>
      <c r="R72" s="127">
        <f t="shared" ref="R72:R135" si="55">P72-I72</f>
        <v>-6.5</v>
      </c>
      <c r="S72" s="170">
        <f>_xll.GetPrice(S$2,  , "Mid", EOMONTH($A72, 0))</f>
        <v>146</v>
      </c>
      <c r="T72" s="126">
        <f t="shared" ref="T72:T135" si="56">S72-B72</f>
        <v>10.5</v>
      </c>
      <c r="U72" s="151">
        <f>_xll.GetPrice(U$2,  , "Mid", EOMONTH($A72, 0))</f>
        <v>148</v>
      </c>
      <c r="V72" s="127">
        <f t="shared" ref="V72:V135" si="57">U72-E72</f>
        <v>24.5</v>
      </c>
      <c r="W72" s="127">
        <f t="shared" ref="W72:W135" si="58">U72-S72</f>
        <v>2</v>
      </c>
      <c r="X72" s="151">
        <f>_xll.GetPrice(X$2,  , "Mid", EOMONTH($A72, 0))</f>
        <v>144</v>
      </c>
      <c r="Y72" s="127">
        <f t="shared" ref="Y72:Y135" si="59">X72-G72</f>
        <v>35</v>
      </c>
      <c r="Z72" s="127">
        <f t="shared" ref="Z72:Z135" si="60">X72-S72</f>
        <v>-2</v>
      </c>
      <c r="AA72" s="151">
        <f>_xll.GetPrice(AA$2,  , "Mid", EOMONTH($A72, 0))</f>
        <v>146</v>
      </c>
      <c r="AB72" s="127">
        <f t="shared" ref="AB72:AB135" si="61">AA72-S72</f>
        <v>0</v>
      </c>
      <c r="AC72" s="151">
        <f>_xll.GetPrice(AC$2,  , "Mid", EOMONTH($A72, 0))</f>
        <v>154.5</v>
      </c>
      <c r="AD72" s="127">
        <f t="shared" ref="AD72:AD135" si="62">AC72-U72</f>
        <v>6.5</v>
      </c>
      <c r="AE72" s="127">
        <f t="shared" ref="AE72:AE135" si="63">AC72-AA72</f>
        <v>8.5</v>
      </c>
      <c r="AF72" s="151">
        <f>_xll.GetPrice(AF$2,  , "Mid", EOMONTH($A72, 0))</f>
        <v>151</v>
      </c>
      <c r="AG72" s="127">
        <f t="shared" ref="AG72:AG135" si="64">AF72-X72</f>
        <v>7</v>
      </c>
      <c r="AH72" s="127">
        <f t="shared" ref="AH72:AH135" si="65">AF72-AC72</f>
        <v>-3.5</v>
      </c>
      <c r="AI72" s="157">
        <f t="shared" si="33"/>
        <v>133.35861607142857</v>
      </c>
      <c r="AJ72" s="156">
        <f t="shared" si="34"/>
        <v>130.40602678571429</v>
      </c>
      <c r="AK72" s="156">
        <f t="shared" si="35"/>
        <v>121.54825892857141</v>
      </c>
      <c r="AL72" s="156">
        <f t="shared" si="36"/>
        <v>107.27741071428571</v>
      </c>
      <c r="AM72" s="156">
        <f t="shared" si="37"/>
        <v>140.24799107142854</v>
      </c>
      <c r="AN72" s="156">
        <f t="shared" si="38"/>
        <v>185.02892857142854</v>
      </c>
      <c r="AO72" s="156">
        <f t="shared" si="39"/>
        <v>143.69267857142859</v>
      </c>
      <c r="AP72" s="156">
        <f t="shared" si="40"/>
        <v>133.85071428571428</v>
      </c>
      <c r="AQ72" s="160">
        <f t="shared" si="41"/>
        <v>143.69267857142859</v>
      </c>
      <c r="AR72" s="156">
        <f t="shared" si="42"/>
        <v>145.66107142857143</v>
      </c>
      <c r="AS72" s="156">
        <f t="shared" si="43"/>
        <v>141.72428571428568</v>
      </c>
      <c r="AT72" s="156">
        <f t="shared" si="44"/>
        <v>143.69267857142859</v>
      </c>
      <c r="AU72" s="156">
        <f t="shared" si="45"/>
        <v>152.05834821428573</v>
      </c>
      <c r="AV72" s="156">
        <f t="shared" si="46"/>
        <v>148.61366071428571</v>
      </c>
    </row>
    <row r="73" spans="1:48" x14ac:dyDescent="0.3">
      <c r="A73" s="124">
        <v>35977</v>
      </c>
      <c r="B73" s="170">
        <f>_xll.GetPrice(B$2,  , "Mid", EOMONTH($A73, 0))</f>
        <v>131.5</v>
      </c>
      <c r="C73" s="151">
        <f>_xll.GetPrice(C$2,  , "Mid", EOMONTH($A73, 0))</f>
        <v>128.5</v>
      </c>
      <c r="D73" s="126">
        <f t="shared" si="47"/>
        <v>-3</v>
      </c>
      <c r="E73" s="151">
        <f>_xll.GetPrice(E$2,  , "Mid", EOMONTH($A73, 0))</f>
        <v>117.5</v>
      </c>
      <c r="F73" s="127">
        <f t="shared" si="48"/>
        <v>-14</v>
      </c>
      <c r="G73" s="151">
        <f>_xll.GetPrice(G$2,  , "Mid", EOMONTH($A73, 0))</f>
        <v>107</v>
      </c>
      <c r="H73" s="127">
        <f t="shared" si="49"/>
        <v>-24.5</v>
      </c>
      <c r="I73" s="151">
        <f>_xll.GetPrice(I$2,  , "Mid", EOMONTH($A73, 0))</f>
        <v>138.5</v>
      </c>
      <c r="J73" s="127">
        <f t="shared" si="50"/>
        <v>7</v>
      </c>
      <c r="K73" s="151">
        <f>_xll.GetPrice(K$2,  , "Mid", EOMONTH($A73, 0))</f>
        <v>188</v>
      </c>
      <c r="L73" s="127">
        <f t="shared" si="51"/>
        <v>56.5</v>
      </c>
      <c r="M73" s="151">
        <f>_xll.GetPrice(M$2,  , "Mid", EOMONTH($A73, 0))</f>
        <v>139</v>
      </c>
      <c r="N73" s="127">
        <f t="shared" si="52"/>
        <v>21.5</v>
      </c>
      <c r="O73" s="127">
        <f t="shared" si="53"/>
        <v>0.5</v>
      </c>
      <c r="P73" s="151">
        <f>_xll.GetPrice(P$2,  , "Mid", EOMONTH($A73, 0))</f>
        <v>132</v>
      </c>
      <c r="Q73" s="127">
        <f t="shared" si="54"/>
        <v>25</v>
      </c>
      <c r="R73" s="127">
        <f t="shared" si="55"/>
        <v>-6.5</v>
      </c>
      <c r="S73" s="170">
        <f>_xll.GetPrice(S$2,  , "Mid", EOMONTH($A73, 0))</f>
        <v>140</v>
      </c>
      <c r="T73" s="126">
        <f t="shared" si="56"/>
        <v>8.5</v>
      </c>
      <c r="U73" s="151">
        <f>_xll.GetPrice(U$2,  , "Mid", EOMONTH($A73, 0))</f>
        <v>141.5</v>
      </c>
      <c r="V73" s="127">
        <f t="shared" si="57"/>
        <v>24</v>
      </c>
      <c r="W73" s="127">
        <f t="shared" si="58"/>
        <v>1.5</v>
      </c>
      <c r="X73" s="151">
        <f>_xll.GetPrice(X$2,  , "Mid", EOMONTH($A73, 0))</f>
        <v>144</v>
      </c>
      <c r="Y73" s="127">
        <f t="shared" si="59"/>
        <v>37</v>
      </c>
      <c r="Z73" s="127">
        <f t="shared" si="60"/>
        <v>4</v>
      </c>
      <c r="AA73" s="151">
        <f>_xll.GetPrice(AA$2,  , "Mid", EOMONTH($A73, 0))</f>
        <v>140</v>
      </c>
      <c r="AB73" s="127">
        <f t="shared" si="61"/>
        <v>0</v>
      </c>
      <c r="AC73" s="151">
        <f>_xll.GetPrice(AC$2,  , "Mid", EOMONTH($A73, 0))</f>
        <v>151.5</v>
      </c>
      <c r="AD73" s="127">
        <f t="shared" si="62"/>
        <v>10</v>
      </c>
      <c r="AE73" s="127">
        <f t="shared" si="63"/>
        <v>11.5</v>
      </c>
      <c r="AF73" s="151">
        <f>_xll.GetPrice(AF$2,  , "Mid", EOMONTH($A73, 0))</f>
        <v>151</v>
      </c>
      <c r="AG73" s="127">
        <f t="shared" si="64"/>
        <v>7</v>
      </c>
      <c r="AH73" s="127">
        <f t="shared" si="65"/>
        <v>-0.5</v>
      </c>
      <c r="AI73" s="157">
        <f t="shared" si="33"/>
        <v>129.42183035714285</v>
      </c>
      <c r="AJ73" s="156">
        <f t="shared" si="34"/>
        <v>126.46924107142856</v>
      </c>
      <c r="AK73" s="156">
        <f t="shared" si="35"/>
        <v>115.64308035714285</v>
      </c>
      <c r="AL73" s="156">
        <f t="shared" si="36"/>
        <v>105.30901785714285</v>
      </c>
      <c r="AM73" s="156">
        <f t="shared" si="37"/>
        <v>136.31120535714285</v>
      </c>
      <c r="AN73" s="156">
        <f t="shared" si="38"/>
        <v>185.02892857142854</v>
      </c>
      <c r="AO73" s="156">
        <f t="shared" si="39"/>
        <v>136.80330357142856</v>
      </c>
      <c r="AP73" s="156">
        <f t="shared" si="40"/>
        <v>129.91392857142856</v>
      </c>
      <c r="AQ73" s="160">
        <f t="shared" si="41"/>
        <v>137.78749999999999</v>
      </c>
      <c r="AR73" s="156">
        <f t="shared" si="42"/>
        <v>139.26379464285714</v>
      </c>
      <c r="AS73" s="156">
        <f t="shared" si="43"/>
        <v>141.72428571428568</v>
      </c>
      <c r="AT73" s="156">
        <f t="shared" si="44"/>
        <v>137.78749999999999</v>
      </c>
      <c r="AU73" s="156">
        <f t="shared" si="45"/>
        <v>149.10575892857142</v>
      </c>
      <c r="AV73" s="156">
        <f t="shared" si="46"/>
        <v>148.61366071428571</v>
      </c>
    </row>
    <row r="74" spans="1:48" x14ac:dyDescent="0.3">
      <c r="A74" s="124">
        <v>36008</v>
      </c>
      <c r="B74" s="170">
        <f>_xll.GetPrice(B$2,  , "Mid", EOMONTH($A74, 0))</f>
        <v>120.5</v>
      </c>
      <c r="C74" s="151">
        <f>_xll.GetPrice(C$2,  , "Mid", EOMONTH($A74, 0))</f>
        <v>117.5</v>
      </c>
      <c r="D74" s="126">
        <f t="shared" si="47"/>
        <v>-3</v>
      </c>
      <c r="E74" s="151">
        <f>_xll.GetPrice(E$2,  , "Mid", EOMONTH($A74, 0))</f>
        <v>107</v>
      </c>
      <c r="F74" s="127">
        <f t="shared" si="48"/>
        <v>-13.5</v>
      </c>
      <c r="G74" s="151">
        <f>_xll.GetPrice(G$2,  , "Mid", EOMONTH($A74, 0))</f>
        <v>95</v>
      </c>
      <c r="H74" s="127">
        <f t="shared" si="49"/>
        <v>-25.5</v>
      </c>
      <c r="I74" s="151">
        <f>_xll.GetPrice(I$2,  , "Mid", EOMONTH($A74, 0))</f>
        <v>127.5</v>
      </c>
      <c r="J74" s="127">
        <f t="shared" si="50"/>
        <v>7</v>
      </c>
      <c r="K74" s="151">
        <f>_xll.GetPrice(K$2,  , "Mid", EOMONTH($A74, 0))</f>
        <v>183</v>
      </c>
      <c r="L74" s="127">
        <f t="shared" si="51"/>
        <v>62.5</v>
      </c>
      <c r="M74" s="151">
        <f>_xll.GetPrice(M$2,  , "Mid", EOMONTH($A74, 0))</f>
        <v>126</v>
      </c>
      <c r="N74" s="127">
        <f t="shared" si="52"/>
        <v>19</v>
      </c>
      <c r="O74" s="127">
        <f t="shared" si="53"/>
        <v>-1.5</v>
      </c>
      <c r="P74" s="151">
        <f>_xll.GetPrice(P$2,  , "Mid", EOMONTH($A74, 0))</f>
        <v>110</v>
      </c>
      <c r="Q74" s="127">
        <f t="shared" si="54"/>
        <v>15</v>
      </c>
      <c r="R74" s="127">
        <f t="shared" si="55"/>
        <v>-17.5</v>
      </c>
      <c r="S74" s="170">
        <f>_xll.GetPrice(S$2,  , "Mid", EOMONTH($A74, 0))</f>
        <v>133</v>
      </c>
      <c r="T74" s="126">
        <f t="shared" si="56"/>
        <v>12.5</v>
      </c>
      <c r="U74" s="151">
        <f>_xll.GetPrice(U$2,  , "Mid", EOMONTH($A74, 0))</f>
        <v>131.5</v>
      </c>
      <c r="V74" s="127">
        <f t="shared" si="57"/>
        <v>24.5</v>
      </c>
      <c r="W74" s="127">
        <f t="shared" si="58"/>
        <v>-1.5</v>
      </c>
      <c r="X74" s="151">
        <f>_xll.GetPrice(X$2,  , "Mid", EOMONTH($A74, 0))</f>
        <v>136</v>
      </c>
      <c r="Y74" s="127">
        <f t="shared" si="59"/>
        <v>41</v>
      </c>
      <c r="Z74" s="127">
        <f t="shared" si="60"/>
        <v>3</v>
      </c>
      <c r="AA74" s="151">
        <f>_xll.GetPrice(AA$2,  , "Mid", EOMONTH($A74, 0))</f>
        <v>132</v>
      </c>
      <c r="AB74" s="127">
        <f t="shared" si="61"/>
        <v>-1</v>
      </c>
      <c r="AC74" s="151">
        <f>_xll.GetPrice(AC$2,  , "Mid", EOMONTH($A74, 0))</f>
        <v>145.5</v>
      </c>
      <c r="AD74" s="127">
        <f t="shared" si="62"/>
        <v>14</v>
      </c>
      <c r="AE74" s="127">
        <f t="shared" si="63"/>
        <v>13.5</v>
      </c>
      <c r="AF74" s="151">
        <f>_xll.GetPrice(AF$2,  , "Mid", EOMONTH($A74, 0))</f>
        <v>143</v>
      </c>
      <c r="AG74" s="127">
        <f t="shared" si="64"/>
        <v>7</v>
      </c>
      <c r="AH74" s="127">
        <f t="shared" si="65"/>
        <v>-2.5</v>
      </c>
      <c r="AI74" s="157">
        <f t="shared" si="33"/>
        <v>118.59566964285715</v>
      </c>
      <c r="AJ74" s="156">
        <f t="shared" si="34"/>
        <v>115.64308035714285</v>
      </c>
      <c r="AK74" s="156">
        <f t="shared" si="35"/>
        <v>105.30901785714285</v>
      </c>
      <c r="AL74" s="156">
        <f t="shared" si="36"/>
        <v>93.49866071428572</v>
      </c>
      <c r="AM74" s="156">
        <f t="shared" si="37"/>
        <v>125.48504464285713</v>
      </c>
      <c r="AN74" s="156">
        <f t="shared" si="38"/>
        <v>180.10794642857141</v>
      </c>
      <c r="AO74" s="156">
        <f t="shared" si="39"/>
        <v>124.00874999999999</v>
      </c>
      <c r="AP74" s="156">
        <f t="shared" si="40"/>
        <v>108.26160714285713</v>
      </c>
      <c r="AQ74" s="160">
        <f t="shared" si="41"/>
        <v>130.89812499999999</v>
      </c>
      <c r="AR74" s="156">
        <f t="shared" si="42"/>
        <v>129.42183035714285</v>
      </c>
      <c r="AS74" s="156">
        <f t="shared" si="43"/>
        <v>133.85071428571428</v>
      </c>
      <c r="AT74" s="156">
        <f t="shared" si="44"/>
        <v>129.91392857142856</v>
      </c>
      <c r="AU74" s="156">
        <f t="shared" si="45"/>
        <v>143.20058035714285</v>
      </c>
      <c r="AV74" s="156">
        <f t="shared" si="46"/>
        <v>140.74008928571428</v>
      </c>
    </row>
    <row r="75" spans="1:48" x14ac:dyDescent="0.3">
      <c r="A75" s="124">
        <v>36039</v>
      </c>
      <c r="B75" s="170">
        <f>_xll.GetPrice(B$2,  , "Mid", EOMONTH($A75, 0))</f>
        <v>107.5</v>
      </c>
      <c r="C75" s="151">
        <f>_xll.GetPrice(C$2,  , "Mid", EOMONTH($A75, 0))</f>
        <v>104.5</v>
      </c>
      <c r="D75" s="126">
        <f t="shared" si="47"/>
        <v>-3</v>
      </c>
      <c r="E75" s="151">
        <f>_xll.GetPrice(E$2,  , "Mid", EOMONTH($A75, 0))</f>
        <v>97</v>
      </c>
      <c r="F75" s="127">
        <f t="shared" si="48"/>
        <v>-10.5</v>
      </c>
      <c r="G75" s="151">
        <f>_xll.GetPrice(G$2,  , "Mid", EOMONTH($A75, 0))</f>
        <v>89</v>
      </c>
      <c r="H75" s="127">
        <f t="shared" si="49"/>
        <v>-18.5</v>
      </c>
      <c r="I75" s="151">
        <f>_xll.GetPrice(I$2,  , "Mid", EOMONTH($A75, 0))</f>
        <v>115</v>
      </c>
      <c r="J75" s="127">
        <f t="shared" si="50"/>
        <v>7.5</v>
      </c>
      <c r="K75" s="151">
        <f>_xll.GetPrice(K$2,  , "Mid", EOMONTH($A75, 0))</f>
        <v>178</v>
      </c>
      <c r="L75" s="127">
        <f t="shared" si="51"/>
        <v>70.5</v>
      </c>
      <c r="M75" s="151">
        <f>_xll.GetPrice(M$2,  , "Mid", EOMONTH($A75, 0))</f>
        <v>109.5</v>
      </c>
      <c r="N75" s="127">
        <f t="shared" si="52"/>
        <v>12.5</v>
      </c>
      <c r="O75" s="127">
        <f t="shared" si="53"/>
        <v>-5.5</v>
      </c>
      <c r="P75" s="151">
        <f>_xll.GetPrice(P$2,  , "Mid", EOMONTH($A75, 0))</f>
        <v>103</v>
      </c>
      <c r="Q75" s="127">
        <f t="shared" si="54"/>
        <v>14</v>
      </c>
      <c r="R75" s="127">
        <f t="shared" si="55"/>
        <v>-12</v>
      </c>
      <c r="S75" s="170">
        <f>_xll.GetPrice(S$2,  , "Mid", EOMONTH($A75, 0))</f>
        <v>119.5</v>
      </c>
      <c r="T75" s="126">
        <f t="shared" si="56"/>
        <v>12</v>
      </c>
      <c r="U75" s="151">
        <f>_xll.GetPrice(U$2,  , "Mid", EOMONTH($A75, 0))</f>
        <v>122</v>
      </c>
      <c r="V75" s="127">
        <f t="shared" si="57"/>
        <v>25</v>
      </c>
      <c r="W75" s="127">
        <f t="shared" si="58"/>
        <v>2.5</v>
      </c>
      <c r="X75" s="151">
        <f>_xll.GetPrice(X$2,  , "Mid", EOMONTH($A75, 0))</f>
        <v>131</v>
      </c>
      <c r="Y75" s="127">
        <f t="shared" si="59"/>
        <v>42</v>
      </c>
      <c r="Z75" s="127">
        <f t="shared" si="60"/>
        <v>11.5</v>
      </c>
      <c r="AA75" s="151">
        <f>_xll.GetPrice(AA$2,  , "Mid", EOMONTH($A75, 0))</f>
        <v>119</v>
      </c>
      <c r="AB75" s="127">
        <f t="shared" si="61"/>
        <v>-0.5</v>
      </c>
      <c r="AC75" s="151">
        <f>_xll.GetPrice(AC$2,  , "Mid", EOMONTH($A75, 0))</f>
        <v>135.5</v>
      </c>
      <c r="AD75" s="127">
        <f t="shared" si="62"/>
        <v>13.5</v>
      </c>
      <c r="AE75" s="127">
        <f t="shared" si="63"/>
        <v>16.5</v>
      </c>
      <c r="AF75" s="151">
        <f>_xll.GetPrice(AF$2,  , "Mid", EOMONTH($A75, 0))</f>
        <v>136</v>
      </c>
      <c r="AG75" s="127">
        <f t="shared" si="64"/>
        <v>5</v>
      </c>
      <c r="AH75" s="127">
        <f t="shared" si="65"/>
        <v>0.5</v>
      </c>
      <c r="AI75" s="157">
        <f t="shared" si="33"/>
        <v>105.80111607142857</v>
      </c>
      <c r="AJ75" s="156">
        <f t="shared" si="34"/>
        <v>102.84852678571428</v>
      </c>
      <c r="AK75" s="156">
        <f t="shared" si="35"/>
        <v>95.467053571428565</v>
      </c>
      <c r="AL75" s="156">
        <f t="shared" si="36"/>
        <v>87.593482142857141</v>
      </c>
      <c r="AM75" s="156">
        <f t="shared" si="37"/>
        <v>113.18258928571427</v>
      </c>
      <c r="AN75" s="156">
        <f t="shared" si="38"/>
        <v>175.18696428571428</v>
      </c>
      <c r="AO75" s="156">
        <f t="shared" si="39"/>
        <v>107.76950892857143</v>
      </c>
      <c r="AP75" s="156">
        <f t="shared" si="40"/>
        <v>101.37223214285714</v>
      </c>
      <c r="AQ75" s="160">
        <f t="shared" si="41"/>
        <v>117.61147321428571</v>
      </c>
      <c r="AR75" s="156">
        <f t="shared" si="42"/>
        <v>120.07196428571429</v>
      </c>
      <c r="AS75" s="156">
        <f t="shared" si="43"/>
        <v>128.92973214285715</v>
      </c>
      <c r="AT75" s="156">
        <f t="shared" si="44"/>
        <v>117.11937499999999</v>
      </c>
      <c r="AU75" s="156">
        <f t="shared" si="45"/>
        <v>133.35861607142857</v>
      </c>
      <c r="AV75" s="156">
        <f t="shared" si="46"/>
        <v>133.85071428571428</v>
      </c>
    </row>
    <row r="76" spans="1:48" x14ac:dyDescent="0.3">
      <c r="A76" s="124">
        <v>36069</v>
      </c>
      <c r="B76" s="170">
        <f>_xll.GetPrice(B$2,  , "Mid", EOMONTH($A76, 0))</f>
        <v>84.5</v>
      </c>
      <c r="C76" s="151">
        <f>_xll.GetPrice(C$2,  , "Mid", EOMONTH($A76, 0))</f>
        <v>81.5</v>
      </c>
      <c r="D76" s="126">
        <f t="shared" si="47"/>
        <v>-3</v>
      </c>
      <c r="E76" s="151">
        <f>_xll.GetPrice(E$2,  , "Mid", EOMONTH($A76, 0))</f>
        <v>83.5</v>
      </c>
      <c r="F76" s="127">
        <f t="shared" si="48"/>
        <v>-1</v>
      </c>
      <c r="G76" s="151">
        <f>_xll.GetPrice(G$2,  , "Mid", EOMONTH($A76, 0))</f>
        <v>77</v>
      </c>
      <c r="H76" s="127">
        <f t="shared" si="49"/>
        <v>-7.5</v>
      </c>
      <c r="I76" s="151">
        <f>_xll.GetPrice(I$2,  , "Mid", EOMONTH($A76, 0))</f>
        <v>90</v>
      </c>
      <c r="J76" s="127">
        <f t="shared" si="50"/>
        <v>5.5</v>
      </c>
      <c r="K76" s="151">
        <f>_xll.GetPrice(K$2,  , "Mid", EOMONTH($A76, 0))</f>
        <v>170</v>
      </c>
      <c r="L76" s="127">
        <f t="shared" si="51"/>
        <v>85.5</v>
      </c>
      <c r="M76" s="151">
        <f>_xll.GetPrice(M$2,  , "Mid", EOMONTH($A76, 0))</f>
        <v>99</v>
      </c>
      <c r="N76" s="127">
        <f t="shared" si="52"/>
        <v>15.5</v>
      </c>
      <c r="O76" s="127">
        <f t="shared" si="53"/>
        <v>9</v>
      </c>
      <c r="P76" s="151">
        <f>_xll.GetPrice(P$2,  , "Mid", EOMONTH($A76, 0))</f>
        <v>89</v>
      </c>
      <c r="Q76" s="127">
        <f t="shared" si="54"/>
        <v>12</v>
      </c>
      <c r="R76" s="127">
        <f t="shared" si="55"/>
        <v>-1</v>
      </c>
      <c r="S76" s="170">
        <f>_xll.GetPrice(S$2,  , "Mid", EOMONTH($A76, 0))</f>
        <v>95.5</v>
      </c>
      <c r="T76" s="126">
        <f t="shared" si="56"/>
        <v>11</v>
      </c>
      <c r="U76" s="151">
        <f>_xll.GetPrice(U$2,  , "Mid", EOMONTH($A76, 0))</f>
        <v>107</v>
      </c>
      <c r="V76" s="127">
        <f t="shared" si="57"/>
        <v>23.5</v>
      </c>
      <c r="W76" s="127">
        <f t="shared" si="58"/>
        <v>11.5</v>
      </c>
      <c r="X76" s="151">
        <f>_xll.GetPrice(X$2,  , "Mid", EOMONTH($A76, 0))</f>
        <v>114</v>
      </c>
      <c r="Y76" s="127">
        <f t="shared" si="59"/>
        <v>37</v>
      </c>
      <c r="Z76" s="127">
        <f t="shared" si="60"/>
        <v>18.5</v>
      </c>
      <c r="AA76" s="151">
        <f>_xll.GetPrice(AA$2,  , "Mid", EOMONTH($A76, 0))</f>
        <v>99</v>
      </c>
      <c r="AB76" s="127">
        <f t="shared" si="61"/>
        <v>3.5</v>
      </c>
      <c r="AC76" s="151">
        <f>_xll.GetPrice(AC$2,  , "Mid", EOMONTH($A76, 0))</f>
        <v>115</v>
      </c>
      <c r="AD76" s="127">
        <f t="shared" si="62"/>
        <v>8</v>
      </c>
      <c r="AE76" s="127">
        <f t="shared" si="63"/>
        <v>16</v>
      </c>
      <c r="AF76" s="151">
        <f>_xll.GetPrice(AF$2,  , "Mid", EOMONTH($A76, 0))</f>
        <v>115</v>
      </c>
      <c r="AG76" s="127">
        <f t="shared" si="64"/>
        <v>1</v>
      </c>
      <c r="AH76" s="127">
        <f t="shared" si="65"/>
        <v>0</v>
      </c>
      <c r="AI76" s="157">
        <f t="shared" si="33"/>
        <v>83.164598214285704</v>
      </c>
      <c r="AJ76" s="156">
        <f t="shared" si="34"/>
        <v>80.212008928571436</v>
      </c>
      <c r="AK76" s="156">
        <f t="shared" si="35"/>
        <v>82.180401785714281</v>
      </c>
      <c r="AL76" s="156">
        <f t="shared" si="36"/>
        <v>75.783124999999998</v>
      </c>
      <c r="AM76" s="156">
        <f t="shared" si="37"/>
        <v>88.577678571428578</v>
      </c>
      <c r="AN76" s="156">
        <f t="shared" si="38"/>
        <v>167.31339285714284</v>
      </c>
      <c r="AO76" s="156">
        <f t="shared" si="39"/>
        <v>97.435446428571424</v>
      </c>
      <c r="AP76" s="156">
        <f t="shared" si="40"/>
        <v>87.593482142857141</v>
      </c>
      <c r="AQ76" s="160">
        <f t="shared" si="41"/>
        <v>93.990758928571424</v>
      </c>
      <c r="AR76" s="156">
        <f t="shared" si="42"/>
        <v>105.30901785714285</v>
      </c>
      <c r="AS76" s="156">
        <f t="shared" si="43"/>
        <v>112.19839285714285</v>
      </c>
      <c r="AT76" s="156">
        <f t="shared" si="44"/>
        <v>97.435446428571424</v>
      </c>
      <c r="AU76" s="156">
        <f t="shared" si="45"/>
        <v>113.18258928571427</v>
      </c>
      <c r="AV76" s="156">
        <f t="shared" si="46"/>
        <v>113.18258928571427</v>
      </c>
    </row>
    <row r="77" spans="1:48" x14ac:dyDescent="0.3">
      <c r="A77" s="124">
        <v>36100</v>
      </c>
      <c r="B77" s="170">
        <f>_xll.GetPrice(B$2,  , "Mid", EOMONTH($A77, 0))</f>
        <v>78.5</v>
      </c>
      <c r="C77" s="151">
        <f>_xll.GetPrice(C$2,  , "Mid", EOMONTH($A77, 0))</f>
        <v>75.5</v>
      </c>
      <c r="D77" s="126">
        <f t="shared" si="47"/>
        <v>-3</v>
      </c>
      <c r="E77" s="151">
        <f>_xll.GetPrice(E$2,  , "Mid", EOMONTH($A77, 0))</f>
        <v>70.5</v>
      </c>
      <c r="F77" s="127">
        <f t="shared" si="48"/>
        <v>-8</v>
      </c>
      <c r="G77" s="151">
        <f>_xll.GetPrice(G$2,  , "Mid", EOMONTH($A77, 0))</f>
        <v>71</v>
      </c>
      <c r="H77" s="127">
        <f t="shared" si="49"/>
        <v>-7.5</v>
      </c>
      <c r="I77" s="151">
        <f>_xll.GetPrice(I$2,  , "Mid", EOMONTH($A77, 0))</f>
        <v>90</v>
      </c>
      <c r="J77" s="127">
        <f t="shared" si="50"/>
        <v>11.5</v>
      </c>
      <c r="K77" s="151">
        <f>_xll.GetPrice(K$2,  , "Mid", EOMONTH($A77, 0))</f>
        <v>167</v>
      </c>
      <c r="L77" s="127">
        <f t="shared" si="51"/>
        <v>88.5</v>
      </c>
      <c r="M77" s="151">
        <f>_xll.GetPrice(M$2,  , "Mid", EOMONTH($A77, 0))</f>
        <v>90</v>
      </c>
      <c r="N77" s="127">
        <f t="shared" si="52"/>
        <v>19.5</v>
      </c>
      <c r="O77" s="127">
        <f t="shared" si="53"/>
        <v>0</v>
      </c>
      <c r="P77" s="151">
        <f>_xll.GetPrice(P$2,  , "Mid", EOMONTH($A77, 0))</f>
        <v>89</v>
      </c>
      <c r="Q77" s="127">
        <f t="shared" si="54"/>
        <v>18</v>
      </c>
      <c r="R77" s="127">
        <f t="shared" si="55"/>
        <v>-1</v>
      </c>
      <c r="S77" s="170">
        <f>_xll.GetPrice(S$2,  , "Mid", EOMONTH($A77, 0))</f>
        <v>79</v>
      </c>
      <c r="T77" s="126">
        <f t="shared" si="56"/>
        <v>0.5</v>
      </c>
      <c r="U77" s="151">
        <f>_xll.GetPrice(U$2,  , "Mid", EOMONTH($A77, 0))</f>
        <v>84</v>
      </c>
      <c r="V77" s="127">
        <f t="shared" si="57"/>
        <v>13.5</v>
      </c>
      <c r="W77" s="127">
        <f t="shared" si="58"/>
        <v>5</v>
      </c>
      <c r="X77" s="151">
        <f>_xll.GetPrice(X$2,  , "Mid", EOMONTH($A77, 0))</f>
        <v>88</v>
      </c>
      <c r="Y77" s="127">
        <f t="shared" si="59"/>
        <v>17</v>
      </c>
      <c r="Z77" s="127">
        <f t="shared" si="60"/>
        <v>9</v>
      </c>
      <c r="AA77" s="151">
        <f>_xll.GetPrice(AA$2,  , "Mid", EOMONTH($A77, 0))</f>
        <v>79</v>
      </c>
      <c r="AB77" s="127">
        <f t="shared" si="61"/>
        <v>0</v>
      </c>
      <c r="AC77" s="151">
        <f>_xll.GetPrice(AC$2,  , "Mid", EOMONTH($A77, 0))</f>
        <v>91</v>
      </c>
      <c r="AD77" s="127">
        <f t="shared" si="62"/>
        <v>7</v>
      </c>
      <c r="AE77" s="127">
        <f t="shared" si="63"/>
        <v>12</v>
      </c>
      <c r="AF77" s="151">
        <f>_xll.GetPrice(AF$2,  , "Mid", EOMONTH($A77, 0))</f>
        <v>90</v>
      </c>
      <c r="AG77" s="127">
        <f t="shared" si="64"/>
        <v>2</v>
      </c>
      <c r="AH77" s="127">
        <f t="shared" si="65"/>
        <v>-1</v>
      </c>
      <c r="AI77" s="157">
        <f t="shared" si="33"/>
        <v>77.259419642857139</v>
      </c>
      <c r="AJ77" s="156">
        <f t="shared" si="34"/>
        <v>74.306830357142857</v>
      </c>
      <c r="AK77" s="156">
        <f t="shared" si="35"/>
        <v>69.385848214285716</v>
      </c>
      <c r="AL77" s="156">
        <f t="shared" si="36"/>
        <v>69.87794642857142</v>
      </c>
      <c r="AM77" s="156">
        <f t="shared" si="37"/>
        <v>88.577678571428578</v>
      </c>
      <c r="AN77" s="156">
        <f t="shared" si="38"/>
        <v>164.36080357142856</v>
      </c>
      <c r="AO77" s="156">
        <f t="shared" si="39"/>
        <v>88.577678571428578</v>
      </c>
      <c r="AP77" s="156">
        <f t="shared" si="40"/>
        <v>87.593482142857141</v>
      </c>
      <c r="AQ77" s="160">
        <f t="shared" si="41"/>
        <v>77.751517857142858</v>
      </c>
      <c r="AR77" s="156">
        <f t="shared" si="42"/>
        <v>82.672499999999999</v>
      </c>
      <c r="AS77" s="156">
        <f t="shared" si="43"/>
        <v>86.609285714285704</v>
      </c>
      <c r="AT77" s="156">
        <f t="shared" si="44"/>
        <v>77.751517857142858</v>
      </c>
      <c r="AU77" s="156">
        <f t="shared" si="45"/>
        <v>89.561875000000001</v>
      </c>
      <c r="AV77" s="156">
        <f t="shared" si="46"/>
        <v>88.577678571428578</v>
      </c>
    </row>
    <row r="78" spans="1:48" x14ac:dyDescent="0.3">
      <c r="A78" s="124">
        <v>36130</v>
      </c>
      <c r="B78" s="170">
        <f>_xll.GetPrice(B$2,  , "Mid", EOMONTH($A78, 0))</f>
        <v>76.5</v>
      </c>
      <c r="C78" s="151">
        <f>_xll.GetPrice(C$2,  , "Mid", EOMONTH($A78, 0))</f>
        <v>73.5</v>
      </c>
      <c r="D78" s="126">
        <f t="shared" si="47"/>
        <v>-3</v>
      </c>
      <c r="E78" s="151">
        <f>_xll.GetPrice(E$2,  , "Mid", EOMONTH($A78, 0))</f>
        <v>70.5</v>
      </c>
      <c r="F78" s="127">
        <f t="shared" si="48"/>
        <v>-6</v>
      </c>
      <c r="G78" s="151">
        <f>_xll.GetPrice(G$2,  , "Mid", EOMONTH($A78, 0))</f>
        <v>71</v>
      </c>
      <c r="H78" s="127">
        <f t="shared" si="49"/>
        <v>-5.5</v>
      </c>
      <c r="I78" s="151">
        <f>_xll.GetPrice(I$2,  , "Mid", EOMONTH($A78, 0))</f>
        <v>90</v>
      </c>
      <c r="J78" s="127">
        <f t="shared" si="50"/>
        <v>13.5</v>
      </c>
      <c r="K78" s="151">
        <f>_xll.GetPrice(K$2,  , "Mid", EOMONTH($A78, 0))</f>
        <v>167</v>
      </c>
      <c r="L78" s="127">
        <f t="shared" si="51"/>
        <v>90.5</v>
      </c>
      <c r="M78" s="151">
        <f>_xll.GetPrice(M$2,  , "Mid", EOMONTH($A78, 0))</f>
        <v>95</v>
      </c>
      <c r="N78" s="127">
        <f t="shared" si="52"/>
        <v>24.5</v>
      </c>
      <c r="O78" s="127">
        <f t="shared" si="53"/>
        <v>5</v>
      </c>
      <c r="P78" s="151">
        <f>_xll.GetPrice(P$2,  , "Mid", EOMONTH($A78, 0))</f>
        <v>89</v>
      </c>
      <c r="Q78" s="127">
        <f t="shared" si="54"/>
        <v>18</v>
      </c>
      <c r="R78" s="127">
        <f t="shared" si="55"/>
        <v>-1</v>
      </c>
      <c r="S78" s="170">
        <f>_xll.GetPrice(S$2,  , "Mid", EOMONTH($A78, 0))</f>
        <v>79</v>
      </c>
      <c r="T78" s="126">
        <f t="shared" si="56"/>
        <v>2.5</v>
      </c>
      <c r="U78" s="151">
        <f>_xll.GetPrice(U$2,  , "Mid", EOMONTH($A78, 0))</f>
        <v>84</v>
      </c>
      <c r="V78" s="127">
        <f t="shared" si="57"/>
        <v>13.5</v>
      </c>
      <c r="W78" s="127">
        <f t="shared" si="58"/>
        <v>5</v>
      </c>
      <c r="X78" s="151">
        <f>_xll.GetPrice(X$2,  , "Mid", EOMONTH($A78, 0))</f>
        <v>86</v>
      </c>
      <c r="Y78" s="127">
        <f t="shared" si="59"/>
        <v>15</v>
      </c>
      <c r="Z78" s="127">
        <f t="shared" si="60"/>
        <v>7</v>
      </c>
      <c r="AA78" s="151">
        <f>_xll.GetPrice(AA$2,  , "Mid", EOMONTH($A78, 0))</f>
        <v>79</v>
      </c>
      <c r="AB78" s="127">
        <f t="shared" si="61"/>
        <v>0</v>
      </c>
      <c r="AC78" s="151">
        <f>_xll.GetPrice(AC$2,  , "Mid", EOMONTH($A78, 0))</f>
        <v>91</v>
      </c>
      <c r="AD78" s="127">
        <f t="shared" si="62"/>
        <v>7</v>
      </c>
      <c r="AE78" s="127">
        <f t="shared" si="63"/>
        <v>12</v>
      </c>
      <c r="AF78" s="151">
        <f>_xll.GetPrice(AF$2,  , "Mid", EOMONTH($A78, 0))</f>
        <v>87</v>
      </c>
      <c r="AG78" s="127">
        <f t="shared" si="64"/>
        <v>1</v>
      </c>
      <c r="AH78" s="127">
        <f t="shared" si="65"/>
        <v>-4</v>
      </c>
      <c r="AI78" s="157">
        <f t="shared" si="33"/>
        <v>75.29102678571428</v>
      </c>
      <c r="AJ78" s="156">
        <f t="shared" si="34"/>
        <v>72.338437499999998</v>
      </c>
      <c r="AK78" s="156">
        <f t="shared" si="35"/>
        <v>69.385848214285716</v>
      </c>
      <c r="AL78" s="156">
        <f t="shared" si="36"/>
        <v>69.87794642857142</v>
      </c>
      <c r="AM78" s="156">
        <f t="shared" si="37"/>
        <v>88.577678571428578</v>
      </c>
      <c r="AN78" s="156">
        <f t="shared" si="38"/>
        <v>164.36080357142856</v>
      </c>
      <c r="AO78" s="156">
        <f t="shared" si="39"/>
        <v>93.49866071428572</v>
      </c>
      <c r="AP78" s="156">
        <f t="shared" si="40"/>
        <v>87.593482142857141</v>
      </c>
      <c r="AQ78" s="160">
        <f t="shared" si="41"/>
        <v>77.751517857142858</v>
      </c>
      <c r="AR78" s="156">
        <f t="shared" si="42"/>
        <v>82.672499999999999</v>
      </c>
      <c r="AS78" s="156">
        <f t="shared" si="43"/>
        <v>84.640892857142859</v>
      </c>
      <c r="AT78" s="156">
        <f t="shared" si="44"/>
        <v>77.751517857142858</v>
      </c>
      <c r="AU78" s="156">
        <f t="shared" si="45"/>
        <v>89.561875000000001</v>
      </c>
      <c r="AV78" s="156">
        <f t="shared" si="46"/>
        <v>85.625089285714282</v>
      </c>
    </row>
    <row r="79" spans="1:48" x14ac:dyDescent="0.3">
      <c r="A79" s="124">
        <v>36161</v>
      </c>
      <c r="B79" s="170">
        <f>_xll.GetPrice(B$2,  , "Mid", EOMONTH($A79, 0))</f>
        <v>101.5</v>
      </c>
      <c r="C79" s="151">
        <f>_xll.GetPrice(C$2,  , "Mid", EOMONTH($A79, 0))</f>
        <v>98.5</v>
      </c>
      <c r="D79" s="126">
        <f t="shared" si="47"/>
        <v>-3</v>
      </c>
      <c r="E79" s="151">
        <f>_xll.GetPrice(E$2,  , "Mid", EOMONTH($A79, 0))</f>
        <v>85</v>
      </c>
      <c r="F79" s="127">
        <f t="shared" si="48"/>
        <v>-16.5</v>
      </c>
      <c r="G79" s="151">
        <f>_xll.GetPrice(G$2,  , "Mid", EOMONTH($A79, 0))</f>
        <v>83</v>
      </c>
      <c r="H79" s="127">
        <f t="shared" si="49"/>
        <v>-18.5</v>
      </c>
      <c r="I79" s="151">
        <f>_xll.GetPrice(I$2,  , "Mid", EOMONTH($A79, 0))</f>
        <v>102</v>
      </c>
      <c r="J79" s="127">
        <f t="shared" si="50"/>
        <v>0.5</v>
      </c>
      <c r="K79" s="151">
        <f>_xll.GetPrice(K$2,  , "Mid", EOMONTH($A79, 0))</f>
        <v>167</v>
      </c>
      <c r="L79" s="127">
        <f t="shared" si="51"/>
        <v>65.5</v>
      </c>
      <c r="M79" s="151">
        <f>_xll.GetPrice(M$2,  , "Mid", EOMONTH($A79, 0))</f>
        <v>108</v>
      </c>
      <c r="N79" s="127">
        <f t="shared" si="52"/>
        <v>23</v>
      </c>
      <c r="O79" s="127">
        <f t="shared" si="53"/>
        <v>6</v>
      </c>
      <c r="P79" s="151">
        <f>_xll.GetPrice(P$2,  , "Mid", EOMONTH($A79, 0))</f>
        <v>102</v>
      </c>
      <c r="Q79" s="127">
        <f t="shared" si="54"/>
        <v>19</v>
      </c>
      <c r="R79" s="127">
        <f t="shared" si="55"/>
        <v>0</v>
      </c>
      <c r="S79" s="170">
        <f>_xll.GetPrice(S$2,  , "Mid", EOMONTH($A79, 0))</f>
        <v>112</v>
      </c>
      <c r="T79" s="126">
        <f t="shared" si="56"/>
        <v>10.5</v>
      </c>
      <c r="U79" s="151">
        <f>_xll.GetPrice(U$2,  , "Mid", EOMONTH($A79, 0))</f>
        <v>105</v>
      </c>
      <c r="V79" s="127">
        <f t="shared" si="57"/>
        <v>20</v>
      </c>
      <c r="W79" s="127">
        <f t="shared" si="58"/>
        <v>-7</v>
      </c>
      <c r="X79" s="151">
        <f>_xll.GetPrice(X$2,  , "Mid", EOMONTH($A79, 0))</f>
        <v>98</v>
      </c>
      <c r="Y79" s="127">
        <f t="shared" si="59"/>
        <v>15</v>
      </c>
      <c r="Z79" s="127">
        <f t="shared" si="60"/>
        <v>-14</v>
      </c>
      <c r="AA79" s="151">
        <f>_xll.GetPrice(AA$2,  , "Mid", EOMONTH($A79, 0))</f>
        <v>112</v>
      </c>
      <c r="AB79" s="127">
        <f t="shared" si="61"/>
        <v>0</v>
      </c>
      <c r="AC79" s="151">
        <f>_xll.GetPrice(AC$2,  , "Mid", EOMONTH($A79, 0))</f>
        <v>110</v>
      </c>
      <c r="AD79" s="127">
        <f t="shared" si="62"/>
        <v>5</v>
      </c>
      <c r="AE79" s="127">
        <f t="shared" si="63"/>
        <v>-2</v>
      </c>
      <c r="AF79" s="151">
        <f>_xll.GetPrice(AF$2,  , "Mid", EOMONTH($A79, 0))</f>
        <v>99</v>
      </c>
      <c r="AG79" s="127">
        <f t="shared" si="64"/>
        <v>1</v>
      </c>
      <c r="AH79" s="127">
        <f t="shared" si="65"/>
        <v>-11</v>
      </c>
      <c r="AI79" s="157">
        <f t="shared" si="33"/>
        <v>99.895937499999988</v>
      </c>
      <c r="AJ79" s="156">
        <f t="shared" si="34"/>
        <v>96.94334821428572</v>
      </c>
      <c r="AK79" s="156">
        <f t="shared" si="35"/>
        <v>83.656696428571422</v>
      </c>
      <c r="AL79" s="156">
        <f t="shared" si="36"/>
        <v>81.688303571428563</v>
      </c>
      <c r="AM79" s="156">
        <f t="shared" si="37"/>
        <v>100.38803571428571</v>
      </c>
      <c r="AN79" s="156">
        <f t="shared" si="38"/>
        <v>164.36080357142856</v>
      </c>
      <c r="AO79" s="156">
        <f t="shared" si="39"/>
        <v>106.29321428571428</v>
      </c>
      <c r="AP79" s="156">
        <f t="shared" si="40"/>
        <v>100.38803571428571</v>
      </c>
      <c r="AQ79" s="160">
        <f t="shared" si="41"/>
        <v>110.23</v>
      </c>
      <c r="AR79" s="156">
        <f t="shared" si="42"/>
        <v>103.34062499999999</v>
      </c>
      <c r="AS79" s="156">
        <f t="shared" si="43"/>
        <v>96.451249999999987</v>
      </c>
      <c r="AT79" s="156">
        <f t="shared" si="44"/>
        <v>110.23</v>
      </c>
      <c r="AU79" s="156">
        <f t="shared" si="45"/>
        <v>108.26160714285713</v>
      </c>
      <c r="AV79" s="156">
        <f t="shared" si="46"/>
        <v>97.435446428571424</v>
      </c>
    </row>
    <row r="80" spans="1:48" x14ac:dyDescent="0.3">
      <c r="A80" s="124">
        <v>36192</v>
      </c>
      <c r="B80" s="170">
        <f>_xll.GetPrice(B$2,  , "Mid", EOMONTH($A80, 0))</f>
        <v>101.5</v>
      </c>
      <c r="C80" s="151">
        <f>_xll.GetPrice(C$2,  , "Mid", EOMONTH($A80, 0))</f>
        <v>98.5</v>
      </c>
      <c r="D80" s="126">
        <f t="shared" si="47"/>
        <v>-3</v>
      </c>
      <c r="E80" s="151">
        <f>_xll.GetPrice(E$2,  , "Mid", EOMONTH($A80, 0))</f>
        <v>97</v>
      </c>
      <c r="F80" s="127">
        <f t="shared" si="48"/>
        <v>-4.5</v>
      </c>
      <c r="G80" s="151">
        <f>_xll.GetPrice(G$2,  , "Mid", EOMONTH($A80, 0))</f>
        <v>86</v>
      </c>
      <c r="H80" s="127">
        <f t="shared" si="49"/>
        <v>-15.5</v>
      </c>
      <c r="I80" s="151">
        <f>_xll.GetPrice(I$2,  , "Mid", EOMONTH($A80, 0))</f>
        <v>112</v>
      </c>
      <c r="J80" s="127">
        <f t="shared" si="50"/>
        <v>10.5</v>
      </c>
      <c r="K80" s="151">
        <f>_xll.GetPrice(K$2,  , "Mid", EOMONTH($A80, 0))</f>
        <v>172</v>
      </c>
      <c r="L80" s="127">
        <f t="shared" si="51"/>
        <v>70.5</v>
      </c>
      <c r="M80" s="151">
        <f>_xll.GetPrice(M$2,  , "Mid", EOMONTH($A80, 0))</f>
        <v>118</v>
      </c>
      <c r="N80" s="127">
        <f t="shared" si="52"/>
        <v>21</v>
      </c>
      <c r="O80" s="127">
        <f t="shared" si="53"/>
        <v>6</v>
      </c>
      <c r="P80" s="151">
        <f>_xll.GetPrice(P$2,  , "Mid", EOMONTH($A80, 0))</f>
        <v>111</v>
      </c>
      <c r="Q80" s="127">
        <f t="shared" si="54"/>
        <v>25</v>
      </c>
      <c r="R80" s="127">
        <f t="shared" si="55"/>
        <v>-1</v>
      </c>
      <c r="S80" s="170">
        <f>_xll.GetPrice(S$2,  , "Mid", EOMONTH($A80, 0))</f>
        <v>117</v>
      </c>
      <c r="T80" s="126">
        <f t="shared" si="56"/>
        <v>15.5</v>
      </c>
      <c r="U80" s="151">
        <f>_xll.GetPrice(U$2,  , "Mid", EOMONTH($A80, 0))</f>
        <v>117</v>
      </c>
      <c r="V80" s="127">
        <f t="shared" si="57"/>
        <v>20</v>
      </c>
      <c r="W80" s="127">
        <f t="shared" si="58"/>
        <v>0</v>
      </c>
      <c r="X80" s="151">
        <f>_xll.GetPrice(X$2,  , "Mid", EOMONTH($A80, 0))</f>
        <v>111</v>
      </c>
      <c r="Y80" s="127">
        <f t="shared" si="59"/>
        <v>25</v>
      </c>
      <c r="Z80" s="127">
        <f t="shared" si="60"/>
        <v>-6</v>
      </c>
      <c r="AA80" s="151">
        <f>_xll.GetPrice(AA$2,  , "Mid", EOMONTH($A80, 0))</f>
        <v>117</v>
      </c>
      <c r="AB80" s="127">
        <f t="shared" si="61"/>
        <v>0</v>
      </c>
      <c r="AC80" s="151">
        <f>_xll.GetPrice(AC$2,  , "Mid", EOMONTH($A80, 0))</f>
        <v>119</v>
      </c>
      <c r="AD80" s="127">
        <f t="shared" si="62"/>
        <v>2</v>
      </c>
      <c r="AE80" s="127">
        <f t="shared" si="63"/>
        <v>2</v>
      </c>
      <c r="AF80" s="151">
        <f>_xll.GetPrice(AF$2,  , "Mid", EOMONTH($A80, 0))</f>
        <v>111</v>
      </c>
      <c r="AG80" s="127">
        <f t="shared" si="64"/>
        <v>0</v>
      </c>
      <c r="AH80" s="127">
        <f t="shared" si="65"/>
        <v>-8</v>
      </c>
      <c r="AI80" s="157">
        <f t="shared" si="33"/>
        <v>99.895937499999988</v>
      </c>
      <c r="AJ80" s="156">
        <f t="shared" si="34"/>
        <v>96.94334821428572</v>
      </c>
      <c r="AK80" s="156">
        <f t="shared" si="35"/>
        <v>95.467053571428565</v>
      </c>
      <c r="AL80" s="156">
        <f t="shared" si="36"/>
        <v>84.640892857142859</v>
      </c>
      <c r="AM80" s="156">
        <f t="shared" si="37"/>
        <v>110.23</v>
      </c>
      <c r="AN80" s="156">
        <f t="shared" si="38"/>
        <v>169.28178571428572</v>
      </c>
      <c r="AO80" s="156">
        <f t="shared" si="39"/>
        <v>116.13517857142857</v>
      </c>
      <c r="AP80" s="156">
        <f t="shared" si="40"/>
        <v>109.24580357142857</v>
      </c>
      <c r="AQ80" s="160">
        <f t="shared" si="41"/>
        <v>115.15098214285715</v>
      </c>
      <c r="AR80" s="156">
        <f t="shared" si="42"/>
        <v>115.15098214285715</v>
      </c>
      <c r="AS80" s="156">
        <f t="shared" si="43"/>
        <v>109.24580357142857</v>
      </c>
      <c r="AT80" s="156">
        <f t="shared" si="44"/>
        <v>115.15098214285715</v>
      </c>
      <c r="AU80" s="156">
        <f t="shared" si="45"/>
        <v>117.11937499999999</v>
      </c>
      <c r="AV80" s="156">
        <f t="shared" si="46"/>
        <v>109.24580357142857</v>
      </c>
    </row>
    <row r="81" spans="1:48" x14ac:dyDescent="0.3">
      <c r="A81" s="124">
        <v>36220</v>
      </c>
      <c r="B81" s="170">
        <f>_xll.GetPrice(B$2,  , "Mid", EOMONTH($A81, 0))</f>
        <v>90.5</v>
      </c>
      <c r="C81" s="151">
        <f>_xll.GetPrice(C$2,  , "Mid", EOMONTH($A81, 0))</f>
        <v>87.5</v>
      </c>
      <c r="D81" s="126">
        <f t="shared" si="47"/>
        <v>-3</v>
      </c>
      <c r="E81" s="151">
        <f>_xll.GetPrice(E$2,  , "Mid", EOMONTH($A81, 0))</f>
        <v>87</v>
      </c>
      <c r="F81" s="127">
        <f t="shared" si="48"/>
        <v>-3.5</v>
      </c>
      <c r="G81" s="151">
        <f>_xll.GetPrice(G$2,  , "Mid", EOMONTH($A81, 0))</f>
        <v>76</v>
      </c>
      <c r="H81" s="127">
        <f t="shared" si="49"/>
        <v>-14.5</v>
      </c>
      <c r="I81" s="151">
        <f>_xll.GetPrice(I$2,  , "Mid", EOMONTH($A81, 0))</f>
        <v>100</v>
      </c>
      <c r="J81" s="127">
        <f t="shared" si="50"/>
        <v>9.5</v>
      </c>
      <c r="K81" s="151">
        <f>_xll.GetPrice(K$2,  , "Mid", EOMONTH($A81, 0))</f>
        <v>167</v>
      </c>
      <c r="L81" s="127">
        <f t="shared" si="51"/>
        <v>76.5</v>
      </c>
      <c r="M81" s="151">
        <f>_xll.GetPrice(M$2,  , "Mid", EOMONTH($A81, 0))</f>
        <v>102.5</v>
      </c>
      <c r="N81" s="127">
        <f t="shared" si="52"/>
        <v>15.5</v>
      </c>
      <c r="O81" s="127">
        <f t="shared" si="53"/>
        <v>2.5</v>
      </c>
      <c r="P81" s="151">
        <f>_xll.GetPrice(P$2,  , "Mid", EOMONTH($A81, 0))</f>
        <v>93</v>
      </c>
      <c r="Q81" s="127">
        <f t="shared" si="54"/>
        <v>17</v>
      </c>
      <c r="R81" s="127">
        <f t="shared" si="55"/>
        <v>-7</v>
      </c>
      <c r="S81" s="170">
        <f>_xll.GetPrice(S$2,  , "Mid", EOMONTH($A81, 0))</f>
        <v>101</v>
      </c>
      <c r="T81" s="126">
        <f t="shared" si="56"/>
        <v>10.5</v>
      </c>
      <c r="U81" s="151">
        <f>_xll.GetPrice(U$2,  , "Mid", EOMONTH($A81, 0))</f>
        <v>100.5</v>
      </c>
      <c r="V81" s="127">
        <f t="shared" si="57"/>
        <v>13.5</v>
      </c>
      <c r="W81" s="127">
        <f t="shared" si="58"/>
        <v>-0.5</v>
      </c>
      <c r="X81" s="151">
        <f>_xll.GetPrice(X$2,  , "Mid", EOMONTH($A81, 0))</f>
        <v>89</v>
      </c>
      <c r="Y81" s="127">
        <f t="shared" si="59"/>
        <v>13</v>
      </c>
      <c r="Z81" s="127">
        <f t="shared" si="60"/>
        <v>-12</v>
      </c>
      <c r="AA81" s="151">
        <f>_xll.GetPrice(AA$2,  , "Mid", EOMONTH($A81, 0))</f>
        <v>100.5</v>
      </c>
      <c r="AB81" s="127">
        <f t="shared" si="61"/>
        <v>-0.5</v>
      </c>
      <c r="AC81" s="151">
        <f>_xll.GetPrice(AC$2,  , "Mid", EOMONTH($A81, 0))</f>
        <v>102</v>
      </c>
      <c r="AD81" s="127">
        <f t="shared" si="62"/>
        <v>1.5</v>
      </c>
      <c r="AE81" s="127">
        <f t="shared" si="63"/>
        <v>1.5</v>
      </c>
      <c r="AF81" s="151">
        <f>_xll.GetPrice(AF$2,  , "Mid", EOMONTH($A81, 0))</f>
        <v>94</v>
      </c>
      <c r="AG81" s="127">
        <f t="shared" si="64"/>
        <v>5</v>
      </c>
      <c r="AH81" s="127">
        <f t="shared" si="65"/>
        <v>-8</v>
      </c>
      <c r="AI81" s="157">
        <f t="shared" si="33"/>
        <v>89.069776785714282</v>
      </c>
      <c r="AJ81" s="156">
        <f t="shared" si="34"/>
        <v>86.1171875</v>
      </c>
      <c r="AK81" s="156">
        <f t="shared" si="35"/>
        <v>85.625089285714282</v>
      </c>
      <c r="AL81" s="156">
        <f t="shared" si="36"/>
        <v>74.798928571428561</v>
      </c>
      <c r="AM81" s="156">
        <f t="shared" si="37"/>
        <v>98.419642857142861</v>
      </c>
      <c r="AN81" s="156">
        <f t="shared" si="38"/>
        <v>164.36080357142856</v>
      </c>
      <c r="AO81" s="156">
        <f t="shared" si="39"/>
        <v>100.88013392857142</v>
      </c>
      <c r="AP81" s="156">
        <f t="shared" si="40"/>
        <v>91.530267857142846</v>
      </c>
      <c r="AQ81" s="160">
        <f t="shared" si="41"/>
        <v>99.403839285714284</v>
      </c>
      <c r="AR81" s="156">
        <f t="shared" si="42"/>
        <v>98.911741071428565</v>
      </c>
      <c r="AS81" s="156">
        <f t="shared" si="43"/>
        <v>87.593482142857141</v>
      </c>
      <c r="AT81" s="156">
        <f t="shared" si="44"/>
        <v>98.911741071428565</v>
      </c>
      <c r="AU81" s="156">
        <f t="shared" si="45"/>
        <v>100.38803571428571</v>
      </c>
      <c r="AV81" s="156">
        <f t="shared" si="46"/>
        <v>92.514464285714268</v>
      </c>
    </row>
    <row r="82" spans="1:48" x14ac:dyDescent="0.3">
      <c r="A82" s="124">
        <v>36251</v>
      </c>
      <c r="B82" s="170">
        <f>_xll.GetPrice(B$2,  , "Mid", EOMONTH($A82, 0))</f>
        <v>90.5</v>
      </c>
      <c r="C82" s="151">
        <f>_xll.GetPrice(C$2,  , "Mid", EOMONTH($A82, 0))</f>
        <v>87.5</v>
      </c>
      <c r="D82" s="126">
        <f t="shared" si="47"/>
        <v>-3</v>
      </c>
      <c r="E82" s="151">
        <f>_xll.GetPrice(E$2,  , "Mid", EOMONTH($A82, 0))</f>
        <v>87</v>
      </c>
      <c r="F82" s="127">
        <f t="shared" si="48"/>
        <v>-3.5</v>
      </c>
      <c r="G82" s="151">
        <f>_xll.GetPrice(G$2,  , "Mid", EOMONTH($A82, 0))</f>
        <v>76</v>
      </c>
      <c r="H82" s="127">
        <f t="shared" si="49"/>
        <v>-14.5</v>
      </c>
      <c r="I82" s="151">
        <f>_xll.GetPrice(I$2,  , "Mid", EOMONTH($A82, 0))</f>
        <v>100</v>
      </c>
      <c r="J82" s="127">
        <f t="shared" si="50"/>
        <v>9.5</v>
      </c>
      <c r="K82" s="151">
        <f>_xll.GetPrice(K$2,  , "Mid", EOMONTH($A82, 0))</f>
        <v>167</v>
      </c>
      <c r="L82" s="127">
        <f t="shared" si="51"/>
        <v>76.5</v>
      </c>
      <c r="M82" s="151">
        <f>_xll.GetPrice(M$2,  , "Mid", EOMONTH($A82, 0))</f>
        <v>102.5</v>
      </c>
      <c r="N82" s="127">
        <f t="shared" si="52"/>
        <v>15.5</v>
      </c>
      <c r="O82" s="127">
        <f t="shared" si="53"/>
        <v>2.5</v>
      </c>
      <c r="P82" s="151">
        <f>_xll.GetPrice(P$2,  , "Mid", EOMONTH($A82, 0))</f>
        <v>95</v>
      </c>
      <c r="Q82" s="127">
        <f t="shared" si="54"/>
        <v>19</v>
      </c>
      <c r="R82" s="127">
        <f t="shared" si="55"/>
        <v>-5</v>
      </c>
      <c r="S82" s="170">
        <f>_xll.GetPrice(S$2,  , "Mid", EOMONTH($A82, 0))</f>
        <v>101</v>
      </c>
      <c r="T82" s="126">
        <f t="shared" si="56"/>
        <v>10.5</v>
      </c>
      <c r="U82" s="151">
        <f>_xll.GetPrice(U$2,  , "Mid", EOMONTH($A82, 0))</f>
        <v>97.5</v>
      </c>
      <c r="V82" s="127">
        <f t="shared" si="57"/>
        <v>10.5</v>
      </c>
      <c r="W82" s="127">
        <f t="shared" si="58"/>
        <v>-3.5</v>
      </c>
      <c r="X82" s="151">
        <f>_xll.GetPrice(X$2,  , "Mid", EOMONTH($A82, 0))</f>
        <v>89</v>
      </c>
      <c r="Y82" s="127">
        <f t="shared" si="59"/>
        <v>13</v>
      </c>
      <c r="Z82" s="127">
        <f t="shared" si="60"/>
        <v>-12</v>
      </c>
      <c r="AA82" s="151">
        <f>_xll.GetPrice(AA$2,  , "Mid", EOMONTH($A82, 0))</f>
        <v>100.5</v>
      </c>
      <c r="AB82" s="127">
        <f t="shared" si="61"/>
        <v>-0.5</v>
      </c>
      <c r="AC82" s="151">
        <f>_xll.GetPrice(AC$2,  , "Mid", EOMONTH($A82, 0))</f>
        <v>101</v>
      </c>
      <c r="AD82" s="127">
        <f t="shared" si="62"/>
        <v>3.5</v>
      </c>
      <c r="AE82" s="127">
        <f t="shared" si="63"/>
        <v>0.5</v>
      </c>
      <c r="AF82" s="151">
        <f>_xll.GetPrice(AF$2,  , "Mid", EOMONTH($A82, 0))</f>
        <v>94</v>
      </c>
      <c r="AG82" s="127">
        <f t="shared" si="64"/>
        <v>5</v>
      </c>
      <c r="AH82" s="127">
        <f t="shared" si="65"/>
        <v>-7</v>
      </c>
      <c r="AI82" s="157">
        <f t="shared" si="33"/>
        <v>89.069776785714282</v>
      </c>
      <c r="AJ82" s="156">
        <f t="shared" si="34"/>
        <v>86.1171875</v>
      </c>
      <c r="AK82" s="156">
        <f t="shared" si="35"/>
        <v>85.625089285714282</v>
      </c>
      <c r="AL82" s="156">
        <f t="shared" si="36"/>
        <v>74.798928571428561</v>
      </c>
      <c r="AM82" s="156">
        <f t="shared" si="37"/>
        <v>98.419642857142861</v>
      </c>
      <c r="AN82" s="156">
        <f t="shared" si="38"/>
        <v>164.36080357142856</v>
      </c>
      <c r="AO82" s="156">
        <f t="shared" si="39"/>
        <v>100.88013392857142</v>
      </c>
      <c r="AP82" s="156">
        <f t="shared" si="40"/>
        <v>93.49866071428572</v>
      </c>
      <c r="AQ82" s="160">
        <f t="shared" si="41"/>
        <v>99.403839285714284</v>
      </c>
      <c r="AR82" s="156">
        <f t="shared" si="42"/>
        <v>95.959151785714283</v>
      </c>
      <c r="AS82" s="156">
        <f t="shared" si="43"/>
        <v>87.593482142857141</v>
      </c>
      <c r="AT82" s="156">
        <f t="shared" si="44"/>
        <v>98.911741071428565</v>
      </c>
      <c r="AU82" s="156">
        <f t="shared" si="45"/>
        <v>99.403839285714284</v>
      </c>
      <c r="AV82" s="156">
        <f t="shared" si="46"/>
        <v>92.514464285714268</v>
      </c>
    </row>
    <row r="83" spans="1:48" x14ac:dyDescent="0.3">
      <c r="A83" s="124">
        <v>36281</v>
      </c>
      <c r="B83" s="170">
        <f>_xll.GetPrice(B$2,  , "Mid", EOMONTH($A83, 0))</f>
        <v>100.5</v>
      </c>
      <c r="C83" s="151">
        <f>_xll.GetPrice(C$2,  , "Mid", EOMONTH($A83, 0))</f>
        <v>97.5</v>
      </c>
      <c r="D83" s="126">
        <f t="shared" si="47"/>
        <v>-3</v>
      </c>
      <c r="E83" s="151">
        <f>_xll.GetPrice(E$2,  , "Mid", EOMONTH($A83, 0))</f>
        <v>92.5</v>
      </c>
      <c r="F83" s="127">
        <f t="shared" si="48"/>
        <v>-8</v>
      </c>
      <c r="G83" s="151">
        <f>_xll.GetPrice(G$2,  , "Mid", EOMONTH($A83, 0))</f>
        <v>82</v>
      </c>
      <c r="H83" s="127">
        <f t="shared" si="49"/>
        <v>-18.5</v>
      </c>
      <c r="I83" s="151">
        <f>_xll.GetPrice(I$2,  , "Mid", EOMONTH($A83, 0))</f>
        <v>111.5</v>
      </c>
      <c r="J83" s="127">
        <f t="shared" si="50"/>
        <v>11</v>
      </c>
      <c r="K83" s="151">
        <f>_xll.GetPrice(K$2,  , "Mid", EOMONTH($A83, 0))</f>
        <v>172</v>
      </c>
      <c r="L83" s="127">
        <f t="shared" si="51"/>
        <v>71.5</v>
      </c>
      <c r="M83" s="151">
        <f>_xll.GetPrice(M$2,  , "Mid", EOMONTH($A83, 0))</f>
        <v>108</v>
      </c>
      <c r="N83" s="127">
        <f t="shared" si="52"/>
        <v>15.5</v>
      </c>
      <c r="O83" s="127">
        <f t="shared" si="53"/>
        <v>-3.5</v>
      </c>
      <c r="P83" s="151">
        <f>_xll.GetPrice(P$2,  , "Mid", EOMONTH($A83, 0))</f>
        <v>101</v>
      </c>
      <c r="Q83" s="127">
        <f t="shared" si="54"/>
        <v>19</v>
      </c>
      <c r="R83" s="127">
        <f t="shared" si="55"/>
        <v>-10.5</v>
      </c>
      <c r="S83" s="170">
        <f>_xll.GetPrice(S$2,  , "Mid", EOMONTH($A83, 0))</f>
        <v>113</v>
      </c>
      <c r="T83" s="126">
        <f t="shared" si="56"/>
        <v>12.5</v>
      </c>
      <c r="U83" s="151">
        <f>_xll.GetPrice(U$2,  , "Mid", EOMONTH($A83, 0))</f>
        <v>107.5</v>
      </c>
      <c r="V83" s="127">
        <f t="shared" si="57"/>
        <v>15</v>
      </c>
      <c r="W83" s="127">
        <f t="shared" si="58"/>
        <v>-5.5</v>
      </c>
      <c r="X83" s="151">
        <f>_xll.GetPrice(X$2,  , "Mid", EOMONTH($A83, 0))</f>
        <v>101</v>
      </c>
      <c r="Y83" s="127">
        <f t="shared" si="59"/>
        <v>19</v>
      </c>
      <c r="Z83" s="127">
        <f t="shared" si="60"/>
        <v>-12</v>
      </c>
      <c r="AA83" s="151">
        <f>_xll.GetPrice(AA$2,  , "Mid", EOMONTH($A83, 0))</f>
        <v>111.5</v>
      </c>
      <c r="AB83" s="127">
        <f t="shared" si="61"/>
        <v>-1.5</v>
      </c>
      <c r="AC83" s="151">
        <f>_xll.GetPrice(AC$2,  , "Mid", EOMONTH($A83, 0))</f>
        <v>110</v>
      </c>
      <c r="AD83" s="127">
        <f t="shared" si="62"/>
        <v>2.5</v>
      </c>
      <c r="AE83" s="127">
        <f t="shared" si="63"/>
        <v>-1.5</v>
      </c>
      <c r="AF83" s="151">
        <f>_xll.GetPrice(AF$2,  , "Mid", EOMONTH($A83, 0))</f>
        <v>101</v>
      </c>
      <c r="AG83" s="127">
        <f t="shared" si="64"/>
        <v>0</v>
      </c>
      <c r="AH83" s="127">
        <f t="shared" si="65"/>
        <v>-9</v>
      </c>
      <c r="AI83" s="157">
        <f t="shared" si="33"/>
        <v>98.911741071428565</v>
      </c>
      <c r="AJ83" s="156">
        <f t="shared" si="34"/>
        <v>95.959151785714283</v>
      </c>
      <c r="AK83" s="156">
        <f t="shared" si="35"/>
        <v>91.038169642857142</v>
      </c>
      <c r="AL83" s="156">
        <f t="shared" si="36"/>
        <v>80.70410714285714</v>
      </c>
      <c r="AM83" s="156">
        <f t="shared" si="37"/>
        <v>109.73790178571427</v>
      </c>
      <c r="AN83" s="156">
        <f t="shared" si="38"/>
        <v>169.28178571428572</v>
      </c>
      <c r="AO83" s="156">
        <f t="shared" si="39"/>
        <v>106.29321428571428</v>
      </c>
      <c r="AP83" s="156">
        <f t="shared" si="40"/>
        <v>99.403839285714284</v>
      </c>
      <c r="AQ83" s="160">
        <f t="shared" si="41"/>
        <v>111.21419642857143</v>
      </c>
      <c r="AR83" s="156">
        <f t="shared" si="42"/>
        <v>105.80111607142857</v>
      </c>
      <c r="AS83" s="156">
        <f t="shared" si="43"/>
        <v>99.403839285714284</v>
      </c>
      <c r="AT83" s="156">
        <f t="shared" si="44"/>
        <v>109.73790178571427</v>
      </c>
      <c r="AU83" s="156">
        <f t="shared" si="45"/>
        <v>108.26160714285713</v>
      </c>
      <c r="AV83" s="156">
        <f t="shared" si="46"/>
        <v>99.403839285714284</v>
      </c>
    </row>
    <row r="84" spans="1:48" x14ac:dyDescent="0.3">
      <c r="A84" s="124">
        <v>36312</v>
      </c>
      <c r="B84" s="170">
        <f>_xll.GetPrice(B$2,  , "Mid", EOMONTH($A84, 0))</f>
        <v>104.5</v>
      </c>
      <c r="C84" s="151">
        <f>_xll.GetPrice(C$2,  , "Mid", EOMONTH($A84, 0))</f>
        <v>97.5</v>
      </c>
      <c r="D84" s="126">
        <f t="shared" si="47"/>
        <v>-7</v>
      </c>
      <c r="E84" s="151">
        <f>_xll.GetPrice(E$2,  , "Mid", EOMONTH($A84, 0))</f>
        <v>92.5</v>
      </c>
      <c r="F84" s="127">
        <f t="shared" si="48"/>
        <v>-12</v>
      </c>
      <c r="G84" s="151">
        <f>_xll.GetPrice(G$2,  , "Mid", EOMONTH($A84, 0))</f>
        <v>85</v>
      </c>
      <c r="H84" s="127">
        <f t="shared" si="49"/>
        <v>-19.5</v>
      </c>
      <c r="I84" s="151">
        <f>_xll.GetPrice(I$2,  , "Mid", EOMONTH($A84, 0))</f>
        <v>115</v>
      </c>
      <c r="J84" s="127">
        <f t="shared" si="50"/>
        <v>10.5</v>
      </c>
      <c r="K84" s="151">
        <f>_xll.GetPrice(K$2,  , "Mid", EOMONTH($A84, 0))</f>
        <v>175</v>
      </c>
      <c r="L84" s="127">
        <f t="shared" si="51"/>
        <v>70.5</v>
      </c>
      <c r="M84" s="151">
        <f>_xll.GetPrice(M$2,  , "Mid", EOMONTH($A84, 0))</f>
        <v>108</v>
      </c>
      <c r="N84" s="127">
        <f t="shared" si="52"/>
        <v>15.5</v>
      </c>
      <c r="O84" s="127">
        <f t="shared" si="53"/>
        <v>-7</v>
      </c>
      <c r="P84" s="151">
        <f>_xll.GetPrice(P$2,  , "Mid", EOMONTH($A84, 0))</f>
        <v>101</v>
      </c>
      <c r="Q84" s="127">
        <f t="shared" si="54"/>
        <v>16</v>
      </c>
      <c r="R84" s="127">
        <f t="shared" si="55"/>
        <v>-14</v>
      </c>
      <c r="S84" s="170">
        <f>_xll.GetPrice(S$2,  , "Mid", EOMONTH($A84, 0))</f>
        <v>115</v>
      </c>
      <c r="T84" s="126">
        <f t="shared" si="56"/>
        <v>10.5</v>
      </c>
      <c r="U84" s="151">
        <f>_xll.GetPrice(U$2,  , "Mid", EOMONTH($A84, 0))</f>
        <v>110.5</v>
      </c>
      <c r="V84" s="127">
        <f t="shared" si="57"/>
        <v>18</v>
      </c>
      <c r="W84" s="127">
        <f t="shared" si="58"/>
        <v>-4.5</v>
      </c>
      <c r="X84" s="151">
        <f>_xll.GetPrice(X$2,  , "Mid", EOMONTH($A84, 0))</f>
        <v>115</v>
      </c>
      <c r="Y84" s="127">
        <f t="shared" si="59"/>
        <v>30</v>
      </c>
      <c r="Z84" s="127">
        <f t="shared" si="60"/>
        <v>0</v>
      </c>
      <c r="AA84" s="151">
        <f>_xll.GetPrice(AA$2,  , "Mid", EOMONTH($A84, 0))</f>
        <v>115</v>
      </c>
      <c r="AB84" s="127">
        <f t="shared" si="61"/>
        <v>0</v>
      </c>
      <c r="AC84" s="151">
        <f>_xll.GetPrice(AC$2,  , "Mid", EOMONTH($A84, 0))</f>
        <v>113</v>
      </c>
      <c r="AD84" s="127">
        <f t="shared" si="62"/>
        <v>2.5</v>
      </c>
      <c r="AE84" s="127">
        <f t="shared" si="63"/>
        <v>-2</v>
      </c>
      <c r="AF84" s="151">
        <f>_xll.GetPrice(AF$2,  , "Mid", EOMONTH($A84, 0))</f>
        <v>110</v>
      </c>
      <c r="AG84" s="127">
        <f t="shared" si="64"/>
        <v>-5</v>
      </c>
      <c r="AH84" s="127">
        <f t="shared" si="65"/>
        <v>-3</v>
      </c>
      <c r="AI84" s="157">
        <f t="shared" si="33"/>
        <v>102.84852678571428</v>
      </c>
      <c r="AJ84" s="156">
        <f t="shared" si="34"/>
        <v>95.959151785714283</v>
      </c>
      <c r="AK84" s="156">
        <f t="shared" si="35"/>
        <v>91.038169642857142</v>
      </c>
      <c r="AL84" s="156">
        <f t="shared" si="36"/>
        <v>83.656696428571422</v>
      </c>
      <c r="AM84" s="156">
        <f t="shared" si="37"/>
        <v>113.18258928571427</v>
      </c>
      <c r="AN84" s="156">
        <f t="shared" si="38"/>
        <v>172.234375</v>
      </c>
      <c r="AO84" s="156">
        <f t="shared" si="39"/>
        <v>106.29321428571428</v>
      </c>
      <c r="AP84" s="156">
        <f t="shared" si="40"/>
        <v>99.403839285714284</v>
      </c>
      <c r="AQ84" s="160">
        <f t="shared" si="41"/>
        <v>113.18258928571427</v>
      </c>
      <c r="AR84" s="156">
        <f t="shared" si="42"/>
        <v>108.75370535714285</v>
      </c>
      <c r="AS84" s="156">
        <f t="shared" si="43"/>
        <v>113.18258928571427</v>
      </c>
      <c r="AT84" s="156">
        <f t="shared" si="44"/>
        <v>113.18258928571427</v>
      </c>
      <c r="AU84" s="156">
        <f t="shared" si="45"/>
        <v>111.21419642857143</v>
      </c>
      <c r="AV84" s="156">
        <f t="shared" si="46"/>
        <v>108.26160714285713</v>
      </c>
    </row>
    <row r="85" spans="1:48" x14ac:dyDescent="0.3">
      <c r="A85" s="124">
        <v>36342</v>
      </c>
      <c r="B85" s="170">
        <f>_xll.GetPrice(B$2,  , "Mid", EOMONTH($A85, 0))</f>
        <v>100.5</v>
      </c>
      <c r="C85" s="151">
        <f>_xll.GetPrice(C$2,  , "Mid", EOMONTH($A85, 0))</f>
        <v>93.5</v>
      </c>
      <c r="D85" s="126">
        <f t="shared" si="47"/>
        <v>-7</v>
      </c>
      <c r="E85" s="151">
        <f>_xll.GetPrice(E$2,  , "Mid", EOMONTH($A85, 0))</f>
        <v>92.5</v>
      </c>
      <c r="F85" s="127">
        <f t="shared" si="48"/>
        <v>-8</v>
      </c>
      <c r="G85" s="151">
        <f>_xll.GetPrice(G$2,  , "Mid", EOMONTH($A85, 0))</f>
        <v>85</v>
      </c>
      <c r="H85" s="127">
        <f t="shared" si="49"/>
        <v>-15.5</v>
      </c>
      <c r="I85" s="151">
        <f>_xll.GetPrice(I$2,  , "Mid", EOMONTH($A85, 0))</f>
        <v>108</v>
      </c>
      <c r="J85" s="127">
        <f t="shared" si="50"/>
        <v>7.5</v>
      </c>
      <c r="K85" s="151">
        <f>_xll.GetPrice(K$2,  , "Mid", EOMONTH($A85, 0))</f>
        <v>175</v>
      </c>
      <c r="L85" s="127">
        <f t="shared" si="51"/>
        <v>74.5</v>
      </c>
      <c r="M85" s="151">
        <f>_xll.GetPrice(M$2,  , "Mid", EOMONTH($A85, 0))</f>
        <v>101</v>
      </c>
      <c r="N85" s="127">
        <f t="shared" si="52"/>
        <v>8.5</v>
      </c>
      <c r="O85" s="127">
        <f t="shared" si="53"/>
        <v>-7</v>
      </c>
      <c r="P85" s="151">
        <f>_xll.GetPrice(P$2,  , "Mid", EOMONTH($A85, 0))</f>
        <v>91</v>
      </c>
      <c r="Q85" s="127">
        <f t="shared" si="54"/>
        <v>6</v>
      </c>
      <c r="R85" s="127">
        <f t="shared" si="55"/>
        <v>-17</v>
      </c>
      <c r="S85" s="170">
        <f>_xll.GetPrice(S$2,  , "Mid", EOMONTH($A85, 0))</f>
        <v>115</v>
      </c>
      <c r="T85" s="126">
        <f t="shared" si="56"/>
        <v>14.5</v>
      </c>
      <c r="U85" s="151">
        <f>_xll.GetPrice(U$2,  , "Mid", EOMONTH($A85, 0))</f>
        <v>110.5</v>
      </c>
      <c r="V85" s="127">
        <f t="shared" si="57"/>
        <v>18</v>
      </c>
      <c r="W85" s="127">
        <f t="shared" si="58"/>
        <v>-4.5</v>
      </c>
      <c r="X85" s="151">
        <f>_xll.GetPrice(X$2,  , "Mid", EOMONTH($A85, 0))</f>
        <v>115</v>
      </c>
      <c r="Y85" s="127">
        <f t="shared" si="59"/>
        <v>30</v>
      </c>
      <c r="Z85" s="127">
        <f t="shared" si="60"/>
        <v>0</v>
      </c>
      <c r="AA85" s="151">
        <f>_xll.GetPrice(AA$2,  , "Mid", EOMONTH($A85, 0))</f>
        <v>115</v>
      </c>
      <c r="AB85" s="127">
        <f t="shared" si="61"/>
        <v>0</v>
      </c>
      <c r="AC85" s="151">
        <f>_xll.GetPrice(AC$2,  , "Mid", EOMONTH($A85, 0))</f>
        <v>113</v>
      </c>
      <c r="AD85" s="127">
        <f t="shared" si="62"/>
        <v>2.5</v>
      </c>
      <c r="AE85" s="127">
        <f t="shared" si="63"/>
        <v>-2</v>
      </c>
      <c r="AF85" s="151">
        <f>_xll.GetPrice(AF$2,  , "Mid", EOMONTH($A85, 0))</f>
        <v>110</v>
      </c>
      <c r="AG85" s="127">
        <f t="shared" si="64"/>
        <v>-5</v>
      </c>
      <c r="AH85" s="127">
        <f t="shared" si="65"/>
        <v>-3</v>
      </c>
      <c r="AI85" s="157">
        <f t="shared" si="33"/>
        <v>98.911741071428565</v>
      </c>
      <c r="AJ85" s="156">
        <f t="shared" si="34"/>
        <v>92.022366071428564</v>
      </c>
      <c r="AK85" s="156">
        <f t="shared" si="35"/>
        <v>91.038169642857142</v>
      </c>
      <c r="AL85" s="156">
        <f t="shared" si="36"/>
        <v>83.656696428571422</v>
      </c>
      <c r="AM85" s="156">
        <f t="shared" si="37"/>
        <v>106.29321428571428</v>
      </c>
      <c r="AN85" s="156">
        <f t="shared" si="38"/>
        <v>172.234375</v>
      </c>
      <c r="AO85" s="156">
        <f t="shared" si="39"/>
        <v>99.403839285714284</v>
      </c>
      <c r="AP85" s="156">
        <f t="shared" si="40"/>
        <v>89.561875000000001</v>
      </c>
      <c r="AQ85" s="160">
        <f t="shared" si="41"/>
        <v>113.18258928571427</v>
      </c>
      <c r="AR85" s="156">
        <f t="shared" si="42"/>
        <v>108.75370535714285</v>
      </c>
      <c r="AS85" s="156">
        <f t="shared" si="43"/>
        <v>113.18258928571427</v>
      </c>
      <c r="AT85" s="156">
        <f t="shared" si="44"/>
        <v>113.18258928571427</v>
      </c>
      <c r="AU85" s="156">
        <f t="shared" si="45"/>
        <v>111.21419642857143</v>
      </c>
      <c r="AV85" s="156">
        <f t="shared" si="46"/>
        <v>108.26160714285713</v>
      </c>
    </row>
    <row r="86" spans="1:48" x14ac:dyDescent="0.3">
      <c r="A86" s="124">
        <v>36373</v>
      </c>
      <c r="B86" s="170">
        <f>_xll.GetPrice(B$2,  , "Mid", EOMONTH($A86, 0))</f>
        <v>106.5</v>
      </c>
      <c r="C86" s="151">
        <f>_xll.GetPrice(C$2,  , "Mid", EOMONTH($A86, 0))</f>
        <v>98.5</v>
      </c>
      <c r="D86" s="126">
        <f t="shared" si="47"/>
        <v>-8</v>
      </c>
      <c r="E86" s="151">
        <f>_xll.GetPrice(E$2,  , "Mid", EOMONTH($A86, 0))</f>
        <v>102.5</v>
      </c>
      <c r="F86" s="127">
        <f t="shared" si="48"/>
        <v>-4</v>
      </c>
      <c r="G86" s="151">
        <f>_xll.GetPrice(G$2,  , "Mid", EOMONTH($A86, 0))</f>
        <v>90</v>
      </c>
      <c r="H86" s="127">
        <f t="shared" si="49"/>
        <v>-16.5</v>
      </c>
      <c r="I86" s="151">
        <f>_xll.GetPrice(I$2,  , "Mid", EOMONTH($A86, 0))</f>
        <v>111.5</v>
      </c>
      <c r="J86" s="127">
        <f t="shared" si="50"/>
        <v>5</v>
      </c>
      <c r="K86" s="151">
        <f>_xll.GetPrice(K$2,  , "Mid", EOMONTH($A86, 0))</f>
        <v>180</v>
      </c>
      <c r="L86" s="127">
        <f t="shared" si="51"/>
        <v>73.5</v>
      </c>
      <c r="M86" s="151">
        <f>_xll.GetPrice(M$2,  , "Mid", EOMONTH($A86, 0))</f>
        <v>113</v>
      </c>
      <c r="N86" s="127">
        <f t="shared" si="52"/>
        <v>10.5</v>
      </c>
      <c r="O86" s="127">
        <f t="shared" si="53"/>
        <v>1.5</v>
      </c>
      <c r="P86" s="151">
        <f>_xll.GetPrice(P$2,  , "Mid", EOMONTH($A86, 0))</f>
        <v>101</v>
      </c>
      <c r="Q86" s="127">
        <f t="shared" si="54"/>
        <v>11</v>
      </c>
      <c r="R86" s="127">
        <f t="shared" si="55"/>
        <v>-10.5</v>
      </c>
      <c r="S86" s="170">
        <f>_xll.GetPrice(S$2,  , "Mid", EOMONTH($A86, 0))</f>
        <v>125.5</v>
      </c>
      <c r="T86" s="126">
        <f t="shared" si="56"/>
        <v>19</v>
      </c>
      <c r="U86" s="151">
        <f>_xll.GetPrice(U$2,  , "Mid", EOMONTH($A86, 0))</f>
        <v>126</v>
      </c>
      <c r="V86" s="127">
        <f t="shared" si="57"/>
        <v>23.5</v>
      </c>
      <c r="W86" s="127">
        <f t="shared" si="58"/>
        <v>0.5</v>
      </c>
      <c r="X86" s="151">
        <f>_xll.GetPrice(X$2,  , "Mid", EOMONTH($A86, 0))</f>
        <v>115</v>
      </c>
      <c r="Y86" s="127">
        <f t="shared" si="59"/>
        <v>25</v>
      </c>
      <c r="Z86" s="127">
        <f t="shared" si="60"/>
        <v>-10.5</v>
      </c>
      <c r="AA86" s="151">
        <f>_xll.GetPrice(AA$2,  , "Mid", EOMONTH($A86, 0))</f>
        <v>128</v>
      </c>
      <c r="AB86" s="127">
        <f t="shared" si="61"/>
        <v>2.5</v>
      </c>
      <c r="AC86" s="151">
        <f>_xll.GetPrice(AC$2,  , "Mid", EOMONTH($A86, 0))</f>
        <v>125</v>
      </c>
      <c r="AD86" s="127">
        <f t="shared" si="62"/>
        <v>-1</v>
      </c>
      <c r="AE86" s="127">
        <f t="shared" si="63"/>
        <v>-3</v>
      </c>
      <c r="AF86" s="151">
        <f>_xll.GetPrice(AF$2,  , "Mid", EOMONTH($A86, 0))</f>
        <v>120</v>
      </c>
      <c r="AG86" s="127">
        <f t="shared" si="64"/>
        <v>5</v>
      </c>
      <c r="AH86" s="127">
        <f t="shared" si="65"/>
        <v>-5</v>
      </c>
      <c r="AI86" s="157">
        <f t="shared" si="33"/>
        <v>104.81691964285713</v>
      </c>
      <c r="AJ86" s="156">
        <f t="shared" si="34"/>
        <v>96.94334821428572</v>
      </c>
      <c r="AK86" s="156">
        <f t="shared" si="35"/>
        <v>100.88013392857142</v>
      </c>
      <c r="AL86" s="156">
        <f t="shared" si="36"/>
        <v>88.577678571428578</v>
      </c>
      <c r="AM86" s="156">
        <f t="shared" si="37"/>
        <v>109.73790178571427</v>
      </c>
      <c r="AN86" s="156">
        <f t="shared" si="38"/>
        <v>177.15535714285716</v>
      </c>
      <c r="AO86" s="156">
        <f t="shared" si="39"/>
        <v>111.21419642857143</v>
      </c>
      <c r="AP86" s="156">
        <f t="shared" si="40"/>
        <v>99.403839285714284</v>
      </c>
      <c r="AQ86" s="160">
        <f t="shared" si="41"/>
        <v>123.51665178571429</v>
      </c>
      <c r="AR86" s="156">
        <f t="shared" si="42"/>
        <v>124.00874999999999</v>
      </c>
      <c r="AS86" s="156">
        <f t="shared" si="43"/>
        <v>113.18258928571427</v>
      </c>
      <c r="AT86" s="156">
        <f t="shared" si="44"/>
        <v>125.97714285714285</v>
      </c>
      <c r="AU86" s="156">
        <f t="shared" si="45"/>
        <v>123.02455357142857</v>
      </c>
      <c r="AV86" s="156">
        <f t="shared" si="46"/>
        <v>118.10357142857141</v>
      </c>
    </row>
    <row r="87" spans="1:48" x14ac:dyDescent="0.3">
      <c r="A87" s="124">
        <v>36404</v>
      </c>
      <c r="B87" s="170">
        <f>_xll.GetPrice(B$2,  , "Mid", EOMONTH($A87, 0))</f>
        <v>106.5</v>
      </c>
      <c r="C87" s="151">
        <f>_xll.GetPrice(C$2,  , "Mid", EOMONTH($A87, 0))</f>
        <v>98.5</v>
      </c>
      <c r="D87" s="126">
        <f t="shared" si="47"/>
        <v>-8</v>
      </c>
      <c r="E87" s="151">
        <f>_xll.GetPrice(E$2,  , "Mid", EOMONTH($A87, 0))</f>
        <v>102.5</v>
      </c>
      <c r="F87" s="127">
        <f t="shared" si="48"/>
        <v>-4</v>
      </c>
      <c r="G87" s="151">
        <f>_xll.GetPrice(G$2,  , "Mid", EOMONTH($A87, 0))</f>
        <v>90</v>
      </c>
      <c r="H87" s="127">
        <f t="shared" si="49"/>
        <v>-16.5</v>
      </c>
      <c r="I87" s="151">
        <f>_xll.GetPrice(I$2,  , "Mid", EOMONTH($A87, 0))</f>
        <v>111.5</v>
      </c>
      <c r="J87" s="127">
        <f t="shared" si="50"/>
        <v>5</v>
      </c>
      <c r="K87" s="151">
        <f>_xll.GetPrice(K$2,  , "Mid", EOMONTH($A87, 0))</f>
        <v>180</v>
      </c>
      <c r="L87" s="127">
        <f t="shared" si="51"/>
        <v>73.5</v>
      </c>
      <c r="M87" s="151">
        <f>_xll.GetPrice(M$2,  , "Mid", EOMONTH($A87, 0))</f>
        <v>113</v>
      </c>
      <c r="N87" s="127">
        <f t="shared" si="52"/>
        <v>10.5</v>
      </c>
      <c r="O87" s="127">
        <f t="shared" si="53"/>
        <v>1.5</v>
      </c>
      <c r="P87" s="151">
        <f>_xll.GetPrice(P$2,  , "Mid", EOMONTH($A87, 0))</f>
        <v>105</v>
      </c>
      <c r="Q87" s="127">
        <f t="shared" si="54"/>
        <v>15</v>
      </c>
      <c r="R87" s="127">
        <f t="shared" si="55"/>
        <v>-6.5</v>
      </c>
      <c r="S87" s="170">
        <f>_xll.GetPrice(S$2,  , "Mid", EOMONTH($A87, 0))</f>
        <v>125.5</v>
      </c>
      <c r="T87" s="126">
        <f t="shared" si="56"/>
        <v>19</v>
      </c>
      <c r="U87" s="151">
        <f>_xll.GetPrice(U$2,  , "Mid", EOMONTH($A87, 0))</f>
        <v>126</v>
      </c>
      <c r="V87" s="127">
        <f t="shared" si="57"/>
        <v>23.5</v>
      </c>
      <c r="W87" s="127">
        <f t="shared" si="58"/>
        <v>0.5</v>
      </c>
      <c r="X87" s="151">
        <f>_xll.GetPrice(X$2,  , "Mid", EOMONTH($A87, 0))</f>
        <v>115</v>
      </c>
      <c r="Y87" s="127">
        <f t="shared" si="59"/>
        <v>25</v>
      </c>
      <c r="Z87" s="127">
        <f t="shared" si="60"/>
        <v>-10.5</v>
      </c>
      <c r="AA87" s="151">
        <f>_xll.GetPrice(AA$2,  , "Mid", EOMONTH($A87, 0))</f>
        <v>128</v>
      </c>
      <c r="AB87" s="127">
        <f t="shared" si="61"/>
        <v>2.5</v>
      </c>
      <c r="AC87" s="151">
        <f>_xll.GetPrice(AC$2,  , "Mid", EOMONTH($A87, 0))</f>
        <v>125</v>
      </c>
      <c r="AD87" s="127">
        <f t="shared" si="62"/>
        <v>-1</v>
      </c>
      <c r="AE87" s="127">
        <f t="shared" si="63"/>
        <v>-3</v>
      </c>
      <c r="AF87" s="151">
        <f>_xll.GetPrice(AF$2,  , "Mid", EOMONTH($A87, 0))</f>
        <v>120</v>
      </c>
      <c r="AG87" s="127">
        <f t="shared" si="64"/>
        <v>5</v>
      </c>
      <c r="AH87" s="127">
        <f t="shared" si="65"/>
        <v>-5</v>
      </c>
      <c r="AI87" s="157">
        <f t="shared" si="33"/>
        <v>104.81691964285713</v>
      </c>
      <c r="AJ87" s="156">
        <f t="shared" si="34"/>
        <v>96.94334821428572</v>
      </c>
      <c r="AK87" s="156">
        <f t="shared" si="35"/>
        <v>100.88013392857142</v>
      </c>
      <c r="AL87" s="156">
        <f t="shared" si="36"/>
        <v>88.577678571428578</v>
      </c>
      <c r="AM87" s="156">
        <f t="shared" si="37"/>
        <v>109.73790178571427</v>
      </c>
      <c r="AN87" s="156">
        <f t="shared" si="38"/>
        <v>177.15535714285716</v>
      </c>
      <c r="AO87" s="156">
        <f t="shared" si="39"/>
        <v>111.21419642857143</v>
      </c>
      <c r="AP87" s="156">
        <f t="shared" si="40"/>
        <v>103.34062499999999</v>
      </c>
      <c r="AQ87" s="160">
        <f t="shared" si="41"/>
        <v>123.51665178571429</v>
      </c>
      <c r="AR87" s="156">
        <f t="shared" si="42"/>
        <v>124.00874999999999</v>
      </c>
      <c r="AS87" s="156">
        <f t="shared" si="43"/>
        <v>113.18258928571427</v>
      </c>
      <c r="AT87" s="156">
        <f t="shared" si="44"/>
        <v>125.97714285714285</v>
      </c>
      <c r="AU87" s="156">
        <f t="shared" si="45"/>
        <v>123.02455357142857</v>
      </c>
      <c r="AV87" s="156">
        <f t="shared" si="46"/>
        <v>118.10357142857141</v>
      </c>
    </row>
    <row r="88" spans="1:48" x14ac:dyDescent="0.3">
      <c r="A88" s="124">
        <v>36434</v>
      </c>
      <c r="B88" s="170">
        <f>_xll.GetPrice(B$2,  , "Mid", EOMONTH($A88, 0))</f>
        <v>106.5</v>
      </c>
      <c r="C88" s="151">
        <f>_xll.GetPrice(C$2,  , "Mid", EOMONTH($A88, 0))</f>
        <v>98.5</v>
      </c>
      <c r="D88" s="126">
        <f t="shared" si="47"/>
        <v>-8</v>
      </c>
      <c r="E88" s="151">
        <f>_xll.GetPrice(E$2,  , "Mid", EOMONTH($A88, 0))</f>
        <v>102.5</v>
      </c>
      <c r="F88" s="127">
        <f t="shared" si="48"/>
        <v>-4</v>
      </c>
      <c r="G88" s="151">
        <f>_xll.GetPrice(G$2,  , "Mid", EOMONTH($A88, 0))</f>
        <v>90</v>
      </c>
      <c r="H88" s="127">
        <f t="shared" si="49"/>
        <v>-16.5</v>
      </c>
      <c r="I88" s="151">
        <f>_xll.GetPrice(I$2,  , "Mid", EOMONTH($A88, 0))</f>
        <v>111.5</v>
      </c>
      <c r="J88" s="127">
        <f t="shared" si="50"/>
        <v>5</v>
      </c>
      <c r="K88" s="151">
        <f>_xll.GetPrice(K$2,  , "Mid", EOMONTH($A88, 0))</f>
        <v>180</v>
      </c>
      <c r="L88" s="127">
        <f t="shared" si="51"/>
        <v>73.5</v>
      </c>
      <c r="M88" s="151">
        <f>_xll.GetPrice(M$2,  , "Mid", EOMONTH($A88, 0))</f>
        <v>113</v>
      </c>
      <c r="N88" s="127">
        <f t="shared" si="52"/>
        <v>10.5</v>
      </c>
      <c r="O88" s="127">
        <f t="shared" si="53"/>
        <v>1.5</v>
      </c>
      <c r="P88" s="151">
        <f>_xll.GetPrice(P$2,  , "Mid", EOMONTH($A88, 0))</f>
        <v>105</v>
      </c>
      <c r="Q88" s="127">
        <f t="shared" si="54"/>
        <v>15</v>
      </c>
      <c r="R88" s="127">
        <f t="shared" si="55"/>
        <v>-6.5</v>
      </c>
      <c r="S88" s="170">
        <f>_xll.GetPrice(S$2,  , "Mid", EOMONTH($A88, 0))</f>
        <v>127</v>
      </c>
      <c r="T88" s="126">
        <f t="shared" si="56"/>
        <v>20.5</v>
      </c>
      <c r="U88" s="151">
        <f>_xll.GetPrice(U$2,  , "Mid", EOMONTH($A88, 0))</f>
        <v>126</v>
      </c>
      <c r="V88" s="127">
        <f t="shared" si="57"/>
        <v>23.5</v>
      </c>
      <c r="W88" s="127">
        <f t="shared" si="58"/>
        <v>-1</v>
      </c>
      <c r="X88" s="151">
        <f>_xll.GetPrice(X$2,  , "Mid", EOMONTH($A88, 0))</f>
        <v>115</v>
      </c>
      <c r="Y88" s="127">
        <f t="shared" si="59"/>
        <v>25</v>
      </c>
      <c r="Z88" s="127">
        <f t="shared" si="60"/>
        <v>-12</v>
      </c>
      <c r="AA88" s="151">
        <f>_xll.GetPrice(AA$2,  , "Mid", EOMONTH($A88, 0))</f>
        <v>128</v>
      </c>
      <c r="AB88" s="127">
        <f t="shared" si="61"/>
        <v>1</v>
      </c>
      <c r="AC88" s="151">
        <f>_xll.GetPrice(AC$2,  , "Mid", EOMONTH($A88, 0))</f>
        <v>125</v>
      </c>
      <c r="AD88" s="127">
        <f t="shared" si="62"/>
        <v>-1</v>
      </c>
      <c r="AE88" s="127">
        <f t="shared" si="63"/>
        <v>-3</v>
      </c>
      <c r="AF88" s="151">
        <f>_xll.GetPrice(AF$2,  , "Mid", EOMONTH($A88, 0))</f>
        <v>120</v>
      </c>
      <c r="AG88" s="127">
        <f t="shared" si="64"/>
        <v>5</v>
      </c>
      <c r="AH88" s="127">
        <f t="shared" si="65"/>
        <v>-5</v>
      </c>
      <c r="AI88" s="157">
        <f t="shared" si="33"/>
        <v>104.81691964285713</v>
      </c>
      <c r="AJ88" s="156">
        <f t="shared" si="34"/>
        <v>96.94334821428572</v>
      </c>
      <c r="AK88" s="156">
        <f t="shared" si="35"/>
        <v>100.88013392857142</v>
      </c>
      <c r="AL88" s="156">
        <f t="shared" si="36"/>
        <v>88.577678571428578</v>
      </c>
      <c r="AM88" s="156">
        <f t="shared" si="37"/>
        <v>109.73790178571427</v>
      </c>
      <c r="AN88" s="156">
        <f t="shared" si="38"/>
        <v>177.15535714285716</v>
      </c>
      <c r="AO88" s="156">
        <f t="shared" si="39"/>
        <v>111.21419642857143</v>
      </c>
      <c r="AP88" s="156">
        <f t="shared" si="40"/>
        <v>103.34062499999999</v>
      </c>
      <c r="AQ88" s="160">
        <f t="shared" si="41"/>
        <v>124.99294642857143</v>
      </c>
      <c r="AR88" s="156">
        <f t="shared" si="42"/>
        <v>124.00874999999999</v>
      </c>
      <c r="AS88" s="156">
        <f t="shared" si="43"/>
        <v>113.18258928571427</v>
      </c>
      <c r="AT88" s="156">
        <f t="shared" si="44"/>
        <v>125.97714285714285</v>
      </c>
      <c r="AU88" s="156">
        <f t="shared" si="45"/>
        <v>123.02455357142857</v>
      </c>
      <c r="AV88" s="156">
        <f t="shared" si="46"/>
        <v>118.10357142857141</v>
      </c>
    </row>
    <row r="89" spans="1:48" x14ac:dyDescent="0.3">
      <c r="A89" s="124">
        <v>36465</v>
      </c>
      <c r="B89" s="170">
        <f>_xll.GetPrice(B$2,  , "Mid", EOMONTH($A89, 0))</f>
        <v>113.5</v>
      </c>
      <c r="C89" s="151">
        <f>_xll.GetPrice(C$2,  , "Mid", EOMONTH($A89, 0))</f>
        <v>105.5</v>
      </c>
      <c r="D89" s="126">
        <f t="shared" si="47"/>
        <v>-8</v>
      </c>
      <c r="E89" s="151">
        <f>_xll.GetPrice(E$2,  , "Mid", EOMONTH($A89, 0))</f>
        <v>114.5</v>
      </c>
      <c r="F89" s="127">
        <f t="shared" si="48"/>
        <v>1</v>
      </c>
      <c r="G89" s="151">
        <f>_xll.GetPrice(G$2,  , "Mid", EOMONTH($A89, 0))</f>
        <v>97</v>
      </c>
      <c r="H89" s="127">
        <f t="shared" si="49"/>
        <v>-16.5</v>
      </c>
      <c r="I89" s="151">
        <f>_xll.GetPrice(I$2,  , "Mid", EOMONTH($A89, 0))</f>
        <v>120</v>
      </c>
      <c r="J89" s="127">
        <f t="shared" si="50"/>
        <v>6.5</v>
      </c>
      <c r="K89" s="151">
        <f>_xll.GetPrice(K$2,  , "Mid", EOMONTH($A89, 0))</f>
        <v>187</v>
      </c>
      <c r="L89" s="127">
        <f t="shared" si="51"/>
        <v>73.5</v>
      </c>
      <c r="M89" s="151">
        <f>_xll.GetPrice(M$2,  , "Mid", EOMONTH($A89, 0))</f>
        <v>129</v>
      </c>
      <c r="N89" s="127">
        <f t="shared" si="52"/>
        <v>14.5</v>
      </c>
      <c r="O89" s="127">
        <f t="shared" si="53"/>
        <v>9</v>
      </c>
      <c r="P89" s="151">
        <f>_xll.GetPrice(P$2,  , "Mid", EOMONTH($A89, 0))</f>
        <v>117</v>
      </c>
      <c r="Q89" s="127">
        <f t="shared" si="54"/>
        <v>20</v>
      </c>
      <c r="R89" s="127">
        <f t="shared" si="55"/>
        <v>-3</v>
      </c>
      <c r="S89" s="170">
        <f>_xll.GetPrice(S$2,  , "Mid", EOMONTH($A89, 0))</f>
        <v>137</v>
      </c>
      <c r="T89" s="126">
        <f t="shared" si="56"/>
        <v>23.5</v>
      </c>
      <c r="U89" s="151">
        <f>_xll.GetPrice(U$2,  , "Mid", EOMONTH($A89, 0))</f>
        <v>140</v>
      </c>
      <c r="V89" s="127">
        <f t="shared" si="57"/>
        <v>25.5</v>
      </c>
      <c r="W89" s="127">
        <f t="shared" si="58"/>
        <v>3</v>
      </c>
      <c r="X89" s="151">
        <f>_xll.GetPrice(X$2,  , "Mid", EOMONTH($A89, 0))</f>
        <v>122</v>
      </c>
      <c r="Y89" s="127">
        <f t="shared" si="59"/>
        <v>25</v>
      </c>
      <c r="Z89" s="127">
        <f t="shared" si="60"/>
        <v>-15</v>
      </c>
      <c r="AA89" s="151">
        <f>_xll.GetPrice(AA$2,  , "Mid", EOMONTH($A89, 0))</f>
        <v>137</v>
      </c>
      <c r="AB89" s="127">
        <f t="shared" si="61"/>
        <v>0</v>
      </c>
      <c r="AC89" s="151">
        <f>_xll.GetPrice(AC$2,  , "Mid", EOMONTH($A89, 0))</f>
        <v>140</v>
      </c>
      <c r="AD89" s="127">
        <f t="shared" si="62"/>
        <v>0</v>
      </c>
      <c r="AE89" s="127">
        <f t="shared" si="63"/>
        <v>3</v>
      </c>
      <c r="AF89" s="151">
        <f>_xll.GetPrice(AF$2,  , "Mid", EOMONTH($A89, 0))</f>
        <v>125</v>
      </c>
      <c r="AG89" s="127">
        <f t="shared" si="64"/>
        <v>3</v>
      </c>
      <c r="AH89" s="127">
        <f t="shared" si="65"/>
        <v>-15</v>
      </c>
      <c r="AI89" s="157">
        <f t="shared" si="33"/>
        <v>111.70629464285715</v>
      </c>
      <c r="AJ89" s="156">
        <f t="shared" si="34"/>
        <v>103.83272321428571</v>
      </c>
      <c r="AK89" s="156">
        <f t="shared" si="35"/>
        <v>112.69049107142857</v>
      </c>
      <c r="AL89" s="156">
        <f t="shared" si="36"/>
        <v>95.467053571428565</v>
      </c>
      <c r="AM89" s="156">
        <f t="shared" si="37"/>
        <v>118.10357142857141</v>
      </c>
      <c r="AN89" s="156">
        <f t="shared" si="38"/>
        <v>184.04473214285713</v>
      </c>
      <c r="AO89" s="156">
        <f t="shared" si="39"/>
        <v>126.96133928571427</v>
      </c>
      <c r="AP89" s="156">
        <f t="shared" si="40"/>
        <v>115.15098214285715</v>
      </c>
      <c r="AQ89" s="160">
        <f t="shared" si="41"/>
        <v>134.83491071428571</v>
      </c>
      <c r="AR89" s="156">
        <f t="shared" si="42"/>
        <v>137.78749999999999</v>
      </c>
      <c r="AS89" s="156">
        <f t="shared" si="43"/>
        <v>120.07196428571429</v>
      </c>
      <c r="AT89" s="156">
        <f t="shared" si="44"/>
        <v>134.83491071428571</v>
      </c>
      <c r="AU89" s="156">
        <f t="shared" si="45"/>
        <v>137.78749999999999</v>
      </c>
      <c r="AV89" s="156">
        <f t="shared" si="46"/>
        <v>123.02455357142857</v>
      </c>
    </row>
    <row r="90" spans="1:48" x14ac:dyDescent="0.3">
      <c r="A90" s="124">
        <v>36495</v>
      </c>
      <c r="B90" s="170">
        <f>_xll.GetPrice(B$2,  , "Mid", EOMONTH($A90, 0))</f>
        <v>120.5</v>
      </c>
      <c r="C90" s="151">
        <f>_xll.GetPrice(C$2,  , "Mid", EOMONTH($A90, 0))</f>
        <v>112.5</v>
      </c>
      <c r="D90" s="126">
        <f t="shared" si="47"/>
        <v>-8</v>
      </c>
      <c r="E90" s="151">
        <f>_xll.GetPrice(E$2,  , "Mid", EOMONTH($A90, 0))</f>
        <v>124.5</v>
      </c>
      <c r="F90" s="127">
        <f t="shared" si="48"/>
        <v>4</v>
      </c>
      <c r="G90" s="151">
        <f>_xll.GetPrice(G$2,  , "Mid", EOMONTH($A90, 0))</f>
        <v>107</v>
      </c>
      <c r="H90" s="127">
        <f t="shared" si="49"/>
        <v>-13.5</v>
      </c>
      <c r="I90" s="151">
        <f>_xll.GetPrice(I$2,  , "Mid", EOMONTH($A90, 0))</f>
        <v>131</v>
      </c>
      <c r="J90" s="127">
        <f t="shared" si="50"/>
        <v>10.5</v>
      </c>
      <c r="K90" s="151">
        <f>_xll.GetPrice(K$2,  , "Mid", EOMONTH($A90, 0))</f>
        <v>192</v>
      </c>
      <c r="L90" s="127">
        <f t="shared" si="51"/>
        <v>71.5</v>
      </c>
      <c r="M90" s="151">
        <f>_xll.GetPrice(M$2,  , "Mid", EOMONTH($A90, 0))</f>
        <v>137</v>
      </c>
      <c r="N90" s="127">
        <f t="shared" si="52"/>
        <v>12.5</v>
      </c>
      <c r="O90" s="127">
        <f t="shared" si="53"/>
        <v>6</v>
      </c>
      <c r="P90" s="151">
        <f>_xll.GetPrice(P$2,  , "Mid", EOMONTH($A90, 0))</f>
        <v>131</v>
      </c>
      <c r="Q90" s="127">
        <f t="shared" si="54"/>
        <v>24</v>
      </c>
      <c r="R90" s="127">
        <f t="shared" si="55"/>
        <v>0</v>
      </c>
      <c r="S90" s="170">
        <f>_xll.GetPrice(S$2,  , "Mid", EOMONTH($A90, 0))</f>
        <v>146.5</v>
      </c>
      <c r="T90" s="126">
        <f t="shared" si="56"/>
        <v>26</v>
      </c>
      <c r="U90" s="151">
        <f>_xll.GetPrice(U$2,  , "Mid", EOMONTH($A90, 0))</f>
        <v>150</v>
      </c>
      <c r="V90" s="127">
        <f t="shared" si="57"/>
        <v>25.5</v>
      </c>
      <c r="W90" s="127">
        <f t="shared" si="58"/>
        <v>3.5</v>
      </c>
      <c r="X90" s="151">
        <f>_xll.GetPrice(X$2,  , "Mid", EOMONTH($A90, 0))</f>
        <v>137</v>
      </c>
      <c r="Y90" s="127">
        <f t="shared" si="59"/>
        <v>30</v>
      </c>
      <c r="Z90" s="127">
        <f t="shared" si="60"/>
        <v>-9.5</v>
      </c>
      <c r="AA90" s="151">
        <f>_xll.GetPrice(AA$2,  , "Mid", EOMONTH($A90, 0))</f>
        <v>146.5</v>
      </c>
      <c r="AB90" s="127">
        <f t="shared" si="61"/>
        <v>0</v>
      </c>
      <c r="AC90" s="151">
        <f>_xll.GetPrice(AC$2,  , "Mid", EOMONTH($A90, 0))</f>
        <v>149.5</v>
      </c>
      <c r="AD90" s="127">
        <f t="shared" si="62"/>
        <v>-0.5</v>
      </c>
      <c r="AE90" s="127">
        <f t="shared" si="63"/>
        <v>3</v>
      </c>
      <c r="AF90" s="151">
        <f>_xll.GetPrice(AF$2,  , "Mid", EOMONTH($A90, 0))</f>
        <v>135</v>
      </c>
      <c r="AG90" s="127">
        <f t="shared" si="64"/>
        <v>-2</v>
      </c>
      <c r="AH90" s="127">
        <f t="shared" si="65"/>
        <v>-14.5</v>
      </c>
      <c r="AI90" s="157">
        <f t="shared" si="33"/>
        <v>118.59566964285715</v>
      </c>
      <c r="AJ90" s="156">
        <f t="shared" si="34"/>
        <v>110.72209821428571</v>
      </c>
      <c r="AK90" s="156">
        <f t="shared" si="35"/>
        <v>122.53245535714285</v>
      </c>
      <c r="AL90" s="156">
        <f t="shared" si="36"/>
        <v>105.30901785714285</v>
      </c>
      <c r="AM90" s="156">
        <f t="shared" si="37"/>
        <v>128.92973214285715</v>
      </c>
      <c r="AN90" s="156">
        <f t="shared" si="38"/>
        <v>188.96571428571428</v>
      </c>
      <c r="AO90" s="156">
        <f t="shared" si="39"/>
        <v>134.83491071428571</v>
      </c>
      <c r="AP90" s="156">
        <f t="shared" si="40"/>
        <v>128.92973214285715</v>
      </c>
      <c r="AQ90" s="160">
        <f t="shared" si="41"/>
        <v>144.18477678571429</v>
      </c>
      <c r="AR90" s="156">
        <f t="shared" si="42"/>
        <v>147.62946428571428</v>
      </c>
      <c r="AS90" s="156">
        <f t="shared" si="43"/>
        <v>134.83491071428571</v>
      </c>
      <c r="AT90" s="156">
        <f t="shared" si="44"/>
        <v>144.18477678571429</v>
      </c>
      <c r="AU90" s="156">
        <f t="shared" si="45"/>
        <v>147.13736607142857</v>
      </c>
      <c r="AV90" s="156">
        <f t="shared" si="46"/>
        <v>132.86651785714287</v>
      </c>
    </row>
    <row r="91" spans="1:48" x14ac:dyDescent="0.3">
      <c r="A91" s="124">
        <v>36526</v>
      </c>
      <c r="B91" s="170">
        <f>_xll.GetPrice(B$2,  , "Mid", EOMONTH($A91, 0))</f>
        <v>120.5</v>
      </c>
      <c r="C91" s="151">
        <f>_xll.GetPrice(C$2,  , "Mid", EOMONTH($A91, 0))</f>
        <v>112.5</v>
      </c>
      <c r="D91" s="126">
        <f t="shared" si="47"/>
        <v>-8</v>
      </c>
      <c r="E91" s="151">
        <f>_xll.GetPrice(E$2,  , "Mid", EOMONTH($A91, 0))</f>
        <v>128.5</v>
      </c>
      <c r="F91" s="127">
        <f t="shared" si="48"/>
        <v>8</v>
      </c>
      <c r="G91" s="151">
        <f>_xll.GetPrice(G$2,  , "Mid", EOMONTH($A91, 0))</f>
        <v>106</v>
      </c>
      <c r="H91" s="127">
        <f t="shared" si="49"/>
        <v>-14.5</v>
      </c>
      <c r="I91" s="151">
        <f>_xll.GetPrice(I$2,  , "Mid", EOMONTH($A91, 0))</f>
        <v>131</v>
      </c>
      <c r="J91" s="127">
        <f t="shared" si="50"/>
        <v>10.5</v>
      </c>
      <c r="K91" s="151">
        <f>_xll.GetPrice(K$2,  , "Mid", EOMONTH($A91, 0))</f>
        <v>192</v>
      </c>
      <c r="L91" s="127">
        <f t="shared" si="51"/>
        <v>71.5</v>
      </c>
      <c r="M91" s="151">
        <f>_xll.GetPrice(M$2,  , "Mid", EOMONTH($A91, 0))</f>
        <v>143</v>
      </c>
      <c r="N91" s="127">
        <f t="shared" si="52"/>
        <v>14.5</v>
      </c>
      <c r="O91" s="127">
        <f t="shared" si="53"/>
        <v>12</v>
      </c>
      <c r="P91" s="151">
        <f>_xll.GetPrice(P$2,  , "Mid", EOMONTH($A91, 0))</f>
        <v>139</v>
      </c>
      <c r="Q91" s="127">
        <f t="shared" si="54"/>
        <v>33</v>
      </c>
      <c r="R91" s="127">
        <f t="shared" si="55"/>
        <v>8</v>
      </c>
      <c r="S91" s="170">
        <f>_xll.GetPrice(S$2,  , "Mid", EOMONTH($A91, 0))</f>
        <v>146.5</v>
      </c>
      <c r="T91" s="126">
        <f t="shared" si="56"/>
        <v>26</v>
      </c>
      <c r="U91" s="151">
        <f>_xll.GetPrice(U$2,  , "Mid", EOMONTH($A91, 0))</f>
        <v>154</v>
      </c>
      <c r="V91" s="127">
        <f t="shared" si="57"/>
        <v>25.5</v>
      </c>
      <c r="W91" s="127">
        <f t="shared" si="58"/>
        <v>7.5</v>
      </c>
      <c r="X91" s="151">
        <f>_xll.GetPrice(X$2,  , "Mid", EOMONTH($A91, 0))</f>
        <v>141</v>
      </c>
      <c r="Y91" s="127">
        <f t="shared" si="59"/>
        <v>35</v>
      </c>
      <c r="Z91" s="127">
        <f t="shared" si="60"/>
        <v>-5.5</v>
      </c>
      <c r="AA91" s="151">
        <f>_xll.GetPrice(AA$2,  , "Mid", EOMONTH($A91, 0))</f>
        <v>148.5</v>
      </c>
      <c r="AB91" s="127">
        <f t="shared" si="61"/>
        <v>2</v>
      </c>
      <c r="AC91" s="151">
        <f>_xll.GetPrice(AC$2,  , "Mid", EOMONTH($A91, 0))</f>
        <v>154.5</v>
      </c>
      <c r="AD91" s="127">
        <f t="shared" si="62"/>
        <v>0.5</v>
      </c>
      <c r="AE91" s="127">
        <f t="shared" si="63"/>
        <v>6</v>
      </c>
      <c r="AF91" s="151">
        <f>_xll.GetPrice(AF$2,  , "Mid", EOMONTH($A91, 0))</f>
        <v>134</v>
      </c>
      <c r="AG91" s="127">
        <f t="shared" si="64"/>
        <v>-7</v>
      </c>
      <c r="AH91" s="127">
        <f t="shared" si="65"/>
        <v>-20.5</v>
      </c>
      <c r="AI91" s="157">
        <f t="shared" si="33"/>
        <v>118.59566964285715</v>
      </c>
      <c r="AJ91" s="156">
        <f t="shared" si="34"/>
        <v>110.72209821428571</v>
      </c>
      <c r="AK91" s="156">
        <f t="shared" si="35"/>
        <v>126.46924107142856</v>
      </c>
      <c r="AL91" s="156">
        <f t="shared" si="36"/>
        <v>104.32482142857143</v>
      </c>
      <c r="AM91" s="156">
        <f t="shared" si="37"/>
        <v>128.92973214285715</v>
      </c>
      <c r="AN91" s="156">
        <f t="shared" si="38"/>
        <v>188.96571428571428</v>
      </c>
      <c r="AO91" s="156">
        <f t="shared" si="39"/>
        <v>140.74008928571428</v>
      </c>
      <c r="AP91" s="156">
        <f t="shared" si="40"/>
        <v>136.80330357142856</v>
      </c>
      <c r="AQ91" s="160">
        <f t="shared" si="41"/>
        <v>144.18477678571429</v>
      </c>
      <c r="AR91" s="156">
        <f t="shared" si="42"/>
        <v>151.56625</v>
      </c>
      <c r="AS91" s="156">
        <f t="shared" si="43"/>
        <v>138.77169642857143</v>
      </c>
      <c r="AT91" s="156">
        <f t="shared" si="44"/>
        <v>146.15316964285714</v>
      </c>
      <c r="AU91" s="156">
        <f t="shared" si="45"/>
        <v>152.05834821428573</v>
      </c>
      <c r="AV91" s="156">
        <f t="shared" si="46"/>
        <v>131.88232142857143</v>
      </c>
    </row>
    <row r="92" spans="1:48" x14ac:dyDescent="0.3">
      <c r="A92" s="124">
        <v>36557</v>
      </c>
      <c r="B92" s="170">
        <f>_xll.GetPrice(B$2,  , "Mid", EOMONTH($A92, 0))</f>
        <v>110.5</v>
      </c>
      <c r="C92" s="151">
        <f>_xll.GetPrice(C$2,  , "Mid", EOMONTH($A92, 0))</f>
        <v>102.5</v>
      </c>
      <c r="D92" s="126">
        <f t="shared" si="47"/>
        <v>-8</v>
      </c>
      <c r="E92" s="151">
        <f>_xll.GetPrice(E$2,  , "Mid", EOMONTH($A92, 0))</f>
        <v>118.5</v>
      </c>
      <c r="F92" s="127">
        <f t="shared" si="48"/>
        <v>8</v>
      </c>
      <c r="G92" s="151">
        <f>_xll.GetPrice(G$2,  , "Mid", EOMONTH($A92, 0))</f>
        <v>103</v>
      </c>
      <c r="H92" s="127">
        <f t="shared" si="49"/>
        <v>-7.5</v>
      </c>
      <c r="I92" s="151">
        <f>_xll.GetPrice(I$2,  , "Mid", EOMONTH($A92, 0))</f>
        <v>125</v>
      </c>
      <c r="J92" s="127">
        <f t="shared" si="50"/>
        <v>14.5</v>
      </c>
      <c r="K92" s="151">
        <f>_xll.GetPrice(K$2,  , "Mid", EOMONTH($A92, 0))</f>
        <v>187</v>
      </c>
      <c r="L92" s="127">
        <f t="shared" si="51"/>
        <v>76.5</v>
      </c>
      <c r="M92" s="151">
        <f>_xll.GetPrice(M$2,  , "Mid", EOMONTH($A92, 0))</f>
        <v>127</v>
      </c>
      <c r="N92" s="127">
        <f t="shared" si="52"/>
        <v>8.5</v>
      </c>
      <c r="O92" s="127">
        <f t="shared" si="53"/>
        <v>2</v>
      </c>
      <c r="P92" s="151">
        <f>_xll.GetPrice(P$2,  , "Mid", EOMONTH($A92, 0))</f>
        <v>121</v>
      </c>
      <c r="Q92" s="127">
        <f t="shared" si="54"/>
        <v>18</v>
      </c>
      <c r="R92" s="127">
        <f t="shared" si="55"/>
        <v>-4</v>
      </c>
      <c r="S92" s="170">
        <f>_xll.GetPrice(S$2,  , "Mid", EOMONTH($A92, 0))</f>
        <v>132</v>
      </c>
      <c r="T92" s="126">
        <f t="shared" si="56"/>
        <v>21.5</v>
      </c>
      <c r="U92" s="151">
        <f>_xll.GetPrice(U$2,  , "Mid", EOMONTH($A92, 0))</f>
        <v>139</v>
      </c>
      <c r="V92" s="127">
        <f t="shared" si="57"/>
        <v>20.5</v>
      </c>
      <c r="W92" s="127">
        <f t="shared" si="58"/>
        <v>7</v>
      </c>
      <c r="X92" s="151">
        <f>_xll.GetPrice(X$2,  , "Mid", EOMONTH($A92, 0))</f>
        <v>130</v>
      </c>
      <c r="Y92" s="127">
        <f t="shared" si="59"/>
        <v>27</v>
      </c>
      <c r="Z92" s="127">
        <f t="shared" si="60"/>
        <v>-2</v>
      </c>
      <c r="AA92" s="151">
        <f>_xll.GetPrice(AA$2,  , "Mid", EOMONTH($A92, 0))</f>
        <v>132</v>
      </c>
      <c r="AB92" s="127">
        <f t="shared" si="61"/>
        <v>0</v>
      </c>
      <c r="AC92" s="151">
        <f>_xll.GetPrice(AC$2,  , "Mid", EOMONTH($A92, 0))</f>
        <v>139.5</v>
      </c>
      <c r="AD92" s="127">
        <f t="shared" si="62"/>
        <v>0.5</v>
      </c>
      <c r="AE92" s="127">
        <f t="shared" si="63"/>
        <v>7.5</v>
      </c>
      <c r="AF92" s="151">
        <f>_xll.GetPrice(AF$2,  , "Mid", EOMONTH($A92, 0))</f>
        <v>124</v>
      </c>
      <c r="AG92" s="127">
        <f t="shared" si="64"/>
        <v>-6</v>
      </c>
      <c r="AH92" s="127">
        <f t="shared" si="65"/>
        <v>-15.5</v>
      </c>
      <c r="AI92" s="157">
        <f t="shared" si="33"/>
        <v>108.75370535714285</v>
      </c>
      <c r="AJ92" s="156">
        <f t="shared" si="34"/>
        <v>100.88013392857142</v>
      </c>
      <c r="AK92" s="156">
        <f t="shared" si="35"/>
        <v>116.62727678571429</v>
      </c>
      <c r="AL92" s="156">
        <f t="shared" si="36"/>
        <v>101.37223214285714</v>
      </c>
      <c r="AM92" s="156">
        <f t="shared" si="37"/>
        <v>123.02455357142857</v>
      </c>
      <c r="AN92" s="156">
        <f t="shared" si="38"/>
        <v>184.04473214285713</v>
      </c>
      <c r="AO92" s="156">
        <f t="shared" si="39"/>
        <v>124.99294642857143</v>
      </c>
      <c r="AP92" s="156">
        <f t="shared" si="40"/>
        <v>119.08776785714285</v>
      </c>
      <c r="AQ92" s="160">
        <f t="shared" si="41"/>
        <v>129.91392857142856</v>
      </c>
      <c r="AR92" s="156">
        <f t="shared" si="42"/>
        <v>136.80330357142856</v>
      </c>
      <c r="AS92" s="156">
        <f t="shared" si="43"/>
        <v>127.94553571428571</v>
      </c>
      <c r="AT92" s="156">
        <f t="shared" si="44"/>
        <v>129.91392857142856</v>
      </c>
      <c r="AU92" s="156">
        <f t="shared" si="45"/>
        <v>137.29540178571429</v>
      </c>
      <c r="AV92" s="156">
        <f t="shared" si="46"/>
        <v>122.04035714285713</v>
      </c>
    </row>
    <row r="93" spans="1:48" x14ac:dyDescent="0.3">
      <c r="A93" s="124">
        <v>36586</v>
      </c>
      <c r="B93" s="170">
        <f>_xll.GetPrice(B$2,  , "Mid", EOMONTH($A93, 0))</f>
        <v>110.5</v>
      </c>
      <c r="C93" s="151">
        <f>_xll.GetPrice(C$2,  , "Mid", EOMONTH($A93, 0))</f>
        <v>102.5</v>
      </c>
      <c r="D93" s="126">
        <f t="shared" si="47"/>
        <v>-8</v>
      </c>
      <c r="E93" s="151">
        <f>_xll.GetPrice(E$2,  , "Mid", EOMONTH($A93, 0))</f>
        <v>118.5</v>
      </c>
      <c r="F93" s="127">
        <f t="shared" si="48"/>
        <v>8</v>
      </c>
      <c r="G93" s="151">
        <f>_xll.GetPrice(G$2,  , "Mid", EOMONTH($A93, 0))</f>
        <v>103</v>
      </c>
      <c r="H93" s="127">
        <f t="shared" si="49"/>
        <v>-7.5</v>
      </c>
      <c r="I93" s="151">
        <f>_xll.GetPrice(I$2,  , "Mid", EOMONTH($A93, 0))</f>
        <v>122</v>
      </c>
      <c r="J93" s="127">
        <f t="shared" si="50"/>
        <v>11.5</v>
      </c>
      <c r="K93" s="151">
        <f>_xll.GetPrice(K$2,  , "Mid", EOMONTH($A93, 0))</f>
        <v>187</v>
      </c>
      <c r="L93" s="127">
        <f t="shared" si="51"/>
        <v>76.5</v>
      </c>
      <c r="M93" s="151">
        <f>_xll.GetPrice(M$2,  , "Mid", EOMONTH($A93, 0))</f>
        <v>127</v>
      </c>
      <c r="N93" s="127">
        <f t="shared" si="52"/>
        <v>8.5</v>
      </c>
      <c r="O93" s="127">
        <f t="shared" si="53"/>
        <v>5</v>
      </c>
      <c r="P93" s="151">
        <f>_xll.GetPrice(P$2,  , "Mid", EOMONTH($A93, 0))</f>
        <v>121</v>
      </c>
      <c r="Q93" s="127">
        <f t="shared" si="54"/>
        <v>18</v>
      </c>
      <c r="R93" s="127">
        <f t="shared" si="55"/>
        <v>-1</v>
      </c>
      <c r="S93" s="170">
        <f>_xll.GetPrice(S$2,  , "Mid", EOMONTH($A93, 0))</f>
        <v>129</v>
      </c>
      <c r="T93" s="126">
        <f t="shared" si="56"/>
        <v>18.5</v>
      </c>
      <c r="U93" s="151">
        <f>_xll.GetPrice(U$2,  , "Mid", EOMONTH($A93, 0))</f>
        <v>135</v>
      </c>
      <c r="V93" s="127">
        <f t="shared" si="57"/>
        <v>16.5</v>
      </c>
      <c r="W93" s="127">
        <f t="shared" si="58"/>
        <v>6</v>
      </c>
      <c r="X93" s="151">
        <f>_xll.GetPrice(X$2,  , "Mid", EOMONTH($A93, 0))</f>
        <v>130</v>
      </c>
      <c r="Y93" s="127">
        <f t="shared" si="59"/>
        <v>27</v>
      </c>
      <c r="Z93" s="127">
        <f t="shared" si="60"/>
        <v>1</v>
      </c>
      <c r="AA93" s="151">
        <f>_xll.GetPrice(AA$2,  , "Mid", EOMONTH($A93, 0))</f>
        <v>129</v>
      </c>
      <c r="AB93" s="127">
        <f t="shared" si="61"/>
        <v>0</v>
      </c>
      <c r="AC93" s="151">
        <f>_xll.GetPrice(AC$2,  , "Mid", EOMONTH($A93, 0))</f>
        <v>135.5</v>
      </c>
      <c r="AD93" s="127">
        <f t="shared" si="62"/>
        <v>0.5</v>
      </c>
      <c r="AE93" s="127">
        <f t="shared" si="63"/>
        <v>6.5</v>
      </c>
      <c r="AF93" s="151">
        <f>_xll.GetPrice(AF$2,  , "Mid", EOMONTH($A93, 0))</f>
        <v>124</v>
      </c>
      <c r="AG93" s="127">
        <f t="shared" si="64"/>
        <v>-6</v>
      </c>
      <c r="AH93" s="127">
        <f t="shared" si="65"/>
        <v>-11.5</v>
      </c>
      <c r="AI93" s="157">
        <f t="shared" si="33"/>
        <v>108.75370535714285</v>
      </c>
      <c r="AJ93" s="156">
        <f t="shared" si="34"/>
        <v>100.88013392857142</v>
      </c>
      <c r="AK93" s="156">
        <f t="shared" si="35"/>
        <v>116.62727678571429</v>
      </c>
      <c r="AL93" s="156">
        <f t="shared" si="36"/>
        <v>101.37223214285714</v>
      </c>
      <c r="AM93" s="156">
        <f t="shared" si="37"/>
        <v>120.07196428571429</v>
      </c>
      <c r="AN93" s="156">
        <f t="shared" si="38"/>
        <v>184.04473214285713</v>
      </c>
      <c r="AO93" s="156">
        <f t="shared" si="39"/>
        <v>124.99294642857143</v>
      </c>
      <c r="AP93" s="156">
        <f t="shared" si="40"/>
        <v>119.08776785714285</v>
      </c>
      <c r="AQ93" s="160">
        <f t="shared" si="41"/>
        <v>126.96133928571427</v>
      </c>
      <c r="AR93" s="156">
        <f t="shared" si="42"/>
        <v>132.86651785714287</v>
      </c>
      <c r="AS93" s="156">
        <f t="shared" si="43"/>
        <v>127.94553571428571</v>
      </c>
      <c r="AT93" s="156">
        <f t="shared" si="44"/>
        <v>126.96133928571427</v>
      </c>
      <c r="AU93" s="156">
        <f t="shared" si="45"/>
        <v>133.35861607142857</v>
      </c>
      <c r="AV93" s="156">
        <f t="shared" si="46"/>
        <v>122.04035714285713</v>
      </c>
    </row>
    <row r="94" spans="1:48" x14ac:dyDescent="0.3">
      <c r="A94" s="124">
        <v>36617</v>
      </c>
      <c r="B94" s="170">
        <f>_xll.GetPrice(B$2,  , "Mid", EOMONTH($A94, 0))</f>
        <v>101.5</v>
      </c>
      <c r="C94" s="151">
        <f>_xll.GetPrice(C$2,  , "Mid", EOMONTH($A94, 0))</f>
        <v>93.5</v>
      </c>
      <c r="D94" s="126">
        <f t="shared" si="47"/>
        <v>-8</v>
      </c>
      <c r="E94" s="151">
        <f>_xll.GetPrice(E$2,  , "Mid", EOMONTH($A94, 0))</f>
        <v>110.5</v>
      </c>
      <c r="F94" s="127">
        <f t="shared" si="48"/>
        <v>9</v>
      </c>
      <c r="G94" s="151">
        <f>_xll.GetPrice(G$2,  , "Mid", EOMONTH($A94, 0))</f>
        <v>99</v>
      </c>
      <c r="H94" s="127">
        <f t="shared" si="49"/>
        <v>-2.5</v>
      </c>
      <c r="I94" s="151">
        <f>_xll.GetPrice(I$2,  , "Mid", EOMONTH($A94, 0))</f>
        <v>112</v>
      </c>
      <c r="J94" s="127">
        <f t="shared" si="50"/>
        <v>10.5</v>
      </c>
      <c r="K94" s="151">
        <f>_xll.GetPrice(K$2,  , "Mid", EOMONTH($A94, 0))</f>
        <v>177</v>
      </c>
      <c r="L94" s="127">
        <f t="shared" si="51"/>
        <v>75.5</v>
      </c>
      <c r="M94" s="151">
        <f>_xll.GetPrice(M$2,  , "Mid", EOMONTH($A94, 0))</f>
        <v>117</v>
      </c>
      <c r="N94" s="127">
        <f t="shared" si="52"/>
        <v>6.5</v>
      </c>
      <c r="O94" s="127">
        <f t="shared" si="53"/>
        <v>5</v>
      </c>
      <c r="P94" s="151">
        <f>_xll.GetPrice(P$2,  , "Mid", EOMONTH($A94, 0))</f>
        <v>113</v>
      </c>
      <c r="Q94" s="127">
        <f t="shared" si="54"/>
        <v>14</v>
      </c>
      <c r="R94" s="127">
        <f t="shared" si="55"/>
        <v>1</v>
      </c>
      <c r="S94" s="170">
        <f>_xll.GetPrice(S$2,  , "Mid", EOMONTH($A94, 0))</f>
        <v>113</v>
      </c>
      <c r="T94" s="126">
        <f t="shared" si="56"/>
        <v>11.5</v>
      </c>
      <c r="U94" s="151">
        <f>_xll.GetPrice(U$2,  , "Mid", EOMONTH($A94, 0))</f>
        <v>116</v>
      </c>
      <c r="V94" s="127">
        <f t="shared" si="57"/>
        <v>5.5</v>
      </c>
      <c r="W94" s="127">
        <f t="shared" si="58"/>
        <v>3</v>
      </c>
      <c r="X94" s="151">
        <f>_xll.GetPrice(X$2,  , "Mid", EOMONTH($A94, 0))</f>
        <v>120</v>
      </c>
      <c r="Y94" s="127">
        <f t="shared" si="59"/>
        <v>21</v>
      </c>
      <c r="Z94" s="127">
        <f t="shared" si="60"/>
        <v>7</v>
      </c>
      <c r="AA94" s="151">
        <f>_xll.GetPrice(AA$2,  , "Mid", EOMONTH($A94, 0))</f>
        <v>113</v>
      </c>
      <c r="AB94" s="127">
        <f t="shared" si="61"/>
        <v>0</v>
      </c>
      <c r="AC94" s="151">
        <f>_xll.GetPrice(AC$2,  , "Mid", EOMONTH($A94, 0))</f>
        <v>119</v>
      </c>
      <c r="AD94" s="127">
        <f t="shared" si="62"/>
        <v>3</v>
      </c>
      <c r="AE94" s="127">
        <f t="shared" si="63"/>
        <v>6</v>
      </c>
      <c r="AF94" s="151">
        <f>_xll.GetPrice(AF$2,  , "Mid", EOMONTH($A94, 0))</f>
        <v>112</v>
      </c>
      <c r="AG94" s="127">
        <f t="shared" si="64"/>
        <v>-8</v>
      </c>
      <c r="AH94" s="127">
        <f t="shared" si="65"/>
        <v>-7</v>
      </c>
      <c r="AI94" s="157">
        <f t="shared" si="33"/>
        <v>99.895937499999988</v>
      </c>
      <c r="AJ94" s="156">
        <f t="shared" si="34"/>
        <v>92.022366071428564</v>
      </c>
      <c r="AK94" s="156">
        <f t="shared" si="35"/>
        <v>108.75370535714285</v>
      </c>
      <c r="AL94" s="156">
        <f t="shared" si="36"/>
        <v>97.435446428571424</v>
      </c>
      <c r="AM94" s="156">
        <f t="shared" si="37"/>
        <v>110.23</v>
      </c>
      <c r="AN94" s="156">
        <f t="shared" si="38"/>
        <v>174.20276785714285</v>
      </c>
      <c r="AO94" s="156">
        <f t="shared" si="39"/>
        <v>115.15098214285715</v>
      </c>
      <c r="AP94" s="156">
        <f t="shared" si="40"/>
        <v>111.21419642857143</v>
      </c>
      <c r="AQ94" s="160">
        <f t="shared" si="41"/>
        <v>111.21419642857143</v>
      </c>
      <c r="AR94" s="156">
        <f t="shared" si="42"/>
        <v>114.16678571428572</v>
      </c>
      <c r="AS94" s="156">
        <f t="shared" si="43"/>
        <v>118.10357142857141</v>
      </c>
      <c r="AT94" s="156">
        <f t="shared" si="44"/>
        <v>111.21419642857143</v>
      </c>
      <c r="AU94" s="156">
        <f t="shared" si="45"/>
        <v>117.11937499999999</v>
      </c>
      <c r="AV94" s="156">
        <f t="shared" si="46"/>
        <v>110.23</v>
      </c>
    </row>
    <row r="95" spans="1:48" x14ac:dyDescent="0.3">
      <c r="A95" s="124">
        <v>36647</v>
      </c>
      <c r="B95" s="170">
        <f>_xll.GetPrice(B$2,  , "Mid", EOMONTH($A95, 0))</f>
        <v>101.5</v>
      </c>
      <c r="C95" s="151">
        <f>_xll.GetPrice(C$2,  , "Mid", EOMONTH($A95, 0))</f>
        <v>93.5</v>
      </c>
      <c r="D95" s="126">
        <f t="shared" si="47"/>
        <v>-8</v>
      </c>
      <c r="E95" s="151">
        <f>_xll.GetPrice(E$2,  , "Mid", EOMONTH($A95, 0))</f>
        <v>110.5</v>
      </c>
      <c r="F95" s="127">
        <f t="shared" si="48"/>
        <v>9</v>
      </c>
      <c r="G95" s="151">
        <f>_xll.GetPrice(G$2,  , "Mid", EOMONTH($A95, 0))</f>
        <v>99</v>
      </c>
      <c r="H95" s="127">
        <f t="shared" si="49"/>
        <v>-2.5</v>
      </c>
      <c r="I95" s="151">
        <f>_xll.GetPrice(I$2,  , "Mid", EOMONTH($A95, 0))</f>
        <v>112</v>
      </c>
      <c r="J95" s="127">
        <f t="shared" si="50"/>
        <v>10.5</v>
      </c>
      <c r="K95" s="151">
        <f>_xll.GetPrice(K$2,  , "Mid", EOMONTH($A95, 0))</f>
        <v>180</v>
      </c>
      <c r="L95" s="127">
        <f t="shared" si="51"/>
        <v>78.5</v>
      </c>
      <c r="M95" s="151">
        <f>_xll.GetPrice(M$2,  , "Mid", EOMONTH($A95, 0))</f>
        <v>117</v>
      </c>
      <c r="N95" s="127">
        <f t="shared" si="52"/>
        <v>6.5</v>
      </c>
      <c r="O95" s="127">
        <f t="shared" si="53"/>
        <v>5</v>
      </c>
      <c r="P95" s="151">
        <f>_xll.GetPrice(P$2,  , "Mid", EOMONTH($A95, 0))</f>
        <v>113</v>
      </c>
      <c r="Q95" s="127">
        <f t="shared" si="54"/>
        <v>14</v>
      </c>
      <c r="R95" s="127">
        <f t="shared" si="55"/>
        <v>1</v>
      </c>
      <c r="S95" s="170">
        <f>_xll.GetPrice(S$2,  , "Mid", EOMONTH($A95, 0))</f>
        <v>113</v>
      </c>
      <c r="T95" s="126">
        <f t="shared" si="56"/>
        <v>11.5</v>
      </c>
      <c r="U95" s="151">
        <f>_xll.GetPrice(U$2,  , "Mid", EOMONTH($A95, 0))</f>
        <v>116</v>
      </c>
      <c r="V95" s="127">
        <f t="shared" si="57"/>
        <v>5.5</v>
      </c>
      <c r="W95" s="127">
        <f t="shared" si="58"/>
        <v>3</v>
      </c>
      <c r="X95" s="151">
        <f>_xll.GetPrice(X$2,  , "Mid", EOMONTH($A95, 0))</f>
        <v>120</v>
      </c>
      <c r="Y95" s="127">
        <f t="shared" si="59"/>
        <v>21</v>
      </c>
      <c r="Z95" s="127">
        <f t="shared" si="60"/>
        <v>7</v>
      </c>
      <c r="AA95" s="151">
        <f>_xll.GetPrice(AA$2,  , "Mid", EOMONTH($A95, 0))</f>
        <v>113</v>
      </c>
      <c r="AB95" s="127">
        <f t="shared" si="61"/>
        <v>0</v>
      </c>
      <c r="AC95" s="151">
        <f>_xll.GetPrice(AC$2,  , "Mid", EOMONTH($A95, 0))</f>
        <v>121.5</v>
      </c>
      <c r="AD95" s="127">
        <f t="shared" si="62"/>
        <v>5.5</v>
      </c>
      <c r="AE95" s="127">
        <f t="shared" si="63"/>
        <v>8.5</v>
      </c>
      <c r="AF95" s="151">
        <f>_xll.GetPrice(AF$2,  , "Mid", EOMONTH($A95, 0))</f>
        <v>112</v>
      </c>
      <c r="AG95" s="127">
        <f t="shared" si="64"/>
        <v>-8</v>
      </c>
      <c r="AH95" s="127">
        <f t="shared" si="65"/>
        <v>-9.5</v>
      </c>
      <c r="AI95" s="157">
        <f t="shared" si="33"/>
        <v>99.895937499999988</v>
      </c>
      <c r="AJ95" s="156">
        <f t="shared" si="34"/>
        <v>92.022366071428564</v>
      </c>
      <c r="AK95" s="156">
        <f t="shared" si="35"/>
        <v>108.75370535714285</v>
      </c>
      <c r="AL95" s="156">
        <f t="shared" si="36"/>
        <v>97.435446428571424</v>
      </c>
      <c r="AM95" s="156">
        <f t="shared" si="37"/>
        <v>110.23</v>
      </c>
      <c r="AN95" s="156">
        <f t="shared" si="38"/>
        <v>177.15535714285716</v>
      </c>
      <c r="AO95" s="156">
        <f t="shared" si="39"/>
        <v>115.15098214285715</v>
      </c>
      <c r="AP95" s="156">
        <f t="shared" si="40"/>
        <v>111.21419642857143</v>
      </c>
      <c r="AQ95" s="160">
        <f t="shared" si="41"/>
        <v>111.21419642857143</v>
      </c>
      <c r="AR95" s="156">
        <f t="shared" si="42"/>
        <v>114.16678571428572</v>
      </c>
      <c r="AS95" s="156">
        <f t="shared" si="43"/>
        <v>118.10357142857141</v>
      </c>
      <c r="AT95" s="156">
        <f t="shared" si="44"/>
        <v>111.21419642857143</v>
      </c>
      <c r="AU95" s="156">
        <f t="shared" si="45"/>
        <v>119.57986607142857</v>
      </c>
      <c r="AV95" s="156">
        <f t="shared" si="46"/>
        <v>110.23</v>
      </c>
    </row>
    <row r="96" spans="1:48" x14ac:dyDescent="0.3">
      <c r="A96" s="124">
        <v>36678</v>
      </c>
      <c r="B96" s="170">
        <f>_xll.GetPrice(B$2,  , "Mid", EOMONTH($A96, 0))</f>
        <v>94.5</v>
      </c>
      <c r="C96" s="151">
        <f>_xll.GetPrice(C$2,  , "Mid", EOMONTH($A96, 0))</f>
        <v>86.5</v>
      </c>
      <c r="D96" s="126">
        <f t="shared" si="47"/>
        <v>-8</v>
      </c>
      <c r="E96" s="151">
        <f>_xll.GetPrice(E$2,  , "Mid", EOMONTH($A96, 0))</f>
        <v>104.5</v>
      </c>
      <c r="F96" s="127">
        <f t="shared" si="48"/>
        <v>10</v>
      </c>
      <c r="G96" s="151">
        <f>_xll.GetPrice(G$2,  , "Mid", EOMONTH($A96, 0))</f>
        <v>94</v>
      </c>
      <c r="H96" s="127">
        <f t="shared" si="49"/>
        <v>-0.5</v>
      </c>
      <c r="I96" s="151">
        <f>_xll.GetPrice(I$2,  , "Mid", EOMONTH($A96, 0))</f>
        <v>105</v>
      </c>
      <c r="J96" s="127">
        <f t="shared" si="50"/>
        <v>10.5</v>
      </c>
      <c r="K96" s="151">
        <f>_xll.GetPrice(K$2,  , "Mid", EOMONTH($A96, 0))</f>
        <v>175</v>
      </c>
      <c r="L96" s="127">
        <f t="shared" si="51"/>
        <v>80.5</v>
      </c>
      <c r="M96" s="151">
        <f>_xll.GetPrice(M$2,  , "Mid", EOMONTH($A96, 0))</f>
        <v>111</v>
      </c>
      <c r="N96" s="127">
        <f t="shared" si="52"/>
        <v>6.5</v>
      </c>
      <c r="O96" s="127">
        <f t="shared" si="53"/>
        <v>6</v>
      </c>
      <c r="P96" s="151">
        <f>_xll.GetPrice(P$2,  , "Mid", EOMONTH($A96, 0))</f>
        <v>106</v>
      </c>
      <c r="Q96" s="127">
        <f t="shared" si="54"/>
        <v>12</v>
      </c>
      <c r="R96" s="127">
        <f t="shared" si="55"/>
        <v>1</v>
      </c>
      <c r="S96" s="170">
        <f>_xll.GetPrice(S$2,  , "Mid", EOMONTH($A96, 0))</f>
        <v>106</v>
      </c>
      <c r="T96" s="126">
        <f t="shared" si="56"/>
        <v>11.5</v>
      </c>
      <c r="U96" s="151">
        <f>_xll.GetPrice(U$2,  , "Mid", EOMONTH($A96, 0))</f>
        <v>111</v>
      </c>
      <c r="V96" s="127">
        <f t="shared" si="57"/>
        <v>6.5</v>
      </c>
      <c r="W96" s="127">
        <f t="shared" si="58"/>
        <v>5</v>
      </c>
      <c r="X96" s="151">
        <f>_xll.GetPrice(X$2,  , "Mid", EOMONTH($A96, 0))</f>
        <v>111</v>
      </c>
      <c r="Y96" s="127">
        <f t="shared" si="59"/>
        <v>17</v>
      </c>
      <c r="Z96" s="127">
        <f t="shared" si="60"/>
        <v>5</v>
      </c>
      <c r="AA96" s="151">
        <f>_xll.GetPrice(AA$2,  , "Mid", EOMONTH($A96, 0))</f>
        <v>106</v>
      </c>
      <c r="AB96" s="127">
        <f t="shared" si="61"/>
        <v>0</v>
      </c>
      <c r="AC96" s="151">
        <f>_xll.GetPrice(AC$2,  , "Mid", EOMONTH($A96, 0))</f>
        <v>115.5</v>
      </c>
      <c r="AD96" s="127">
        <f t="shared" si="62"/>
        <v>4.5</v>
      </c>
      <c r="AE96" s="127">
        <f t="shared" si="63"/>
        <v>9.5</v>
      </c>
      <c r="AF96" s="151">
        <f>_xll.GetPrice(AF$2,  , "Mid", EOMONTH($A96, 0))</f>
        <v>108</v>
      </c>
      <c r="AG96" s="127">
        <f t="shared" si="64"/>
        <v>-3</v>
      </c>
      <c r="AH96" s="127">
        <f t="shared" si="65"/>
        <v>-7.5</v>
      </c>
      <c r="AI96" s="157">
        <f t="shared" si="33"/>
        <v>93.006562500000001</v>
      </c>
      <c r="AJ96" s="156">
        <f t="shared" si="34"/>
        <v>85.132991071428577</v>
      </c>
      <c r="AK96" s="156">
        <f t="shared" si="35"/>
        <v>102.84852678571428</v>
      </c>
      <c r="AL96" s="156">
        <f t="shared" si="36"/>
        <v>92.514464285714268</v>
      </c>
      <c r="AM96" s="156">
        <f t="shared" si="37"/>
        <v>103.34062499999999</v>
      </c>
      <c r="AN96" s="156">
        <f t="shared" si="38"/>
        <v>172.234375</v>
      </c>
      <c r="AO96" s="156">
        <f t="shared" si="39"/>
        <v>109.24580357142857</v>
      </c>
      <c r="AP96" s="156">
        <f t="shared" si="40"/>
        <v>104.32482142857143</v>
      </c>
      <c r="AQ96" s="160">
        <f t="shared" si="41"/>
        <v>104.32482142857143</v>
      </c>
      <c r="AR96" s="156">
        <f t="shared" si="42"/>
        <v>109.24580357142857</v>
      </c>
      <c r="AS96" s="156">
        <f t="shared" si="43"/>
        <v>109.24580357142857</v>
      </c>
      <c r="AT96" s="156">
        <f t="shared" si="44"/>
        <v>104.32482142857143</v>
      </c>
      <c r="AU96" s="156">
        <f t="shared" si="45"/>
        <v>113.67468749999999</v>
      </c>
      <c r="AV96" s="156">
        <f t="shared" si="46"/>
        <v>106.29321428571428</v>
      </c>
    </row>
    <row r="97" spans="1:48" x14ac:dyDescent="0.3">
      <c r="A97" s="124">
        <v>36708</v>
      </c>
      <c r="B97" s="170">
        <f>_xll.GetPrice(B$2,  , "Mid", EOMONTH($A97, 0))</f>
        <v>92.5</v>
      </c>
      <c r="C97" s="151">
        <f>_xll.GetPrice(C$2,  , "Mid", EOMONTH($A97, 0))</f>
        <v>84.5</v>
      </c>
      <c r="D97" s="126">
        <f t="shared" si="47"/>
        <v>-8</v>
      </c>
      <c r="E97" s="151">
        <f>_xll.GetPrice(E$2,  , "Mid", EOMONTH($A97, 0))</f>
        <v>99.5</v>
      </c>
      <c r="F97" s="127">
        <f t="shared" si="48"/>
        <v>7</v>
      </c>
      <c r="G97" s="151">
        <f>_xll.GetPrice(G$2,  , "Mid", EOMONTH($A97, 0))</f>
        <v>89</v>
      </c>
      <c r="H97" s="127">
        <f t="shared" si="49"/>
        <v>-3.5</v>
      </c>
      <c r="I97" s="151">
        <f>_xll.GetPrice(I$2,  , "Mid", EOMONTH($A97, 0))</f>
        <v>103</v>
      </c>
      <c r="J97" s="127">
        <f t="shared" si="50"/>
        <v>10.5</v>
      </c>
      <c r="K97" s="151">
        <f>_xll.GetPrice(K$2,  , "Mid", EOMONTH($A97, 0))</f>
        <v>173</v>
      </c>
      <c r="L97" s="127">
        <f t="shared" si="51"/>
        <v>80.5</v>
      </c>
      <c r="M97" s="151">
        <f>_xll.GetPrice(M$2,  , "Mid", EOMONTH($A97, 0))</f>
        <v>106</v>
      </c>
      <c r="N97" s="127">
        <f t="shared" si="52"/>
        <v>6.5</v>
      </c>
      <c r="O97" s="127">
        <f t="shared" si="53"/>
        <v>3</v>
      </c>
      <c r="P97" s="151">
        <f>_xll.GetPrice(P$2,  , "Mid", EOMONTH($A97, 0))</f>
        <v>101</v>
      </c>
      <c r="Q97" s="127">
        <f t="shared" si="54"/>
        <v>12</v>
      </c>
      <c r="R97" s="127">
        <f t="shared" si="55"/>
        <v>-2</v>
      </c>
      <c r="S97" s="170">
        <f>_xll.GetPrice(S$2,  , "Mid", EOMONTH($A97, 0))</f>
        <v>104</v>
      </c>
      <c r="T97" s="126">
        <f t="shared" si="56"/>
        <v>11.5</v>
      </c>
      <c r="U97" s="151">
        <f>_xll.GetPrice(U$2,  , "Mid", EOMONTH($A97, 0))</f>
        <v>109</v>
      </c>
      <c r="V97" s="127">
        <f t="shared" si="57"/>
        <v>9.5</v>
      </c>
      <c r="W97" s="127">
        <f t="shared" si="58"/>
        <v>5</v>
      </c>
      <c r="X97" s="151">
        <f>_xll.GetPrice(X$2,  , "Mid", EOMONTH($A97, 0))</f>
        <v>107</v>
      </c>
      <c r="Y97" s="127">
        <f t="shared" si="59"/>
        <v>18</v>
      </c>
      <c r="Z97" s="127">
        <f t="shared" si="60"/>
        <v>3</v>
      </c>
      <c r="AA97" s="151">
        <f>_xll.GetPrice(AA$2,  , "Mid", EOMONTH($A97, 0))</f>
        <v>104</v>
      </c>
      <c r="AB97" s="127">
        <f t="shared" si="61"/>
        <v>0</v>
      </c>
      <c r="AC97" s="151">
        <f>_xll.GetPrice(AC$2,  , "Mid", EOMONTH($A97, 0))</f>
        <v>113.5</v>
      </c>
      <c r="AD97" s="127">
        <f t="shared" si="62"/>
        <v>4.5</v>
      </c>
      <c r="AE97" s="127">
        <f t="shared" si="63"/>
        <v>9.5</v>
      </c>
      <c r="AF97" s="151">
        <f>_xll.GetPrice(AF$2,  , "Mid", EOMONTH($A97, 0))</f>
        <v>105</v>
      </c>
      <c r="AG97" s="127">
        <f t="shared" si="64"/>
        <v>-2</v>
      </c>
      <c r="AH97" s="127">
        <f t="shared" si="65"/>
        <v>-8.5</v>
      </c>
      <c r="AI97" s="157">
        <f t="shared" si="33"/>
        <v>91.038169642857142</v>
      </c>
      <c r="AJ97" s="156">
        <f t="shared" si="34"/>
        <v>83.164598214285704</v>
      </c>
      <c r="AK97" s="156">
        <f t="shared" si="35"/>
        <v>97.927544642857143</v>
      </c>
      <c r="AL97" s="156">
        <f t="shared" si="36"/>
        <v>87.593482142857141</v>
      </c>
      <c r="AM97" s="156">
        <f t="shared" si="37"/>
        <v>101.37223214285714</v>
      </c>
      <c r="AN97" s="156">
        <f t="shared" si="38"/>
        <v>170.26598214285715</v>
      </c>
      <c r="AO97" s="156">
        <f t="shared" si="39"/>
        <v>104.32482142857143</v>
      </c>
      <c r="AP97" s="156">
        <f t="shared" si="40"/>
        <v>99.403839285714284</v>
      </c>
      <c r="AQ97" s="160">
        <f t="shared" si="41"/>
        <v>102.35642857142857</v>
      </c>
      <c r="AR97" s="156">
        <f t="shared" si="42"/>
        <v>107.27741071428571</v>
      </c>
      <c r="AS97" s="156">
        <f t="shared" si="43"/>
        <v>105.30901785714285</v>
      </c>
      <c r="AT97" s="156">
        <f t="shared" si="44"/>
        <v>102.35642857142857</v>
      </c>
      <c r="AU97" s="156">
        <f t="shared" si="45"/>
        <v>111.70629464285715</v>
      </c>
      <c r="AV97" s="156">
        <f t="shared" si="46"/>
        <v>103.34062499999999</v>
      </c>
    </row>
    <row r="98" spans="1:48" x14ac:dyDescent="0.3">
      <c r="A98" s="124">
        <v>36739</v>
      </c>
      <c r="B98" s="170">
        <f>_xll.GetPrice(B$2,  , "Mid", EOMONTH($A98, 0))</f>
        <v>92.5</v>
      </c>
      <c r="C98" s="151">
        <f>_xll.GetPrice(C$2,  , "Mid", EOMONTH($A98, 0))</f>
        <v>84.5</v>
      </c>
      <c r="D98" s="126">
        <f t="shared" si="47"/>
        <v>-8</v>
      </c>
      <c r="E98" s="151">
        <f>_xll.GetPrice(E$2,  , "Mid", EOMONTH($A98, 0))</f>
        <v>99.5</v>
      </c>
      <c r="F98" s="127">
        <f t="shared" si="48"/>
        <v>7</v>
      </c>
      <c r="G98" s="151">
        <f>_xll.GetPrice(G$2,  , "Mid", EOMONTH($A98, 0))</f>
        <v>84</v>
      </c>
      <c r="H98" s="127">
        <f t="shared" si="49"/>
        <v>-8.5</v>
      </c>
      <c r="I98" s="151">
        <f>_xll.GetPrice(I$2,  , "Mid", EOMONTH($A98, 0))</f>
        <v>103</v>
      </c>
      <c r="J98" s="127">
        <f t="shared" si="50"/>
        <v>10.5</v>
      </c>
      <c r="K98" s="151">
        <f>_xll.GetPrice(K$2,  , "Mid", EOMONTH($A98, 0))</f>
        <v>173</v>
      </c>
      <c r="L98" s="127">
        <f t="shared" si="51"/>
        <v>80.5</v>
      </c>
      <c r="M98" s="151">
        <f>_xll.GetPrice(M$2,  , "Mid", EOMONTH($A98, 0))</f>
        <v>106</v>
      </c>
      <c r="N98" s="127">
        <f t="shared" si="52"/>
        <v>6.5</v>
      </c>
      <c r="O98" s="127">
        <f t="shared" si="53"/>
        <v>3</v>
      </c>
      <c r="P98" s="151">
        <f>_xll.GetPrice(P$2,  , "Mid", EOMONTH($A98, 0))</f>
        <v>98</v>
      </c>
      <c r="Q98" s="127">
        <f t="shared" si="54"/>
        <v>14</v>
      </c>
      <c r="R98" s="127">
        <f t="shared" si="55"/>
        <v>-5</v>
      </c>
      <c r="S98" s="170">
        <f>_xll.GetPrice(S$2,  , "Mid", EOMONTH($A98, 0))</f>
        <v>104</v>
      </c>
      <c r="T98" s="126">
        <f t="shared" si="56"/>
        <v>11.5</v>
      </c>
      <c r="U98" s="151">
        <f>_xll.GetPrice(U$2,  , "Mid", EOMONTH($A98, 0))</f>
        <v>112</v>
      </c>
      <c r="V98" s="127">
        <f t="shared" si="57"/>
        <v>12.5</v>
      </c>
      <c r="W98" s="127">
        <f t="shared" si="58"/>
        <v>8</v>
      </c>
      <c r="X98" s="151">
        <f>_xll.GetPrice(X$2,  , "Mid", EOMONTH($A98, 0))</f>
        <v>107</v>
      </c>
      <c r="Y98" s="127">
        <f t="shared" si="59"/>
        <v>23</v>
      </c>
      <c r="Z98" s="127">
        <f t="shared" si="60"/>
        <v>3</v>
      </c>
      <c r="AA98" s="151">
        <f>_xll.GetPrice(AA$2,  , "Mid", EOMONTH($A98, 0))</f>
        <v>104</v>
      </c>
      <c r="AB98" s="127">
        <f t="shared" si="61"/>
        <v>0</v>
      </c>
      <c r="AC98" s="151">
        <f>_xll.GetPrice(AC$2,  , "Mid", EOMONTH($A98, 0))</f>
        <v>113.5</v>
      </c>
      <c r="AD98" s="127">
        <f t="shared" si="62"/>
        <v>1.5</v>
      </c>
      <c r="AE98" s="127">
        <f t="shared" si="63"/>
        <v>9.5</v>
      </c>
      <c r="AF98" s="151">
        <f>_xll.GetPrice(AF$2,  , "Mid", EOMONTH($A98, 0))</f>
        <v>105</v>
      </c>
      <c r="AG98" s="127">
        <f t="shared" si="64"/>
        <v>-2</v>
      </c>
      <c r="AH98" s="127">
        <f t="shared" si="65"/>
        <v>-8.5</v>
      </c>
      <c r="AI98" s="157">
        <f t="shared" si="33"/>
        <v>91.038169642857142</v>
      </c>
      <c r="AJ98" s="156">
        <f t="shared" si="34"/>
        <v>83.164598214285704</v>
      </c>
      <c r="AK98" s="156">
        <f t="shared" si="35"/>
        <v>97.927544642857143</v>
      </c>
      <c r="AL98" s="156">
        <f t="shared" si="36"/>
        <v>82.672499999999999</v>
      </c>
      <c r="AM98" s="156">
        <f t="shared" si="37"/>
        <v>101.37223214285714</v>
      </c>
      <c r="AN98" s="156">
        <f t="shared" si="38"/>
        <v>170.26598214285715</v>
      </c>
      <c r="AO98" s="156">
        <f t="shared" si="39"/>
        <v>104.32482142857143</v>
      </c>
      <c r="AP98" s="156">
        <f t="shared" si="40"/>
        <v>96.451249999999987</v>
      </c>
      <c r="AQ98" s="160">
        <f t="shared" si="41"/>
        <v>102.35642857142857</v>
      </c>
      <c r="AR98" s="156">
        <f t="shared" si="42"/>
        <v>110.23</v>
      </c>
      <c r="AS98" s="156">
        <f t="shared" si="43"/>
        <v>105.30901785714285</v>
      </c>
      <c r="AT98" s="156">
        <f t="shared" si="44"/>
        <v>102.35642857142857</v>
      </c>
      <c r="AU98" s="156">
        <f t="shared" si="45"/>
        <v>111.70629464285715</v>
      </c>
      <c r="AV98" s="156">
        <f t="shared" si="46"/>
        <v>103.34062499999999</v>
      </c>
    </row>
    <row r="99" spans="1:48" x14ac:dyDescent="0.3">
      <c r="A99" s="124">
        <v>36770</v>
      </c>
      <c r="B99" s="170">
        <f>_xll.GetPrice(B$2,  , "Mid", EOMONTH($A99, 0))</f>
        <v>92.5</v>
      </c>
      <c r="C99" s="151">
        <f>_xll.GetPrice(C$2,  , "Mid", EOMONTH($A99, 0))</f>
        <v>84.5</v>
      </c>
      <c r="D99" s="126">
        <f t="shared" si="47"/>
        <v>-8</v>
      </c>
      <c r="E99" s="151">
        <f>_xll.GetPrice(E$2,  , "Mid", EOMONTH($A99, 0))</f>
        <v>99.5</v>
      </c>
      <c r="F99" s="127">
        <f t="shared" si="48"/>
        <v>7</v>
      </c>
      <c r="G99" s="151">
        <f>_xll.GetPrice(G$2,  , "Mid", EOMONTH($A99, 0))</f>
        <v>84</v>
      </c>
      <c r="H99" s="127">
        <f t="shared" si="49"/>
        <v>-8.5</v>
      </c>
      <c r="I99" s="151">
        <f>_xll.GetPrice(I$2,  , "Mid", EOMONTH($A99, 0))</f>
        <v>103</v>
      </c>
      <c r="J99" s="127">
        <f t="shared" si="50"/>
        <v>10.5</v>
      </c>
      <c r="K99" s="151">
        <f>_xll.GetPrice(K$2,  , "Mid", EOMONTH($A99, 0))</f>
        <v>173</v>
      </c>
      <c r="L99" s="127">
        <f t="shared" si="51"/>
        <v>80.5</v>
      </c>
      <c r="M99" s="151">
        <f>_xll.GetPrice(M$2,  , "Mid", EOMONTH($A99, 0))</f>
        <v>106</v>
      </c>
      <c r="N99" s="127">
        <f t="shared" si="52"/>
        <v>6.5</v>
      </c>
      <c r="O99" s="127">
        <f t="shared" si="53"/>
        <v>3</v>
      </c>
      <c r="P99" s="151">
        <f>_xll.GetPrice(P$2,  , "Mid", EOMONTH($A99, 0))</f>
        <v>98</v>
      </c>
      <c r="Q99" s="127">
        <f t="shared" si="54"/>
        <v>14</v>
      </c>
      <c r="R99" s="127">
        <f t="shared" si="55"/>
        <v>-5</v>
      </c>
      <c r="S99" s="170">
        <f>_xll.GetPrice(S$2,  , "Mid", EOMONTH($A99, 0))</f>
        <v>104</v>
      </c>
      <c r="T99" s="126">
        <f t="shared" si="56"/>
        <v>11.5</v>
      </c>
      <c r="U99" s="151">
        <f>_xll.GetPrice(U$2,  , "Mid", EOMONTH($A99, 0))</f>
        <v>112</v>
      </c>
      <c r="V99" s="127">
        <f t="shared" si="57"/>
        <v>12.5</v>
      </c>
      <c r="W99" s="127">
        <f t="shared" si="58"/>
        <v>8</v>
      </c>
      <c r="X99" s="151">
        <f>_xll.GetPrice(X$2,  , "Mid", EOMONTH($A99, 0))</f>
        <v>107</v>
      </c>
      <c r="Y99" s="127">
        <f t="shared" si="59"/>
        <v>23</v>
      </c>
      <c r="Z99" s="127">
        <f t="shared" si="60"/>
        <v>3</v>
      </c>
      <c r="AA99" s="151">
        <f>_xll.GetPrice(AA$2,  , "Mid", EOMONTH($A99, 0))</f>
        <v>104</v>
      </c>
      <c r="AB99" s="127">
        <f t="shared" si="61"/>
        <v>0</v>
      </c>
      <c r="AC99" s="151">
        <f>_xll.GetPrice(AC$2,  , "Mid", EOMONTH($A99, 0))</f>
        <v>113.5</v>
      </c>
      <c r="AD99" s="127">
        <f t="shared" si="62"/>
        <v>1.5</v>
      </c>
      <c r="AE99" s="127">
        <f t="shared" si="63"/>
        <v>9.5</v>
      </c>
      <c r="AF99" s="151">
        <f>_xll.GetPrice(AF$2,  , "Mid", EOMONTH($A99, 0))</f>
        <v>105</v>
      </c>
      <c r="AG99" s="127">
        <f t="shared" si="64"/>
        <v>-2</v>
      </c>
      <c r="AH99" s="127">
        <f t="shared" si="65"/>
        <v>-8.5</v>
      </c>
      <c r="AI99" s="157">
        <f t="shared" si="33"/>
        <v>91.038169642857142</v>
      </c>
      <c r="AJ99" s="156">
        <f t="shared" si="34"/>
        <v>83.164598214285704</v>
      </c>
      <c r="AK99" s="156">
        <f t="shared" si="35"/>
        <v>97.927544642857143</v>
      </c>
      <c r="AL99" s="156">
        <f t="shared" si="36"/>
        <v>82.672499999999999</v>
      </c>
      <c r="AM99" s="156">
        <f t="shared" si="37"/>
        <v>101.37223214285714</v>
      </c>
      <c r="AN99" s="156">
        <f t="shared" si="38"/>
        <v>170.26598214285715</v>
      </c>
      <c r="AO99" s="156">
        <f t="shared" si="39"/>
        <v>104.32482142857143</v>
      </c>
      <c r="AP99" s="156">
        <f t="shared" si="40"/>
        <v>96.451249999999987</v>
      </c>
      <c r="AQ99" s="160">
        <f t="shared" si="41"/>
        <v>102.35642857142857</v>
      </c>
      <c r="AR99" s="156">
        <f t="shared" si="42"/>
        <v>110.23</v>
      </c>
      <c r="AS99" s="156">
        <f t="shared" si="43"/>
        <v>105.30901785714285</v>
      </c>
      <c r="AT99" s="156">
        <f t="shared" si="44"/>
        <v>102.35642857142857</v>
      </c>
      <c r="AU99" s="156">
        <f t="shared" si="45"/>
        <v>111.70629464285715</v>
      </c>
      <c r="AV99" s="156">
        <f t="shared" si="46"/>
        <v>103.34062499999999</v>
      </c>
    </row>
    <row r="100" spans="1:48" x14ac:dyDescent="0.3">
      <c r="A100" s="124">
        <v>36800</v>
      </c>
      <c r="B100" s="170">
        <f>_xll.GetPrice(B$2,  , "Mid", EOMONTH($A100, 0))</f>
        <v>82.5</v>
      </c>
      <c r="C100" s="151">
        <f>_xll.GetPrice(C$2,  , "Mid", EOMONTH($A100, 0))</f>
        <v>74.5</v>
      </c>
      <c r="D100" s="126">
        <f t="shared" si="47"/>
        <v>-8</v>
      </c>
      <c r="E100" s="151">
        <f>_xll.GetPrice(E$2,  , "Mid", EOMONTH($A100, 0))</f>
        <v>89.5</v>
      </c>
      <c r="F100" s="127">
        <f t="shared" si="48"/>
        <v>7</v>
      </c>
      <c r="G100" s="151">
        <f>_xll.GetPrice(G$2,  , "Mid", EOMONTH($A100, 0))</f>
        <v>73</v>
      </c>
      <c r="H100" s="127">
        <f t="shared" si="49"/>
        <v>-9.5</v>
      </c>
      <c r="I100" s="151">
        <f>_xll.GetPrice(I$2,  , "Mid", EOMONTH($A100, 0))</f>
        <v>89.5</v>
      </c>
      <c r="J100" s="127">
        <f t="shared" si="50"/>
        <v>7</v>
      </c>
      <c r="K100" s="151">
        <f>_xll.GetPrice(K$2,  , "Mid", EOMONTH($A100, 0))</f>
        <v>159</v>
      </c>
      <c r="L100" s="127">
        <f t="shared" si="51"/>
        <v>76.5</v>
      </c>
      <c r="M100" s="151">
        <f>_xll.GetPrice(M$2,  , "Mid", EOMONTH($A100, 0))</f>
        <v>96</v>
      </c>
      <c r="N100" s="127">
        <f t="shared" si="52"/>
        <v>6.5</v>
      </c>
      <c r="O100" s="127">
        <f t="shared" si="53"/>
        <v>6.5</v>
      </c>
      <c r="P100" s="151">
        <f>_xll.GetPrice(P$2,  , "Mid", EOMONTH($A100, 0))</f>
        <v>92</v>
      </c>
      <c r="Q100" s="127">
        <f t="shared" si="54"/>
        <v>19</v>
      </c>
      <c r="R100" s="127">
        <f t="shared" si="55"/>
        <v>2.5</v>
      </c>
      <c r="S100" s="170">
        <f>_xll.GetPrice(S$2,  , "Mid", EOMONTH($A100, 0))</f>
        <v>91</v>
      </c>
      <c r="T100" s="126">
        <f t="shared" si="56"/>
        <v>8.5</v>
      </c>
      <c r="U100" s="151">
        <f>_xll.GetPrice(U$2,  , "Mid", EOMONTH($A100, 0))</f>
        <v>104</v>
      </c>
      <c r="V100" s="127">
        <f t="shared" si="57"/>
        <v>14.5</v>
      </c>
      <c r="W100" s="127">
        <f t="shared" si="58"/>
        <v>13</v>
      </c>
      <c r="X100" s="151">
        <f>_xll.GetPrice(X$2,  , "Mid", EOMONTH($A100, 0))</f>
        <v>97</v>
      </c>
      <c r="Y100" s="127">
        <f t="shared" si="59"/>
        <v>24</v>
      </c>
      <c r="Z100" s="127">
        <f t="shared" si="60"/>
        <v>6</v>
      </c>
      <c r="AA100" s="151">
        <f>_xll.GetPrice(AA$2,  , "Mid", EOMONTH($A100, 0))</f>
        <v>91</v>
      </c>
      <c r="AB100" s="127">
        <f t="shared" si="61"/>
        <v>0</v>
      </c>
      <c r="AC100" s="151">
        <f>_xll.GetPrice(AC$2,  , "Mid", EOMONTH($A100, 0))</f>
        <v>108</v>
      </c>
      <c r="AD100" s="127">
        <f t="shared" si="62"/>
        <v>4</v>
      </c>
      <c r="AE100" s="127">
        <f t="shared" si="63"/>
        <v>17</v>
      </c>
      <c r="AF100" s="151">
        <f>_xll.GetPrice(AF$2,  , "Mid", EOMONTH($A100, 0))</f>
        <v>95</v>
      </c>
      <c r="AG100" s="127">
        <f t="shared" si="64"/>
        <v>-2</v>
      </c>
      <c r="AH100" s="127">
        <f t="shared" si="65"/>
        <v>-13</v>
      </c>
      <c r="AI100" s="157">
        <f t="shared" si="33"/>
        <v>81.196205357142858</v>
      </c>
      <c r="AJ100" s="156">
        <f t="shared" si="34"/>
        <v>73.32263392857142</v>
      </c>
      <c r="AK100" s="156">
        <f t="shared" si="35"/>
        <v>88.085580357142845</v>
      </c>
      <c r="AL100" s="156">
        <f t="shared" si="36"/>
        <v>71.846339285714294</v>
      </c>
      <c r="AM100" s="156">
        <f t="shared" si="37"/>
        <v>88.085580357142845</v>
      </c>
      <c r="AN100" s="156">
        <f t="shared" si="38"/>
        <v>156.48723214285712</v>
      </c>
      <c r="AO100" s="156">
        <f t="shared" si="39"/>
        <v>94.482857142857142</v>
      </c>
      <c r="AP100" s="156">
        <f t="shared" si="40"/>
        <v>90.546071428571423</v>
      </c>
      <c r="AQ100" s="160">
        <f t="shared" si="41"/>
        <v>89.561875000000001</v>
      </c>
      <c r="AR100" s="156">
        <f t="shared" si="42"/>
        <v>102.35642857142857</v>
      </c>
      <c r="AS100" s="156">
        <f t="shared" si="43"/>
        <v>95.467053571428565</v>
      </c>
      <c r="AT100" s="156">
        <f t="shared" si="44"/>
        <v>89.561875000000001</v>
      </c>
      <c r="AU100" s="156">
        <f t="shared" si="45"/>
        <v>106.29321428571428</v>
      </c>
      <c r="AV100" s="156">
        <f t="shared" si="46"/>
        <v>93.49866071428572</v>
      </c>
    </row>
    <row r="101" spans="1:48" x14ac:dyDescent="0.3">
      <c r="A101" s="124">
        <v>36831</v>
      </c>
      <c r="B101" s="170">
        <f>_xll.GetPrice(B$2,  , "Mid", EOMONTH($A101, 0))</f>
        <v>72.5</v>
      </c>
      <c r="C101" s="151">
        <f>_xll.GetPrice(C$2,  , "Mid", EOMONTH($A101, 0))</f>
        <v>64.5</v>
      </c>
      <c r="D101" s="126">
        <f t="shared" si="47"/>
        <v>-8</v>
      </c>
      <c r="E101" s="151">
        <f>_xll.GetPrice(E$2,  , "Mid", EOMONTH($A101, 0))</f>
        <v>77.5</v>
      </c>
      <c r="F101" s="127">
        <f t="shared" si="48"/>
        <v>5</v>
      </c>
      <c r="G101" s="151">
        <f>_xll.GetPrice(G$2,  , "Mid", EOMONTH($A101, 0))</f>
        <v>73</v>
      </c>
      <c r="H101" s="127">
        <f t="shared" si="49"/>
        <v>0.5</v>
      </c>
      <c r="I101" s="151">
        <f>_xll.GetPrice(I$2,  , "Mid", EOMONTH($A101, 0))</f>
        <v>81.5</v>
      </c>
      <c r="J101" s="127">
        <f t="shared" si="50"/>
        <v>9</v>
      </c>
      <c r="K101" s="151">
        <f>_xll.GetPrice(K$2,  , "Mid", EOMONTH($A101, 0))</f>
        <v>150.5</v>
      </c>
      <c r="L101" s="127">
        <f t="shared" si="51"/>
        <v>78</v>
      </c>
      <c r="M101" s="151">
        <f>_xll.GetPrice(M$2,  , "Mid", EOMONTH($A101, 0))</f>
        <v>86</v>
      </c>
      <c r="N101" s="127">
        <f t="shared" si="52"/>
        <v>8.5</v>
      </c>
      <c r="O101" s="127">
        <f t="shared" si="53"/>
        <v>4.5</v>
      </c>
      <c r="P101" s="151">
        <f>_xll.GetPrice(P$2,  , "Mid", EOMONTH($A101, 0))</f>
        <v>86</v>
      </c>
      <c r="Q101" s="127">
        <f t="shared" si="54"/>
        <v>13</v>
      </c>
      <c r="R101" s="127">
        <f t="shared" si="55"/>
        <v>4.5</v>
      </c>
      <c r="S101" s="170">
        <f>_xll.GetPrice(S$2,  , "Mid", EOMONTH($A101, 0))</f>
        <v>81</v>
      </c>
      <c r="T101" s="126">
        <f t="shared" si="56"/>
        <v>8.5</v>
      </c>
      <c r="U101" s="151">
        <f>_xll.GetPrice(U$2,  , "Mid", EOMONTH($A101, 0))</f>
        <v>92</v>
      </c>
      <c r="V101" s="127">
        <f t="shared" si="57"/>
        <v>14.5</v>
      </c>
      <c r="W101" s="127">
        <f t="shared" si="58"/>
        <v>11</v>
      </c>
      <c r="X101" s="151">
        <f>_xll.GetPrice(X$2,  , "Mid", EOMONTH($A101, 0))</f>
        <v>85</v>
      </c>
      <c r="Y101" s="127">
        <f t="shared" si="59"/>
        <v>12</v>
      </c>
      <c r="Z101" s="127">
        <f t="shared" si="60"/>
        <v>4</v>
      </c>
      <c r="AA101" s="151">
        <f>_xll.GetPrice(AA$2,  , "Mid", EOMONTH($A101, 0))</f>
        <v>81</v>
      </c>
      <c r="AB101" s="127">
        <f t="shared" si="61"/>
        <v>0</v>
      </c>
      <c r="AC101" s="151">
        <f>_xll.GetPrice(AC$2,  , "Mid", EOMONTH($A101, 0))</f>
        <v>98</v>
      </c>
      <c r="AD101" s="127">
        <f t="shared" si="62"/>
        <v>6</v>
      </c>
      <c r="AE101" s="127">
        <f t="shared" si="63"/>
        <v>17</v>
      </c>
      <c r="AF101" s="151">
        <f>_xll.GetPrice(AF$2,  , "Mid", EOMONTH($A101, 0))</f>
        <v>85</v>
      </c>
      <c r="AG101" s="127">
        <f t="shared" si="64"/>
        <v>0</v>
      </c>
      <c r="AH101" s="127">
        <f t="shared" si="65"/>
        <v>-13</v>
      </c>
      <c r="AI101" s="157">
        <f t="shared" si="33"/>
        <v>71.354241071428575</v>
      </c>
      <c r="AJ101" s="156">
        <f t="shared" si="34"/>
        <v>63.480669642857137</v>
      </c>
      <c r="AK101" s="156">
        <f t="shared" si="35"/>
        <v>76.275223214285717</v>
      </c>
      <c r="AL101" s="156">
        <f t="shared" si="36"/>
        <v>71.846339285714294</v>
      </c>
      <c r="AM101" s="156">
        <f t="shared" si="37"/>
        <v>80.212008928571436</v>
      </c>
      <c r="AN101" s="156">
        <f t="shared" si="38"/>
        <v>148.12156249999998</v>
      </c>
      <c r="AO101" s="156">
        <f t="shared" si="39"/>
        <v>84.640892857142859</v>
      </c>
      <c r="AP101" s="156">
        <f t="shared" si="40"/>
        <v>84.640892857142859</v>
      </c>
      <c r="AQ101" s="160">
        <f t="shared" si="41"/>
        <v>79.719910714285717</v>
      </c>
      <c r="AR101" s="156">
        <f t="shared" si="42"/>
        <v>90.546071428571423</v>
      </c>
      <c r="AS101" s="156">
        <f t="shared" si="43"/>
        <v>83.656696428571422</v>
      </c>
      <c r="AT101" s="156">
        <f t="shared" si="44"/>
        <v>79.719910714285717</v>
      </c>
      <c r="AU101" s="156">
        <f t="shared" si="45"/>
        <v>96.451249999999987</v>
      </c>
      <c r="AV101" s="156">
        <f t="shared" si="46"/>
        <v>83.656696428571422</v>
      </c>
    </row>
    <row r="102" spans="1:48" x14ac:dyDescent="0.3">
      <c r="A102" s="124">
        <v>36861</v>
      </c>
      <c r="B102" s="170">
        <f>_xll.GetPrice(B$2,  , "Mid", EOMONTH($A102, 0))</f>
        <v>74.5</v>
      </c>
      <c r="C102" s="151">
        <f>_xll.GetPrice(C$2,  , "Mid", EOMONTH($A102, 0))</f>
        <v>66.5</v>
      </c>
      <c r="D102" s="126">
        <f t="shared" si="47"/>
        <v>-8</v>
      </c>
      <c r="E102" s="151">
        <f>_xll.GetPrice(E$2,  , "Mid", EOMONTH($A102, 0))</f>
        <v>80.5</v>
      </c>
      <c r="F102" s="127">
        <f t="shared" si="48"/>
        <v>6</v>
      </c>
      <c r="G102" s="151">
        <f>_xll.GetPrice(G$2,  , "Mid", EOMONTH($A102, 0))</f>
        <v>82</v>
      </c>
      <c r="H102" s="127">
        <f t="shared" si="49"/>
        <v>7.5</v>
      </c>
      <c r="I102" s="151">
        <f>_xll.GetPrice(I$2,  , "Mid", EOMONTH($A102, 0))</f>
        <v>85.5</v>
      </c>
      <c r="J102" s="127">
        <f t="shared" si="50"/>
        <v>11</v>
      </c>
      <c r="K102" s="151">
        <f>_xll.GetPrice(K$2,  , "Mid", EOMONTH($A102, 0))</f>
        <v>150.5</v>
      </c>
      <c r="L102" s="127">
        <f t="shared" si="51"/>
        <v>76</v>
      </c>
      <c r="M102" s="151">
        <f>_xll.GetPrice(M$2,  , "Mid", EOMONTH($A102, 0))</f>
        <v>96</v>
      </c>
      <c r="N102" s="127">
        <f t="shared" si="52"/>
        <v>15.5</v>
      </c>
      <c r="O102" s="127">
        <f t="shared" si="53"/>
        <v>10.5</v>
      </c>
      <c r="P102" s="151">
        <f>_xll.GetPrice(P$2,  , "Mid", EOMONTH($A102, 0))</f>
        <v>98</v>
      </c>
      <c r="Q102" s="127">
        <f t="shared" si="54"/>
        <v>16</v>
      </c>
      <c r="R102" s="127">
        <f t="shared" si="55"/>
        <v>12.5</v>
      </c>
      <c r="S102" s="170">
        <f>_xll.GetPrice(S$2,  , "Mid", EOMONTH($A102, 0))</f>
        <v>86</v>
      </c>
      <c r="T102" s="126">
        <f t="shared" si="56"/>
        <v>11.5</v>
      </c>
      <c r="U102" s="151">
        <f>_xll.GetPrice(U$2,  , "Mid", EOMONTH($A102, 0))</f>
        <v>97</v>
      </c>
      <c r="V102" s="127">
        <f t="shared" si="57"/>
        <v>16.5</v>
      </c>
      <c r="W102" s="127">
        <f t="shared" si="58"/>
        <v>11</v>
      </c>
      <c r="X102" s="151">
        <f>_xll.GetPrice(X$2,  , "Mid", EOMONTH($A102, 0))</f>
        <v>85</v>
      </c>
      <c r="Y102" s="127">
        <f t="shared" si="59"/>
        <v>3</v>
      </c>
      <c r="Z102" s="127">
        <f t="shared" si="60"/>
        <v>-1</v>
      </c>
      <c r="AA102" s="151">
        <f>_xll.GetPrice(AA$2,  , "Mid", EOMONTH($A102, 0))</f>
        <v>86</v>
      </c>
      <c r="AB102" s="127">
        <f t="shared" si="61"/>
        <v>0</v>
      </c>
      <c r="AC102" s="151">
        <f>_xll.GetPrice(AC$2,  , "Mid", EOMONTH($A102, 0))</f>
        <v>106</v>
      </c>
      <c r="AD102" s="127">
        <f t="shared" si="62"/>
        <v>9</v>
      </c>
      <c r="AE102" s="127">
        <f t="shared" si="63"/>
        <v>20</v>
      </c>
      <c r="AF102" s="151">
        <f>_xll.GetPrice(AF$2,  , "Mid", EOMONTH($A102, 0))</f>
        <v>85</v>
      </c>
      <c r="AG102" s="127">
        <f t="shared" si="64"/>
        <v>0</v>
      </c>
      <c r="AH102" s="127">
        <f t="shared" si="65"/>
        <v>-21</v>
      </c>
      <c r="AI102" s="157">
        <f t="shared" si="33"/>
        <v>73.32263392857142</v>
      </c>
      <c r="AJ102" s="156">
        <f t="shared" si="34"/>
        <v>65.449062499999997</v>
      </c>
      <c r="AK102" s="156">
        <f t="shared" si="35"/>
        <v>79.227812499999985</v>
      </c>
      <c r="AL102" s="156">
        <f t="shared" si="36"/>
        <v>80.70410714285714</v>
      </c>
      <c r="AM102" s="156">
        <f t="shared" si="37"/>
        <v>84.148794642857141</v>
      </c>
      <c r="AN102" s="156">
        <f t="shared" si="38"/>
        <v>148.12156249999998</v>
      </c>
      <c r="AO102" s="156">
        <f t="shared" si="39"/>
        <v>94.482857142857142</v>
      </c>
      <c r="AP102" s="156">
        <f t="shared" si="40"/>
        <v>96.451249999999987</v>
      </c>
      <c r="AQ102" s="160">
        <f t="shared" si="41"/>
        <v>84.640892857142859</v>
      </c>
      <c r="AR102" s="156">
        <f t="shared" si="42"/>
        <v>95.467053571428565</v>
      </c>
      <c r="AS102" s="156">
        <f t="shared" si="43"/>
        <v>83.656696428571422</v>
      </c>
      <c r="AT102" s="156">
        <f t="shared" si="44"/>
        <v>84.640892857142859</v>
      </c>
      <c r="AU102" s="156">
        <f t="shared" si="45"/>
        <v>104.32482142857143</v>
      </c>
      <c r="AV102" s="156">
        <f t="shared" si="46"/>
        <v>83.656696428571422</v>
      </c>
    </row>
    <row r="103" spans="1:48" x14ac:dyDescent="0.3">
      <c r="A103" s="124">
        <v>36892</v>
      </c>
      <c r="B103" s="170">
        <f>_xll.GetPrice(B$2,  , "Mid", EOMONTH($A103, 0))</f>
        <v>84.5</v>
      </c>
      <c r="C103" s="151">
        <f>_xll.GetPrice(C$2,  , "Mid", EOMONTH($A103, 0))</f>
        <v>76.5</v>
      </c>
      <c r="D103" s="126">
        <f t="shared" si="47"/>
        <v>-8</v>
      </c>
      <c r="E103" s="151">
        <f>_xll.GetPrice(E$2,  , "Mid", EOMONTH($A103, 0))</f>
        <v>76.5</v>
      </c>
      <c r="F103" s="127">
        <f t="shared" si="48"/>
        <v>-8</v>
      </c>
      <c r="G103" s="151">
        <f>_xll.GetPrice(G$2,  , "Mid", EOMONTH($A103, 0))</f>
        <v>76</v>
      </c>
      <c r="H103" s="127">
        <f t="shared" si="49"/>
        <v>-8.5</v>
      </c>
      <c r="I103" s="151">
        <f>_xll.GetPrice(I$2,  , "Mid", EOMONTH($A103, 0))</f>
        <v>95.5</v>
      </c>
      <c r="J103" s="127">
        <f t="shared" si="50"/>
        <v>11</v>
      </c>
      <c r="K103" s="151">
        <f>_xll.GetPrice(K$2,  , "Mid", EOMONTH($A103, 0))</f>
        <v>150.5</v>
      </c>
      <c r="L103" s="127">
        <f t="shared" si="51"/>
        <v>66</v>
      </c>
      <c r="M103" s="151">
        <f>_xll.GetPrice(M$2,  , "Mid", EOMONTH($A103, 0))</f>
        <v>96</v>
      </c>
      <c r="N103" s="127">
        <f t="shared" si="52"/>
        <v>19.5</v>
      </c>
      <c r="O103" s="127">
        <f t="shared" si="53"/>
        <v>0.5</v>
      </c>
      <c r="P103" s="151">
        <f>_xll.GetPrice(P$2,  , "Mid", EOMONTH($A103, 0))</f>
        <v>89</v>
      </c>
      <c r="Q103" s="127">
        <f t="shared" si="54"/>
        <v>13</v>
      </c>
      <c r="R103" s="127">
        <f t="shared" si="55"/>
        <v>-6.5</v>
      </c>
      <c r="S103" s="170">
        <f>_xll.GetPrice(S$2,  , "Mid", EOMONTH($A103, 0))</f>
        <v>98</v>
      </c>
      <c r="T103" s="126">
        <f t="shared" si="56"/>
        <v>13.5</v>
      </c>
      <c r="U103" s="151">
        <f>_xll.GetPrice(U$2,  , "Mid", EOMONTH($A103, 0))</f>
        <v>92.5</v>
      </c>
      <c r="V103" s="127">
        <f t="shared" si="57"/>
        <v>16</v>
      </c>
      <c r="W103" s="127">
        <f t="shared" si="58"/>
        <v>-5.5</v>
      </c>
      <c r="X103" s="151">
        <f>_xll.GetPrice(X$2,  , "Mid", EOMONTH($A103, 0))</f>
        <v>90</v>
      </c>
      <c r="Y103" s="127">
        <f t="shared" si="59"/>
        <v>14</v>
      </c>
      <c r="Z103" s="127">
        <f t="shared" si="60"/>
        <v>-8</v>
      </c>
      <c r="AA103" s="151">
        <f>_xll.GetPrice(AA$2,  , "Mid", EOMONTH($A103, 0))</f>
        <v>98</v>
      </c>
      <c r="AB103" s="127">
        <f t="shared" si="61"/>
        <v>0</v>
      </c>
      <c r="AC103" s="151">
        <f>_xll.GetPrice(AC$2,  , "Mid", EOMONTH($A103, 0))</f>
        <v>98.5</v>
      </c>
      <c r="AD103" s="127">
        <f t="shared" si="62"/>
        <v>6</v>
      </c>
      <c r="AE103" s="127">
        <f t="shared" si="63"/>
        <v>0.5</v>
      </c>
      <c r="AF103" s="151">
        <f>_xll.GetPrice(AF$2,  , "Mid", EOMONTH($A103, 0))</f>
        <v>90</v>
      </c>
      <c r="AG103" s="127">
        <f t="shared" si="64"/>
        <v>0</v>
      </c>
      <c r="AH103" s="127">
        <f t="shared" si="65"/>
        <v>-8.5</v>
      </c>
      <c r="AI103" s="157">
        <f t="shared" si="33"/>
        <v>83.164598214285704</v>
      </c>
      <c r="AJ103" s="156">
        <f t="shared" si="34"/>
        <v>75.29102678571428</v>
      </c>
      <c r="AK103" s="156">
        <f t="shared" si="35"/>
        <v>75.29102678571428</v>
      </c>
      <c r="AL103" s="156">
        <f t="shared" si="36"/>
        <v>74.798928571428561</v>
      </c>
      <c r="AM103" s="156">
        <f t="shared" si="37"/>
        <v>93.990758928571424</v>
      </c>
      <c r="AN103" s="156">
        <f t="shared" si="38"/>
        <v>148.12156249999998</v>
      </c>
      <c r="AO103" s="156">
        <f t="shared" si="39"/>
        <v>94.482857142857142</v>
      </c>
      <c r="AP103" s="156">
        <f t="shared" si="40"/>
        <v>87.593482142857141</v>
      </c>
      <c r="AQ103" s="160">
        <f t="shared" si="41"/>
        <v>96.451249999999987</v>
      </c>
      <c r="AR103" s="156">
        <f t="shared" si="42"/>
        <v>91.038169642857142</v>
      </c>
      <c r="AS103" s="156">
        <f t="shared" si="43"/>
        <v>88.577678571428578</v>
      </c>
      <c r="AT103" s="156">
        <f t="shared" si="44"/>
        <v>96.451249999999987</v>
      </c>
      <c r="AU103" s="156">
        <f t="shared" si="45"/>
        <v>96.94334821428572</v>
      </c>
      <c r="AV103" s="156">
        <f t="shared" si="46"/>
        <v>88.577678571428578</v>
      </c>
    </row>
    <row r="104" spans="1:48" x14ac:dyDescent="0.3">
      <c r="A104" s="124">
        <v>36923</v>
      </c>
      <c r="B104" s="170">
        <f>_xll.GetPrice(B$2,  , "Mid", EOMONTH($A104, 0))</f>
        <v>74.5</v>
      </c>
      <c r="C104" s="151">
        <f>_xll.GetPrice(C$2,  , "Mid", EOMONTH($A104, 0))</f>
        <v>66.5</v>
      </c>
      <c r="D104" s="126">
        <f t="shared" si="47"/>
        <v>-8</v>
      </c>
      <c r="E104" s="151">
        <f>_xll.GetPrice(E$2,  , "Mid", EOMONTH($A104, 0))</f>
        <v>75.5</v>
      </c>
      <c r="F104" s="127">
        <f t="shared" si="48"/>
        <v>1</v>
      </c>
      <c r="G104" s="151">
        <f>_xll.GetPrice(G$2,  , "Mid", EOMONTH($A104, 0))</f>
        <v>76</v>
      </c>
      <c r="H104" s="127">
        <f t="shared" si="49"/>
        <v>1.5</v>
      </c>
      <c r="I104" s="151">
        <f>_xll.GetPrice(I$2,  , "Mid", EOMONTH($A104, 0))</f>
        <v>90</v>
      </c>
      <c r="J104" s="127">
        <f t="shared" si="50"/>
        <v>15.5</v>
      </c>
      <c r="K104" s="151">
        <f>_xll.GetPrice(K$2,  , "Mid", EOMONTH($A104, 0))</f>
        <v>145.5</v>
      </c>
      <c r="L104" s="127">
        <f t="shared" si="51"/>
        <v>71</v>
      </c>
      <c r="M104" s="151">
        <f>_xll.GetPrice(M$2,  , "Mid", EOMONTH($A104, 0))</f>
        <v>95.5</v>
      </c>
      <c r="N104" s="127">
        <f t="shared" si="52"/>
        <v>20</v>
      </c>
      <c r="O104" s="127">
        <f t="shared" si="53"/>
        <v>5.5</v>
      </c>
      <c r="P104" s="151">
        <f>_xll.GetPrice(P$2,  , "Mid", EOMONTH($A104, 0))</f>
        <v>89</v>
      </c>
      <c r="Q104" s="127">
        <f t="shared" si="54"/>
        <v>13</v>
      </c>
      <c r="R104" s="127">
        <f t="shared" si="55"/>
        <v>-1</v>
      </c>
      <c r="S104" s="170">
        <f>_xll.GetPrice(S$2,  , "Mid", EOMONTH($A104, 0))</f>
        <v>90</v>
      </c>
      <c r="T104" s="126">
        <f t="shared" si="56"/>
        <v>15.5</v>
      </c>
      <c r="U104" s="151">
        <f>_xll.GetPrice(U$2,  , "Mid", EOMONTH($A104, 0))</f>
        <v>91</v>
      </c>
      <c r="V104" s="127">
        <f t="shared" si="57"/>
        <v>15.5</v>
      </c>
      <c r="W104" s="127">
        <f t="shared" si="58"/>
        <v>1</v>
      </c>
      <c r="X104" s="151">
        <f>_xll.GetPrice(X$2,  , "Mid", EOMONTH($A104, 0))</f>
        <v>90</v>
      </c>
      <c r="Y104" s="127">
        <f t="shared" si="59"/>
        <v>14</v>
      </c>
      <c r="Z104" s="127">
        <f t="shared" si="60"/>
        <v>0</v>
      </c>
      <c r="AA104" s="151">
        <f>_xll.GetPrice(AA$2,  , "Mid", EOMONTH($A104, 0))</f>
        <v>90</v>
      </c>
      <c r="AB104" s="127">
        <f t="shared" si="61"/>
        <v>0</v>
      </c>
      <c r="AC104" s="151">
        <f>_xll.GetPrice(AC$2,  , "Mid", EOMONTH($A104, 0))</f>
        <v>98.5</v>
      </c>
      <c r="AD104" s="127">
        <f t="shared" si="62"/>
        <v>7.5</v>
      </c>
      <c r="AE104" s="127">
        <f t="shared" si="63"/>
        <v>8.5</v>
      </c>
      <c r="AF104" s="151">
        <f>_xll.GetPrice(AF$2,  , "Mid", EOMONTH($A104, 0))</f>
        <v>90</v>
      </c>
      <c r="AG104" s="127">
        <f t="shared" si="64"/>
        <v>0</v>
      </c>
      <c r="AH104" s="127">
        <f t="shared" si="65"/>
        <v>-8.5</v>
      </c>
      <c r="AI104" s="157">
        <f t="shared" si="33"/>
        <v>73.32263392857142</v>
      </c>
      <c r="AJ104" s="156">
        <f t="shared" si="34"/>
        <v>65.449062499999997</v>
      </c>
      <c r="AK104" s="156">
        <f t="shared" si="35"/>
        <v>74.306830357142857</v>
      </c>
      <c r="AL104" s="156">
        <f t="shared" si="36"/>
        <v>74.798928571428561</v>
      </c>
      <c r="AM104" s="156">
        <f t="shared" si="37"/>
        <v>88.577678571428578</v>
      </c>
      <c r="AN104" s="156">
        <f t="shared" si="38"/>
        <v>143.20058035714285</v>
      </c>
      <c r="AO104" s="156">
        <f t="shared" si="39"/>
        <v>93.990758928571424</v>
      </c>
      <c r="AP104" s="156">
        <f t="shared" si="40"/>
        <v>87.593482142857141</v>
      </c>
      <c r="AQ104" s="160">
        <f t="shared" si="41"/>
        <v>88.577678571428578</v>
      </c>
      <c r="AR104" s="156">
        <f t="shared" si="42"/>
        <v>89.561875000000001</v>
      </c>
      <c r="AS104" s="156">
        <f t="shared" si="43"/>
        <v>88.577678571428578</v>
      </c>
      <c r="AT104" s="156">
        <f t="shared" si="44"/>
        <v>88.577678571428578</v>
      </c>
      <c r="AU104" s="156">
        <f t="shared" si="45"/>
        <v>96.94334821428572</v>
      </c>
      <c r="AV104" s="156">
        <f t="shared" si="46"/>
        <v>88.577678571428578</v>
      </c>
    </row>
    <row r="105" spans="1:48" x14ac:dyDescent="0.3">
      <c r="A105" s="124">
        <v>36951</v>
      </c>
      <c r="B105" s="170">
        <f>_xll.GetPrice(B$2,  , "Mid", EOMONTH($A105, 0))</f>
        <v>74.5</v>
      </c>
      <c r="C105" s="151">
        <f>_xll.GetPrice(C$2,  , "Mid", EOMONTH($A105, 0))</f>
        <v>66.5</v>
      </c>
      <c r="D105" s="126">
        <f t="shared" si="47"/>
        <v>-8</v>
      </c>
      <c r="E105" s="151">
        <f>_xll.GetPrice(E$2,  , "Mid", EOMONTH($A105, 0))</f>
        <v>80.5</v>
      </c>
      <c r="F105" s="127">
        <f t="shared" si="48"/>
        <v>6</v>
      </c>
      <c r="G105" s="151">
        <f>_xll.GetPrice(G$2,  , "Mid", EOMONTH($A105, 0))</f>
        <v>76</v>
      </c>
      <c r="H105" s="127">
        <f t="shared" si="49"/>
        <v>1.5</v>
      </c>
      <c r="I105" s="151">
        <f>_xll.GetPrice(I$2,  , "Mid", EOMONTH($A105, 0))</f>
        <v>93</v>
      </c>
      <c r="J105" s="127">
        <f t="shared" si="50"/>
        <v>18.5</v>
      </c>
      <c r="K105" s="151">
        <f>_xll.GetPrice(K$2,  , "Mid", EOMONTH($A105, 0))</f>
        <v>145.5</v>
      </c>
      <c r="L105" s="127">
        <f t="shared" si="51"/>
        <v>71</v>
      </c>
      <c r="M105" s="151">
        <f>_xll.GetPrice(M$2,  , "Mid", EOMONTH($A105, 0))</f>
        <v>96.5</v>
      </c>
      <c r="N105" s="127">
        <f t="shared" si="52"/>
        <v>16</v>
      </c>
      <c r="O105" s="127">
        <f t="shared" si="53"/>
        <v>3.5</v>
      </c>
      <c r="P105" s="151">
        <f>_xll.GetPrice(P$2,  , "Mid", EOMONTH($A105, 0))</f>
        <v>89</v>
      </c>
      <c r="Q105" s="127">
        <f t="shared" si="54"/>
        <v>13</v>
      </c>
      <c r="R105" s="127">
        <f t="shared" si="55"/>
        <v>-4</v>
      </c>
      <c r="S105" s="170">
        <f>_xll.GetPrice(S$2,  , "Mid", EOMONTH($A105, 0))</f>
        <v>95</v>
      </c>
      <c r="T105" s="126">
        <f t="shared" si="56"/>
        <v>20.5</v>
      </c>
      <c r="U105" s="151">
        <f>_xll.GetPrice(U$2,  , "Mid", EOMONTH($A105, 0))</f>
        <v>96</v>
      </c>
      <c r="V105" s="127">
        <f t="shared" si="57"/>
        <v>15.5</v>
      </c>
      <c r="W105" s="127">
        <f t="shared" si="58"/>
        <v>1</v>
      </c>
      <c r="X105" s="151">
        <f>_xll.GetPrice(X$2,  , "Mid", EOMONTH($A105, 0))</f>
        <v>90</v>
      </c>
      <c r="Y105" s="127">
        <f t="shared" si="59"/>
        <v>14</v>
      </c>
      <c r="Z105" s="127">
        <f t="shared" si="60"/>
        <v>-5</v>
      </c>
      <c r="AA105" s="151">
        <f>_xll.GetPrice(AA$2,  , "Mid", EOMONTH($A105, 0))</f>
        <v>95</v>
      </c>
      <c r="AB105" s="127">
        <f t="shared" si="61"/>
        <v>0</v>
      </c>
      <c r="AC105" s="151">
        <f>_xll.GetPrice(AC$2,  , "Mid", EOMONTH($A105, 0))</f>
        <v>103</v>
      </c>
      <c r="AD105" s="127">
        <f t="shared" si="62"/>
        <v>7</v>
      </c>
      <c r="AE105" s="127">
        <f t="shared" si="63"/>
        <v>8</v>
      </c>
      <c r="AF105" s="151">
        <f>_xll.GetPrice(AF$2,  , "Mid", EOMONTH($A105, 0))</f>
        <v>90</v>
      </c>
      <c r="AG105" s="127">
        <f t="shared" si="64"/>
        <v>0</v>
      </c>
      <c r="AH105" s="127">
        <f t="shared" si="65"/>
        <v>-13</v>
      </c>
      <c r="AI105" s="157">
        <f t="shared" si="33"/>
        <v>73.32263392857142</v>
      </c>
      <c r="AJ105" s="156">
        <f t="shared" si="34"/>
        <v>65.449062499999997</v>
      </c>
      <c r="AK105" s="156">
        <f t="shared" si="35"/>
        <v>79.227812499999985</v>
      </c>
      <c r="AL105" s="156">
        <f t="shared" si="36"/>
        <v>74.798928571428561</v>
      </c>
      <c r="AM105" s="156">
        <f t="shared" si="37"/>
        <v>91.530267857142846</v>
      </c>
      <c r="AN105" s="156">
        <f t="shared" si="38"/>
        <v>143.20058035714285</v>
      </c>
      <c r="AO105" s="156">
        <f t="shared" si="39"/>
        <v>94.974955357142846</v>
      </c>
      <c r="AP105" s="156">
        <f t="shared" si="40"/>
        <v>87.593482142857141</v>
      </c>
      <c r="AQ105" s="160">
        <f t="shared" si="41"/>
        <v>93.49866071428572</v>
      </c>
      <c r="AR105" s="156">
        <f t="shared" si="42"/>
        <v>94.482857142857142</v>
      </c>
      <c r="AS105" s="156">
        <f t="shared" si="43"/>
        <v>88.577678571428578</v>
      </c>
      <c r="AT105" s="156">
        <f t="shared" si="44"/>
        <v>93.49866071428572</v>
      </c>
      <c r="AU105" s="156">
        <f t="shared" si="45"/>
        <v>101.37223214285714</v>
      </c>
      <c r="AV105" s="156">
        <f t="shared" si="46"/>
        <v>88.577678571428578</v>
      </c>
    </row>
    <row r="106" spans="1:48" x14ac:dyDescent="0.3">
      <c r="A106" s="124">
        <v>36982</v>
      </c>
      <c r="B106" s="170">
        <f>_xll.GetPrice(B$2,  , "Mid", EOMONTH($A106, 0))</f>
        <v>74.5</v>
      </c>
      <c r="C106" s="151">
        <f>_xll.GetPrice(C$2,  , "Mid", EOMONTH($A106, 0))</f>
        <v>66.5</v>
      </c>
      <c r="D106" s="126">
        <f t="shared" si="47"/>
        <v>-8</v>
      </c>
      <c r="E106" s="151">
        <f>_xll.GetPrice(E$2,  , "Mid", EOMONTH($A106, 0))</f>
        <v>83.5</v>
      </c>
      <c r="F106" s="127">
        <f t="shared" si="48"/>
        <v>9</v>
      </c>
      <c r="G106" s="151">
        <f>_xll.GetPrice(G$2,  , "Mid", EOMONTH($A106, 0))</f>
        <v>76</v>
      </c>
      <c r="H106" s="127">
        <f t="shared" si="49"/>
        <v>1.5</v>
      </c>
      <c r="I106" s="151">
        <f>_xll.GetPrice(I$2,  , "Mid", EOMONTH($A106, 0))</f>
        <v>93</v>
      </c>
      <c r="J106" s="127">
        <f t="shared" si="50"/>
        <v>18.5</v>
      </c>
      <c r="K106" s="151">
        <f>_xll.GetPrice(K$2,  , "Mid", EOMONTH($A106, 0))</f>
        <v>145.5</v>
      </c>
      <c r="L106" s="127">
        <f t="shared" si="51"/>
        <v>71</v>
      </c>
      <c r="M106" s="151">
        <f>_xll.GetPrice(M$2,  , "Mid", EOMONTH($A106, 0))</f>
        <v>99.5</v>
      </c>
      <c r="N106" s="127">
        <f t="shared" si="52"/>
        <v>16</v>
      </c>
      <c r="O106" s="127">
        <f t="shared" si="53"/>
        <v>6.5</v>
      </c>
      <c r="P106" s="151">
        <f>_xll.GetPrice(P$2,  , "Mid", EOMONTH($A106, 0))</f>
        <v>94</v>
      </c>
      <c r="Q106" s="127">
        <f t="shared" si="54"/>
        <v>18</v>
      </c>
      <c r="R106" s="127">
        <f t="shared" si="55"/>
        <v>1</v>
      </c>
      <c r="S106" s="170">
        <f>_xll.GetPrice(S$2,  , "Mid", EOMONTH($A106, 0))</f>
        <v>95</v>
      </c>
      <c r="T106" s="126">
        <f t="shared" si="56"/>
        <v>20.5</v>
      </c>
      <c r="U106" s="151">
        <f>_xll.GetPrice(U$2,  , "Mid", EOMONTH($A106, 0))</f>
        <v>98</v>
      </c>
      <c r="V106" s="127">
        <f t="shared" si="57"/>
        <v>14.5</v>
      </c>
      <c r="W106" s="127">
        <f t="shared" si="58"/>
        <v>3</v>
      </c>
      <c r="X106" s="151">
        <f>_xll.GetPrice(X$2,  , "Mid", EOMONTH($A106, 0))</f>
        <v>90</v>
      </c>
      <c r="Y106" s="127">
        <f t="shared" si="59"/>
        <v>14</v>
      </c>
      <c r="Z106" s="127">
        <f t="shared" si="60"/>
        <v>-5</v>
      </c>
      <c r="AA106" s="151">
        <f>_xll.GetPrice(AA$2,  , "Mid", EOMONTH($A106, 0))</f>
        <v>95</v>
      </c>
      <c r="AB106" s="127">
        <f t="shared" si="61"/>
        <v>0</v>
      </c>
      <c r="AC106" s="151">
        <f>_xll.GetPrice(AC$2,  , "Mid", EOMONTH($A106, 0))</f>
        <v>103</v>
      </c>
      <c r="AD106" s="127">
        <f t="shared" si="62"/>
        <v>5</v>
      </c>
      <c r="AE106" s="127">
        <f t="shared" si="63"/>
        <v>8</v>
      </c>
      <c r="AF106" s="151">
        <f>_xll.GetPrice(AF$2,  , "Mid", EOMONTH($A106, 0))</f>
        <v>90</v>
      </c>
      <c r="AG106" s="127">
        <f t="shared" si="64"/>
        <v>0</v>
      </c>
      <c r="AH106" s="127">
        <f t="shared" si="65"/>
        <v>-13</v>
      </c>
      <c r="AI106" s="157">
        <f t="shared" si="33"/>
        <v>73.32263392857142</v>
      </c>
      <c r="AJ106" s="156">
        <f t="shared" si="34"/>
        <v>65.449062499999997</v>
      </c>
      <c r="AK106" s="156">
        <f t="shared" si="35"/>
        <v>82.180401785714281</v>
      </c>
      <c r="AL106" s="156">
        <f t="shared" si="36"/>
        <v>74.798928571428561</v>
      </c>
      <c r="AM106" s="156">
        <f t="shared" si="37"/>
        <v>91.530267857142846</v>
      </c>
      <c r="AN106" s="156">
        <f t="shared" si="38"/>
        <v>143.20058035714285</v>
      </c>
      <c r="AO106" s="156">
        <f t="shared" si="39"/>
        <v>97.927544642857143</v>
      </c>
      <c r="AP106" s="156">
        <f t="shared" si="40"/>
        <v>92.514464285714268</v>
      </c>
      <c r="AQ106" s="160">
        <f t="shared" si="41"/>
        <v>93.49866071428572</v>
      </c>
      <c r="AR106" s="156">
        <f t="shared" si="42"/>
        <v>96.451249999999987</v>
      </c>
      <c r="AS106" s="156">
        <f t="shared" si="43"/>
        <v>88.577678571428578</v>
      </c>
      <c r="AT106" s="156">
        <f t="shared" si="44"/>
        <v>93.49866071428572</v>
      </c>
      <c r="AU106" s="156">
        <f t="shared" si="45"/>
        <v>101.37223214285714</v>
      </c>
      <c r="AV106" s="156">
        <f t="shared" si="46"/>
        <v>88.577678571428578</v>
      </c>
    </row>
    <row r="107" spans="1:48" x14ac:dyDescent="0.3">
      <c r="A107" s="124">
        <v>37012</v>
      </c>
      <c r="B107" s="170">
        <f>_xll.GetPrice(B$2,  , "Mid", EOMONTH($A107, 0))</f>
        <v>72.5</v>
      </c>
      <c r="C107" s="151">
        <f>_xll.GetPrice(C$2,  , "Mid", EOMONTH($A107, 0))</f>
        <v>64.5</v>
      </c>
      <c r="D107" s="126">
        <f t="shared" si="47"/>
        <v>-8</v>
      </c>
      <c r="E107" s="151">
        <f>_xll.GetPrice(E$2,  , "Mid", EOMONTH($A107, 0))</f>
        <v>83.5</v>
      </c>
      <c r="F107" s="127">
        <f t="shared" si="48"/>
        <v>11</v>
      </c>
      <c r="G107" s="151">
        <f>_xll.GetPrice(G$2,  , "Mid", EOMONTH($A107, 0))</f>
        <v>73</v>
      </c>
      <c r="H107" s="127">
        <f t="shared" si="49"/>
        <v>0.5</v>
      </c>
      <c r="I107" s="151">
        <f>_xll.GetPrice(I$2,  , "Mid", EOMONTH($A107, 0))</f>
        <v>93</v>
      </c>
      <c r="J107" s="127">
        <f t="shared" si="50"/>
        <v>20.5</v>
      </c>
      <c r="K107" s="151">
        <f>_xll.GetPrice(K$2,  , "Mid", EOMONTH($A107, 0))</f>
        <v>145.5</v>
      </c>
      <c r="L107" s="127">
        <f t="shared" si="51"/>
        <v>73</v>
      </c>
      <c r="M107" s="151">
        <f>_xll.GetPrice(M$2,  , "Mid", EOMONTH($A107, 0))</f>
        <v>97.5</v>
      </c>
      <c r="N107" s="127">
        <f t="shared" si="52"/>
        <v>14</v>
      </c>
      <c r="O107" s="127">
        <f t="shared" si="53"/>
        <v>4.5</v>
      </c>
      <c r="P107" s="151">
        <f>_xll.GetPrice(P$2,  , "Mid", EOMONTH($A107, 0))</f>
        <v>91</v>
      </c>
      <c r="Q107" s="127">
        <f t="shared" si="54"/>
        <v>18</v>
      </c>
      <c r="R107" s="127">
        <f t="shared" si="55"/>
        <v>-2</v>
      </c>
      <c r="S107" s="170">
        <f>_xll.GetPrice(S$2,  , "Mid", EOMONTH($A107, 0))</f>
        <v>95</v>
      </c>
      <c r="T107" s="126">
        <f t="shared" si="56"/>
        <v>22.5</v>
      </c>
      <c r="U107" s="151">
        <f>_xll.GetPrice(U$2,  , "Mid", EOMONTH($A107, 0))</f>
        <v>100</v>
      </c>
      <c r="V107" s="127">
        <f t="shared" si="57"/>
        <v>16.5</v>
      </c>
      <c r="W107" s="127">
        <f t="shared" si="58"/>
        <v>5</v>
      </c>
      <c r="X107" s="151">
        <f>_xll.GetPrice(X$2,  , "Mid", EOMONTH($A107, 0))</f>
        <v>90</v>
      </c>
      <c r="Y107" s="127">
        <f t="shared" si="59"/>
        <v>17</v>
      </c>
      <c r="Z107" s="127">
        <f t="shared" si="60"/>
        <v>-5</v>
      </c>
      <c r="AA107" s="151">
        <f>_xll.GetPrice(AA$2,  , "Mid", EOMONTH($A107, 0))</f>
        <v>95</v>
      </c>
      <c r="AB107" s="127">
        <f t="shared" si="61"/>
        <v>0</v>
      </c>
      <c r="AC107" s="151">
        <f>_xll.GetPrice(AC$2,  , "Mid", EOMONTH($A107, 0))</f>
        <v>103</v>
      </c>
      <c r="AD107" s="127">
        <f t="shared" si="62"/>
        <v>3</v>
      </c>
      <c r="AE107" s="127">
        <f t="shared" si="63"/>
        <v>8</v>
      </c>
      <c r="AF107" s="151">
        <f>_xll.GetPrice(AF$2,  , "Mid", EOMONTH($A107, 0))</f>
        <v>90</v>
      </c>
      <c r="AG107" s="127">
        <f t="shared" si="64"/>
        <v>0</v>
      </c>
      <c r="AH107" s="127">
        <f t="shared" si="65"/>
        <v>-13</v>
      </c>
      <c r="AI107" s="157">
        <f t="shared" si="33"/>
        <v>71.354241071428575</v>
      </c>
      <c r="AJ107" s="156">
        <f t="shared" si="34"/>
        <v>63.480669642857137</v>
      </c>
      <c r="AK107" s="156">
        <f t="shared" si="35"/>
        <v>82.180401785714281</v>
      </c>
      <c r="AL107" s="156">
        <f t="shared" si="36"/>
        <v>71.846339285714294</v>
      </c>
      <c r="AM107" s="156">
        <f t="shared" si="37"/>
        <v>91.530267857142846</v>
      </c>
      <c r="AN107" s="156">
        <f t="shared" si="38"/>
        <v>143.20058035714285</v>
      </c>
      <c r="AO107" s="156">
        <f t="shared" si="39"/>
        <v>95.959151785714283</v>
      </c>
      <c r="AP107" s="156">
        <f t="shared" si="40"/>
        <v>89.561875000000001</v>
      </c>
      <c r="AQ107" s="160">
        <f t="shared" si="41"/>
        <v>93.49866071428572</v>
      </c>
      <c r="AR107" s="156">
        <f t="shared" si="42"/>
        <v>98.419642857142861</v>
      </c>
      <c r="AS107" s="156">
        <f t="shared" si="43"/>
        <v>88.577678571428578</v>
      </c>
      <c r="AT107" s="156">
        <f t="shared" si="44"/>
        <v>93.49866071428572</v>
      </c>
      <c r="AU107" s="156">
        <f t="shared" si="45"/>
        <v>101.37223214285714</v>
      </c>
      <c r="AV107" s="156">
        <f t="shared" si="46"/>
        <v>88.577678571428578</v>
      </c>
    </row>
    <row r="108" spans="1:48" x14ac:dyDescent="0.3">
      <c r="A108" s="124">
        <v>37043</v>
      </c>
      <c r="B108" s="170">
        <f>_xll.GetPrice(B$2,  , "Mid", EOMONTH($A108, 0))</f>
        <v>72.5</v>
      </c>
      <c r="C108" s="151">
        <f>_xll.GetPrice(C$2,  , "Mid", EOMONTH($A108, 0))</f>
        <v>64.5</v>
      </c>
      <c r="D108" s="126">
        <f t="shared" si="47"/>
        <v>-8</v>
      </c>
      <c r="E108" s="151">
        <f>_xll.GetPrice(E$2,  , "Mid", EOMONTH($A108, 0))</f>
        <v>86.5</v>
      </c>
      <c r="F108" s="127">
        <f t="shared" si="48"/>
        <v>14</v>
      </c>
      <c r="G108" s="151">
        <f>_xll.GetPrice(G$2,  , "Mid", EOMONTH($A108, 0))</f>
        <v>77</v>
      </c>
      <c r="H108" s="127">
        <f t="shared" si="49"/>
        <v>4.5</v>
      </c>
      <c r="I108" s="151">
        <f>_xll.GetPrice(I$2,  , "Mid", EOMONTH($A108, 0))</f>
        <v>85</v>
      </c>
      <c r="J108" s="127">
        <f t="shared" si="50"/>
        <v>12.5</v>
      </c>
      <c r="K108" s="151">
        <f>_xll.GetPrice(K$2,  , "Mid", EOMONTH($A108, 0))</f>
        <v>145.5</v>
      </c>
      <c r="L108" s="127">
        <f t="shared" si="51"/>
        <v>73</v>
      </c>
      <c r="M108" s="151">
        <f>_xll.GetPrice(M$2,  , "Mid", EOMONTH($A108, 0))</f>
        <v>97.5</v>
      </c>
      <c r="N108" s="127">
        <f t="shared" si="52"/>
        <v>11</v>
      </c>
      <c r="O108" s="127">
        <f t="shared" si="53"/>
        <v>12.5</v>
      </c>
      <c r="P108" s="151">
        <f>_xll.GetPrice(P$2,  , "Mid", EOMONTH($A108, 0))</f>
        <v>91</v>
      </c>
      <c r="Q108" s="127">
        <f t="shared" si="54"/>
        <v>14</v>
      </c>
      <c r="R108" s="127">
        <f t="shared" si="55"/>
        <v>6</v>
      </c>
      <c r="S108" s="170">
        <f>_xll.GetPrice(S$2,  , "Mid", EOMONTH($A108, 0))</f>
        <v>95</v>
      </c>
      <c r="T108" s="126">
        <f t="shared" si="56"/>
        <v>22.5</v>
      </c>
      <c r="U108" s="151">
        <f>_xll.GetPrice(U$2,  , "Mid", EOMONTH($A108, 0))</f>
        <v>105</v>
      </c>
      <c r="V108" s="127">
        <f t="shared" si="57"/>
        <v>18.5</v>
      </c>
      <c r="W108" s="127">
        <f t="shared" si="58"/>
        <v>10</v>
      </c>
      <c r="X108" s="151">
        <f>_xll.GetPrice(X$2,  , "Mid", EOMONTH($A108, 0))</f>
        <v>90</v>
      </c>
      <c r="Y108" s="127">
        <f t="shared" si="59"/>
        <v>13</v>
      </c>
      <c r="Z108" s="127">
        <f t="shared" si="60"/>
        <v>-5</v>
      </c>
      <c r="AA108" s="151">
        <f>_xll.GetPrice(AA$2,  , "Mid", EOMONTH($A108, 0))</f>
        <v>95</v>
      </c>
      <c r="AB108" s="127">
        <f t="shared" si="61"/>
        <v>0</v>
      </c>
      <c r="AC108" s="151">
        <f>_xll.GetPrice(AC$2,  , "Mid", EOMONTH($A108, 0))</f>
        <v>109.5</v>
      </c>
      <c r="AD108" s="127">
        <f t="shared" si="62"/>
        <v>4.5</v>
      </c>
      <c r="AE108" s="127">
        <f t="shared" si="63"/>
        <v>14.5</v>
      </c>
      <c r="AF108" s="151">
        <f>_xll.GetPrice(AF$2,  , "Mid", EOMONTH($A108, 0))</f>
        <v>90</v>
      </c>
      <c r="AG108" s="127">
        <f t="shared" si="64"/>
        <v>0</v>
      </c>
      <c r="AH108" s="127">
        <f t="shared" si="65"/>
        <v>-19.5</v>
      </c>
      <c r="AI108" s="157">
        <f t="shared" si="33"/>
        <v>71.354241071428575</v>
      </c>
      <c r="AJ108" s="156">
        <f t="shared" si="34"/>
        <v>63.480669642857137</v>
      </c>
      <c r="AK108" s="156">
        <f t="shared" si="35"/>
        <v>85.132991071428577</v>
      </c>
      <c r="AL108" s="156">
        <f t="shared" si="36"/>
        <v>75.783124999999998</v>
      </c>
      <c r="AM108" s="156">
        <f t="shared" si="37"/>
        <v>83.656696428571422</v>
      </c>
      <c r="AN108" s="156">
        <f t="shared" si="38"/>
        <v>143.20058035714285</v>
      </c>
      <c r="AO108" s="156">
        <f t="shared" si="39"/>
        <v>95.959151785714283</v>
      </c>
      <c r="AP108" s="156">
        <f t="shared" si="40"/>
        <v>89.561875000000001</v>
      </c>
      <c r="AQ108" s="160">
        <f t="shared" si="41"/>
        <v>93.49866071428572</v>
      </c>
      <c r="AR108" s="156">
        <f t="shared" si="42"/>
        <v>103.34062499999999</v>
      </c>
      <c r="AS108" s="156">
        <f t="shared" si="43"/>
        <v>88.577678571428578</v>
      </c>
      <c r="AT108" s="156">
        <f t="shared" si="44"/>
        <v>93.49866071428572</v>
      </c>
      <c r="AU108" s="156">
        <f t="shared" si="45"/>
        <v>107.76950892857143</v>
      </c>
      <c r="AV108" s="156">
        <f t="shared" si="46"/>
        <v>88.577678571428578</v>
      </c>
    </row>
    <row r="109" spans="1:48" x14ac:dyDescent="0.3">
      <c r="A109" s="124">
        <v>37073</v>
      </c>
      <c r="B109" s="170">
        <f>_xll.GetPrice(B$2,  , "Mid", EOMONTH($A109, 0))</f>
        <v>76.5</v>
      </c>
      <c r="C109" s="151">
        <f>_xll.GetPrice(C$2,  , "Mid", EOMONTH($A109, 0))</f>
        <v>68.5</v>
      </c>
      <c r="D109" s="126">
        <f t="shared" si="47"/>
        <v>-8</v>
      </c>
      <c r="E109" s="151">
        <f>_xll.GetPrice(E$2,  , "Mid", EOMONTH($A109, 0))</f>
        <v>86.5</v>
      </c>
      <c r="F109" s="127">
        <f t="shared" si="48"/>
        <v>10</v>
      </c>
      <c r="G109" s="151">
        <f>_xll.GetPrice(G$2,  , "Mid", EOMONTH($A109, 0))</f>
        <v>77</v>
      </c>
      <c r="H109" s="127">
        <f t="shared" si="49"/>
        <v>0.5</v>
      </c>
      <c r="I109" s="151">
        <f>_xll.GetPrice(I$2,  , "Mid", EOMONTH($A109, 0))</f>
        <v>85</v>
      </c>
      <c r="J109" s="127">
        <f t="shared" si="50"/>
        <v>8.5</v>
      </c>
      <c r="K109" s="151">
        <f>_xll.GetPrice(K$2,  , "Mid", EOMONTH($A109, 0))</f>
        <v>145.5</v>
      </c>
      <c r="L109" s="127">
        <f t="shared" si="51"/>
        <v>69</v>
      </c>
      <c r="M109" s="151">
        <f>_xll.GetPrice(M$2,  , "Mid", EOMONTH($A109, 0))</f>
        <v>97.5</v>
      </c>
      <c r="N109" s="127">
        <f t="shared" si="52"/>
        <v>11</v>
      </c>
      <c r="O109" s="127">
        <f t="shared" si="53"/>
        <v>12.5</v>
      </c>
      <c r="P109" s="151">
        <f>_xll.GetPrice(P$2,  , "Mid", EOMONTH($A109, 0))</f>
        <v>91</v>
      </c>
      <c r="Q109" s="127">
        <f t="shared" si="54"/>
        <v>14</v>
      </c>
      <c r="R109" s="127">
        <f t="shared" si="55"/>
        <v>6</v>
      </c>
      <c r="S109" s="170">
        <f>_xll.GetPrice(S$2,  , "Mid", EOMONTH($A109, 0))</f>
        <v>102</v>
      </c>
      <c r="T109" s="126">
        <f t="shared" si="56"/>
        <v>25.5</v>
      </c>
      <c r="U109" s="151">
        <f>_xll.GetPrice(U$2,  , "Mid", EOMONTH($A109, 0))</f>
        <v>109</v>
      </c>
      <c r="V109" s="127">
        <f t="shared" si="57"/>
        <v>22.5</v>
      </c>
      <c r="W109" s="127">
        <f t="shared" si="58"/>
        <v>7</v>
      </c>
      <c r="X109" s="151">
        <f>_xll.GetPrice(X$2,  , "Mid", EOMONTH($A109, 0))</f>
        <v>90</v>
      </c>
      <c r="Y109" s="127">
        <f t="shared" si="59"/>
        <v>13</v>
      </c>
      <c r="Z109" s="127">
        <f t="shared" si="60"/>
        <v>-12</v>
      </c>
      <c r="AA109" s="151">
        <f>_xll.GetPrice(AA$2,  , "Mid", EOMONTH($A109, 0))</f>
        <v>102</v>
      </c>
      <c r="AB109" s="127">
        <f t="shared" si="61"/>
        <v>0</v>
      </c>
      <c r="AC109" s="151">
        <f>_xll.GetPrice(AC$2,  , "Mid", EOMONTH($A109, 0))</f>
        <v>114.5</v>
      </c>
      <c r="AD109" s="127">
        <f t="shared" si="62"/>
        <v>5.5</v>
      </c>
      <c r="AE109" s="127">
        <f t="shared" si="63"/>
        <v>12.5</v>
      </c>
      <c r="AF109" s="151">
        <f>_xll.GetPrice(AF$2,  , "Mid", EOMONTH($A109, 0))</f>
        <v>90</v>
      </c>
      <c r="AG109" s="127">
        <f t="shared" si="64"/>
        <v>0</v>
      </c>
      <c r="AH109" s="127">
        <f t="shared" si="65"/>
        <v>-24.5</v>
      </c>
      <c r="AI109" s="157">
        <f t="shared" si="33"/>
        <v>75.29102678571428</v>
      </c>
      <c r="AJ109" s="156">
        <f t="shared" si="34"/>
        <v>67.417455357142856</v>
      </c>
      <c r="AK109" s="156">
        <f t="shared" si="35"/>
        <v>85.132991071428577</v>
      </c>
      <c r="AL109" s="156">
        <f t="shared" si="36"/>
        <v>75.783124999999998</v>
      </c>
      <c r="AM109" s="156">
        <f t="shared" si="37"/>
        <v>83.656696428571422</v>
      </c>
      <c r="AN109" s="156">
        <f t="shared" si="38"/>
        <v>143.20058035714285</v>
      </c>
      <c r="AO109" s="156">
        <f t="shared" si="39"/>
        <v>95.959151785714283</v>
      </c>
      <c r="AP109" s="156">
        <f t="shared" si="40"/>
        <v>89.561875000000001</v>
      </c>
      <c r="AQ109" s="160">
        <f t="shared" si="41"/>
        <v>100.38803571428571</v>
      </c>
      <c r="AR109" s="156">
        <f t="shared" si="42"/>
        <v>107.27741071428571</v>
      </c>
      <c r="AS109" s="156">
        <f t="shared" si="43"/>
        <v>88.577678571428578</v>
      </c>
      <c r="AT109" s="156">
        <f t="shared" si="44"/>
        <v>100.38803571428571</v>
      </c>
      <c r="AU109" s="156">
        <f t="shared" si="45"/>
        <v>112.69049107142857</v>
      </c>
      <c r="AV109" s="156">
        <f t="shared" si="46"/>
        <v>88.577678571428578</v>
      </c>
    </row>
    <row r="110" spans="1:48" x14ac:dyDescent="0.3">
      <c r="A110" s="124">
        <v>37104</v>
      </c>
      <c r="B110" s="170">
        <f>_xll.GetPrice(B$2,  , "Mid", EOMONTH($A110, 0))</f>
        <v>76.5</v>
      </c>
      <c r="C110" s="151">
        <f>_xll.GetPrice(C$2,  , "Mid", EOMONTH($A110, 0))</f>
        <v>68.5</v>
      </c>
      <c r="D110" s="126">
        <f t="shared" si="47"/>
        <v>-8</v>
      </c>
      <c r="E110" s="151">
        <f>_xll.GetPrice(E$2,  , "Mid", EOMONTH($A110, 0))</f>
        <v>86.5</v>
      </c>
      <c r="F110" s="127">
        <f t="shared" si="48"/>
        <v>10</v>
      </c>
      <c r="G110" s="151">
        <f>_xll.GetPrice(G$2,  , "Mid", EOMONTH($A110, 0))</f>
        <v>77</v>
      </c>
      <c r="H110" s="127">
        <f t="shared" si="49"/>
        <v>0.5</v>
      </c>
      <c r="I110" s="151">
        <f>_xll.GetPrice(I$2,  , "Mid", EOMONTH($A110, 0))</f>
        <v>85</v>
      </c>
      <c r="J110" s="127">
        <f t="shared" si="50"/>
        <v>8.5</v>
      </c>
      <c r="K110" s="151">
        <f>_xll.GetPrice(K$2,  , "Mid", EOMONTH($A110, 0))</f>
        <v>145.5</v>
      </c>
      <c r="L110" s="127">
        <f t="shared" si="51"/>
        <v>69</v>
      </c>
      <c r="M110" s="151">
        <f>_xll.GetPrice(M$2,  , "Mid", EOMONTH($A110, 0))</f>
        <v>97.5</v>
      </c>
      <c r="N110" s="127">
        <f t="shared" si="52"/>
        <v>11</v>
      </c>
      <c r="O110" s="127">
        <f t="shared" si="53"/>
        <v>12.5</v>
      </c>
      <c r="P110" s="151">
        <f>_xll.GetPrice(P$2,  , "Mid", EOMONTH($A110, 0))</f>
        <v>91</v>
      </c>
      <c r="Q110" s="127">
        <f t="shared" si="54"/>
        <v>14</v>
      </c>
      <c r="R110" s="127">
        <f t="shared" si="55"/>
        <v>6</v>
      </c>
      <c r="S110" s="170">
        <f>_xll.GetPrice(S$2,  , "Mid", EOMONTH($A110, 0))</f>
        <v>102</v>
      </c>
      <c r="T110" s="126">
        <f t="shared" si="56"/>
        <v>25.5</v>
      </c>
      <c r="U110" s="151">
        <f>_xll.GetPrice(U$2,  , "Mid", EOMONTH($A110, 0))</f>
        <v>111.5</v>
      </c>
      <c r="V110" s="127">
        <f t="shared" si="57"/>
        <v>25</v>
      </c>
      <c r="W110" s="127">
        <f t="shared" si="58"/>
        <v>9.5</v>
      </c>
      <c r="X110" s="151">
        <f>_xll.GetPrice(X$2,  , "Mid", EOMONTH($A110, 0))</f>
        <v>90</v>
      </c>
      <c r="Y110" s="127">
        <f t="shared" si="59"/>
        <v>13</v>
      </c>
      <c r="Z110" s="127">
        <f t="shared" si="60"/>
        <v>-12</v>
      </c>
      <c r="AA110" s="151">
        <f>_xll.GetPrice(AA$2,  , "Mid", EOMONTH($A110, 0))</f>
        <v>102</v>
      </c>
      <c r="AB110" s="127">
        <f t="shared" si="61"/>
        <v>0</v>
      </c>
      <c r="AC110" s="151">
        <f>_xll.GetPrice(AC$2,  , "Mid", EOMONTH($A110, 0))</f>
        <v>114.5</v>
      </c>
      <c r="AD110" s="127">
        <f t="shared" si="62"/>
        <v>3</v>
      </c>
      <c r="AE110" s="127">
        <f t="shared" si="63"/>
        <v>12.5</v>
      </c>
      <c r="AF110" s="151">
        <f>_xll.GetPrice(AF$2,  , "Mid", EOMONTH($A110, 0))</f>
        <v>90</v>
      </c>
      <c r="AG110" s="127">
        <f t="shared" si="64"/>
        <v>0</v>
      </c>
      <c r="AH110" s="127">
        <f t="shared" si="65"/>
        <v>-24.5</v>
      </c>
      <c r="AI110" s="157">
        <f t="shared" si="33"/>
        <v>75.29102678571428</v>
      </c>
      <c r="AJ110" s="156">
        <f t="shared" si="34"/>
        <v>67.417455357142856</v>
      </c>
      <c r="AK110" s="156">
        <f t="shared" si="35"/>
        <v>85.132991071428577</v>
      </c>
      <c r="AL110" s="156">
        <f t="shared" si="36"/>
        <v>75.783124999999998</v>
      </c>
      <c r="AM110" s="156">
        <f t="shared" si="37"/>
        <v>83.656696428571422</v>
      </c>
      <c r="AN110" s="156">
        <f t="shared" si="38"/>
        <v>143.20058035714285</v>
      </c>
      <c r="AO110" s="156">
        <f t="shared" si="39"/>
        <v>95.959151785714283</v>
      </c>
      <c r="AP110" s="156">
        <f t="shared" si="40"/>
        <v>89.561875000000001</v>
      </c>
      <c r="AQ110" s="160">
        <f t="shared" si="41"/>
        <v>100.38803571428571</v>
      </c>
      <c r="AR110" s="156">
        <f t="shared" si="42"/>
        <v>109.73790178571427</v>
      </c>
      <c r="AS110" s="156">
        <f t="shared" si="43"/>
        <v>88.577678571428578</v>
      </c>
      <c r="AT110" s="156">
        <f t="shared" si="44"/>
        <v>100.38803571428571</v>
      </c>
      <c r="AU110" s="156">
        <f t="shared" si="45"/>
        <v>112.69049107142857</v>
      </c>
      <c r="AV110" s="156">
        <f t="shared" si="46"/>
        <v>88.577678571428578</v>
      </c>
    </row>
    <row r="111" spans="1:48" x14ac:dyDescent="0.3">
      <c r="A111" s="124">
        <v>37135</v>
      </c>
      <c r="B111" s="170">
        <f>_xll.GetPrice(B$2,  , "Mid", EOMONTH($A111, 0))</f>
        <v>76.5</v>
      </c>
      <c r="C111" s="151">
        <f>_xll.GetPrice(C$2,  , "Mid", EOMONTH($A111, 0))</f>
        <v>68.5</v>
      </c>
      <c r="D111" s="126">
        <f t="shared" si="47"/>
        <v>-8</v>
      </c>
      <c r="E111" s="151">
        <f>_xll.GetPrice(E$2,  , "Mid", EOMONTH($A111, 0))</f>
        <v>84.5</v>
      </c>
      <c r="F111" s="127">
        <f t="shared" si="48"/>
        <v>8</v>
      </c>
      <c r="G111" s="151">
        <f>_xll.GetPrice(G$2,  , "Mid", EOMONTH($A111, 0))</f>
        <v>77</v>
      </c>
      <c r="H111" s="127">
        <f t="shared" si="49"/>
        <v>0.5</v>
      </c>
      <c r="I111" s="151">
        <f>_xll.GetPrice(I$2,  , "Mid", EOMONTH($A111, 0))</f>
        <v>85</v>
      </c>
      <c r="J111" s="127">
        <f t="shared" si="50"/>
        <v>8.5</v>
      </c>
      <c r="K111" s="151">
        <f>_xll.GetPrice(K$2,  , "Mid", EOMONTH($A111, 0))</f>
        <v>145.5</v>
      </c>
      <c r="L111" s="127">
        <f t="shared" si="51"/>
        <v>69</v>
      </c>
      <c r="M111" s="151">
        <f>_xll.GetPrice(M$2,  , "Mid", EOMONTH($A111, 0))</f>
        <v>95.5</v>
      </c>
      <c r="N111" s="127">
        <f t="shared" si="52"/>
        <v>11</v>
      </c>
      <c r="O111" s="127">
        <f t="shared" si="53"/>
        <v>10.5</v>
      </c>
      <c r="P111" s="151">
        <f>_xll.GetPrice(P$2,  , "Mid", EOMONTH($A111, 0))</f>
        <v>91</v>
      </c>
      <c r="Q111" s="127">
        <f t="shared" si="54"/>
        <v>14</v>
      </c>
      <c r="R111" s="127">
        <f t="shared" si="55"/>
        <v>6</v>
      </c>
      <c r="S111" s="170">
        <f>_xll.GetPrice(S$2,  , "Mid", EOMONTH($A111, 0))</f>
        <v>102</v>
      </c>
      <c r="T111" s="126">
        <f t="shared" si="56"/>
        <v>25.5</v>
      </c>
      <c r="U111" s="151">
        <f>_xll.GetPrice(U$2,  , "Mid", EOMONTH($A111, 0))</f>
        <v>111.5</v>
      </c>
      <c r="V111" s="127">
        <f t="shared" si="57"/>
        <v>27</v>
      </c>
      <c r="W111" s="127">
        <f t="shared" si="58"/>
        <v>9.5</v>
      </c>
      <c r="X111" s="151">
        <f>_xll.GetPrice(X$2,  , "Mid", EOMONTH($A111, 0))</f>
        <v>90</v>
      </c>
      <c r="Y111" s="127">
        <f t="shared" si="59"/>
        <v>13</v>
      </c>
      <c r="Z111" s="127">
        <f t="shared" si="60"/>
        <v>-12</v>
      </c>
      <c r="AA111" s="151">
        <f>_xll.GetPrice(AA$2,  , "Mid", EOMONTH($A111, 0))</f>
        <v>102</v>
      </c>
      <c r="AB111" s="127">
        <f t="shared" si="61"/>
        <v>0</v>
      </c>
      <c r="AC111" s="151">
        <f>_xll.GetPrice(AC$2,  , "Mid", EOMONTH($A111, 0))</f>
        <v>114.5</v>
      </c>
      <c r="AD111" s="127">
        <f t="shared" si="62"/>
        <v>3</v>
      </c>
      <c r="AE111" s="127">
        <f t="shared" si="63"/>
        <v>12.5</v>
      </c>
      <c r="AF111" s="151">
        <f>_xll.GetPrice(AF$2,  , "Mid", EOMONTH($A111, 0))</f>
        <v>90</v>
      </c>
      <c r="AG111" s="127">
        <f t="shared" si="64"/>
        <v>0</v>
      </c>
      <c r="AH111" s="127">
        <f t="shared" si="65"/>
        <v>-24.5</v>
      </c>
      <c r="AI111" s="157">
        <f t="shared" si="33"/>
        <v>75.29102678571428</v>
      </c>
      <c r="AJ111" s="156">
        <f t="shared" si="34"/>
        <v>67.417455357142856</v>
      </c>
      <c r="AK111" s="156">
        <f t="shared" si="35"/>
        <v>83.164598214285704</v>
      </c>
      <c r="AL111" s="156">
        <f t="shared" si="36"/>
        <v>75.783124999999998</v>
      </c>
      <c r="AM111" s="156">
        <f t="shared" si="37"/>
        <v>83.656696428571422</v>
      </c>
      <c r="AN111" s="156">
        <f t="shared" si="38"/>
        <v>143.20058035714285</v>
      </c>
      <c r="AO111" s="156">
        <f t="shared" si="39"/>
        <v>93.990758928571424</v>
      </c>
      <c r="AP111" s="156">
        <f t="shared" si="40"/>
        <v>89.561875000000001</v>
      </c>
      <c r="AQ111" s="160">
        <f t="shared" si="41"/>
        <v>100.38803571428571</v>
      </c>
      <c r="AR111" s="156">
        <f t="shared" si="42"/>
        <v>109.73790178571427</v>
      </c>
      <c r="AS111" s="156">
        <f t="shared" si="43"/>
        <v>88.577678571428578</v>
      </c>
      <c r="AT111" s="156">
        <f t="shared" si="44"/>
        <v>100.38803571428571</v>
      </c>
      <c r="AU111" s="156">
        <f t="shared" si="45"/>
        <v>112.69049107142857</v>
      </c>
      <c r="AV111" s="156">
        <f t="shared" si="46"/>
        <v>88.577678571428578</v>
      </c>
    </row>
    <row r="112" spans="1:48" x14ac:dyDescent="0.3">
      <c r="A112" s="124">
        <v>37165</v>
      </c>
      <c r="B112" s="170">
        <f>_xll.GetPrice(B$2,  , "Mid", EOMONTH($A112, 0))</f>
        <v>72.5</v>
      </c>
      <c r="C112" s="151">
        <f>_xll.GetPrice(C$2,  , "Mid", EOMONTH($A112, 0))</f>
        <v>64.5</v>
      </c>
      <c r="D112" s="126">
        <f t="shared" si="47"/>
        <v>-8</v>
      </c>
      <c r="E112" s="151">
        <f>_xll.GetPrice(E$2,  , "Mid", EOMONTH($A112, 0))</f>
        <v>74.5</v>
      </c>
      <c r="F112" s="127">
        <f t="shared" si="48"/>
        <v>2</v>
      </c>
      <c r="G112" s="151">
        <f>_xll.GetPrice(G$2,  , "Mid", EOMONTH($A112, 0))</f>
        <v>72</v>
      </c>
      <c r="H112" s="127">
        <f t="shared" si="49"/>
        <v>-0.5</v>
      </c>
      <c r="I112" s="151">
        <f>_xll.GetPrice(I$2,  , "Mid", EOMONTH($A112, 0))</f>
        <v>85</v>
      </c>
      <c r="J112" s="127">
        <f t="shared" si="50"/>
        <v>12.5</v>
      </c>
      <c r="K112" s="151">
        <f>_xll.GetPrice(K$2,  , "Mid", EOMONTH($A112, 0))</f>
        <v>143.5</v>
      </c>
      <c r="L112" s="127">
        <f t="shared" si="51"/>
        <v>71</v>
      </c>
      <c r="M112" s="151">
        <f>_xll.GetPrice(M$2,  , "Mid", EOMONTH($A112, 0))</f>
        <v>95.5</v>
      </c>
      <c r="N112" s="127">
        <f t="shared" si="52"/>
        <v>21</v>
      </c>
      <c r="O112" s="127">
        <f t="shared" si="53"/>
        <v>10.5</v>
      </c>
      <c r="P112" s="151">
        <f>_xll.GetPrice(P$2,  , "Mid", EOMONTH($A112, 0))</f>
        <v>91</v>
      </c>
      <c r="Q112" s="127">
        <f t="shared" si="54"/>
        <v>19</v>
      </c>
      <c r="R112" s="127">
        <f t="shared" si="55"/>
        <v>6</v>
      </c>
      <c r="S112" s="170">
        <f>_xll.GetPrice(S$2,  , "Mid", EOMONTH($A112, 0))</f>
        <v>92</v>
      </c>
      <c r="T112" s="126">
        <f t="shared" si="56"/>
        <v>19.5</v>
      </c>
      <c r="U112" s="151">
        <f>_xll.GetPrice(U$2,  , "Mid", EOMONTH($A112, 0))</f>
        <v>101.5</v>
      </c>
      <c r="V112" s="127">
        <f t="shared" si="57"/>
        <v>27</v>
      </c>
      <c r="W112" s="127">
        <f t="shared" si="58"/>
        <v>9.5</v>
      </c>
      <c r="X112" s="151">
        <f>_xll.GetPrice(X$2,  , "Mid", EOMONTH($A112, 0))</f>
        <v>83</v>
      </c>
      <c r="Y112" s="127">
        <f t="shared" si="59"/>
        <v>11</v>
      </c>
      <c r="Z112" s="127">
        <f t="shared" si="60"/>
        <v>-9</v>
      </c>
      <c r="AA112" s="151">
        <f>_xll.GetPrice(AA$2,  , "Mid", EOMONTH($A112, 0))</f>
        <v>92</v>
      </c>
      <c r="AB112" s="127">
        <f t="shared" si="61"/>
        <v>0</v>
      </c>
      <c r="AC112" s="151">
        <f>_xll.GetPrice(AC$2,  , "Mid", EOMONTH($A112, 0))</f>
        <v>104.5</v>
      </c>
      <c r="AD112" s="127">
        <f t="shared" si="62"/>
        <v>3</v>
      </c>
      <c r="AE112" s="127">
        <f t="shared" si="63"/>
        <v>12.5</v>
      </c>
      <c r="AF112" s="151">
        <f>_xll.GetPrice(AF$2,  , "Mid", EOMONTH($A112, 0))</f>
        <v>85</v>
      </c>
      <c r="AG112" s="127">
        <f t="shared" si="64"/>
        <v>2</v>
      </c>
      <c r="AH112" s="127">
        <f t="shared" si="65"/>
        <v>-19.5</v>
      </c>
      <c r="AI112" s="157">
        <f t="shared" si="33"/>
        <v>71.354241071428575</v>
      </c>
      <c r="AJ112" s="156">
        <f t="shared" si="34"/>
        <v>63.480669642857137</v>
      </c>
      <c r="AK112" s="156">
        <f t="shared" si="35"/>
        <v>73.32263392857142</v>
      </c>
      <c r="AL112" s="156">
        <f t="shared" si="36"/>
        <v>70.862142857142842</v>
      </c>
      <c r="AM112" s="156">
        <f t="shared" si="37"/>
        <v>83.656696428571422</v>
      </c>
      <c r="AN112" s="156">
        <f t="shared" si="38"/>
        <v>141.23218749999998</v>
      </c>
      <c r="AO112" s="156">
        <f t="shared" si="39"/>
        <v>93.990758928571424</v>
      </c>
      <c r="AP112" s="156">
        <f t="shared" si="40"/>
        <v>89.561875000000001</v>
      </c>
      <c r="AQ112" s="160">
        <f t="shared" si="41"/>
        <v>90.546071428571423</v>
      </c>
      <c r="AR112" s="156">
        <f t="shared" si="42"/>
        <v>99.895937499999988</v>
      </c>
      <c r="AS112" s="156">
        <f t="shared" si="43"/>
        <v>81.688303571428563</v>
      </c>
      <c r="AT112" s="156">
        <f t="shared" si="44"/>
        <v>90.546071428571423</v>
      </c>
      <c r="AU112" s="156">
        <f t="shared" si="45"/>
        <v>102.84852678571428</v>
      </c>
      <c r="AV112" s="156">
        <f t="shared" si="46"/>
        <v>83.656696428571422</v>
      </c>
    </row>
    <row r="113" spans="1:48" x14ac:dyDescent="0.3">
      <c r="A113" s="124">
        <v>37196</v>
      </c>
      <c r="B113" s="170">
        <f>_xll.GetPrice(B$2,  , "Mid", EOMONTH($A113, 0))</f>
        <v>67.5</v>
      </c>
      <c r="C113" s="151">
        <f>_xll.GetPrice(C$2,  , "Mid", EOMONTH($A113, 0))</f>
        <v>59.5</v>
      </c>
      <c r="D113" s="126">
        <f t="shared" si="47"/>
        <v>-8</v>
      </c>
      <c r="E113" s="151">
        <f>_xll.GetPrice(E$2,  , "Mid", EOMONTH($A113, 0))</f>
        <v>60.5</v>
      </c>
      <c r="F113" s="127">
        <f t="shared" si="48"/>
        <v>-7</v>
      </c>
      <c r="G113" s="151">
        <f>_xll.GetPrice(G$2,  , "Mid", EOMONTH($A113, 0))</f>
        <v>67</v>
      </c>
      <c r="H113" s="127">
        <f t="shared" si="49"/>
        <v>-0.5</v>
      </c>
      <c r="I113" s="151">
        <f>_xll.GetPrice(I$2,  , "Mid", EOMONTH($A113, 0))</f>
        <v>77.5</v>
      </c>
      <c r="J113" s="127">
        <f t="shared" si="50"/>
        <v>10</v>
      </c>
      <c r="K113" s="151">
        <f>_xll.GetPrice(K$2,  , "Mid", EOMONTH($A113, 0))</f>
        <v>138.5</v>
      </c>
      <c r="L113" s="127">
        <f t="shared" si="51"/>
        <v>71</v>
      </c>
      <c r="M113" s="151">
        <f>_xll.GetPrice(M$2,  , "Mid", EOMONTH($A113, 0))</f>
        <v>83</v>
      </c>
      <c r="N113" s="127">
        <f t="shared" si="52"/>
        <v>22.5</v>
      </c>
      <c r="O113" s="127">
        <f t="shared" si="53"/>
        <v>5.5</v>
      </c>
      <c r="P113" s="151">
        <f>_xll.GetPrice(P$2,  , "Mid", EOMONTH($A113, 0))</f>
        <v>81</v>
      </c>
      <c r="Q113" s="127">
        <f t="shared" si="54"/>
        <v>14</v>
      </c>
      <c r="R113" s="127">
        <f t="shared" si="55"/>
        <v>3.5</v>
      </c>
      <c r="S113" s="170">
        <f>_xll.GetPrice(S$2,  , "Mid", EOMONTH($A113, 0))</f>
        <v>82</v>
      </c>
      <c r="T113" s="126">
        <f t="shared" si="56"/>
        <v>14.5</v>
      </c>
      <c r="U113" s="151">
        <f>_xll.GetPrice(U$2,  , "Mid", EOMONTH($A113, 0))</f>
        <v>85</v>
      </c>
      <c r="V113" s="127">
        <f t="shared" si="57"/>
        <v>24.5</v>
      </c>
      <c r="W113" s="127">
        <f t="shared" si="58"/>
        <v>3</v>
      </c>
      <c r="X113" s="151">
        <f>_xll.GetPrice(X$2,  , "Mid", EOMONTH($A113, 0))</f>
        <v>80</v>
      </c>
      <c r="Y113" s="127">
        <f t="shared" si="59"/>
        <v>13</v>
      </c>
      <c r="Z113" s="127">
        <f t="shared" si="60"/>
        <v>-2</v>
      </c>
      <c r="AA113" s="151">
        <f>_xll.GetPrice(AA$2,  , "Mid", EOMONTH($A113, 0))</f>
        <v>82</v>
      </c>
      <c r="AB113" s="127">
        <f t="shared" si="61"/>
        <v>0</v>
      </c>
      <c r="AC113" s="151">
        <f>_xll.GetPrice(AC$2,  , "Mid", EOMONTH($A113, 0))</f>
        <v>89</v>
      </c>
      <c r="AD113" s="127">
        <f t="shared" si="62"/>
        <v>4</v>
      </c>
      <c r="AE113" s="127">
        <f t="shared" si="63"/>
        <v>7</v>
      </c>
      <c r="AF113" s="151">
        <f>_xll.GetPrice(AF$2,  , "Mid", EOMONTH($A113, 0))</f>
        <v>75</v>
      </c>
      <c r="AG113" s="127">
        <f t="shared" si="64"/>
        <v>-5</v>
      </c>
      <c r="AH113" s="127">
        <f t="shared" si="65"/>
        <v>-14</v>
      </c>
      <c r="AI113" s="157">
        <f t="shared" si="33"/>
        <v>66.433258928571433</v>
      </c>
      <c r="AJ113" s="156">
        <f t="shared" si="34"/>
        <v>58.559687499999995</v>
      </c>
      <c r="AK113" s="156">
        <f t="shared" si="35"/>
        <v>59.543883928571425</v>
      </c>
      <c r="AL113" s="156">
        <f t="shared" si="36"/>
        <v>65.941160714285715</v>
      </c>
      <c r="AM113" s="156">
        <f t="shared" si="37"/>
        <v>76.275223214285717</v>
      </c>
      <c r="AN113" s="156">
        <f t="shared" si="38"/>
        <v>136.31120535714285</v>
      </c>
      <c r="AO113" s="156">
        <f t="shared" si="39"/>
        <v>81.688303571428563</v>
      </c>
      <c r="AP113" s="156">
        <f t="shared" si="40"/>
        <v>79.719910714285717</v>
      </c>
      <c r="AQ113" s="160">
        <f t="shared" si="41"/>
        <v>80.70410714285714</v>
      </c>
      <c r="AR113" s="156">
        <f t="shared" si="42"/>
        <v>83.656696428571422</v>
      </c>
      <c r="AS113" s="156">
        <f t="shared" si="43"/>
        <v>78.73571428571428</v>
      </c>
      <c r="AT113" s="156">
        <f t="shared" si="44"/>
        <v>80.70410714285714</v>
      </c>
      <c r="AU113" s="156">
        <f t="shared" si="45"/>
        <v>87.593482142857141</v>
      </c>
      <c r="AV113" s="156">
        <f t="shared" si="46"/>
        <v>73.814732142857139</v>
      </c>
    </row>
    <row r="114" spans="1:48" x14ac:dyDescent="0.3">
      <c r="A114" s="124">
        <v>37226</v>
      </c>
      <c r="B114" s="170">
        <f>_xll.GetPrice(B$2,  , "Mid", EOMONTH($A114, 0))</f>
        <v>67.5</v>
      </c>
      <c r="C114" s="151">
        <f>_xll.GetPrice(C$2,  , "Mid", EOMONTH($A114, 0))</f>
        <v>59.5</v>
      </c>
      <c r="D114" s="126">
        <f t="shared" si="47"/>
        <v>-8</v>
      </c>
      <c r="E114" s="151">
        <f>_xll.GetPrice(E$2,  , "Mid", EOMONTH($A114, 0))</f>
        <v>60.5</v>
      </c>
      <c r="F114" s="127">
        <f t="shared" si="48"/>
        <v>-7</v>
      </c>
      <c r="G114" s="151">
        <f>_xll.GetPrice(G$2,  , "Mid", EOMONTH($A114, 0))</f>
        <v>67</v>
      </c>
      <c r="H114" s="127">
        <f t="shared" si="49"/>
        <v>-0.5</v>
      </c>
      <c r="I114" s="151">
        <f>_xll.GetPrice(I$2,  , "Mid", EOMONTH($A114, 0))</f>
        <v>77.5</v>
      </c>
      <c r="J114" s="127">
        <f t="shared" si="50"/>
        <v>10</v>
      </c>
      <c r="K114" s="151">
        <f>_xll.GetPrice(K$2,  , "Mid", EOMONTH($A114, 0))</f>
        <v>138.5</v>
      </c>
      <c r="L114" s="127">
        <f t="shared" si="51"/>
        <v>71</v>
      </c>
      <c r="M114" s="151">
        <f>_xll.GetPrice(M$2,  , "Mid", EOMONTH($A114, 0))</f>
        <v>83</v>
      </c>
      <c r="N114" s="127">
        <f t="shared" si="52"/>
        <v>22.5</v>
      </c>
      <c r="O114" s="127">
        <f t="shared" si="53"/>
        <v>5.5</v>
      </c>
      <c r="P114" s="151">
        <f>_xll.GetPrice(P$2,  , "Mid", EOMONTH($A114, 0))</f>
        <v>81</v>
      </c>
      <c r="Q114" s="127">
        <f t="shared" si="54"/>
        <v>14</v>
      </c>
      <c r="R114" s="127">
        <f t="shared" si="55"/>
        <v>3.5</v>
      </c>
      <c r="S114" s="170">
        <f>_xll.GetPrice(S$2,  , "Mid", EOMONTH($A114, 0))</f>
        <v>82</v>
      </c>
      <c r="T114" s="126">
        <f t="shared" si="56"/>
        <v>14.5</v>
      </c>
      <c r="U114" s="151">
        <f>_xll.GetPrice(U$2,  , "Mid", EOMONTH($A114, 0))</f>
        <v>85</v>
      </c>
      <c r="V114" s="127">
        <f t="shared" si="57"/>
        <v>24.5</v>
      </c>
      <c r="W114" s="127">
        <f t="shared" si="58"/>
        <v>3</v>
      </c>
      <c r="X114" s="151">
        <f>_xll.GetPrice(X$2,  , "Mid", EOMONTH($A114, 0))</f>
        <v>80</v>
      </c>
      <c r="Y114" s="127">
        <f t="shared" si="59"/>
        <v>13</v>
      </c>
      <c r="Z114" s="127">
        <f t="shared" si="60"/>
        <v>-2</v>
      </c>
      <c r="AA114" s="151">
        <f>_xll.GetPrice(AA$2,  , "Mid", EOMONTH($A114, 0))</f>
        <v>82</v>
      </c>
      <c r="AB114" s="127">
        <f t="shared" si="61"/>
        <v>0</v>
      </c>
      <c r="AC114" s="151">
        <f>_xll.GetPrice(AC$2,  , "Mid", EOMONTH($A114, 0))</f>
        <v>89</v>
      </c>
      <c r="AD114" s="127">
        <f t="shared" si="62"/>
        <v>4</v>
      </c>
      <c r="AE114" s="127">
        <f t="shared" si="63"/>
        <v>7</v>
      </c>
      <c r="AF114" s="151">
        <f>_xll.GetPrice(AF$2,  , "Mid", EOMONTH($A114, 0))</f>
        <v>75</v>
      </c>
      <c r="AG114" s="127">
        <f t="shared" si="64"/>
        <v>-5</v>
      </c>
      <c r="AH114" s="127">
        <f t="shared" si="65"/>
        <v>-14</v>
      </c>
      <c r="AI114" s="157">
        <f t="shared" si="33"/>
        <v>66.433258928571433</v>
      </c>
      <c r="AJ114" s="156">
        <f t="shared" si="34"/>
        <v>58.559687499999995</v>
      </c>
      <c r="AK114" s="156">
        <f t="shared" si="35"/>
        <v>59.543883928571425</v>
      </c>
      <c r="AL114" s="156">
        <f t="shared" si="36"/>
        <v>65.941160714285715</v>
      </c>
      <c r="AM114" s="156">
        <f t="shared" si="37"/>
        <v>76.275223214285717</v>
      </c>
      <c r="AN114" s="156">
        <f t="shared" si="38"/>
        <v>136.31120535714285</v>
      </c>
      <c r="AO114" s="156">
        <f t="shared" si="39"/>
        <v>81.688303571428563</v>
      </c>
      <c r="AP114" s="156">
        <f t="shared" si="40"/>
        <v>79.719910714285717</v>
      </c>
      <c r="AQ114" s="160">
        <f t="shared" si="41"/>
        <v>80.70410714285714</v>
      </c>
      <c r="AR114" s="156">
        <f t="shared" si="42"/>
        <v>83.656696428571422</v>
      </c>
      <c r="AS114" s="156">
        <f t="shared" si="43"/>
        <v>78.73571428571428</v>
      </c>
      <c r="AT114" s="156">
        <f t="shared" si="44"/>
        <v>80.70410714285714</v>
      </c>
      <c r="AU114" s="156">
        <f t="shared" si="45"/>
        <v>87.593482142857141</v>
      </c>
      <c r="AV114" s="156">
        <f t="shared" si="46"/>
        <v>73.814732142857139</v>
      </c>
    </row>
    <row r="115" spans="1:48" x14ac:dyDescent="0.3">
      <c r="A115" s="124">
        <v>37257</v>
      </c>
      <c r="B115" s="170">
        <f>_xll.GetPrice(B$2,  , "Mid", EOMONTH($A115, 0))</f>
        <v>70.5</v>
      </c>
      <c r="C115" s="151">
        <f>_xll.GetPrice(C$2,  , "Mid", EOMONTH($A115, 0))</f>
        <v>62.5</v>
      </c>
      <c r="D115" s="126">
        <f t="shared" si="47"/>
        <v>-8</v>
      </c>
      <c r="E115" s="151">
        <f>_xll.GetPrice(E$2,  , "Mid", EOMONTH($A115, 0))</f>
        <v>70.5</v>
      </c>
      <c r="F115" s="127">
        <f t="shared" si="48"/>
        <v>0</v>
      </c>
      <c r="G115" s="151">
        <f>_xll.GetPrice(G$2,  , "Mid", EOMONTH($A115, 0))</f>
        <v>73</v>
      </c>
      <c r="H115" s="127">
        <f t="shared" si="49"/>
        <v>2.5</v>
      </c>
      <c r="I115" s="151">
        <f>_xll.GetPrice(I$2,  , "Mid", EOMONTH($A115, 0))</f>
        <v>80.5</v>
      </c>
      <c r="J115" s="127">
        <f t="shared" si="50"/>
        <v>10</v>
      </c>
      <c r="K115" s="151">
        <f>_xll.GetPrice(K$2,  , "Mid", EOMONTH($A115, 0))</f>
        <v>138.5</v>
      </c>
      <c r="L115" s="127">
        <f t="shared" si="51"/>
        <v>68</v>
      </c>
      <c r="M115" s="151">
        <f>_xll.GetPrice(M$2,  , "Mid", EOMONTH($A115, 0))</f>
        <v>93</v>
      </c>
      <c r="N115" s="127">
        <f t="shared" si="52"/>
        <v>22.5</v>
      </c>
      <c r="O115" s="127">
        <f t="shared" si="53"/>
        <v>12.5</v>
      </c>
      <c r="P115" s="151">
        <f>_xll.GetPrice(P$2,  , "Mid", EOMONTH($A115, 0))</f>
        <v>91</v>
      </c>
      <c r="Q115" s="127">
        <f t="shared" si="54"/>
        <v>18</v>
      </c>
      <c r="R115" s="127">
        <f t="shared" si="55"/>
        <v>10.5</v>
      </c>
      <c r="S115" s="170">
        <f>_xll.GetPrice(S$2,  , "Mid", EOMONTH($A115, 0))</f>
        <v>85.5</v>
      </c>
      <c r="T115" s="126">
        <f t="shared" si="56"/>
        <v>15</v>
      </c>
      <c r="U115" s="151">
        <f>_xll.GetPrice(U$2,  , "Mid", EOMONTH($A115, 0))</f>
        <v>95</v>
      </c>
      <c r="V115" s="127">
        <f t="shared" si="57"/>
        <v>24.5</v>
      </c>
      <c r="W115" s="127">
        <f t="shared" si="58"/>
        <v>9.5</v>
      </c>
      <c r="X115" s="151">
        <f>_xll.GetPrice(X$2,  , "Mid", EOMONTH($A115, 0))</f>
        <v>90</v>
      </c>
      <c r="Y115" s="127">
        <f t="shared" si="59"/>
        <v>17</v>
      </c>
      <c r="Z115" s="127">
        <f t="shared" si="60"/>
        <v>4.5</v>
      </c>
      <c r="AA115" s="151">
        <f>_xll.GetPrice(AA$2,  , "Mid", EOMONTH($A115, 0))</f>
        <v>85.5</v>
      </c>
      <c r="AB115" s="127">
        <f t="shared" si="61"/>
        <v>0</v>
      </c>
      <c r="AC115" s="151">
        <f>_xll.GetPrice(AC$2,  , "Mid", EOMONTH($A115, 0))</f>
        <v>96</v>
      </c>
      <c r="AD115" s="127">
        <f t="shared" si="62"/>
        <v>1</v>
      </c>
      <c r="AE115" s="127">
        <f t="shared" si="63"/>
        <v>10.5</v>
      </c>
      <c r="AF115" s="151">
        <f>_xll.GetPrice(AF$2,  , "Mid", EOMONTH($A115, 0))</f>
        <v>80</v>
      </c>
      <c r="AG115" s="127">
        <f t="shared" si="64"/>
        <v>-10</v>
      </c>
      <c r="AH115" s="127">
        <f t="shared" si="65"/>
        <v>-16</v>
      </c>
      <c r="AI115" s="157">
        <f t="shared" si="33"/>
        <v>69.385848214285716</v>
      </c>
      <c r="AJ115" s="156">
        <f t="shared" si="34"/>
        <v>61.512276785714285</v>
      </c>
      <c r="AK115" s="156">
        <f t="shared" si="35"/>
        <v>69.385848214285716</v>
      </c>
      <c r="AL115" s="156">
        <f t="shared" si="36"/>
        <v>71.846339285714294</v>
      </c>
      <c r="AM115" s="156">
        <f t="shared" si="37"/>
        <v>79.227812499999985</v>
      </c>
      <c r="AN115" s="156">
        <f t="shared" si="38"/>
        <v>136.31120535714285</v>
      </c>
      <c r="AO115" s="156">
        <f t="shared" si="39"/>
        <v>91.530267857142846</v>
      </c>
      <c r="AP115" s="156">
        <f t="shared" si="40"/>
        <v>89.561875000000001</v>
      </c>
      <c r="AQ115" s="160">
        <f t="shared" si="41"/>
        <v>84.148794642857141</v>
      </c>
      <c r="AR115" s="156">
        <f t="shared" si="42"/>
        <v>93.49866071428572</v>
      </c>
      <c r="AS115" s="156">
        <f t="shared" si="43"/>
        <v>88.577678571428578</v>
      </c>
      <c r="AT115" s="156">
        <f t="shared" si="44"/>
        <v>84.148794642857141</v>
      </c>
      <c r="AU115" s="156">
        <f t="shared" si="45"/>
        <v>94.482857142857142</v>
      </c>
      <c r="AV115" s="156">
        <f t="shared" si="46"/>
        <v>78.73571428571428</v>
      </c>
    </row>
    <row r="116" spans="1:48" x14ac:dyDescent="0.3">
      <c r="A116" s="124">
        <v>37288</v>
      </c>
      <c r="B116" s="170">
        <f>_xll.GetPrice(B$2,  , "Mid", EOMONTH($A116, 0))</f>
        <v>75.5</v>
      </c>
      <c r="C116" s="151">
        <f>_xll.GetPrice(C$2,  , "Mid", EOMONTH($A116, 0))</f>
        <v>67.5</v>
      </c>
      <c r="D116" s="126">
        <f t="shared" si="47"/>
        <v>-8</v>
      </c>
      <c r="E116" s="151">
        <f>_xll.GetPrice(E$2,  , "Mid", EOMONTH($A116, 0))</f>
        <v>80.5</v>
      </c>
      <c r="F116" s="127">
        <f t="shared" si="48"/>
        <v>5</v>
      </c>
      <c r="G116" s="151">
        <f>_xll.GetPrice(G$2,  , "Mid", EOMONTH($A116, 0))</f>
        <v>76</v>
      </c>
      <c r="H116" s="127">
        <f t="shared" si="49"/>
        <v>0.5</v>
      </c>
      <c r="I116" s="151">
        <f>_xll.GetPrice(I$2,  , "Mid", EOMONTH($A116, 0))</f>
        <v>89</v>
      </c>
      <c r="J116" s="127">
        <f t="shared" si="50"/>
        <v>13.5</v>
      </c>
      <c r="K116" s="151">
        <f>_xll.GetPrice(K$2,  , "Mid", EOMONTH($A116, 0))</f>
        <v>141.5</v>
      </c>
      <c r="L116" s="127">
        <f t="shared" si="51"/>
        <v>66</v>
      </c>
      <c r="M116" s="151">
        <f>_xll.GetPrice(M$2,  , "Mid", EOMONTH($A116, 0))</f>
        <v>98</v>
      </c>
      <c r="N116" s="127">
        <f t="shared" si="52"/>
        <v>17.5</v>
      </c>
      <c r="O116" s="127">
        <f t="shared" si="53"/>
        <v>9</v>
      </c>
      <c r="P116" s="151">
        <f>_xll.GetPrice(P$2,  , "Mid", EOMONTH($A116, 0))</f>
        <v>94</v>
      </c>
      <c r="Q116" s="127">
        <f t="shared" si="54"/>
        <v>18</v>
      </c>
      <c r="R116" s="127">
        <f t="shared" si="55"/>
        <v>5</v>
      </c>
      <c r="S116" s="170">
        <f>_xll.GetPrice(S$2,  , "Mid", EOMONTH($A116, 0))</f>
        <v>89.5</v>
      </c>
      <c r="T116" s="126">
        <f t="shared" si="56"/>
        <v>14</v>
      </c>
      <c r="U116" s="151">
        <f>_xll.GetPrice(U$2,  , "Mid", EOMONTH($A116, 0))</f>
        <v>102</v>
      </c>
      <c r="V116" s="127">
        <f t="shared" si="57"/>
        <v>21.5</v>
      </c>
      <c r="W116" s="127">
        <f t="shared" si="58"/>
        <v>12.5</v>
      </c>
      <c r="X116" s="151">
        <f>_xll.GetPrice(X$2,  , "Mid", EOMONTH($A116, 0))</f>
        <v>94</v>
      </c>
      <c r="Y116" s="127">
        <f t="shared" si="59"/>
        <v>18</v>
      </c>
      <c r="Z116" s="127">
        <f t="shared" si="60"/>
        <v>4.5</v>
      </c>
      <c r="AA116" s="151">
        <f>_xll.GetPrice(AA$2,  , "Mid", EOMONTH($A116, 0))</f>
        <v>89.5</v>
      </c>
      <c r="AB116" s="127">
        <f t="shared" si="61"/>
        <v>0</v>
      </c>
      <c r="AC116" s="151">
        <f>_xll.GetPrice(AC$2,  , "Mid", EOMONTH($A116, 0))</f>
        <v>101</v>
      </c>
      <c r="AD116" s="127">
        <f t="shared" si="62"/>
        <v>-1</v>
      </c>
      <c r="AE116" s="127">
        <f t="shared" si="63"/>
        <v>11.5</v>
      </c>
      <c r="AF116" s="151">
        <f>_xll.GetPrice(AF$2,  , "Mid", EOMONTH($A116, 0))</f>
        <v>86</v>
      </c>
      <c r="AG116" s="127">
        <f t="shared" si="64"/>
        <v>-8</v>
      </c>
      <c r="AH116" s="127">
        <f t="shared" si="65"/>
        <v>-15</v>
      </c>
      <c r="AI116" s="157">
        <f t="shared" si="33"/>
        <v>74.306830357142857</v>
      </c>
      <c r="AJ116" s="156">
        <f t="shared" si="34"/>
        <v>66.433258928571433</v>
      </c>
      <c r="AK116" s="156">
        <f t="shared" si="35"/>
        <v>79.227812499999985</v>
      </c>
      <c r="AL116" s="156">
        <f t="shared" si="36"/>
        <v>74.798928571428561</v>
      </c>
      <c r="AM116" s="156">
        <f t="shared" si="37"/>
        <v>87.593482142857141</v>
      </c>
      <c r="AN116" s="156">
        <f t="shared" si="38"/>
        <v>139.26379464285714</v>
      </c>
      <c r="AO116" s="156">
        <f t="shared" si="39"/>
        <v>96.451249999999987</v>
      </c>
      <c r="AP116" s="156">
        <f t="shared" si="40"/>
        <v>92.514464285714268</v>
      </c>
      <c r="AQ116" s="160">
        <f t="shared" si="41"/>
        <v>88.085580357142845</v>
      </c>
      <c r="AR116" s="156">
        <f t="shared" si="42"/>
        <v>100.38803571428571</v>
      </c>
      <c r="AS116" s="156">
        <f t="shared" si="43"/>
        <v>92.514464285714268</v>
      </c>
      <c r="AT116" s="156">
        <f t="shared" si="44"/>
        <v>88.085580357142845</v>
      </c>
      <c r="AU116" s="156">
        <f t="shared" si="45"/>
        <v>99.403839285714284</v>
      </c>
      <c r="AV116" s="156">
        <f t="shared" si="46"/>
        <v>84.640892857142859</v>
      </c>
    </row>
    <row r="117" spans="1:48" x14ac:dyDescent="0.3">
      <c r="A117" s="124">
        <v>37316</v>
      </c>
      <c r="B117" s="170">
        <f>_xll.GetPrice(B$2,  , "Mid", EOMONTH($A117, 0))</f>
        <v>75.5</v>
      </c>
      <c r="C117" s="151">
        <f>_xll.GetPrice(C$2,  , "Mid", EOMONTH($A117, 0))</f>
        <v>67.5</v>
      </c>
      <c r="D117" s="126">
        <f t="shared" si="47"/>
        <v>-8</v>
      </c>
      <c r="E117" s="151">
        <f>_xll.GetPrice(E$2,  , "Mid", EOMONTH($A117, 0))</f>
        <v>90.5</v>
      </c>
      <c r="F117" s="127">
        <f t="shared" si="48"/>
        <v>15</v>
      </c>
      <c r="G117" s="151">
        <f>_xll.GetPrice(G$2,  , "Mid", EOMONTH($A117, 0))</f>
        <v>81</v>
      </c>
      <c r="H117" s="127">
        <f t="shared" si="49"/>
        <v>5.5</v>
      </c>
      <c r="I117" s="151">
        <f>_xll.GetPrice(I$2,  , "Mid", EOMONTH($A117, 0))</f>
        <v>89</v>
      </c>
      <c r="J117" s="127">
        <f t="shared" si="50"/>
        <v>13.5</v>
      </c>
      <c r="K117" s="151">
        <f>_xll.GetPrice(K$2,  , "Mid", EOMONTH($A117, 0))</f>
        <v>141.5</v>
      </c>
      <c r="L117" s="127">
        <f t="shared" si="51"/>
        <v>66</v>
      </c>
      <c r="M117" s="151">
        <f>_xll.GetPrice(M$2,  , "Mid", EOMONTH($A117, 0))</f>
        <v>105</v>
      </c>
      <c r="N117" s="127">
        <f t="shared" si="52"/>
        <v>14.5</v>
      </c>
      <c r="O117" s="127">
        <f t="shared" si="53"/>
        <v>16</v>
      </c>
      <c r="P117" s="151">
        <f>_xll.GetPrice(P$2,  , "Mid", EOMONTH($A117, 0))</f>
        <v>94</v>
      </c>
      <c r="Q117" s="127">
        <f t="shared" si="54"/>
        <v>13</v>
      </c>
      <c r="R117" s="127">
        <f t="shared" si="55"/>
        <v>5</v>
      </c>
      <c r="S117" s="170">
        <f>_xll.GetPrice(S$2,  , "Mid", EOMONTH($A117, 0))</f>
        <v>89.5</v>
      </c>
      <c r="T117" s="126">
        <f t="shared" si="56"/>
        <v>14</v>
      </c>
      <c r="U117" s="151">
        <f>_xll.GetPrice(U$2,  , "Mid", EOMONTH($A117, 0))</f>
        <v>106</v>
      </c>
      <c r="V117" s="127">
        <f t="shared" si="57"/>
        <v>15.5</v>
      </c>
      <c r="W117" s="127">
        <f t="shared" si="58"/>
        <v>16.5</v>
      </c>
      <c r="X117" s="151">
        <f>_xll.GetPrice(X$2,  , "Mid", EOMONTH($A117, 0))</f>
        <v>94</v>
      </c>
      <c r="Y117" s="127">
        <f t="shared" si="59"/>
        <v>13</v>
      </c>
      <c r="Z117" s="127">
        <f t="shared" si="60"/>
        <v>4.5</v>
      </c>
      <c r="AA117" s="151">
        <f>_xll.GetPrice(AA$2,  , "Mid", EOMONTH($A117, 0))</f>
        <v>89.5</v>
      </c>
      <c r="AB117" s="127">
        <f t="shared" si="61"/>
        <v>0</v>
      </c>
      <c r="AC117" s="151">
        <f>_xll.GetPrice(AC$2,  , "Mid", EOMONTH($A117, 0))</f>
        <v>104</v>
      </c>
      <c r="AD117" s="127">
        <f t="shared" si="62"/>
        <v>-2</v>
      </c>
      <c r="AE117" s="127">
        <f t="shared" si="63"/>
        <v>14.5</v>
      </c>
      <c r="AF117" s="151">
        <f>_xll.GetPrice(AF$2,  , "Mid", EOMONTH($A117, 0))</f>
        <v>90.5</v>
      </c>
      <c r="AG117" s="127">
        <f t="shared" si="64"/>
        <v>-3.5</v>
      </c>
      <c r="AH117" s="127">
        <f t="shared" si="65"/>
        <v>-13.5</v>
      </c>
      <c r="AI117" s="157">
        <f t="shared" si="33"/>
        <v>74.306830357142857</v>
      </c>
      <c r="AJ117" s="156">
        <f t="shared" si="34"/>
        <v>66.433258928571433</v>
      </c>
      <c r="AK117" s="156">
        <f t="shared" si="35"/>
        <v>89.069776785714282</v>
      </c>
      <c r="AL117" s="156">
        <f t="shared" si="36"/>
        <v>79.719910714285717</v>
      </c>
      <c r="AM117" s="156">
        <f t="shared" si="37"/>
        <v>87.593482142857141</v>
      </c>
      <c r="AN117" s="156">
        <f t="shared" si="38"/>
        <v>139.26379464285714</v>
      </c>
      <c r="AO117" s="156">
        <f t="shared" si="39"/>
        <v>103.34062499999999</v>
      </c>
      <c r="AP117" s="156">
        <f t="shared" si="40"/>
        <v>92.514464285714268</v>
      </c>
      <c r="AQ117" s="160">
        <f t="shared" si="41"/>
        <v>88.085580357142845</v>
      </c>
      <c r="AR117" s="156">
        <f t="shared" si="42"/>
        <v>104.32482142857143</v>
      </c>
      <c r="AS117" s="156">
        <f t="shared" si="43"/>
        <v>92.514464285714268</v>
      </c>
      <c r="AT117" s="156">
        <f t="shared" si="44"/>
        <v>88.085580357142845</v>
      </c>
      <c r="AU117" s="156">
        <f t="shared" si="45"/>
        <v>102.35642857142857</v>
      </c>
      <c r="AV117" s="156">
        <f t="shared" si="46"/>
        <v>89.069776785714282</v>
      </c>
    </row>
    <row r="118" spans="1:48" x14ac:dyDescent="0.3">
      <c r="A118" s="124">
        <v>37347</v>
      </c>
      <c r="B118" s="170">
        <f>_xll.GetPrice(B$2,  , "Mid", EOMONTH($A118, 0))</f>
        <v>85.5</v>
      </c>
      <c r="C118" s="151">
        <f>_xll.GetPrice(C$2,  , "Mid", EOMONTH($A118, 0))</f>
        <v>77.5</v>
      </c>
      <c r="D118" s="126">
        <f t="shared" si="47"/>
        <v>-8</v>
      </c>
      <c r="E118" s="151">
        <f>_xll.GetPrice(E$2,  , "Mid", EOMONTH($A118, 0))</f>
        <v>100.5</v>
      </c>
      <c r="F118" s="127">
        <f t="shared" si="48"/>
        <v>15</v>
      </c>
      <c r="G118" s="151">
        <f>_xll.GetPrice(G$2,  , "Mid", EOMONTH($A118, 0))</f>
        <v>92.5</v>
      </c>
      <c r="H118" s="127">
        <f t="shared" si="49"/>
        <v>7</v>
      </c>
      <c r="I118" s="151">
        <f>_xll.GetPrice(I$2,  , "Mid", EOMONTH($A118, 0))</f>
        <v>100</v>
      </c>
      <c r="J118" s="127">
        <f t="shared" si="50"/>
        <v>14.5</v>
      </c>
      <c r="K118" s="151">
        <f>_xll.GetPrice(K$2,  , "Mid", EOMONTH($A118, 0))</f>
        <v>149.5</v>
      </c>
      <c r="L118" s="127">
        <f t="shared" si="51"/>
        <v>64</v>
      </c>
      <c r="M118" s="151">
        <f>_xll.GetPrice(M$2,  , "Mid", EOMONTH($A118, 0))</f>
        <v>115</v>
      </c>
      <c r="N118" s="127">
        <f t="shared" si="52"/>
        <v>14.5</v>
      </c>
      <c r="O118" s="127">
        <f t="shared" si="53"/>
        <v>15</v>
      </c>
      <c r="P118" s="151">
        <f>_xll.GetPrice(P$2,  , "Mid", EOMONTH($A118, 0))</f>
        <v>107</v>
      </c>
      <c r="Q118" s="127">
        <f t="shared" si="54"/>
        <v>14.5</v>
      </c>
      <c r="R118" s="127">
        <f t="shared" si="55"/>
        <v>7</v>
      </c>
      <c r="S118" s="170">
        <f>_xll.GetPrice(S$2,  , "Mid", EOMONTH($A118, 0))</f>
        <v>100</v>
      </c>
      <c r="T118" s="126">
        <f t="shared" si="56"/>
        <v>14.5</v>
      </c>
      <c r="U118" s="151">
        <f>_xll.GetPrice(U$2,  , "Mid", EOMONTH($A118, 0))</f>
        <v>116</v>
      </c>
      <c r="V118" s="127">
        <f t="shared" si="57"/>
        <v>15.5</v>
      </c>
      <c r="W118" s="127">
        <f t="shared" si="58"/>
        <v>16</v>
      </c>
      <c r="X118" s="151">
        <f>_xll.GetPrice(X$2,  , "Mid", EOMONTH($A118, 0))</f>
        <v>94</v>
      </c>
      <c r="Y118" s="127">
        <f t="shared" si="59"/>
        <v>1.5</v>
      </c>
      <c r="Z118" s="127">
        <f t="shared" si="60"/>
        <v>-6</v>
      </c>
      <c r="AA118" s="151">
        <f>_xll.GetPrice(AA$2,  , "Mid", EOMONTH($A118, 0))</f>
        <v>100</v>
      </c>
      <c r="AB118" s="127">
        <f t="shared" si="61"/>
        <v>0</v>
      </c>
      <c r="AC118" s="151">
        <f>_xll.GetPrice(AC$2,  , "Mid", EOMONTH($A118, 0))</f>
        <v>114</v>
      </c>
      <c r="AD118" s="127">
        <f t="shared" si="62"/>
        <v>-2</v>
      </c>
      <c r="AE118" s="127">
        <f t="shared" si="63"/>
        <v>14</v>
      </c>
      <c r="AF118" s="151">
        <f>_xll.GetPrice(AF$2,  , "Mid", EOMONTH($A118, 0))</f>
        <v>90.5</v>
      </c>
      <c r="AG118" s="127">
        <f t="shared" si="64"/>
        <v>-3.5</v>
      </c>
      <c r="AH118" s="127">
        <f t="shared" si="65"/>
        <v>-23.5</v>
      </c>
      <c r="AI118" s="157">
        <f t="shared" si="33"/>
        <v>84.148794642857141</v>
      </c>
      <c r="AJ118" s="156">
        <f t="shared" si="34"/>
        <v>76.275223214285717</v>
      </c>
      <c r="AK118" s="156">
        <f t="shared" si="35"/>
        <v>98.911741071428565</v>
      </c>
      <c r="AL118" s="156">
        <f t="shared" si="36"/>
        <v>91.038169642857142</v>
      </c>
      <c r="AM118" s="156">
        <f t="shared" si="37"/>
        <v>98.419642857142861</v>
      </c>
      <c r="AN118" s="156">
        <f t="shared" si="38"/>
        <v>147.13736607142857</v>
      </c>
      <c r="AO118" s="156">
        <f t="shared" si="39"/>
        <v>113.18258928571427</v>
      </c>
      <c r="AP118" s="156">
        <f t="shared" si="40"/>
        <v>105.30901785714285</v>
      </c>
      <c r="AQ118" s="160">
        <f t="shared" si="41"/>
        <v>98.419642857142861</v>
      </c>
      <c r="AR118" s="156">
        <f t="shared" si="42"/>
        <v>114.16678571428572</v>
      </c>
      <c r="AS118" s="156">
        <f t="shared" si="43"/>
        <v>92.514464285714268</v>
      </c>
      <c r="AT118" s="156">
        <f t="shared" si="44"/>
        <v>98.419642857142861</v>
      </c>
      <c r="AU118" s="156">
        <f t="shared" si="45"/>
        <v>112.19839285714285</v>
      </c>
      <c r="AV118" s="156">
        <f t="shared" si="46"/>
        <v>89.069776785714282</v>
      </c>
    </row>
    <row r="119" spans="1:48" x14ac:dyDescent="0.3">
      <c r="A119" s="124">
        <v>37377</v>
      </c>
      <c r="B119" s="170">
        <f>_xll.GetPrice(B$2,  , "Mid", EOMONTH($A119, 0))</f>
        <v>93.5</v>
      </c>
      <c r="C119" s="151">
        <f>_xll.GetPrice(C$2,  , "Mid", EOMONTH($A119, 0))</f>
        <v>85.5</v>
      </c>
      <c r="D119" s="126">
        <f t="shared" si="47"/>
        <v>-8</v>
      </c>
      <c r="E119" s="151">
        <f>_xll.GetPrice(E$2,  , "Mid", EOMONTH($A119, 0))</f>
        <v>110.5</v>
      </c>
      <c r="F119" s="127">
        <f t="shared" si="48"/>
        <v>17</v>
      </c>
      <c r="G119" s="151">
        <f>_xll.GetPrice(G$2,  , "Mid", EOMONTH($A119, 0))</f>
        <v>101</v>
      </c>
      <c r="H119" s="127">
        <f t="shared" si="49"/>
        <v>7.5</v>
      </c>
      <c r="I119" s="151">
        <f>_xll.GetPrice(I$2,  , "Mid", EOMONTH($A119, 0))</f>
        <v>110</v>
      </c>
      <c r="J119" s="127">
        <f t="shared" si="50"/>
        <v>16.5</v>
      </c>
      <c r="K119" s="151">
        <f>_xll.GetPrice(K$2,  , "Mid", EOMONTH($A119, 0))</f>
        <v>155</v>
      </c>
      <c r="L119" s="127">
        <f t="shared" si="51"/>
        <v>61.5</v>
      </c>
      <c r="M119" s="151">
        <f>_xll.GetPrice(M$2,  , "Mid", EOMONTH($A119, 0))</f>
        <v>121</v>
      </c>
      <c r="N119" s="127">
        <f t="shared" si="52"/>
        <v>10.5</v>
      </c>
      <c r="O119" s="127">
        <f t="shared" si="53"/>
        <v>11</v>
      </c>
      <c r="P119" s="151">
        <f>_xll.GetPrice(P$2,  , "Mid", EOMONTH($A119, 0))</f>
        <v>119</v>
      </c>
      <c r="Q119" s="127">
        <f t="shared" si="54"/>
        <v>18</v>
      </c>
      <c r="R119" s="127">
        <f t="shared" si="55"/>
        <v>9</v>
      </c>
      <c r="S119" s="170">
        <f>_xll.GetPrice(S$2,  , "Mid", EOMONTH($A119, 0))</f>
        <v>110</v>
      </c>
      <c r="T119" s="126">
        <f t="shared" si="56"/>
        <v>16.5</v>
      </c>
      <c r="U119" s="151">
        <f>_xll.GetPrice(U$2,  , "Mid", EOMONTH($A119, 0))</f>
        <v>120</v>
      </c>
      <c r="V119" s="127">
        <f t="shared" si="57"/>
        <v>9.5</v>
      </c>
      <c r="W119" s="127">
        <f t="shared" si="58"/>
        <v>10</v>
      </c>
      <c r="X119" s="151">
        <f>_xll.GetPrice(X$2,  , "Mid", EOMONTH($A119, 0))</f>
        <v>109</v>
      </c>
      <c r="Y119" s="127">
        <f t="shared" si="59"/>
        <v>8</v>
      </c>
      <c r="Z119" s="127">
        <f t="shared" si="60"/>
        <v>-1</v>
      </c>
      <c r="AA119" s="151">
        <f>_xll.GetPrice(AA$2,  , "Mid", EOMONTH($A119, 0))</f>
        <v>110</v>
      </c>
      <c r="AB119" s="127">
        <f t="shared" si="61"/>
        <v>0</v>
      </c>
      <c r="AC119" s="151">
        <f>_xll.GetPrice(AC$2,  , "Mid", EOMONTH($A119, 0))</f>
        <v>124</v>
      </c>
      <c r="AD119" s="127">
        <f t="shared" si="62"/>
        <v>4</v>
      </c>
      <c r="AE119" s="127">
        <f t="shared" si="63"/>
        <v>14</v>
      </c>
      <c r="AF119" s="151">
        <f>_xll.GetPrice(AF$2,  , "Mid", EOMONTH($A119, 0))</f>
        <v>100.5</v>
      </c>
      <c r="AG119" s="127">
        <f t="shared" si="64"/>
        <v>-8.5</v>
      </c>
      <c r="AH119" s="127">
        <f t="shared" si="65"/>
        <v>-23.5</v>
      </c>
      <c r="AI119" s="157">
        <f t="shared" si="33"/>
        <v>92.022366071428564</v>
      </c>
      <c r="AJ119" s="156">
        <f t="shared" si="34"/>
        <v>84.148794642857141</v>
      </c>
      <c r="AK119" s="156">
        <f t="shared" si="35"/>
        <v>108.75370535714285</v>
      </c>
      <c r="AL119" s="156">
        <f t="shared" si="36"/>
        <v>99.403839285714284</v>
      </c>
      <c r="AM119" s="156">
        <f t="shared" si="37"/>
        <v>108.26160714285713</v>
      </c>
      <c r="AN119" s="156">
        <f t="shared" si="38"/>
        <v>152.55044642857143</v>
      </c>
      <c r="AO119" s="156">
        <f t="shared" si="39"/>
        <v>119.08776785714285</v>
      </c>
      <c r="AP119" s="156">
        <f t="shared" si="40"/>
        <v>117.11937499999999</v>
      </c>
      <c r="AQ119" s="160">
        <f t="shared" si="41"/>
        <v>108.26160714285713</v>
      </c>
      <c r="AR119" s="156">
        <f t="shared" si="42"/>
        <v>118.10357142857141</v>
      </c>
      <c r="AS119" s="156">
        <f t="shared" si="43"/>
        <v>107.27741071428571</v>
      </c>
      <c r="AT119" s="156">
        <f t="shared" si="44"/>
        <v>108.26160714285713</v>
      </c>
      <c r="AU119" s="156">
        <f t="shared" si="45"/>
        <v>122.04035714285713</v>
      </c>
      <c r="AV119" s="156">
        <f t="shared" si="46"/>
        <v>98.911741071428565</v>
      </c>
    </row>
    <row r="120" spans="1:48" x14ac:dyDescent="0.3">
      <c r="A120" s="124">
        <v>37408</v>
      </c>
      <c r="B120" s="170">
        <f>_xll.GetPrice(B$2,  , "Mid", EOMONTH($A120, 0))</f>
        <v>97.5</v>
      </c>
      <c r="C120" s="151">
        <f>_xll.GetPrice(C$2,  , "Mid", EOMONTH($A120, 0))</f>
        <v>89.5</v>
      </c>
      <c r="D120" s="126">
        <f t="shared" si="47"/>
        <v>-8</v>
      </c>
      <c r="E120" s="151">
        <f>_xll.GetPrice(E$2,  , "Mid", EOMONTH($A120, 0))</f>
        <v>110.5</v>
      </c>
      <c r="F120" s="127">
        <f t="shared" si="48"/>
        <v>13</v>
      </c>
      <c r="G120" s="151">
        <f>_xll.GetPrice(G$2,  , "Mid", EOMONTH($A120, 0))</f>
        <v>97</v>
      </c>
      <c r="H120" s="127">
        <f t="shared" si="49"/>
        <v>-0.5</v>
      </c>
      <c r="I120" s="151">
        <f>_xll.GetPrice(I$2,  , "Mid", EOMONTH($A120, 0))</f>
        <v>115</v>
      </c>
      <c r="J120" s="127">
        <f t="shared" si="50"/>
        <v>17.5</v>
      </c>
      <c r="K120" s="151">
        <f>_xll.GetPrice(K$2,  , "Mid", EOMONTH($A120, 0))</f>
        <v>155</v>
      </c>
      <c r="L120" s="127">
        <f t="shared" si="51"/>
        <v>57.5</v>
      </c>
      <c r="M120" s="151">
        <f>_xll.GetPrice(M$2,  , "Mid", EOMONTH($A120, 0))</f>
        <v>118</v>
      </c>
      <c r="N120" s="127">
        <f t="shared" si="52"/>
        <v>7.5</v>
      </c>
      <c r="O120" s="127">
        <f t="shared" si="53"/>
        <v>3</v>
      </c>
      <c r="P120" s="151">
        <f>_xll.GetPrice(P$2,  , "Mid", EOMONTH($A120, 0))</f>
        <v>115</v>
      </c>
      <c r="Q120" s="127">
        <f t="shared" si="54"/>
        <v>18</v>
      </c>
      <c r="R120" s="127">
        <f t="shared" si="55"/>
        <v>0</v>
      </c>
      <c r="S120" s="170">
        <f>_xll.GetPrice(S$2,  , "Mid", EOMONTH($A120, 0))</f>
        <v>116</v>
      </c>
      <c r="T120" s="126">
        <f t="shared" si="56"/>
        <v>18.5</v>
      </c>
      <c r="U120" s="151">
        <f>_xll.GetPrice(U$2,  , "Mid", EOMONTH($A120, 0))</f>
        <v>120</v>
      </c>
      <c r="V120" s="127">
        <f t="shared" si="57"/>
        <v>9.5</v>
      </c>
      <c r="W120" s="127">
        <f t="shared" si="58"/>
        <v>4</v>
      </c>
      <c r="X120" s="151">
        <f>_xll.GetPrice(X$2,  , "Mid", EOMONTH($A120, 0))</f>
        <v>109</v>
      </c>
      <c r="Y120" s="127">
        <f t="shared" si="59"/>
        <v>12</v>
      </c>
      <c r="Z120" s="127">
        <f t="shared" si="60"/>
        <v>-7</v>
      </c>
      <c r="AA120" s="151">
        <f>_xll.GetPrice(AA$2,  , "Mid", EOMONTH($A120, 0))</f>
        <v>116</v>
      </c>
      <c r="AB120" s="127">
        <f t="shared" si="61"/>
        <v>0</v>
      </c>
      <c r="AC120" s="151">
        <f>_xll.GetPrice(AC$2,  , "Mid", EOMONTH($A120, 0))</f>
        <v>128</v>
      </c>
      <c r="AD120" s="127">
        <f t="shared" si="62"/>
        <v>8</v>
      </c>
      <c r="AE120" s="127">
        <f t="shared" si="63"/>
        <v>12</v>
      </c>
      <c r="AF120" s="151">
        <f>_xll.GetPrice(AF$2,  , "Mid", EOMONTH($A120, 0))</f>
        <v>100.5</v>
      </c>
      <c r="AG120" s="127">
        <f t="shared" si="64"/>
        <v>-8.5</v>
      </c>
      <c r="AH120" s="127">
        <f t="shared" si="65"/>
        <v>-27.5</v>
      </c>
      <c r="AI120" s="157">
        <f t="shared" si="33"/>
        <v>95.959151785714283</v>
      </c>
      <c r="AJ120" s="156">
        <f t="shared" si="34"/>
        <v>88.085580357142845</v>
      </c>
      <c r="AK120" s="156">
        <f t="shared" si="35"/>
        <v>108.75370535714285</v>
      </c>
      <c r="AL120" s="156">
        <f t="shared" si="36"/>
        <v>95.467053571428565</v>
      </c>
      <c r="AM120" s="156">
        <f t="shared" si="37"/>
        <v>113.18258928571427</v>
      </c>
      <c r="AN120" s="156">
        <f t="shared" si="38"/>
        <v>152.55044642857143</v>
      </c>
      <c r="AO120" s="156">
        <f t="shared" si="39"/>
        <v>116.13517857142857</v>
      </c>
      <c r="AP120" s="156">
        <f t="shared" si="40"/>
        <v>113.18258928571427</v>
      </c>
      <c r="AQ120" s="160">
        <f t="shared" si="41"/>
        <v>114.16678571428572</v>
      </c>
      <c r="AR120" s="156">
        <f t="shared" si="42"/>
        <v>118.10357142857141</v>
      </c>
      <c r="AS120" s="156">
        <f t="shared" si="43"/>
        <v>107.27741071428571</v>
      </c>
      <c r="AT120" s="156">
        <f t="shared" si="44"/>
        <v>114.16678571428572</v>
      </c>
      <c r="AU120" s="156">
        <f t="shared" si="45"/>
        <v>125.97714285714285</v>
      </c>
      <c r="AV120" s="156">
        <f t="shared" si="46"/>
        <v>98.911741071428565</v>
      </c>
    </row>
    <row r="121" spans="1:48" x14ac:dyDescent="0.3">
      <c r="A121" s="124">
        <v>37438</v>
      </c>
      <c r="B121" s="170">
        <f>_xll.GetPrice(B$2,  , "Mid", EOMONTH($A121, 0))</f>
        <v>97.5</v>
      </c>
      <c r="C121" s="151">
        <f>_xll.GetPrice(C$2,  , "Mid", EOMONTH($A121, 0))</f>
        <v>89.5</v>
      </c>
      <c r="D121" s="126">
        <f t="shared" si="47"/>
        <v>-8</v>
      </c>
      <c r="E121" s="151">
        <f>_xll.GetPrice(E$2,  , "Mid", EOMONTH($A121, 0))</f>
        <v>110.5</v>
      </c>
      <c r="F121" s="127">
        <f t="shared" si="48"/>
        <v>13</v>
      </c>
      <c r="G121" s="151">
        <f>_xll.GetPrice(G$2,  , "Mid", EOMONTH($A121, 0))</f>
        <v>97</v>
      </c>
      <c r="H121" s="127">
        <f t="shared" si="49"/>
        <v>-0.5</v>
      </c>
      <c r="I121" s="151">
        <f>_xll.GetPrice(I$2,  , "Mid", EOMONTH($A121, 0))</f>
        <v>113</v>
      </c>
      <c r="J121" s="127">
        <f t="shared" si="50"/>
        <v>15.5</v>
      </c>
      <c r="K121" s="151">
        <f>_xll.GetPrice(K$2,  , "Mid", EOMONTH($A121, 0))</f>
        <v>155</v>
      </c>
      <c r="L121" s="127">
        <f t="shared" si="51"/>
        <v>57.5</v>
      </c>
      <c r="M121" s="151">
        <f>_xll.GetPrice(M$2,  , "Mid", EOMONTH($A121, 0))</f>
        <v>115</v>
      </c>
      <c r="N121" s="127">
        <f t="shared" si="52"/>
        <v>4.5</v>
      </c>
      <c r="O121" s="127">
        <f t="shared" si="53"/>
        <v>2</v>
      </c>
      <c r="P121" s="151">
        <f>_xll.GetPrice(P$2,  , "Mid", EOMONTH($A121, 0))</f>
        <v>115</v>
      </c>
      <c r="Q121" s="127">
        <f t="shared" si="54"/>
        <v>18</v>
      </c>
      <c r="R121" s="127">
        <f t="shared" si="55"/>
        <v>2</v>
      </c>
      <c r="S121" s="170">
        <f>_xll.GetPrice(S$2,  , "Mid", EOMONTH($A121, 0))</f>
        <v>116</v>
      </c>
      <c r="T121" s="126">
        <f t="shared" si="56"/>
        <v>18.5</v>
      </c>
      <c r="U121" s="151">
        <f>_xll.GetPrice(U$2,  , "Mid", EOMONTH($A121, 0))</f>
        <v>125</v>
      </c>
      <c r="V121" s="127">
        <f t="shared" si="57"/>
        <v>14.5</v>
      </c>
      <c r="W121" s="127">
        <f t="shared" si="58"/>
        <v>9</v>
      </c>
      <c r="X121" s="151">
        <f>_xll.GetPrice(X$2,  , "Mid", EOMONTH($A121, 0))</f>
        <v>114</v>
      </c>
      <c r="Y121" s="127">
        <f t="shared" si="59"/>
        <v>17</v>
      </c>
      <c r="Z121" s="127">
        <f t="shared" si="60"/>
        <v>-2</v>
      </c>
      <c r="AA121" s="151">
        <f>_xll.GetPrice(AA$2,  , "Mid", EOMONTH($A121, 0))</f>
        <v>116</v>
      </c>
      <c r="AB121" s="127">
        <f t="shared" si="61"/>
        <v>0</v>
      </c>
      <c r="AC121" s="151">
        <f>_xll.GetPrice(AC$2,  , "Mid", EOMONTH($A121, 0))</f>
        <v>133</v>
      </c>
      <c r="AD121" s="127">
        <f t="shared" si="62"/>
        <v>8</v>
      </c>
      <c r="AE121" s="127">
        <f t="shared" si="63"/>
        <v>17</v>
      </c>
      <c r="AF121" s="151">
        <f>_xll.GetPrice(AF$2,  , "Mid", EOMONTH($A121, 0))</f>
        <v>105.5</v>
      </c>
      <c r="AG121" s="127">
        <f t="shared" si="64"/>
        <v>-8.5</v>
      </c>
      <c r="AH121" s="127">
        <f t="shared" si="65"/>
        <v>-27.5</v>
      </c>
      <c r="AI121" s="157">
        <f t="shared" si="33"/>
        <v>95.959151785714283</v>
      </c>
      <c r="AJ121" s="156">
        <f t="shared" si="34"/>
        <v>88.085580357142845</v>
      </c>
      <c r="AK121" s="156">
        <f t="shared" si="35"/>
        <v>108.75370535714285</v>
      </c>
      <c r="AL121" s="156">
        <f t="shared" si="36"/>
        <v>95.467053571428565</v>
      </c>
      <c r="AM121" s="156">
        <f t="shared" si="37"/>
        <v>111.21419642857143</v>
      </c>
      <c r="AN121" s="156">
        <f t="shared" si="38"/>
        <v>152.55044642857143</v>
      </c>
      <c r="AO121" s="156">
        <f t="shared" si="39"/>
        <v>113.18258928571427</v>
      </c>
      <c r="AP121" s="156">
        <f t="shared" si="40"/>
        <v>113.18258928571427</v>
      </c>
      <c r="AQ121" s="160">
        <f t="shared" si="41"/>
        <v>114.16678571428572</v>
      </c>
      <c r="AR121" s="156">
        <f t="shared" si="42"/>
        <v>123.02455357142857</v>
      </c>
      <c r="AS121" s="156">
        <f t="shared" si="43"/>
        <v>112.19839285714285</v>
      </c>
      <c r="AT121" s="156">
        <f t="shared" si="44"/>
        <v>114.16678571428572</v>
      </c>
      <c r="AU121" s="156">
        <f t="shared" si="45"/>
        <v>130.89812499999999</v>
      </c>
      <c r="AV121" s="156">
        <f t="shared" si="46"/>
        <v>103.83272321428571</v>
      </c>
    </row>
    <row r="122" spans="1:48" x14ac:dyDescent="0.3">
      <c r="A122" s="124">
        <v>37469</v>
      </c>
      <c r="B122" s="170">
        <f>_xll.GetPrice(B$2,  , "Mid", EOMONTH($A122, 0))</f>
        <v>97.5</v>
      </c>
      <c r="C122" s="151">
        <f>_xll.GetPrice(C$2,  , "Mid", EOMONTH($A122, 0))</f>
        <v>89.5</v>
      </c>
      <c r="D122" s="126">
        <f t="shared" si="47"/>
        <v>-8</v>
      </c>
      <c r="E122" s="151">
        <f>_xll.GetPrice(E$2,  , "Mid", EOMONTH($A122, 0))</f>
        <v>110.5</v>
      </c>
      <c r="F122" s="127">
        <f t="shared" si="48"/>
        <v>13</v>
      </c>
      <c r="G122" s="151">
        <f>_xll.GetPrice(G$2,  , "Mid", EOMONTH($A122, 0))</f>
        <v>97</v>
      </c>
      <c r="H122" s="127">
        <f t="shared" si="49"/>
        <v>-0.5</v>
      </c>
      <c r="I122" s="151">
        <f>_xll.GetPrice(I$2,  , "Mid", EOMONTH($A122, 0))</f>
        <v>113</v>
      </c>
      <c r="J122" s="127">
        <f t="shared" si="50"/>
        <v>15.5</v>
      </c>
      <c r="K122" s="151">
        <f>_xll.GetPrice(K$2,  , "Mid", EOMONTH($A122, 0))</f>
        <v>155</v>
      </c>
      <c r="L122" s="127">
        <f t="shared" si="51"/>
        <v>57.5</v>
      </c>
      <c r="M122" s="151">
        <f>_xll.GetPrice(M$2,  , "Mid", EOMONTH($A122, 0))</f>
        <v>115</v>
      </c>
      <c r="N122" s="127">
        <f t="shared" si="52"/>
        <v>4.5</v>
      </c>
      <c r="O122" s="127">
        <f t="shared" si="53"/>
        <v>2</v>
      </c>
      <c r="P122" s="151">
        <f>_xll.GetPrice(P$2,  , "Mid", EOMONTH($A122, 0))</f>
        <v>115</v>
      </c>
      <c r="Q122" s="127">
        <f t="shared" si="54"/>
        <v>18</v>
      </c>
      <c r="R122" s="127">
        <f t="shared" si="55"/>
        <v>2</v>
      </c>
      <c r="S122" s="170">
        <f>_xll.GetPrice(S$2,  , "Mid", EOMONTH($A122, 0))</f>
        <v>121</v>
      </c>
      <c r="T122" s="126">
        <f t="shared" si="56"/>
        <v>23.5</v>
      </c>
      <c r="U122" s="151">
        <f>_xll.GetPrice(U$2,  , "Mid", EOMONTH($A122, 0))</f>
        <v>131</v>
      </c>
      <c r="V122" s="127">
        <f t="shared" si="57"/>
        <v>20.5</v>
      </c>
      <c r="W122" s="127">
        <f t="shared" si="58"/>
        <v>10</v>
      </c>
      <c r="X122" s="151">
        <f>_xll.GetPrice(X$2,  , "Mid", EOMONTH($A122, 0))</f>
        <v>119</v>
      </c>
      <c r="Y122" s="127">
        <f t="shared" si="59"/>
        <v>22</v>
      </c>
      <c r="Z122" s="127">
        <f t="shared" si="60"/>
        <v>-2</v>
      </c>
      <c r="AA122" s="151">
        <f>_xll.GetPrice(AA$2,  , "Mid", EOMONTH($A122, 0))</f>
        <v>121</v>
      </c>
      <c r="AB122" s="127">
        <f t="shared" si="61"/>
        <v>0</v>
      </c>
      <c r="AC122" s="151">
        <f>_xll.GetPrice(AC$2,  , "Mid", EOMONTH($A122, 0))</f>
        <v>141</v>
      </c>
      <c r="AD122" s="127">
        <f t="shared" si="62"/>
        <v>10</v>
      </c>
      <c r="AE122" s="127">
        <f t="shared" si="63"/>
        <v>20</v>
      </c>
      <c r="AF122" s="151">
        <f>_xll.GetPrice(AF$2,  , "Mid", EOMONTH($A122, 0))</f>
        <v>111</v>
      </c>
      <c r="AG122" s="127">
        <f t="shared" si="64"/>
        <v>-8</v>
      </c>
      <c r="AH122" s="127">
        <f t="shared" si="65"/>
        <v>-30</v>
      </c>
      <c r="AI122" s="157">
        <f t="shared" si="33"/>
        <v>95.959151785714283</v>
      </c>
      <c r="AJ122" s="156">
        <f t="shared" si="34"/>
        <v>88.085580357142845</v>
      </c>
      <c r="AK122" s="156">
        <f t="shared" si="35"/>
        <v>108.75370535714285</v>
      </c>
      <c r="AL122" s="156">
        <f t="shared" si="36"/>
        <v>95.467053571428565</v>
      </c>
      <c r="AM122" s="156">
        <f t="shared" si="37"/>
        <v>111.21419642857143</v>
      </c>
      <c r="AN122" s="156">
        <f t="shared" si="38"/>
        <v>152.55044642857143</v>
      </c>
      <c r="AO122" s="156">
        <f t="shared" si="39"/>
        <v>113.18258928571427</v>
      </c>
      <c r="AP122" s="156">
        <f t="shared" si="40"/>
        <v>113.18258928571427</v>
      </c>
      <c r="AQ122" s="160">
        <f t="shared" si="41"/>
        <v>119.08776785714285</v>
      </c>
      <c r="AR122" s="156">
        <f t="shared" si="42"/>
        <v>128.92973214285715</v>
      </c>
      <c r="AS122" s="156">
        <f t="shared" si="43"/>
        <v>117.11937499999999</v>
      </c>
      <c r="AT122" s="156">
        <f t="shared" si="44"/>
        <v>119.08776785714285</v>
      </c>
      <c r="AU122" s="156">
        <f t="shared" si="45"/>
        <v>138.77169642857143</v>
      </c>
      <c r="AV122" s="156">
        <f t="shared" si="46"/>
        <v>109.24580357142857</v>
      </c>
    </row>
    <row r="123" spans="1:48" x14ac:dyDescent="0.3">
      <c r="A123" s="124">
        <v>37500</v>
      </c>
      <c r="B123" s="170">
        <f>_xll.GetPrice(B$2,  , "Mid", EOMONTH($A123, 0))</f>
        <v>100.5</v>
      </c>
      <c r="C123" s="151">
        <f>_xll.GetPrice(C$2,  , "Mid", EOMONTH($A123, 0))</f>
        <v>92.5</v>
      </c>
      <c r="D123" s="126">
        <f t="shared" si="47"/>
        <v>-8</v>
      </c>
      <c r="E123" s="151">
        <f>_xll.GetPrice(E$2,  , "Mid", EOMONTH($A123, 0))</f>
        <v>110.5</v>
      </c>
      <c r="F123" s="127">
        <f t="shared" si="48"/>
        <v>10</v>
      </c>
      <c r="G123" s="151">
        <f>_xll.GetPrice(G$2,  , "Mid", EOMONTH($A123, 0))</f>
        <v>100</v>
      </c>
      <c r="H123" s="127">
        <f t="shared" si="49"/>
        <v>-0.5</v>
      </c>
      <c r="I123" s="151">
        <f>_xll.GetPrice(I$2,  , "Mid", EOMONTH($A123, 0))</f>
        <v>113</v>
      </c>
      <c r="J123" s="127">
        <f t="shared" si="50"/>
        <v>12.5</v>
      </c>
      <c r="K123" s="151">
        <f>_xll.GetPrice(K$2,  , "Mid", EOMONTH($A123, 0))</f>
        <v>155</v>
      </c>
      <c r="L123" s="127">
        <f t="shared" si="51"/>
        <v>54.5</v>
      </c>
      <c r="M123" s="151">
        <f>_xll.GetPrice(M$2,  , "Mid", EOMONTH($A123, 0))</f>
        <v>115</v>
      </c>
      <c r="N123" s="127">
        <f t="shared" si="52"/>
        <v>4.5</v>
      </c>
      <c r="O123" s="127">
        <f t="shared" si="53"/>
        <v>2</v>
      </c>
      <c r="P123" s="151">
        <f>_xll.GetPrice(P$2,  , "Mid", EOMONTH($A123, 0))</f>
        <v>113</v>
      </c>
      <c r="Q123" s="127">
        <f t="shared" si="54"/>
        <v>13</v>
      </c>
      <c r="R123" s="127">
        <f t="shared" si="55"/>
        <v>0</v>
      </c>
      <c r="S123" s="170">
        <f>_xll.GetPrice(S$2,  , "Mid", EOMONTH($A123, 0))</f>
        <v>133</v>
      </c>
      <c r="T123" s="126">
        <f t="shared" si="56"/>
        <v>32.5</v>
      </c>
      <c r="U123" s="151">
        <f>_xll.GetPrice(U$2,  , "Mid", EOMONTH($A123, 0))</f>
        <v>131</v>
      </c>
      <c r="V123" s="127">
        <f t="shared" si="57"/>
        <v>20.5</v>
      </c>
      <c r="W123" s="127">
        <f t="shared" si="58"/>
        <v>-2</v>
      </c>
      <c r="X123" s="151">
        <f>_xll.GetPrice(X$2,  , "Mid", EOMONTH($A123, 0))</f>
        <v>122</v>
      </c>
      <c r="Y123" s="127">
        <f t="shared" si="59"/>
        <v>22</v>
      </c>
      <c r="Z123" s="127">
        <f t="shared" si="60"/>
        <v>-11</v>
      </c>
      <c r="AA123" s="151">
        <f>_xll.GetPrice(AA$2,  , "Mid", EOMONTH($A123, 0))</f>
        <v>133</v>
      </c>
      <c r="AB123" s="127">
        <f t="shared" si="61"/>
        <v>0</v>
      </c>
      <c r="AC123" s="151">
        <f>_xll.GetPrice(AC$2,  , "Mid", EOMONTH($A123, 0))</f>
        <v>142</v>
      </c>
      <c r="AD123" s="127">
        <f t="shared" si="62"/>
        <v>11</v>
      </c>
      <c r="AE123" s="127">
        <f t="shared" si="63"/>
        <v>9</v>
      </c>
      <c r="AF123" s="151">
        <f>_xll.GetPrice(AF$2,  , "Mid", EOMONTH($A123, 0))</f>
        <v>115</v>
      </c>
      <c r="AG123" s="127">
        <f t="shared" si="64"/>
        <v>-7</v>
      </c>
      <c r="AH123" s="127">
        <f t="shared" si="65"/>
        <v>-27</v>
      </c>
      <c r="AI123" s="157">
        <f t="shared" si="33"/>
        <v>98.911741071428565</v>
      </c>
      <c r="AJ123" s="156">
        <f t="shared" si="34"/>
        <v>91.038169642857142</v>
      </c>
      <c r="AK123" s="156">
        <f t="shared" si="35"/>
        <v>108.75370535714285</v>
      </c>
      <c r="AL123" s="156">
        <f t="shared" si="36"/>
        <v>98.419642857142861</v>
      </c>
      <c r="AM123" s="156">
        <f t="shared" si="37"/>
        <v>111.21419642857143</v>
      </c>
      <c r="AN123" s="156">
        <f t="shared" si="38"/>
        <v>152.55044642857143</v>
      </c>
      <c r="AO123" s="156">
        <f t="shared" si="39"/>
        <v>113.18258928571427</v>
      </c>
      <c r="AP123" s="156">
        <f t="shared" si="40"/>
        <v>111.21419642857143</v>
      </c>
      <c r="AQ123" s="160">
        <f t="shared" si="41"/>
        <v>130.89812499999999</v>
      </c>
      <c r="AR123" s="156">
        <f t="shared" si="42"/>
        <v>128.92973214285715</v>
      </c>
      <c r="AS123" s="156">
        <f t="shared" si="43"/>
        <v>120.07196428571429</v>
      </c>
      <c r="AT123" s="156">
        <f t="shared" si="44"/>
        <v>130.89812499999999</v>
      </c>
      <c r="AU123" s="156">
        <f t="shared" si="45"/>
        <v>139.75589285714284</v>
      </c>
      <c r="AV123" s="156">
        <f t="shared" si="46"/>
        <v>113.18258928571427</v>
      </c>
    </row>
    <row r="124" spans="1:48" x14ac:dyDescent="0.3">
      <c r="A124" s="124">
        <v>37530</v>
      </c>
      <c r="B124" s="170">
        <f>_xll.GetPrice(B$2,  , "Mid", EOMONTH($A124, 0))</f>
        <v>98.5</v>
      </c>
      <c r="C124" s="151">
        <f>_xll.GetPrice(C$2,  , "Mid", EOMONTH($A124, 0))</f>
        <v>90.5</v>
      </c>
      <c r="D124" s="126">
        <f t="shared" si="47"/>
        <v>-8</v>
      </c>
      <c r="E124" s="151">
        <f>_xll.GetPrice(E$2,  , "Mid", EOMONTH($A124, 0))</f>
        <v>110.5</v>
      </c>
      <c r="F124" s="127">
        <f t="shared" si="48"/>
        <v>12</v>
      </c>
      <c r="G124" s="151">
        <f>_xll.GetPrice(G$2,  , "Mid", EOMONTH($A124, 0))</f>
        <v>100</v>
      </c>
      <c r="H124" s="127">
        <f t="shared" si="49"/>
        <v>1.5</v>
      </c>
      <c r="I124" s="151">
        <f>_xll.GetPrice(I$2,  , "Mid", EOMONTH($A124, 0))</f>
        <v>110</v>
      </c>
      <c r="J124" s="127">
        <f t="shared" si="50"/>
        <v>11.5</v>
      </c>
      <c r="K124" s="151">
        <f>_xll.GetPrice(K$2,  , "Mid", EOMONTH($A124, 0))</f>
        <v>155</v>
      </c>
      <c r="L124" s="127">
        <f t="shared" si="51"/>
        <v>56.5</v>
      </c>
      <c r="M124" s="151">
        <f>_xll.GetPrice(M$2,  , "Mid", EOMONTH($A124, 0))</f>
        <v>115</v>
      </c>
      <c r="N124" s="127">
        <f t="shared" si="52"/>
        <v>4.5</v>
      </c>
      <c r="O124" s="127">
        <f t="shared" si="53"/>
        <v>5</v>
      </c>
      <c r="P124" s="151">
        <f>_xll.GetPrice(P$2,  , "Mid", EOMONTH($A124, 0))</f>
        <v>113</v>
      </c>
      <c r="Q124" s="127">
        <f t="shared" si="54"/>
        <v>13</v>
      </c>
      <c r="R124" s="127">
        <f t="shared" si="55"/>
        <v>3</v>
      </c>
      <c r="S124" s="170">
        <f>_xll.GetPrice(S$2,  , "Mid", EOMONTH($A124, 0))</f>
        <v>131</v>
      </c>
      <c r="T124" s="126">
        <f t="shared" si="56"/>
        <v>32.5</v>
      </c>
      <c r="U124" s="151">
        <f>_xll.GetPrice(U$2,  , "Mid", EOMONTH($A124, 0))</f>
        <v>128</v>
      </c>
      <c r="V124" s="127">
        <f t="shared" si="57"/>
        <v>17.5</v>
      </c>
      <c r="W124" s="127">
        <f t="shared" si="58"/>
        <v>-3</v>
      </c>
      <c r="X124" s="151">
        <f>_xll.GetPrice(X$2,  , "Mid", EOMONTH($A124, 0))</f>
        <v>122</v>
      </c>
      <c r="Y124" s="127">
        <f t="shared" si="59"/>
        <v>22</v>
      </c>
      <c r="Z124" s="127">
        <f t="shared" si="60"/>
        <v>-9</v>
      </c>
      <c r="AA124" s="151">
        <f>_xll.GetPrice(AA$2,  , "Mid", EOMONTH($A124, 0))</f>
        <v>131</v>
      </c>
      <c r="AB124" s="127">
        <f t="shared" si="61"/>
        <v>0</v>
      </c>
      <c r="AC124" s="151">
        <f>_xll.GetPrice(AC$2,  , "Mid", EOMONTH($A124, 0))</f>
        <v>139</v>
      </c>
      <c r="AD124" s="127">
        <f t="shared" si="62"/>
        <v>11</v>
      </c>
      <c r="AE124" s="127">
        <f t="shared" si="63"/>
        <v>8</v>
      </c>
      <c r="AF124" s="151">
        <f>_xll.GetPrice(AF$2,  , "Mid", EOMONTH($A124, 0))</f>
        <v>115</v>
      </c>
      <c r="AG124" s="127">
        <f t="shared" si="64"/>
        <v>-7</v>
      </c>
      <c r="AH124" s="127">
        <f t="shared" si="65"/>
        <v>-24</v>
      </c>
      <c r="AI124" s="157">
        <f t="shared" si="33"/>
        <v>96.94334821428572</v>
      </c>
      <c r="AJ124" s="156">
        <f t="shared" si="34"/>
        <v>89.069776785714282</v>
      </c>
      <c r="AK124" s="156">
        <f t="shared" si="35"/>
        <v>108.75370535714285</v>
      </c>
      <c r="AL124" s="156">
        <f t="shared" si="36"/>
        <v>98.419642857142861</v>
      </c>
      <c r="AM124" s="156">
        <f t="shared" si="37"/>
        <v>108.26160714285713</v>
      </c>
      <c r="AN124" s="156">
        <f t="shared" si="38"/>
        <v>152.55044642857143</v>
      </c>
      <c r="AO124" s="156">
        <f t="shared" si="39"/>
        <v>113.18258928571427</v>
      </c>
      <c r="AP124" s="156">
        <f t="shared" si="40"/>
        <v>111.21419642857143</v>
      </c>
      <c r="AQ124" s="160">
        <f t="shared" si="41"/>
        <v>128.92973214285715</v>
      </c>
      <c r="AR124" s="156">
        <f t="shared" si="42"/>
        <v>125.97714285714285</v>
      </c>
      <c r="AS124" s="156">
        <f t="shared" si="43"/>
        <v>120.07196428571429</v>
      </c>
      <c r="AT124" s="156">
        <f t="shared" si="44"/>
        <v>128.92973214285715</v>
      </c>
      <c r="AU124" s="156">
        <f t="shared" si="45"/>
        <v>136.80330357142856</v>
      </c>
      <c r="AV124" s="156">
        <f t="shared" si="46"/>
        <v>113.18258928571427</v>
      </c>
    </row>
    <row r="125" spans="1:48" x14ac:dyDescent="0.3">
      <c r="A125" s="124">
        <v>37561</v>
      </c>
      <c r="B125" s="170">
        <f>_xll.GetPrice(B$2,  , "Mid", EOMONTH($A125, 0))</f>
        <v>93.5</v>
      </c>
      <c r="C125" s="151">
        <f>_xll.GetPrice(C$2,  , "Mid", EOMONTH($A125, 0))</f>
        <v>85.5</v>
      </c>
      <c r="D125" s="126">
        <f t="shared" si="47"/>
        <v>-8</v>
      </c>
      <c r="E125" s="151">
        <f>_xll.GetPrice(E$2,  , "Mid", EOMONTH($A125, 0))</f>
        <v>104.5</v>
      </c>
      <c r="F125" s="127">
        <f t="shared" si="48"/>
        <v>11</v>
      </c>
      <c r="G125" s="151">
        <f>_xll.GetPrice(G$2,  , "Mid", EOMONTH($A125, 0))</f>
        <v>93</v>
      </c>
      <c r="H125" s="127">
        <f t="shared" si="49"/>
        <v>-0.5</v>
      </c>
      <c r="I125" s="151">
        <f>_xll.GetPrice(I$2,  , "Mid", EOMONTH($A125, 0))</f>
        <v>105</v>
      </c>
      <c r="J125" s="127">
        <f t="shared" si="50"/>
        <v>11.5</v>
      </c>
      <c r="K125" s="151">
        <f>_xll.GetPrice(K$2,  , "Mid", EOMONTH($A125, 0))</f>
        <v>155</v>
      </c>
      <c r="L125" s="127">
        <f t="shared" si="51"/>
        <v>61.5</v>
      </c>
      <c r="M125" s="151">
        <f>_xll.GetPrice(M$2,  , "Mid", EOMONTH($A125, 0))</f>
        <v>110</v>
      </c>
      <c r="N125" s="127">
        <f t="shared" si="52"/>
        <v>5.5</v>
      </c>
      <c r="O125" s="127">
        <f t="shared" si="53"/>
        <v>5</v>
      </c>
      <c r="P125" s="151">
        <f>_xll.GetPrice(P$2,  , "Mid", EOMONTH($A125, 0))</f>
        <v>105</v>
      </c>
      <c r="Q125" s="127">
        <f t="shared" si="54"/>
        <v>12</v>
      </c>
      <c r="R125" s="127">
        <f t="shared" si="55"/>
        <v>0</v>
      </c>
      <c r="S125" s="170">
        <f>_xll.GetPrice(S$2,  , "Mid", EOMONTH($A125, 0))</f>
        <v>121</v>
      </c>
      <c r="T125" s="126">
        <f t="shared" si="56"/>
        <v>27.5</v>
      </c>
      <c r="U125" s="151">
        <f>_xll.GetPrice(U$2,  , "Mid", EOMONTH($A125, 0))</f>
        <v>122</v>
      </c>
      <c r="V125" s="127">
        <f t="shared" si="57"/>
        <v>17.5</v>
      </c>
      <c r="W125" s="127">
        <f t="shared" si="58"/>
        <v>1</v>
      </c>
      <c r="X125" s="151">
        <f>_xll.GetPrice(X$2,  , "Mid", EOMONTH($A125, 0))</f>
        <v>113</v>
      </c>
      <c r="Y125" s="127">
        <f t="shared" si="59"/>
        <v>20</v>
      </c>
      <c r="Z125" s="127">
        <f t="shared" si="60"/>
        <v>-8</v>
      </c>
      <c r="AA125" s="151">
        <f>_xll.GetPrice(AA$2,  , "Mid", EOMONTH($A125, 0))</f>
        <v>123</v>
      </c>
      <c r="AB125" s="127">
        <f t="shared" si="61"/>
        <v>2</v>
      </c>
      <c r="AC125" s="151">
        <f>_xll.GetPrice(AC$2,  , "Mid", EOMONTH($A125, 0))</f>
        <v>129</v>
      </c>
      <c r="AD125" s="127">
        <f t="shared" si="62"/>
        <v>7</v>
      </c>
      <c r="AE125" s="127">
        <f t="shared" si="63"/>
        <v>6</v>
      </c>
      <c r="AF125" s="151">
        <f>_xll.GetPrice(AF$2,  , "Mid", EOMONTH($A125, 0))</f>
        <v>115</v>
      </c>
      <c r="AG125" s="127">
        <f t="shared" si="64"/>
        <v>2</v>
      </c>
      <c r="AH125" s="127">
        <f t="shared" si="65"/>
        <v>-14</v>
      </c>
      <c r="AI125" s="157">
        <f t="shared" si="33"/>
        <v>92.022366071428564</v>
      </c>
      <c r="AJ125" s="156">
        <f t="shared" si="34"/>
        <v>84.148794642857141</v>
      </c>
      <c r="AK125" s="156">
        <f t="shared" si="35"/>
        <v>102.84852678571428</v>
      </c>
      <c r="AL125" s="156">
        <f t="shared" si="36"/>
        <v>91.530267857142846</v>
      </c>
      <c r="AM125" s="156">
        <f t="shared" si="37"/>
        <v>103.34062499999999</v>
      </c>
      <c r="AN125" s="156">
        <f t="shared" si="38"/>
        <v>152.55044642857143</v>
      </c>
      <c r="AO125" s="156">
        <f t="shared" si="39"/>
        <v>108.26160714285713</v>
      </c>
      <c r="AP125" s="156">
        <f t="shared" si="40"/>
        <v>103.34062499999999</v>
      </c>
      <c r="AQ125" s="160">
        <f t="shared" si="41"/>
        <v>119.08776785714285</v>
      </c>
      <c r="AR125" s="156">
        <f t="shared" si="42"/>
        <v>120.07196428571429</v>
      </c>
      <c r="AS125" s="156">
        <f t="shared" si="43"/>
        <v>111.21419642857143</v>
      </c>
      <c r="AT125" s="156">
        <f t="shared" si="44"/>
        <v>121.05616071428571</v>
      </c>
      <c r="AU125" s="156">
        <f t="shared" si="45"/>
        <v>126.96133928571427</v>
      </c>
      <c r="AV125" s="156">
        <f t="shared" si="46"/>
        <v>113.18258928571427</v>
      </c>
    </row>
    <row r="126" spans="1:48" x14ac:dyDescent="0.3">
      <c r="A126" s="124">
        <v>37591</v>
      </c>
      <c r="B126" s="170">
        <f>_xll.GetPrice(B$2,  , "Mid", EOMONTH($A126, 0))</f>
        <v>93.5</v>
      </c>
      <c r="C126" s="151">
        <f>_xll.GetPrice(C$2,  , "Mid", EOMONTH($A126, 0))</f>
        <v>85.5</v>
      </c>
      <c r="D126" s="126">
        <f t="shared" si="47"/>
        <v>-8</v>
      </c>
      <c r="E126" s="151">
        <f>_xll.GetPrice(E$2,  , "Mid", EOMONTH($A126, 0))</f>
        <v>104.5</v>
      </c>
      <c r="F126" s="127">
        <f t="shared" si="48"/>
        <v>11</v>
      </c>
      <c r="G126" s="151">
        <f>_xll.GetPrice(G$2,  , "Mid", EOMONTH($A126, 0))</f>
        <v>93</v>
      </c>
      <c r="H126" s="127">
        <f t="shared" si="49"/>
        <v>-0.5</v>
      </c>
      <c r="I126" s="151">
        <f>_xll.GetPrice(I$2,  , "Mid", EOMONTH($A126, 0))</f>
        <v>105</v>
      </c>
      <c r="J126" s="127">
        <f t="shared" si="50"/>
        <v>11.5</v>
      </c>
      <c r="K126" s="151">
        <f>_xll.GetPrice(K$2,  , "Mid", EOMONTH($A126, 0))</f>
        <v>155</v>
      </c>
      <c r="L126" s="127">
        <f t="shared" si="51"/>
        <v>61.5</v>
      </c>
      <c r="M126" s="151">
        <f>_xll.GetPrice(M$2,  , "Mid", EOMONTH($A126, 0))</f>
        <v>110</v>
      </c>
      <c r="N126" s="127">
        <f t="shared" si="52"/>
        <v>5.5</v>
      </c>
      <c r="O126" s="127">
        <f t="shared" si="53"/>
        <v>5</v>
      </c>
      <c r="P126" s="151">
        <f>_xll.GetPrice(P$2,  , "Mid", EOMONTH($A126, 0))</f>
        <v>105</v>
      </c>
      <c r="Q126" s="127">
        <f t="shared" si="54"/>
        <v>12</v>
      </c>
      <c r="R126" s="127">
        <f t="shared" si="55"/>
        <v>0</v>
      </c>
      <c r="S126" s="170">
        <f>_xll.GetPrice(S$2,  , "Mid", EOMONTH($A126, 0))</f>
        <v>121</v>
      </c>
      <c r="T126" s="126">
        <f t="shared" si="56"/>
        <v>27.5</v>
      </c>
      <c r="U126" s="151">
        <f>_xll.GetPrice(U$2,  , "Mid", EOMONTH($A126, 0))</f>
        <v>122</v>
      </c>
      <c r="V126" s="127">
        <f t="shared" si="57"/>
        <v>17.5</v>
      </c>
      <c r="W126" s="127">
        <f t="shared" si="58"/>
        <v>1</v>
      </c>
      <c r="X126" s="151">
        <f>_xll.GetPrice(X$2,  , "Mid", EOMONTH($A126, 0))</f>
        <v>113</v>
      </c>
      <c r="Y126" s="127">
        <f t="shared" si="59"/>
        <v>20</v>
      </c>
      <c r="Z126" s="127">
        <f t="shared" si="60"/>
        <v>-8</v>
      </c>
      <c r="AA126" s="151">
        <f>_xll.GetPrice(AA$2,  , "Mid", EOMONTH($A126, 0))</f>
        <v>123</v>
      </c>
      <c r="AB126" s="127">
        <f t="shared" si="61"/>
        <v>2</v>
      </c>
      <c r="AC126" s="151">
        <f>_xll.GetPrice(AC$2,  , "Mid", EOMONTH($A126, 0))</f>
        <v>129</v>
      </c>
      <c r="AD126" s="127">
        <f t="shared" si="62"/>
        <v>7</v>
      </c>
      <c r="AE126" s="127">
        <f t="shared" si="63"/>
        <v>6</v>
      </c>
      <c r="AF126" s="151">
        <f>_xll.GetPrice(AF$2,  , "Mid", EOMONTH($A126, 0))</f>
        <v>115</v>
      </c>
      <c r="AG126" s="127">
        <f t="shared" si="64"/>
        <v>2</v>
      </c>
      <c r="AH126" s="127">
        <f t="shared" si="65"/>
        <v>-14</v>
      </c>
      <c r="AI126" s="157">
        <f t="shared" si="33"/>
        <v>92.022366071428564</v>
      </c>
      <c r="AJ126" s="156">
        <f t="shared" si="34"/>
        <v>84.148794642857141</v>
      </c>
      <c r="AK126" s="156">
        <f t="shared" si="35"/>
        <v>102.84852678571428</v>
      </c>
      <c r="AL126" s="156">
        <f t="shared" si="36"/>
        <v>91.530267857142846</v>
      </c>
      <c r="AM126" s="156">
        <f t="shared" si="37"/>
        <v>103.34062499999999</v>
      </c>
      <c r="AN126" s="156">
        <f t="shared" si="38"/>
        <v>152.55044642857143</v>
      </c>
      <c r="AO126" s="156">
        <f t="shared" si="39"/>
        <v>108.26160714285713</v>
      </c>
      <c r="AP126" s="156">
        <f t="shared" si="40"/>
        <v>103.34062499999999</v>
      </c>
      <c r="AQ126" s="160">
        <f t="shared" si="41"/>
        <v>119.08776785714285</v>
      </c>
      <c r="AR126" s="156">
        <f t="shared" si="42"/>
        <v>120.07196428571429</v>
      </c>
      <c r="AS126" s="156">
        <f t="shared" si="43"/>
        <v>111.21419642857143</v>
      </c>
      <c r="AT126" s="156">
        <f t="shared" si="44"/>
        <v>121.05616071428571</v>
      </c>
      <c r="AU126" s="156">
        <f t="shared" si="45"/>
        <v>126.96133928571427</v>
      </c>
      <c r="AV126" s="156">
        <f t="shared" si="46"/>
        <v>113.18258928571427</v>
      </c>
    </row>
    <row r="127" spans="1:48" x14ac:dyDescent="0.3">
      <c r="A127" s="124">
        <v>37622</v>
      </c>
      <c r="B127" s="170">
        <f>_xll.GetPrice(B$2,  , "Mid", EOMONTH($A127, 0))</f>
        <v>97.5</v>
      </c>
      <c r="C127" s="151">
        <f>_xll.GetPrice(C$2,  , "Mid", EOMONTH($A127, 0))</f>
        <v>89.5</v>
      </c>
      <c r="D127" s="126">
        <f t="shared" si="47"/>
        <v>-8</v>
      </c>
      <c r="E127" s="151">
        <f>_xll.GetPrice(E$2,  , "Mid", EOMONTH($A127, 0))</f>
        <v>116.5</v>
      </c>
      <c r="F127" s="127">
        <f t="shared" si="48"/>
        <v>19</v>
      </c>
      <c r="G127" s="151">
        <f>_xll.GetPrice(G$2,  , "Mid", EOMONTH($A127, 0))</f>
        <v>109</v>
      </c>
      <c r="H127" s="127">
        <f t="shared" si="49"/>
        <v>11.5</v>
      </c>
      <c r="I127" s="151">
        <f>_xll.GetPrice(I$2,  , "Mid", EOMONTH($A127, 0))</f>
        <v>117</v>
      </c>
      <c r="J127" s="127">
        <f t="shared" si="50"/>
        <v>19.5</v>
      </c>
      <c r="K127" s="151">
        <f>_xll.GetPrice(K$2,  , "Mid", EOMONTH($A127, 0))</f>
        <v>155</v>
      </c>
      <c r="L127" s="127">
        <f t="shared" si="51"/>
        <v>57.5</v>
      </c>
      <c r="M127" s="151">
        <f>_xll.GetPrice(M$2,  , "Mid", EOMONTH($A127, 0))</f>
        <v>125</v>
      </c>
      <c r="N127" s="127">
        <f t="shared" si="52"/>
        <v>8.5</v>
      </c>
      <c r="O127" s="127">
        <f t="shared" si="53"/>
        <v>8</v>
      </c>
      <c r="P127" s="151">
        <f>_xll.GetPrice(P$2,  , "Mid", EOMONTH($A127, 0))</f>
        <v>121</v>
      </c>
      <c r="Q127" s="127">
        <f t="shared" si="54"/>
        <v>12</v>
      </c>
      <c r="R127" s="127">
        <f t="shared" si="55"/>
        <v>4</v>
      </c>
      <c r="S127" s="170">
        <f>_xll.GetPrice(S$2,  , "Mid", EOMONTH($A127, 0))</f>
        <v>131</v>
      </c>
      <c r="T127" s="126">
        <f t="shared" si="56"/>
        <v>33.5</v>
      </c>
      <c r="U127" s="151">
        <f>_xll.GetPrice(U$2,  , "Mid", EOMONTH($A127, 0))</f>
        <v>136</v>
      </c>
      <c r="V127" s="127">
        <f t="shared" si="57"/>
        <v>19.5</v>
      </c>
      <c r="W127" s="127">
        <f t="shared" si="58"/>
        <v>5</v>
      </c>
      <c r="X127" s="151">
        <f>_xll.GetPrice(X$2,  , "Mid", EOMONTH($A127, 0))</f>
        <v>124</v>
      </c>
      <c r="Y127" s="127">
        <f t="shared" si="59"/>
        <v>15</v>
      </c>
      <c r="Z127" s="127">
        <f t="shared" si="60"/>
        <v>-7</v>
      </c>
      <c r="AA127" s="151">
        <f>_xll.GetPrice(AA$2,  , "Mid", EOMONTH($A127, 0))</f>
        <v>133</v>
      </c>
      <c r="AB127" s="127">
        <f t="shared" si="61"/>
        <v>2</v>
      </c>
      <c r="AC127" s="151">
        <f>_xll.GetPrice(AC$2,  , "Mid", EOMONTH($A127, 0))</f>
        <v>141</v>
      </c>
      <c r="AD127" s="127">
        <f t="shared" si="62"/>
        <v>5</v>
      </c>
      <c r="AE127" s="127">
        <f t="shared" si="63"/>
        <v>8</v>
      </c>
      <c r="AF127" s="151">
        <f>_xll.GetPrice(AF$2,  , "Mid", EOMONTH($A127, 0))</f>
        <v>124</v>
      </c>
      <c r="AG127" s="127">
        <f t="shared" si="64"/>
        <v>0</v>
      </c>
      <c r="AH127" s="127">
        <f t="shared" si="65"/>
        <v>-17</v>
      </c>
      <c r="AI127" s="157">
        <f t="shared" si="33"/>
        <v>95.959151785714283</v>
      </c>
      <c r="AJ127" s="156">
        <f t="shared" si="34"/>
        <v>88.085580357142845</v>
      </c>
      <c r="AK127" s="156">
        <f t="shared" si="35"/>
        <v>114.65888392857143</v>
      </c>
      <c r="AL127" s="156">
        <f t="shared" si="36"/>
        <v>107.27741071428571</v>
      </c>
      <c r="AM127" s="156">
        <f t="shared" si="37"/>
        <v>115.15098214285715</v>
      </c>
      <c r="AN127" s="156">
        <f t="shared" si="38"/>
        <v>152.55044642857143</v>
      </c>
      <c r="AO127" s="156">
        <f t="shared" si="39"/>
        <v>123.02455357142857</v>
      </c>
      <c r="AP127" s="156">
        <f t="shared" si="40"/>
        <v>119.08776785714285</v>
      </c>
      <c r="AQ127" s="160">
        <f t="shared" si="41"/>
        <v>128.92973214285715</v>
      </c>
      <c r="AR127" s="156">
        <f t="shared" si="42"/>
        <v>133.85071428571428</v>
      </c>
      <c r="AS127" s="156">
        <f t="shared" si="43"/>
        <v>122.04035714285713</v>
      </c>
      <c r="AT127" s="156">
        <f t="shared" si="44"/>
        <v>130.89812499999999</v>
      </c>
      <c r="AU127" s="156">
        <f t="shared" si="45"/>
        <v>138.77169642857143</v>
      </c>
      <c r="AV127" s="156">
        <f t="shared" si="46"/>
        <v>122.04035714285713</v>
      </c>
    </row>
    <row r="128" spans="1:48" x14ac:dyDescent="0.3">
      <c r="A128" s="124">
        <v>37653</v>
      </c>
      <c r="B128" s="170">
        <f>_xll.GetPrice(B$2,  , "Mid", EOMONTH($A128, 0))</f>
        <v>102.5</v>
      </c>
      <c r="C128" s="151">
        <f>_xll.GetPrice(C$2,  , "Mid", EOMONTH($A128, 0))</f>
        <v>94.5</v>
      </c>
      <c r="D128" s="126">
        <f t="shared" si="47"/>
        <v>-8</v>
      </c>
      <c r="E128" s="151">
        <f>_xll.GetPrice(E$2,  , "Mid", EOMONTH($A128, 0))</f>
        <v>124.5</v>
      </c>
      <c r="F128" s="127">
        <f t="shared" si="48"/>
        <v>22</v>
      </c>
      <c r="G128" s="151">
        <f>_xll.GetPrice(G$2,  , "Mid", EOMONTH($A128, 0))</f>
        <v>122.5</v>
      </c>
      <c r="H128" s="127">
        <f t="shared" si="49"/>
        <v>20</v>
      </c>
      <c r="I128" s="151">
        <f>_xll.GetPrice(I$2,  , "Mid", EOMONTH($A128, 0))</f>
        <v>122</v>
      </c>
      <c r="J128" s="127">
        <f t="shared" si="50"/>
        <v>19.5</v>
      </c>
      <c r="K128" s="151">
        <f>_xll.GetPrice(K$2,  , "Mid", EOMONTH($A128, 0))</f>
        <v>158</v>
      </c>
      <c r="L128" s="127">
        <f t="shared" si="51"/>
        <v>55.5</v>
      </c>
      <c r="M128" s="151">
        <f>_xll.GetPrice(M$2,  , "Mid", EOMONTH($A128, 0))</f>
        <v>140</v>
      </c>
      <c r="N128" s="127">
        <f t="shared" si="52"/>
        <v>15.5</v>
      </c>
      <c r="O128" s="127">
        <f t="shared" si="53"/>
        <v>18</v>
      </c>
      <c r="P128" s="151">
        <f>_xll.GetPrice(P$2,  , "Mid", EOMONTH($A128, 0))</f>
        <v>139</v>
      </c>
      <c r="Q128" s="127">
        <f t="shared" si="54"/>
        <v>16.5</v>
      </c>
      <c r="R128" s="127">
        <f t="shared" si="55"/>
        <v>17</v>
      </c>
      <c r="S128" s="170">
        <f>_xll.GetPrice(S$2,  , "Mid", EOMONTH($A128, 0))</f>
        <v>136</v>
      </c>
      <c r="T128" s="126">
        <f t="shared" si="56"/>
        <v>33.5</v>
      </c>
      <c r="U128" s="151">
        <f>_xll.GetPrice(U$2,  , "Mid", EOMONTH($A128, 0))</f>
        <v>146</v>
      </c>
      <c r="V128" s="127">
        <f t="shared" si="57"/>
        <v>21.5</v>
      </c>
      <c r="W128" s="127">
        <f t="shared" si="58"/>
        <v>10</v>
      </c>
      <c r="X128" s="151">
        <f>_xll.GetPrice(X$2,  , "Mid", EOMONTH($A128, 0))</f>
        <v>137</v>
      </c>
      <c r="Y128" s="127">
        <f t="shared" si="59"/>
        <v>14.5</v>
      </c>
      <c r="Z128" s="127">
        <f t="shared" si="60"/>
        <v>1</v>
      </c>
      <c r="AA128" s="151">
        <f>_xll.GetPrice(AA$2,  , "Mid", EOMONTH($A128, 0))</f>
        <v>138</v>
      </c>
      <c r="AB128" s="127">
        <f t="shared" si="61"/>
        <v>2</v>
      </c>
      <c r="AC128" s="151">
        <f>_xll.GetPrice(AC$2,  , "Mid", EOMONTH($A128, 0))</f>
        <v>151</v>
      </c>
      <c r="AD128" s="127">
        <f t="shared" si="62"/>
        <v>5</v>
      </c>
      <c r="AE128" s="127">
        <f t="shared" si="63"/>
        <v>13</v>
      </c>
      <c r="AF128" s="151">
        <f>_xll.GetPrice(AF$2,  , "Mid", EOMONTH($A128, 0))</f>
        <v>137</v>
      </c>
      <c r="AG128" s="127">
        <f t="shared" si="64"/>
        <v>0</v>
      </c>
      <c r="AH128" s="127">
        <f t="shared" si="65"/>
        <v>-14</v>
      </c>
      <c r="AI128" s="157">
        <f t="shared" si="33"/>
        <v>100.88013392857142</v>
      </c>
      <c r="AJ128" s="156">
        <f t="shared" si="34"/>
        <v>93.006562500000001</v>
      </c>
      <c r="AK128" s="156">
        <f t="shared" si="35"/>
        <v>122.53245535714285</v>
      </c>
      <c r="AL128" s="156">
        <f t="shared" si="36"/>
        <v>120.56406249999999</v>
      </c>
      <c r="AM128" s="156">
        <f t="shared" si="37"/>
        <v>120.07196428571429</v>
      </c>
      <c r="AN128" s="156">
        <f t="shared" si="38"/>
        <v>155.50303571428572</v>
      </c>
      <c r="AO128" s="156">
        <f t="shared" si="39"/>
        <v>137.78749999999999</v>
      </c>
      <c r="AP128" s="156">
        <f t="shared" si="40"/>
        <v>136.80330357142856</v>
      </c>
      <c r="AQ128" s="160">
        <f t="shared" si="41"/>
        <v>133.85071428571428</v>
      </c>
      <c r="AR128" s="156">
        <f t="shared" si="42"/>
        <v>143.69267857142859</v>
      </c>
      <c r="AS128" s="156">
        <f t="shared" si="43"/>
        <v>134.83491071428571</v>
      </c>
      <c r="AT128" s="156">
        <f t="shared" si="44"/>
        <v>135.81910714285715</v>
      </c>
      <c r="AU128" s="156">
        <f t="shared" si="45"/>
        <v>148.61366071428571</v>
      </c>
      <c r="AV128" s="156">
        <f t="shared" si="46"/>
        <v>134.83491071428571</v>
      </c>
    </row>
    <row r="129" spans="1:48" x14ac:dyDescent="0.3">
      <c r="A129" s="124">
        <v>37681</v>
      </c>
      <c r="B129" s="170">
        <f>_xll.GetPrice(B$2,  , "Mid", EOMONTH($A129, 0))</f>
        <v>105.5</v>
      </c>
      <c r="C129" s="151">
        <f>_xll.GetPrice(C$2,  , "Mid", EOMONTH($A129, 0))</f>
        <v>97.5</v>
      </c>
      <c r="D129" s="126">
        <f t="shared" si="47"/>
        <v>-8</v>
      </c>
      <c r="E129" s="151">
        <f>_xll.GetPrice(E$2,  , "Mid", EOMONTH($A129, 0))</f>
        <v>127.5</v>
      </c>
      <c r="F129" s="127">
        <f t="shared" si="48"/>
        <v>22</v>
      </c>
      <c r="G129" s="151">
        <f>_xll.GetPrice(G$2,  , "Mid", EOMONTH($A129, 0))</f>
        <v>129</v>
      </c>
      <c r="H129" s="127">
        <f t="shared" si="49"/>
        <v>23.5</v>
      </c>
      <c r="I129" s="151">
        <f>_xll.GetPrice(I$2,  , "Mid", EOMONTH($A129, 0))</f>
        <v>135</v>
      </c>
      <c r="J129" s="127">
        <f t="shared" si="50"/>
        <v>29.5</v>
      </c>
      <c r="K129" s="151">
        <f>_xll.GetPrice(K$2,  , "Mid", EOMONTH($A129, 0))</f>
        <v>160</v>
      </c>
      <c r="L129" s="127">
        <f t="shared" si="51"/>
        <v>54.5</v>
      </c>
      <c r="M129" s="151">
        <f>_xll.GetPrice(M$2,  , "Mid", EOMONTH($A129, 0))</f>
        <v>145</v>
      </c>
      <c r="N129" s="127">
        <f t="shared" si="52"/>
        <v>17.5</v>
      </c>
      <c r="O129" s="127">
        <f t="shared" si="53"/>
        <v>10</v>
      </c>
      <c r="P129" s="151">
        <f>_xll.GetPrice(P$2,  , "Mid", EOMONTH($A129, 0))</f>
        <v>149</v>
      </c>
      <c r="Q129" s="127">
        <f t="shared" si="54"/>
        <v>20</v>
      </c>
      <c r="R129" s="127">
        <f t="shared" si="55"/>
        <v>14</v>
      </c>
      <c r="S129" s="170">
        <f>_xll.GetPrice(S$2,  , "Mid", EOMONTH($A129, 0))</f>
        <v>140</v>
      </c>
      <c r="T129" s="126">
        <f t="shared" si="56"/>
        <v>34.5</v>
      </c>
      <c r="U129" s="151">
        <f>_xll.GetPrice(U$2,  , "Mid", EOMONTH($A129, 0))</f>
        <v>149</v>
      </c>
      <c r="V129" s="127">
        <f t="shared" si="57"/>
        <v>21.5</v>
      </c>
      <c r="W129" s="127">
        <f t="shared" si="58"/>
        <v>9</v>
      </c>
      <c r="X129" s="151">
        <f>_xll.GetPrice(X$2,  , "Mid", EOMONTH($A129, 0))</f>
        <v>141.5</v>
      </c>
      <c r="Y129" s="127">
        <f t="shared" si="59"/>
        <v>12.5</v>
      </c>
      <c r="Z129" s="127">
        <f t="shared" si="60"/>
        <v>1.5</v>
      </c>
      <c r="AA129" s="151">
        <f>_xll.GetPrice(AA$2,  , "Mid", EOMONTH($A129, 0))</f>
        <v>140</v>
      </c>
      <c r="AB129" s="127">
        <f t="shared" si="61"/>
        <v>0</v>
      </c>
      <c r="AC129" s="151">
        <f>_xll.GetPrice(AC$2,  , "Mid", EOMONTH($A129, 0))</f>
        <v>155</v>
      </c>
      <c r="AD129" s="127">
        <f t="shared" si="62"/>
        <v>6</v>
      </c>
      <c r="AE129" s="127">
        <f t="shared" si="63"/>
        <v>15</v>
      </c>
      <c r="AF129" s="151">
        <f>_xll.GetPrice(AF$2,  , "Mid", EOMONTH($A129, 0))</f>
        <v>141.5</v>
      </c>
      <c r="AG129" s="127">
        <f t="shared" si="64"/>
        <v>0</v>
      </c>
      <c r="AH129" s="127">
        <f t="shared" si="65"/>
        <v>-13.5</v>
      </c>
      <c r="AI129" s="157">
        <f t="shared" si="33"/>
        <v>103.83272321428571</v>
      </c>
      <c r="AJ129" s="156">
        <f t="shared" si="34"/>
        <v>95.959151785714283</v>
      </c>
      <c r="AK129" s="156">
        <f t="shared" si="35"/>
        <v>125.48504464285713</v>
      </c>
      <c r="AL129" s="156">
        <f t="shared" si="36"/>
        <v>126.96133928571427</v>
      </c>
      <c r="AM129" s="156">
        <f t="shared" si="37"/>
        <v>132.86651785714287</v>
      </c>
      <c r="AN129" s="156">
        <f t="shared" si="38"/>
        <v>157.47142857142856</v>
      </c>
      <c r="AO129" s="156">
        <f t="shared" si="39"/>
        <v>142.70848214285715</v>
      </c>
      <c r="AP129" s="156">
        <f t="shared" si="40"/>
        <v>146.64526785714284</v>
      </c>
      <c r="AQ129" s="160">
        <f t="shared" si="41"/>
        <v>137.78749999999999</v>
      </c>
      <c r="AR129" s="156">
        <f t="shared" si="42"/>
        <v>146.64526785714284</v>
      </c>
      <c r="AS129" s="156">
        <f t="shared" si="43"/>
        <v>139.26379464285714</v>
      </c>
      <c r="AT129" s="156">
        <f t="shared" si="44"/>
        <v>137.78749999999999</v>
      </c>
      <c r="AU129" s="156">
        <f t="shared" si="45"/>
        <v>152.55044642857143</v>
      </c>
      <c r="AV129" s="156">
        <f t="shared" si="46"/>
        <v>139.26379464285714</v>
      </c>
    </row>
    <row r="130" spans="1:48" x14ac:dyDescent="0.3">
      <c r="A130" s="124">
        <v>37712</v>
      </c>
      <c r="B130" s="170">
        <f>_xll.GetPrice(B$2,  , "Mid", EOMONTH($A130, 0))</f>
        <v>105.5</v>
      </c>
      <c r="C130" s="151">
        <f>_xll.GetPrice(C$2,  , "Mid", EOMONTH($A130, 0))</f>
        <v>97.5</v>
      </c>
      <c r="D130" s="126">
        <f t="shared" si="47"/>
        <v>-8</v>
      </c>
      <c r="E130" s="151">
        <f>_xll.GetPrice(E$2,  , "Mid", EOMONTH($A130, 0))</f>
        <v>124.5</v>
      </c>
      <c r="F130" s="127">
        <f t="shared" si="48"/>
        <v>19</v>
      </c>
      <c r="G130" s="151">
        <f>_xll.GetPrice(G$2,  , "Mid", EOMONTH($A130, 0))</f>
        <v>129</v>
      </c>
      <c r="H130" s="127">
        <f t="shared" si="49"/>
        <v>23.5</v>
      </c>
      <c r="I130" s="151">
        <f>_xll.GetPrice(I$2,  , "Mid", EOMONTH($A130, 0))</f>
        <v>135</v>
      </c>
      <c r="J130" s="127">
        <f t="shared" si="50"/>
        <v>29.5</v>
      </c>
      <c r="K130" s="151">
        <f>_xll.GetPrice(K$2,  , "Mid", EOMONTH($A130, 0))</f>
        <v>160</v>
      </c>
      <c r="L130" s="127">
        <f t="shared" si="51"/>
        <v>54.5</v>
      </c>
      <c r="M130" s="151">
        <f>_xll.GetPrice(M$2,  , "Mid", EOMONTH($A130, 0))</f>
        <v>142</v>
      </c>
      <c r="N130" s="127">
        <f t="shared" si="52"/>
        <v>17.5</v>
      </c>
      <c r="O130" s="127">
        <f t="shared" si="53"/>
        <v>7</v>
      </c>
      <c r="P130" s="151">
        <f>_xll.GetPrice(P$2,  , "Mid", EOMONTH($A130, 0))</f>
        <v>149</v>
      </c>
      <c r="Q130" s="127">
        <f t="shared" si="54"/>
        <v>20</v>
      </c>
      <c r="R130" s="127">
        <f t="shared" si="55"/>
        <v>14</v>
      </c>
      <c r="S130" s="170">
        <f>_xll.GetPrice(S$2,  , "Mid", EOMONTH($A130, 0))</f>
        <v>140</v>
      </c>
      <c r="T130" s="126">
        <f t="shared" si="56"/>
        <v>34.5</v>
      </c>
      <c r="U130" s="151">
        <f>_xll.GetPrice(U$2,  , "Mid", EOMONTH($A130, 0))</f>
        <v>146</v>
      </c>
      <c r="V130" s="127">
        <f t="shared" si="57"/>
        <v>21.5</v>
      </c>
      <c r="W130" s="127">
        <f t="shared" si="58"/>
        <v>6</v>
      </c>
      <c r="X130" s="151">
        <f>_xll.GetPrice(X$2,  , "Mid", EOMONTH($A130, 0))</f>
        <v>141.5</v>
      </c>
      <c r="Y130" s="127">
        <f t="shared" si="59"/>
        <v>12.5</v>
      </c>
      <c r="Z130" s="127">
        <f t="shared" si="60"/>
        <v>1.5</v>
      </c>
      <c r="AA130" s="151">
        <f>_xll.GetPrice(AA$2,  , "Mid", EOMONTH($A130, 0))</f>
        <v>140</v>
      </c>
      <c r="AB130" s="127">
        <f t="shared" si="61"/>
        <v>0</v>
      </c>
      <c r="AC130" s="151">
        <f>_xll.GetPrice(AC$2,  , "Mid", EOMONTH($A130, 0))</f>
        <v>155</v>
      </c>
      <c r="AD130" s="127">
        <f t="shared" si="62"/>
        <v>9</v>
      </c>
      <c r="AE130" s="127">
        <f t="shared" si="63"/>
        <v>15</v>
      </c>
      <c r="AF130" s="151">
        <f>_xll.GetPrice(AF$2,  , "Mid", EOMONTH($A130, 0))</f>
        <v>141.5</v>
      </c>
      <c r="AG130" s="127">
        <f t="shared" si="64"/>
        <v>0</v>
      </c>
      <c r="AH130" s="127">
        <f t="shared" si="65"/>
        <v>-13.5</v>
      </c>
      <c r="AI130" s="157">
        <f t="shared" si="33"/>
        <v>103.83272321428571</v>
      </c>
      <c r="AJ130" s="156">
        <f t="shared" si="34"/>
        <v>95.959151785714283</v>
      </c>
      <c r="AK130" s="156">
        <f t="shared" si="35"/>
        <v>122.53245535714285</v>
      </c>
      <c r="AL130" s="156">
        <f t="shared" si="36"/>
        <v>126.96133928571427</v>
      </c>
      <c r="AM130" s="156">
        <f t="shared" si="37"/>
        <v>132.86651785714287</v>
      </c>
      <c r="AN130" s="156">
        <f t="shared" si="38"/>
        <v>157.47142857142856</v>
      </c>
      <c r="AO130" s="156">
        <f t="shared" si="39"/>
        <v>139.75589285714284</v>
      </c>
      <c r="AP130" s="156">
        <f t="shared" si="40"/>
        <v>146.64526785714284</v>
      </c>
      <c r="AQ130" s="160">
        <f t="shared" si="41"/>
        <v>137.78749999999999</v>
      </c>
      <c r="AR130" s="156">
        <f t="shared" si="42"/>
        <v>143.69267857142859</v>
      </c>
      <c r="AS130" s="156">
        <f t="shared" si="43"/>
        <v>139.26379464285714</v>
      </c>
      <c r="AT130" s="156">
        <f t="shared" si="44"/>
        <v>137.78749999999999</v>
      </c>
      <c r="AU130" s="156">
        <f t="shared" si="45"/>
        <v>152.55044642857143</v>
      </c>
      <c r="AV130" s="156">
        <f t="shared" si="46"/>
        <v>139.26379464285714</v>
      </c>
    </row>
    <row r="131" spans="1:48" x14ac:dyDescent="0.3">
      <c r="A131" s="124">
        <v>37742</v>
      </c>
      <c r="B131" s="170">
        <f>_xll.GetPrice(B$2,  , "Mid", EOMONTH($A131, 0))</f>
        <v>100.5</v>
      </c>
      <c r="C131" s="151">
        <f>_xll.GetPrice(C$2,  , "Mid", EOMONTH($A131, 0))</f>
        <v>92.5</v>
      </c>
      <c r="D131" s="126">
        <f t="shared" si="47"/>
        <v>-8</v>
      </c>
      <c r="E131" s="151">
        <f>_xll.GetPrice(E$2,  , "Mid", EOMONTH($A131, 0))</f>
        <v>114.5</v>
      </c>
      <c r="F131" s="127">
        <f t="shared" si="48"/>
        <v>14</v>
      </c>
      <c r="G131" s="151">
        <f>_xll.GetPrice(G$2,  , "Mid", EOMONTH($A131, 0))</f>
        <v>107</v>
      </c>
      <c r="H131" s="127">
        <f t="shared" si="49"/>
        <v>6.5</v>
      </c>
      <c r="I131" s="151">
        <f>_xll.GetPrice(I$2,  , "Mid", EOMONTH($A131, 0))</f>
        <v>125</v>
      </c>
      <c r="J131" s="127">
        <f t="shared" si="50"/>
        <v>24.5</v>
      </c>
      <c r="K131" s="151">
        <f>_xll.GetPrice(K$2,  , "Mid", EOMONTH($A131, 0))</f>
        <v>160</v>
      </c>
      <c r="L131" s="127">
        <f t="shared" si="51"/>
        <v>59.5</v>
      </c>
      <c r="M131" s="151">
        <f>_xll.GetPrice(M$2,  , "Mid", EOMONTH($A131, 0))</f>
        <v>127</v>
      </c>
      <c r="N131" s="127">
        <f t="shared" si="52"/>
        <v>12.5</v>
      </c>
      <c r="O131" s="127">
        <f t="shared" si="53"/>
        <v>2</v>
      </c>
      <c r="P131" s="151">
        <f>_xll.GetPrice(P$2,  , "Mid", EOMONTH($A131, 0))</f>
        <v>115.5</v>
      </c>
      <c r="Q131" s="127">
        <f t="shared" si="54"/>
        <v>8.5</v>
      </c>
      <c r="R131" s="127">
        <f t="shared" si="55"/>
        <v>-9.5</v>
      </c>
      <c r="S131" s="170">
        <f>_xll.GetPrice(S$2,  , "Mid", EOMONTH($A131, 0))</f>
        <v>140</v>
      </c>
      <c r="T131" s="126">
        <f t="shared" si="56"/>
        <v>39.5</v>
      </c>
      <c r="U131" s="151">
        <f>_xll.GetPrice(U$2,  , "Mid", EOMONTH($A131, 0))</f>
        <v>136</v>
      </c>
      <c r="V131" s="127">
        <f t="shared" si="57"/>
        <v>21.5</v>
      </c>
      <c r="W131" s="127">
        <f t="shared" si="58"/>
        <v>-4</v>
      </c>
      <c r="X131" s="151">
        <f>_xll.GetPrice(X$2,  , "Mid", EOMONTH($A131, 0))</f>
        <v>126</v>
      </c>
      <c r="Y131" s="127">
        <f t="shared" si="59"/>
        <v>19</v>
      </c>
      <c r="Z131" s="127">
        <f t="shared" si="60"/>
        <v>-14</v>
      </c>
      <c r="AA131" s="151">
        <f>_xll.GetPrice(AA$2,  , "Mid", EOMONTH($A131, 0))</f>
        <v>140</v>
      </c>
      <c r="AB131" s="127">
        <f t="shared" si="61"/>
        <v>0</v>
      </c>
      <c r="AC131" s="151">
        <f>_xll.GetPrice(AC$2,  , "Mid", EOMONTH($A131, 0))</f>
        <v>145</v>
      </c>
      <c r="AD131" s="127">
        <f t="shared" si="62"/>
        <v>9</v>
      </c>
      <c r="AE131" s="127">
        <f t="shared" si="63"/>
        <v>5</v>
      </c>
      <c r="AF131" s="151">
        <f>_xll.GetPrice(AF$2,  , "Mid", EOMONTH($A131, 0))</f>
        <v>126</v>
      </c>
      <c r="AG131" s="127">
        <f t="shared" si="64"/>
        <v>0</v>
      </c>
      <c r="AH131" s="127">
        <f t="shared" si="65"/>
        <v>-19</v>
      </c>
      <c r="AI131" s="157">
        <f t="shared" si="33"/>
        <v>98.911741071428565</v>
      </c>
      <c r="AJ131" s="156">
        <f t="shared" si="34"/>
        <v>91.038169642857142</v>
      </c>
      <c r="AK131" s="156">
        <f t="shared" si="35"/>
        <v>112.69049107142857</v>
      </c>
      <c r="AL131" s="156">
        <f t="shared" si="36"/>
        <v>105.30901785714285</v>
      </c>
      <c r="AM131" s="156">
        <f t="shared" si="37"/>
        <v>123.02455357142857</v>
      </c>
      <c r="AN131" s="156">
        <f t="shared" si="38"/>
        <v>157.47142857142856</v>
      </c>
      <c r="AO131" s="156">
        <f t="shared" si="39"/>
        <v>124.99294642857143</v>
      </c>
      <c r="AP131" s="156">
        <f t="shared" si="40"/>
        <v>113.67468749999999</v>
      </c>
      <c r="AQ131" s="160">
        <f t="shared" si="41"/>
        <v>137.78749999999999</v>
      </c>
      <c r="AR131" s="156">
        <f t="shared" si="42"/>
        <v>133.85071428571428</v>
      </c>
      <c r="AS131" s="156">
        <f t="shared" si="43"/>
        <v>124.00874999999999</v>
      </c>
      <c r="AT131" s="156">
        <f t="shared" si="44"/>
        <v>137.78749999999999</v>
      </c>
      <c r="AU131" s="156">
        <f t="shared" si="45"/>
        <v>142.70848214285715</v>
      </c>
      <c r="AV131" s="156">
        <f t="shared" si="46"/>
        <v>124.00874999999999</v>
      </c>
    </row>
    <row r="132" spans="1:48" x14ac:dyDescent="0.3">
      <c r="A132" s="124">
        <v>37773</v>
      </c>
      <c r="B132" s="170">
        <f>_xll.GetPrice(B$2,  , "Mid", EOMONTH($A132, 0))</f>
        <v>96.5</v>
      </c>
      <c r="C132" s="151">
        <f>_xll.GetPrice(C$2,  , "Mid", EOMONTH($A132, 0))</f>
        <v>88.5</v>
      </c>
      <c r="D132" s="126">
        <f t="shared" si="47"/>
        <v>-8</v>
      </c>
      <c r="E132" s="151">
        <f>_xll.GetPrice(E$2,  , "Mid", EOMONTH($A132, 0))</f>
        <v>114.5</v>
      </c>
      <c r="F132" s="127">
        <f t="shared" si="48"/>
        <v>18</v>
      </c>
      <c r="G132" s="151">
        <f>_xll.GetPrice(G$2,  , "Mid", EOMONTH($A132, 0))</f>
        <v>107</v>
      </c>
      <c r="H132" s="127">
        <f t="shared" si="49"/>
        <v>10.5</v>
      </c>
      <c r="I132" s="151">
        <f>_xll.GetPrice(I$2,  , "Mid", EOMONTH($A132, 0))</f>
        <v>120</v>
      </c>
      <c r="J132" s="127">
        <f t="shared" si="50"/>
        <v>23.5</v>
      </c>
      <c r="K132" s="151">
        <f>_xll.GetPrice(K$2,  , "Mid", EOMONTH($A132, 0))</f>
        <v>160</v>
      </c>
      <c r="L132" s="127">
        <f t="shared" si="51"/>
        <v>63.5</v>
      </c>
      <c r="M132" s="151">
        <f>_xll.GetPrice(M$2,  , "Mid", EOMONTH($A132, 0))</f>
        <v>121</v>
      </c>
      <c r="N132" s="127">
        <f t="shared" si="52"/>
        <v>6.5</v>
      </c>
      <c r="O132" s="127">
        <f t="shared" si="53"/>
        <v>1</v>
      </c>
      <c r="P132" s="151">
        <f>_xll.GetPrice(P$2,  , "Mid", EOMONTH($A132, 0))</f>
        <v>115.5</v>
      </c>
      <c r="Q132" s="127">
        <f t="shared" si="54"/>
        <v>8.5</v>
      </c>
      <c r="R132" s="127">
        <f t="shared" si="55"/>
        <v>-4.5</v>
      </c>
      <c r="S132" s="170">
        <f>_xll.GetPrice(S$2,  , "Mid", EOMONTH($A132, 0))</f>
        <v>140</v>
      </c>
      <c r="T132" s="126">
        <f t="shared" si="56"/>
        <v>43.5</v>
      </c>
      <c r="U132" s="151">
        <f>_xll.GetPrice(U$2,  , "Mid", EOMONTH($A132, 0))</f>
        <v>136</v>
      </c>
      <c r="V132" s="127">
        <f t="shared" si="57"/>
        <v>21.5</v>
      </c>
      <c r="W132" s="127">
        <f t="shared" si="58"/>
        <v>-4</v>
      </c>
      <c r="X132" s="151">
        <f>_xll.GetPrice(X$2,  , "Mid", EOMONTH($A132, 0))</f>
        <v>126</v>
      </c>
      <c r="Y132" s="127">
        <f t="shared" si="59"/>
        <v>19</v>
      </c>
      <c r="Z132" s="127">
        <f t="shared" si="60"/>
        <v>-14</v>
      </c>
      <c r="AA132" s="151">
        <f>_xll.GetPrice(AA$2,  , "Mid", EOMONTH($A132, 0))</f>
        <v>140</v>
      </c>
      <c r="AB132" s="127">
        <f t="shared" si="61"/>
        <v>0</v>
      </c>
      <c r="AC132" s="151">
        <f>_xll.GetPrice(AC$2,  , "Mid", EOMONTH($A132, 0))</f>
        <v>145</v>
      </c>
      <c r="AD132" s="127">
        <f t="shared" si="62"/>
        <v>9</v>
      </c>
      <c r="AE132" s="127">
        <f t="shared" si="63"/>
        <v>5</v>
      </c>
      <c r="AF132" s="151">
        <f>_xll.GetPrice(AF$2,  , "Mid", EOMONTH($A132, 0))</f>
        <v>126</v>
      </c>
      <c r="AG132" s="127">
        <f t="shared" si="64"/>
        <v>0</v>
      </c>
      <c r="AH132" s="127">
        <f t="shared" si="65"/>
        <v>-19</v>
      </c>
      <c r="AI132" s="157">
        <f t="shared" si="33"/>
        <v>94.974955357142846</v>
      </c>
      <c r="AJ132" s="156">
        <f t="shared" si="34"/>
        <v>87.101383928571423</v>
      </c>
      <c r="AK132" s="156">
        <f t="shared" si="35"/>
        <v>112.69049107142857</v>
      </c>
      <c r="AL132" s="156">
        <f t="shared" si="36"/>
        <v>105.30901785714285</v>
      </c>
      <c r="AM132" s="156">
        <f t="shared" si="37"/>
        <v>118.10357142857141</v>
      </c>
      <c r="AN132" s="156">
        <f t="shared" si="38"/>
        <v>157.47142857142856</v>
      </c>
      <c r="AO132" s="156">
        <f t="shared" si="39"/>
        <v>119.08776785714285</v>
      </c>
      <c r="AP132" s="156">
        <f t="shared" si="40"/>
        <v>113.67468749999999</v>
      </c>
      <c r="AQ132" s="160">
        <f t="shared" si="41"/>
        <v>137.78749999999999</v>
      </c>
      <c r="AR132" s="156">
        <f t="shared" si="42"/>
        <v>133.85071428571428</v>
      </c>
      <c r="AS132" s="156">
        <f t="shared" si="43"/>
        <v>124.00874999999999</v>
      </c>
      <c r="AT132" s="156">
        <f t="shared" si="44"/>
        <v>137.78749999999999</v>
      </c>
      <c r="AU132" s="156">
        <f t="shared" si="45"/>
        <v>142.70848214285715</v>
      </c>
      <c r="AV132" s="156">
        <f t="shared" si="46"/>
        <v>124.00874999999999</v>
      </c>
    </row>
    <row r="133" spans="1:48" x14ac:dyDescent="0.3">
      <c r="A133" s="124">
        <v>37803</v>
      </c>
      <c r="B133" s="170">
        <f>_xll.GetPrice(B$2,  , "Mid", EOMONTH($A133, 0))</f>
        <v>102.5</v>
      </c>
      <c r="C133" s="151">
        <f>_xll.GetPrice(C$2,  , "Mid", EOMONTH($A133, 0))</f>
        <v>94.5</v>
      </c>
      <c r="D133" s="126">
        <f t="shared" si="47"/>
        <v>-8</v>
      </c>
      <c r="E133" s="151">
        <f>_xll.GetPrice(E$2,  , "Mid", EOMONTH($A133, 0))</f>
        <v>114.5</v>
      </c>
      <c r="F133" s="127">
        <f t="shared" si="48"/>
        <v>12</v>
      </c>
      <c r="G133" s="151">
        <f>_xll.GetPrice(G$2,  , "Mid", EOMONTH($A133, 0))</f>
        <v>119</v>
      </c>
      <c r="H133" s="127">
        <f t="shared" si="49"/>
        <v>16.5</v>
      </c>
      <c r="I133" s="151">
        <f>_xll.GetPrice(I$2,  , "Mid", EOMONTH($A133, 0))</f>
        <v>129</v>
      </c>
      <c r="J133" s="127">
        <f t="shared" si="50"/>
        <v>26.5</v>
      </c>
      <c r="K133" s="151">
        <f>_xll.GetPrice(K$2,  , "Mid", EOMONTH($A133, 0))</f>
        <v>163</v>
      </c>
      <c r="L133" s="127">
        <f t="shared" si="51"/>
        <v>60.5</v>
      </c>
      <c r="M133" s="151">
        <f>_xll.GetPrice(M$2,  , "Mid", EOMONTH($A133, 0))</f>
        <v>123</v>
      </c>
      <c r="N133" s="127">
        <f t="shared" si="52"/>
        <v>8.5</v>
      </c>
      <c r="O133" s="127">
        <f t="shared" si="53"/>
        <v>-6</v>
      </c>
      <c r="P133" s="151">
        <f>_xll.GetPrice(P$2,  , "Mid", EOMONTH($A133, 0))</f>
        <v>131</v>
      </c>
      <c r="Q133" s="127">
        <f t="shared" si="54"/>
        <v>12</v>
      </c>
      <c r="R133" s="127">
        <f t="shared" si="55"/>
        <v>2</v>
      </c>
      <c r="S133" s="170">
        <f>_xll.GetPrice(S$2,  , "Mid", EOMONTH($A133, 0))</f>
        <v>143</v>
      </c>
      <c r="T133" s="126">
        <f t="shared" si="56"/>
        <v>40.5</v>
      </c>
      <c r="U133" s="151">
        <f>_xll.GetPrice(U$2,  , "Mid", EOMONTH($A133, 0))</f>
        <v>143.5</v>
      </c>
      <c r="V133" s="127">
        <f t="shared" si="57"/>
        <v>29</v>
      </c>
      <c r="W133" s="127">
        <f t="shared" si="58"/>
        <v>0.5</v>
      </c>
      <c r="X133" s="151">
        <f>_xll.GetPrice(X$2,  , "Mid", EOMONTH($A133, 0))</f>
        <v>139</v>
      </c>
      <c r="Y133" s="127">
        <f t="shared" si="59"/>
        <v>20</v>
      </c>
      <c r="Z133" s="127">
        <f t="shared" si="60"/>
        <v>-4</v>
      </c>
      <c r="AA133" s="151">
        <f>_xll.GetPrice(AA$2,  , "Mid", EOMONTH($A133, 0))</f>
        <v>143</v>
      </c>
      <c r="AB133" s="127">
        <f t="shared" si="61"/>
        <v>0</v>
      </c>
      <c r="AC133" s="151">
        <f>_xll.GetPrice(AC$2,  , "Mid", EOMONTH($A133, 0))</f>
        <v>150</v>
      </c>
      <c r="AD133" s="127">
        <f t="shared" si="62"/>
        <v>6.5</v>
      </c>
      <c r="AE133" s="127">
        <f t="shared" si="63"/>
        <v>7</v>
      </c>
      <c r="AF133" s="151">
        <f>_xll.GetPrice(AF$2,  , "Mid", EOMONTH($A133, 0))</f>
        <v>139</v>
      </c>
      <c r="AG133" s="127">
        <f t="shared" si="64"/>
        <v>0</v>
      </c>
      <c r="AH133" s="127">
        <f t="shared" si="65"/>
        <v>-11</v>
      </c>
      <c r="AI133" s="157">
        <f t="shared" si="33"/>
        <v>100.88013392857142</v>
      </c>
      <c r="AJ133" s="156">
        <f t="shared" si="34"/>
        <v>93.006562500000001</v>
      </c>
      <c r="AK133" s="156">
        <f t="shared" si="35"/>
        <v>112.69049107142857</v>
      </c>
      <c r="AL133" s="156">
        <f t="shared" si="36"/>
        <v>117.11937499999999</v>
      </c>
      <c r="AM133" s="156">
        <f t="shared" si="37"/>
        <v>126.96133928571427</v>
      </c>
      <c r="AN133" s="156">
        <f t="shared" si="38"/>
        <v>160.42401785714287</v>
      </c>
      <c r="AO133" s="156">
        <f t="shared" si="39"/>
        <v>121.05616071428571</v>
      </c>
      <c r="AP133" s="156">
        <f t="shared" si="40"/>
        <v>128.92973214285715</v>
      </c>
      <c r="AQ133" s="160">
        <f t="shared" si="41"/>
        <v>140.74008928571428</v>
      </c>
      <c r="AR133" s="156">
        <f t="shared" si="42"/>
        <v>141.23218749999998</v>
      </c>
      <c r="AS133" s="156">
        <f t="shared" si="43"/>
        <v>136.80330357142856</v>
      </c>
      <c r="AT133" s="156">
        <f t="shared" si="44"/>
        <v>140.74008928571428</v>
      </c>
      <c r="AU133" s="156">
        <f t="shared" si="45"/>
        <v>147.62946428571428</v>
      </c>
      <c r="AV133" s="156">
        <f t="shared" si="46"/>
        <v>136.80330357142856</v>
      </c>
    </row>
    <row r="134" spans="1:48" x14ac:dyDescent="0.3">
      <c r="A134" s="124">
        <v>37834</v>
      </c>
      <c r="B134" s="170">
        <f>_xll.GetPrice(B$2,  , "Mid", EOMONTH($A134, 0))</f>
        <v>117.5</v>
      </c>
      <c r="C134" s="151">
        <f>_xll.GetPrice(C$2,  , "Mid", EOMONTH($A134, 0))</f>
        <v>109.5</v>
      </c>
      <c r="D134" s="126">
        <f t="shared" si="47"/>
        <v>-8</v>
      </c>
      <c r="E134" s="151">
        <f>_xll.GetPrice(E$2,  , "Mid", EOMONTH($A134, 0))</f>
        <v>127.5</v>
      </c>
      <c r="F134" s="127">
        <f t="shared" si="48"/>
        <v>10</v>
      </c>
      <c r="G134" s="151">
        <f>_xll.GetPrice(G$2,  , "Mid", EOMONTH($A134, 0))</f>
        <v>126</v>
      </c>
      <c r="H134" s="127">
        <f t="shared" si="49"/>
        <v>8.5</v>
      </c>
      <c r="I134" s="151">
        <f>_xll.GetPrice(I$2,  , "Mid", EOMONTH($A134, 0))</f>
        <v>140</v>
      </c>
      <c r="J134" s="127">
        <f t="shared" si="50"/>
        <v>22.5</v>
      </c>
      <c r="K134" s="151">
        <f>_xll.GetPrice(K$2,  , "Mid", EOMONTH($A134, 0))</f>
        <v>163</v>
      </c>
      <c r="L134" s="127">
        <f t="shared" si="51"/>
        <v>45.5</v>
      </c>
      <c r="M134" s="151">
        <f>_xll.GetPrice(M$2,  , "Mid", EOMONTH($A134, 0))</f>
        <v>143</v>
      </c>
      <c r="N134" s="127">
        <f t="shared" si="52"/>
        <v>15.5</v>
      </c>
      <c r="O134" s="127">
        <f t="shared" si="53"/>
        <v>3</v>
      </c>
      <c r="P134" s="151">
        <f>_xll.GetPrice(P$2,  , "Mid", EOMONTH($A134, 0))</f>
        <v>142.5</v>
      </c>
      <c r="Q134" s="127">
        <f t="shared" si="54"/>
        <v>16.5</v>
      </c>
      <c r="R134" s="127">
        <f t="shared" si="55"/>
        <v>2.5</v>
      </c>
      <c r="S134" s="170">
        <f>_xll.GetPrice(S$2,  , "Mid", EOMONTH($A134, 0))</f>
        <v>153</v>
      </c>
      <c r="T134" s="126">
        <f t="shared" si="56"/>
        <v>35.5</v>
      </c>
      <c r="U134" s="151">
        <f>_xll.GetPrice(U$2,  , "Mid", EOMONTH($A134, 0))</f>
        <v>159</v>
      </c>
      <c r="V134" s="127">
        <f t="shared" si="57"/>
        <v>31.5</v>
      </c>
      <c r="W134" s="127">
        <f t="shared" si="58"/>
        <v>6</v>
      </c>
      <c r="X134" s="151">
        <f>_xll.GetPrice(X$2,  , "Mid", EOMONTH($A134, 0))</f>
        <v>144</v>
      </c>
      <c r="Y134" s="127">
        <f t="shared" si="59"/>
        <v>18</v>
      </c>
      <c r="Z134" s="127">
        <f t="shared" si="60"/>
        <v>-9</v>
      </c>
      <c r="AA134" s="151">
        <f>_xll.GetPrice(AA$2,  , "Mid", EOMONTH($A134, 0))</f>
        <v>153</v>
      </c>
      <c r="AB134" s="127">
        <f t="shared" si="61"/>
        <v>0</v>
      </c>
      <c r="AC134" s="151">
        <f>_xll.GetPrice(AC$2,  , "Mid", EOMONTH($A134, 0))</f>
        <v>163.5</v>
      </c>
      <c r="AD134" s="127">
        <f t="shared" si="62"/>
        <v>4.5</v>
      </c>
      <c r="AE134" s="127">
        <f t="shared" si="63"/>
        <v>10.5</v>
      </c>
      <c r="AF134" s="151">
        <f>_xll.GetPrice(AF$2,  , "Mid", EOMONTH($A134, 0))</f>
        <v>144</v>
      </c>
      <c r="AG134" s="127">
        <f t="shared" si="64"/>
        <v>0</v>
      </c>
      <c r="AH134" s="127">
        <f t="shared" si="65"/>
        <v>-19.5</v>
      </c>
      <c r="AI134" s="157">
        <f t="shared" si="33"/>
        <v>115.64308035714285</v>
      </c>
      <c r="AJ134" s="156">
        <f t="shared" si="34"/>
        <v>107.76950892857143</v>
      </c>
      <c r="AK134" s="156">
        <f t="shared" si="35"/>
        <v>125.48504464285713</v>
      </c>
      <c r="AL134" s="156">
        <f t="shared" si="36"/>
        <v>124.00874999999999</v>
      </c>
      <c r="AM134" s="156">
        <f t="shared" si="37"/>
        <v>137.78749999999999</v>
      </c>
      <c r="AN134" s="156">
        <f t="shared" si="38"/>
        <v>160.42401785714287</v>
      </c>
      <c r="AO134" s="156">
        <f t="shared" si="39"/>
        <v>140.74008928571428</v>
      </c>
      <c r="AP134" s="156">
        <f t="shared" si="40"/>
        <v>140.24799107142854</v>
      </c>
      <c r="AQ134" s="160">
        <f t="shared" si="41"/>
        <v>150.58205357142856</v>
      </c>
      <c r="AR134" s="156">
        <f t="shared" si="42"/>
        <v>156.48723214285712</v>
      </c>
      <c r="AS134" s="156">
        <f t="shared" si="43"/>
        <v>141.72428571428568</v>
      </c>
      <c r="AT134" s="156">
        <f t="shared" si="44"/>
        <v>150.58205357142856</v>
      </c>
      <c r="AU134" s="156">
        <f t="shared" si="45"/>
        <v>160.91611607142858</v>
      </c>
      <c r="AV134" s="156">
        <f t="shared" si="46"/>
        <v>141.72428571428568</v>
      </c>
    </row>
    <row r="135" spans="1:48" x14ac:dyDescent="0.3">
      <c r="A135" s="124">
        <v>37865</v>
      </c>
      <c r="B135" s="170">
        <f>_xll.GetPrice(B$2,  , "Mid", EOMONTH($A135, 0))</f>
        <v>122.5</v>
      </c>
      <c r="C135" s="151">
        <f>_xll.GetPrice(C$2,  , "Mid", EOMONTH($A135, 0))</f>
        <v>114.5</v>
      </c>
      <c r="D135" s="126">
        <f t="shared" si="47"/>
        <v>-8</v>
      </c>
      <c r="E135" s="151">
        <f>_xll.GetPrice(E$2,  , "Mid", EOMONTH($A135, 0))</f>
        <v>132.5</v>
      </c>
      <c r="F135" s="127">
        <f t="shared" si="48"/>
        <v>10</v>
      </c>
      <c r="G135" s="151">
        <f>_xll.GetPrice(G$2,  , "Mid", EOMONTH($A135, 0))</f>
        <v>131</v>
      </c>
      <c r="H135" s="127">
        <f t="shared" si="49"/>
        <v>8.5</v>
      </c>
      <c r="I135" s="151">
        <f>_xll.GetPrice(I$2,  , "Mid", EOMONTH($A135, 0))</f>
        <v>145</v>
      </c>
      <c r="J135" s="127">
        <f t="shared" si="50"/>
        <v>22.5</v>
      </c>
      <c r="K135" s="151">
        <f>_xll.GetPrice(K$2,  , "Mid", EOMONTH($A135, 0))</f>
        <v>168</v>
      </c>
      <c r="L135" s="127">
        <f t="shared" si="51"/>
        <v>45.5</v>
      </c>
      <c r="M135" s="151">
        <f>_xll.GetPrice(M$2,  , "Mid", EOMONTH($A135, 0))</f>
        <v>148</v>
      </c>
      <c r="N135" s="127">
        <f t="shared" si="52"/>
        <v>15.5</v>
      </c>
      <c r="O135" s="127">
        <f t="shared" si="53"/>
        <v>3</v>
      </c>
      <c r="P135" s="151">
        <f>_xll.GetPrice(P$2,  , "Mid", EOMONTH($A135, 0))</f>
        <v>149</v>
      </c>
      <c r="Q135" s="127">
        <f t="shared" si="54"/>
        <v>18</v>
      </c>
      <c r="R135" s="127">
        <f t="shared" si="55"/>
        <v>4</v>
      </c>
      <c r="S135" s="170">
        <f>_xll.GetPrice(S$2,  , "Mid", EOMONTH($A135, 0))</f>
        <v>158</v>
      </c>
      <c r="T135" s="126">
        <f t="shared" si="56"/>
        <v>35.5</v>
      </c>
      <c r="U135" s="151">
        <f>_xll.GetPrice(U$2,  , "Mid", EOMONTH($A135, 0))</f>
        <v>164.5</v>
      </c>
      <c r="V135" s="127">
        <f t="shared" si="57"/>
        <v>32</v>
      </c>
      <c r="W135" s="127">
        <f t="shared" si="58"/>
        <v>6.5</v>
      </c>
      <c r="X135" s="151">
        <f>_xll.GetPrice(X$2,  , "Mid", EOMONTH($A135, 0))</f>
        <v>152</v>
      </c>
      <c r="Y135" s="127">
        <f t="shared" si="59"/>
        <v>21</v>
      </c>
      <c r="Z135" s="127">
        <f t="shared" si="60"/>
        <v>-6</v>
      </c>
      <c r="AA135" s="151">
        <f>_xll.GetPrice(AA$2,  , "Mid", EOMONTH($A135, 0))</f>
        <v>158</v>
      </c>
      <c r="AB135" s="127">
        <f t="shared" si="61"/>
        <v>0</v>
      </c>
      <c r="AC135" s="151">
        <f>_xll.GetPrice(AC$2,  , "Mid", EOMONTH($A135, 0))</f>
        <v>169.5</v>
      </c>
      <c r="AD135" s="127">
        <f t="shared" si="62"/>
        <v>5</v>
      </c>
      <c r="AE135" s="127">
        <f t="shared" si="63"/>
        <v>11.5</v>
      </c>
      <c r="AF135" s="151">
        <f>_xll.GetPrice(AF$2,  , "Mid", EOMONTH($A135, 0))</f>
        <v>152</v>
      </c>
      <c r="AG135" s="127">
        <f t="shared" si="64"/>
        <v>0</v>
      </c>
      <c r="AH135" s="127">
        <f t="shared" si="65"/>
        <v>-17.5</v>
      </c>
      <c r="AI135" s="157">
        <f t="shared" ref="AI135:AI198" si="66">B135/2240*2204.6</f>
        <v>120.56406249999999</v>
      </c>
      <c r="AJ135" s="156">
        <f t="shared" ref="AJ135:AJ198" si="67">C135/2240*2204.6</f>
        <v>112.69049107142857</v>
      </c>
      <c r="AK135" s="156">
        <f t="shared" ref="AK135:AK198" si="68">E135/2240*2204.6</f>
        <v>130.40602678571429</v>
      </c>
      <c r="AL135" s="156">
        <f t="shared" ref="AL135:AL198" si="69">G135/2240*2204.6</f>
        <v>128.92973214285715</v>
      </c>
      <c r="AM135" s="156">
        <f t="shared" ref="AM135:AM198" si="70">I135/2240*2204.6</f>
        <v>142.70848214285715</v>
      </c>
      <c r="AN135" s="156">
        <f t="shared" ref="AN135:AN198" si="71">K135/2240*2204.6</f>
        <v>165.345</v>
      </c>
      <c r="AO135" s="156">
        <f t="shared" ref="AO135:AO198" si="72">M135/2240*2204.6</f>
        <v>145.66107142857143</v>
      </c>
      <c r="AP135" s="156">
        <f t="shared" ref="AP135:AP198" si="73">P135/2240*2204.6</f>
        <v>146.64526785714284</v>
      </c>
      <c r="AQ135" s="160">
        <f t="shared" ref="AQ135:AQ198" si="74">S135/2240*2204.6</f>
        <v>155.50303571428572</v>
      </c>
      <c r="AR135" s="156">
        <f t="shared" ref="AR135:AR198" si="75">U135/2240*2204.6</f>
        <v>161.90031250000001</v>
      </c>
      <c r="AS135" s="156">
        <f t="shared" ref="AS135:AS198" si="76">X135/2240*2204.6</f>
        <v>149.59785714285712</v>
      </c>
      <c r="AT135" s="156">
        <f t="shared" ref="AT135:AT198" si="77">AA135/2240*2204.6</f>
        <v>155.50303571428572</v>
      </c>
      <c r="AU135" s="156">
        <f t="shared" ref="AU135:AU198" si="78">AC135/2240*2204.6</f>
        <v>166.82129464285711</v>
      </c>
      <c r="AV135" s="156">
        <f t="shared" ref="AV135:AV198" si="79">AF135/2240*2204.6</f>
        <v>149.59785714285712</v>
      </c>
    </row>
    <row r="136" spans="1:48" x14ac:dyDescent="0.3">
      <c r="A136" s="124">
        <v>37895</v>
      </c>
      <c r="B136" s="170">
        <f>_xll.GetPrice(B$2,  , "Mid", EOMONTH($A136, 0))</f>
        <v>122.5</v>
      </c>
      <c r="C136" s="151">
        <f>_xll.GetPrice(C$2,  , "Mid", EOMONTH($A136, 0))</f>
        <v>114.5</v>
      </c>
      <c r="D136" s="126">
        <f t="shared" ref="D136:D199" si="80">C136-B136</f>
        <v>-8</v>
      </c>
      <c r="E136" s="151">
        <f>_xll.GetPrice(E$2,  , "Mid", EOMONTH($A136, 0))</f>
        <v>134.5</v>
      </c>
      <c r="F136" s="127">
        <f t="shared" ref="F136:F199" si="81">E136-B136</f>
        <v>12</v>
      </c>
      <c r="G136" s="151">
        <f>_xll.GetPrice(G$2,  , "Mid", EOMONTH($A136, 0))</f>
        <v>135</v>
      </c>
      <c r="H136" s="127">
        <f t="shared" ref="H136:H199" si="82">G136-B136</f>
        <v>12.5</v>
      </c>
      <c r="I136" s="151">
        <f>_xll.GetPrice(I$2,  , "Mid", EOMONTH($A136, 0))</f>
        <v>145</v>
      </c>
      <c r="J136" s="127">
        <f t="shared" ref="J136:J199" si="83">I136-B136</f>
        <v>22.5</v>
      </c>
      <c r="K136" s="151">
        <f>_xll.GetPrice(K$2,  , "Mid", EOMONTH($A136, 0))</f>
        <v>168</v>
      </c>
      <c r="L136" s="127">
        <f t="shared" ref="L136:L199" si="84">K136-B136</f>
        <v>45.5</v>
      </c>
      <c r="M136" s="151">
        <f>_xll.GetPrice(M$2,  , "Mid", EOMONTH($A136, 0))</f>
        <v>148</v>
      </c>
      <c r="N136" s="127">
        <f t="shared" ref="N136:N199" si="85">M136-E136</f>
        <v>13.5</v>
      </c>
      <c r="O136" s="127">
        <f t="shared" ref="O136:O199" si="86">M136-I136</f>
        <v>3</v>
      </c>
      <c r="P136" s="151">
        <f>_xll.GetPrice(P$2,  , "Mid", EOMONTH($A136, 0))</f>
        <v>149</v>
      </c>
      <c r="Q136" s="127">
        <f t="shared" ref="Q136:Q199" si="87">P136-G136</f>
        <v>14</v>
      </c>
      <c r="R136" s="127">
        <f t="shared" ref="R136:R199" si="88">P136-I136</f>
        <v>4</v>
      </c>
      <c r="S136" s="170">
        <f>_xll.GetPrice(S$2,  , "Mid", EOMONTH($A136, 0))</f>
        <v>158</v>
      </c>
      <c r="T136" s="126">
        <f t="shared" ref="T136:T199" si="89">S136-B136</f>
        <v>35.5</v>
      </c>
      <c r="U136" s="151">
        <f>_xll.GetPrice(U$2,  , "Mid", EOMONTH($A136, 0))</f>
        <v>164.5</v>
      </c>
      <c r="V136" s="127">
        <f t="shared" ref="V136:V199" si="90">U136-E136</f>
        <v>30</v>
      </c>
      <c r="W136" s="127">
        <f t="shared" ref="W136:W199" si="91">U136-S136</f>
        <v>6.5</v>
      </c>
      <c r="X136" s="151">
        <f>_xll.GetPrice(X$2,  , "Mid", EOMONTH($A136, 0))</f>
        <v>155</v>
      </c>
      <c r="Y136" s="127">
        <f t="shared" ref="Y136:Y199" si="92">X136-G136</f>
        <v>20</v>
      </c>
      <c r="Z136" s="127">
        <f t="shared" ref="Z136:Z199" si="93">X136-S136</f>
        <v>-3</v>
      </c>
      <c r="AA136" s="151">
        <f>_xll.GetPrice(AA$2,  , "Mid", EOMONTH($A136, 0))</f>
        <v>158</v>
      </c>
      <c r="AB136" s="127">
        <f t="shared" ref="AB136:AB199" si="94">AA136-S136</f>
        <v>0</v>
      </c>
      <c r="AC136" s="151">
        <f>_xll.GetPrice(AC$2,  , "Mid", EOMONTH($A136, 0))</f>
        <v>169.5</v>
      </c>
      <c r="AD136" s="127">
        <f t="shared" ref="AD136:AD199" si="95">AC136-U136</f>
        <v>5</v>
      </c>
      <c r="AE136" s="127">
        <f t="shared" ref="AE136:AE199" si="96">AC136-AA136</f>
        <v>11.5</v>
      </c>
      <c r="AF136" s="151">
        <f>_xll.GetPrice(AF$2,  , "Mid", EOMONTH($A136, 0))</f>
        <v>155</v>
      </c>
      <c r="AG136" s="127">
        <f t="shared" ref="AG136:AG199" si="97">AF136-X136</f>
        <v>0</v>
      </c>
      <c r="AH136" s="127">
        <f t="shared" ref="AH136:AH199" si="98">AF136-AC136</f>
        <v>-14.5</v>
      </c>
      <c r="AI136" s="157">
        <f t="shared" si="66"/>
        <v>120.56406249999999</v>
      </c>
      <c r="AJ136" s="156">
        <f t="shared" si="67"/>
        <v>112.69049107142857</v>
      </c>
      <c r="AK136" s="156">
        <f t="shared" si="68"/>
        <v>132.37441964285713</v>
      </c>
      <c r="AL136" s="156">
        <f t="shared" si="69"/>
        <v>132.86651785714287</v>
      </c>
      <c r="AM136" s="156">
        <f t="shared" si="70"/>
        <v>142.70848214285715</v>
      </c>
      <c r="AN136" s="156">
        <f t="shared" si="71"/>
        <v>165.345</v>
      </c>
      <c r="AO136" s="156">
        <f t="shared" si="72"/>
        <v>145.66107142857143</v>
      </c>
      <c r="AP136" s="156">
        <f t="shared" si="73"/>
        <v>146.64526785714284</v>
      </c>
      <c r="AQ136" s="160">
        <f t="shared" si="74"/>
        <v>155.50303571428572</v>
      </c>
      <c r="AR136" s="156">
        <f t="shared" si="75"/>
        <v>161.90031250000001</v>
      </c>
      <c r="AS136" s="156">
        <f t="shared" si="76"/>
        <v>152.55044642857143</v>
      </c>
      <c r="AT136" s="156">
        <f t="shared" si="77"/>
        <v>155.50303571428572</v>
      </c>
      <c r="AU136" s="156">
        <f t="shared" si="78"/>
        <v>166.82129464285711</v>
      </c>
      <c r="AV136" s="156">
        <f t="shared" si="79"/>
        <v>152.55044642857143</v>
      </c>
    </row>
    <row r="137" spans="1:48" x14ac:dyDescent="0.3">
      <c r="A137" s="124">
        <v>37926</v>
      </c>
      <c r="B137" s="170">
        <f>_xll.GetPrice(B$2,  , "Mid", EOMONTH($A137, 0))</f>
        <v>144.5</v>
      </c>
      <c r="C137" s="151">
        <f>_xll.GetPrice(C$2,  , "Mid", EOMONTH($A137, 0))</f>
        <v>137.5</v>
      </c>
      <c r="D137" s="126">
        <f t="shared" si="80"/>
        <v>-7</v>
      </c>
      <c r="E137" s="151">
        <f>_xll.GetPrice(E$2,  , "Mid", EOMONTH($A137, 0))</f>
        <v>149</v>
      </c>
      <c r="F137" s="127">
        <f t="shared" si="81"/>
        <v>4.5</v>
      </c>
      <c r="G137" s="151">
        <f>_xll.GetPrice(G$2,  , "Mid", EOMONTH($A137, 0))</f>
        <v>147</v>
      </c>
      <c r="H137" s="127">
        <f t="shared" si="82"/>
        <v>2.5</v>
      </c>
      <c r="I137" s="151">
        <f>_xll.GetPrice(I$2,  , "Mid", EOMONTH($A137, 0))</f>
        <v>165</v>
      </c>
      <c r="J137" s="127">
        <f t="shared" si="83"/>
        <v>20.5</v>
      </c>
      <c r="K137" s="151">
        <f>_xll.GetPrice(K$2,  , "Mid", EOMONTH($A137, 0))</f>
        <v>190</v>
      </c>
      <c r="L137" s="127">
        <f t="shared" si="84"/>
        <v>45.5</v>
      </c>
      <c r="M137" s="151">
        <f>_xll.GetPrice(M$2,  , "Mid", EOMONTH($A137, 0))</f>
        <v>160</v>
      </c>
      <c r="N137" s="127">
        <f t="shared" si="85"/>
        <v>11</v>
      </c>
      <c r="O137" s="127">
        <f t="shared" si="86"/>
        <v>-5</v>
      </c>
      <c r="P137" s="151">
        <f>_xll.GetPrice(P$2,  , "Mid", EOMONTH($A137, 0))</f>
        <v>160.5</v>
      </c>
      <c r="Q137" s="127">
        <f t="shared" si="87"/>
        <v>13.5</v>
      </c>
      <c r="R137" s="127">
        <f t="shared" si="88"/>
        <v>-4.5</v>
      </c>
      <c r="S137" s="170">
        <f>_xll.GetPrice(S$2,  , "Mid", EOMONTH($A137, 0))</f>
        <v>180</v>
      </c>
      <c r="T137" s="126">
        <f t="shared" si="89"/>
        <v>35.5</v>
      </c>
      <c r="U137" s="151">
        <f>_xll.GetPrice(U$2,  , "Mid", EOMONTH($A137, 0))</f>
        <v>182.5</v>
      </c>
      <c r="V137" s="127">
        <f t="shared" si="90"/>
        <v>33.5</v>
      </c>
      <c r="W137" s="127">
        <f t="shared" si="91"/>
        <v>2.5</v>
      </c>
      <c r="X137" s="151">
        <f>_xll.GetPrice(X$2,  , "Mid", EOMONTH($A137, 0))</f>
        <v>167</v>
      </c>
      <c r="Y137" s="127">
        <f t="shared" si="92"/>
        <v>20</v>
      </c>
      <c r="Z137" s="127">
        <f t="shared" si="93"/>
        <v>-13</v>
      </c>
      <c r="AA137" s="151">
        <f>_xll.GetPrice(AA$2,  , "Mid", EOMONTH($A137, 0))</f>
        <v>180</v>
      </c>
      <c r="AB137" s="127">
        <f t="shared" si="94"/>
        <v>0</v>
      </c>
      <c r="AC137" s="151">
        <f>_xll.GetPrice(AC$2,  , "Mid", EOMONTH($A137, 0))</f>
        <v>184.5</v>
      </c>
      <c r="AD137" s="127">
        <f t="shared" si="95"/>
        <v>2</v>
      </c>
      <c r="AE137" s="127">
        <f t="shared" si="96"/>
        <v>4.5</v>
      </c>
      <c r="AF137" s="151">
        <f>_xll.GetPrice(AF$2,  , "Mid", EOMONTH($A137, 0))</f>
        <v>167</v>
      </c>
      <c r="AG137" s="127">
        <f t="shared" si="97"/>
        <v>0</v>
      </c>
      <c r="AH137" s="127">
        <f t="shared" si="98"/>
        <v>-17.5</v>
      </c>
      <c r="AI137" s="157">
        <f t="shared" si="66"/>
        <v>142.21638392857145</v>
      </c>
      <c r="AJ137" s="156">
        <f t="shared" si="67"/>
        <v>135.32700892857142</v>
      </c>
      <c r="AK137" s="156">
        <f t="shared" si="68"/>
        <v>146.64526785714284</v>
      </c>
      <c r="AL137" s="156">
        <f t="shared" si="69"/>
        <v>144.676875</v>
      </c>
      <c r="AM137" s="156">
        <f t="shared" si="70"/>
        <v>162.39241071428572</v>
      </c>
      <c r="AN137" s="156">
        <f t="shared" si="71"/>
        <v>186.99732142857144</v>
      </c>
      <c r="AO137" s="156">
        <f t="shared" si="72"/>
        <v>157.47142857142856</v>
      </c>
      <c r="AP137" s="156">
        <f t="shared" si="73"/>
        <v>157.96352678571427</v>
      </c>
      <c r="AQ137" s="160">
        <f t="shared" si="74"/>
        <v>177.15535714285716</v>
      </c>
      <c r="AR137" s="156">
        <f t="shared" si="75"/>
        <v>179.61584821428571</v>
      </c>
      <c r="AS137" s="156">
        <f t="shared" si="76"/>
        <v>164.36080357142856</v>
      </c>
      <c r="AT137" s="156">
        <f t="shared" si="77"/>
        <v>177.15535714285716</v>
      </c>
      <c r="AU137" s="156">
        <f t="shared" si="78"/>
        <v>181.58424107142855</v>
      </c>
      <c r="AV137" s="156">
        <f t="shared" si="79"/>
        <v>164.36080357142856</v>
      </c>
    </row>
    <row r="138" spans="1:48" x14ac:dyDescent="0.3">
      <c r="A138" s="124">
        <v>37956</v>
      </c>
      <c r="B138" s="170">
        <f>_xll.GetPrice(B$2,  , "Mid", EOMONTH($A138, 0))</f>
        <v>161.5</v>
      </c>
      <c r="C138" s="151">
        <f>_xll.GetPrice(C$2,  , "Mid", EOMONTH($A138, 0))</f>
        <v>154.5</v>
      </c>
      <c r="D138" s="126">
        <f t="shared" si="80"/>
        <v>-7</v>
      </c>
      <c r="E138" s="151">
        <f>_xll.GetPrice(E$2,  , "Mid", EOMONTH($A138, 0))</f>
        <v>164.5</v>
      </c>
      <c r="F138" s="127">
        <f t="shared" si="81"/>
        <v>3</v>
      </c>
      <c r="G138" s="151">
        <f>_xll.GetPrice(G$2,  , "Mid", EOMONTH($A138, 0))</f>
        <v>159.5</v>
      </c>
      <c r="H138" s="127">
        <f t="shared" si="82"/>
        <v>-2</v>
      </c>
      <c r="I138" s="151">
        <f>_xll.GetPrice(I$2,  , "Mid", EOMONTH($A138, 0))</f>
        <v>183</v>
      </c>
      <c r="J138" s="127">
        <f t="shared" si="83"/>
        <v>21.5</v>
      </c>
      <c r="K138" s="151">
        <f>_xll.GetPrice(K$2,  , "Mid", EOMONTH($A138, 0))</f>
        <v>205</v>
      </c>
      <c r="L138" s="127">
        <f t="shared" si="84"/>
        <v>43.5</v>
      </c>
      <c r="M138" s="151">
        <f>_xll.GetPrice(M$2,  , "Mid", EOMONTH($A138, 0))</f>
        <v>177</v>
      </c>
      <c r="N138" s="127">
        <f t="shared" si="85"/>
        <v>12.5</v>
      </c>
      <c r="O138" s="127">
        <f t="shared" si="86"/>
        <v>-6</v>
      </c>
      <c r="P138" s="151">
        <f>_xll.GetPrice(P$2,  , "Mid", EOMONTH($A138, 0))</f>
        <v>189</v>
      </c>
      <c r="Q138" s="127">
        <f t="shared" si="87"/>
        <v>29.5</v>
      </c>
      <c r="R138" s="127">
        <f t="shared" si="88"/>
        <v>6</v>
      </c>
      <c r="S138" s="170">
        <f>_xll.GetPrice(S$2,  , "Mid", EOMONTH($A138, 0))</f>
        <v>200</v>
      </c>
      <c r="T138" s="126">
        <f t="shared" si="89"/>
        <v>38.5</v>
      </c>
      <c r="U138" s="151">
        <f>_xll.GetPrice(U$2,  , "Mid", EOMONTH($A138, 0))</f>
        <v>202</v>
      </c>
      <c r="V138" s="127">
        <f t="shared" si="90"/>
        <v>37.5</v>
      </c>
      <c r="W138" s="127">
        <f t="shared" si="91"/>
        <v>2</v>
      </c>
      <c r="X138" s="151">
        <f>_xll.GetPrice(X$2,  , "Mid", EOMONTH($A138, 0))</f>
        <v>191</v>
      </c>
      <c r="Y138" s="127">
        <f t="shared" si="92"/>
        <v>31.5</v>
      </c>
      <c r="Z138" s="127">
        <f t="shared" si="93"/>
        <v>-9</v>
      </c>
      <c r="AA138" s="151">
        <f>_xll.GetPrice(AA$2,  , "Mid", EOMONTH($A138, 0))</f>
        <v>200</v>
      </c>
      <c r="AB138" s="127">
        <f t="shared" si="94"/>
        <v>0</v>
      </c>
      <c r="AC138" s="151">
        <f>_xll.GetPrice(AC$2,  , "Mid", EOMONTH($A138, 0))</f>
        <v>203</v>
      </c>
      <c r="AD138" s="127">
        <f t="shared" si="95"/>
        <v>1</v>
      </c>
      <c r="AE138" s="127">
        <f t="shared" si="96"/>
        <v>3</v>
      </c>
      <c r="AF138" s="151">
        <f>_xll.GetPrice(AF$2,  , "Mid", EOMONTH($A138, 0))</f>
        <v>191</v>
      </c>
      <c r="AG138" s="127">
        <f t="shared" si="97"/>
        <v>0</v>
      </c>
      <c r="AH138" s="127">
        <f t="shared" si="98"/>
        <v>-12</v>
      </c>
      <c r="AI138" s="157">
        <f t="shared" si="66"/>
        <v>158.9477232142857</v>
      </c>
      <c r="AJ138" s="156">
        <f t="shared" si="67"/>
        <v>152.05834821428573</v>
      </c>
      <c r="AK138" s="156">
        <f t="shared" si="68"/>
        <v>161.90031250000001</v>
      </c>
      <c r="AL138" s="156">
        <f t="shared" si="69"/>
        <v>156.97933035714286</v>
      </c>
      <c r="AM138" s="156">
        <f t="shared" si="70"/>
        <v>180.10794642857141</v>
      </c>
      <c r="AN138" s="156">
        <f t="shared" si="71"/>
        <v>201.76026785714285</v>
      </c>
      <c r="AO138" s="156">
        <f t="shared" si="72"/>
        <v>174.20276785714285</v>
      </c>
      <c r="AP138" s="156">
        <f t="shared" si="73"/>
        <v>186.013125</v>
      </c>
      <c r="AQ138" s="160">
        <f t="shared" si="74"/>
        <v>196.83928571428572</v>
      </c>
      <c r="AR138" s="156">
        <f t="shared" si="75"/>
        <v>198.80767857142857</v>
      </c>
      <c r="AS138" s="156">
        <f t="shared" si="76"/>
        <v>187.98151785714285</v>
      </c>
      <c r="AT138" s="156">
        <f t="shared" si="77"/>
        <v>196.83928571428572</v>
      </c>
      <c r="AU138" s="156">
        <f t="shared" si="78"/>
        <v>199.79187499999998</v>
      </c>
      <c r="AV138" s="156">
        <f t="shared" si="79"/>
        <v>187.98151785714285</v>
      </c>
    </row>
    <row r="139" spans="1:48" x14ac:dyDescent="0.3">
      <c r="A139" s="124">
        <v>37987</v>
      </c>
      <c r="B139" s="170">
        <f>_xll.GetPrice(B$2,  , "Mid", EOMONTH($A139, 0))</f>
        <v>186.5</v>
      </c>
      <c r="C139" s="151">
        <f>_xll.GetPrice(C$2,  , "Mid", EOMONTH($A139, 0))</f>
        <v>179.5</v>
      </c>
      <c r="D139" s="126">
        <f t="shared" si="80"/>
        <v>-7</v>
      </c>
      <c r="E139" s="151">
        <f>_xll.GetPrice(E$2,  , "Mid", EOMONTH($A139, 0))</f>
        <v>189.5</v>
      </c>
      <c r="F139" s="127">
        <f t="shared" si="81"/>
        <v>3</v>
      </c>
      <c r="G139" s="151">
        <f>_xll.GetPrice(G$2,  , "Mid", EOMONTH($A139, 0))</f>
        <v>163</v>
      </c>
      <c r="H139" s="127">
        <f t="shared" si="82"/>
        <v>-23.5</v>
      </c>
      <c r="I139" s="151">
        <f>_xll.GetPrice(I$2,  , "Mid", EOMONTH($A139, 0))</f>
        <v>211</v>
      </c>
      <c r="J139" s="127">
        <f t="shared" si="83"/>
        <v>24.5</v>
      </c>
      <c r="K139" s="151">
        <f>_xll.GetPrice(K$2,  , "Mid", EOMONTH($A139, 0))</f>
        <v>235</v>
      </c>
      <c r="L139" s="127">
        <f t="shared" si="84"/>
        <v>48.5</v>
      </c>
      <c r="M139" s="151">
        <f>_xll.GetPrice(M$2,  , "Mid", EOMONTH($A139, 0))</f>
        <v>210</v>
      </c>
      <c r="N139" s="127">
        <f t="shared" si="85"/>
        <v>20.5</v>
      </c>
      <c r="O139" s="127">
        <f t="shared" si="86"/>
        <v>-1</v>
      </c>
      <c r="P139" s="151">
        <f>_xll.GetPrice(P$2,  , "Mid", EOMONTH($A139, 0))</f>
        <v>201</v>
      </c>
      <c r="Q139" s="127">
        <f t="shared" si="87"/>
        <v>38</v>
      </c>
      <c r="R139" s="127">
        <f t="shared" si="88"/>
        <v>-10</v>
      </c>
      <c r="S139" s="170">
        <f>_xll.GetPrice(S$2,  , "Mid", EOMONTH($A139, 0))</f>
        <v>230</v>
      </c>
      <c r="T139" s="126">
        <f t="shared" si="89"/>
        <v>43.5</v>
      </c>
      <c r="U139" s="151">
        <f>_xll.GetPrice(U$2,  , "Mid", EOMONTH($A139, 0))</f>
        <v>232</v>
      </c>
      <c r="V139" s="127">
        <f t="shared" si="90"/>
        <v>42.5</v>
      </c>
      <c r="W139" s="127">
        <f t="shared" si="91"/>
        <v>2</v>
      </c>
      <c r="X139" s="151">
        <f>_xll.GetPrice(X$2,  , "Mid", EOMONTH($A139, 0))</f>
        <v>199</v>
      </c>
      <c r="Y139" s="127">
        <f t="shared" si="92"/>
        <v>36</v>
      </c>
      <c r="Z139" s="127">
        <f t="shared" si="93"/>
        <v>-31</v>
      </c>
      <c r="AA139" s="151">
        <f>_xll.GetPrice(AA$2,  , "Mid", EOMONTH($A139, 0))</f>
        <v>230</v>
      </c>
      <c r="AB139" s="127">
        <f t="shared" si="94"/>
        <v>0</v>
      </c>
      <c r="AC139" s="151">
        <f>_xll.GetPrice(AC$2,  , "Mid", EOMONTH($A139, 0))</f>
        <v>233</v>
      </c>
      <c r="AD139" s="127">
        <f t="shared" si="95"/>
        <v>1</v>
      </c>
      <c r="AE139" s="127">
        <f t="shared" si="96"/>
        <v>3</v>
      </c>
      <c r="AF139" s="151">
        <f>_xll.GetPrice(AF$2,  , "Mid", EOMONTH($A139, 0))</f>
        <v>199</v>
      </c>
      <c r="AG139" s="127">
        <f t="shared" si="97"/>
        <v>0</v>
      </c>
      <c r="AH139" s="127">
        <f t="shared" si="98"/>
        <v>-34</v>
      </c>
      <c r="AI139" s="157">
        <f t="shared" si="66"/>
        <v>183.55263392857142</v>
      </c>
      <c r="AJ139" s="156">
        <f t="shared" si="67"/>
        <v>176.66325892857142</v>
      </c>
      <c r="AK139" s="156">
        <f t="shared" si="68"/>
        <v>186.50522321428571</v>
      </c>
      <c r="AL139" s="156">
        <f t="shared" si="69"/>
        <v>160.42401785714287</v>
      </c>
      <c r="AM139" s="156">
        <f t="shared" si="70"/>
        <v>207.66544642857141</v>
      </c>
      <c r="AN139" s="156">
        <f t="shared" si="71"/>
        <v>231.2861607142857</v>
      </c>
      <c r="AO139" s="156">
        <f t="shared" si="72"/>
        <v>206.68124999999998</v>
      </c>
      <c r="AP139" s="156">
        <f t="shared" si="73"/>
        <v>197.82348214285713</v>
      </c>
      <c r="AQ139" s="160">
        <f t="shared" si="74"/>
        <v>226.36517857142854</v>
      </c>
      <c r="AR139" s="156">
        <f t="shared" si="75"/>
        <v>228.33357142857145</v>
      </c>
      <c r="AS139" s="156">
        <f t="shared" si="76"/>
        <v>195.85508928571429</v>
      </c>
      <c r="AT139" s="156">
        <f t="shared" si="77"/>
        <v>226.36517857142854</v>
      </c>
      <c r="AU139" s="156">
        <f t="shared" si="78"/>
        <v>229.31776785714285</v>
      </c>
      <c r="AV139" s="156">
        <f t="shared" si="79"/>
        <v>195.85508928571429</v>
      </c>
    </row>
    <row r="140" spans="1:48" x14ac:dyDescent="0.3">
      <c r="A140" s="124">
        <v>38018</v>
      </c>
      <c r="B140" s="170">
        <f>_xll.GetPrice(B$2,  , "Mid", EOMONTH($A140, 0))</f>
        <v>226.5</v>
      </c>
      <c r="C140" s="151">
        <f>_xll.GetPrice(C$2,  , "Mid", EOMONTH($A140, 0))</f>
        <v>219.5</v>
      </c>
      <c r="D140" s="126">
        <f t="shared" si="80"/>
        <v>-7</v>
      </c>
      <c r="E140" s="151">
        <f>_xll.GetPrice(E$2,  , "Mid", EOMONTH($A140, 0))</f>
        <v>249</v>
      </c>
      <c r="F140" s="127">
        <f t="shared" si="81"/>
        <v>22.5</v>
      </c>
      <c r="G140" s="151">
        <f>_xll.GetPrice(G$2,  , "Mid", EOMONTH($A140, 0))</f>
        <v>219</v>
      </c>
      <c r="H140" s="127">
        <f t="shared" si="82"/>
        <v>-7.5</v>
      </c>
      <c r="I140" s="151">
        <f>_xll.GetPrice(I$2,  , "Mid", EOMONTH($A140, 0))</f>
        <v>255</v>
      </c>
      <c r="J140" s="127">
        <f t="shared" si="83"/>
        <v>28.5</v>
      </c>
      <c r="K140" s="151">
        <f>_xll.GetPrice(K$2,  , "Mid", EOMONTH($A140, 0))</f>
        <v>280</v>
      </c>
      <c r="L140" s="127">
        <f t="shared" si="84"/>
        <v>53.5</v>
      </c>
      <c r="M140" s="151">
        <f>_xll.GetPrice(M$2,  , "Mid", EOMONTH($A140, 0))</f>
        <v>250</v>
      </c>
      <c r="N140" s="127">
        <f t="shared" si="85"/>
        <v>1</v>
      </c>
      <c r="O140" s="127">
        <f t="shared" si="86"/>
        <v>-5</v>
      </c>
      <c r="P140" s="151">
        <f>_xll.GetPrice(P$2,  , "Mid", EOMONTH($A140, 0))</f>
        <v>260</v>
      </c>
      <c r="Q140" s="127">
        <f t="shared" si="87"/>
        <v>41</v>
      </c>
      <c r="R140" s="127">
        <f t="shared" si="88"/>
        <v>5</v>
      </c>
      <c r="S140" s="170">
        <f>_xll.GetPrice(S$2,  , "Mid", EOMONTH($A140, 0))</f>
        <v>270</v>
      </c>
      <c r="T140" s="126">
        <f t="shared" si="89"/>
        <v>43.5</v>
      </c>
      <c r="U140" s="151">
        <f>_xll.GetPrice(U$2,  , "Mid", EOMONTH($A140, 0))</f>
        <v>285</v>
      </c>
      <c r="V140" s="127">
        <f t="shared" si="90"/>
        <v>36</v>
      </c>
      <c r="W140" s="127">
        <f t="shared" si="91"/>
        <v>15</v>
      </c>
      <c r="X140" s="151">
        <f>_xll.GetPrice(X$2,  , "Mid", EOMONTH($A140, 0))</f>
        <v>254</v>
      </c>
      <c r="Y140" s="127">
        <f t="shared" si="92"/>
        <v>35</v>
      </c>
      <c r="Z140" s="127">
        <f t="shared" si="93"/>
        <v>-16</v>
      </c>
      <c r="AA140" s="151">
        <f>_xll.GetPrice(AA$2,  , "Mid", EOMONTH($A140, 0))</f>
        <v>270</v>
      </c>
      <c r="AB140" s="127">
        <f t="shared" si="94"/>
        <v>0</v>
      </c>
      <c r="AC140" s="151">
        <f>_xll.GetPrice(AC$2,  , "Mid", EOMONTH($A140, 0))</f>
        <v>285</v>
      </c>
      <c r="AD140" s="127">
        <f t="shared" si="95"/>
        <v>0</v>
      </c>
      <c r="AE140" s="127">
        <f t="shared" si="96"/>
        <v>15</v>
      </c>
      <c r="AF140" s="151">
        <f>_xll.GetPrice(AF$2,  , "Mid", EOMONTH($A140, 0))</f>
        <v>254</v>
      </c>
      <c r="AG140" s="127">
        <f t="shared" si="97"/>
        <v>0</v>
      </c>
      <c r="AH140" s="127">
        <f t="shared" si="98"/>
        <v>-31</v>
      </c>
      <c r="AI140" s="157">
        <f t="shared" si="66"/>
        <v>222.92049107142856</v>
      </c>
      <c r="AJ140" s="156">
        <f t="shared" si="67"/>
        <v>216.03111607142856</v>
      </c>
      <c r="AK140" s="156">
        <f t="shared" si="68"/>
        <v>245.0649107142857</v>
      </c>
      <c r="AL140" s="156">
        <f t="shared" si="69"/>
        <v>215.53901785714285</v>
      </c>
      <c r="AM140" s="156">
        <f t="shared" si="70"/>
        <v>250.97008928571427</v>
      </c>
      <c r="AN140" s="156">
        <f t="shared" si="71"/>
        <v>275.57499999999999</v>
      </c>
      <c r="AO140" s="156">
        <f t="shared" si="72"/>
        <v>246.04910714285714</v>
      </c>
      <c r="AP140" s="156">
        <f t="shared" si="73"/>
        <v>255.89107142857142</v>
      </c>
      <c r="AQ140" s="160">
        <f t="shared" si="74"/>
        <v>265.73303571428573</v>
      </c>
      <c r="AR140" s="156">
        <f t="shared" si="75"/>
        <v>280.49598214285709</v>
      </c>
      <c r="AS140" s="156">
        <f t="shared" si="76"/>
        <v>249.98589285714286</v>
      </c>
      <c r="AT140" s="156">
        <f t="shared" si="77"/>
        <v>265.73303571428573</v>
      </c>
      <c r="AU140" s="156">
        <f t="shared" si="78"/>
        <v>280.49598214285709</v>
      </c>
      <c r="AV140" s="156">
        <f t="shared" si="79"/>
        <v>249.98589285714286</v>
      </c>
    </row>
    <row r="141" spans="1:48" x14ac:dyDescent="0.3">
      <c r="A141" s="124">
        <v>38047</v>
      </c>
      <c r="B141" s="170">
        <f>_xll.GetPrice(B$2,  , "Mid", EOMONTH($A141, 0))</f>
        <v>254.5</v>
      </c>
      <c r="C141" s="151">
        <f>_xll.GetPrice(C$2,  , "Mid", EOMONTH($A141, 0))</f>
        <v>246.5</v>
      </c>
      <c r="D141" s="126">
        <f t="shared" si="80"/>
        <v>-8</v>
      </c>
      <c r="E141" s="151">
        <f>_xll.GetPrice(E$2,  , "Mid", EOMONTH($A141, 0))</f>
        <v>264</v>
      </c>
      <c r="F141" s="127">
        <f t="shared" si="81"/>
        <v>9.5</v>
      </c>
      <c r="G141" s="151">
        <f>_xll.GetPrice(G$2,  , "Mid", EOMONTH($A141, 0))</f>
        <v>239</v>
      </c>
      <c r="H141" s="127">
        <f t="shared" si="82"/>
        <v>-15.5</v>
      </c>
      <c r="I141" s="151">
        <f>_xll.GetPrice(I$2,  , "Mid", EOMONTH($A141, 0))</f>
        <v>282.5</v>
      </c>
      <c r="J141" s="127">
        <f t="shared" si="83"/>
        <v>28</v>
      </c>
      <c r="K141" s="151">
        <f>_xll.GetPrice(K$2,  , "Mid", EOMONTH($A141, 0))</f>
        <v>305</v>
      </c>
      <c r="L141" s="127">
        <f t="shared" si="84"/>
        <v>50.5</v>
      </c>
      <c r="M141" s="151">
        <f>_xll.GetPrice(M$2,  , "Mid", EOMONTH($A141, 0))</f>
        <v>270</v>
      </c>
      <c r="N141" s="127">
        <f t="shared" si="85"/>
        <v>6</v>
      </c>
      <c r="O141" s="127">
        <f t="shared" si="86"/>
        <v>-12.5</v>
      </c>
      <c r="P141" s="151">
        <f>_xll.GetPrice(P$2,  , "Mid", EOMONTH($A141, 0))</f>
        <v>285</v>
      </c>
      <c r="Q141" s="127">
        <f t="shared" si="87"/>
        <v>46</v>
      </c>
      <c r="R141" s="127">
        <f t="shared" si="88"/>
        <v>2.5</v>
      </c>
      <c r="S141" s="170">
        <f>_xll.GetPrice(S$2,  , "Mid", EOMONTH($A141, 0))</f>
        <v>295</v>
      </c>
      <c r="T141" s="126">
        <f t="shared" si="89"/>
        <v>40.5</v>
      </c>
      <c r="U141" s="151">
        <f>_xll.GetPrice(U$2,  , "Mid", EOMONTH($A141, 0))</f>
        <v>300</v>
      </c>
      <c r="V141" s="127">
        <f t="shared" si="90"/>
        <v>36</v>
      </c>
      <c r="W141" s="127">
        <f t="shared" si="91"/>
        <v>5</v>
      </c>
      <c r="X141" s="151">
        <f>_xll.GetPrice(X$2,  , "Mid", EOMONTH($A141, 0))</f>
        <v>290</v>
      </c>
      <c r="Y141" s="127">
        <f t="shared" si="92"/>
        <v>51</v>
      </c>
      <c r="Z141" s="127">
        <f t="shared" si="93"/>
        <v>-5</v>
      </c>
      <c r="AA141" s="151">
        <f>_xll.GetPrice(AA$2,  , "Mid", EOMONTH($A141, 0))</f>
        <v>295</v>
      </c>
      <c r="AB141" s="127">
        <f t="shared" si="94"/>
        <v>0</v>
      </c>
      <c r="AC141" s="151">
        <f>_xll.GetPrice(AC$2,  , "Mid", EOMONTH($A141, 0))</f>
        <v>297</v>
      </c>
      <c r="AD141" s="127">
        <f t="shared" si="95"/>
        <v>-3</v>
      </c>
      <c r="AE141" s="127">
        <f t="shared" si="96"/>
        <v>2</v>
      </c>
      <c r="AF141" s="151">
        <f>_xll.GetPrice(AF$2,  , "Mid", EOMONTH($A141, 0))</f>
        <v>290</v>
      </c>
      <c r="AG141" s="127">
        <f t="shared" si="97"/>
        <v>0</v>
      </c>
      <c r="AH141" s="127">
        <f t="shared" si="98"/>
        <v>-7</v>
      </c>
      <c r="AI141" s="157">
        <f t="shared" si="66"/>
        <v>250.47799107142856</v>
      </c>
      <c r="AJ141" s="156">
        <f t="shared" si="67"/>
        <v>242.60441964285712</v>
      </c>
      <c r="AK141" s="156">
        <f t="shared" si="68"/>
        <v>259.82785714285711</v>
      </c>
      <c r="AL141" s="156">
        <f t="shared" si="69"/>
        <v>235.22294642857142</v>
      </c>
      <c r="AM141" s="156">
        <f t="shared" si="70"/>
        <v>278.03549107142857</v>
      </c>
      <c r="AN141" s="156">
        <f t="shared" si="71"/>
        <v>300.17991071428565</v>
      </c>
      <c r="AO141" s="156">
        <f t="shared" si="72"/>
        <v>265.73303571428573</v>
      </c>
      <c r="AP141" s="156">
        <f t="shared" si="73"/>
        <v>280.49598214285709</v>
      </c>
      <c r="AQ141" s="160">
        <f t="shared" si="74"/>
        <v>290.3379464285714</v>
      </c>
      <c r="AR141" s="156">
        <f t="shared" si="75"/>
        <v>295.25892857142856</v>
      </c>
      <c r="AS141" s="156">
        <f t="shared" si="76"/>
        <v>285.4169642857143</v>
      </c>
      <c r="AT141" s="156">
        <f t="shared" si="77"/>
        <v>290.3379464285714</v>
      </c>
      <c r="AU141" s="156">
        <f t="shared" si="78"/>
        <v>292.30633928571427</v>
      </c>
      <c r="AV141" s="156">
        <f t="shared" si="79"/>
        <v>285.4169642857143</v>
      </c>
    </row>
    <row r="142" spans="1:48" x14ac:dyDescent="0.3">
      <c r="A142" s="124">
        <v>38078</v>
      </c>
      <c r="B142" s="170">
        <f>_xll.GetPrice(B$2,  , "Mid", EOMONTH($A142, 0))</f>
        <v>220</v>
      </c>
      <c r="C142" s="151">
        <f>_xll.GetPrice(C$2,  , "Mid", EOMONTH($A142, 0))</f>
        <v>212</v>
      </c>
      <c r="D142" s="126">
        <f t="shared" si="80"/>
        <v>-8</v>
      </c>
      <c r="E142" s="151">
        <f>_xll.GetPrice(E$2,  , "Mid", EOMONTH($A142, 0))</f>
        <v>214</v>
      </c>
      <c r="F142" s="127">
        <f t="shared" si="81"/>
        <v>-6</v>
      </c>
      <c r="G142" s="151">
        <f>_xll.GetPrice(G$2,  , "Mid", EOMONTH($A142, 0))</f>
        <v>184</v>
      </c>
      <c r="H142" s="127">
        <f t="shared" si="82"/>
        <v>-36</v>
      </c>
      <c r="I142" s="151">
        <f>_xll.GetPrice(I$2,  , "Mid", EOMONTH($A142, 0))</f>
        <v>220</v>
      </c>
      <c r="J142" s="127">
        <f t="shared" si="83"/>
        <v>0</v>
      </c>
      <c r="K142" s="151">
        <f>_xll.GetPrice(K$2,  , "Mid", EOMONTH($A142, 0))</f>
        <v>275</v>
      </c>
      <c r="L142" s="127">
        <f t="shared" si="84"/>
        <v>55</v>
      </c>
      <c r="M142" s="151">
        <f>_xll.GetPrice(M$2,  , "Mid", EOMONTH($A142, 0))</f>
        <v>220</v>
      </c>
      <c r="N142" s="127">
        <f t="shared" si="85"/>
        <v>6</v>
      </c>
      <c r="O142" s="127">
        <f t="shared" si="86"/>
        <v>0</v>
      </c>
      <c r="P142" s="151">
        <f>_xll.GetPrice(P$2,  , "Mid", EOMONTH($A142, 0))</f>
        <v>210</v>
      </c>
      <c r="Q142" s="127">
        <f t="shared" si="87"/>
        <v>26</v>
      </c>
      <c r="R142" s="127">
        <f t="shared" si="88"/>
        <v>-10</v>
      </c>
      <c r="S142" s="170">
        <f>_xll.GetPrice(S$2,  , "Mid", EOMONTH($A142, 0))</f>
        <v>265</v>
      </c>
      <c r="T142" s="126">
        <f t="shared" si="89"/>
        <v>45</v>
      </c>
      <c r="U142" s="151">
        <f>_xll.GetPrice(U$2,  , "Mid", EOMONTH($A142, 0))</f>
        <v>260</v>
      </c>
      <c r="V142" s="127">
        <f t="shared" si="90"/>
        <v>46</v>
      </c>
      <c r="W142" s="127">
        <f t="shared" si="91"/>
        <v>-5</v>
      </c>
      <c r="X142" s="151">
        <f>_xll.GetPrice(X$2,  , "Mid", EOMONTH($A142, 0))</f>
        <v>255</v>
      </c>
      <c r="Y142" s="127">
        <f t="shared" si="92"/>
        <v>71</v>
      </c>
      <c r="Z142" s="127">
        <f t="shared" si="93"/>
        <v>-10</v>
      </c>
      <c r="AA142" s="151">
        <f>_xll.GetPrice(AA$2,  , "Mid", EOMONTH($A142, 0))</f>
        <v>265</v>
      </c>
      <c r="AB142" s="127">
        <f t="shared" si="94"/>
        <v>0</v>
      </c>
      <c r="AC142" s="151">
        <f>_xll.GetPrice(AC$2,  , "Mid", EOMONTH($A142, 0))</f>
        <v>256</v>
      </c>
      <c r="AD142" s="127">
        <f t="shared" si="95"/>
        <v>-4</v>
      </c>
      <c r="AE142" s="127">
        <f t="shared" si="96"/>
        <v>-9</v>
      </c>
      <c r="AF142" s="151">
        <f>_xll.GetPrice(AF$2,  , "Mid", EOMONTH($A142, 0))</f>
        <v>255</v>
      </c>
      <c r="AG142" s="127">
        <f t="shared" si="97"/>
        <v>0</v>
      </c>
      <c r="AH142" s="127">
        <f t="shared" si="98"/>
        <v>-1</v>
      </c>
      <c r="AI142" s="157">
        <f t="shared" si="66"/>
        <v>216.52321428571426</v>
      </c>
      <c r="AJ142" s="156">
        <f t="shared" si="67"/>
        <v>208.64964285714285</v>
      </c>
      <c r="AK142" s="156">
        <f t="shared" si="68"/>
        <v>210.6180357142857</v>
      </c>
      <c r="AL142" s="156">
        <f t="shared" si="69"/>
        <v>181.09214285714285</v>
      </c>
      <c r="AM142" s="156">
        <f t="shared" si="70"/>
        <v>216.52321428571426</v>
      </c>
      <c r="AN142" s="156">
        <f t="shared" si="71"/>
        <v>270.65401785714283</v>
      </c>
      <c r="AO142" s="156">
        <f t="shared" si="72"/>
        <v>216.52321428571426</v>
      </c>
      <c r="AP142" s="156">
        <f t="shared" si="73"/>
        <v>206.68124999999998</v>
      </c>
      <c r="AQ142" s="160">
        <f t="shared" si="74"/>
        <v>260.81205357142858</v>
      </c>
      <c r="AR142" s="156">
        <f t="shared" si="75"/>
        <v>255.89107142857142</v>
      </c>
      <c r="AS142" s="156">
        <f t="shared" si="76"/>
        <v>250.97008928571427</v>
      </c>
      <c r="AT142" s="156">
        <f t="shared" si="77"/>
        <v>260.81205357142858</v>
      </c>
      <c r="AU142" s="156">
        <f t="shared" si="78"/>
        <v>251.9542857142857</v>
      </c>
      <c r="AV142" s="156">
        <f t="shared" si="79"/>
        <v>250.97008928571427</v>
      </c>
    </row>
    <row r="143" spans="1:48" x14ac:dyDescent="0.3">
      <c r="A143" s="124">
        <v>38108</v>
      </c>
      <c r="B143" s="170">
        <f>_xll.GetPrice(B$2,  , "Mid", EOMONTH($A143, 0))</f>
        <v>180</v>
      </c>
      <c r="C143" s="151">
        <f>_xll.GetPrice(C$2,  , "Mid", EOMONTH($A143, 0))</f>
        <v>172</v>
      </c>
      <c r="D143" s="126">
        <f t="shared" si="80"/>
        <v>-8</v>
      </c>
      <c r="E143" s="151">
        <f>_xll.GetPrice(E$2,  , "Mid", EOMONTH($A143, 0))</f>
        <v>164</v>
      </c>
      <c r="F143" s="127">
        <f t="shared" si="81"/>
        <v>-16</v>
      </c>
      <c r="G143" s="151">
        <f>_xll.GetPrice(G$2,  , "Mid", EOMONTH($A143, 0))</f>
        <v>161</v>
      </c>
      <c r="H143" s="127">
        <f t="shared" si="82"/>
        <v>-19</v>
      </c>
      <c r="I143" s="151">
        <f>_xll.GetPrice(I$2,  , "Mid", EOMONTH($A143, 0))</f>
        <v>185</v>
      </c>
      <c r="J143" s="127">
        <f t="shared" si="83"/>
        <v>5</v>
      </c>
      <c r="K143" s="151">
        <f>_xll.GetPrice(K$2,  , "Mid", EOMONTH($A143, 0))</f>
        <v>250</v>
      </c>
      <c r="L143" s="127">
        <f t="shared" si="84"/>
        <v>70</v>
      </c>
      <c r="M143" s="151">
        <f>_xll.GetPrice(M$2,  , "Mid", EOMONTH($A143, 0))</f>
        <v>185</v>
      </c>
      <c r="N143" s="127">
        <f t="shared" si="85"/>
        <v>21</v>
      </c>
      <c r="O143" s="127">
        <f t="shared" si="86"/>
        <v>0</v>
      </c>
      <c r="P143" s="151">
        <f>_xll.GetPrice(P$2,  , "Mid", EOMONTH($A143, 0))</f>
        <v>184</v>
      </c>
      <c r="Q143" s="127">
        <f t="shared" si="87"/>
        <v>23</v>
      </c>
      <c r="R143" s="127">
        <f t="shared" si="88"/>
        <v>-1</v>
      </c>
      <c r="S143" s="170">
        <f>_xll.GetPrice(S$2,  , "Mid", EOMONTH($A143, 0))</f>
        <v>240</v>
      </c>
      <c r="T143" s="126">
        <f t="shared" si="89"/>
        <v>60</v>
      </c>
      <c r="U143" s="151">
        <f>_xll.GetPrice(U$2,  , "Mid", EOMONTH($A143, 0))</f>
        <v>240</v>
      </c>
      <c r="V143" s="127">
        <f t="shared" si="90"/>
        <v>76</v>
      </c>
      <c r="W143" s="127">
        <f t="shared" si="91"/>
        <v>0</v>
      </c>
      <c r="X143" s="151">
        <f>_xll.GetPrice(X$2,  , "Mid", EOMONTH($A143, 0))</f>
        <v>225</v>
      </c>
      <c r="Y143" s="127">
        <f t="shared" si="92"/>
        <v>64</v>
      </c>
      <c r="Z143" s="127">
        <f t="shared" si="93"/>
        <v>-15</v>
      </c>
      <c r="AA143" s="151">
        <f>_xll.GetPrice(AA$2,  , "Mid", EOMONTH($A143, 0))</f>
        <v>240</v>
      </c>
      <c r="AB143" s="127">
        <f t="shared" si="94"/>
        <v>0</v>
      </c>
      <c r="AC143" s="151">
        <f>_xll.GetPrice(AC$2,  , "Mid", EOMONTH($A143, 0))</f>
        <v>230</v>
      </c>
      <c r="AD143" s="127">
        <f t="shared" si="95"/>
        <v>-10</v>
      </c>
      <c r="AE143" s="127">
        <f t="shared" si="96"/>
        <v>-10</v>
      </c>
      <c r="AF143" s="151">
        <f>_xll.GetPrice(AF$2,  , "Mid", EOMONTH($A143, 0))</f>
        <v>230</v>
      </c>
      <c r="AG143" s="127">
        <f t="shared" si="97"/>
        <v>5</v>
      </c>
      <c r="AH143" s="127">
        <f t="shared" si="98"/>
        <v>0</v>
      </c>
      <c r="AI143" s="157">
        <f t="shared" si="66"/>
        <v>177.15535714285716</v>
      </c>
      <c r="AJ143" s="156">
        <f t="shared" si="67"/>
        <v>169.28178571428572</v>
      </c>
      <c r="AK143" s="156">
        <f t="shared" si="68"/>
        <v>161.40821428571428</v>
      </c>
      <c r="AL143" s="156">
        <f t="shared" si="69"/>
        <v>158.45562499999997</v>
      </c>
      <c r="AM143" s="156">
        <f t="shared" si="70"/>
        <v>182.07633928571428</v>
      </c>
      <c r="AN143" s="156">
        <f t="shared" si="71"/>
        <v>246.04910714285714</v>
      </c>
      <c r="AO143" s="156">
        <f t="shared" si="72"/>
        <v>182.07633928571428</v>
      </c>
      <c r="AP143" s="156">
        <f t="shared" si="73"/>
        <v>181.09214285714285</v>
      </c>
      <c r="AQ143" s="160">
        <f t="shared" si="74"/>
        <v>236.20714285714283</v>
      </c>
      <c r="AR143" s="156">
        <f t="shared" si="75"/>
        <v>236.20714285714283</v>
      </c>
      <c r="AS143" s="156">
        <f t="shared" si="76"/>
        <v>221.44419642857142</v>
      </c>
      <c r="AT143" s="156">
        <f t="shared" si="77"/>
        <v>236.20714285714283</v>
      </c>
      <c r="AU143" s="156">
        <f t="shared" si="78"/>
        <v>226.36517857142854</v>
      </c>
      <c r="AV143" s="156">
        <f t="shared" si="79"/>
        <v>226.36517857142854</v>
      </c>
    </row>
    <row r="144" spans="1:48" x14ac:dyDescent="0.3">
      <c r="A144" s="124">
        <v>38139</v>
      </c>
      <c r="B144" s="170">
        <f>_xll.GetPrice(B$2,  , "Mid", EOMONTH($A144, 0))</f>
        <v>180</v>
      </c>
      <c r="C144" s="151">
        <f>_xll.GetPrice(C$2,  , "Mid", EOMONTH($A144, 0))</f>
        <v>172</v>
      </c>
      <c r="D144" s="126">
        <f t="shared" si="80"/>
        <v>-8</v>
      </c>
      <c r="E144" s="151">
        <f>_xll.GetPrice(E$2,  , "Mid", EOMONTH($A144, 0))</f>
        <v>164</v>
      </c>
      <c r="F144" s="127">
        <f t="shared" si="81"/>
        <v>-16</v>
      </c>
      <c r="G144" s="151">
        <f>_xll.GetPrice(G$2,  , "Mid", EOMONTH($A144, 0))</f>
        <v>151</v>
      </c>
      <c r="H144" s="127">
        <f t="shared" si="82"/>
        <v>-29</v>
      </c>
      <c r="I144" s="151">
        <f>_xll.GetPrice(I$2,  , "Mid", EOMONTH($A144, 0))</f>
        <v>195</v>
      </c>
      <c r="J144" s="127">
        <f t="shared" si="83"/>
        <v>15</v>
      </c>
      <c r="K144" s="151">
        <f>_xll.GetPrice(K$2,  , "Mid", EOMONTH($A144, 0))</f>
        <v>250</v>
      </c>
      <c r="L144" s="127">
        <f t="shared" si="84"/>
        <v>70</v>
      </c>
      <c r="M144" s="151">
        <f>_xll.GetPrice(M$2,  , "Mid", EOMONTH($A144, 0))</f>
        <v>195</v>
      </c>
      <c r="N144" s="127">
        <f t="shared" si="85"/>
        <v>31</v>
      </c>
      <c r="O144" s="127">
        <f t="shared" si="86"/>
        <v>0</v>
      </c>
      <c r="P144" s="151">
        <f>_xll.GetPrice(P$2,  , "Mid", EOMONTH($A144, 0))</f>
        <v>184</v>
      </c>
      <c r="Q144" s="127">
        <f t="shared" si="87"/>
        <v>33</v>
      </c>
      <c r="R144" s="127">
        <f t="shared" si="88"/>
        <v>-11</v>
      </c>
      <c r="S144" s="170">
        <f>_xll.GetPrice(S$2,  , "Mid", EOMONTH($A144, 0))</f>
        <v>250</v>
      </c>
      <c r="T144" s="126">
        <f t="shared" si="89"/>
        <v>70</v>
      </c>
      <c r="U144" s="151">
        <f>_xll.GetPrice(U$2,  , "Mid", EOMONTH($A144, 0))</f>
        <v>251</v>
      </c>
      <c r="V144" s="127">
        <f t="shared" si="90"/>
        <v>87</v>
      </c>
      <c r="W144" s="127">
        <f t="shared" si="91"/>
        <v>1</v>
      </c>
      <c r="X144" s="151">
        <f>_xll.GetPrice(X$2,  , "Mid", EOMONTH($A144, 0))</f>
        <v>225</v>
      </c>
      <c r="Y144" s="127">
        <f t="shared" si="92"/>
        <v>74</v>
      </c>
      <c r="Z144" s="127">
        <f t="shared" si="93"/>
        <v>-25</v>
      </c>
      <c r="AA144" s="151">
        <f>_xll.GetPrice(AA$2,  , "Mid", EOMONTH($A144, 0))</f>
        <v>250</v>
      </c>
      <c r="AB144" s="127">
        <f t="shared" si="94"/>
        <v>0</v>
      </c>
      <c r="AC144" s="151">
        <f>_xll.GetPrice(AC$2,  , "Mid", EOMONTH($A144, 0))</f>
        <v>250</v>
      </c>
      <c r="AD144" s="127">
        <f t="shared" si="95"/>
        <v>-1</v>
      </c>
      <c r="AE144" s="127">
        <f t="shared" si="96"/>
        <v>0</v>
      </c>
      <c r="AF144" s="151">
        <f>_xll.GetPrice(AF$2,  , "Mid", EOMONTH($A144, 0))</f>
        <v>230</v>
      </c>
      <c r="AG144" s="127">
        <f t="shared" si="97"/>
        <v>5</v>
      </c>
      <c r="AH144" s="127">
        <f t="shared" si="98"/>
        <v>-20</v>
      </c>
      <c r="AI144" s="157">
        <f t="shared" si="66"/>
        <v>177.15535714285716</v>
      </c>
      <c r="AJ144" s="156">
        <f t="shared" si="67"/>
        <v>169.28178571428572</v>
      </c>
      <c r="AK144" s="156">
        <f t="shared" si="68"/>
        <v>161.40821428571428</v>
      </c>
      <c r="AL144" s="156">
        <f t="shared" si="69"/>
        <v>148.61366071428571</v>
      </c>
      <c r="AM144" s="156">
        <f t="shared" si="70"/>
        <v>191.91830357142857</v>
      </c>
      <c r="AN144" s="156">
        <f t="shared" si="71"/>
        <v>246.04910714285714</v>
      </c>
      <c r="AO144" s="156">
        <f t="shared" si="72"/>
        <v>191.91830357142857</v>
      </c>
      <c r="AP144" s="156">
        <f t="shared" si="73"/>
        <v>181.09214285714285</v>
      </c>
      <c r="AQ144" s="160">
        <f t="shared" si="74"/>
        <v>246.04910714285714</v>
      </c>
      <c r="AR144" s="156">
        <f t="shared" si="75"/>
        <v>247.03330357142858</v>
      </c>
      <c r="AS144" s="156">
        <f t="shared" si="76"/>
        <v>221.44419642857142</v>
      </c>
      <c r="AT144" s="156">
        <f t="shared" si="77"/>
        <v>246.04910714285714</v>
      </c>
      <c r="AU144" s="156">
        <f t="shared" si="78"/>
        <v>246.04910714285714</v>
      </c>
      <c r="AV144" s="156">
        <f t="shared" si="79"/>
        <v>226.36517857142854</v>
      </c>
    </row>
    <row r="145" spans="1:48" x14ac:dyDescent="0.3">
      <c r="A145" s="124">
        <v>38169</v>
      </c>
      <c r="B145" s="170">
        <f>_xll.GetPrice(B$2,  , "Mid", EOMONTH($A145, 0))</f>
        <v>235</v>
      </c>
      <c r="C145" s="151">
        <f>_xll.GetPrice(C$2,  , "Mid", EOMONTH($A145, 0))</f>
        <v>227</v>
      </c>
      <c r="D145" s="126">
        <f t="shared" si="80"/>
        <v>-8</v>
      </c>
      <c r="E145" s="151">
        <f>_xll.GetPrice(E$2,  , "Mid", EOMONTH($A145, 0))</f>
        <v>239</v>
      </c>
      <c r="F145" s="127">
        <f t="shared" si="81"/>
        <v>4</v>
      </c>
      <c r="G145" s="151">
        <f>_xll.GetPrice(G$2,  , "Mid", EOMONTH($A145, 0))</f>
        <v>203</v>
      </c>
      <c r="H145" s="127">
        <f t="shared" si="82"/>
        <v>-32</v>
      </c>
      <c r="I145" s="151">
        <f>_xll.GetPrice(I$2,  , "Mid", EOMONTH($A145, 0))</f>
        <v>285</v>
      </c>
      <c r="J145" s="127">
        <f t="shared" si="83"/>
        <v>50</v>
      </c>
      <c r="K145" s="151">
        <f>_xll.GetPrice(K$2,  , "Mid", EOMONTH($A145, 0))</f>
        <v>300</v>
      </c>
      <c r="L145" s="127">
        <f t="shared" si="84"/>
        <v>65</v>
      </c>
      <c r="M145" s="151">
        <f>_xll.GetPrice(M$2,  , "Mid", EOMONTH($A145, 0))</f>
        <v>275</v>
      </c>
      <c r="N145" s="127">
        <f t="shared" si="85"/>
        <v>36</v>
      </c>
      <c r="O145" s="127">
        <f t="shared" si="86"/>
        <v>-10</v>
      </c>
      <c r="P145" s="151">
        <f>_xll.GetPrice(P$2,  , "Mid", EOMONTH($A145, 0))</f>
        <v>280</v>
      </c>
      <c r="Q145" s="127">
        <f t="shared" si="87"/>
        <v>77</v>
      </c>
      <c r="R145" s="127">
        <f t="shared" si="88"/>
        <v>-5</v>
      </c>
      <c r="S145" s="170">
        <f>_xll.GetPrice(S$2,  , "Mid", EOMONTH($A145, 0))</f>
        <v>350</v>
      </c>
      <c r="T145" s="126">
        <f t="shared" si="89"/>
        <v>115</v>
      </c>
      <c r="U145" s="151">
        <f>_xll.GetPrice(U$2,  , "Mid", EOMONTH($A145, 0))</f>
        <v>345</v>
      </c>
      <c r="V145" s="127">
        <f t="shared" si="90"/>
        <v>106</v>
      </c>
      <c r="W145" s="127">
        <f t="shared" si="91"/>
        <v>-5</v>
      </c>
      <c r="X145" s="151">
        <f>_xll.GetPrice(X$2,  , "Mid", EOMONTH($A145, 0))</f>
        <v>320</v>
      </c>
      <c r="Y145" s="127">
        <f t="shared" si="92"/>
        <v>117</v>
      </c>
      <c r="Z145" s="127">
        <f t="shared" si="93"/>
        <v>-30</v>
      </c>
      <c r="AA145" s="151">
        <f>_xll.GetPrice(AA$2,  , "Mid", EOMONTH($A145, 0))</f>
        <v>350</v>
      </c>
      <c r="AB145" s="127">
        <f t="shared" si="94"/>
        <v>0</v>
      </c>
      <c r="AC145" s="151">
        <f>_xll.GetPrice(AC$2,  , "Mid", EOMONTH($A145, 0))</f>
        <v>351.5</v>
      </c>
      <c r="AD145" s="127">
        <f t="shared" si="95"/>
        <v>6.5</v>
      </c>
      <c r="AE145" s="127">
        <f t="shared" si="96"/>
        <v>1.5</v>
      </c>
      <c r="AF145" s="151">
        <f>_xll.GetPrice(AF$2,  , "Mid", EOMONTH($A145, 0))</f>
        <v>320</v>
      </c>
      <c r="AG145" s="127">
        <f t="shared" si="97"/>
        <v>0</v>
      </c>
      <c r="AH145" s="127">
        <f t="shared" si="98"/>
        <v>-31.5</v>
      </c>
      <c r="AI145" s="157">
        <f t="shared" si="66"/>
        <v>231.2861607142857</v>
      </c>
      <c r="AJ145" s="156">
        <f t="shared" si="67"/>
        <v>223.41258928571429</v>
      </c>
      <c r="AK145" s="156">
        <f t="shared" si="68"/>
        <v>235.22294642857142</v>
      </c>
      <c r="AL145" s="156">
        <f t="shared" si="69"/>
        <v>199.79187499999998</v>
      </c>
      <c r="AM145" s="156">
        <f t="shared" si="70"/>
        <v>280.49598214285709</v>
      </c>
      <c r="AN145" s="156">
        <f t="shared" si="71"/>
        <v>295.25892857142856</v>
      </c>
      <c r="AO145" s="156">
        <f t="shared" si="72"/>
        <v>270.65401785714283</v>
      </c>
      <c r="AP145" s="156">
        <f t="shared" si="73"/>
        <v>275.57499999999999</v>
      </c>
      <c r="AQ145" s="160">
        <f t="shared" si="74"/>
        <v>344.46875</v>
      </c>
      <c r="AR145" s="156">
        <f t="shared" si="75"/>
        <v>339.54776785714284</v>
      </c>
      <c r="AS145" s="156">
        <f t="shared" si="76"/>
        <v>314.94285714285712</v>
      </c>
      <c r="AT145" s="156">
        <f t="shared" si="77"/>
        <v>344.46875</v>
      </c>
      <c r="AU145" s="156">
        <f t="shared" si="78"/>
        <v>345.94504464285711</v>
      </c>
      <c r="AV145" s="156">
        <f t="shared" si="79"/>
        <v>314.94285714285712</v>
      </c>
    </row>
    <row r="146" spans="1:48" x14ac:dyDescent="0.3">
      <c r="A146" s="124">
        <v>38200</v>
      </c>
      <c r="B146" s="170">
        <f>_xll.GetPrice(B$2,  , "Mid", EOMONTH($A146, 0))</f>
        <v>250</v>
      </c>
      <c r="C146" s="151">
        <f>_xll.GetPrice(C$2,  , "Mid", EOMONTH($A146, 0))</f>
        <v>242</v>
      </c>
      <c r="D146" s="126">
        <f t="shared" si="80"/>
        <v>-8</v>
      </c>
      <c r="E146" s="151">
        <f>_xll.GetPrice(E$2,  , "Mid", EOMONTH($A146, 0))</f>
        <v>255</v>
      </c>
      <c r="F146" s="127">
        <f t="shared" si="81"/>
        <v>5</v>
      </c>
      <c r="G146" s="151">
        <f>_xll.GetPrice(G$2,  , "Mid", EOMONTH($A146, 0))</f>
        <v>219</v>
      </c>
      <c r="H146" s="127">
        <f t="shared" si="82"/>
        <v>-31</v>
      </c>
      <c r="I146" s="151">
        <f>_xll.GetPrice(I$2,  , "Mid", EOMONTH($A146, 0))</f>
        <v>285</v>
      </c>
      <c r="J146" s="127">
        <f t="shared" si="83"/>
        <v>35</v>
      </c>
      <c r="K146" s="151">
        <f>_xll.GetPrice(K$2,  , "Mid", EOMONTH($A146, 0))</f>
        <v>340</v>
      </c>
      <c r="L146" s="127">
        <f t="shared" si="84"/>
        <v>90</v>
      </c>
      <c r="M146" s="151">
        <f>_xll.GetPrice(M$2,  , "Mid", EOMONTH($A146, 0))</f>
        <v>295</v>
      </c>
      <c r="N146" s="127">
        <f t="shared" si="85"/>
        <v>40</v>
      </c>
      <c r="O146" s="127">
        <f t="shared" si="86"/>
        <v>10</v>
      </c>
      <c r="P146" s="151">
        <f>_xll.GetPrice(P$2,  , "Mid", EOMONTH($A146, 0))</f>
        <v>299</v>
      </c>
      <c r="Q146" s="127">
        <f t="shared" si="87"/>
        <v>80</v>
      </c>
      <c r="R146" s="127">
        <f t="shared" si="88"/>
        <v>14</v>
      </c>
      <c r="S146" s="170">
        <f>_xll.GetPrice(S$2,  , "Mid", EOMONTH($A146, 0))</f>
        <v>395</v>
      </c>
      <c r="T146" s="126">
        <f t="shared" si="89"/>
        <v>145</v>
      </c>
      <c r="U146" s="151">
        <f>_xll.GetPrice(U$2,  , "Mid", EOMONTH($A146, 0))</f>
        <v>380</v>
      </c>
      <c r="V146" s="127">
        <f t="shared" si="90"/>
        <v>125</v>
      </c>
      <c r="W146" s="127">
        <f t="shared" si="91"/>
        <v>-15</v>
      </c>
      <c r="X146" s="151">
        <f>_xll.GetPrice(X$2,  , "Mid", EOMONTH($A146, 0))</f>
        <v>345</v>
      </c>
      <c r="Y146" s="127">
        <f t="shared" si="92"/>
        <v>126</v>
      </c>
      <c r="Z146" s="127">
        <f t="shared" si="93"/>
        <v>-50</v>
      </c>
      <c r="AA146" s="151">
        <f>_xll.GetPrice(AA$2,  , "Mid", EOMONTH($A146, 0))</f>
        <v>395</v>
      </c>
      <c r="AB146" s="127">
        <f t="shared" si="94"/>
        <v>0</v>
      </c>
      <c r="AC146" s="151">
        <f>_xll.GetPrice(AC$2,  , "Mid", EOMONTH($A146, 0))</f>
        <v>395</v>
      </c>
      <c r="AD146" s="127">
        <f t="shared" si="95"/>
        <v>15</v>
      </c>
      <c r="AE146" s="127">
        <f t="shared" si="96"/>
        <v>0</v>
      </c>
      <c r="AF146" s="151">
        <f>_xll.GetPrice(AF$2,  , "Mid", EOMONTH($A146, 0))</f>
        <v>345</v>
      </c>
      <c r="AG146" s="127">
        <f t="shared" si="97"/>
        <v>0</v>
      </c>
      <c r="AH146" s="127">
        <f t="shared" si="98"/>
        <v>-50</v>
      </c>
      <c r="AI146" s="157">
        <f t="shared" si="66"/>
        <v>246.04910714285714</v>
      </c>
      <c r="AJ146" s="156">
        <f t="shared" si="67"/>
        <v>238.1755357142857</v>
      </c>
      <c r="AK146" s="156">
        <f t="shared" si="68"/>
        <v>250.97008928571427</v>
      </c>
      <c r="AL146" s="156">
        <f t="shared" si="69"/>
        <v>215.53901785714285</v>
      </c>
      <c r="AM146" s="156">
        <f t="shared" si="70"/>
        <v>280.49598214285709</v>
      </c>
      <c r="AN146" s="156">
        <f t="shared" si="71"/>
        <v>334.62678571428569</v>
      </c>
      <c r="AO146" s="156">
        <f t="shared" si="72"/>
        <v>290.3379464285714</v>
      </c>
      <c r="AP146" s="156">
        <f t="shared" si="73"/>
        <v>294.27473214285715</v>
      </c>
      <c r="AQ146" s="160">
        <f t="shared" si="74"/>
        <v>388.75758928571429</v>
      </c>
      <c r="AR146" s="156">
        <f t="shared" si="75"/>
        <v>373.99464285714288</v>
      </c>
      <c r="AS146" s="156">
        <f t="shared" si="76"/>
        <v>339.54776785714284</v>
      </c>
      <c r="AT146" s="156">
        <f t="shared" si="77"/>
        <v>388.75758928571429</v>
      </c>
      <c r="AU146" s="156">
        <f t="shared" si="78"/>
        <v>388.75758928571429</v>
      </c>
      <c r="AV146" s="156">
        <f t="shared" si="79"/>
        <v>339.54776785714284</v>
      </c>
    </row>
    <row r="147" spans="1:48" x14ac:dyDescent="0.3">
      <c r="A147" s="124">
        <v>38231</v>
      </c>
      <c r="B147" s="170">
        <f>_xll.GetPrice(B$2,  , "Mid", EOMONTH($A147, 0))</f>
        <v>215</v>
      </c>
      <c r="C147" s="151">
        <f>_xll.GetPrice(C$2,  , "Mid", EOMONTH($A147, 0))</f>
        <v>207</v>
      </c>
      <c r="D147" s="126">
        <f t="shared" si="80"/>
        <v>-8</v>
      </c>
      <c r="E147" s="151">
        <f>_xll.GetPrice(E$2,  , "Mid", EOMONTH($A147, 0))</f>
        <v>210</v>
      </c>
      <c r="F147" s="127">
        <f t="shared" si="81"/>
        <v>-5</v>
      </c>
      <c r="G147" s="151">
        <f>_xll.GetPrice(G$2,  , "Mid", EOMONTH($A147, 0))</f>
        <v>186</v>
      </c>
      <c r="H147" s="127">
        <f t="shared" si="82"/>
        <v>-29</v>
      </c>
      <c r="I147" s="151">
        <f>_xll.GetPrice(I$2,  , "Mid", EOMONTH($A147, 0))</f>
        <v>245</v>
      </c>
      <c r="J147" s="127">
        <f t="shared" si="83"/>
        <v>30</v>
      </c>
      <c r="K147" s="151">
        <f>_xll.GetPrice(K$2,  , "Mid", EOMONTH($A147, 0))</f>
        <v>340</v>
      </c>
      <c r="L147" s="127">
        <f t="shared" si="84"/>
        <v>125</v>
      </c>
      <c r="M147" s="151">
        <f>_xll.GetPrice(M$2,  , "Mid", EOMONTH($A147, 0))</f>
        <v>240</v>
      </c>
      <c r="N147" s="127">
        <f t="shared" si="85"/>
        <v>30</v>
      </c>
      <c r="O147" s="127">
        <f t="shared" si="86"/>
        <v>-5</v>
      </c>
      <c r="P147" s="151">
        <f>_xll.GetPrice(P$2,  , "Mid", EOMONTH($A147, 0))</f>
        <v>230</v>
      </c>
      <c r="Q147" s="127">
        <f t="shared" si="87"/>
        <v>44</v>
      </c>
      <c r="R147" s="127">
        <f t="shared" si="88"/>
        <v>-15</v>
      </c>
      <c r="S147" s="170">
        <f>_xll.GetPrice(S$2,  , "Mid", EOMONTH($A147, 0))</f>
        <v>380</v>
      </c>
      <c r="T147" s="126">
        <f t="shared" si="89"/>
        <v>165</v>
      </c>
      <c r="U147" s="151">
        <f>_xll.GetPrice(U$2,  , "Mid", EOMONTH($A147, 0))</f>
        <v>370</v>
      </c>
      <c r="V147" s="127">
        <f t="shared" si="90"/>
        <v>160</v>
      </c>
      <c r="W147" s="127">
        <f t="shared" si="91"/>
        <v>-10</v>
      </c>
      <c r="X147" s="151">
        <f>_xll.GetPrice(X$2,  , "Mid", EOMONTH($A147, 0))</f>
        <v>345</v>
      </c>
      <c r="Y147" s="127">
        <f t="shared" si="92"/>
        <v>159</v>
      </c>
      <c r="Z147" s="127">
        <f t="shared" si="93"/>
        <v>-35</v>
      </c>
      <c r="AA147" s="151">
        <f>_xll.GetPrice(AA$2,  , "Mid", EOMONTH($A147, 0))</f>
        <v>375</v>
      </c>
      <c r="AB147" s="127">
        <f t="shared" si="94"/>
        <v>-5</v>
      </c>
      <c r="AC147" s="151">
        <f>_xll.GetPrice(AC$2,  , "Mid", EOMONTH($A147, 0))</f>
        <v>375</v>
      </c>
      <c r="AD147" s="127">
        <f t="shared" si="95"/>
        <v>5</v>
      </c>
      <c r="AE147" s="127">
        <f t="shared" si="96"/>
        <v>0</v>
      </c>
      <c r="AF147" s="151">
        <f>_xll.GetPrice(AF$2,  , "Mid", EOMONTH($A147, 0))</f>
        <v>345</v>
      </c>
      <c r="AG147" s="127">
        <f t="shared" si="97"/>
        <v>0</v>
      </c>
      <c r="AH147" s="127">
        <f t="shared" si="98"/>
        <v>-30</v>
      </c>
      <c r="AI147" s="157">
        <f t="shared" si="66"/>
        <v>211.60223214285713</v>
      </c>
      <c r="AJ147" s="156">
        <f t="shared" si="67"/>
        <v>203.72866071428572</v>
      </c>
      <c r="AK147" s="156">
        <f t="shared" si="68"/>
        <v>206.68124999999998</v>
      </c>
      <c r="AL147" s="156">
        <f t="shared" si="69"/>
        <v>183.06053571428569</v>
      </c>
      <c r="AM147" s="156">
        <f t="shared" si="70"/>
        <v>241.12812499999998</v>
      </c>
      <c r="AN147" s="156">
        <f t="shared" si="71"/>
        <v>334.62678571428569</v>
      </c>
      <c r="AO147" s="156">
        <f t="shared" si="72"/>
        <v>236.20714285714283</v>
      </c>
      <c r="AP147" s="156">
        <f t="shared" si="73"/>
        <v>226.36517857142854</v>
      </c>
      <c r="AQ147" s="160">
        <f t="shared" si="74"/>
        <v>373.99464285714288</v>
      </c>
      <c r="AR147" s="156">
        <f t="shared" si="75"/>
        <v>364.15267857142857</v>
      </c>
      <c r="AS147" s="156">
        <f t="shared" si="76"/>
        <v>339.54776785714284</v>
      </c>
      <c r="AT147" s="156">
        <f t="shared" si="77"/>
        <v>369.07366071428567</v>
      </c>
      <c r="AU147" s="156">
        <f t="shared" si="78"/>
        <v>369.07366071428567</v>
      </c>
      <c r="AV147" s="156">
        <f t="shared" si="79"/>
        <v>339.54776785714284</v>
      </c>
    </row>
    <row r="148" spans="1:48" x14ac:dyDescent="0.3">
      <c r="A148" s="124">
        <v>38261</v>
      </c>
      <c r="B148" s="170">
        <f>_xll.GetPrice(B$2,  , "Mid", EOMONTH($A148, 0))</f>
        <v>240</v>
      </c>
      <c r="C148" s="151">
        <f>_xll.GetPrice(C$2,  , "Mid", EOMONTH($A148, 0))</f>
        <v>233</v>
      </c>
      <c r="D148" s="126">
        <f t="shared" si="80"/>
        <v>-7</v>
      </c>
      <c r="E148" s="151">
        <f>_xll.GetPrice(E$2,  , "Mid", EOMONTH($A148, 0))</f>
        <v>250</v>
      </c>
      <c r="F148" s="127">
        <f t="shared" si="81"/>
        <v>10</v>
      </c>
      <c r="G148" s="151">
        <f>_xll.GetPrice(G$2,  , "Mid", EOMONTH($A148, 0))</f>
        <v>234</v>
      </c>
      <c r="H148" s="127">
        <f t="shared" si="82"/>
        <v>-6</v>
      </c>
      <c r="I148" s="151">
        <f>_xll.GetPrice(I$2,  , "Mid", EOMONTH($A148, 0))</f>
        <v>285</v>
      </c>
      <c r="J148" s="127">
        <f t="shared" si="83"/>
        <v>45</v>
      </c>
      <c r="K148" s="151">
        <f>_xll.GetPrice(K$2,  , "Mid", EOMONTH($A148, 0))</f>
        <v>380</v>
      </c>
      <c r="L148" s="127">
        <f t="shared" si="84"/>
        <v>140</v>
      </c>
      <c r="M148" s="151">
        <f>_xll.GetPrice(M$2,  , "Mid", EOMONTH($A148, 0))</f>
        <v>285</v>
      </c>
      <c r="N148" s="127">
        <f t="shared" si="85"/>
        <v>35</v>
      </c>
      <c r="O148" s="127">
        <f t="shared" si="86"/>
        <v>0</v>
      </c>
      <c r="P148" s="151">
        <f>_xll.GetPrice(P$2,  , "Mid", EOMONTH($A148, 0))</f>
        <v>275</v>
      </c>
      <c r="Q148" s="127">
        <f t="shared" si="87"/>
        <v>41</v>
      </c>
      <c r="R148" s="127">
        <f t="shared" si="88"/>
        <v>-10</v>
      </c>
      <c r="S148" s="170">
        <f>_xll.GetPrice(S$2,  , "Mid", EOMONTH($A148, 0))</f>
        <v>420</v>
      </c>
      <c r="T148" s="126">
        <f t="shared" si="89"/>
        <v>180</v>
      </c>
      <c r="U148" s="151">
        <f>_xll.GetPrice(U$2,  , "Mid", EOMONTH($A148, 0))</f>
        <v>415</v>
      </c>
      <c r="V148" s="127">
        <f t="shared" si="90"/>
        <v>165</v>
      </c>
      <c r="W148" s="127">
        <f t="shared" si="91"/>
        <v>-5</v>
      </c>
      <c r="X148" s="151">
        <f>_xll.GetPrice(X$2,  , "Mid", EOMONTH($A148, 0))</f>
        <v>385</v>
      </c>
      <c r="Y148" s="127">
        <f t="shared" si="92"/>
        <v>151</v>
      </c>
      <c r="Z148" s="127">
        <f t="shared" si="93"/>
        <v>-35</v>
      </c>
      <c r="AA148" s="151">
        <f>_xll.GetPrice(AA$2,  , "Mid", EOMONTH($A148, 0))</f>
        <v>415</v>
      </c>
      <c r="AB148" s="127">
        <f t="shared" si="94"/>
        <v>-5</v>
      </c>
      <c r="AC148" s="151">
        <f>_xll.GetPrice(AC$2,  , "Mid", EOMONTH($A148, 0))</f>
        <v>410</v>
      </c>
      <c r="AD148" s="127">
        <f t="shared" si="95"/>
        <v>-5</v>
      </c>
      <c r="AE148" s="127">
        <f t="shared" si="96"/>
        <v>-5</v>
      </c>
      <c r="AF148" s="151">
        <f>_xll.GetPrice(AF$2,  , "Mid", EOMONTH($A148, 0))</f>
        <v>385</v>
      </c>
      <c r="AG148" s="127">
        <f t="shared" si="97"/>
        <v>0</v>
      </c>
      <c r="AH148" s="127">
        <f t="shared" si="98"/>
        <v>-25</v>
      </c>
      <c r="AI148" s="157">
        <f t="shared" si="66"/>
        <v>236.20714285714283</v>
      </c>
      <c r="AJ148" s="156">
        <f t="shared" si="67"/>
        <v>229.31776785714285</v>
      </c>
      <c r="AK148" s="156">
        <f t="shared" si="68"/>
        <v>246.04910714285714</v>
      </c>
      <c r="AL148" s="156">
        <f t="shared" si="69"/>
        <v>230.30196428571429</v>
      </c>
      <c r="AM148" s="156">
        <f t="shared" si="70"/>
        <v>280.49598214285709</v>
      </c>
      <c r="AN148" s="156">
        <f t="shared" si="71"/>
        <v>373.99464285714288</v>
      </c>
      <c r="AO148" s="156">
        <f t="shared" si="72"/>
        <v>280.49598214285709</v>
      </c>
      <c r="AP148" s="156">
        <f t="shared" si="73"/>
        <v>270.65401785714283</v>
      </c>
      <c r="AQ148" s="160">
        <f t="shared" si="74"/>
        <v>413.36249999999995</v>
      </c>
      <c r="AR148" s="156">
        <f t="shared" si="75"/>
        <v>408.44151785714286</v>
      </c>
      <c r="AS148" s="156">
        <f t="shared" si="76"/>
        <v>378.91562499999998</v>
      </c>
      <c r="AT148" s="156">
        <f t="shared" si="77"/>
        <v>408.44151785714286</v>
      </c>
      <c r="AU148" s="156">
        <f t="shared" si="78"/>
        <v>403.5205357142857</v>
      </c>
      <c r="AV148" s="156">
        <f t="shared" si="79"/>
        <v>378.91562499999998</v>
      </c>
    </row>
    <row r="149" spans="1:48" x14ac:dyDescent="0.3">
      <c r="A149" s="124">
        <v>38292</v>
      </c>
      <c r="B149" s="170">
        <f>_xll.GetPrice(B$2,  , "Mid", EOMONTH($A149, 0))</f>
        <v>250</v>
      </c>
      <c r="C149" s="151">
        <f>_xll.GetPrice(C$2,  , "Mid", EOMONTH($A149, 0))</f>
        <v>240</v>
      </c>
      <c r="D149" s="126">
        <f t="shared" si="80"/>
        <v>-10</v>
      </c>
      <c r="E149" s="151">
        <f>_xll.GetPrice(E$2,  , "Mid", EOMONTH($A149, 0))</f>
        <v>265</v>
      </c>
      <c r="F149" s="127">
        <f t="shared" si="81"/>
        <v>15</v>
      </c>
      <c r="G149" s="151">
        <f>_xll.GetPrice(G$2,  , "Mid", EOMONTH($A149, 0))</f>
        <v>241</v>
      </c>
      <c r="H149" s="127">
        <f t="shared" si="82"/>
        <v>-9</v>
      </c>
      <c r="I149" s="151">
        <f>_xll.GetPrice(I$2,  , "Mid", EOMONTH($A149, 0))</f>
        <v>305</v>
      </c>
      <c r="J149" s="127">
        <f t="shared" si="83"/>
        <v>55</v>
      </c>
      <c r="K149" s="151">
        <f>_xll.GetPrice(K$2,  , "Mid", EOMONTH($A149, 0))</f>
        <v>395</v>
      </c>
      <c r="L149" s="127">
        <f t="shared" si="84"/>
        <v>145</v>
      </c>
      <c r="M149" s="151">
        <f>_xll.GetPrice(M$2,  , "Mid", EOMONTH($A149, 0))</f>
        <v>295</v>
      </c>
      <c r="N149" s="127">
        <f t="shared" si="85"/>
        <v>30</v>
      </c>
      <c r="O149" s="127">
        <f t="shared" si="86"/>
        <v>-10</v>
      </c>
      <c r="P149" s="151">
        <f>_xll.GetPrice(P$2,  , "Mid", EOMONTH($A149, 0))</f>
        <v>299</v>
      </c>
      <c r="Q149" s="127">
        <f t="shared" si="87"/>
        <v>58</v>
      </c>
      <c r="R149" s="127">
        <f t="shared" si="88"/>
        <v>-6</v>
      </c>
      <c r="S149" s="170">
        <f>_xll.GetPrice(S$2,  , "Mid", EOMONTH($A149, 0))</f>
        <v>430</v>
      </c>
      <c r="T149" s="126">
        <f t="shared" si="89"/>
        <v>180</v>
      </c>
      <c r="U149" s="151">
        <f>_xll.GetPrice(U$2,  , "Mid", EOMONTH($A149, 0))</f>
        <v>435</v>
      </c>
      <c r="V149" s="127">
        <f t="shared" si="90"/>
        <v>170</v>
      </c>
      <c r="W149" s="127">
        <f t="shared" si="91"/>
        <v>5</v>
      </c>
      <c r="X149" s="151">
        <f>_xll.GetPrice(X$2,  , "Mid", EOMONTH($A149, 0))</f>
        <v>400</v>
      </c>
      <c r="Y149" s="127">
        <f t="shared" si="92"/>
        <v>159</v>
      </c>
      <c r="Z149" s="127">
        <f t="shared" si="93"/>
        <v>-30</v>
      </c>
      <c r="AA149" s="151">
        <f>_xll.GetPrice(AA$2,  , "Mid", EOMONTH($A149, 0))</f>
        <v>430</v>
      </c>
      <c r="AB149" s="127">
        <f t="shared" si="94"/>
        <v>0</v>
      </c>
      <c r="AC149" s="151">
        <f>_xll.GetPrice(AC$2,  , "Mid", EOMONTH($A149, 0))</f>
        <v>430</v>
      </c>
      <c r="AD149" s="127">
        <f t="shared" si="95"/>
        <v>-5</v>
      </c>
      <c r="AE149" s="127">
        <f t="shared" si="96"/>
        <v>0</v>
      </c>
      <c r="AF149" s="151">
        <f>_xll.GetPrice(AF$2,  , "Mid", EOMONTH($A149, 0))</f>
        <v>400</v>
      </c>
      <c r="AG149" s="127">
        <f t="shared" si="97"/>
        <v>0</v>
      </c>
      <c r="AH149" s="127">
        <f t="shared" si="98"/>
        <v>-30</v>
      </c>
      <c r="AI149" s="157">
        <f t="shared" si="66"/>
        <v>246.04910714285714</v>
      </c>
      <c r="AJ149" s="156">
        <f t="shared" si="67"/>
        <v>236.20714285714283</v>
      </c>
      <c r="AK149" s="156">
        <f t="shared" si="68"/>
        <v>260.81205357142858</v>
      </c>
      <c r="AL149" s="156">
        <f t="shared" si="69"/>
        <v>237.19133928571429</v>
      </c>
      <c r="AM149" s="156">
        <f t="shared" si="70"/>
        <v>300.17991071428565</v>
      </c>
      <c r="AN149" s="156">
        <f t="shared" si="71"/>
        <v>388.75758928571429</v>
      </c>
      <c r="AO149" s="156">
        <f t="shared" si="72"/>
        <v>290.3379464285714</v>
      </c>
      <c r="AP149" s="156">
        <f t="shared" si="73"/>
        <v>294.27473214285715</v>
      </c>
      <c r="AQ149" s="160">
        <f t="shared" si="74"/>
        <v>423.20446428571427</v>
      </c>
      <c r="AR149" s="156">
        <f t="shared" si="75"/>
        <v>428.12544642857142</v>
      </c>
      <c r="AS149" s="156">
        <f t="shared" si="76"/>
        <v>393.67857142857144</v>
      </c>
      <c r="AT149" s="156">
        <f t="shared" si="77"/>
        <v>423.20446428571427</v>
      </c>
      <c r="AU149" s="156">
        <f t="shared" si="78"/>
        <v>423.20446428571427</v>
      </c>
      <c r="AV149" s="156">
        <f t="shared" si="79"/>
        <v>393.67857142857144</v>
      </c>
    </row>
    <row r="150" spans="1:48" x14ac:dyDescent="0.3">
      <c r="A150" s="124">
        <v>38322</v>
      </c>
      <c r="B150" s="170">
        <f>_xll.GetPrice(B$2,  , "Mid", EOMONTH($A150, 0))</f>
        <v>220</v>
      </c>
      <c r="C150" s="151">
        <f>_xll.GetPrice(C$2,  , "Mid", EOMONTH($A150, 0))</f>
        <v>210</v>
      </c>
      <c r="D150" s="126">
        <f t="shared" si="80"/>
        <v>-10</v>
      </c>
      <c r="E150" s="151">
        <f>_xll.GetPrice(E$2,  , "Mid", EOMONTH($A150, 0))</f>
        <v>220</v>
      </c>
      <c r="F150" s="127">
        <f t="shared" si="81"/>
        <v>0</v>
      </c>
      <c r="G150" s="151">
        <f>_xll.GetPrice(G$2,  , "Mid", EOMONTH($A150, 0))</f>
        <v>209</v>
      </c>
      <c r="H150" s="127">
        <f t="shared" si="82"/>
        <v>-11</v>
      </c>
      <c r="I150" s="151">
        <f>_xll.GetPrice(I$2,  , "Mid", EOMONTH($A150, 0))</f>
        <v>275</v>
      </c>
      <c r="J150" s="127">
        <f t="shared" si="83"/>
        <v>55</v>
      </c>
      <c r="K150" s="151">
        <f>_xll.GetPrice(K$2,  , "Mid", EOMONTH($A150, 0))</f>
        <v>370</v>
      </c>
      <c r="L150" s="127">
        <f t="shared" si="84"/>
        <v>150</v>
      </c>
      <c r="M150" s="151">
        <f>_xll.GetPrice(M$2,  , "Mid", EOMONTH($A150, 0))</f>
        <v>260</v>
      </c>
      <c r="N150" s="127">
        <f t="shared" si="85"/>
        <v>40</v>
      </c>
      <c r="O150" s="127">
        <f t="shared" si="86"/>
        <v>-15</v>
      </c>
      <c r="P150" s="151">
        <f>_xll.GetPrice(P$2,  , "Mid", EOMONTH($A150, 0))</f>
        <v>250</v>
      </c>
      <c r="Q150" s="127">
        <f t="shared" si="87"/>
        <v>41</v>
      </c>
      <c r="R150" s="127">
        <f t="shared" si="88"/>
        <v>-25</v>
      </c>
      <c r="S150" s="170">
        <f>_xll.GetPrice(S$2,  , "Mid", EOMONTH($A150, 0))</f>
        <v>390</v>
      </c>
      <c r="T150" s="126">
        <f t="shared" si="89"/>
        <v>170</v>
      </c>
      <c r="U150" s="151">
        <f>_xll.GetPrice(U$2,  , "Mid", EOMONTH($A150, 0))</f>
        <v>405</v>
      </c>
      <c r="V150" s="127">
        <f t="shared" si="90"/>
        <v>185</v>
      </c>
      <c r="W150" s="127">
        <f t="shared" si="91"/>
        <v>15</v>
      </c>
      <c r="X150" s="151">
        <f>_xll.GetPrice(X$2,  , "Mid", EOMONTH($A150, 0))</f>
        <v>375</v>
      </c>
      <c r="Y150" s="127">
        <f t="shared" si="92"/>
        <v>166</v>
      </c>
      <c r="Z150" s="127">
        <f t="shared" si="93"/>
        <v>-15</v>
      </c>
      <c r="AA150" s="151">
        <f>_xll.GetPrice(AA$2,  , "Mid", EOMONTH($A150, 0))</f>
        <v>390</v>
      </c>
      <c r="AB150" s="127">
        <f t="shared" si="94"/>
        <v>0</v>
      </c>
      <c r="AC150" s="151">
        <f>_xll.GetPrice(AC$2,  , "Mid", EOMONTH($A150, 0))</f>
        <v>399</v>
      </c>
      <c r="AD150" s="127">
        <f t="shared" si="95"/>
        <v>-6</v>
      </c>
      <c r="AE150" s="127">
        <f t="shared" si="96"/>
        <v>9</v>
      </c>
      <c r="AF150" s="151">
        <f>_xll.GetPrice(AF$2,  , "Mid", EOMONTH($A150, 0))</f>
        <v>375</v>
      </c>
      <c r="AG150" s="127">
        <f t="shared" si="97"/>
        <v>0</v>
      </c>
      <c r="AH150" s="127">
        <f t="shared" si="98"/>
        <v>-24</v>
      </c>
      <c r="AI150" s="157">
        <f t="shared" si="66"/>
        <v>216.52321428571426</v>
      </c>
      <c r="AJ150" s="156">
        <f t="shared" si="67"/>
        <v>206.68124999999998</v>
      </c>
      <c r="AK150" s="156">
        <f t="shared" si="68"/>
        <v>216.52321428571426</v>
      </c>
      <c r="AL150" s="156">
        <f t="shared" si="69"/>
        <v>205.69705357142857</v>
      </c>
      <c r="AM150" s="156">
        <f t="shared" si="70"/>
        <v>270.65401785714283</v>
      </c>
      <c r="AN150" s="156">
        <f t="shared" si="71"/>
        <v>364.15267857142857</v>
      </c>
      <c r="AO150" s="156">
        <f t="shared" si="72"/>
        <v>255.89107142857142</v>
      </c>
      <c r="AP150" s="156">
        <f t="shared" si="73"/>
        <v>246.04910714285714</v>
      </c>
      <c r="AQ150" s="160">
        <f t="shared" si="74"/>
        <v>383.83660714285713</v>
      </c>
      <c r="AR150" s="156">
        <f t="shared" si="75"/>
        <v>398.59955357142854</v>
      </c>
      <c r="AS150" s="156">
        <f t="shared" si="76"/>
        <v>369.07366071428567</v>
      </c>
      <c r="AT150" s="156">
        <f t="shared" si="77"/>
        <v>383.83660714285713</v>
      </c>
      <c r="AU150" s="156">
        <f t="shared" si="78"/>
        <v>392.69437499999998</v>
      </c>
      <c r="AV150" s="156">
        <f t="shared" si="79"/>
        <v>369.07366071428567</v>
      </c>
    </row>
    <row r="151" spans="1:48" x14ac:dyDescent="0.3">
      <c r="A151" s="124">
        <v>38353</v>
      </c>
      <c r="B151" s="170">
        <f>_xll.GetPrice(B$2,  , "Mid", EOMONTH($A151, 0))</f>
        <v>200</v>
      </c>
      <c r="C151" s="151">
        <f>_xll.GetPrice(C$2,  , "Mid", EOMONTH($A151, 0))</f>
        <v>190</v>
      </c>
      <c r="D151" s="126">
        <f t="shared" si="80"/>
        <v>-10</v>
      </c>
      <c r="E151" s="151">
        <f>_xll.GetPrice(E$2,  , "Mid", EOMONTH($A151, 0))</f>
        <v>210</v>
      </c>
      <c r="F151" s="127">
        <f t="shared" si="81"/>
        <v>10</v>
      </c>
      <c r="G151" s="151">
        <f>_xll.GetPrice(G$2,  , "Mid", EOMONTH($A151, 0))</f>
        <v>198</v>
      </c>
      <c r="H151" s="127">
        <f t="shared" si="82"/>
        <v>-2</v>
      </c>
      <c r="I151" s="151">
        <f>_xll.GetPrice(I$2,  , "Mid", EOMONTH($A151, 0))</f>
        <v>255</v>
      </c>
      <c r="J151" s="127">
        <f t="shared" si="83"/>
        <v>55</v>
      </c>
      <c r="K151" s="151">
        <f>_xll.GetPrice(K$2,  , "Mid", EOMONTH($A151, 0))</f>
        <v>370</v>
      </c>
      <c r="L151" s="127">
        <f t="shared" si="84"/>
        <v>170</v>
      </c>
      <c r="M151" s="151">
        <f>_xll.GetPrice(M$2,  , "Mid", EOMONTH($A151, 0))</f>
        <v>250</v>
      </c>
      <c r="N151" s="127">
        <f t="shared" si="85"/>
        <v>40</v>
      </c>
      <c r="O151" s="127">
        <f t="shared" si="86"/>
        <v>-5</v>
      </c>
      <c r="P151" s="151">
        <f>_xll.GetPrice(P$2,  , "Mid", EOMONTH($A151, 0))</f>
        <v>241</v>
      </c>
      <c r="Q151" s="127">
        <f t="shared" si="87"/>
        <v>43</v>
      </c>
      <c r="R151" s="127">
        <f t="shared" si="88"/>
        <v>-14</v>
      </c>
      <c r="S151" s="170">
        <f>_xll.GetPrice(S$2,  , "Mid", EOMONTH($A151, 0))</f>
        <v>360</v>
      </c>
      <c r="T151" s="126">
        <f t="shared" si="89"/>
        <v>160</v>
      </c>
      <c r="U151" s="151">
        <f>_xll.GetPrice(U$2,  , "Mid", EOMONTH($A151, 0))</f>
        <v>360</v>
      </c>
      <c r="V151" s="127">
        <f t="shared" si="90"/>
        <v>150</v>
      </c>
      <c r="W151" s="127">
        <f t="shared" si="91"/>
        <v>0</v>
      </c>
      <c r="X151" s="151">
        <f>_xll.GetPrice(X$2,  , "Mid", EOMONTH($A151, 0))</f>
        <v>335</v>
      </c>
      <c r="Y151" s="127">
        <f t="shared" si="92"/>
        <v>137</v>
      </c>
      <c r="Z151" s="127">
        <f t="shared" si="93"/>
        <v>-25</v>
      </c>
      <c r="AA151" s="151">
        <f>_xll.GetPrice(AA$2,  , "Mid", EOMONTH($A151, 0))</f>
        <v>365</v>
      </c>
      <c r="AB151" s="127">
        <f t="shared" si="94"/>
        <v>5</v>
      </c>
      <c r="AC151" s="151">
        <f>_xll.GetPrice(AC$2,  , "Mid", EOMONTH($A151, 0))</f>
        <v>360</v>
      </c>
      <c r="AD151" s="127">
        <f t="shared" si="95"/>
        <v>0</v>
      </c>
      <c r="AE151" s="127">
        <f t="shared" si="96"/>
        <v>-5</v>
      </c>
      <c r="AF151" s="151">
        <f>_xll.GetPrice(AF$2,  , "Mid", EOMONTH($A151, 0))</f>
        <v>335</v>
      </c>
      <c r="AG151" s="127">
        <f t="shared" si="97"/>
        <v>0</v>
      </c>
      <c r="AH151" s="127">
        <f t="shared" si="98"/>
        <v>-25</v>
      </c>
      <c r="AI151" s="157">
        <f t="shared" si="66"/>
        <v>196.83928571428572</v>
      </c>
      <c r="AJ151" s="156">
        <f t="shared" si="67"/>
        <v>186.99732142857144</v>
      </c>
      <c r="AK151" s="156">
        <f t="shared" si="68"/>
        <v>206.68124999999998</v>
      </c>
      <c r="AL151" s="156">
        <f t="shared" si="69"/>
        <v>194.87089285714285</v>
      </c>
      <c r="AM151" s="156">
        <f t="shared" si="70"/>
        <v>250.97008928571427</v>
      </c>
      <c r="AN151" s="156">
        <f t="shared" si="71"/>
        <v>364.15267857142857</v>
      </c>
      <c r="AO151" s="156">
        <f t="shared" si="72"/>
        <v>246.04910714285714</v>
      </c>
      <c r="AP151" s="156">
        <f t="shared" si="73"/>
        <v>237.19133928571429</v>
      </c>
      <c r="AQ151" s="160">
        <f t="shared" si="74"/>
        <v>354.31071428571431</v>
      </c>
      <c r="AR151" s="156">
        <f t="shared" si="75"/>
        <v>354.31071428571431</v>
      </c>
      <c r="AS151" s="156">
        <f t="shared" si="76"/>
        <v>329.70580357142853</v>
      </c>
      <c r="AT151" s="156">
        <f t="shared" si="77"/>
        <v>359.23169642857141</v>
      </c>
      <c r="AU151" s="156">
        <f t="shared" si="78"/>
        <v>354.31071428571431</v>
      </c>
      <c r="AV151" s="156">
        <f t="shared" si="79"/>
        <v>329.70580357142853</v>
      </c>
    </row>
    <row r="152" spans="1:48" x14ac:dyDescent="0.3">
      <c r="A152" s="124">
        <v>38384</v>
      </c>
      <c r="B152" s="170">
        <f>_xll.GetPrice(B$2,  , "Mid", EOMONTH($A152, 0))</f>
        <v>190</v>
      </c>
      <c r="C152" s="151">
        <f>_xll.GetPrice(C$2,  , "Mid", EOMONTH($A152, 0))</f>
        <v>180</v>
      </c>
      <c r="D152" s="126">
        <f t="shared" si="80"/>
        <v>-10</v>
      </c>
      <c r="E152" s="151">
        <f>_xll.GetPrice(E$2,  , "Mid", EOMONTH($A152, 0))</f>
        <v>205</v>
      </c>
      <c r="F152" s="127">
        <f t="shared" si="81"/>
        <v>15</v>
      </c>
      <c r="G152" s="151">
        <f>_xll.GetPrice(G$2,  , "Mid", EOMONTH($A152, 0))</f>
        <v>198</v>
      </c>
      <c r="H152" s="127">
        <f t="shared" si="82"/>
        <v>8</v>
      </c>
      <c r="I152" s="151">
        <f>_xll.GetPrice(I$2,  , "Mid", EOMONTH($A152, 0))</f>
        <v>250</v>
      </c>
      <c r="J152" s="127">
        <f t="shared" si="83"/>
        <v>60</v>
      </c>
      <c r="K152" s="151">
        <f>_xll.GetPrice(K$2,  , "Mid", EOMONTH($A152, 0))</f>
        <v>340</v>
      </c>
      <c r="L152" s="127">
        <f t="shared" si="84"/>
        <v>150</v>
      </c>
      <c r="M152" s="151">
        <f>_xll.GetPrice(M$2,  , "Mid", EOMONTH($A152, 0))</f>
        <v>250</v>
      </c>
      <c r="N152" s="127">
        <f t="shared" si="85"/>
        <v>45</v>
      </c>
      <c r="O152" s="127">
        <f t="shared" si="86"/>
        <v>0</v>
      </c>
      <c r="P152" s="151">
        <f>_xll.GetPrice(P$2,  , "Mid", EOMONTH($A152, 0))</f>
        <v>243</v>
      </c>
      <c r="Q152" s="127">
        <f t="shared" si="87"/>
        <v>45</v>
      </c>
      <c r="R152" s="127">
        <f t="shared" si="88"/>
        <v>-7</v>
      </c>
      <c r="S152" s="170">
        <f>_xll.GetPrice(S$2,  , "Mid", EOMONTH($A152, 0))</f>
        <v>280</v>
      </c>
      <c r="T152" s="126">
        <f t="shared" si="89"/>
        <v>90</v>
      </c>
      <c r="U152" s="151">
        <f>_xll.GetPrice(U$2,  , "Mid", EOMONTH($A152, 0))</f>
        <v>290</v>
      </c>
      <c r="V152" s="127">
        <f t="shared" si="90"/>
        <v>85</v>
      </c>
      <c r="W152" s="127">
        <f t="shared" si="91"/>
        <v>10</v>
      </c>
      <c r="X152" s="151">
        <f>_xll.GetPrice(X$2,  , "Mid", EOMONTH($A152, 0))</f>
        <v>250</v>
      </c>
      <c r="Y152" s="127">
        <f t="shared" si="92"/>
        <v>52</v>
      </c>
      <c r="Z152" s="127">
        <f t="shared" si="93"/>
        <v>-30</v>
      </c>
      <c r="AA152" s="151">
        <f>_xll.GetPrice(AA$2,  , "Mid", EOMONTH($A152, 0))</f>
        <v>290</v>
      </c>
      <c r="AB152" s="127">
        <f t="shared" si="94"/>
        <v>10</v>
      </c>
      <c r="AC152" s="151">
        <f>_xll.GetPrice(AC$2,  , "Mid", EOMONTH($A152, 0))</f>
        <v>298</v>
      </c>
      <c r="AD152" s="127">
        <f t="shared" si="95"/>
        <v>8</v>
      </c>
      <c r="AE152" s="127">
        <f t="shared" si="96"/>
        <v>8</v>
      </c>
      <c r="AF152" s="151">
        <f>_xll.GetPrice(AF$2,  , "Mid", EOMONTH($A152, 0))</f>
        <v>250</v>
      </c>
      <c r="AG152" s="127">
        <f t="shared" si="97"/>
        <v>0</v>
      </c>
      <c r="AH152" s="127">
        <f t="shared" si="98"/>
        <v>-48</v>
      </c>
      <c r="AI152" s="157">
        <f t="shared" si="66"/>
        <v>186.99732142857144</v>
      </c>
      <c r="AJ152" s="156">
        <f t="shared" si="67"/>
        <v>177.15535714285716</v>
      </c>
      <c r="AK152" s="156">
        <f t="shared" si="68"/>
        <v>201.76026785714285</v>
      </c>
      <c r="AL152" s="156">
        <f t="shared" si="69"/>
        <v>194.87089285714285</v>
      </c>
      <c r="AM152" s="156">
        <f t="shared" si="70"/>
        <v>246.04910714285714</v>
      </c>
      <c r="AN152" s="156">
        <f t="shared" si="71"/>
        <v>334.62678571428569</v>
      </c>
      <c r="AO152" s="156">
        <f t="shared" si="72"/>
        <v>246.04910714285714</v>
      </c>
      <c r="AP152" s="156">
        <f t="shared" si="73"/>
        <v>239.15973214285714</v>
      </c>
      <c r="AQ152" s="160">
        <f t="shared" si="74"/>
        <v>275.57499999999999</v>
      </c>
      <c r="AR152" s="156">
        <f t="shared" si="75"/>
        <v>285.4169642857143</v>
      </c>
      <c r="AS152" s="156">
        <f t="shared" si="76"/>
        <v>246.04910714285714</v>
      </c>
      <c r="AT152" s="156">
        <f t="shared" si="77"/>
        <v>285.4169642857143</v>
      </c>
      <c r="AU152" s="156">
        <f t="shared" si="78"/>
        <v>293.29053571428568</v>
      </c>
      <c r="AV152" s="156">
        <f t="shared" si="79"/>
        <v>246.04910714285714</v>
      </c>
    </row>
    <row r="153" spans="1:48" x14ac:dyDescent="0.3">
      <c r="A153" s="124">
        <v>38412</v>
      </c>
      <c r="B153" s="170">
        <f>_xll.GetPrice(B$2,  , "Mid", EOMONTH($A153, 0))</f>
        <v>190</v>
      </c>
      <c r="C153" s="151">
        <f>_xll.GetPrice(C$2,  , "Mid", EOMONTH($A153, 0))</f>
        <v>180</v>
      </c>
      <c r="D153" s="126">
        <f t="shared" si="80"/>
        <v>-10</v>
      </c>
      <c r="E153" s="151">
        <f>_xll.GetPrice(E$2,  , "Mid", EOMONTH($A153, 0))</f>
        <v>200</v>
      </c>
      <c r="F153" s="127">
        <f t="shared" si="81"/>
        <v>10</v>
      </c>
      <c r="G153" s="151">
        <f>_xll.GetPrice(G$2,  , "Mid", EOMONTH($A153, 0))</f>
        <v>211</v>
      </c>
      <c r="H153" s="127">
        <f t="shared" si="82"/>
        <v>21</v>
      </c>
      <c r="I153" s="151">
        <f>_xll.GetPrice(I$2,  , "Mid", EOMONTH($A153, 0))</f>
        <v>235</v>
      </c>
      <c r="J153" s="127">
        <f t="shared" si="83"/>
        <v>45</v>
      </c>
      <c r="K153" s="151">
        <f>_xll.GetPrice(K$2,  , "Mid", EOMONTH($A153, 0))</f>
        <v>300</v>
      </c>
      <c r="L153" s="127">
        <f t="shared" si="84"/>
        <v>110</v>
      </c>
      <c r="M153" s="151">
        <f>_xll.GetPrice(M$2,  , "Mid", EOMONTH($A153, 0))</f>
        <v>242</v>
      </c>
      <c r="N153" s="127">
        <f t="shared" si="85"/>
        <v>42</v>
      </c>
      <c r="O153" s="127">
        <f t="shared" si="86"/>
        <v>7</v>
      </c>
      <c r="P153" s="151">
        <f>_xll.GetPrice(P$2,  , "Mid", EOMONTH($A153, 0))</f>
        <v>250</v>
      </c>
      <c r="Q153" s="127">
        <f t="shared" si="87"/>
        <v>39</v>
      </c>
      <c r="R153" s="127">
        <f t="shared" si="88"/>
        <v>15</v>
      </c>
      <c r="S153" s="170">
        <f>_xll.GetPrice(S$2,  , "Mid", EOMONTH($A153, 0))</f>
        <v>255</v>
      </c>
      <c r="T153" s="126">
        <f t="shared" si="89"/>
        <v>65</v>
      </c>
      <c r="U153" s="151">
        <f>_xll.GetPrice(U$2,  , "Mid", EOMONTH($A153, 0))</f>
        <v>244</v>
      </c>
      <c r="V153" s="127">
        <f t="shared" si="90"/>
        <v>44</v>
      </c>
      <c r="W153" s="127">
        <f t="shared" si="91"/>
        <v>-11</v>
      </c>
      <c r="X153" s="151">
        <f>_xll.GetPrice(X$2,  , "Mid", EOMONTH($A153, 0))</f>
        <v>240</v>
      </c>
      <c r="Y153" s="127">
        <f t="shared" si="92"/>
        <v>29</v>
      </c>
      <c r="Z153" s="127">
        <f t="shared" si="93"/>
        <v>-15</v>
      </c>
      <c r="AA153" s="151">
        <f>_xll.GetPrice(AA$2,  , "Mid", EOMONTH($A153, 0))</f>
        <v>255</v>
      </c>
      <c r="AB153" s="127">
        <f t="shared" si="94"/>
        <v>0</v>
      </c>
      <c r="AC153" s="151">
        <f>_xll.GetPrice(AC$2,  , "Mid", EOMONTH($A153, 0))</f>
        <v>246</v>
      </c>
      <c r="AD153" s="127">
        <f t="shared" si="95"/>
        <v>2</v>
      </c>
      <c r="AE153" s="127">
        <f t="shared" si="96"/>
        <v>-9</v>
      </c>
      <c r="AF153" s="151">
        <f>_xll.GetPrice(AF$2,  , "Mid", EOMONTH($A153, 0))</f>
        <v>240</v>
      </c>
      <c r="AG153" s="127">
        <f t="shared" si="97"/>
        <v>0</v>
      </c>
      <c r="AH153" s="127">
        <f t="shared" si="98"/>
        <v>-6</v>
      </c>
      <c r="AI153" s="157">
        <f t="shared" si="66"/>
        <v>186.99732142857144</v>
      </c>
      <c r="AJ153" s="156">
        <f t="shared" si="67"/>
        <v>177.15535714285716</v>
      </c>
      <c r="AK153" s="156">
        <f t="shared" si="68"/>
        <v>196.83928571428572</v>
      </c>
      <c r="AL153" s="156">
        <f t="shared" si="69"/>
        <v>207.66544642857141</v>
      </c>
      <c r="AM153" s="156">
        <f t="shared" si="70"/>
        <v>231.2861607142857</v>
      </c>
      <c r="AN153" s="156">
        <f t="shared" si="71"/>
        <v>295.25892857142856</v>
      </c>
      <c r="AO153" s="156">
        <f t="shared" si="72"/>
        <v>238.1755357142857</v>
      </c>
      <c r="AP153" s="156">
        <f t="shared" si="73"/>
        <v>246.04910714285714</v>
      </c>
      <c r="AQ153" s="160">
        <f t="shared" si="74"/>
        <v>250.97008928571427</v>
      </c>
      <c r="AR153" s="156">
        <f t="shared" si="75"/>
        <v>240.14392857142857</v>
      </c>
      <c r="AS153" s="156">
        <f t="shared" si="76"/>
        <v>236.20714285714283</v>
      </c>
      <c r="AT153" s="156">
        <f t="shared" si="77"/>
        <v>250.97008928571427</v>
      </c>
      <c r="AU153" s="156">
        <f t="shared" si="78"/>
        <v>242.11232142857142</v>
      </c>
      <c r="AV153" s="156">
        <f t="shared" si="79"/>
        <v>236.20714285714283</v>
      </c>
    </row>
    <row r="154" spans="1:48" x14ac:dyDescent="0.3">
      <c r="A154" s="124">
        <v>38443</v>
      </c>
      <c r="B154" s="170">
        <f>_xll.GetPrice(B$2,  , "Mid", EOMONTH($A154, 0))</f>
        <v>220</v>
      </c>
      <c r="C154" s="151">
        <f>_xll.GetPrice(C$2,  , "Mid", EOMONTH($A154, 0))</f>
        <v>210</v>
      </c>
      <c r="D154" s="126">
        <f t="shared" si="80"/>
        <v>-10</v>
      </c>
      <c r="E154" s="151">
        <f>_xll.GetPrice(E$2,  , "Mid", EOMONTH($A154, 0))</f>
        <v>220</v>
      </c>
      <c r="F154" s="127">
        <f t="shared" si="81"/>
        <v>0</v>
      </c>
      <c r="G154" s="151">
        <f>_xll.GetPrice(G$2,  , "Mid", EOMONTH($A154, 0))</f>
        <v>199</v>
      </c>
      <c r="H154" s="127">
        <f t="shared" si="82"/>
        <v>-21</v>
      </c>
      <c r="I154" s="151">
        <f>_xll.GetPrice(I$2,  , "Mid", EOMONTH($A154, 0))</f>
        <v>265</v>
      </c>
      <c r="J154" s="127">
        <f t="shared" si="83"/>
        <v>45</v>
      </c>
      <c r="K154" s="151">
        <f>_xll.GetPrice(K$2,  , "Mid", EOMONTH($A154, 0))</f>
        <v>330</v>
      </c>
      <c r="L154" s="127">
        <f t="shared" si="84"/>
        <v>110</v>
      </c>
      <c r="M154" s="151">
        <f>_xll.GetPrice(M$2,  , "Mid", EOMONTH($A154, 0))</f>
        <v>265</v>
      </c>
      <c r="N154" s="127">
        <f t="shared" si="85"/>
        <v>45</v>
      </c>
      <c r="O154" s="127">
        <f t="shared" si="86"/>
        <v>0</v>
      </c>
      <c r="P154" s="151">
        <f>_xll.GetPrice(P$2,  , "Mid", EOMONTH($A154, 0))</f>
        <v>250</v>
      </c>
      <c r="Q154" s="127">
        <f t="shared" si="87"/>
        <v>51</v>
      </c>
      <c r="R154" s="127">
        <f t="shared" si="88"/>
        <v>-15</v>
      </c>
      <c r="S154" s="170">
        <f>_xll.GetPrice(S$2,  , "Mid", EOMONTH($A154, 0))</f>
        <v>270</v>
      </c>
      <c r="T154" s="126">
        <f t="shared" si="89"/>
        <v>50</v>
      </c>
      <c r="U154" s="151">
        <f>_xll.GetPrice(U$2,  , "Mid", EOMONTH($A154, 0))</f>
        <v>275</v>
      </c>
      <c r="V154" s="127">
        <f t="shared" si="90"/>
        <v>55</v>
      </c>
      <c r="W154" s="127">
        <f t="shared" si="91"/>
        <v>5</v>
      </c>
      <c r="X154" s="151">
        <f>_xll.GetPrice(X$2,  , "Mid", EOMONTH($A154, 0))</f>
        <v>265</v>
      </c>
      <c r="Y154" s="127">
        <f t="shared" si="92"/>
        <v>66</v>
      </c>
      <c r="Z154" s="127">
        <f t="shared" si="93"/>
        <v>-5</v>
      </c>
      <c r="AA154" s="151">
        <f>_xll.GetPrice(AA$2,  , "Mid", EOMONTH($A154, 0))</f>
        <v>270</v>
      </c>
      <c r="AB154" s="127">
        <f t="shared" si="94"/>
        <v>0</v>
      </c>
      <c r="AC154" s="151">
        <f>_xll.GetPrice(AC$2,  , "Mid", EOMONTH($A154, 0))</f>
        <v>270</v>
      </c>
      <c r="AD154" s="127">
        <f t="shared" si="95"/>
        <v>-5</v>
      </c>
      <c r="AE154" s="127">
        <f t="shared" si="96"/>
        <v>0</v>
      </c>
      <c r="AF154" s="151">
        <f>_xll.GetPrice(AF$2,  , "Mid", EOMONTH($A154, 0))</f>
        <v>260</v>
      </c>
      <c r="AG154" s="127">
        <f t="shared" si="97"/>
        <v>-5</v>
      </c>
      <c r="AH154" s="127">
        <f t="shared" si="98"/>
        <v>-10</v>
      </c>
      <c r="AI154" s="157">
        <f t="shared" si="66"/>
        <v>216.52321428571426</v>
      </c>
      <c r="AJ154" s="156">
        <f t="shared" si="67"/>
        <v>206.68124999999998</v>
      </c>
      <c r="AK154" s="156">
        <f t="shared" si="68"/>
        <v>216.52321428571426</v>
      </c>
      <c r="AL154" s="156">
        <f t="shared" si="69"/>
        <v>195.85508928571429</v>
      </c>
      <c r="AM154" s="156">
        <f t="shared" si="70"/>
        <v>260.81205357142858</v>
      </c>
      <c r="AN154" s="156">
        <f t="shared" si="71"/>
        <v>324.78482142857143</v>
      </c>
      <c r="AO154" s="156">
        <f t="shared" si="72"/>
        <v>260.81205357142858</v>
      </c>
      <c r="AP154" s="156">
        <f t="shared" si="73"/>
        <v>246.04910714285714</v>
      </c>
      <c r="AQ154" s="160">
        <f t="shared" si="74"/>
        <v>265.73303571428573</v>
      </c>
      <c r="AR154" s="156">
        <f t="shared" si="75"/>
        <v>270.65401785714283</v>
      </c>
      <c r="AS154" s="156">
        <f t="shared" si="76"/>
        <v>260.81205357142858</v>
      </c>
      <c r="AT154" s="156">
        <f t="shared" si="77"/>
        <v>265.73303571428573</v>
      </c>
      <c r="AU154" s="156">
        <f t="shared" si="78"/>
        <v>265.73303571428573</v>
      </c>
      <c r="AV154" s="156">
        <f t="shared" si="79"/>
        <v>255.89107142857142</v>
      </c>
    </row>
    <row r="155" spans="1:48" x14ac:dyDescent="0.3">
      <c r="A155" s="124">
        <v>38473</v>
      </c>
      <c r="B155" s="170">
        <f>_xll.GetPrice(B$2,  , "Mid", EOMONTH($A155, 0))</f>
        <v>180</v>
      </c>
      <c r="C155" s="151">
        <f>_xll.GetPrice(C$2,  , "Mid", EOMONTH($A155, 0))</f>
        <v>170</v>
      </c>
      <c r="D155" s="126">
        <f t="shared" si="80"/>
        <v>-10</v>
      </c>
      <c r="E155" s="151">
        <f>_xll.GetPrice(E$2,  , "Mid", EOMONTH($A155, 0))</f>
        <v>180</v>
      </c>
      <c r="F155" s="127">
        <f t="shared" si="81"/>
        <v>0</v>
      </c>
      <c r="G155" s="151">
        <f>_xll.GetPrice(G$2,  , "Mid", EOMONTH($A155, 0))</f>
        <v>151</v>
      </c>
      <c r="H155" s="127">
        <f t="shared" si="82"/>
        <v>-29</v>
      </c>
      <c r="I155" s="151">
        <f>_xll.GetPrice(I$2,  , "Mid", EOMONTH($A155, 0))</f>
        <v>195</v>
      </c>
      <c r="J155" s="127">
        <f t="shared" si="83"/>
        <v>15</v>
      </c>
      <c r="K155" s="151">
        <f>_xll.GetPrice(K$2,  , "Mid", EOMONTH($A155, 0))</f>
        <v>295</v>
      </c>
      <c r="L155" s="127">
        <f t="shared" si="84"/>
        <v>115</v>
      </c>
      <c r="M155" s="151">
        <f>_xll.GetPrice(M$2,  , "Mid", EOMONTH($A155, 0))</f>
        <v>220</v>
      </c>
      <c r="N155" s="127">
        <f t="shared" si="85"/>
        <v>40</v>
      </c>
      <c r="O155" s="127">
        <f t="shared" si="86"/>
        <v>25</v>
      </c>
      <c r="P155" s="151">
        <f>_xll.GetPrice(P$2,  , "Mid", EOMONTH($A155, 0))</f>
        <v>171</v>
      </c>
      <c r="Q155" s="127">
        <f t="shared" si="87"/>
        <v>20</v>
      </c>
      <c r="R155" s="127">
        <f t="shared" si="88"/>
        <v>-24</v>
      </c>
      <c r="S155" s="170">
        <f>_xll.GetPrice(S$2,  , "Mid", EOMONTH($A155, 0))</f>
        <v>212</v>
      </c>
      <c r="T155" s="126">
        <f t="shared" si="89"/>
        <v>32</v>
      </c>
      <c r="U155" s="151">
        <f>_xll.GetPrice(U$2,  , "Mid", EOMONTH($A155, 0))</f>
        <v>215</v>
      </c>
      <c r="V155" s="127">
        <f t="shared" si="90"/>
        <v>35</v>
      </c>
      <c r="W155" s="127">
        <f t="shared" si="91"/>
        <v>3</v>
      </c>
      <c r="X155" s="151">
        <f>_xll.GetPrice(X$2,  , "Mid", EOMONTH($A155, 0))</f>
        <v>205</v>
      </c>
      <c r="Y155" s="127">
        <f t="shared" si="92"/>
        <v>54</v>
      </c>
      <c r="Z155" s="127">
        <f t="shared" si="93"/>
        <v>-7</v>
      </c>
      <c r="AA155" s="151">
        <f>_xll.GetPrice(AA$2,  , "Mid", EOMONTH($A155, 0))</f>
        <v>205</v>
      </c>
      <c r="AB155" s="127">
        <f t="shared" si="94"/>
        <v>-7</v>
      </c>
      <c r="AC155" s="151">
        <f>_xll.GetPrice(AC$2,  , "Mid", EOMONTH($A155, 0))</f>
        <v>215</v>
      </c>
      <c r="AD155" s="127">
        <f t="shared" si="95"/>
        <v>0</v>
      </c>
      <c r="AE155" s="127">
        <f t="shared" si="96"/>
        <v>10</v>
      </c>
      <c r="AF155" s="151">
        <f>_xll.GetPrice(AF$2,  , "Mid", EOMONTH($A155, 0))</f>
        <v>205</v>
      </c>
      <c r="AG155" s="127">
        <f t="shared" si="97"/>
        <v>0</v>
      </c>
      <c r="AH155" s="127">
        <f t="shared" si="98"/>
        <v>-10</v>
      </c>
      <c r="AI155" s="157">
        <f t="shared" si="66"/>
        <v>177.15535714285716</v>
      </c>
      <c r="AJ155" s="156">
        <f t="shared" si="67"/>
        <v>167.31339285714284</v>
      </c>
      <c r="AK155" s="156">
        <f t="shared" si="68"/>
        <v>177.15535714285716</v>
      </c>
      <c r="AL155" s="156">
        <f t="shared" si="69"/>
        <v>148.61366071428571</v>
      </c>
      <c r="AM155" s="156">
        <f t="shared" si="70"/>
        <v>191.91830357142857</v>
      </c>
      <c r="AN155" s="156">
        <f t="shared" si="71"/>
        <v>290.3379464285714</v>
      </c>
      <c r="AO155" s="156">
        <f t="shared" si="72"/>
        <v>216.52321428571426</v>
      </c>
      <c r="AP155" s="156">
        <f t="shared" si="73"/>
        <v>168.29758928571428</v>
      </c>
      <c r="AQ155" s="160">
        <f t="shared" si="74"/>
        <v>208.64964285714285</v>
      </c>
      <c r="AR155" s="156">
        <f t="shared" si="75"/>
        <v>211.60223214285713</v>
      </c>
      <c r="AS155" s="156">
        <f t="shared" si="76"/>
        <v>201.76026785714285</v>
      </c>
      <c r="AT155" s="156">
        <f t="shared" si="77"/>
        <v>201.76026785714285</v>
      </c>
      <c r="AU155" s="156">
        <f t="shared" si="78"/>
        <v>211.60223214285713</v>
      </c>
      <c r="AV155" s="156">
        <f t="shared" si="79"/>
        <v>201.76026785714285</v>
      </c>
    </row>
    <row r="156" spans="1:48" x14ac:dyDescent="0.3">
      <c r="A156" s="124">
        <v>38504</v>
      </c>
      <c r="B156" s="170">
        <f>_xll.GetPrice(B$2,  , "Mid", EOMONTH($A156, 0))</f>
        <v>125</v>
      </c>
      <c r="C156" s="151">
        <f>_xll.GetPrice(C$2,  , "Mid", EOMONTH($A156, 0))</f>
        <v>115</v>
      </c>
      <c r="D156" s="126">
        <f t="shared" si="80"/>
        <v>-10</v>
      </c>
      <c r="E156" s="151">
        <f>_xll.GetPrice(E$2,  , "Mid", EOMONTH($A156, 0))</f>
        <v>120</v>
      </c>
      <c r="F156" s="127">
        <f t="shared" si="81"/>
        <v>-5</v>
      </c>
      <c r="G156" s="151">
        <f>_xll.GetPrice(G$2,  , "Mid", EOMONTH($A156, 0))</f>
        <v>130</v>
      </c>
      <c r="H156" s="127">
        <f t="shared" si="82"/>
        <v>5</v>
      </c>
      <c r="I156" s="151">
        <f>_xll.GetPrice(I$2,  , "Mid", EOMONTH($A156, 0))</f>
        <v>155</v>
      </c>
      <c r="J156" s="127">
        <f t="shared" si="83"/>
        <v>30</v>
      </c>
      <c r="K156" s="151">
        <f>_xll.GetPrice(K$2,  , "Mid", EOMONTH($A156, 0))</f>
        <v>235</v>
      </c>
      <c r="L156" s="127">
        <f t="shared" si="84"/>
        <v>110</v>
      </c>
      <c r="M156" s="151">
        <f>_xll.GetPrice(M$2,  , "Mid", EOMONTH($A156, 0))</f>
        <v>147</v>
      </c>
      <c r="N156" s="127">
        <f t="shared" si="85"/>
        <v>27</v>
      </c>
      <c r="O156" s="127">
        <f t="shared" si="86"/>
        <v>-8</v>
      </c>
      <c r="P156" s="151">
        <f>_xll.GetPrice(P$2,  , "Mid", EOMONTH($A156, 0))</f>
        <v>145</v>
      </c>
      <c r="Q156" s="127">
        <f t="shared" si="87"/>
        <v>15</v>
      </c>
      <c r="R156" s="127">
        <f t="shared" si="88"/>
        <v>-10</v>
      </c>
      <c r="S156" s="170">
        <f>_xll.GetPrice(S$2,  , "Mid", EOMONTH($A156, 0))</f>
        <v>140</v>
      </c>
      <c r="T156" s="126">
        <f t="shared" si="89"/>
        <v>15</v>
      </c>
      <c r="U156" s="151">
        <f>_xll.GetPrice(U$2,  , "Mid", EOMONTH($A156, 0))</f>
        <v>148</v>
      </c>
      <c r="V156" s="127">
        <f t="shared" si="90"/>
        <v>28</v>
      </c>
      <c r="W156" s="127">
        <f t="shared" si="91"/>
        <v>8</v>
      </c>
      <c r="X156" s="151">
        <f>_xll.GetPrice(X$2,  , "Mid", EOMONTH($A156, 0))</f>
        <v>150</v>
      </c>
      <c r="Y156" s="127">
        <f t="shared" si="92"/>
        <v>20</v>
      </c>
      <c r="Z156" s="127">
        <f t="shared" si="93"/>
        <v>10</v>
      </c>
      <c r="AA156" s="151">
        <f>_xll.GetPrice(AA$2,  , "Mid", EOMONTH($A156, 0))</f>
        <v>145</v>
      </c>
      <c r="AB156" s="127">
        <f t="shared" si="94"/>
        <v>5</v>
      </c>
      <c r="AC156" s="151">
        <f>_xll.GetPrice(AC$2,  , "Mid", EOMONTH($A156, 0))</f>
        <v>149</v>
      </c>
      <c r="AD156" s="127">
        <f t="shared" si="95"/>
        <v>1</v>
      </c>
      <c r="AE156" s="127">
        <f t="shared" si="96"/>
        <v>4</v>
      </c>
      <c r="AF156" s="151">
        <f>_xll.GetPrice(AF$2,  , "Mid", EOMONTH($A156, 0))</f>
        <v>150</v>
      </c>
      <c r="AG156" s="127">
        <f t="shared" si="97"/>
        <v>0</v>
      </c>
      <c r="AH156" s="127">
        <f t="shared" si="98"/>
        <v>1</v>
      </c>
      <c r="AI156" s="157">
        <f t="shared" si="66"/>
        <v>123.02455357142857</v>
      </c>
      <c r="AJ156" s="156">
        <f t="shared" si="67"/>
        <v>113.18258928571427</v>
      </c>
      <c r="AK156" s="156">
        <f t="shared" si="68"/>
        <v>118.10357142857141</v>
      </c>
      <c r="AL156" s="156">
        <f t="shared" si="69"/>
        <v>127.94553571428571</v>
      </c>
      <c r="AM156" s="156">
        <f t="shared" si="70"/>
        <v>152.55044642857143</v>
      </c>
      <c r="AN156" s="156">
        <f t="shared" si="71"/>
        <v>231.2861607142857</v>
      </c>
      <c r="AO156" s="156">
        <f t="shared" si="72"/>
        <v>144.676875</v>
      </c>
      <c r="AP156" s="156">
        <f t="shared" si="73"/>
        <v>142.70848214285715</v>
      </c>
      <c r="AQ156" s="160">
        <f t="shared" si="74"/>
        <v>137.78749999999999</v>
      </c>
      <c r="AR156" s="156">
        <f t="shared" si="75"/>
        <v>145.66107142857143</v>
      </c>
      <c r="AS156" s="156">
        <f t="shared" si="76"/>
        <v>147.62946428571428</v>
      </c>
      <c r="AT156" s="156">
        <f t="shared" si="77"/>
        <v>142.70848214285715</v>
      </c>
      <c r="AU156" s="156">
        <f t="shared" si="78"/>
        <v>146.64526785714284</v>
      </c>
      <c r="AV156" s="156">
        <f t="shared" si="79"/>
        <v>147.62946428571428</v>
      </c>
    </row>
    <row r="157" spans="1:48" x14ac:dyDescent="0.3">
      <c r="A157" s="124">
        <v>38534</v>
      </c>
      <c r="B157" s="170">
        <f>_xll.GetPrice(B$2,  , "Mid", EOMONTH($A157, 0))</f>
        <v>140</v>
      </c>
      <c r="C157" s="151">
        <f>_xll.GetPrice(C$2,  , "Mid", EOMONTH($A157, 0))</f>
        <v>130</v>
      </c>
      <c r="D157" s="126">
        <f t="shared" si="80"/>
        <v>-10</v>
      </c>
      <c r="E157" s="151">
        <f>_xll.GetPrice(E$2,  , "Mid", EOMONTH($A157, 0))</f>
        <v>140</v>
      </c>
      <c r="F157" s="127">
        <f t="shared" si="81"/>
        <v>0</v>
      </c>
      <c r="G157" s="151">
        <f>_xll.GetPrice(G$2,  , "Mid", EOMONTH($A157, 0))</f>
        <v>153</v>
      </c>
      <c r="H157" s="127">
        <f t="shared" si="82"/>
        <v>13</v>
      </c>
      <c r="I157" s="151">
        <f>_xll.GetPrice(I$2,  , "Mid", EOMONTH($A157, 0))</f>
        <v>165</v>
      </c>
      <c r="J157" s="127">
        <f t="shared" si="83"/>
        <v>25</v>
      </c>
      <c r="K157" s="151">
        <f>_xll.GetPrice(K$2,  , "Mid", EOMONTH($A157, 0))</f>
        <v>250</v>
      </c>
      <c r="L157" s="127">
        <f t="shared" si="84"/>
        <v>110</v>
      </c>
      <c r="M157" s="151">
        <f>_xll.GetPrice(M$2,  , "Mid", EOMONTH($A157, 0))</f>
        <v>170</v>
      </c>
      <c r="N157" s="127">
        <f t="shared" si="85"/>
        <v>30</v>
      </c>
      <c r="O157" s="127">
        <f t="shared" si="86"/>
        <v>5</v>
      </c>
      <c r="P157" s="151">
        <f>_xll.GetPrice(P$2,  , "Mid", EOMONTH($A157, 0))</f>
        <v>190</v>
      </c>
      <c r="Q157" s="127">
        <f t="shared" si="87"/>
        <v>37</v>
      </c>
      <c r="R157" s="127">
        <f t="shared" si="88"/>
        <v>25</v>
      </c>
      <c r="S157" s="170">
        <f>_xll.GetPrice(S$2,  , "Mid", EOMONTH($A157, 0))</f>
        <v>170</v>
      </c>
      <c r="T157" s="126">
        <f t="shared" si="89"/>
        <v>30</v>
      </c>
      <c r="U157" s="151">
        <f>_xll.GetPrice(U$2,  , "Mid", EOMONTH($A157, 0))</f>
        <v>177.5</v>
      </c>
      <c r="V157" s="127">
        <f t="shared" si="90"/>
        <v>37.5</v>
      </c>
      <c r="W157" s="127">
        <f t="shared" si="91"/>
        <v>7.5</v>
      </c>
      <c r="X157" s="151">
        <f>_xll.GetPrice(X$2,  , "Mid", EOMONTH($A157, 0))</f>
        <v>175</v>
      </c>
      <c r="Y157" s="127">
        <f t="shared" si="92"/>
        <v>22</v>
      </c>
      <c r="Z157" s="127">
        <f t="shared" si="93"/>
        <v>5</v>
      </c>
      <c r="AA157" s="151">
        <f>_xll.GetPrice(AA$2,  , "Mid", EOMONTH($A157, 0))</f>
        <v>170</v>
      </c>
      <c r="AB157" s="127">
        <f t="shared" si="94"/>
        <v>0</v>
      </c>
      <c r="AC157" s="151">
        <f>_xll.GetPrice(AC$2,  , "Mid", EOMONTH($A157, 0))</f>
        <v>170</v>
      </c>
      <c r="AD157" s="127">
        <f t="shared" si="95"/>
        <v>-7.5</v>
      </c>
      <c r="AE157" s="127">
        <f t="shared" si="96"/>
        <v>0</v>
      </c>
      <c r="AF157" s="151">
        <f>_xll.GetPrice(AF$2,  , "Mid", EOMONTH($A157, 0))</f>
        <v>175</v>
      </c>
      <c r="AG157" s="127">
        <f t="shared" si="97"/>
        <v>0</v>
      </c>
      <c r="AH157" s="127">
        <f t="shared" si="98"/>
        <v>5</v>
      </c>
      <c r="AI157" s="157">
        <f t="shared" si="66"/>
        <v>137.78749999999999</v>
      </c>
      <c r="AJ157" s="156">
        <f t="shared" si="67"/>
        <v>127.94553571428571</v>
      </c>
      <c r="AK157" s="156">
        <f t="shared" si="68"/>
        <v>137.78749999999999</v>
      </c>
      <c r="AL157" s="156">
        <f t="shared" si="69"/>
        <v>150.58205357142856</v>
      </c>
      <c r="AM157" s="156">
        <f t="shared" si="70"/>
        <v>162.39241071428572</v>
      </c>
      <c r="AN157" s="156">
        <f t="shared" si="71"/>
        <v>246.04910714285714</v>
      </c>
      <c r="AO157" s="156">
        <f t="shared" si="72"/>
        <v>167.31339285714284</v>
      </c>
      <c r="AP157" s="156">
        <f t="shared" si="73"/>
        <v>186.99732142857144</v>
      </c>
      <c r="AQ157" s="160">
        <f t="shared" si="74"/>
        <v>167.31339285714284</v>
      </c>
      <c r="AR157" s="156">
        <f t="shared" si="75"/>
        <v>174.69486607142855</v>
      </c>
      <c r="AS157" s="156">
        <f t="shared" si="76"/>
        <v>172.234375</v>
      </c>
      <c r="AT157" s="156">
        <f t="shared" si="77"/>
        <v>167.31339285714284</v>
      </c>
      <c r="AU157" s="156">
        <f t="shared" si="78"/>
        <v>167.31339285714284</v>
      </c>
      <c r="AV157" s="156">
        <f t="shared" si="79"/>
        <v>172.234375</v>
      </c>
    </row>
    <row r="158" spans="1:48" x14ac:dyDescent="0.3">
      <c r="A158" s="124">
        <v>38565</v>
      </c>
      <c r="B158" s="170">
        <f>_xll.GetPrice(B$2,  , "Mid", EOMONTH($A158, 0))</f>
        <v>195</v>
      </c>
      <c r="C158" s="151">
        <f>_xll.GetPrice(C$2,  , "Mid", EOMONTH($A158, 0))</f>
        <v>190</v>
      </c>
      <c r="D158" s="126">
        <f t="shared" si="80"/>
        <v>-5</v>
      </c>
      <c r="E158" s="151">
        <f>_xll.GetPrice(E$2,  , "Mid", EOMONTH($A158, 0))</f>
        <v>194</v>
      </c>
      <c r="F158" s="127">
        <f t="shared" si="81"/>
        <v>-1</v>
      </c>
      <c r="G158" s="151">
        <f>_xll.GetPrice(G$2,  , "Mid", EOMONTH($A158, 0))</f>
        <v>201</v>
      </c>
      <c r="H158" s="127">
        <f t="shared" si="82"/>
        <v>6</v>
      </c>
      <c r="I158" s="151">
        <f>_xll.GetPrice(I$2,  , "Mid", EOMONTH($A158, 0))</f>
        <v>235</v>
      </c>
      <c r="J158" s="127">
        <f t="shared" si="83"/>
        <v>40</v>
      </c>
      <c r="K158" s="151">
        <f>_xll.GetPrice(K$2,  , "Mid", EOMONTH($A158, 0))</f>
        <v>290</v>
      </c>
      <c r="L158" s="127">
        <f t="shared" si="84"/>
        <v>95</v>
      </c>
      <c r="M158" s="151">
        <f>_xll.GetPrice(M$2,  , "Mid", EOMONTH($A158, 0))</f>
        <v>220</v>
      </c>
      <c r="N158" s="127">
        <f t="shared" si="85"/>
        <v>26</v>
      </c>
      <c r="O158" s="127">
        <f t="shared" si="86"/>
        <v>-15</v>
      </c>
      <c r="P158" s="151">
        <f>_xll.GetPrice(P$2,  , "Mid", EOMONTH($A158, 0))</f>
        <v>242</v>
      </c>
      <c r="Q158" s="127">
        <f t="shared" si="87"/>
        <v>41</v>
      </c>
      <c r="R158" s="127">
        <f t="shared" si="88"/>
        <v>7</v>
      </c>
      <c r="S158" s="170">
        <f>_xll.GetPrice(S$2,  , "Mid", EOMONTH($A158, 0))</f>
        <v>230</v>
      </c>
      <c r="T158" s="126">
        <f t="shared" si="89"/>
        <v>35</v>
      </c>
      <c r="U158" s="151">
        <f>_xll.GetPrice(U$2,  , "Mid", EOMONTH($A158, 0))</f>
        <v>240</v>
      </c>
      <c r="V158" s="127">
        <f t="shared" si="90"/>
        <v>46</v>
      </c>
      <c r="W158" s="127">
        <f t="shared" si="91"/>
        <v>10</v>
      </c>
      <c r="X158" s="151">
        <f>_xll.GetPrice(X$2,  , "Mid", EOMONTH($A158, 0))</f>
        <v>237</v>
      </c>
      <c r="Y158" s="127">
        <f t="shared" si="92"/>
        <v>36</v>
      </c>
      <c r="Z158" s="127">
        <f t="shared" si="93"/>
        <v>7</v>
      </c>
      <c r="AA158" s="151">
        <f>_xll.GetPrice(AA$2,  , "Mid", EOMONTH($A158, 0))</f>
        <v>230</v>
      </c>
      <c r="AB158" s="127">
        <f t="shared" si="94"/>
        <v>0</v>
      </c>
      <c r="AC158" s="151">
        <f>_xll.GetPrice(AC$2,  , "Mid", EOMONTH($A158, 0))</f>
        <v>230</v>
      </c>
      <c r="AD158" s="127">
        <f t="shared" si="95"/>
        <v>-10</v>
      </c>
      <c r="AE158" s="127">
        <f t="shared" si="96"/>
        <v>0</v>
      </c>
      <c r="AF158" s="151">
        <f>_xll.GetPrice(AF$2,  , "Mid", EOMONTH($A158, 0))</f>
        <v>240</v>
      </c>
      <c r="AG158" s="127">
        <f t="shared" si="97"/>
        <v>3</v>
      </c>
      <c r="AH158" s="127">
        <f t="shared" si="98"/>
        <v>10</v>
      </c>
      <c r="AI158" s="157">
        <f t="shared" si="66"/>
        <v>191.91830357142857</v>
      </c>
      <c r="AJ158" s="156">
        <f t="shared" si="67"/>
        <v>186.99732142857144</v>
      </c>
      <c r="AK158" s="156">
        <f t="shared" si="68"/>
        <v>190.93410714285713</v>
      </c>
      <c r="AL158" s="156">
        <f t="shared" si="69"/>
        <v>197.82348214285713</v>
      </c>
      <c r="AM158" s="156">
        <f t="shared" si="70"/>
        <v>231.2861607142857</v>
      </c>
      <c r="AN158" s="156">
        <f t="shared" si="71"/>
        <v>285.4169642857143</v>
      </c>
      <c r="AO158" s="156">
        <f t="shared" si="72"/>
        <v>216.52321428571426</v>
      </c>
      <c r="AP158" s="156">
        <f t="shared" si="73"/>
        <v>238.1755357142857</v>
      </c>
      <c r="AQ158" s="160">
        <f t="shared" si="74"/>
        <v>226.36517857142854</v>
      </c>
      <c r="AR158" s="156">
        <f t="shared" si="75"/>
        <v>236.20714285714283</v>
      </c>
      <c r="AS158" s="156">
        <f t="shared" si="76"/>
        <v>233.25455357142857</v>
      </c>
      <c r="AT158" s="156">
        <f t="shared" si="77"/>
        <v>226.36517857142854</v>
      </c>
      <c r="AU158" s="156">
        <f t="shared" si="78"/>
        <v>226.36517857142854</v>
      </c>
      <c r="AV158" s="156">
        <f t="shared" si="79"/>
        <v>236.20714285714283</v>
      </c>
    </row>
    <row r="159" spans="1:48" x14ac:dyDescent="0.3">
      <c r="A159" s="124">
        <v>38596</v>
      </c>
      <c r="B159" s="170">
        <f>_xll.GetPrice(B$2,  , "Mid", EOMONTH($A159, 0))</f>
        <v>245</v>
      </c>
      <c r="C159" s="151">
        <f>_xll.GetPrice(C$2,  , "Mid", EOMONTH($A159, 0))</f>
        <v>240</v>
      </c>
      <c r="D159" s="126">
        <f t="shared" si="80"/>
        <v>-5</v>
      </c>
      <c r="E159" s="151">
        <f>_xll.GetPrice(E$2,  , "Mid", EOMONTH($A159, 0))</f>
        <v>239</v>
      </c>
      <c r="F159" s="127">
        <f t="shared" si="81"/>
        <v>-6</v>
      </c>
      <c r="G159" s="151">
        <f>_xll.GetPrice(G$2,  , "Mid", EOMONTH($A159, 0))</f>
        <v>204</v>
      </c>
      <c r="H159" s="127">
        <f t="shared" si="82"/>
        <v>-41</v>
      </c>
      <c r="I159" s="151">
        <f>_xll.GetPrice(I$2,  , "Mid", EOMONTH($A159, 0))</f>
        <v>275</v>
      </c>
      <c r="J159" s="127">
        <f t="shared" si="83"/>
        <v>30</v>
      </c>
      <c r="K159" s="151">
        <f>_xll.GetPrice(K$2,  , "Mid", EOMONTH($A159, 0))</f>
        <v>350</v>
      </c>
      <c r="L159" s="127">
        <f t="shared" si="84"/>
        <v>105</v>
      </c>
      <c r="M159" s="151">
        <f>_xll.GetPrice(M$2,  , "Mid", EOMONTH($A159, 0))</f>
        <v>269</v>
      </c>
      <c r="N159" s="127">
        <f t="shared" si="85"/>
        <v>30</v>
      </c>
      <c r="O159" s="127">
        <f t="shared" si="86"/>
        <v>-6</v>
      </c>
      <c r="P159" s="151">
        <f>_xll.GetPrice(P$2,  , "Mid", EOMONTH($A159, 0))</f>
        <v>245</v>
      </c>
      <c r="Q159" s="127">
        <f t="shared" si="87"/>
        <v>41</v>
      </c>
      <c r="R159" s="127">
        <f t="shared" si="88"/>
        <v>-30</v>
      </c>
      <c r="S159" s="170">
        <f>_xll.GetPrice(S$2,  , "Mid", EOMONTH($A159, 0))</f>
        <v>280</v>
      </c>
      <c r="T159" s="126">
        <f t="shared" si="89"/>
        <v>35</v>
      </c>
      <c r="U159" s="151">
        <f>_xll.GetPrice(U$2,  , "Mid", EOMONTH($A159, 0))</f>
        <v>291</v>
      </c>
      <c r="V159" s="127">
        <f t="shared" si="90"/>
        <v>52</v>
      </c>
      <c r="W159" s="127">
        <f t="shared" si="91"/>
        <v>11</v>
      </c>
      <c r="X159" s="151">
        <f>_xll.GetPrice(X$2,  , "Mid", EOMONTH($A159, 0))</f>
        <v>270</v>
      </c>
      <c r="Y159" s="127">
        <f t="shared" si="92"/>
        <v>66</v>
      </c>
      <c r="Z159" s="127">
        <f t="shared" si="93"/>
        <v>-10</v>
      </c>
      <c r="AA159" s="151">
        <f>_xll.GetPrice(AA$2,  , "Mid", EOMONTH($A159, 0))</f>
        <v>285</v>
      </c>
      <c r="AB159" s="127">
        <f t="shared" si="94"/>
        <v>5</v>
      </c>
      <c r="AC159" s="151">
        <f>_xll.GetPrice(AC$2,  , "Mid", EOMONTH($A159, 0))</f>
        <v>280</v>
      </c>
      <c r="AD159" s="127">
        <f t="shared" si="95"/>
        <v>-11</v>
      </c>
      <c r="AE159" s="127">
        <f t="shared" si="96"/>
        <v>-5</v>
      </c>
      <c r="AF159" s="151">
        <f>_xll.GetPrice(AF$2,  , "Mid", EOMONTH($A159, 0))</f>
        <v>270</v>
      </c>
      <c r="AG159" s="127">
        <f t="shared" si="97"/>
        <v>0</v>
      </c>
      <c r="AH159" s="127">
        <f t="shared" si="98"/>
        <v>-10</v>
      </c>
      <c r="AI159" s="157">
        <f t="shared" si="66"/>
        <v>241.12812499999998</v>
      </c>
      <c r="AJ159" s="156">
        <f t="shared" si="67"/>
        <v>236.20714285714283</v>
      </c>
      <c r="AK159" s="156">
        <f t="shared" si="68"/>
        <v>235.22294642857142</v>
      </c>
      <c r="AL159" s="156">
        <f t="shared" si="69"/>
        <v>200.77607142857141</v>
      </c>
      <c r="AM159" s="156">
        <f t="shared" si="70"/>
        <v>270.65401785714283</v>
      </c>
      <c r="AN159" s="156">
        <f t="shared" si="71"/>
        <v>344.46875</v>
      </c>
      <c r="AO159" s="156">
        <f t="shared" si="72"/>
        <v>264.74883928571427</v>
      </c>
      <c r="AP159" s="156">
        <f t="shared" si="73"/>
        <v>241.12812499999998</v>
      </c>
      <c r="AQ159" s="160">
        <f t="shared" si="74"/>
        <v>275.57499999999999</v>
      </c>
      <c r="AR159" s="156">
        <f t="shared" si="75"/>
        <v>286.40116071428571</v>
      </c>
      <c r="AS159" s="156">
        <f t="shared" si="76"/>
        <v>265.73303571428573</v>
      </c>
      <c r="AT159" s="156">
        <f t="shared" si="77"/>
        <v>280.49598214285709</v>
      </c>
      <c r="AU159" s="156">
        <f t="shared" si="78"/>
        <v>275.57499999999999</v>
      </c>
      <c r="AV159" s="156">
        <f t="shared" si="79"/>
        <v>265.73303571428573</v>
      </c>
    </row>
    <row r="160" spans="1:48" x14ac:dyDescent="0.3">
      <c r="A160" s="124">
        <v>38626</v>
      </c>
      <c r="B160" s="170">
        <f>_xll.GetPrice(B$2,  , "Mid", EOMONTH($A160, 0))</f>
        <v>205</v>
      </c>
      <c r="C160" s="151">
        <f>_xll.GetPrice(C$2,  , "Mid", EOMONTH($A160, 0))</f>
        <v>200</v>
      </c>
      <c r="D160" s="126">
        <f t="shared" si="80"/>
        <v>-5</v>
      </c>
      <c r="E160" s="151">
        <f>_xll.GetPrice(E$2,  , "Mid", EOMONTH($A160, 0))</f>
        <v>200</v>
      </c>
      <c r="F160" s="127">
        <f t="shared" si="81"/>
        <v>-5</v>
      </c>
      <c r="G160" s="151">
        <f>_xll.GetPrice(G$2,  , "Mid", EOMONTH($A160, 0))</f>
        <v>199</v>
      </c>
      <c r="H160" s="127">
        <f t="shared" si="82"/>
        <v>-6</v>
      </c>
      <c r="I160" s="151">
        <f>_xll.GetPrice(I$2,  , "Mid", EOMONTH($A160, 0))</f>
        <v>230</v>
      </c>
      <c r="J160" s="127">
        <f t="shared" si="83"/>
        <v>25</v>
      </c>
      <c r="K160" s="151">
        <f>_xll.GetPrice(K$2,  , "Mid", EOMONTH($A160, 0))</f>
        <v>300</v>
      </c>
      <c r="L160" s="127">
        <f t="shared" si="84"/>
        <v>95</v>
      </c>
      <c r="M160" s="151">
        <f>_xll.GetPrice(M$2,  , "Mid", EOMONTH($A160, 0))</f>
        <v>215</v>
      </c>
      <c r="N160" s="127">
        <f t="shared" si="85"/>
        <v>15</v>
      </c>
      <c r="O160" s="127">
        <f t="shared" si="86"/>
        <v>-15</v>
      </c>
      <c r="P160" s="151">
        <f>_xll.GetPrice(P$2,  , "Mid", EOMONTH($A160, 0))</f>
        <v>220</v>
      </c>
      <c r="Q160" s="127">
        <f t="shared" si="87"/>
        <v>21</v>
      </c>
      <c r="R160" s="127">
        <f t="shared" si="88"/>
        <v>-10</v>
      </c>
      <c r="S160" s="170">
        <f>_xll.GetPrice(S$2,  , "Mid", EOMONTH($A160, 0))</f>
        <v>235</v>
      </c>
      <c r="T160" s="126">
        <f t="shared" si="89"/>
        <v>30</v>
      </c>
      <c r="U160" s="151">
        <f>_xll.GetPrice(U$2,  , "Mid", EOMONTH($A160, 0))</f>
        <v>230</v>
      </c>
      <c r="V160" s="127">
        <f t="shared" si="90"/>
        <v>30</v>
      </c>
      <c r="W160" s="127">
        <f t="shared" si="91"/>
        <v>-5</v>
      </c>
      <c r="X160" s="151">
        <f>_xll.GetPrice(X$2,  , "Mid", EOMONTH($A160, 0))</f>
        <v>235</v>
      </c>
      <c r="Y160" s="127">
        <f t="shared" si="92"/>
        <v>36</v>
      </c>
      <c r="Z160" s="127">
        <f t="shared" si="93"/>
        <v>0</v>
      </c>
      <c r="AA160" s="151">
        <f>_xll.GetPrice(AA$2,  , "Mid", EOMONTH($A160, 0))</f>
        <v>235</v>
      </c>
      <c r="AB160" s="127">
        <f t="shared" si="94"/>
        <v>0</v>
      </c>
      <c r="AC160" s="151">
        <f>_xll.GetPrice(AC$2,  , "Mid", EOMONTH($A160, 0))</f>
        <v>220</v>
      </c>
      <c r="AD160" s="127">
        <f t="shared" si="95"/>
        <v>-10</v>
      </c>
      <c r="AE160" s="127">
        <f t="shared" si="96"/>
        <v>-15</v>
      </c>
      <c r="AF160" s="151">
        <f>_xll.GetPrice(AF$2,  , "Mid", EOMONTH($A160, 0))</f>
        <v>235</v>
      </c>
      <c r="AG160" s="127">
        <f t="shared" si="97"/>
        <v>0</v>
      </c>
      <c r="AH160" s="127">
        <f t="shared" si="98"/>
        <v>15</v>
      </c>
      <c r="AI160" s="157">
        <f t="shared" si="66"/>
        <v>201.76026785714285</v>
      </c>
      <c r="AJ160" s="156">
        <f t="shared" si="67"/>
        <v>196.83928571428572</v>
      </c>
      <c r="AK160" s="156">
        <f t="shared" si="68"/>
        <v>196.83928571428572</v>
      </c>
      <c r="AL160" s="156">
        <f t="shared" si="69"/>
        <v>195.85508928571429</v>
      </c>
      <c r="AM160" s="156">
        <f t="shared" si="70"/>
        <v>226.36517857142854</v>
      </c>
      <c r="AN160" s="156">
        <f t="shared" si="71"/>
        <v>295.25892857142856</v>
      </c>
      <c r="AO160" s="156">
        <f t="shared" si="72"/>
        <v>211.60223214285713</v>
      </c>
      <c r="AP160" s="156">
        <f t="shared" si="73"/>
        <v>216.52321428571426</v>
      </c>
      <c r="AQ160" s="160">
        <f t="shared" si="74"/>
        <v>231.2861607142857</v>
      </c>
      <c r="AR160" s="156">
        <f t="shared" si="75"/>
        <v>226.36517857142854</v>
      </c>
      <c r="AS160" s="156">
        <f t="shared" si="76"/>
        <v>231.2861607142857</v>
      </c>
      <c r="AT160" s="156">
        <f t="shared" si="77"/>
        <v>231.2861607142857</v>
      </c>
      <c r="AU160" s="156">
        <f t="shared" si="78"/>
        <v>216.52321428571426</v>
      </c>
      <c r="AV160" s="156">
        <f t="shared" si="79"/>
        <v>231.2861607142857</v>
      </c>
    </row>
    <row r="161" spans="1:48" x14ac:dyDescent="0.3">
      <c r="A161" s="124">
        <v>38657</v>
      </c>
      <c r="B161" s="170">
        <f>_xll.GetPrice(B$2,  , "Mid", EOMONTH($A161, 0))</f>
        <v>250</v>
      </c>
      <c r="C161" s="151">
        <f>_xll.GetPrice(C$2,  , "Mid", EOMONTH($A161, 0))</f>
        <v>245</v>
      </c>
      <c r="D161" s="126">
        <f t="shared" si="80"/>
        <v>-5</v>
      </c>
      <c r="E161" s="151">
        <f>_xll.GetPrice(E$2,  , "Mid", EOMONTH($A161, 0))</f>
        <v>250</v>
      </c>
      <c r="F161" s="127">
        <f t="shared" si="81"/>
        <v>0</v>
      </c>
      <c r="G161" s="151">
        <f>_xll.GetPrice(G$2,  , "Mid", EOMONTH($A161, 0))</f>
        <v>210</v>
      </c>
      <c r="H161" s="127">
        <f t="shared" si="82"/>
        <v>-40</v>
      </c>
      <c r="I161" s="151">
        <f>_xll.GetPrice(I$2,  , "Mid", EOMONTH($A161, 0))</f>
        <v>265</v>
      </c>
      <c r="J161" s="127">
        <f t="shared" si="83"/>
        <v>15</v>
      </c>
      <c r="K161" s="151">
        <f>_xll.GetPrice(K$2,  , "Mid", EOMONTH($A161, 0))</f>
        <v>350</v>
      </c>
      <c r="L161" s="127">
        <f t="shared" si="84"/>
        <v>100</v>
      </c>
      <c r="M161" s="151">
        <f>_xll.GetPrice(M$2,  , "Mid", EOMONTH($A161, 0))</f>
        <v>250</v>
      </c>
      <c r="N161" s="127">
        <f t="shared" si="85"/>
        <v>0</v>
      </c>
      <c r="O161" s="127">
        <f t="shared" si="86"/>
        <v>-15</v>
      </c>
      <c r="P161" s="151">
        <f>_xll.GetPrice(P$2,  , "Mid", EOMONTH($A161, 0))</f>
        <v>240</v>
      </c>
      <c r="Q161" s="127">
        <f t="shared" si="87"/>
        <v>30</v>
      </c>
      <c r="R161" s="127">
        <f t="shared" si="88"/>
        <v>-25</v>
      </c>
      <c r="S161" s="170">
        <f>_xll.GetPrice(S$2,  , "Mid", EOMONTH($A161, 0))</f>
        <v>285</v>
      </c>
      <c r="T161" s="126">
        <f t="shared" si="89"/>
        <v>35</v>
      </c>
      <c r="U161" s="151">
        <f>_xll.GetPrice(U$2,  , "Mid", EOMONTH($A161, 0))</f>
        <v>285</v>
      </c>
      <c r="V161" s="127">
        <f t="shared" si="90"/>
        <v>35</v>
      </c>
      <c r="W161" s="127">
        <f t="shared" si="91"/>
        <v>0</v>
      </c>
      <c r="X161" s="151">
        <f>_xll.GetPrice(X$2,  , "Mid", EOMONTH($A161, 0))</f>
        <v>280</v>
      </c>
      <c r="Y161" s="127">
        <f t="shared" si="92"/>
        <v>70</v>
      </c>
      <c r="Z161" s="127">
        <f t="shared" si="93"/>
        <v>-5</v>
      </c>
      <c r="AA161" s="151">
        <f>_xll.GetPrice(AA$2,  , "Mid", EOMONTH($A161, 0))</f>
        <v>285</v>
      </c>
      <c r="AB161" s="127">
        <f t="shared" si="94"/>
        <v>0</v>
      </c>
      <c r="AC161" s="151">
        <f>_xll.GetPrice(AC$2,  , "Mid", EOMONTH($A161, 0))</f>
        <v>285</v>
      </c>
      <c r="AD161" s="127">
        <f t="shared" si="95"/>
        <v>0</v>
      </c>
      <c r="AE161" s="127">
        <f t="shared" si="96"/>
        <v>0</v>
      </c>
      <c r="AF161" s="151">
        <f>_xll.GetPrice(AF$2,  , "Mid", EOMONTH($A161, 0))</f>
        <v>275</v>
      </c>
      <c r="AG161" s="127">
        <f t="shared" si="97"/>
        <v>-5</v>
      </c>
      <c r="AH161" s="127">
        <f t="shared" si="98"/>
        <v>-10</v>
      </c>
      <c r="AI161" s="157">
        <f t="shared" si="66"/>
        <v>246.04910714285714</v>
      </c>
      <c r="AJ161" s="156">
        <f t="shared" si="67"/>
        <v>241.12812499999998</v>
      </c>
      <c r="AK161" s="156">
        <f t="shared" si="68"/>
        <v>246.04910714285714</v>
      </c>
      <c r="AL161" s="156">
        <f t="shared" si="69"/>
        <v>206.68124999999998</v>
      </c>
      <c r="AM161" s="156">
        <f t="shared" si="70"/>
        <v>260.81205357142858</v>
      </c>
      <c r="AN161" s="156">
        <f t="shared" si="71"/>
        <v>344.46875</v>
      </c>
      <c r="AO161" s="156">
        <f t="shared" si="72"/>
        <v>246.04910714285714</v>
      </c>
      <c r="AP161" s="156">
        <f t="shared" si="73"/>
        <v>236.20714285714283</v>
      </c>
      <c r="AQ161" s="160">
        <f t="shared" si="74"/>
        <v>280.49598214285709</v>
      </c>
      <c r="AR161" s="156">
        <f t="shared" si="75"/>
        <v>280.49598214285709</v>
      </c>
      <c r="AS161" s="156">
        <f t="shared" si="76"/>
        <v>275.57499999999999</v>
      </c>
      <c r="AT161" s="156">
        <f t="shared" si="77"/>
        <v>280.49598214285709</v>
      </c>
      <c r="AU161" s="156">
        <f t="shared" si="78"/>
        <v>280.49598214285709</v>
      </c>
      <c r="AV161" s="156">
        <f t="shared" si="79"/>
        <v>270.65401785714283</v>
      </c>
    </row>
    <row r="162" spans="1:48" x14ac:dyDescent="0.3">
      <c r="A162" s="124">
        <v>38687</v>
      </c>
      <c r="B162" s="170">
        <f>_xll.GetPrice(B$2,  , "Mid", EOMONTH($A162, 0))</f>
        <v>242</v>
      </c>
      <c r="C162" s="151">
        <f>_xll.GetPrice(C$2,  , "Mid", EOMONTH($A162, 0))</f>
        <v>240</v>
      </c>
      <c r="D162" s="126">
        <f t="shared" si="80"/>
        <v>-2</v>
      </c>
      <c r="E162" s="151">
        <f>_xll.GetPrice(E$2,  , "Mid", EOMONTH($A162, 0))</f>
        <v>245</v>
      </c>
      <c r="F162" s="127">
        <f t="shared" si="81"/>
        <v>3</v>
      </c>
      <c r="G162" s="151">
        <f>_xll.GetPrice(G$2,  , "Mid", EOMONTH($A162, 0))</f>
        <v>200</v>
      </c>
      <c r="H162" s="127">
        <f t="shared" si="82"/>
        <v>-42</v>
      </c>
      <c r="I162" s="151">
        <f>_xll.GetPrice(I$2,  , "Mid", EOMONTH($A162, 0))</f>
        <v>249</v>
      </c>
      <c r="J162" s="127">
        <f t="shared" si="83"/>
        <v>7</v>
      </c>
      <c r="K162" s="151">
        <f>_xll.GetPrice(K$2,  , "Mid", EOMONTH($A162, 0))</f>
        <v>340</v>
      </c>
      <c r="L162" s="127">
        <f t="shared" si="84"/>
        <v>98</v>
      </c>
      <c r="M162" s="151">
        <f>_xll.GetPrice(M$2,  , "Mid", EOMONTH($A162, 0))</f>
        <v>237.5</v>
      </c>
      <c r="N162" s="127">
        <f t="shared" si="85"/>
        <v>-7.5</v>
      </c>
      <c r="O162" s="127">
        <f t="shared" si="86"/>
        <v>-11.5</v>
      </c>
      <c r="P162" s="151">
        <f>_xll.GetPrice(P$2,  , "Mid", EOMONTH($A162, 0))</f>
        <v>214</v>
      </c>
      <c r="Q162" s="127">
        <f t="shared" si="87"/>
        <v>14</v>
      </c>
      <c r="R162" s="127">
        <f t="shared" si="88"/>
        <v>-35</v>
      </c>
      <c r="S162" s="170">
        <f>_xll.GetPrice(S$2,  , "Mid", EOMONTH($A162, 0))</f>
        <v>280</v>
      </c>
      <c r="T162" s="126">
        <f t="shared" si="89"/>
        <v>38</v>
      </c>
      <c r="U162" s="151">
        <f>_xll.GetPrice(U$2,  , "Mid", EOMONTH($A162, 0))</f>
        <v>280</v>
      </c>
      <c r="V162" s="127">
        <f t="shared" si="90"/>
        <v>35</v>
      </c>
      <c r="W162" s="127">
        <f t="shared" si="91"/>
        <v>0</v>
      </c>
      <c r="X162" s="151">
        <f>_xll.GetPrice(X$2,  , "Mid", EOMONTH($A162, 0))</f>
        <v>270</v>
      </c>
      <c r="Y162" s="127">
        <f t="shared" si="92"/>
        <v>70</v>
      </c>
      <c r="Z162" s="127">
        <f t="shared" si="93"/>
        <v>-10</v>
      </c>
      <c r="AA162" s="151">
        <f>_xll.GetPrice(AA$2,  , "Mid", EOMONTH($A162, 0))</f>
        <v>280</v>
      </c>
      <c r="AB162" s="127">
        <f t="shared" si="94"/>
        <v>0</v>
      </c>
      <c r="AC162" s="151">
        <f>_xll.GetPrice(AC$2,  , "Mid", EOMONTH($A162, 0))</f>
        <v>275</v>
      </c>
      <c r="AD162" s="127">
        <f t="shared" si="95"/>
        <v>-5</v>
      </c>
      <c r="AE162" s="127">
        <f t="shared" si="96"/>
        <v>-5</v>
      </c>
      <c r="AF162" s="151">
        <f>_xll.GetPrice(AF$2,  , "Mid", EOMONTH($A162, 0))</f>
        <v>270</v>
      </c>
      <c r="AG162" s="127">
        <f t="shared" si="97"/>
        <v>0</v>
      </c>
      <c r="AH162" s="127">
        <f t="shared" si="98"/>
        <v>-5</v>
      </c>
      <c r="AI162" s="157">
        <f t="shared" si="66"/>
        <v>238.1755357142857</v>
      </c>
      <c r="AJ162" s="156">
        <f t="shared" si="67"/>
        <v>236.20714285714283</v>
      </c>
      <c r="AK162" s="156">
        <f t="shared" si="68"/>
        <v>241.12812499999998</v>
      </c>
      <c r="AL162" s="156">
        <f t="shared" si="69"/>
        <v>196.83928571428572</v>
      </c>
      <c r="AM162" s="156">
        <f t="shared" si="70"/>
        <v>245.0649107142857</v>
      </c>
      <c r="AN162" s="156">
        <f t="shared" si="71"/>
        <v>334.62678571428569</v>
      </c>
      <c r="AO162" s="156">
        <f t="shared" si="72"/>
        <v>233.74665178571428</v>
      </c>
      <c r="AP162" s="156">
        <f t="shared" si="73"/>
        <v>210.6180357142857</v>
      </c>
      <c r="AQ162" s="160">
        <f t="shared" si="74"/>
        <v>275.57499999999999</v>
      </c>
      <c r="AR162" s="156">
        <f t="shared" si="75"/>
        <v>275.57499999999999</v>
      </c>
      <c r="AS162" s="156">
        <f t="shared" si="76"/>
        <v>265.73303571428573</v>
      </c>
      <c r="AT162" s="156">
        <f t="shared" si="77"/>
        <v>275.57499999999999</v>
      </c>
      <c r="AU162" s="156">
        <f t="shared" si="78"/>
        <v>270.65401785714283</v>
      </c>
      <c r="AV162" s="156">
        <f t="shared" si="79"/>
        <v>265.73303571428573</v>
      </c>
    </row>
    <row r="163" spans="1:48" x14ac:dyDescent="0.3">
      <c r="A163" s="124">
        <v>38718</v>
      </c>
      <c r="B163" s="170">
        <f>_xll.GetPrice(B$2,  , "Mid", EOMONTH($A163, 0))</f>
        <v>220</v>
      </c>
      <c r="C163" s="151">
        <f>_xll.GetPrice(C$2,  , "Mid", EOMONTH($A163, 0))</f>
        <v>218</v>
      </c>
      <c r="D163" s="126">
        <f t="shared" si="80"/>
        <v>-2</v>
      </c>
      <c r="E163" s="151">
        <f>_xll.GetPrice(E$2,  , "Mid", EOMONTH($A163, 0))</f>
        <v>215</v>
      </c>
      <c r="F163" s="127">
        <f t="shared" si="81"/>
        <v>-5</v>
      </c>
      <c r="G163" s="151">
        <f>_xll.GetPrice(G$2,  , "Mid", EOMONTH($A163, 0))</f>
        <v>201</v>
      </c>
      <c r="H163" s="127">
        <f t="shared" si="82"/>
        <v>-19</v>
      </c>
      <c r="I163" s="151">
        <f>_xll.GetPrice(I$2,  , "Mid", EOMONTH($A163, 0))</f>
        <v>225</v>
      </c>
      <c r="J163" s="127">
        <f t="shared" si="83"/>
        <v>5</v>
      </c>
      <c r="K163" s="151">
        <f>_xll.GetPrice(K$2,  , "Mid", EOMONTH($A163, 0))</f>
        <v>310</v>
      </c>
      <c r="L163" s="127">
        <f t="shared" si="84"/>
        <v>90</v>
      </c>
      <c r="M163" s="151">
        <f>_xll.GetPrice(M$2,  , "Mid", EOMONTH($A163, 0))</f>
        <v>225</v>
      </c>
      <c r="N163" s="127">
        <f t="shared" si="85"/>
        <v>10</v>
      </c>
      <c r="O163" s="127">
        <f t="shared" si="86"/>
        <v>0</v>
      </c>
      <c r="P163" s="151">
        <f>_xll.GetPrice(P$2,  , "Mid", EOMONTH($A163, 0))</f>
        <v>230</v>
      </c>
      <c r="Q163" s="127">
        <f t="shared" si="87"/>
        <v>29</v>
      </c>
      <c r="R163" s="127">
        <f t="shared" si="88"/>
        <v>5</v>
      </c>
      <c r="S163" s="170">
        <f>_xll.GetPrice(S$2,  , "Mid", EOMONTH($A163, 0))</f>
        <v>240</v>
      </c>
      <c r="T163" s="126">
        <f t="shared" si="89"/>
        <v>20</v>
      </c>
      <c r="U163" s="151">
        <f>_xll.GetPrice(U$2,  , "Mid", EOMONTH($A163, 0))</f>
        <v>255</v>
      </c>
      <c r="V163" s="127">
        <f t="shared" si="90"/>
        <v>40</v>
      </c>
      <c r="W163" s="127">
        <f t="shared" si="91"/>
        <v>15</v>
      </c>
      <c r="X163" s="151">
        <f>_xll.GetPrice(X$2,  , "Mid", EOMONTH($A163, 0))</f>
        <v>236</v>
      </c>
      <c r="Y163" s="127">
        <f t="shared" si="92"/>
        <v>35</v>
      </c>
      <c r="Z163" s="127">
        <f t="shared" si="93"/>
        <v>-4</v>
      </c>
      <c r="AA163" s="151">
        <f>_xll.GetPrice(AA$2,  , "Mid", EOMONTH($A163, 0))</f>
        <v>240</v>
      </c>
      <c r="AB163" s="127">
        <f t="shared" si="94"/>
        <v>0</v>
      </c>
      <c r="AC163" s="151">
        <f>_xll.GetPrice(AC$2,  , "Mid", EOMONTH($A163, 0))</f>
        <v>250</v>
      </c>
      <c r="AD163" s="127">
        <f t="shared" si="95"/>
        <v>-5</v>
      </c>
      <c r="AE163" s="127">
        <f t="shared" si="96"/>
        <v>10</v>
      </c>
      <c r="AF163" s="151">
        <f>_xll.GetPrice(AF$2,  , "Mid", EOMONTH($A163, 0))</f>
        <v>231</v>
      </c>
      <c r="AG163" s="127">
        <f t="shared" si="97"/>
        <v>-5</v>
      </c>
      <c r="AH163" s="127">
        <f t="shared" si="98"/>
        <v>-19</v>
      </c>
      <c r="AI163" s="157">
        <f t="shared" si="66"/>
        <v>216.52321428571426</v>
      </c>
      <c r="AJ163" s="156">
        <f t="shared" si="67"/>
        <v>214.55482142857142</v>
      </c>
      <c r="AK163" s="156">
        <f t="shared" si="68"/>
        <v>211.60223214285713</v>
      </c>
      <c r="AL163" s="156">
        <f t="shared" si="69"/>
        <v>197.82348214285713</v>
      </c>
      <c r="AM163" s="156">
        <f t="shared" si="70"/>
        <v>221.44419642857142</v>
      </c>
      <c r="AN163" s="156">
        <f t="shared" si="71"/>
        <v>305.10089285714287</v>
      </c>
      <c r="AO163" s="156">
        <f t="shared" si="72"/>
        <v>221.44419642857142</v>
      </c>
      <c r="AP163" s="156">
        <f t="shared" si="73"/>
        <v>226.36517857142854</v>
      </c>
      <c r="AQ163" s="160">
        <f t="shared" si="74"/>
        <v>236.20714285714283</v>
      </c>
      <c r="AR163" s="156">
        <f t="shared" si="75"/>
        <v>250.97008928571427</v>
      </c>
      <c r="AS163" s="156">
        <f t="shared" si="76"/>
        <v>232.27035714285714</v>
      </c>
      <c r="AT163" s="156">
        <f t="shared" si="77"/>
        <v>236.20714285714283</v>
      </c>
      <c r="AU163" s="156">
        <f t="shared" si="78"/>
        <v>246.04910714285714</v>
      </c>
      <c r="AV163" s="156">
        <f t="shared" si="79"/>
        <v>227.34937499999998</v>
      </c>
    </row>
    <row r="164" spans="1:48" x14ac:dyDescent="0.3">
      <c r="A164" s="124">
        <v>38749</v>
      </c>
      <c r="B164" s="170">
        <f>_xll.GetPrice(B$2,  , "Mid", EOMONTH($A164, 0))</f>
        <v>239.5</v>
      </c>
      <c r="C164" s="151">
        <f>_xll.GetPrice(C$2,  , "Mid", EOMONTH($A164, 0))</f>
        <v>234.5</v>
      </c>
      <c r="D164" s="126">
        <f t="shared" si="80"/>
        <v>-5</v>
      </c>
      <c r="E164" s="151">
        <f>_xll.GetPrice(E$2,  , "Mid", EOMONTH($A164, 0))</f>
        <v>245</v>
      </c>
      <c r="F164" s="127">
        <f t="shared" si="81"/>
        <v>5.5</v>
      </c>
      <c r="G164" s="151">
        <f>_xll.GetPrice(G$2,  , "Mid", EOMONTH($A164, 0))</f>
        <v>211</v>
      </c>
      <c r="H164" s="127">
        <f t="shared" si="82"/>
        <v>-28.5</v>
      </c>
      <c r="I164" s="151">
        <f>_xll.GetPrice(I$2,  , "Mid", EOMONTH($A164, 0))</f>
        <v>250</v>
      </c>
      <c r="J164" s="127">
        <f t="shared" si="83"/>
        <v>10.5</v>
      </c>
      <c r="K164" s="151">
        <f>_xll.GetPrice(K$2,  , "Mid", EOMONTH($A164, 0))</f>
        <v>325</v>
      </c>
      <c r="L164" s="127">
        <f t="shared" si="84"/>
        <v>85.5</v>
      </c>
      <c r="M164" s="151">
        <f>_xll.GetPrice(M$2,  , "Mid", EOMONTH($A164, 0))</f>
        <v>250</v>
      </c>
      <c r="N164" s="127">
        <f t="shared" si="85"/>
        <v>5</v>
      </c>
      <c r="O164" s="127">
        <f t="shared" si="86"/>
        <v>0</v>
      </c>
      <c r="P164" s="151">
        <f>_xll.GetPrice(P$2,  , "Mid", EOMONTH($A164, 0))</f>
        <v>235</v>
      </c>
      <c r="Q164" s="127">
        <f t="shared" si="87"/>
        <v>24</v>
      </c>
      <c r="R164" s="127">
        <f t="shared" si="88"/>
        <v>-15</v>
      </c>
      <c r="S164" s="170">
        <f>_xll.GetPrice(S$2,  , "Mid", EOMONTH($A164, 0))</f>
        <v>275</v>
      </c>
      <c r="T164" s="126">
        <f t="shared" si="89"/>
        <v>35.5</v>
      </c>
      <c r="U164" s="151">
        <f>_xll.GetPrice(U$2,  , "Mid", EOMONTH($A164, 0))</f>
        <v>285</v>
      </c>
      <c r="V164" s="127">
        <f t="shared" si="90"/>
        <v>40</v>
      </c>
      <c r="W164" s="127">
        <f t="shared" si="91"/>
        <v>10</v>
      </c>
      <c r="X164" s="151">
        <f>_xll.GetPrice(X$2,  , "Mid", EOMONTH($A164, 0))</f>
        <v>270</v>
      </c>
      <c r="Y164" s="127">
        <f t="shared" si="92"/>
        <v>59</v>
      </c>
      <c r="Z164" s="127">
        <f t="shared" si="93"/>
        <v>-5</v>
      </c>
      <c r="AA164" s="151">
        <f>_xll.GetPrice(AA$2,  , "Mid", EOMONTH($A164, 0))</f>
        <v>275</v>
      </c>
      <c r="AB164" s="127">
        <f t="shared" si="94"/>
        <v>0</v>
      </c>
      <c r="AC164" s="151">
        <f>_xll.GetPrice(AC$2,  , "Mid", EOMONTH($A164, 0))</f>
        <v>280</v>
      </c>
      <c r="AD164" s="127">
        <f t="shared" si="95"/>
        <v>-5</v>
      </c>
      <c r="AE164" s="127">
        <f t="shared" si="96"/>
        <v>5</v>
      </c>
      <c r="AF164" s="151">
        <f>_xll.GetPrice(AF$2,  , "Mid", EOMONTH($A164, 0))</f>
        <v>265</v>
      </c>
      <c r="AG164" s="127">
        <f t="shared" si="97"/>
        <v>-5</v>
      </c>
      <c r="AH164" s="127">
        <f t="shared" si="98"/>
        <v>-15</v>
      </c>
      <c r="AI164" s="157">
        <f t="shared" si="66"/>
        <v>235.71504464285712</v>
      </c>
      <c r="AJ164" s="156">
        <f t="shared" si="67"/>
        <v>230.7940625</v>
      </c>
      <c r="AK164" s="156">
        <f t="shared" si="68"/>
        <v>241.12812499999998</v>
      </c>
      <c r="AL164" s="156">
        <f t="shared" si="69"/>
        <v>207.66544642857141</v>
      </c>
      <c r="AM164" s="156">
        <f t="shared" si="70"/>
        <v>246.04910714285714</v>
      </c>
      <c r="AN164" s="156">
        <f t="shared" si="71"/>
        <v>319.86383928571428</v>
      </c>
      <c r="AO164" s="156">
        <f t="shared" si="72"/>
        <v>246.04910714285714</v>
      </c>
      <c r="AP164" s="156">
        <f t="shared" si="73"/>
        <v>231.2861607142857</v>
      </c>
      <c r="AQ164" s="160">
        <f t="shared" si="74"/>
        <v>270.65401785714283</v>
      </c>
      <c r="AR164" s="156">
        <f t="shared" si="75"/>
        <v>280.49598214285709</v>
      </c>
      <c r="AS164" s="156">
        <f t="shared" si="76"/>
        <v>265.73303571428573</v>
      </c>
      <c r="AT164" s="156">
        <f t="shared" si="77"/>
        <v>270.65401785714283</v>
      </c>
      <c r="AU164" s="156">
        <f t="shared" si="78"/>
        <v>275.57499999999999</v>
      </c>
      <c r="AV164" s="156">
        <f t="shared" si="79"/>
        <v>260.81205357142858</v>
      </c>
    </row>
    <row r="165" spans="1:48" x14ac:dyDescent="0.3">
      <c r="A165" s="124">
        <v>38777</v>
      </c>
      <c r="B165" s="170">
        <f>_xll.GetPrice(B$2,  , "Mid", EOMONTH($A165, 0))</f>
        <v>237.5</v>
      </c>
      <c r="C165" s="151">
        <f>_xll.GetPrice(C$2,  , "Mid", EOMONTH($A165, 0))</f>
        <v>235.5</v>
      </c>
      <c r="D165" s="126">
        <f t="shared" si="80"/>
        <v>-2</v>
      </c>
      <c r="E165" s="151">
        <f>_xll.GetPrice(E$2,  , "Mid", EOMONTH($A165, 0))</f>
        <v>245</v>
      </c>
      <c r="F165" s="127">
        <f t="shared" si="81"/>
        <v>7.5</v>
      </c>
      <c r="G165" s="151">
        <f>_xll.GetPrice(G$2,  , "Mid", EOMONTH($A165, 0))</f>
        <v>213</v>
      </c>
      <c r="H165" s="127">
        <f t="shared" si="82"/>
        <v>-24.5</v>
      </c>
      <c r="I165" s="151">
        <f>_xll.GetPrice(I$2,  , "Mid", EOMONTH($A165, 0))</f>
        <v>249</v>
      </c>
      <c r="J165" s="127">
        <f t="shared" si="83"/>
        <v>11.5</v>
      </c>
      <c r="K165" s="151">
        <f>_xll.GetPrice(K$2,  , "Mid", EOMONTH($A165, 0))</f>
        <v>325</v>
      </c>
      <c r="L165" s="127">
        <f t="shared" si="84"/>
        <v>87.5</v>
      </c>
      <c r="M165" s="151">
        <f>_xll.GetPrice(M$2,  , "Mid", EOMONTH($A165, 0))</f>
        <v>250</v>
      </c>
      <c r="N165" s="127">
        <f t="shared" si="85"/>
        <v>5</v>
      </c>
      <c r="O165" s="127">
        <f t="shared" si="86"/>
        <v>1</v>
      </c>
      <c r="P165" s="151">
        <f>_xll.GetPrice(P$2,  , "Mid", EOMONTH($A165, 0))</f>
        <v>235</v>
      </c>
      <c r="Q165" s="127">
        <f t="shared" si="87"/>
        <v>22</v>
      </c>
      <c r="R165" s="127">
        <f t="shared" si="88"/>
        <v>-14</v>
      </c>
      <c r="S165" s="170">
        <f>_xll.GetPrice(S$2,  , "Mid", EOMONTH($A165, 0))</f>
        <v>278.5</v>
      </c>
      <c r="T165" s="126">
        <f t="shared" si="89"/>
        <v>41</v>
      </c>
      <c r="U165" s="151">
        <f>_xll.GetPrice(U$2,  , "Mid", EOMONTH($A165, 0))</f>
        <v>280</v>
      </c>
      <c r="V165" s="127">
        <f t="shared" si="90"/>
        <v>35</v>
      </c>
      <c r="W165" s="127">
        <f t="shared" si="91"/>
        <v>1.5</v>
      </c>
      <c r="X165" s="151">
        <f>_xll.GetPrice(X$2,  , "Mid", EOMONTH($A165, 0))</f>
        <v>270</v>
      </c>
      <c r="Y165" s="127">
        <f t="shared" si="92"/>
        <v>57</v>
      </c>
      <c r="Z165" s="127">
        <f t="shared" si="93"/>
        <v>-8.5</v>
      </c>
      <c r="AA165" s="151">
        <f>_xll.GetPrice(AA$2,  , "Mid", EOMONTH($A165, 0))</f>
        <v>277.5</v>
      </c>
      <c r="AB165" s="127">
        <f t="shared" si="94"/>
        <v>-1</v>
      </c>
      <c r="AC165" s="151">
        <f>_xll.GetPrice(AC$2,  , "Mid", EOMONTH($A165, 0))</f>
        <v>275</v>
      </c>
      <c r="AD165" s="127">
        <f t="shared" si="95"/>
        <v>-5</v>
      </c>
      <c r="AE165" s="127">
        <f t="shared" si="96"/>
        <v>-2.5</v>
      </c>
      <c r="AF165" s="151">
        <f>_xll.GetPrice(AF$2,  , "Mid", EOMONTH($A165, 0))</f>
        <v>263</v>
      </c>
      <c r="AG165" s="127">
        <f t="shared" si="97"/>
        <v>-7</v>
      </c>
      <c r="AH165" s="127">
        <f t="shared" si="98"/>
        <v>-12</v>
      </c>
      <c r="AI165" s="157">
        <f t="shared" si="66"/>
        <v>233.74665178571428</v>
      </c>
      <c r="AJ165" s="156">
        <f t="shared" si="67"/>
        <v>231.77825892857143</v>
      </c>
      <c r="AK165" s="156">
        <f t="shared" si="68"/>
        <v>241.12812499999998</v>
      </c>
      <c r="AL165" s="156">
        <f t="shared" si="69"/>
        <v>209.63383928571426</v>
      </c>
      <c r="AM165" s="156">
        <f t="shared" si="70"/>
        <v>245.0649107142857</v>
      </c>
      <c r="AN165" s="156">
        <f t="shared" si="71"/>
        <v>319.86383928571428</v>
      </c>
      <c r="AO165" s="156">
        <f t="shared" si="72"/>
        <v>246.04910714285714</v>
      </c>
      <c r="AP165" s="156">
        <f t="shared" si="73"/>
        <v>231.2861607142857</v>
      </c>
      <c r="AQ165" s="160">
        <f t="shared" si="74"/>
        <v>274.09870535714288</v>
      </c>
      <c r="AR165" s="156">
        <f t="shared" si="75"/>
        <v>275.57499999999999</v>
      </c>
      <c r="AS165" s="156">
        <f t="shared" si="76"/>
        <v>265.73303571428573</v>
      </c>
      <c r="AT165" s="156">
        <f t="shared" si="77"/>
        <v>273.11450892857141</v>
      </c>
      <c r="AU165" s="156">
        <f t="shared" si="78"/>
        <v>270.65401785714283</v>
      </c>
      <c r="AV165" s="156">
        <f t="shared" si="79"/>
        <v>258.8436607142857</v>
      </c>
    </row>
    <row r="166" spans="1:48" x14ac:dyDescent="0.3">
      <c r="A166" s="124">
        <v>38808</v>
      </c>
      <c r="B166" s="170">
        <f>_xll.GetPrice(B$2,  , "Mid", EOMONTH($A166, 0))</f>
        <v>245</v>
      </c>
      <c r="C166" s="151">
        <f>_xll.GetPrice(C$2,  , "Mid", EOMONTH($A166, 0))</f>
        <v>243</v>
      </c>
      <c r="D166" s="126">
        <f t="shared" si="80"/>
        <v>-2</v>
      </c>
      <c r="E166" s="151">
        <f>_xll.GetPrice(E$2,  , "Mid", EOMONTH($A166, 0))</f>
        <v>250</v>
      </c>
      <c r="F166" s="127">
        <f t="shared" si="81"/>
        <v>5</v>
      </c>
      <c r="G166" s="151">
        <f>_xll.GetPrice(G$2,  , "Mid", EOMONTH($A166, 0))</f>
        <v>226</v>
      </c>
      <c r="H166" s="127">
        <f t="shared" si="82"/>
        <v>-19</v>
      </c>
      <c r="I166" s="151">
        <f>_xll.GetPrice(I$2,  , "Mid", EOMONTH($A166, 0))</f>
        <v>258</v>
      </c>
      <c r="J166" s="127">
        <f t="shared" si="83"/>
        <v>13</v>
      </c>
      <c r="K166" s="151">
        <f>_xll.GetPrice(K$2,  , "Mid", EOMONTH($A166, 0))</f>
        <v>340</v>
      </c>
      <c r="L166" s="127">
        <f t="shared" si="84"/>
        <v>95</v>
      </c>
      <c r="M166" s="151">
        <f>_xll.GetPrice(M$2,  , "Mid", EOMONTH($A166, 0))</f>
        <v>260</v>
      </c>
      <c r="N166" s="127">
        <f t="shared" si="85"/>
        <v>10</v>
      </c>
      <c r="O166" s="127">
        <f t="shared" si="86"/>
        <v>2</v>
      </c>
      <c r="P166" s="151">
        <f>_xll.GetPrice(P$2,  , "Mid", EOMONTH($A166, 0))</f>
        <v>247</v>
      </c>
      <c r="Q166" s="127">
        <f t="shared" si="87"/>
        <v>21</v>
      </c>
      <c r="R166" s="127">
        <f t="shared" si="88"/>
        <v>-11</v>
      </c>
      <c r="S166" s="170">
        <f>_xll.GetPrice(S$2,  , "Mid", EOMONTH($A166, 0))</f>
        <v>294</v>
      </c>
      <c r="T166" s="126">
        <f t="shared" si="89"/>
        <v>49</v>
      </c>
      <c r="U166" s="151">
        <f>_xll.GetPrice(U$2,  , "Mid", EOMONTH($A166, 0))</f>
        <v>295</v>
      </c>
      <c r="V166" s="127">
        <f t="shared" si="90"/>
        <v>45</v>
      </c>
      <c r="W166" s="127">
        <f t="shared" si="91"/>
        <v>1</v>
      </c>
      <c r="X166" s="151">
        <f>_xll.GetPrice(X$2,  , "Mid", EOMONTH($A166, 0))</f>
        <v>280</v>
      </c>
      <c r="Y166" s="127">
        <f t="shared" si="92"/>
        <v>54</v>
      </c>
      <c r="Z166" s="127">
        <f t="shared" si="93"/>
        <v>-14</v>
      </c>
      <c r="AA166" s="151">
        <f>_xll.GetPrice(AA$2,  , "Mid", EOMONTH($A166, 0))</f>
        <v>294</v>
      </c>
      <c r="AB166" s="127">
        <f t="shared" si="94"/>
        <v>0</v>
      </c>
      <c r="AC166" s="151">
        <f>_xll.GetPrice(AC$2,  , "Mid", EOMONTH($A166, 0))</f>
        <v>285</v>
      </c>
      <c r="AD166" s="127">
        <f t="shared" si="95"/>
        <v>-10</v>
      </c>
      <c r="AE166" s="127">
        <f t="shared" si="96"/>
        <v>-9</v>
      </c>
      <c r="AF166" s="151">
        <f>_xll.GetPrice(AF$2,  , "Mid", EOMONTH($A166, 0))</f>
        <v>275</v>
      </c>
      <c r="AG166" s="127">
        <f t="shared" si="97"/>
        <v>-5</v>
      </c>
      <c r="AH166" s="127">
        <f t="shared" si="98"/>
        <v>-10</v>
      </c>
      <c r="AI166" s="157">
        <f t="shared" si="66"/>
        <v>241.12812499999998</v>
      </c>
      <c r="AJ166" s="156">
        <f t="shared" si="67"/>
        <v>239.15973214285714</v>
      </c>
      <c r="AK166" s="156">
        <f t="shared" si="68"/>
        <v>246.04910714285714</v>
      </c>
      <c r="AL166" s="156">
        <f t="shared" si="69"/>
        <v>222.42839285714285</v>
      </c>
      <c r="AM166" s="156">
        <f t="shared" si="70"/>
        <v>253.92267857142855</v>
      </c>
      <c r="AN166" s="156">
        <f t="shared" si="71"/>
        <v>334.62678571428569</v>
      </c>
      <c r="AO166" s="156">
        <f t="shared" si="72"/>
        <v>255.89107142857142</v>
      </c>
      <c r="AP166" s="156">
        <f t="shared" si="73"/>
        <v>243.09651785714283</v>
      </c>
      <c r="AQ166" s="160">
        <f t="shared" si="74"/>
        <v>289.35374999999999</v>
      </c>
      <c r="AR166" s="156">
        <f t="shared" si="75"/>
        <v>290.3379464285714</v>
      </c>
      <c r="AS166" s="156">
        <f t="shared" si="76"/>
        <v>275.57499999999999</v>
      </c>
      <c r="AT166" s="156">
        <f t="shared" si="77"/>
        <v>289.35374999999999</v>
      </c>
      <c r="AU166" s="156">
        <f t="shared" si="78"/>
        <v>280.49598214285709</v>
      </c>
      <c r="AV166" s="156">
        <f t="shared" si="79"/>
        <v>270.65401785714283</v>
      </c>
    </row>
    <row r="167" spans="1:48" x14ac:dyDescent="0.3">
      <c r="A167" s="124">
        <v>38838</v>
      </c>
      <c r="B167" s="170">
        <f>_xll.GetPrice(B$2,  , "Mid", EOMONTH($A167, 0))</f>
        <v>248.5</v>
      </c>
      <c r="C167" s="151">
        <f>_xll.GetPrice(C$2,  , "Mid", EOMONTH($A167, 0))</f>
        <v>246.5</v>
      </c>
      <c r="D167" s="126">
        <f t="shared" si="80"/>
        <v>-2</v>
      </c>
      <c r="E167" s="151">
        <f>_xll.GetPrice(E$2,  , "Mid", EOMONTH($A167, 0))</f>
        <v>250</v>
      </c>
      <c r="F167" s="127">
        <f t="shared" si="81"/>
        <v>1.5</v>
      </c>
      <c r="G167" s="151">
        <f>_xll.GetPrice(G$2,  , "Mid", EOMONTH($A167, 0))</f>
        <v>237</v>
      </c>
      <c r="H167" s="127">
        <f t="shared" si="82"/>
        <v>-11.5</v>
      </c>
      <c r="I167" s="151">
        <f>_xll.GetPrice(I$2,  , "Mid", EOMONTH($A167, 0))</f>
        <v>270</v>
      </c>
      <c r="J167" s="127">
        <f t="shared" si="83"/>
        <v>21.5</v>
      </c>
      <c r="K167" s="151">
        <f>_xll.GetPrice(K$2,  , "Mid", EOMONTH($A167, 0))</f>
        <v>355</v>
      </c>
      <c r="L167" s="127">
        <f t="shared" si="84"/>
        <v>106.5</v>
      </c>
      <c r="M167" s="151">
        <f>_xll.GetPrice(M$2,  , "Mid", EOMONTH($A167, 0))</f>
        <v>270</v>
      </c>
      <c r="N167" s="127">
        <f t="shared" si="85"/>
        <v>20</v>
      </c>
      <c r="O167" s="127">
        <f t="shared" si="86"/>
        <v>0</v>
      </c>
      <c r="P167" s="151">
        <f>_xll.GetPrice(P$2,  , "Mid", EOMONTH($A167, 0))</f>
        <v>260</v>
      </c>
      <c r="Q167" s="127">
        <f t="shared" si="87"/>
        <v>23</v>
      </c>
      <c r="R167" s="127">
        <f t="shared" si="88"/>
        <v>-10</v>
      </c>
      <c r="S167" s="170">
        <f>_xll.GetPrice(S$2,  , "Mid", EOMONTH($A167, 0))</f>
        <v>315</v>
      </c>
      <c r="T167" s="126">
        <f t="shared" si="89"/>
        <v>66.5</v>
      </c>
      <c r="U167" s="151">
        <f>_xll.GetPrice(U$2,  , "Mid", EOMONTH($A167, 0))</f>
        <v>315</v>
      </c>
      <c r="V167" s="127">
        <f t="shared" si="90"/>
        <v>65</v>
      </c>
      <c r="W167" s="127">
        <f t="shared" si="91"/>
        <v>0</v>
      </c>
      <c r="X167" s="151">
        <f>_xll.GetPrice(X$2,  , "Mid", EOMONTH($A167, 0))</f>
        <v>295</v>
      </c>
      <c r="Y167" s="127">
        <f t="shared" si="92"/>
        <v>58</v>
      </c>
      <c r="Z167" s="127">
        <f t="shared" si="93"/>
        <v>-20</v>
      </c>
      <c r="AA167" s="151">
        <f>_xll.GetPrice(AA$2,  , "Mid", EOMONTH($A167, 0))</f>
        <v>315</v>
      </c>
      <c r="AB167" s="127">
        <f t="shared" si="94"/>
        <v>0</v>
      </c>
      <c r="AC167" s="151">
        <f>_xll.GetPrice(AC$2,  , "Mid", EOMONTH($A167, 0))</f>
        <v>305</v>
      </c>
      <c r="AD167" s="127">
        <f t="shared" si="95"/>
        <v>-10</v>
      </c>
      <c r="AE167" s="127">
        <f t="shared" si="96"/>
        <v>-10</v>
      </c>
      <c r="AF167" s="151">
        <f>_xll.GetPrice(AF$2,  , "Mid", EOMONTH($A167, 0))</f>
        <v>290</v>
      </c>
      <c r="AG167" s="127">
        <f t="shared" si="97"/>
        <v>-5</v>
      </c>
      <c r="AH167" s="127">
        <f t="shared" si="98"/>
        <v>-15</v>
      </c>
      <c r="AI167" s="157">
        <f t="shared" si="66"/>
        <v>244.57281249999997</v>
      </c>
      <c r="AJ167" s="156">
        <f t="shared" si="67"/>
        <v>242.60441964285712</v>
      </c>
      <c r="AK167" s="156">
        <f t="shared" si="68"/>
        <v>246.04910714285714</v>
      </c>
      <c r="AL167" s="156">
        <f t="shared" si="69"/>
        <v>233.25455357142857</v>
      </c>
      <c r="AM167" s="156">
        <f t="shared" si="70"/>
        <v>265.73303571428573</v>
      </c>
      <c r="AN167" s="156">
        <f t="shared" si="71"/>
        <v>349.3897321428571</v>
      </c>
      <c r="AO167" s="156">
        <f t="shared" si="72"/>
        <v>265.73303571428573</v>
      </c>
      <c r="AP167" s="156">
        <f t="shared" si="73"/>
        <v>255.89107142857142</v>
      </c>
      <c r="AQ167" s="160">
        <f t="shared" si="74"/>
        <v>310.02187499999997</v>
      </c>
      <c r="AR167" s="156">
        <f t="shared" si="75"/>
        <v>310.02187499999997</v>
      </c>
      <c r="AS167" s="156">
        <f t="shared" si="76"/>
        <v>290.3379464285714</v>
      </c>
      <c r="AT167" s="156">
        <f t="shared" si="77"/>
        <v>310.02187499999997</v>
      </c>
      <c r="AU167" s="156">
        <f t="shared" si="78"/>
        <v>300.17991071428565</v>
      </c>
      <c r="AV167" s="156">
        <f t="shared" si="79"/>
        <v>285.4169642857143</v>
      </c>
    </row>
    <row r="168" spans="1:48" x14ac:dyDescent="0.3">
      <c r="A168" s="124">
        <v>38869</v>
      </c>
      <c r="B168" s="170">
        <f>_xll.GetPrice(B$2,  , "Mid", EOMONTH($A168, 0))</f>
        <v>249.5</v>
      </c>
      <c r="C168" s="151">
        <f>_xll.GetPrice(C$2,  , "Mid", EOMONTH($A168, 0))</f>
        <v>247.5</v>
      </c>
      <c r="D168" s="126">
        <f t="shared" si="80"/>
        <v>-2</v>
      </c>
      <c r="E168" s="151">
        <f>_xll.GetPrice(E$2,  , "Mid", EOMONTH($A168, 0))</f>
        <v>250</v>
      </c>
      <c r="F168" s="127">
        <f t="shared" si="81"/>
        <v>0.5</v>
      </c>
      <c r="G168" s="151">
        <f>_xll.GetPrice(G$2,  , "Mid", EOMONTH($A168, 0))</f>
        <v>244</v>
      </c>
      <c r="H168" s="127">
        <f t="shared" si="82"/>
        <v>-5.5</v>
      </c>
      <c r="I168" s="151">
        <f>_xll.GetPrice(I$2,  , "Mid", EOMONTH($A168, 0))</f>
        <v>278</v>
      </c>
      <c r="J168" s="127">
        <f t="shared" si="83"/>
        <v>28.5</v>
      </c>
      <c r="K168" s="151">
        <f>_xll.GetPrice(K$2,  , "Mid", EOMONTH($A168, 0))</f>
        <v>375</v>
      </c>
      <c r="L168" s="127">
        <f t="shared" si="84"/>
        <v>125.5</v>
      </c>
      <c r="M168" s="151">
        <f>_xll.GetPrice(M$2,  , "Mid", EOMONTH($A168, 0))</f>
        <v>278</v>
      </c>
      <c r="N168" s="127">
        <f t="shared" si="85"/>
        <v>28</v>
      </c>
      <c r="O168" s="127">
        <f t="shared" si="86"/>
        <v>0</v>
      </c>
      <c r="P168" s="151">
        <f>_xll.GetPrice(P$2,  , "Mid", EOMONTH($A168, 0))</f>
        <v>270</v>
      </c>
      <c r="Q168" s="127">
        <f t="shared" si="87"/>
        <v>26</v>
      </c>
      <c r="R168" s="127">
        <f t="shared" si="88"/>
        <v>-8</v>
      </c>
      <c r="S168" s="170">
        <f>_xll.GetPrice(S$2,  , "Mid", EOMONTH($A168, 0))</f>
        <v>345</v>
      </c>
      <c r="T168" s="126">
        <f t="shared" si="89"/>
        <v>95.5</v>
      </c>
      <c r="U168" s="151">
        <f>_xll.GetPrice(U$2,  , "Mid", EOMONTH($A168, 0))</f>
        <v>345</v>
      </c>
      <c r="V168" s="127">
        <f t="shared" si="90"/>
        <v>95</v>
      </c>
      <c r="W168" s="127">
        <f t="shared" si="91"/>
        <v>0</v>
      </c>
      <c r="X168" s="151">
        <f>_xll.GetPrice(X$2,  , "Mid", EOMONTH($A168, 0))</f>
        <v>325</v>
      </c>
      <c r="Y168" s="127">
        <f t="shared" si="92"/>
        <v>81</v>
      </c>
      <c r="Z168" s="127">
        <f t="shared" si="93"/>
        <v>-20</v>
      </c>
      <c r="AA168" s="151">
        <f>_xll.GetPrice(AA$2,  , "Mid", EOMONTH($A168, 0))</f>
        <v>342</v>
      </c>
      <c r="AB168" s="127">
        <f t="shared" si="94"/>
        <v>-3</v>
      </c>
      <c r="AC168" s="151">
        <f>_xll.GetPrice(AC$2,  , "Mid", EOMONTH($A168, 0))</f>
        <v>330</v>
      </c>
      <c r="AD168" s="127">
        <f t="shared" si="95"/>
        <v>-15</v>
      </c>
      <c r="AE168" s="127">
        <f t="shared" si="96"/>
        <v>-12</v>
      </c>
      <c r="AF168" s="151">
        <f>_xll.GetPrice(AF$2,  , "Mid", EOMONTH($A168, 0))</f>
        <v>325</v>
      </c>
      <c r="AG168" s="127">
        <f t="shared" si="97"/>
        <v>0</v>
      </c>
      <c r="AH168" s="127">
        <f t="shared" si="98"/>
        <v>-5</v>
      </c>
      <c r="AI168" s="157">
        <f t="shared" si="66"/>
        <v>245.55700892857143</v>
      </c>
      <c r="AJ168" s="156">
        <f t="shared" si="67"/>
        <v>243.58861607142856</v>
      </c>
      <c r="AK168" s="156">
        <f t="shared" si="68"/>
        <v>246.04910714285714</v>
      </c>
      <c r="AL168" s="156">
        <f t="shared" si="69"/>
        <v>240.14392857142857</v>
      </c>
      <c r="AM168" s="156">
        <f t="shared" si="70"/>
        <v>273.60660714285711</v>
      </c>
      <c r="AN168" s="156">
        <f t="shared" si="71"/>
        <v>369.07366071428567</v>
      </c>
      <c r="AO168" s="156">
        <f t="shared" si="72"/>
        <v>273.60660714285711</v>
      </c>
      <c r="AP168" s="156">
        <f t="shared" si="73"/>
        <v>265.73303571428573</v>
      </c>
      <c r="AQ168" s="160">
        <f t="shared" si="74"/>
        <v>339.54776785714284</v>
      </c>
      <c r="AR168" s="156">
        <f t="shared" si="75"/>
        <v>339.54776785714284</v>
      </c>
      <c r="AS168" s="156">
        <f t="shared" si="76"/>
        <v>319.86383928571428</v>
      </c>
      <c r="AT168" s="156">
        <f t="shared" si="77"/>
        <v>336.59517857142856</v>
      </c>
      <c r="AU168" s="156">
        <f t="shared" si="78"/>
        <v>324.78482142857143</v>
      </c>
      <c r="AV168" s="156">
        <f t="shared" si="79"/>
        <v>319.86383928571428</v>
      </c>
    </row>
    <row r="169" spans="1:48" x14ac:dyDescent="0.3">
      <c r="A169" s="124">
        <v>38899</v>
      </c>
      <c r="B169" s="170">
        <f>_xll.GetPrice(B$2,  , "Mid", EOMONTH($A169, 0))</f>
        <v>244.5</v>
      </c>
      <c r="C169" s="151">
        <f>_xll.GetPrice(C$2,  , "Mid", EOMONTH($A169, 0))</f>
        <v>242.5</v>
      </c>
      <c r="D169" s="126">
        <f t="shared" si="80"/>
        <v>-2</v>
      </c>
      <c r="E169" s="151">
        <f>_xll.GetPrice(E$2,  , "Mid", EOMONTH($A169, 0))</f>
        <v>240</v>
      </c>
      <c r="F169" s="127">
        <f t="shared" si="81"/>
        <v>-4.5</v>
      </c>
      <c r="G169" s="151">
        <f>_xll.GetPrice(G$2,  , "Mid", EOMONTH($A169, 0))</f>
        <v>241</v>
      </c>
      <c r="H169" s="127">
        <f t="shared" si="82"/>
        <v>-3.5</v>
      </c>
      <c r="I169" s="151">
        <f>_xll.GetPrice(I$2,  , "Mid", EOMONTH($A169, 0))</f>
        <v>278</v>
      </c>
      <c r="J169" s="127">
        <f t="shared" si="83"/>
        <v>33.5</v>
      </c>
      <c r="K169" s="151">
        <f>_xll.GetPrice(K$2,  , "Mid", EOMONTH($A169, 0))</f>
        <v>375</v>
      </c>
      <c r="L169" s="127">
        <f t="shared" si="84"/>
        <v>130.5</v>
      </c>
      <c r="M169" s="151">
        <f>_xll.GetPrice(M$2,  , "Mid", EOMONTH($A169, 0))</f>
        <v>278</v>
      </c>
      <c r="N169" s="127">
        <f t="shared" si="85"/>
        <v>38</v>
      </c>
      <c r="O169" s="127">
        <f t="shared" si="86"/>
        <v>0</v>
      </c>
      <c r="P169" s="151">
        <f>_xll.GetPrice(P$2,  , "Mid", EOMONTH($A169, 0))</f>
        <v>267.5</v>
      </c>
      <c r="Q169" s="127">
        <f t="shared" si="87"/>
        <v>26.5</v>
      </c>
      <c r="R169" s="127">
        <f t="shared" si="88"/>
        <v>-10.5</v>
      </c>
      <c r="S169" s="170">
        <f>_xll.GetPrice(S$2,  , "Mid", EOMONTH($A169, 0))</f>
        <v>345</v>
      </c>
      <c r="T169" s="126">
        <f t="shared" si="89"/>
        <v>100.5</v>
      </c>
      <c r="U169" s="151">
        <f>_xll.GetPrice(U$2,  , "Mid", EOMONTH($A169, 0))</f>
        <v>345</v>
      </c>
      <c r="V169" s="127">
        <f t="shared" si="90"/>
        <v>105</v>
      </c>
      <c r="W169" s="127">
        <f t="shared" si="91"/>
        <v>0</v>
      </c>
      <c r="X169" s="151">
        <f>_xll.GetPrice(X$2,  , "Mid", EOMONTH($A169, 0))</f>
        <v>325</v>
      </c>
      <c r="Y169" s="127">
        <f t="shared" si="92"/>
        <v>84</v>
      </c>
      <c r="Z169" s="127">
        <f t="shared" si="93"/>
        <v>-20</v>
      </c>
      <c r="AA169" s="151">
        <f>_xll.GetPrice(AA$2,  , "Mid", EOMONTH($A169, 0))</f>
        <v>342</v>
      </c>
      <c r="AB169" s="127">
        <f t="shared" si="94"/>
        <v>-3</v>
      </c>
      <c r="AC169" s="151">
        <f>_xll.GetPrice(AC$2,  , "Mid", EOMONTH($A169, 0))</f>
        <v>330</v>
      </c>
      <c r="AD169" s="127">
        <f t="shared" si="95"/>
        <v>-15</v>
      </c>
      <c r="AE169" s="127">
        <f t="shared" si="96"/>
        <v>-12</v>
      </c>
      <c r="AF169" s="151">
        <f>_xll.GetPrice(AF$2,  , "Mid", EOMONTH($A169, 0))</f>
        <v>325</v>
      </c>
      <c r="AG169" s="127">
        <f t="shared" si="97"/>
        <v>0</v>
      </c>
      <c r="AH169" s="127">
        <f t="shared" si="98"/>
        <v>-5</v>
      </c>
      <c r="AI169" s="157">
        <f t="shared" si="66"/>
        <v>240.63602678571428</v>
      </c>
      <c r="AJ169" s="156">
        <f t="shared" si="67"/>
        <v>238.66763392857143</v>
      </c>
      <c r="AK169" s="156">
        <f t="shared" si="68"/>
        <v>236.20714285714283</v>
      </c>
      <c r="AL169" s="156">
        <f t="shared" si="69"/>
        <v>237.19133928571429</v>
      </c>
      <c r="AM169" s="156">
        <f t="shared" si="70"/>
        <v>273.60660714285711</v>
      </c>
      <c r="AN169" s="156">
        <f t="shared" si="71"/>
        <v>369.07366071428567</v>
      </c>
      <c r="AO169" s="156">
        <f t="shared" si="72"/>
        <v>273.60660714285711</v>
      </c>
      <c r="AP169" s="156">
        <f t="shared" si="73"/>
        <v>263.27254464285716</v>
      </c>
      <c r="AQ169" s="160">
        <f t="shared" si="74"/>
        <v>339.54776785714284</v>
      </c>
      <c r="AR169" s="156">
        <f t="shared" si="75"/>
        <v>339.54776785714284</v>
      </c>
      <c r="AS169" s="156">
        <f t="shared" si="76"/>
        <v>319.86383928571428</v>
      </c>
      <c r="AT169" s="156">
        <f t="shared" si="77"/>
        <v>336.59517857142856</v>
      </c>
      <c r="AU169" s="156">
        <f t="shared" si="78"/>
        <v>324.78482142857143</v>
      </c>
      <c r="AV169" s="156">
        <f t="shared" si="79"/>
        <v>319.86383928571428</v>
      </c>
    </row>
    <row r="170" spans="1:48" x14ac:dyDescent="0.3">
      <c r="A170" s="124">
        <v>38930</v>
      </c>
      <c r="B170" s="170">
        <f>_xll.GetPrice(B$2,  , "Mid", EOMONTH($A170, 0))</f>
        <v>203</v>
      </c>
      <c r="C170" s="151">
        <f>_xll.GetPrice(C$2,  , "Mid", EOMONTH($A170, 0))</f>
        <v>201</v>
      </c>
      <c r="D170" s="126">
        <f t="shared" si="80"/>
        <v>-2</v>
      </c>
      <c r="E170" s="151">
        <f>_xll.GetPrice(E$2,  , "Mid", EOMONTH($A170, 0))</f>
        <v>180.5</v>
      </c>
      <c r="F170" s="127">
        <f t="shared" si="81"/>
        <v>-22.5</v>
      </c>
      <c r="G170" s="151">
        <f>_xll.GetPrice(G$2,  , "Mid", EOMONTH($A170, 0))</f>
        <v>204</v>
      </c>
      <c r="H170" s="127">
        <f t="shared" si="82"/>
        <v>1</v>
      </c>
      <c r="I170" s="151">
        <f>_xll.GetPrice(I$2,  , "Mid", EOMONTH($A170, 0))</f>
        <v>239</v>
      </c>
      <c r="J170" s="127">
        <f t="shared" si="83"/>
        <v>36</v>
      </c>
      <c r="K170" s="151">
        <f>_xll.GetPrice(K$2,  , "Mid", EOMONTH($A170, 0))</f>
        <v>325</v>
      </c>
      <c r="L170" s="127">
        <f t="shared" si="84"/>
        <v>122</v>
      </c>
      <c r="M170" s="151">
        <f>_xll.GetPrice(M$2,  , "Mid", EOMONTH($A170, 0))</f>
        <v>225</v>
      </c>
      <c r="N170" s="127">
        <f t="shared" si="85"/>
        <v>44.5</v>
      </c>
      <c r="O170" s="127">
        <f t="shared" si="86"/>
        <v>-14</v>
      </c>
      <c r="P170" s="151">
        <f>_xll.GetPrice(P$2,  , "Mid", EOMONTH($A170, 0))</f>
        <v>225</v>
      </c>
      <c r="Q170" s="127">
        <f t="shared" si="87"/>
        <v>21</v>
      </c>
      <c r="R170" s="127">
        <f t="shared" si="88"/>
        <v>-14</v>
      </c>
      <c r="S170" s="170">
        <f>_xll.GetPrice(S$2,  , "Mid", EOMONTH($A170, 0))</f>
        <v>275</v>
      </c>
      <c r="T170" s="126">
        <f t="shared" si="89"/>
        <v>72</v>
      </c>
      <c r="U170" s="151">
        <f>_xll.GetPrice(U$2,  , "Mid", EOMONTH($A170, 0))</f>
        <v>265</v>
      </c>
      <c r="V170" s="127">
        <f t="shared" si="90"/>
        <v>84.5</v>
      </c>
      <c r="W170" s="127">
        <f t="shared" si="91"/>
        <v>-10</v>
      </c>
      <c r="X170" s="151">
        <f>_xll.GetPrice(X$2,  , "Mid", EOMONTH($A170, 0))</f>
        <v>275</v>
      </c>
      <c r="Y170" s="127">
        <f t="shared" si="92"/>
        <v>71</v>
      </c>
      <c r="Z170" s="127">
        <f t="shared" si="93"/>
        <v>0</v>
      </c>
      <c r="AA170" s="151">
        <f>_xll.GetPrice(AA$2,  , "Mid", EOMONTH($A170, 0))</f>
        <v>275</v>
      </c>
      <c r="AB170" s="127">
        <f t="shared" si="94"/>
        <v>0</v>
      </c>
      <c r="AC170" s="151">
        <f>_xll.GetPrice(AC$2,  , "Mid", EOMONTH($A170, 0))</f>
        <v>255</v>
      </c>
      <c r="AD170" s="127">
        <f t="shared" si="95"/>
        <v>-10</v>
      </c>
      <c r="AE170" s="127">
        <f t="shared" si="96"/>
        <v>-20</v>
      </c>
      <c r="AF170" s="151">
        <f>_xll.GetPrice(AF$2,  , "Mid", EOMONTH($A170, 0))</f>
        <v>275</v>
      </c>
      <c r="AG170" s="127">
        <f t="shared" si="97"/>
        <v>0</v>
      </c>
      <c r="AH170" s="127">
        <f t="shared" si="98"/>
        <v>20</v>
      </c>
      <c r="AI170" s="157">
        <f t="shared" si="66"/>
        <v>199.79187499999998</v>
      </c>
      <c r="AJ170" s="156">
        <f t="shared" si="67"/>
        <v>197.82348214285713</v>
      </c>
      <c r="AK170" s="156">
        <f t="shared" si="68"/>
        <v>177.64745535714286</v>
      </c>
      <c r="AL170" s="156">
        <f t="shared" si="69"/>
        <v>200.77607142857141</v>
      </c>
      <c r="AM170" s="156">
        <f t="shared" si="70"/>
        <v>235.22294642857142</v>
      </c>
      <c r="AN170" s="156">
        <f t="shared" si="71"/>
        <v>319.86383928571428</v>
      </c>
      <c r="AO170" s="156">
        <f t="shared" si="72"/>
        <v>221.44419642857142</v>
      </c>
      <c r="AP170" s="156">
        <f t="shared" si="73"/>
        <v>221.44419642857142</v>
      </c>
      <c r="AQ170" s="160">
        <f t="shared" si="74"/>
        <v>270.65401785714283</v>
      </c>
      <c r="AR170" s="156">
        <f t="shared" si="75"/>
        <v>260.81205357142858</v>
      </c>
      <c r="AS170" s="156">
        <f t="shared" si="76"/>
        <v>270.65401785714283</v>
      </c>
      <c r="AT170" s="156">
        <f t="shared" si="77"/>
        <v>270.65401785714283</v>
      </c>
      <c r="AU170" s="156">
        <f t="shared" si="78"/>
        <v>250.97008928571427</v>
      </c>
      <c r="AV170" s="156">
        <f t="shared" si="79"/>
        <v>270.65401785714283</v>
      </c>
    </row>
    <row r="171" spans="1:48" x14ac:dyDescent="0.3">
      <c r="A171" s="124">
        <v>38961</v>
      </c>
      <c r="B171" s="170">
        <f>_xll.GetPrice(B$2,  , "Mid", EOMONTH($A171, 0))</f>
        <v>208</v>
      </c>
      <c r="C171" s="151">
        <f>_xll.GetPrice(C$2,  , "Mid", EOMONTH($A171, 0))</f>
        <v>206</v>
      </c>
      <c r="D171" s="126">
        <f t="shared" si="80"/>
        <v>-2</v>
      </c>
      <c r="E171" s="151">
        <f>_xll.GetPrice(E$2,  , "Mid", EOMONTH($A171, 0))</f>
        <v>195</v>
      </c>
      <c r="F171" s="127">
        <f t="shared" si="81"/>
        <v>-13</v>
      </c>
      <c r="G171" s="151">
        <f>_xll.GetPrice(G$2,  , "Mid", EOMONTH($A171, 0))</f>
        <v>225</v>
      </c>
      <c r="H171" s="127">
        <f t="shared" si="82"/>
        <v>17</v>
      </c>
      <c r="I171" s="151">
        <f>_xll.GetPrice(I$2,  , "Mid", EOMONTH($A171, 0))</f>
        <v>250</v>
      </c>
      <c r="J171" s="127">
        <f t="shared" si="83"/>
        <v>42</v>
      </c>
      <c r="K171" s="151">
        <f>_xll.GetPrice(K$2,  , "Mid", EOMONTH($A171, 0))</f>
        <v>325</v>
      </c>
      <c r="L171" s="127">
        <f t="shared" si="84"/>
        <v>117</v>
      </c>
      <c r="M171" s="151">
        <f>_xll.GetPrice(M$2,  , "Mid", EOMONTH($A171, 0))</f>
        <v>252</v>
      </c>
      <c r="N171" s="127">
        <f t="shared" si="85"/>
        <v>57</v>
      </c>
      <c r="O171" s="127">
        <f t="shared" si="86"/>
        <v>2</v>
      </c>
      <c r="P171" s="151">
        <f>_xll.GetPrice(P$2,  , "Mid", EOMONTH($A171, 0))</f>
        <v>258</v>
      </c>
      <c r="Q171" s="127">
        <f t="shared" si="87"/>
        <v>33</v>
      </c>
      <c r="R171" s="127">
        <f t="shared" si="88"/>
        <v>8</v>
      </c>
      <c r="S171" s="170">
        <f>_xll.GetPrice(S$2,  , "Mid", EOMONTH($A171, 0))</f>
        <v>280</v>
      </c>
      <c r="T171" s="126">
        <f t="shared" si="89"/>
        <v>72</v>
      </c>
      <c r="U171" s="151">
        <f>_xll.GetPrice(U$2,  , "Mid", EOMONTH($A171, 0))</f>
        <v>275</v>
      </c>
      <c r="V171" s="127">
        <f t="shared" si="90"/>
        <v>80</v>
      </c>
      <c r="W171" s="127">
        <f t="shared" si="91"/>
        <v>-5</v>
      </c>
      <c r="X171" s="151">
        <f>_xll.GetPrice(X$2,  , "Mid", EOMONTH($A171, 0))</f>
        <v>285</v>
      </c>
      <c r="Y171" s="127">
        <f t="shared" si="92"/>
        <v>60</v>
      </c>
      <c r="Z171" s="127">
        <f t="shared" si="93"/>
        <v>5</v>
      </c>
      <c r="AA171" s="151">
        <f>_xll.GetPrice(AA$2,  , "Mid", EOMONTH($A171, 0))</f>
        <v>275</v>
      </c>
      <c r="AB171" s="127">
        <f t="shared" si="94"/>
        <v>-5</v>
      </c>
      <c r="AC171" s="151">
        <f>_xll.GetPrice(AC$2,  , "Mid", EOMONTH($A171, 0))</f>
        <v>262</v>
      </c>
      <c r="AD171" s="127">
        <f t="shared" si="95"/>
        <v>-13</v>
      </c>
      <c r="AE171" s="127">
        <f t="shared" si="96"/>
        <v>-13</v>
      </c>
      <c r="AF171" s="151">
        <f>_xll.GetPrice(AF$2,  , "Mid", EOMONTH($A171, 0))</f>
        <v>280</v>
      </c>
      <c r="AG171" s="127">
        <f t="shared" si="97"/>
        <v>-5</v>
      </c>
      <c r="AH171" s="127">
        <f t="shared" si="98"/>
        <v>18</v>
      </c>
      <c r="AI171" s="157">
        <f t="shared" si="66"/>
        <v>204.71285714285713</v>
      </c>
      <c r="AJ171" s="156">
        <f t="shared" si="67"/>
        <v>202.74446428571429</v>
      </c>
      <c r="AK171" s="156">
        <f t="shared" si="68"/>
        <v>191.91830357142857</v>
      </c>
      <c r="AL171" s="156">
        <f t="shared" si="69"/>
        <v>221.44419642857142</v>
      </c>
      <c r="AM171" s="156">
        <f t="shared" si="70"/>
        <v>246.04910714285714</v>
      </c>
      <c r="AN171" s="156">
        <f t="shared" si="71"/>
        <v>319.86383928571428</v>
      </c>
      <c r="AO171" s="156">
        <f t="shared" si="72"/>
        <v>248.01749999999998</v>
      </c>
      <c r="AP171" s="156">
        <f t="shared" si="73"/>
        <v>253.92267857142855</v>
      </c>
      <c r="AQ171" s="160">
        <f t="shared" si="74"/>
        <v>275.57499999999999</v>
      </c>
      <c r="AR171" s="156">
        <f t="shared" si="75"/>
        <v>270.65401785714283</v>
      </c>
      <c r="AS171" s="156">
        <f t="shared" si="76"/>
        <v>280.49598214285709</v>
      </c>
      <c r="AT171" s="156">
        <f t="shared" si="77"/>
        <v>270.65401785714283</v>
      </c>
      <c r="AU171" s="156">
        <f t="shared" si="78"/>
        <v>257.8594642857143</v>
      </c>
      <c r="AV171" s="156">
        <f t="shared" si="79"/>
        <v>275.57499999999999</v>
      </c>
    </row>
    <row r="172" spans="1:48" x14ac:dyDescent="0.3">
      <c r="A172" s="124">
        <v>38991</v>
      </c>
      <c r="B172" s="170">
        <f>_xll.GetPrice(B$2,  , "Mid", EOMONTH($A172, 0))</f>
        <v>202</v>
      </c>
      <c r="C172" s="151">
        <f>_xll.GetPrice(C$2,  , "Mid", EOMONTH($A172, 0))</f>
        <v>200</v>
      </c>
      <c r="D172" s="126">
        <f t="shared" si="80"/>
        <v>-2</v>
      </c>
      <c r="E172" s="151">
        <f>_xll.GetPrice(E$2,  , "Mid", EOMONTH($A172, 0))</f>
        <v>195</v>
      </c>
      <c r="F172" s="127">
        <f t="shared" si="81"/>
        <v>-7</v>
      </c>
      <c r="G172" s="151">
        <f>_xll.GetPrice(G$2,  , "Mid", EOMONTH($A172, 0))</f>
        <v>211</v>
      </c>
      <c r="H172" s="127">
        <f t="shared" si="82"/>
        <v>9</v>
      </c>
      <c r="I172" s="151">
        <f>_xll.GetPrice(I$2,  , "Mid", EOMONTH($A172, 0))</f>
        <v>235</v>
      </c>
      <c r="J172" s="127">
        <f t="shared" si="83"/>
        <v>33</v>
      </c>
      <c r="K172" s="151">
        <f>_xll.GetPrice(K$2,  , "Mid", EOMONTH($A172, 0))</f>
        <v>310</v>
      </c>
      <c r="L172" s="127">
        <f t="shared" si="84"/>
        <v>108</v>
      </c>
      <c r="M172" s="151">
        <f>_xll.GetPrice(M$2,  , "Mid", EOMONTH($A172, 0))</f>
        <v>240</v>
      </c>
      <c r="N172" s="127">
        <f t="shared" si="85"/>
        <v>45</v>
      </c>
      <c r="O172" s="127">
        <f t="shared" si="86"/>
        <v>5</v>
      </c>
      <c r="P172" s="151">
        <f>_xll.GetPrice(P$2,  , "Mid", EOMONTH($A172, 0))</f>
        <v>230</v>
      </c>
      <c r="Q172" s="127">
        <f t="shared" si="87"/>
        <v>19</v>
      </c>
      <c r="R172" s="127">
        <f t="shared" si="88"/>
        <v>-5</v>
      </c>
      <c r="S172" s="170">
        <f>_xll.GetPrice(S$2,  , "Mid", EOMONTH($A172, 0))</f>
        <v>250</v>
      </c>
      <c r="T172" s="126">
        <f t="shared" si="89"/>
        <v>48</v>
      </c>
      <c r="U172" s="151">
        <f>_xll.GetPrice(U$2,  , "Mid", EOMONTH($A172, 0))</f>
        <v>245</v>
      </c>
      <c r="V172" s="127">
        <f t="shared" si="90"/>
        <v>50</v>
      </c>
      <c r="W172" s="127">
        <f t="shared" si="91"/>
        <v>-5</v>
      </c>
      <c r="X172" s="151">
        <f>_xll.GetPrice(X$2,  , "Mid", EOMONTH($A172, 0))</f>
        <v>244</v>
      </c>
      <c r="Y172" s="127">
        <f t="shared" si="92"/>
        <v>33</v>
      </c>
      <c r="Z172" s="127">
        <f t="shared" si="93"/>
        <v>-6</v>
      </c>
      <c r="AA172" s="151">
        <f>_xll.GetPrice(AA$2,  , "Mid", EOMONTH($A172, 0))</f>
        <v>245</v>
      </c>
      <c r="AB172" s="127">
        <f t="shared" si="94"/>
        <v>-5</v>
      </c>
      <c r="AC172" s="151">
        <f>_xll.GetPrice(AC$2,  , "Mid", EOMONTH($A172, 0))</f>
        <v>243</v>
      </c>
      <c r="AD172" s="127">
        <f t="shared" si="95"/>
        <v>-2</v>
      </c>
      <c r="AE172" s="127">
        <f t="shared" si="96"/>
        <v>-2</v>
      </c>
      <c r="AF172" s="151">
        <f>_xll.GetPrice(AF$2,  , "Mid", EOMONTH($A172, 0))</f>
        <v>240</v>
      </c>
      <c r="AG172" s="127">
        <f t="shared" si="97"/>
        <v>-4</v>
      </c>
      <c r="AH172" s="127">
        <f t="shared" si="98"/>
        <v>-3</v>
      </c>
      <c r="AI172" s="157">
        <f t="shared" si="66"/>
        <v>198.80767857142857</v>
      </c>
      <c r="AJ172" s="156">
        <f t="shared" si="67"/>
        <v>196.83928571428572</v>
      </c>
      <c r="AK172" s="156">
        <f t="shared" si="68"/>
        <v>191.91830357142857</v>
      </c>
      <c r="AL172" s="156">
        <f t="shared" si="69"/>
        <v>207.66544642857141</v>
      </c>
      <c r="AM172" s="156">
        <f t="shared" si="70"/>
        <v>231.2861607142857</v>
      </c>
      <c r="AN172" s="156">
        <f t="shared" si="71"/>
        <v>305.10089285714287</v>
      </c>
      <c r="AO172" s="156">
        <f t="shared" si="72"/>
        <v>236.20714285714283</v>
      </c>
      <c r="AP172" s="156">
        <f t="shared" si="73"/>
        <v>226.36517857142854</v>
      </c>
      <c r="AQ172" s="160">
        <f t="shared" si="74"/>
        <v>246.04910714285714</v>
      </c>
      <c r="AR172" s="156">
        <f t="shared" si="75"/>
        <v>241.12812499999998</v>
      </c>
      <c r="AS172" s="156">
        <f t="shared" si="76"/>
        <v>240.14392857142857</v>
      </c>
      <c r="AT172" s="156">
        <f t="shared" si="77"/>
        <v>241.12812499999998</v>
      </c>
      <c r="AU172" s="156">
        <f t="shared" si="78"/>
        <v>239.15973214285714</v>
      </c>
      <c r="AV172" s="156">
        <f t="shared" si="79"/>
        <v>236.20714285714283</v>
      </c>
    </row>
    <row r="173" spans="1:48" x14ac:dyDescent="0.3">
      <c r="A173" s="124">
        <v>39022</v>
      </c>
      <c r="B173" s="170">
        <f>_xll.GetPrice(B$2,  , "Mid", EOMONTH($A173, 0))</f>
        <v>197</v>
      </c>
      <c r="C173" s="151">
        <f>_xll.GetPrice(C$2,  , "Mid", EOMONTH($A173, 0))</f>
        <v>195</v>
      </c>
      <c r="D173" s="126">
        <f t="shared" si="80"/>
        <v>-2</v>
      </c>
      <c r="E173" s="151">
        <f>_xll.GetPrice(E$2,  , "Mid", EOMONTH($A173, 0))</f>
        <v>195</v>
      </c>
      <c r="F173" s="127">
        <f t="shared" si="81"/>
        <v>-2</v>
      </c>
      <c r="G173" s="151">
        <f>_xll.GetPrice(G$2,  , "Mid", EOMONTH($A173, 0))</f>
        <v>216</v>
      </c>
      <c r="H173" s="127">
        <f t="shared" si="82"/>
        <v>19</v>
      </c>
      <c r="I173" s="151">
        <f>_xll.GetPrice(I$2,  , "Mid", EOMONTH($A173, 0))</f>
        <v>220</v>
      </c>
      <c r="J173" s="127">
        <f t="shared" si="83"/>
        <v>23</v>
      </c>
      <c r="K173" s="151">
        <f>_xll.GetPrice(K$2,  , "Mid", EOMONTH($A173, 0))</f>
        <v>300</v>
      </c>
      <c r="L173" s="127">
        <f t="shared" si="84"/>
        <v>103</v>
      </c>
      <c r="M173" s="151">
        <f>_xll.GetPrice(M$2,  , "Mid", EOMONTH($A173, 0))</f>
        <v>234</v>
      </c>
      <c r="N173" s="127">
        <f t="shared" si="85"/>
        <v>39</v>
      </c>
      <c r="O173" s="127">
        <f t="shared" si="86"/>
        <v>14</v>
      </c>
      <c r="P173" s="151">
        <f>_xll.GetPrice(P$2,  , "Mid", EOMONTH($A173, 0))</f>
        <v>230</v>
      </c>
      <c r="Q173" s="127">
        <f t="shared" si="87"/>
        <v>14</v>
      </c>
      <c r="R173" s="127">
        <f t="shared" si="88"/>
        <v>10</v>
      </c>
      <c r="S173" s="170">
        <f>_xll.GetPrice(S$2,  , "Mid", EOMONTH($A173, 0))</f>
        <v>224.5</v>
      </c>
      <c r="T173" s="126">
        <f t="shared" si="89"/>
        <v>27.5</v>
      </c>
      <c r="U173" s="151">
        <f>_xll.GetPrice(U$2,  , "Mid", EOMONTH($A173, 0))</f>
        <v>230</v>
      </c>
      <c r="V173" s="127">
        <f t="shared" si="90"/>
        <v>35</v>
      </c>
      <c r="W173" s="127">
        <f t="shared" si="91"/>
        <v>5.5</v>
      </c>
      <c r="X173" s="151">
        <f>_xll.GetPrice(X$2,  , "Mid", EOMONTH($A173, 0))</f>
        <v>239</v>
      </c>
      <c r="Y173" s="127">
        <f t="shared" si="92"/>
        <v>23</v>
      </c>
      <c r="Z173" s="127">
        <f t="shared" si="93"/>
        <v>14.5</v>
      </c>
      <c r="AA173" s="151">
        <f>_xll.GetPrice(AA$2,  , "Mid", EOMONTH($A173, 0))</f>
        <v>216</v>
      </c>
      <c r="AB173" s="127">
        <f t="shared" si="94"/>
        <v>-8.5</v>
      </c>
      <c r="AC173" s="151">
        <f>_xll.GetPrice(AC$2,  , "Mid", EOMONTH($A173, 0))</f>
        <v>220</v>
      </c>
      <c r="AD173" s="127">
        <f t="shared" si="95"/>
        <v>-10</v>
      </c>
      <c r="AE173" s="127">
        <f t="shared" si="96"/>
        <v>4</v>
      </c>
      <c r="AF173" s="151">
        <f>_xll.GetPrice(AF$2,  , "Mid", EOMONTH($A173, 0))</f>
        <v>239</v>
      </c>
      <c r="AG173" s="127">
        <f t="shared" si="97"/>
        <v>0</v>
      </c>
      <c r="AH173" s="127">
        <f t="shared" si="98"/>
        <v>19</v>
      </c>
      <c r="AI173" s="157">
        <f t="shared" si="66"/>
        <v>193.88669642857144</v>
      </c>
      <c r="AJ173" s="156">
        <f t="shared" si="67"/>
        <v>191.91830357142857</v>
      </c>
      <c r="AK173" s="156">
        <f t="shared" si="68"/>
        <v>191.91830357142857</v>
      </c>
      <c r="AL173" s="156">
        <f t="shared" si="69"/>
        <v>212.58642857142857</v>
      </c>
      <c r="AM173" s="156">
        <f t="shared" si="70"/>
        <v>216.52321428571426</v>
      </c>
      <c r="AN173" s="156">
        <f t="shared" si="71"/>
        <v>295.25892857142856</v>
      </c>
      <c r="AO173" s="156">
        <f t="shared" si="72"/>
        <v>230.30196428571429</v>
      </c>
      <c r="AP173" s="156">
        <f t="shared" si="73"/>
        <v>226.36517857142854</v>
      </c>
      <c r="AQ173" s="160">
        <f t="shared" si="74"/>
        <v>220.95209821428571</v>
      </c>
      <c r="AR173" s="156">
        <f t="shared" si="75"/>
        <v>226.36517857142854</v>
      </c>
      <c r="AS173" s="156">
        <f t="shared" si="76"/>
        <v>235.22294642857142</v>
      </c>
      <c r="AT173" s="156">
        <f t="shared" si="77"/>
        <v>212.58642857142857</v>
      </c>
      <c r="AU173" s="156">
        <f t="shared" si="78"/>
        <v>216.52321428571426</v>
      </c>
      <c r="AV173" s="156">
        <f t="shared" si="79"/>
        <v>235.22294642857142</v>
      </c>
    </row>
    <row r="174" spans="1:48" x14ac:dyDescent="0.3">
      <c r="A174" s="124">
        <v>39052</v>
      </c>
      <c r="B174" s="170">
        <f>_xll.GetPrice(B$2,  , "Mid", EOMONTH($A174, 0))</f>
        <v>205</v>
      </c>
      <c r="C174" s="151">
        <f>_xll.GetPrice(C$2,  , "Mid", EOMONTH($A174, 0))</f>
        <v>203</v>
      </c>
      <c r="D174" s="126">
        <f t="shared" si="80"/>
        <v>-2</v>
      </c>
      <c r="E174" s="151">
        <f>_xll.GetPrice(E$2,  , "Mid", EOMONTH($A174, 0))</f>
        <v>205</v>
      </c>
      <c r="F174" s="127">
        <f t="shared" si="81"/>
        <v>0</v>
      </c>
      <c r="G174" s="151">
        <f>_xll.GetPrice(G$2,  , "Mid", EOMONTH($A174, 0))</f>
        <v>223</v>
      </c>
      <c r="H174" s="127">
        <f t="shared" si="82"/>
        <v>18</v>
      </c>
      <c r="I174" s="151">
        <f>_xll.GetPrice(I$2,  , "Mid", EOMONTH($A174, 0))</f>
        <v>230</v>
      </c>
      <c r="J174" s="127">
        <f t="shared" si="83"/>
        <v>25</v>
      </c>
      <c r="K174" s="151">
        <f>_xll.GetPrice(K$2,  , "Mid", EOMONTH($A174, 0))</f>
        <v>305</v>
      </c>
      <c r="L174" s="127">
        <f t="shared" si="84"/>
        <v>100</v>
      </c>
      <c r="M174" s="151">
        <f>_xll.GetPrice(M$2,  , "Mid", EOMONTH($A174, 0))</f>
        <v>238</v>
      </c>
      <c r="N174" s="127">
        <f t="shared" si="85"/>
        <v>33</v>
      </c>
      <c r="O174" s="127">
        <f t="shared" si="86"/>
        <v>8</v>
      </c>
      <c r="P174" s="151">
        <f>_xll.GetPrice(P$2,  , "Mid", EOMONTH($A174, 0))</f>
        <v>244</v>
      </c>
      <c r="Q174" s="127">
        <f t="shared" si="87"/>
        <v>21</v>
      </c>
      <c r="R174" s="127">
        <f t="shared" si="88"/>
        <v>14</v>
      </c>
      <c r="S174" s="170">
        <f>_xll.GetPrice(S$2,  , "Mid", EOMONTH($A174, 0))</f>
        <v>235</v>
      </c>
      <c r="T174" s="126">
        <f t="shared" si="89"/>
        <v>30</v>
      </c>
      <c r="U174" s="151">
        <f>_xll.GetPrice(U$2,  , "Mid", EOMONTH($A174, 0))</f>
        <v>235</v>
      </c>
      <c r="V174" s="127">
        <f t="shared" si="90"/>
        <v>30</v>
      </c>
      <c r="W174" s="127">
        <f t="shared" si="91"/>
        <v>0</v>
      </c>
      <c r="X174" s="151">
        <f>_xll.GetPrice(X$2,  , "Mid", EOMONTH($A174, 0))</f>
        <v>251</v>
      </c>
      <c r="Y174" s="127">
        <f t="shared" si="92"/>
        <v>28</v>
      </c>
      <c r="Z174" s="127">
        <f t="shared" si="93"/>
        <v>16</v>
      </c>
      <c r="AA174" s="151">
        <f>_xll.GetPrice(AA$2,  , "Mid", EOMONTH($A174, 0))</f>
        <v>230</v>
      </c>
      <c r="AB174" s="127">
        <f t="shared" si="94"/>
        <v>-5</v>
      </c>
      <c r="AC174" s="151">
        <f>_xll.GetPrice(AC$2,  , "Mid", EOMONTH($A174, 0))</f>
        <v>230</v>
      </c>
      <c r="AD174" s="127">
        <f t="shared" si="95"/>
        <v>-5</v>
      </c>
      <c r="AE174" s="127">
        <f t="shared" si="96"/>
        <v>0</v>
      </c>
      <c r="AF174" s="151">
        <f>_xll.GetPrice(AF$2,  , "Mid", EOMONTH($A174, 0))</f>
        <v>251</v>
      </c>
      <c r="AG174" s="127">
        <f t="shared" si="97"/>
        <v>0</v>
      </c>
      <c r="AH174" s="127">
        <f t="shared" si="98"/>
        <v>21</v>
      </c>
      <c r="AI174" s="157">
        <f t="shared" si="66"/>
        <v>201.76026785714285</v>
      </c>
      <c r="AJ174" s="156">
        <f t="shared" si="67"/>
        <v>199.79187499999998</v>
      </c>
      <c r="AK174" s="156">
        <f t="shared" si="68"/>
        <v>201.76026785714285</v>
      </c>
      <c r="AL174" s="156">
        <f t="shared" si="69"/>
        <v>219.47580357142854</v>
      </c>
      <c r="AM174" s="156">
        <f t="shared" si="70"/>
        <v>226.36517857142854</v>
      </c>
      <c r="AN174" s="156">
        <f t="shared" si="71"/>
        <v>300.17991071428565</v>
      </c>
      <c r="AO174" s="156">
        <f t="shared" si="72"/>
        <v>234.23874999999998</v>
      </c>
      <c r="AP174" s="156">
        <f t="shared" si="73"/>
        <v>240.14392857142857</v>
      </c>
      <c r="AQ174" s="160">
        <f t="shared" si="74"/>
        <v>231.2861607142857</v>
      </c>
      <c r="AR174" s="156">
        <f t="shared" si="75"/>
        <v>231.2861607142857</v>
      </c>
      <c r="AS174" s="156">
        <f t="shared" si="76"/>
        <v>247.03330357142858</v>
      </c>
      <c r="AT174" s="156">
        <f t="shared" si="77"/>
        <v>226.36517857142854</v>
      </c>
      <c r="AU174" s="156">
        <f t="shared" si="78"/>
        <v>226.36517857142854</v>
      </c>
      <c r="AV174" s="156">
        <f t="shared" si="79"/>
        <v>247.03330357142858</v>
      </c>
    </row>
    <row r="175" spans="1:48" x14ac:dyDescent="0.3">
      <c r="A175" s="124">
        <v>39083</v>
      </c>
      <c r="B175" s="170">
        <f>_xll.GetPrice(B$2,  , "Mid", EOMONTH($A175, 0))</f>
        <v>230</v>
      </c>
      <c r="C175" s="151">
        <f>_xll.GetPrice(C$2,  , "Mid", EOMONTH($A175, 0))</f>
        <v>228</v>
      </c>
      <c r="D175" s="126">
        <f t="shared" si="80"/>
        <v>-2</v>
      </c>
      <c r="E175" s="151">
        <f>_xll.GetPrice(E$2,  , "Mid", EOMONTH($A175, 0))</f>
        <v>225</v>
      </c>
      <c r="F175" s="127">
        <f t="shared" si="81"/>
        <v>-5</v>
      </c>
      <c r="G175" s="151">
        <f>_xll.GetPrice(G$2,  , "Mid", EOMONTH($A175, 0))</f>
        <v>233</v>
      </c>
      <c r="H175" s="127">
        <f t="shared" si="82"/>
        <v>3</v>
      </c>
      <c r="I175" s="151">
        <f>_xll.GetPrice(I$2,  , "Mid", EOMONTH($A175, 0))</f>
        <v>255</v>
      </c>
      <c r="J175" s="127">
        <f t="shared" si="83"/>
        <v>25</v>
      </c>
      <c r="K175" s="151">
        <f>_xll.GetPrice(K$2,  , "Mid", EOMONTH($A175, 0))</f>
        <v>330</v>
      </c>
      <c r="L175" s="127">
        <f t="shared" si="84"/>
        <v>100</v>
      </c>
      <c r="M175" s="151">
        <f>_xll.GetPrice(M$2,  , "Mid", EOMONTH($A175, 0))</f>
        <v>256</v>
      </c>
      <c r="N175" s="127">
        <f t="shared" si="85"/>
        <v>31</v>
      </c>
      <c r="O175" s="127">
        <f t="shared" si="86"/>
        <v>1</v>
      </c>
      <c r="P175" s="151">
        <f>_xll.GetPrice(P$2,  , "Mid", EOMONTH($A175, 0))</f>
        <v>250</v>
      </c>
      <c r="Q175" s="127">
        <f t="shared" si="87"/>
        <v>17</v>
      </c>
      <c r="R175" s="127">
        <f t="shared" si="88"/>
        <v>-5</v>
      </c>
      <c r="S175" s="170">
        <f>_xll.GetPrice(S$2,  , "Mid", EOMONTH($A175, 0))</f>
        <v>265</v>
      </c>
      <c r="T175" s="126">
        <f t="shared" si="89"/>
        <v>35</v>
      </c>
      <c r="U175" s="151">
        <f>_xll.GetPrice(U$2,  , "Mid", EOMONTH($A175, 0))</f>
        <v>260</v>
      </c>
      <c r="V175" s="127">
        <f t="shared" si="90"/>
        <v>35</v>
      </c>
      <c r="W175" s="127">
        <f t="shared" si="91"/>
        <v>-5</v>
      </c>
      <c r="X175" s="151">
        <f>_xll.GetPrice(X$2,  , "Mid", EOMONTH($A175, 0))</f>
        <v>250</v>
      </c>
      <c r="Y175" s="127">
        <f t="shared" si="92"/>
        <v>17</v>
      </c>
      <c r="Z175" s="127">
        <f t="shared" si="93"/>
        <v>-15</v>
      </c>
      <c r="AA175" s="151">
        <f>_xll.GetPrice(AA$2,  , "Mid", EOMONTH($A175, 0))</f>
        <v>260</v>
      </c>
      <c r="AB175" s="127">
        <f t="shared" si="94"/>
        <v>-5</v>
      </c>
      <c r="AC175" s="151">
        <f>_xll.GetPrice(AC$2,  , "Mid", EOMONTH($A175, 0))</f>
        <v>260</v>
      </c>
      <c r="AD175" s="127">
        <f t="shared" si="95"/>
        <v>0</v>
      </c>
      <c r="AE175" s="127">
        <f t="shared" si="96"/>
        <v>0</v>
      </c>
      <c r="AF175" s="151">
        <f>_xll.GetPrice(AF$2,  , "Mid", EOMONTH($A175, 0))</f>
        <v>250</v>
      </c>
      <c r="AG175" s="127">
        <f t="shared" si="97"/>
        <v>0</v>
      </c>
      <c r="AH175" s="127">
        <f t="shared" si="98"/>
        <v>-10</v>
      </c>
      <c r="AI175" s="157">
        <f t="shared" si="66"/>
        <v>226.36517857142854</v>
      </c>
      <c r="AJ175" s="156">
        <f t="shared" si="67"/>
        <v>224.3967857142857</v>
      </c>
      <c r="AK175" s="156">
        <f t="shared" si="68"/>
        <v>221.44419642857142</v>
      </c>
      <c r="AL175" s="156">
        <f t="shared" si="69"/>
        <v>229.31776785714285</v>
      </c>
      <c r="AM175" s="156">
        <f t="shared" si="70"/>
        <v>250.97008928571427</v>
      </c>
      <c r="AN175" s="156">
        <f t="shared" si="71"/>
        <v>324.78482142857143</v>
      </c>
      <c r="AO175" s="156">
        <f t="shared" si="72"/>
        <v>251.9542857142857</v>
      </c>
      <c r="AP175" s="156">
        <f t="shared" si="73"/>
        <v>246.04910714285714</v>
      </c>
      <c r="AQ175" s="160">
        <f t="shared" si="74"/>
        <v>260.81205357142858</v>
      </c>
      <c r="AR175" s="156">
        <f t="shared" si="75"/>
        <v>255.89107142857142</v>
      </c>
      <c r="AS175" s="156">
        <f t="shared" si="76"/>
        <v>246.04910714285714</v>
      </c>
      <c r="AT175" s="156">
        <f t="shared" si="77"/>
        <v>255.89107142857142</v>
      </c>
      <c r="AU175" s="156">
        <f t="shared" si="78"/>
        <v>255.89107142857142</v>
      </c>
      <c r="AV175" s="156">
        <f t="shared" si="79"/>
        <v>246.04910714285714</v>
      </c>
    </row>
    <row r="176" spans="1:48" x14ac:dyDescent="0.3">
      <c r="A176" s="124">
        <v>39114</v>
      </c>
      <c r="B176" s="170">
        <f>_xll.GetPrice(B$2,  , "Mid", EOMONTH($A176, 0))</f>
        <v>255</v>
      </c>
      <c r="C176" s="151">
        <f>_xll.GetPrice(C$2,  , "Mid", EOMONTH($A176, 0))</f>
        <v>253</v>
      </c>
      <c r="D176" s="126">
        <f t="shared" si="80"/>
        <v>-2</v>
      </c>
      <c r="E176" s="151">
        <f>_xll.GetPrice(E$2,  , "Mid", EOMONTH($A176, 0))</f>
        <v>250</v>
      </c>
      <c r="F176" s="127">
        <f t="shared" si="81"/>
        <v>-5</v>
      </c>
      <c r="G176" s="151">
        <f>_xll.GetPrice(G$2,  , "Mid", EOMONTH($A176, 0))</f>
        <v>250</v>
      </c>
      <c r="H176" s="127">
        <f t="shared" si="82"/>
        <v>-5</v>
      </c>
      <c r="I176" s="151">
        <f>_xll.GetPrice(I$2,  , "Mid", EOMONTH($A176, 0))</f>
        <v>295</v>
      </c>
      <c r="J176" s="127">
        <f t="shared" si="83"/>
        <v>40</v>
      </c>
      <c r="K176" s="151">
        <f>_xll.GetPrice(K$2,  , "Mid", EOMONTH($A176, 0))</f>
        <v>360</v>
      </c>
      <c r="L176" s="127">
        <f t="shared" si="84"/>
        <v>105</v>
      </c>
      <c r="M176" s="151">
        <f>_xll.GetPrice(M$2,  , "Mid", EOMONTH($A176, 0))</f>
        <v>285</v>
      </c>
      <c r="N176" s="127">
        <f t="shared" si="85"/>
        <v>35</v>
      </c>
      <c r="O176" s="127">
        <f t="shared" si="86"/>
        <v>-10</v>
      </c>
      <c r="P176" s="151">
        <f>_xll.GetPrice(P$2,  , "Mid", EOMONTH($A176, 0))</f>
        <v>275</v>
      </c>
      <c r="Q176" s="127">
        <f t="shared" si="87"/>
        <v>25</v>
      </c>
      <c r="R176" s="127">
        <f t="shared" si="88"/>
        <v>-20</v>
      </c>
      <c r="S176" s="170">
        <f>_xll.GetPrice(S$2,  , "Mid", EOMONTH($A176, 0))</f>
        <v>305</v>
      </c>
      <c r="T176" s="126">
        <f t="shared" si="89"/>
        <v>50</v>
      </c>
      <c r="U176" s="151">
        <f>_xll.GetPrice(U$2,  , "Mid", EOMONTH($A176, 0))</f>
        <v>295</v>
      </c>
      <c r="V176" s="127">
        <f t="shared" si="90"/>
        <v>45</v>
      </c>
      <c r="W176" s="127">
        <f t="shared" si="91"/>
        <v>-10</v>
      </c>
      <c r="X176" s="151">
        <f>_xll.GetPrice(X$2,  , "Mid", EOMONTH($A176, 0))</f>
        <v>280</v>
      </c>
      <c r="Y176" s="127">
        <f t="shared" si="92"/>
        <v>30</v>
      </c>
      <c r="Z176" s="127">
        <f t="shared" si="93"/>
        <v>-25</v>
      </c>
      <c r="AA176" s="151">
        <f>_xll.GetPrice(AA$2,  , "Mid", EOMONTH($A176, 0))</f>
        <v>295</v>
      </c>
      <c r="AB176" s="127">
        <f t="shared" si="94"/>
        <v>-10</v>
      </c>
      <c r="AC176" s="151">
        <f>_xll.GetPrice(AC$2,  , "Mid", EOMONTH($A176, 0))</f>
        <v>290</v>
      </c>
      <c r="AD176" s="127">
        <f t="shared" si="95"/>
        <v>-5</v>
      </c>
      <c r="AE176" s="127">
        <f t="shared" si="96"/>
        <v>-5</v>
      </c>
      <c r="AF176" s="151">
        <f>_xll.GetPrice(AF$2,  , "Mid", EOMONTH($A176, 0))</f>
        <v>280</v>
      </c>
      <c r="AG176" s="127">
        <f t="shared" si="97"/>
        <v>0</v>
      </c>
      <c r="AH176" s="127">
        <f t="shared" si="98"/>
        <v>-10</v>
      </c>
      <c r="AI176" s="157">
        <f t="shared" si="66"/>
        <v>250.97008928571427</v>
      </c>
      <c r="AJ176" s="156">
        <f t="shared" si="67"/>
        <v>249.00169642857142</v>
      </c>
      <c r="AK176" s="156">
        <f t="shared" si="68"/>
        <v>246.04910714285714</v>
      </c>
      <c r="AL176" s="156">
        <f t="shared" si="69"/>
        <v>246.04910714285714</v>
      </c>
      <c r="AM176" s="156">
        <f t="shared" si="70"/>
        <v>290.3379464285714</v>
      </c>
      <c r="AN176" s="156">
        <f t="shared" si="71"/>
        <v>354.31071428571431</v>
      </c>
      <c r="AO176" s="156">
        <f t="shared" si="72"/>
        <v>280.49598214285709</v>
      </c>
      <c r="AP176" s="156">
        <f t="shared" si="73"/>
        <v>270.65401785714283</v>
      </c>
      <c r="AQ176" s="160">
        <f t="shared" si="74"/>
        <v>300.17991071428565</v>
      </c>
      <c r="AR176" s="156">
        <f t="shared" si="75"/>
        <v>290.3379464285714</v>
      </c>
      <c r="AS176" s="156">
        <f t="shared" si="76"/>
        <v>275.57499999999999</v>
      </c>
      <c r="AT176" s="156">
        <f t="shared" si="77"/>
        <v>290.3379464285714</v>
      </c>
      <c r="AU176" s="156">
        <f t="shared" si="78"/>
        <v>285.4169642857143</v>
      </c>
      <c r="AV176" s="156">
        <f t="shared" si="79"/>
        <v>275.57499999999999</v>
      </c>
    </row>
    <row r="177" spans="1:48" x14ac:dyDescent="0.3">
      <c r="A177" s="124">
        <v>39142</v>
      </c>
      <c r="B177" s="170">
        <f>_xll.GetPrice(B$2,  , "Mid", EOMONTH($A177, 0))</f>
        <v>310</v>
      </c>
      <c r="C177" s="151">
        <f>_xll.GetPrice(C$2,  , "Mid", EOMONTH($A177, 0))</f>
        <v>308</v>
      </c>
      <c r="D177" s="126">
        <f t="shared" si="80"/>
        <v>-2</v>
      </c>
      <c r="E177" s="151">
        <f>_xll.GetPrice(E$2,  , "Mid", EOMONTH($A177, 0))</f>
        <v>295</v>
      </c>
      <c r="F177" s="127">
        <f t="shared" si="81"/>
        <v>-15</v>
      </c>
      <c r="G177" s="151">
        <f>_xll.GetPrice(G$2,  , "Mid", EOMONTH($A177, 0))</f>
        <v>290</v>
      </c>
      <c r="H177" s="127">
        <f t="shared" si="82"/>
        <v>-20</v>
      </c>
      <c r="I177" s="151">
        <f>_xll.GetPrice(I$2,  , "Mid", EOMONTH($A177, 0))</f>
        <v>365</v>
      </c>
      <c r="J177" s="127">
        <f t="shared" si="83"/>
        <v>55</v>
      </c>
      <c r="K177" s="151">
        <f>_xll.GetPrice(K$2,  , "Mid", EOMONTH($A177, 0))</f>
        <v>410</v>
      </c>
      <c r="L177" s="127">
        <f t="shared" si="84"/>
        <v>100</v>
      </c>
      <c r="M177" s="151">
        <f>_xll.GetPrice(M$2,  , "Mid", EOMONTH($A177, 0))</f>
        <v>365</v>
      </c>
      <c r="N177" s="127">
        <f t="shared" si="85"/>
        <v>70</v>
      </c>
      <c r="O177" s="127">
        <f t="shared" si="86"/>
        <v>0</v>
      </c>
      <c r="P177" s="151">
        <f>_xll.GetPrice(P$2,  , "Mid", EOMONTH($A177, 0))</f>
        <v>345</v>
      </c>
      <c r="Q177" s="127">
        <f t="shared" si="87"/>
        <v>55</v>
      </c>
      <c r="R177" s="127">
        <f t="shared" si="88"/>
        <v>-20</v>
      </c>
      <c r="S177" s="170">
        <f>_xll.GetPrice(S$2,  , "Mid", EOMONTH($A177, 0))</f>
        <v>370</v>
      </c>
      <c r="T177" s="126">
        <f t="shared" si="89"/>
        <v>60</v>
      </c>
      <c r="U177" s="151">
        <f>_xll.GetPrice(U$2,  , "Mid", EOMONTH($A177, 0))</f>
        <v>370</v>
      </c>
      <c r="V177" s="127">
        <f t="shared" si="90"/>
        <v>75</v>
      </c>
      <c r="W177" s="127">
        <f t="shared" si="91"/>
        <v>0</v>
      </c>
      <c r="X177" s="151">
        <f>_xll.GetPrice(X$2,  , "Mid", EOMONTH($A177, 0))</f>
        <v>340</v>
      </c>
      <c r="Y177" s="127">
        <f t="shared" si="92"/>
        <v>50</v>
      </c>
      <c r="Z177" s="127">
        <f t="shared" si="93"/>
        <v>-30</v>
      </c>
      <c r="AA177" s="151">
        <f>_xll.GetPrice(AA$2,  , "Mid", EOMONTH($A177, 0))</f>
        <v>365</v>
      </c>
      <c r="AB177" s="127">
        <f t="shared" si="94"/>
        <v>-5</v>
      </c>
      <c r="AC177" s="151">
        <f>_xll.GetPrice(AC$2,  , "Mid", EOMONTH($A177, 0))</f>
        <v>370</v>
      </c>
      <c r="AD177" s="127">
        <f t="shared" si="95"/>
        <v>0</v>
      </c>
      <c r="AE177" s="127">
        <f t="shared" si="96"/>
        <v>5</v>
      </c>
      <c r="AF177" s="151">
        <f>_xll.GetPrice(AF$2,  , "Mid", EOMONTH($A177, 0))</f>
        <v>340</v>
      </c>
      <c r="AG177" s="127">
        <f t="shared" si="97"/>
        <v>0</v>
      </c>
      <c r="AH177" s="127">
        <f t="shared" si="98"/>
        <v>-30</v>
      </c>
      <c r="AI177" s="157">
        <f t="shared" si="66"/>
        <v>305.10089285714287</v>
      </c>
      <c r="AJ177" s="156">
        <f t="shared" si="67"/>
        <v>303.13249999999999</v>
      </c>
      <c r="AK177" s="156">
        <f t="shared" si="68"/>
        <v>290.3379464285714</v>
      </c>
      <c r="AL177" s="156">
        <f t="shared" si="69"/>
        <v>285.4169642857143</v>
      </c>
      <c r="AM177" s="156">
        <f t="shared" si="70"/>
        <v>359.23169642857141</v>
      </c>
      <c r="AN177" s="156">
        <f t="shared" si="71"/>
        <v>403.5205357142857</v>
      </c>
      <c r="AO177" s="156">
        <f t="shared" si="72"/>
        <v>359.23169642857141</v>
      </c>
      <c r="AP177" s="156">
        <f t="shared" si="73"/>
        <v>339.54776785714284</v>
      </c>
      <c r="AQ177" s="160">
        <f t="shared" si="74"/>
        <v>364.15267857142857</v>
      </c>
      <c r="AR177" s="156">
        <f t="shared" si="75"/>
        <v>364.15267857142857</v>
      </c>
      <c r="AS177" s="156">
        <f t="shared" si="76"/>
        <v>334.62678571428569</v>
      </c>
      <c r="AT177" s="156">
        <f t="shared" si="77"/>
        <v>359.23169642857141</v>
      </c>
      <c r="AU177" s="156">
        <f t="shared" si="78"/>
        <v>364.15267857142857</v>
      </c>
      <c r="AV177" s="156">
        <f t="shared" si="79"/>
        <v>334.62678571428569</v>
      </c>
    </row>
    <row r="178" spans="1:48" x14ac:dyDescent="0.3">
      <c r="A178" s="124">
        <v>39173</v>
      </c>
      <c r="B178" s="170">
        <f>_xll.GetPrice(B$2,  , "Mid", EOMONTH($A178, 0))</f>
        <v>290</v>
      </c>
      <c r="C178" s="151">
        <f>_xll.GetPrice(C$2,  , "Mid", EOMONTH($A178, 0))</f>
        <v>285</v>
      </c>
      <c r="D178" s="126">
        <f t="shared" si="80"/>
        <v>-5</v>
      </c>
      <c r="E178" s="151">
        <f>_xll.GetPrice(E$2,  , "Mid", EOMONTH($A178, 0))</f>
        <v>275</v>
      </c>
      <c r="F178" s="127">
        <f t="shared" si="81"/>
        <v>-15</v>
      </c>
      <c r="G178" s="151">
        <f>_xll.GetPrice(G$2,  , "Mid", EOMONTH($A178, 0))</f>
        <v>265</v>
      </c>
      <c r="H178" s="127">
        <f t="shared" si="82"/>
        <v>-25</v>
      </c>
      <c r="I178" s="151">
        <f>_xll.GetPrice(I$2,  , "Mid", EOMONTH($A178, 0))</f>
        <v>320</v>
      </c>
      <c r="J178" s="127">
        <f t="shared" si="83"/>
        <v>30</v>
      </c>
      <c r="K178" s="151">
        <f>_xll.GetPrice(K$2,  , "Mid", EOMONTH($A178, 0))</f>
        <v>390</v>
      </c>
      <c r="L178" s="127">
        <f t="shared" si="84"/>
        <v>100</v>
      </c>
      <c r="M178" s="151">
        <f>_xll.GetPrice(M$2,  , "Mid", EOMONTH($A178, 0))</f>
        <v>335</v>
      </c>
      <c r="N178" s="127">
        <f t="shared" si="85"/>
        <v>60</v>
      </c>
      <c r="O178" s="127">
        <f t="shared" si="86"/>
        <v>15</v>
      </c>
      <c r="P178" s="151">
        <f>_xll.GetPrice(P$2,  , "Mid", EOMONTH($A178, 0))</f>
        <v>280</v>
      </c>
      <c r="Q178" s="127">
        <f t="shared" si="87"/>
        <v>15</v>
      </c>
      <c r="R178" s="127">
        <f t="shared" si="88"/>
        <v>-40</v>
      </c>
      <c r="S178" s="170">
        <f>_xll.GetPrice(S$2,  , "Mid", EOMONTH($A178, 0))</f>
        <v>340</v>
      </c>
      <c r="T178" s="126">
        <f t="shared" si="89"/>
        <v>50</v>
      </c>
      <c r="U178" s="151">
        <f>_xll.GetPrice(U$2,  , "Mid", EOMONTH($A178, 0))</f>
        <v>350</v>
      </c>
      <c r="V178" s="127">
        <f t="shared" si="90"/>
        <v>75</v>
      </c>
      <c r="W178" s="127">
        <f t="shared" si="91"/>
        <v>10</v>
      </c>
      <c r="X178" s="151">
        <f>_xll.GetPrice(X$2,  , "Mid", EOMONTH($A178, 0))</f>
        <v>340</v>
      </c>
      <c r="Y178" s="127">
        <f t="shared" si="92"/>
        <v>75</v>
      </c>
      <c r="Z178" s="127">
        <f t="shared" si="93"/>
        <v>0</v>
      </c>
      <c r="AA178" s="151">
        <f>_xll.GetPrice(AA$2,  , "Mid", EOMONTH($A178, 0))</f>
        <v>335</v>
      </c>
      <c r="AB178" s="127">
        <f t="shared" si="94"/>
        <v>-5</v>
      </c>
      <c r="AC178" s="151">
        <f>_xll.GetPrice(AC$2,  , "Mid", EOMONTH($A178, 0))</f>
        <v>345</v>
      </c>
      <c r="AD178" s="127">
        <f t="shared" si="95"/>
        <v>-5</v>
      </c>
      <c r="AE178" s="127">
        <f t="shared" si="96"/>
        <v>10</v>
      </c>
      <c r="AF178" s="151">
        <f>_xll.GetPrice(AF$2,  , "Mid", EOMONTH($A178, 0))</f>
        <v>340</v>
      </c>
      <c r="AG178" s="127">
        <f t="shared" si="97"/>
        <v>0</v>
      </c>
      <c r="AH178" s="127">
        <f t="shared" si="98"/>
        <v>-5</v>
      </c>
      <c r="AI178" s="157">
        <f t="shared" si="66"/>
        <v>285.4169642857143</v>
      </c>
      <c r="AJ178" s="156">
        <f t="shared" si="67"/>
        <v>280.49598214285709</v>
      </c>
      <c r="AK178" s="156">
        <f t="shared" si="68"/>
        <v>270.65401785714283</v>
      </c>
      <c r="AL178" s="156">
        <f t="shared" si="69"/>
        <v>260.81205357142858</v>
      </c>
      <c r="AM178" s="156">
        <f t="shared" si="70"/>
        <v>314.94285714285712</v>
      </c>
      <c r="AN178" s="156">
        <f t="shared" si="71"/>
        <v>383.83660714285713</v>
      </c>
      <c r="AO178" s="156">
        <f t="shared" si="72"/>
        <v>329.70580357142853</v>
      </c>
      <c r="AP178" s="156">
        <f t="shared" si="73"/>
        <v>275.57499999999999</v>
      </c>
      <c r="AQ178" s="160">
        <f t="shared" si="74"/>
        <v>334.62678571428569</v>
      </c>
      <c r="AR178" s="156">
        <f t="shared" si="75"/>
        <v>344.46875</v>
      </c>
      <c r="AS178" s="156">
        <f t="shared" si="76"/>
        <v>334.62678571428569</v>
      </c>
      <c r="AT178" s="156">
        <f t="shared" si="77"/>
        <v>329.70580357142853</v>
      </c>
      <c r="AU178" s="156">
        <f t="shared" si="78"/>
        <v>339.54776785714284</v>
      </c>
      <c r="AV178" s="156">
        <f t="shared" si="79"/>
        <v>334.62678571428569</v>
      </c>
    </row>
    <row r="179" spans="1:48" x14ac:dyDescent="0.3">
      <c r="A179" s="124">
        <v>39203</v>
      </c>
      <c r="B179" s="170">
        <f>_xll.GetPrice(B$2,  , "Mid", EOMONTH($A179, 0))</f>
        <v>252</v>
      </c>
      <c r="C179" s="151">
        <f>_xll.GetPrice(C$2,  , "Mid", EOMONTH($A179, 0))</f>
        <v>250</v>
      </c>
      <c r="D179" s="126">
        <f t="shared" si="80"/>
        <v>-2</v>
      </c>
      <c r="E179" s="151">
        <f>_xll.GetPrice(E$2,  , "Mid", EOMONTH($A179, 0))</f>
        <v>225</v>
      </c>
      <c r="F179" s="127">
        <f t="shared" si="81"/>
        <v>-27</v>
      </c>
      <c r="G179" s="151">
        <f>_xll.GetPrice(G$2,  , "Mid", EOMONTH($A179, 0))</f>
        <v>252</v>
      </c>
      <c r="H179" s="127">
        <f t="shared" si="82"/>
        <v>0</v>
      </c>
      <c r="I179" s="151">
        <f>_xll.GetPrice(I$2,  , "Mid", EOMONTH($A179, 0))</f>
        <v>262</v>
      </c>
      <c r="J179" s="127">
        <f t="shared" si="83"/>
        <v>10</v>
      </c>
      <c r="K179" s="151">
        <f>_xll.GetPrice(K$2,  , "Mid", EOMONTH($A179, 0))</f>
        <v>350</v>
      </c>
      <c r="L179" s="127">
        <f t="shared" si="84"/>
        <v>98</v>
      </c>
      <c r="M179" s="151">
        <f>_xll.GetPrice(M$2,  , "Mid", EOMONTH($A179, 0))</f>
        <v>260</v>
      </c>
      <c r="N179" s="127">
        <f t="shared" si="85"/>
        <v>35</v>
      </c>
      <c r="O179" s="127">
        <f t="shared" si="86"/>
        <v>-2</v>
      </c>
      <c r="P179" s="151">
        <f>_xll.GetPrice(P$2,  , "Mid", EOMONTH($A179, 0))</f>
        <v>265</v>
      </c>
      <c r="Q179" s="127">
        <f t="shared" si="87"/>
        <v>13</v>
      </c>
      <c r="R179" s="127">
        <f t="shared" si="88"/>
        <v>3</v>
      </c>
      <c r="S179" s="170">
        <f>_xll.GetPrice(S$2,  , "Mid", EOMONTH($A179, 0))</f>
        <v>285</v>
      </c>
      <c r="T179" s="126">
        <f t="shared" si="89"/>
        <v>33</v>
      </c>
      <c r="U179" s="151">
        <f>_xll.GetPrice(U$2,  , "Mid", EOMONTH($A179, 0))</f>
        <v>275</v>
      </c>
      <c r="V179" s="127">
        <f t="shared" si="90"/>
        <v>50</v>
      </c>
      <c r="W179" s="127">
        <f t="shared" si="91"/>
        <v>-10</v>
      </c>
      <c r="X179" s="151">
        <f>_xll.GetPrice(X$2,  , "Mid", EOMONTH($A179, 0))</f>
        <v>280</v>
      </c>
      <c r="Y179" s="127">
        <f t="shared" si="92"/>
        <v>28</v>
      </c>
      <c r="Z179" s="127">
        <f t="shared" si="93"/>
        <v>-5</v>
      </c>
      <c r="AA179" s="151">
        <f>_xll.GetPrice(AA$2,  , "Mid", EOMONTH($A179, 0))</f>
        <v>283</v>
      </c>
      <c r="AB179" s="127">
        <f t="shared" si="94"/>
        <v>-2</v>
      </c>
      <c r="AC179" s="151">
        <f>_xll.GetPrice(AC$2,  , "Mid", EOMONTH($A179, 0))</f>
        <v>275</v>
      </c>
      <c r="AD179" s="127">
        <f t="shared" si="95"/>
        <v>0</v>
      </c>
      <c r="AE179" s="127">
        <f t="shared" si="96"/>
        <v>-8</v>
      </c>
      <c r="AF179" s="151">
        <f>_xll.GetPrice(AF$2,  , "Mid", EOMONTH($A179, 0))</f>
        <v>280</v>
      </c>
      <c r="AG179" s="127">
        <f t="shared" si="97"/>
        <v>0</v>
      </c>
      <c r="AH179" s="127">
        <f t="shared" si="98"/>
        <v>5</v>
      </c>
      <c r="AI179" s="157">
        <f t="shared" si="66"/>
        <v>248.01749999999998</v>
      </c>
      <c r="AJ179" s="156">
        <f t="shared" si="67"/>
        <v>246.04910714285714</v>
      </c>
      <c r="AK179" s="156">
        <f t="shared" si="68"/>
        <v>221.44419642857142</v>
      </c>
      <c r="AL179" s="156">
        <f t="shared" si="69"/>
        <v>248.01749999999998</v>
      </c>
      <c r="AM179" s="156">
        <f t="shared" si="70"/>
        <v>257.8594642857143</v>
      </c>
      <c r="AN179" s="156">
        <f t="shared" si="71"/>
        <v>344.46875</v>
      </c>
      <c r="AO179" s="156">
        <f t="shared" si="72"/>
        <v>255.89107142857142</v>
      </c>
      <c r="AP179" s="156">
        <f t="shared" si="73"/>
        <v>260.81205357142858</v>
      </c>
      <c r="AQ179" s="160">
        <f t="shared" si="74"/>
        <v>280.49598214285709</v>
      </c>
      <c r="AR179" s="156">
        <f t="shared" si="75"/>
        <v>270.65401785714283</v>
      </c>
      <c r="AS179" s="156">
        <f t="shared" si="76"/>
        <v>275.57499999999999</v>
      </c>
      <c r="AT179" s="156">
        <f t="shared" si="77"/>
        <v>278.52758928571427</v>
      </c>
      <c r="AU179" s="156">
        <f t="shared" si="78"/>
        <v>270.65401785714283</v>
      </c>
      <c r="AV179" s="156">
        <f t="shared" si="79"/>
        <v>275.57499999999999</v>
      </c>
    </row>
    <row r="180" spans="1:48" x14ac:dyDescent="0.3">
      <c r="A180" s="124">
        <v>39234</v>
      </c>
      <c r="B180" s="170">
        <f>_xll.GetPrice(B$2,  , "Mid", EOMONTH($A180, 0))</f>
        <v>255</v>
      </c>
      <c r="C180" s="151">
        <f>_xll.GetPrice(C$2,  , "Mid", EOMONTH($A180, 0))</f>
        <v>253</v>
      </c>
      <c r="D180" s="126">
        <f t="shared" si="80"/>
        <v>-2</v>
      </c>
      <c r="E180" s="151">
        <f>_xll.GetPrice(E$2,  , "Mid", EOMONTH($A180, 0))</f>
        <v>230</v>
      </c>
      <c r="F180" s="127">
        <f t="shared" si="81"/>
        <v>-25</v>
      </c>
      <c r="G180" s="151">
        <f>_xll.GetPrice(G$2,  , "Mid", EOMONTH($A180, 0))</f>
        <v>250</v>
      </c>
      <c r="H180" s="127">
        <f t="shared" si="82"/>
        <v>-5</v>
      </c>
      <c r="I180" s="151">
        <f>_xll.GetPrice(I$2,  , "Mid", EOMONTH($A180, 0))</f>
        <v>267</v>
      </c>
      <c r="J180" s="127">
        <f t="shared" si="83"/>
        <v>12</v>
      </c>
      <c r="K180" s="151">
        <f>_xll.GetPrice(K$2,  , "Mid", EOMONTH($A180, 0))</f>
        <v>360</v>
      </c>
      <c r="L180" s="127">
        <f t="shared" si="84"/>
        <v>105</v>
      </c>
      <c r="M180" s="151">
        <f>_xll.GetPrice(M$2,  , "Mid", EOMONTH($A180, 0))</f>
        <v>265</v>
      </c>
      <c r="N180" s="127">
        <f t="shared" si="85"/>
        <v>35</v>
      </c>
      <c r="O180" s="127">
        <f t="shared" si="86"/>
        <v>-2</v>
      </c>
      <c r="P180" s="151">
        <f>_xll.GetPrice(P$2,  , "Mid", EOMONTH($A180, 0))</f>
        <v>268</v>
      </c>
      <c r="Q180" s="127">
        <f t="shared" si="87"/>
        <v>18</v>
      </c>
      <c r="R180" s="127">
        <f t="shared" si="88"/>
        <v>1</v>
      </c>
      <c r="S180" s="170">
        <f>_xll.GetPrice(S$2,  , "Mid", EOMONTH($A180, 0))</f>
        <v>300</v>
      </c>
      <c r="T180" s="126">
        <f t="shared" si="89"/>
        <v>45</v>
      </c>
      <c r="U180" s="151">
        <f>_xll.GetPrice(U$2,  , "Mid", EOMONTH($A180, 0))</f>
        <v>285</v>
      </c>
      <c r="V180" s="127">
        <f t="shared" si="90"/>
        <v>55</v>
      </c>
      <c r="W180" s="127">
        <f t="shared" si="91"/>
        <v>-15</v>
      </c>
      <c r="X180" s="151">
        <f>_xll.GetPrice(X$2,  , "Mid", EOMONTH($A180, 0))</f>
        <v>284</v>
      </c>
      <c r="Y180" s="127">
        <f t="shared" si="92"/>
        <v>34</v>
      </c>
      <c r="Z180" s="127">
        <f t="shared" si="93"/>
        <v>-16</v>
      </c>
      <c r="AA180" s="151">
        <f>_xll.GetPrice(AA$2,  , "Mid", EOMONTH($A180, 0))</f>
        <v>295</v>
      </c>
      <c r="AB180" s="127">
        <f t="shared" si="94"/>
        <v>-5</v>
      </c>
      <c r="AC180" s="151">
        <f>_xll.GetPrice(AC$2,  , "Mid", EOMONTH($A180, 0))</f>
        <v>285</v>
      </c>
      <c r="AD180" s="127">
        <f t="shared" si="95"/>
        <v>0</v>
      </c>
      <c r="AE180" s="127">
        <f t="shared" si="96"/>
        <v>-10</v>
      </c>
      <c r="AF180" s="151">
        <f>_xll.GetPrice(AF$2,  , "Mid", EOMONTH($A180, 0))</f>
        <v>284</v>
      </c>
      <c r="AG180" s="127">
        <f t="shared" si="97"/>
        <v>0</v>
      </c>
      <c r="AH180" s="127">
        <f t="shared" si="98"/>
        <v>-1</v>
      </c>
      <c r="AI180" s="157">
        <f t="shared" si="66"/>
        <v>250.97008928571427</v>
      </c>
      <c r="AJ180" s="156">
        <f t="shared" si="67"/>
        <v>249.00169642857142</v>
      </c>
      <c r="AK180" s="156">
        <f t="shared" si="68"/>
        <v>226.36517857142854</v>
      </c>
      <c r="AL180" s="156">
        <f t="shared" si="69"/>
        <v>246.04910714285714</v>
      </c>
      <c r="AM180" s="156">
        <f t="shared" si="70"/>
        <v>262.78044642857145</v>
      </c>
      <c r="AN180" s="156">
        <f t="shared" si="71"/>
        <v>354.31071428571431</v>
      </c>
      <c r="AO180" s="156">
        <f t="shared" si="72"/>
        <v>260.81205357142858</v>
      </c>
      <c r="AP180" s="156">
        <f t="shared" si="73"/>
        <v>263.76464285714286</v>
      </c>
      <c r="AQ180" s="160">
        <f t="shared" si="74"/>
        <v>295.25892857142856</v>
      </c>
      <c r="AR180" s="156">
        <f t="shared" si="75"/>
        <v>280.49598214285709</v>
      </c>
      <c r="AS180" s="156">
        <f t="shared" si="76"/>
        <v>279.51178571428568</v>
      </c>
      <c r="AT180" s="156">
        <f t="shared" si="77"/>
        <v>290.3379464285714</v>
      </c>
      <c r="AU180" s="156">
        <f t="shared" si="78"/>
        <v>280.49598214285709</v>
      </c>
      <c r="AV180" s="156">
        <f t="shared" si="79"/>
        <v>279.51178571428568</v>
      </c>
    </row>
    <row r="181" spans="1:48" x14ac:dyDescent="0.3">
      <c r="A181" s="124">
        <v>39264</v>
      </c>
      <c r="B181" s="170">
        <f>_xll.GetPrice(B$2,  , "Mid", EOMONTH($A181, 0))</f>
        <v>250</v>
      </c>
      <c r="C181" s="151">
        <f>_xll.GetPrice(C$2,  , "Mid", EOMONTH($A181, 0))</f>
        <v>248</v>
      </c>
      <c r="D181" s="126">
        <f t="shared" si="80"/>
        <v>-2</v>
      </c>
      <c r="E181" s="151">
        <f>_xll.GetPrice(E$2,  , "Mid", EOMONTH($A181, 0))</f>
        <v>230</v>
      </c>
      <c r="F181" s="127">
        <f t="shared" si="81"/>
        <v>-20</v>
      </c>
      <c r="G181" s="151">
        <f>_xll.GetPrice(G$2,  , "Mid", EOMONTH($A181, 0))</f>
        <v>242</v>
      </c>
      <c r="H181" s="127">
        <f t="shared" si="82"/>
        <v>-8</v>
      </c>
      <c r="I181" s="151">
        <f>_xll.GetPrice(I$2,  , "Mid", EOMONTH($A181, 0))</f>
        <v>267</v>
      </c>
      <c r="J181" s="127">
        <f t="shared" si="83"/>
        <v>17</v>
      </c>
      <c r="K181" s="151">
        <f>_xll.GetPrice(K$2,  , "Mid", EOMONTH($A181, 0))</f>
        <v>360</v>
      </c>
      <c r="L181" s="127">
        <f t="shared" si="84"/>
        <v>110</v>
      </c>
      <c r="M181" s="151">
        <f>_xll.GetPrice(M$2,  , "Mid", EOMONTH($A181, 0))</f>
        <v>265</v>
      </c>
      <c r="N181" s="127">
        <f t="shared" si="85"/>
        <v>35</v>
      </c>
      <c r="O181" s="127">
        <f t="shared" si="86"/>
        <v>-2</v>
      </c>
      <c r="P181" s="151">
        <f>_xll.GetPrice(P$2,  , "Mid", EOMONTH($A181, 0))</f>
        <v>265</v>
      </c>
      <c r="Q181" s="127">
        <f t="shared" si="87"/>
        <v>23</v>
      </c>
      <c r="R181" s="127">
        <f t="shared" si="88"/>
        <v>-2</v>
      </c>
      <c r="S181" s="170">
        <f>_xll.GetPrice(S$2,  , "Mid", EOMONTH($A181, 0))</f>
        <v>300</v>
      </c>
      <c r="T181" s="126">
        <f t="shared" si="89"/>
        <v>50</v>
      </c>
      <c r="U181" s="151">
        <f>_xll.GetPrice(U$2,  , "Mid", EOMONTH($A181, 0))</f>
        <v>285</v>
      </c>
      <c r="V181" s="127">
        <f t="shared" si="90"/>
        <v>55</v>
      </c>
      <c r="W181" s="127">
        <f t="shared" si="91"/>
        <v>-15</v>
      </c>
      <c r="X181" s="151">
        <f>_xll.GetPrice(X$2,  , "Mid", EOMONTH($A181, 0))</f>
        <v>284</v>
      </c>
      <c r="Y181" s="127">
        <f t="shared" si="92"/>
        <v>42</v>
      </c>
      <c r="Z181" s="127">
        <f t="shared" si="93"/>
        <v>-16</v>
      </c>
      <c r="AA181" s="151">
        <f>_xll.GetPrice(AA$2,  , "Mid", EOMONTH($A181, 0))</f>
        <v>292</v>
      </c>
      <c r="AB181" s="127">
        <f t="shared" si="94"/>
        <v>-8</v>
      </c>
      <c r="AC181" s="151">
        <f>_xll.GetPrice(AC$2,  , "Mid", EOMONTH($A181, 0))</f>
        <v>285</v>
      </c>
      <c r="AD181" s="127">
        <f t="shared" si="95"/>
        <v>0</v>
      </c>
      <c r="AE181" s="127">
        <f t="shared" si="96"/>
        <v>-7</v>
      </c>
      <c r="AF181" s="151">
        <f>_xll.GetPrice(AF$2,  , "Mid", EOMONTH($A181, 0))</f>
        <v>284</v>
      </c>
      <c r="AG181" s="127">
        <f t="shared" si="97"/>
        <v>0</v>
      </c>
      <c r="AH181" s="127">
        <f t="shared" si="98"/>
        <v>-1</v>
      </c>
      <c r="AI181" s="157">
        <f t="shared" si="66"/>
        <v>246.04910714285714</v>
      </c>
      <c r="AJ181" s="156">
        <f t="shared" si="67"/>
        <v>244.08071428571427</v>
      </c>
      <c r="AK181" s="156">
        <f t="shared" si="68"/>
        <v>226.36517857142854</v>
      </c>
      <c r="AL181" s="156">
        <f t="shared" si="69"/>
        <v>238.1755357142857</v>
      </c>
      <c r="AM181" s="156">
        <f t="shared" si="70"/>
        <v>262.78044642857145</v>
      </c>
      <c r="AN181" s="156">
        <f t="shared" si="71"/>
        <v>354.31071428571431</v>
      </c>
      <c r="AO181" s="156">
        <f t="shared" si="72"/>
        <v>260.81205357142858</v>
      </c>
      <c r="AP181" s="156">
        <f t="shared" si="73"/>
        <v>260.81205357142858</v>
      </c>
      <c r="AQ181" s="160">
        <f t="shared" si="74"/>
        <v>295.25892857142856</v>
      </c>
      <c r="AR181" s="156">
        <f t="shared" si="75"/>
        <v>280.49598214285709</v>
      </c>
      <c r="AS181" s="156">
        <f t="shared" si="76"/>
        <v>279.51178571428568</v>
      </c>
      <c r="AT181" s="156">
        <f t="shared" si="77"/>
        <v>287.38535714285717</v>
      </c>
      <c r="AU181" s="156">
        <f t="shared" si="78"/>
        <v>280.49598214285709</v>
      </c>
      <c r="AV181" s="156">
        <f t="shared" si="79"/>
        <v>279.51178571428568</v>
      </c>
    </row>
    <row r="182" spans="1:48" x14ac:dyDescent="0.3">
      <c r="A182" s="124">
        <v>39295</v>
      </c>
      <c r="B182" s="170">
        <f>_xll.GetPrice(B$2,  , "Mid", EOMONTH($A182, 0))</f>
        <v>258</v>
      </c>
      <c r="C182" s="151">
        <f>_xll.GetPrice(C$2,  , "Mid", EOMONTH($A182, 0))</f>
        <v>255</v>
      </c>
      <c r="D182" s="126">
        <f t="shared" si="80"/>
        <v>-3</v>
      </c>
      <c r="E182" s="151">
        <f>_xll.GetPrice(E$2,  , "Mid", EOMONTH($A182, 0))</f>
        <v>250</v>
      </c>
      <c r="F182" s="127">
        <f t="shared" si="81"/>
        <v>-8</v>
      </c>
      <c r="G182" s="151">
        <f>_xll.GetPrice(G$2,  , "Mid", EOMONTH($A182, 0))</f>
        <v>255</v>
      </c>
      <c r="H182" s="127">
        <f t="shared" si="82"/>
        <v>-3</v>
      </c>
      <c r="I182" s="151">
        <f>_xll.GetPrice(I$2,  , "Mid", EOMONTH($A182, 0))</f>
        <v>278</v>
      </c>
      <c r="J182" s="127">
        <f t="shared" si="83"/>
        <v>20</v>
      </c>
      <c r="K182" s="151">
        <f>_xll.GetPrice(K$2,  , "Mid", EOMONTH($A182, 0))</f>
        <v>370</v>
      </c>
      <c r="L182" s="127">
        <f t="shared" si="84"/>
        <v>112</v>
      </c>
      <c r="M182" s="151">
        <f>_xll.GetPrice(M$2,  , "Mid", EOMONTH($A182, 0))</f>
        <v>285</v>
      </c>
      <c r="N182" s="127">
        <f t="shared" si="85"/>
        <v>35</v>
      </c>
      <c r="O182" s="127">
        <f t="shared" si="86"/>
        <v>7</v>
      </c>
      <c r="P182" s="151">
        <f>_xll.GetPrice(P$2,  , "Mid", EOMONTH($A182, 0))</f>
        <v>270</v>
      </c>
      <c r="Q182" s="127">
        <f t="shared" si="87"/>
        <v>15</v>
      </c>
      <c r="R182" s="127">
        <f t="shared" si="88"/>
        <v>-8</v>
      </c>
      <c r="S182" s="170">
        <f>_xll.GetPrice(S$2,  , "Mid", EOMONTH($A182, 0))</f>
        <v>310</v>
      </c>
      <c r="T182" s="126">
        <f t="shared" si="89"/>
        <v>52</v>
      </c>
      <c r="U182" s="151">
        <f>_xll.GetPrice(U$2,  , "Mid", EOMONTH($A182, 0))</f>
        <v>305</v>
      </c>
      <c r="V182" s="127">
        <f t="shared" si="90"/>
        <v>55</v>
      </c>
      <c r="W182" s="127">
        <f t="shared" si="91"/>
        <v>-5</v>
      </c>
      <c r="X182" s="151">
        <f>_xll.GetPrice(X$2,  , "Mid", EOMONTH($A182, 0))</f>
        <v>285</v>
      </c>
      <c r="Y182" s="127">
        <f t="shared" si="92"/>
        <v>30</v>
      </c>
      <c r="Z182" s="127">
        <f t="shared" si="93"/>
        <v>-25</v>
      </c>
      <c r="AA182" s="151">
        <f>_xll.GetPrice(AA$2,  , "Mid", EOMONTH($A182, 0))</f>
        <v>305</v>
      </c>
      <c r="AB182" s="127">
        <f t="shared" si="94"/>
        <v>-5</v>
      </c>
      <c r="AC182" s="151">
        <f>_xll.GetPrice(AC$2,  , "Mid", EOMONTH($A182, 0))</f>
        <v>295</v>
      </c>
      <c r="AD182" s="127">
        <f t="shared" si="95"/>
        <v>-10</v>
      </c>
      <c r="AE182" s="127">
        <f t="shared" si="96"/>
        <v>-10</v>
      </c>
      <c r="AF182" s="151">
        <f>_xll.GetPrice(AF$2,  , "Mid", EOMONTH($A182, 0))</f>
        <v>285</v>
      </c>
      <c r="AG182" s="127">
        <f t="shared" si="97"/>
        <v>0</v>
      </c>
      <c r="AH182" s="127">
        <f t="shared" si="98"/>
        <v>-10</v>
      </c>
      <c r="AI182" s="157">
        <f t="shared" si="66"/>
        <v>253.92267857142855</v>
      </c>
      <c r="AJ182" s="156">
        <f t="shared" si="67"/>
        <v>250.97008928571427</v>
      </c>
      <c r="AK182" s="156">
        <f t="shared" si="68"/>
        <v>246.04910714285714</v>
      </c>
      <c r="AL182" s="156">
        <f t="shared" si="69"/>
        <v>250.97008928571427</v>
      </c>
      <c r="AM182" s="156">
        <f t="shared" si="70"/>
        <v>273.60660714285711</v>
      </c>
      <c r="AN182" s="156">
        <f t="shared" si="71"/>
        <v>364.15267857142857</v>
      </c>
      <c r="AO182" s="156">
        <f t="shared" si="72"/>
        <v>280.49598214285709</v>
      </c>
      <c r="AP182" s="156">
        <f t="shared" si="73"/>
        <v>265.73303571428573</v>
      </c>
      <c r="AQ182" s="160">
        <f t="shared" si="74"/>
        <v>305.10089285714287</v>
      </c>
      <c r="AR182" s="156">
        <f t="shared" si="75"/>
        <v>300.17991071428565</v>
      </c>
      <c r="AS182" s="156">
        <f t="shared" si="76"/>
        <v>280.49598214285709</v>
      </c>
      <c r="AT182" s="156">
        <f t="shared" si="77"/>
        <v>300.17991071428565</v>
      </c>
      <c r="AU182" s="156">
        <f t="shared" si="78"/>
        <v>290.3379464285714</v>
      </c>
      <c r="AV182" s="156">
        <f t="shared" si="79"/>
        <v>280.49598214285709</v>
      </c>
    </row>
    <row r="183" spans="1:48" x14ac:dyDescent="0.3">
      <c r="A183" s="124">
        <v>39326</v>
      </c>
      <c r="B183" s="170">
        <f>_xll.GetPrice(B$2,  , "Mid", EOMONTH($A183, 0))</f>
        <v>270</v>
      </c>
      <c r="C183" s="151">
        <f>_xll.GetPrice(C$2,  , "Mid", EOMONTH($A183, 0))</f>
        <v>268</v>
      </c>
      <c r="D183" s="126">
        <f t="shared" si="80"/>
        <v>-2</v>
      </c>
      <c r="E183" s="151">
        <f>_xll.GetPrice(E$2,  , "Mid", EOMONTH($A183, 0))</f>
        <v>260</v>
      </c>
      <c r="F183" s="127">
        <f t="shared" si="81"/>
        <v>-10</v>
      </c>
      <c r="G183" s="151">
        <f>_xll.GetPrice(G$2,  , "Mid", EOMONTH($A183, 0))</f>
        <v>265</v>
      </c>
      <c r="H183" s="127">
        <f t="shared" si="82"/>
        <v>-5</v>
      </c>
      <c r="I183" s="151">
        <f>_xll.GetPrice(I$2,  , "Mid", EOMONTH($A183, 0))</f>
        <v>295</v>
      </c>
      <c r="J183" s="127">
        <f t="shared" si="83"/>
        <v>25</v>
      </c>
      <c r="K183" s="151">
        <f>_xll.GetPrice(K$2,  , "Mid", EOMONTH($A183, 0))</f>
        <v>385</v>
      </c>
      <c r="L183" s="127">
        <f t="shared" si="84"/>
        <v>115</v>
      </c>
      <c r="M183" s="151">
        <f>_xll.GetPrice(M$2,  , "Mid", EOMONTH($A183, 0))</f>
        <v>298</v>
      </c>
      <c r="N183" s="127">
        <f t="shared" si="85"/>
        <v>38</v>
      </c>
      <c r="O183" s="127">
        <f t="shared" si="86"/>
        <v>3</v>
      </c>
      <c r="P183" s="151">
        <f>_xll.GetPrice(P$2,  , "Mid", EOMONTH($A183, 0))</f>
        <v>290</v>
      </c>
      <c r="Q183" s="127">
        <f t="shared" si="87"/>
        <v>25</v>
      </c>
      <c r="R183" s="127">
        <f t="shared" si="88"/>
        <v>-5</v>
      </c>
      <c r="S183" s="170">
        <f>_xll.GetPrice(S$2,  , "Mid", EOMONTH($A183, 0))</f>
        <v>332</v>
      </c>
      <c r="T183" s="126">
        <f t="shared" si="89"/>
        <v>62</v>
      </c>
      <c r="U183" s="151">
        <f>_xll.GetPrice(U$2,  , "Mid", EOMONTH($A183, 0))</f>
        <v>320</v>
      </c>
      <c r="V183" s="127">
        <f t="shared" si="90"/>
        <v>60</v>
      </c>
      <c r="W183" s="127">
        <f t="shared" si="91"/>
        <v>-12</v>
      </c>
      <c r="X183" s="151">
        <f>_xll.GetPrice(X$2,  , "Mid", EOMONTH($A183, 0))</f>
        <v>300</v>
      </c>
      <c r="Y183" s="127">
        <f t="shared" si="92"/>
        <v>35</v>
      </c>
      <c r="Z183" s="127">
        <f t="shared" si="93"/>
        <v>-32</v>
      </c>
      <c r="AA183" s="151">
        <f>_xll.GetPrice(AA$2,  , "Mid", EOMONTH($A183, 0))</f>
        <v>330</v>
      </c>
      <c r="AB183" s="127">
        <f t="shared" si="94"/>
        <v>-2</v>
      </c>
      <c r="AC183" s="151">
        <f>_xll.GetPrice(AC$2,  , "Mid", EOMONTH($A183, 0))</f>
        <v>315</v>
      </c>
      <c r="AD183" s="127">
        <f t="shared" si="95"/>
        <v>-5</v>
      </c>
      <c r="AE183" s="127">
        <f t="shared" si="96"/>
        <v>-15</v>
      </c>
      <c r="AF183" s="151">
        <f>_xll.GetPrice(AF$2,  , "Mid", EOMONTH($A183, 0))</f>
        <v>300</v>
      </c>
      <c r="AG183" s="127">
        <f t="shared" si="97"/>
        <v>0</v>
      </c>
      <c r="AH183" s="127">
        <f t="shared" si="98"/>
        <v>-15</v>
      </c>
      <c r="AI183" s="157">
        <f t="shared" si="66"/>
        <v>265.73303571428573</v>
      </c>
      <c r="AJ183" s="156">
        <f t="shared" si="67"/>
        <v>263.76464285714286</v>
      </c>
      <c r="AK183" s="156">
        <f t="shared" si="68"/>
        <v>255.89107142857142</v>
      </c>
      <c r="AL183" s="156">
        <f t="shared" si="69"/>
        <v>260.81205357142858</v>
      </c>
      <c r="AM183" s="156">
        <f t="shared" si="70"/>
        <v>290.3379464285714</v>
      </c>
      <c r="AN183" s="156">
        <f t="shared" si="71"/>
        <v>378.91562499999998</v>
      </c>
      <c r="AO183" s="156">
        <f t="shared" si="72"/>
        <v>293.29053571428568</v>
      </c>
      <c r="AP183" s="156">
        <f t="shared" si="73"/>
        <v>285.4169642857143</v>
      </c>
      <c r="AQ183" s="160">
        <f t="shared" si="74"/>
        <v>326.75321428571425</v>
      </c>
      <c r="AR183" s="156">
        <f t="shared" si="75"/>
        <v>314.94285714285712</v>
      </c>
      <c r="AS183" s="156">
        <f t="shared" si="76"/>
        <v>295.25892857142856</v>
      </c>
      <c r="AT183" s="156">
        <f t="shared" si="77"/>
        <v>324.78482142857143</v>
      </c>
      <c r="AU183" s="156">
        <f t="shared" si="78"/>
        <v>310.02187499999997</v>
      </c>
      <c r="AV183" s="156">
        <f t="shared" si="79"/>
        <v>295.25892857142856</v>
      </c>
    </row>
    <row r="184" spans="1:48" x14ac:dyDescent="0.3">
      <c r="A184" s="124">
        <v>39356</v>
      </c>
      <c r="B184" s="170">
        <f>_xll.GetPrice(B$2,  , "Mid", EOMONTH($A184, 0))</f>
        <v>265</v>
      </c>
      <c r="C184" s="151">
        <f>_xll.GetPrice(C$2,  , "Mid", EOMONTH($A184, 0))</f>
        <v>263</v>
      </c>
      <c r="D184" s="126">
        <f t="shared" si="80"/>
        <v>-2</v>
      </c>
      <c r="E184" s="151">
        <f>_xll.GetPrice(E$2,  , "Mid", EOMONTH($A184, 0))</f>
        <v>260</v>
      </c>
      <c r="F184" s="127">
        <f t="shared" si="81"/>
        <v>-5</v>
      </c>
      <c r="G184" s="151">
        <f>_xll.GetPrice(G$2,  , "Mid", EOMONTH($A184, 0))</f>
        <v>255</v>
      </c>
      <c r="H184" s="127">
        <f t="shared" si="82"/>
        <v>-10</v>
      </c>
      <c r="I184" s="151">
        <f>_xll.GetPrice(I$2,  , "Mid", EOMONTH($A184, 0))</f>
        <v>295</v>
      </c>
      <c r="J184" s="127">
        <f t="shared" si="83"/>
        <v>30</v>
      </c>
      <c r="K184" s="151">
        <f>_xll.GetPrice(K$2,  , "Mid", EOMONTH($A184, 0))</f>
        <v>380</v>
      </c>
      <c r="L184" s="127">
        <f t="shared" si="84"/>
        <v>115</v>
      </c>
      <c r="M184" s="151">
        <f>_xll.GetPrice(M$2,  , "Mid", EOMONTH($A184, 0))</f>
        <v>295</v>
      </c>
      <c r="N184" s="127">
        <f t="shared" si="85"/>
        <v>35</v>
      </c>
      <c r="O184" s="127">
        <f t="shared" si="86"/>
        <v>0</v>
      </c>
      <c r="P184" s="151">
        <f>_xll.GetPrice(P$2,  , "Mid", EOMONTH($A184, 0))</f>
        <v>285</v>
      </c>
      <c r="Q184" s="127">
        <f t="shared" si="87"/>
        <v>30</v>
      </c>
      <c r="R184" s="127">
        <f t="shared" si="88"/>
        <v>-10</v>
      </c>
      <c r="S184" s="170">
        <f>_xll.GetPrice(S$2,  , "Mid", EOMONTH($A184, 0))</f>
        <v>322</v>
      </c>
      <c r="T184" s="126">
        <f t="shared" si="89"/>
        <v>57</v>
      </c>
      <c r="U184" s="151">
        <f>_xll.GetPrice(U$2,  , "Mid", EOMONTH($A184, 0))</f>
        <v>315</v>
      </c>
      <c r="V184" s="127">
        <f t="shared" si="90"/>
        <v>55</v>
      </c>
      <c r="W184" s="127">
        <f t="shared" si="91"/>
        <v>-7</v>
      </c>
      <c r="X184" s="151">
        <f>_xll.GetPrice(X$2,  , "Mid", EOMONTH($A184, 0))</f>
        <v>290</v>
      </c>
      <c r="Y184" s="127">
        <f t="shared" si="92"/>
        <v>35</v>
      </c>
      <c r="Z184" s="127">
        <f t="shared" si="93"/>
        <v>-32</v>
      </c>
      <c r="AA184" s="151">
        <f>_xll.GetPrice(AA$2,  , "Mid", EOMONTH($A184, 0))</f>
        <v>320</v>
      </c>
      <c r="AB184" s="127">
        <f t="shared" si="94"/>
        <v>-2</v>
      </c>
      <c r="AC184" s="151">
        <f>_xll.GetPrice(AC$2,  , "Mid", EOMONTH($A184, 0))</f>
        <v>310</v>
      </c>
      <c r="AD184" s="127">
        <f t="shared" si="95"/>
        <v>-5</v>
      </c>
      <c r="AE184" s="127">
        <f t="shared" si="96"/>
        <v>-10</v>
      </c>
      <c r="AF184" s="151">
        <f>_xll.GetPrice(AF$2,  , "Mid", EOMONTH($A184, 0))</f>
        <v>290</v>
      </c>
      <c r="AG184" s="127">
        <f t="shared" si="97"/>
        <v>0</v>
      </c>
      <c r="AH184" s="127">
        <f t="shared" si="98"/>
        <v>-20</v>
      </c>
      <c r="AI184" s="157">
        <f t="shared" si="66"/>
        <v>260.81205357142858</v>
      </c>
      <c r="AJ184" s="156">
        <f t="shared" si="67"/>
        <v>258.8436607142857</v>
      </c>
      <c r="AK184" s="156">
        <f t="shared" si="68"/>
        <v>255.89107142857142</v>
      </c>
      <c r="AL184" s="156">
        <f t="shared" si="69"/>
        <v>250.97008928571427</v>
      </c>
      <c r="AM184" s="156">
        <f t="shared" si="70"/>
        <v>290.3379464285714</v>
      </c>
      <c r="AN184" s="156">
        <f t="shared" si="71"/>
        <v>373.99464285714288</v>
      </c>
      <c r="AO184" s="156">
        <f t="shared" si="72"/>
        <v>290.3379464285714</v>
      </c>
      <c r="AP184" s="156">
        <f t="shared" si="73"/>
        <v>280.49598214285709</v>
      </c>
      <c r="AQ184" s="160">
        <f t="shared" si="74"/>
        <v>316.91124999999994</v>
      </c>
      <c r="AR184" s="156">
        <f t="shared" si="75"/>
        <v>310.02187499999997</v>
      </c>
      <c r="AS184" s="156">
        <f t="shared" si="76"/>
        <v>285.4169642857143</v>
      </c>
      <c r="AT184" s="156">
        <f t="shared" si="77"/>
        <v>314.94285714285712</v>
      </c>
      <c r="AU184" s="156">
        <f t="shared" si="78"/>
        <v>305.10089285714287</v>
      </c>
      <c r="AV184" s="156">
        <f t="shared" si="79"/>
        <v>285.4169642857143</v>
      </c>
    </row>
    <row r="185" spans="1:48" x14ac:dyDescent="0.3">
      <c r="A185" s="124">
        <v>39387</v>
      </c>
      <c r="B185" s="170">
        <f>_xll.GetPrice(B$2,  , "Mid", EOMONTH($A185, 0))</f>
        <v>250</v>
      </c>
      <c r="C185" s="151">
        <f>_xll.GetPrice(C$2,  , "Mid", EOMONTH($A185, 0))</f>
        <v>248</v>
      </c>
      <c r="D185" s="126">
        <f t="shared" si="80"/>
        <v>-2</v>
      </c>
      <c r="E185" s="151">
        <f>_xll.GetPrice(E$2,  , "Mid", EOMONTH($A185, 0))</f>
        <v>250</v>
      </c>
      <c r="F185" s="127">
        <f t="shared" si="81"/>
        <v>0</v>
      </c>
      <c r="G185" s="151">
        <f>_xll.GetPrice(G$2,  , "Mid", EOMONTH($A185, 0))</f>
        <v>245</v>
      </c>
      <c r="H185" s="127">
        <f t="shared" si="82"/>
        <v>-5</v>
      </c>
      <c r="I185" s="151">
        <f>_xll.GetPrice(I$2,  , "Mid", EOMONTH($A185, 0))</f>
        <v>280</v>
      </c>
      <c r="J185" s="127">
        <f t="shared" si="83"/>
        <v>30</v>
      </c>
      <c r="K185" s="151">
        <f>_xll.GetPrice(K$2,  , "Mid", EOMONTH($A185, 0))</f>
        <v>370</v>
      </c>
      <c r="L185" s="127">
        <f t="shared" si="84"/>
        <v>120</v>
      </c>
      <c r="M185" s="151">
        <f>_xll.GetPrice(M$2,  , "Mid", EOMONTH($A185, 0))</f>
        <v>275</v>
      </c>
      <c r="N185" s="127">
        <f t="shared" si="85"/>
        <v>25</v>
      </c>
      <c r="O185" s="127">
        <f t="shared" si="86"/>
        <v>-5</v>
      </c>
      <c r="P185" s="151">
        <f>_xll.GetPrice(P$2,  , "Mid", EOMONTH($A185, 0))</f>
        <v>275</v>
      </c>
      <c r="Q185" s="127">
        <f t="shared" si="87"/>
        <v>30</v>
      </c>
      <c r="R185" s="127">
        <f t="shared" si="88"/>
        <v>-5</v>
      </c>
      <c r="S185" s="170">
        <f>_xll.GetPrice(S$2,  , "Mid", EOMONTH($A185, 0))</f>
        <v>300</v>
      </c>
      <c r="T185" s="126">
        <f t="shared" si="89"/>
        <v>50</v>
      </c>
      <c r="U185" s="151">
        <f>_xll.GetPrice(U$2,  , "Mid", EOMONTH($A185, 0))</f>
        <v>295</v>
      </c>
      <c r="V185" s="127">
        <f t="shared" si="90"/>
        <v>45</v>
      </c>
      <c r="W185" s="127">
        <f t="shared" si="91"/>
        <v>-5</v>
      </c>
      <c r="X185" s="151">
        <f>_xll.GetPrice(X$2,  , "Mid", EOMONTH($A185, 0))</f>
        <v>280</v>
      </c>
      <c r="Y185" s="127">
        <f t="shared" si="92"/>
        <v>35</v>
      </c>
      <c r="Z185" s="127">
        <f t="shared" si="93"/>
        <v>-20</v>
      </c>
      <c r="AA185" s="151">
        <f>_xll.GetPrice(AA$2,  , "Mid", EOMONTH($A185, 0))</f>
        <v>300</v>
      </c>
      <c r="AB185" s="127">
        <f t="shared" si="94"/>
        <v>0</v>
      </c>
      <c r="AC185" s="151">
        <f>_xll.GetPrice(AC$2,  , "Mid", EOMONTH($A185, 0))</f>
        <v>290</v>
      </c>
      <c r="AD185" s="127">
        <f t="shared" si="95"/>
        <v>-5</v>
      </c>
      <c r="AE185" s="127">
        <f t="shared" si="96"/>
        <v>-10</v>
      </c>
      <c r="AF185" s="151">
        <f>_xll.GetPrice(AF$2,  , "Mid", EOMONTH($A185, 0))</f>
        <v>280</v>
      </c>
      <c r="AG185" s="127">
        <f t="shared" si="97"/>
        <v>0</v>
      </c>
      <c r="AH185" s="127">
        <f t="shared" si="98"/>
        <v>-10</v>
      </c>
      <c r="AI185" s="157">
        <f t="shared" si="66"/>
        <v>246.04910714285714</v>
      </c>
      <c r="AJ185" s="156">
        <f t="shared" si="67"/>
        <v>244.08071428571427</v>
      </c>
      <c r="AK185" s="156">
        <f t="shared" si="68"/>
        <v>246.04910714285714</v>
      </c>
      <c r="AL185" s="156">
        <f t="shared" si="69"/>
        <v>241.12812499999998</v>
      </c>
      <c r="AM185" s="156">
        <f t="shared" si="70"/>
        <v>275.57499999999999</v>
      </c>
      <c r="AN185" s="156">
        <f t="shared" si="71"/>
        <v>364.15267857142857</v>
      </c>
      <c r="AO185" s="156">
        <f t="shared" si="72"/>
        <v>270.65401785714283</v>
      </c>
      <c r="AP185" s="156">
        <f t="shared" si="73"/>
        <v>270.65401785714283</v>
      </c>
      <c r="AQ185" s="160">
        <f t="shared" si="74"/>
        <v>295.25892857142856</v>
      </c>
      <c r="AR185" s="156">
        <f t="shared" si="75"/>
        <v>290.3379464285714</v>
      </c>
      <c r="AS185" s="156">
        <f t="shared" si="76"/>
        <v>275.57499999999999</v>
      </c>
      <c r="AT185" s="156">
        <f t="shared" si="77"/>
        <v>295.25892857142856</v>
      </c>
      <c r="AU185" s="156">
        <f t="shared" si="78"/>
        <v>285.4169642857143</v>
      </c>
      <c r="AV185" s="156">
        <f t="shared" si="79"/>
        <v>275.57499999999999</v>
      </c>
    </row>
    <row r="186" spans="1:48" x14ac:dyDescent="0.3">
      <c r="A186" s="124">
        <v>39417</v>
      </c>
      <c r="B186" s="170">
        <f>_xll.GetPrice(B$2,  , "Mid", EOMONTH($A186, 0))</f>
        <v>278</v>
      </c>
      <c r="C186" s="151">
        <f>_xll.GetPrice(C$2,  , "Mid", EOMONTH($A186, 0))</f>
        <v>275</v>
      </c>
      <c r="D186" s="126">
        <f t="shared" si="80"/>
        <v>-3</v>
      </c>
      <c r="E186" s="151">
        <f>_xll.GetPrice(E$2,  , "Mid", EOMONTH($A186, 0))</f>
        <v>270</v>
      </c>
      <c r="F186" s="127">
        <f t="shared" si="81"/>
        <v>-8</v>
      </c>
      <c r="G186" s="151">
        <f>_xll.GetPrice(G$2,  , "Mid", EOMONTH($A186, 0))</f>
        <v>263</v>
      </c>
      <c r="H186" s="127">
        <f t="shared" si="82"/>
        <v>-15</v>
      </c>
      <c r="I186" s="151">
        <f>_xll.GetPrice(I$2,  , "Mid", EOMONTH($A186, 0))</f>
        <v>315</v>
      </c>
      <c r="J186" s="127">
        <f t="shared" si="83"/>
        <v>37</v>
      </c>
      <c r="K186" s="151">
        <f>_xll.GetPrice(K$2,  , "Mid", EOMONTH($A186, 0))</f>
        <v>400</v>
      </c>
      <c r="L186" s="127">
        <f t="shared" si="84"/>
        <v>122</v>
      </c>
      <c r="M186" s="151">
        <f>_xll.GetPrice(M$2,  , "Mid", EOMONTH($A186, 0))</f>
        <v>315</v>
      </c>
      <c r="N186" s="127">
        <f t="shared" si="85"/>
        <v>45</v>
      </c>
      <c r="O186" s="127">
        <f t="shared" si="86"/>
        <v>0</v>
      </c>
      <c r="P186" s="151">
        <f>_xll.GetPrice(P$2,  , "Mid", EOMONTH($A186, 0))</f>
        <v>295</v>
      </c>
      <c r="Q186" s="127">
        <f t="shared" si="87"/>
        <v>32</v>
      </c>
      <c r="R186" s="127">
        <f t="shared" si="88"/>
        <v>-20</v>
      </c>
      <c r="S186" s="170">
        <f>_xll.GetPrice(S$2,  , "Mid", EOMONTH($A186, 0))</f>
        <v>340</v>
      </c>
      <c r="T186" s="126">
        <f t="shared" si="89"/>
        <v>62</v>
      </c>
      <c r="U186" s="151">
        <f>_xll.GetPrice(U$2,  , "Mid", EOMONTH($A186, 0))</f>
        <v>325</v>
      </c>
      <c r="V186" s="127">
        <f t="shared" si="90"/>
        <v>55</v>
      </c>
      <c r="W186" s="127">
        <f t="shared" si="91"/>
        <v>-15</v>
      </c>
      <c r="X186" s="151">
        <f>_xll.GetPrice(X$2,  , "Mid", EOMONTH($A186, 0))</f>
        <v>300</v>
      </c>
      <c r="Y186" s="127">
        <f t="shared" si="92"/>
        <v>37</v>
      </c>
      <c r="Z186" s="127">
        <f t="shared" si="93"/>
        <v>-40</v>
      </c>
      <c r="AA186" s="151">
        <f>_xll.GetPrice(AA$2,  , "Mid", EOMONTH($A186, 0))</f>
        <v>335</v>
      </c>
      <c r="AB186" s="127">
        <f t="shared" si="94"/>
        <v>-5</v>
      </c>
      <c r="AC186" s="151">
        <f>_xll.GetPrice(AC$2,  , "Mid", EOMONTH($A186, 0))</f>
        <v>315</v>
      </c>
      <c r="AD186" s="127">
        <f t="shared" si="95"/>
        <v>-10</v>
      </c>
      <c r="AE186" s="127">
        <f t="shared" si="96"/>
        <v>-20</v>
      </c>
      <c r="AF186" s="151">
        <f>_xll.GetPrice(AF$2,  , "Mid", EOMONTH($A186, 0))</f>
        <v>300</v>
      </c>
      <c r="AG186" s="127">
        <f t="shared" si="97"/>
        <v>0</v>
      </c>
      <c r="AH186" s="127">
        <f t="shared" si="98"/>
        <v>-15</v>
      </c>
      <c r="AI186" s="157">
        <f t="shared" si="66"/>
        <v>273.60660714285711</v>
      </c>
      <c r="AJ186" s="156">
        <f t="shared" si="67"/>
        <v>270.65401785714283</v>
      </c>
      <c r="AK186" s="156">
        <f t="shared" si="68"/>
        <v>265.73303571428573</v>
      </c>
      <c r="AL186" s="156">
        <f t="shared" si="69"/>
        <v>258.8436607142857</v>
      </c>
      <c r="AM186" s="156">
        <f t="shared" si="70"/>
        <v>310.02187499999997</v>
      </c>
      <c r="AN186" s="156">
        <f t="shared" si="71"/>
        <v>393.67857142857144</v>
      </c>
      <c r="AO186" s="156">
        <f t="shared" si="72"/>
        <v>310.02187499999997</v>
      </c>
      <c r="AP186" s="156">
        <f t="shared" si="73"/>
        <v>290.3379464285714</v>
      </c>
      <c r="AQ186" s="160">
        <f t="shared" si="74"/>
        <v>334.62678571428569</v>
      </c>
      <c r="AR186" s="156">
        <f t="shared" si="75"/>
        <v>319.86383928571428</v>
      </c>
      <c r="AS186" s="156">
        <f t="shared" si="76"/>
        <v>295.25892857142856</v>
      </c>
      <c r="AT186" s="156">
        <f t="shared" si="77"/>
        <v>329.70580357142853</v>
      </c>
      <c r="AU186" s="156">
        <f t="shared" si="78"/>
        <v>310.02187499999997</v>
      </c>
      <c r="AV186" s="156">
        <f t="shared" si="79"/>
        <v>295.25892857142856</v>
      </c>
    </row>
    <row r="187" spans="1:48" x14ac:dyDescent="0.3">
      <c r="A187" s="124">
        <v>39448</v>
      </c>
      <c r="B187" s="170">
        <f>_xll.GetPrice(B$2,  , "Mid", EOMONTH($A187, 0))</f>
        <v>345</v>
      </c>
      <c r="C187" s="151">
        <f>_xll.GetPrice(C$2,  , "Mid", EOMONTH($A187, 0))</f>
        <v>343</v>
      </c>
      <c r="D187" s="126">
        <f t="shared" si="80"/>
        <v>-2</v>
      </c>
      <c r="E187" s="151">
        <f>_xll.GetPrice(E$2,  , "Mid", EOMONTH($A187, 0))</f>
        <v>340</v>
      </c>
      <c r="F187" s="127">
        <f t="shared" si="81"/>
        <v>-5</v>
      </c>
      <c r="G187" s="151">
        <f>_xll.GetPrice(G$2,  , "Mid", EOMONTH($A187, 0))</f>
        <v>320</v>
      </c>
      <c r="H187" s="127">
        <f t="shared" si="82"/>
        <v>-25</v>
      </c>
      <c r="I187" s="151">
        <f>_xll.GetPrice(I$2,  , "Mid", EOMONTH($A187, 0))</f>
        <v>397</v>
      </c>
      <c r="J187" s="127">
        <f t="shared" si="83"/>
        <v>52</v>
      </c>
      <c r="K187" s="151">
        <f>_xll.GetPrice(K$2,  , "Mid", EOMONTH($A187, 0))</f>
        <v>440</v>
      </c>
      <c r="L187" s="127">
        <f t="shared" si="84"/>
        <v>95</v>
      </c>
      <c r="M187" s="151">
        <f>_xll.GetPrice(M$2,  , "Mid", EOMONTH($A187, 0))</f>
        <v>395</v>
      </c>
      <c r="N187" s="127">
        <f t="shared" si="85"/>
        <v>55</v>
      </c>
      <c r="O187" s="127">
        <f t="shared" si="86"/>
        <v>-2</v>
      </c>
      <c r="P187" s="151">
        <f>_xll.GetPrice(P$2,  , "Mid", EOMONTH($A187, 0))</f>
        <v>385</v>
      </c>
      <c r="Q187" s="127">
        <f t="shared" si="87"/>
        <v>65</v>
      </c>
      <c r="R187" s="127">
        <f t="shared" si="88"/>
        <v>-12</v>
      </c>
      <c r="S187" s="170">
        <f>_xll.GetPrice(S$2,  , "Mid", EOMONTH($A187, 0))</f>
        <v>420</v>
      </c>
      <c r="T187" s="126">
        <f t="shared" si="89"/>
        <v>75</v>
      </c>
      <c r="U187" s="151">
        <f>_xll.GetPrice(U$2,  , "Mid", EOMONTH($A187, 0))</f>
        <v>420</v>
      </c>
      <c r="V187" s="127">
        <f t="shared" si="90"/>
        <v>80</v>
      </c>
      <c r="W187" s="127">
        <f t="shared" si="91"/>
        <v>0</v>
      </c>
      <c r="X187" s="151">
        <f>_xll.GetPrice(X$2,  , "Mid", EOMONTH($A187, 0))</f>
        <v>382</v>
      </c>
      <c r="Y187" s="127">
        <f t="shared" si="92"/>
        <v>62</v>
      </c>
      <c r="Z187" s="127">
        <f t="shared" si="93"/>
        <v>-38</v>
      </c>
      <c r="AA187" s="151">
        <f>_xll.GetPrice(AA$2,  , "Mid", EOMONTH($A187, 0))</f>
        <v>415</v>
      </c>
      <c r="AB187" s="127">
        <f t="shared" si="94"/>
        <v>-5</v>
      </c>
      <c r="AC187" s="151">
        <f>_xll.GetPrice(AC$2,  , "Mid", EOMONTH($A187, 0))</f>
        <v>400</v>
      </c>
      <c r="AD187" s="127">
        <f t="shared" si="95"/>
        <v>-20</v>
      </c>
      <c r="AE187" s="127">
        <f t="shared" si="96"/>
        <v>-15</v>
      </c>
      <c r="AF187" s="151">
        <f>_xll.GetPrice(AF$2,  , "Mid", EOMONTH($A187, 0))</f>
        <v>382</v>
      </c>
      <c r="AG187" s="127">
        <f t="shared" si="97"/>
        <v>0</v>
      </c>
      <c r="AH187" s="127">
        <f t="shared" si="98"/>
        <v>-18</v>
      </c>
      <c r="AI187" s="157">
        <f t="shared" si="66"/>
        <v>339.54776785714284</v>
      </c>
      <c r="AJ187" s="156">
        <f t="shared" si="67"/>
        <v>337.57937500000003</v>
      </c>
      <c r="AK187" s="156">
        <f t="shared" si="68"/>
        <v>334.62678571428569</v>
      </c>
      <c r="AL187" s="156">
        <f t="shared" si="69"/>
        <v>314.94285714285712</v>
      </c>
      <c r="AM187" s="156">
        <f t="shared" si="70"/>
        <v>390.72598214285716</v>
      </c>
      <c r="AN187" s="156">
        <f t="shared" si="71"/>
        <v>433.04642857142852</v>
      </c>
      <c r="AO187" s="156">
        <f t="shared" si="72"/>
        <v>388.75758928571429</v>
      </c>
      <c r="AP187" s="156">
        <f t="shared" si="73"/>
        <v>378.91562499999998</v>
      </c>
      <c r="AQ187" s="160">
        <f t="shared" si="74"/>
        <v>413.36249999999995</v>
      </c>
      <c r="AR187" s="156">
        <f t="shared" si="75"/>
        <v>413.36249999999995</v>
      </c>
      <c r="AS187" s="156">
        <f t="shared" si="76"/>
        <v>375.9630357142857</v>
      </c>
      <c r="AT187" s="156">
        <f t="shared" si="77"/>
        <v>408.44151785714286</v>
      </c>
      <c r="AU187" s="156">
        <f t="shared" si="78"/>
        <v>393.67857142857144</v>
      </c>
      <c r="AV187" s="156">
        <f t="shared" si="79"/>
        <v>375.9630357142857</v>
      </c>
    </row>
    <row r="188" spans="1:48" x14ac:dyDescent="0.3">
      <c r="A188" s="124">
        <v>39479</v>
      </c>
      <c r="B188" s="170">
        <f>_xll.GetPrice(B$2,  , "Mid", EOMONTH($A188, 0))</f>
        <v>338</v>
      </c>
      <c r="C188" s="151">
        <f>_xll.GetPrice(C$2,  , "Mid", EOMONTH($A188, 0))</f>
        <v>336</v>
      </c>
      <c r="D188" s="126">
        <f t="shared" si="80"/>
        <v>-2</v>
      </c>
      <c r="E188" s="151">
        <f>_xll.GetPrice(E$2,  , "Mid", EOMONTH($A188, 0))</f>
        <v>330</v>
      </c>
      <c r="F188" s="127">
        <f t="shared" si="81"/>
        <v>-8</v>
      </c>
      <c r="G188" s="151">
        <f>_xll.GetPrice(G$2,  , "Mid", EOMONTH($A188, 0))</f>
        <v>320</v>
      </c>
      <c r="H188" s="127">
        <f t="shared" si="82"/>
        <v>-18</v>
      </c>
      <c r="I188" s="151">
        <f>_xll.GetPrice(I$2,  , "Mid", EOMONTH($A188, 0))</f>
        <v>387</v>
      </c>
      <c r="J188" s="127">
        <f t="shared" si="83"/>
        <v>49</v>
      </c>
      <c r="K188" s="151">
        <f>_xll.GetPrice(K$2,  , "Mid", EOMONTH($A188, 0))</f>
        <v>430</v>
      </c>
      <c r="L188" s="127">
        <f t="shared" si="84"/>
        <v>92</v>
      </c>
      <c r="M188" s="151">
        <f>_xll.GetPrice(M$2,  , "Mid", EOMONTH($A188, 0))</f>
        <v>385</v>
      </c>
      <c r="N188" s="127">
        <f t="shared" si="85"/>
        <v>55</v>
      </c>
      <c r="O188" s="127">
        <f t="shared" si="86"/>
        <v>-2</v>
      </c>
      <c r="P188" s="151">
        <f>_xll.GetPrice(P$2,  , "Mid", EOMONTH($A188, 0))</f>
        <v>385</v>
      </c>
      <c r="Q188" s="127">
        <f t="shared" si="87"/>
        <v>65</v>
      </c>
      <c r="R188" s="127">
        <f t="shared" si="88"/>
        <v>-2</v>
      </c>
      <c r="S188" s="170">
        <f>_xll.GetPrice(S$2,  , "Mid", EOMONTH($A188, 0))</f>
        <v>410</v>
      </c>
      <c r="T188" s="126">
        <f t="shared" si="89"/>
        <v>72</v>
      </c>
      <c r="U188" s="151">
        <f>_xll.GetPrice(U$2,  , "Mid", EOMONTH($A188, 0))</f>
        <v>405</v>
      </c>
      <c r="V188" s="127">
        <f t="shared" si="90"/>
        <v>75</v>
      </c>
      <c r="W188" s="127">
        <f t="shared" si="91"/>
        <v>-5</v>
      </c>
      <c r="X188" s="151">
        <f>_xll.GetPrice(X$2,  , "Mid", EOMONTH($A188, 0))</f>
        <v>372</v>
      </c>
      <c r="Y188" s="127">
        <f t="shared" si="92"/>
        <v>52</v>
      </c>
      <c r="Z188" s="127">
        <f t="shared" si="93"/>
        <v>-38</v>
      </c>
      <c r="AA188" s="151">
        <f>_xll.GetPrice(AA$2,  , "Mid", EOMONTH($A188, 0))</f>
        <v>405</v>
      </c>
      <c r="AB188" s="127">
        <f t="shared" si="94"/>
        <v>-5</v>
      </c>
      <c r="AC188" s="151">
        <f>_xll.GetPrice(AC$2,  , "Mid", EOMONTH($A188, 0))</f>
        <v>390</v>
      </c>
      <c r="AD188" s="127">
        <f t="shared" si="95"/>
        <v>-15</v>
      </c>
      <c r="AE188" s="127">
        <f t="shared" si="96"/>
        <v>-15</v>
      </c>
      <c r="AF188" s="151">
        <f>_xll.GetPrice(AF$2,  , "Mid", EOMONTH($A188, 0))</f>
        <v>372</v>
      </c>
      <c r="AG188" s="127">
        <f t="shared" si="97"/>
        <v>0</v>
      </c>
      <c r="AH188" s="127">
        <f t="shared" si="98"/>
        <v>-18</v>
      </c>
      <c r="AI188" s="157">
        <f t="shared" si="66"/>
        <v>332.65839285714281</v>
      </c>
      <c r="AJ188" s="156">
        <f t="shared" si="67"/>
        <v>330.69</v>
      </c>
      <c r="AK188" s="156">
        <f t="shared" si="68"/>
        <v>324.78482142857143</v>
      </c>
      <c r="AL188" s="156">
        <f t="shared" si="69"/>
        <v>314.94285714285712</v>
      </c>
      <c r="AM188" s="156">
        <f t="shared" si="70"/>
        <v>380.88401785714285</v>
      </c>
      <c r="AN188" s="156">
        <f t="shared" si="71"/>
        <v>423.20446428571427</v>
      </c>
      <c r="AO188" s="156">
        <f t="shared" si="72"/>
        <v>378.91562499999998</v>
      </c>
      <c r="AP188" s="156">
        <f t="shared" si="73"/>
        <v>378.91562499999998</v>
      </c>
      <c r="AQ188" s="160">
        <f t="shared" si="74"/>
        <v>403.5205357142857</v>
      </c>
      <c r="AR188" s="156">
        <f t="shared" si="75"/>
        <v>398.59955357142854</v>
      </c>
      <c r="AS188" s="156">
        <f t="shared" si="76"/>
        <v>366.12107142857138</v>
      </c>
      <c r="AT188" s="156">
        <f t="shared" si="77"/>
        <v>398.59955357142854</v>
      </c>
      <c r="AU188" s="156">
        <f t="shared" si="78"/>
        <v>383.83660714285713</v>
      </c>
      <c r="AV188" s="156">
        <f t="shared" si="79"/>
        <v>366.12107142857138</v>
      </c>
    </row>
    <row r="189" spans="1:48" x14ac:dyDescent="0.3">
      <c r="A189" s="124">
        <v>39508</v>
      </c>
      <c r="B189" s="170">
        <f>_xll.GetPrice(B$2,  , "Mid", EOMONTH($A189, 0))</f>
        <v>355</v>
      </c>
      <c r="C189" s="151">
        <f>_xll.GetPrice(C$2,  , "Mid", EOMONTH($A189, 0))</f>
        <v>353</v>
      </c>
      <c r="D189" s="126">
        <f t="shared" si="80"/>
        <v>-2</v>
      </c>
      <c r="E189" s="151">
        <f>_xll.GetPrice(E$2,  , "Mid", EOMONTH($A189, 0))</f>
        <v>350</v>
      </c>
      <c r="F189" s="127">
        <f t="shared" si="81"/>
        <v>-5</v>
      </c>
      <c r="G189" s="151">
        <f>_xll.GetPrice(G$2,  , "Mid", EOMONTH($A189, 0))</f>
        <v>390</v>
      </c>
      <c r="H189" s="127">
        <f t="shared" si="82"/>
        <v>35</v>
      </c>
      <c r="I189" s="151">
        <f>_xll.GetPrice(I$2,  , "Mid", EOMONTH($A189, 0))</f>
        <v>408</v>
      </c>
      <c r="J189" s="127">
        <f t="shared" si="83"/>
        <v>53</v>
      </c>
      <c r="K189" s="151">
        <f>_xll.GetPrice(K$2,  , "Mid", EOMONTH($A189, 0))</f>
        <v>445</v>
      </c>
      <c r="L189" s="127">
        <f t="shared" si="84"/>
        <v>90</v>
      </c>
      <c r="M189" s="151">
        <f>_xll.GetPrice(M$2,  , "Mid", EOMONTH($A189, 0))</f>
        <v>400</v>
      </c>
      <c r="N189" s="127">
        <f t="shared" si="85"/>
        <v>50</v>
      </c>
      <c r="O189" s="127">
        <f t="shared" si="86"/>
        <v>-8</v>
      </c>
      <c r="P189" s="151">
        <f>_xll.GetPrice(P$2,  , "Mid", EOMONTH($A189, 0))</f>
        <v>410</v>
      </c>
      <c r="Q189" s="127">
        <f t="shared" si="87"/>
        <v>20</v>
      </c>
      <c r="R189" s="127">
        <f t="shared" si="88"/>
        <v>2</v>
      </c>
      <c r="S189" s="170">
        <f>_xll.GetPrice(S$2,  , "Mid", EOMONTH($A189, 0))</f>
        <v>430</v>
      </c>
      <c r="T189" s="126">
        <f t="shared" si="89"/>
        <v>75</v>
      </c>
      <c r="U189" s="151">
        <f>_xll.GetPrice(U$2,  , "Mid", EOMONTH($A189, 0))</f>
        <v>420</v>
      </c>
      <c r="V189" s="127">
        <f t="shared" si="90"/>
        <v>70</v>
      </c>
      <c r="W189" s="127">
        <f t="shared" si="91"/>
        <v>-10</v>
      </c>
      <c r="X189" s="151">
        <f>_xll.GetPrice(X$2,  , "Mid", EOMONTH($A189, 0))</f>
        <v>400</v>
      </c>
      <c r="Y189" s="127">
        <f t="shared" si="92"/>
        <v>10</v>
      </c>
      <c r="Z189" s="127">
        <f t="shared" si="93"/>
        <v>-30</v>
      </c>
      <c r="AA189" s="151">
        <f>_xll.GetPrice(AA$2,  , "Mid", EOMONTH($A189, 0))</f>
        <v>430</v>
      </c>
      <c r="AB189" s="127">
        <f t="shared" si="94"/>
        <v>0</v>
      </c>
      <c r="AC189" s="151">
        <f>_xll.GetPrice(AC$2,  , "Mid", EOMONTH($A189, 0))</f>
        <v>410</v>
      </c>
      <c r="AD189" s="127">
        <f t="shared" si="95"/>
        <v>-10</v>
      </c>
      <c r="AE189" s="127">
        <f t="shared" si="96"/>
        <v>-20</v>
      </c>
      <c r="AF189" s="151">
        <f>_xll.GetPrice(AF$2,  , "Mid", EOMONTH($A189, 0))</f>
        <v>400</v>
      </c>
      <c r="AG189" s="127">
        <f t="shared" si="97"/>
        <v>0</v>
      </c>
      <c r="AH189" s="127">
        <f t="shared" si="98"/>
        <v>-10</v>
      </c>
      <c r="AI189" s="157">
        <f t="shared" si="66"/>
        <v>349.3897321428571</v>
      </c>
      <c r="AJ189" s="156">
        <f t="shared" si="67"/>
        <v>347.42133928571428</v>
      </c>
      <c r="AK189" s="156">
        <f t="shared" si="68"/>
        <v>344.46875</v>
      </c>
      <c r="AL189" s="156">
        <f t="shared" si="69"/>
        <v>383.83660714285713</v>
      </c>
      <c r="AM189" s="156">
        <f t="shared" si="70"/>
        <v>401.55214285714283</v>
      </c>
      <c r="AN189" s="156">
        <f t="shared" si="71"/>
        <v>437.96741071428568</v>
      </c>
      <c r="AO189" s="156">
        <f t="shared" si="72"/>
        <v>393.67857142857144</v>
      </c>
      <c r="AP189" s="156">
        <f t="shared" si="73"/>
        <v>403.5205357142857</v>
      </c>
      <c r="AQ189" s="160">
        <f t="shared" si="74"/>
        <v>423.20446428571427</v>
      </c>
      <c r="AR189" s="156">
        <f t="shared" si="75"/>
        <v>413.36249999999995</v>
      </c>
      <c r="AS189" s="156">
        <f t="shared" si="76"/>
        <v>393.67857142857144</v>
      </c>
      <c r="AT189" s="156">
        <f t="shared" si="77"/>
        <v>423.20446428571427</v>
      </c>
      <c r="AU189" s="156">
        <f t="shared" si="78"/>
        <v>403.5205357142857</v>
      </c>
      <c r="AV189" s="156">
        <f t="shared" si="79"/>
        <v>393.67857142857144</v>
      </c>
    </row>
    <row r="190" spans="1:48" x14ac:dyDescent="0.3">
      <c r="A190" s="124">
        <v>39539</v>
      </c>
      <c r="B190" s="170">
        <f>_xll.GetPrice(B$2,  , "Mid", EOMONTH($A190, 0))</f>
        <v>505</v>
      </c>
      <c r="C190" s="151">
        <f>_xll.GetPrice(C$2,  , "Mid", EOMONTH($A190, 0))</f>
        <v>503</v>
      </c>
      <c r="D190" s="126">
        <f t="shared" si="80"/>
        <v>-2</v>
      </c>
      <c r="E190" s="151">
        <f>_xll.GetPrice(E$2,  , "Mid", EOMONTH($A190, 0))</f>
        <v>500</v>
      </c>
      <c r="F190" s="127">
        <f t="shared" si="81"/>
        <v>-5</v>
      </c>
      <c r="G190" s="151">
        <f>_xll.GetPrice(G$2,  , "Mid", EOMONTH($A190, 0))</f>
        <v>490</v>
      </c>
      <c r="H190" s="127">
        <f t="shared" si="82"/>
        <v>-15</v>
      </c>
      <c r="I190" s="151">
        <f>_xll.GetPrice(I$2,  , "Mid", EOMONTH($A190, 0))</f>
        <v>555</v>
      </c>
      <c r="J190" s="127">
        <f t="shared" si="83"/>
        <v>50</v>
      </c>
      <c r="K190" s="151">
        <f>_xll.GetPrice(K$2,  , "Mid", EOMONTH($A190, 0))</f>
        <v>615</v>
      </c>
      <c r="L190" s="127">
        <f t="shared" si="84"/>
        <v>110</v>
      </c>
      <c r="M190" s="151">
        <f>_xll.GetPrice(M$2,  , "Mid", EOMONTH($A190, 0))</f>
        <v>560</v>
      </c>
      <c r="N190" s="127">
        <f t="shared" si="85"/>
        <v>60</v>
      </c>
      <c r="O190" s="127">
        <f t="shared" si="86"/>
        <v>5</v>
      </c>
      <c r="P190" s="151">
        <f>_xll.GetPrice(P$2,  , "Mid", EOMONTH($A190, 0))</f>
        <v>580</v>
      </c>
      <c r="Q190" s="127">
        <f t="shared" si="87"/>
        <v>90</v>
      </c>
      <c r="R190" s="127">
        <f t="shared" si="88"/>
        <v>25</v>
      </c>
      <c r="S190" s="170">
        <f>_xll.GetPrice(S$2,  , "Mid", EOMONTH($A190, 0))</f>
        <v>600</v>
      </c>
      <c r="T190" s="126">
        <f t="shared" si="89"/>
        <v>95</v>
      </c>
      <c r="U190" s="151">
        <f>_xll.GetPrice(U$2,  , "Mid", EOMONTH($A190, 0))</f>
        <v>590</v>
      </c>
      <c r="V190" s="127">
        <f t="shared" si="90"/>
        <v>90</v>
      </c>
      <c r="W190" s="127">
        <f t="shared" si="91"/>
        <v>-10</v>
      </c>
      <c r="X190" s="151">
        <f>_xll.GetPrice(X$2,  , "Mid", EOMONTH($A190, 0))</f>
        <v>575</v>
      </c>
      <c r="Y190" s="127">
        <f t="shared" si="92"/>
        <v>85</v>
      </c>
      <c r="Z190" s="127">
        <f t="shared" si="93"/>
        <v>-25</v>
      </c>
      <c r="AA190" s="151">
        <f>_xll.GetPrice(AA$2,  , "Mid", EOMONTH($A190, 0))</f>
        <v>600</v>
      </c>
      <c r="AB190" s="127">
        <f t="shared" si="94"/>
        <v>0</v>
      </c>
      <c r="AC190" s="151">
        <f>_xll.GetPrice(AC$2,  , "Mid", EOMONTH($A190, 0))</f>
        <v>590</v>
      </c>
      <c r="AD190" s="127">
        <f t="shared" si="95"/>
        <v>0</v>
      </c>
      <c r="AE190" s="127">
        <f t="shared" si="96"/>
        <v>-10</v>
      </c>
      <c r="AF190" s="151">
        <f>_xll.GetPrice(AF$2,  , "Mid", EOMONTH($A190, 0))</f>
        <v>575</v>
      </c>
      <c r="AG190" s="127">
        <f t="shared" si="97"/>
        <v>0</v>
      </c>
      <c r="AH190" s="127">
        <f t="shared" si="98"/>
        <v>-15</v>
      </c>
      <c r="AI190" s="157">
        <f t="shared" si="66"/>
        <v>497.01919642857143</v>
      </c>
      <c r="AJ190" s="156">
        <f t="shared" si="67"/>
        <v>495.05080357142856</v>
      </c>
      <c r="AK190" s="156">
        <f t="shared" si="68"/>
        <v>492.09821428571428</v>
      </c>
      <c r="AL190" s="156">
        <f t="shared" si="69"/>
        <v>482.25624999999997</v>
      </c>
      <c r="AM190" s="156">
        <f t="shared" si="70"/>
        <v>546.22901785714282</v>
      </c>
      <c r="AN190" s="156">
        <f t="shared" si="71"/>
        <v>605.28080357142858</v>
      </c>
      <c r="AO190" s="156">
        <f t="shared" si="72"/>
        <v>551.15</v>
      </c>
      <c r="AP190" s="156">
        <f t="shared" si="73"/>
        <v>570.8339285714286</v>
      </c>
      <c r="AQ190" s="160">
        <f t="shared" si="74"/>
        <v>590.51785714285711</v>
      </c>
      <c r="AR190" s="156">
        <f t="shared" si="75"/>
        <v>580.6758928571428</v>
      </c>
      <c r="AS190" s="156">
        <f t="shared" si="76"/>
        <v>565.91294642857133</v>
      </c>
      <c r="AT190" s="156">
        <f t="shared" si="77"/>
        <v>590.51785714285711</v>
      </c>
      <c r="AU190" s="156">
        <f t="shared" si="78"/>
        <v>580.6758928571428</v>
      </c>
      <c r="AV190" s="156">
        <f t="shared" si="79"/>
        <v>565.91294642857133</v>
      </c>
    </row>
    <row r="191" spans="1:48" x14ac:dyDescent="0.3">
      <c r="A191" s="124">
        <v>39569</v>
      </c>
      <c r="B191" s="170">
        <f>_xll.GetPrice(B$2,  , "Mid", EOMONTH($A191, 0))</f>
        <v>515</v>
      </c>
      <c r="C191" s="151">
        <f>_xll.GetPrice(C$2,  , "Mid", EOMONTH($A191, 0))</f>
        <v>513</v>
      </c>
      <c r="D191" s="126">
        <f t="shared" si="80"/>
        <v>-2</v>
      </c>
      <c r="E191" s="151">
        <f>_xll.GetPrice(E$2,  , "Mid", EOMONTH($A191, 0))</f>
        <v>520</v>
      </c>
      <c r="F191" s="127">
        <f t="shared" si="81"/>
        <v>5</v>
      </c>
      <c r="G191" s="151">
        <f>_xll.GetPrice(G$2,  , "Mid", EOMONTH($A191, 0))</f>
        <v>515</v>
      </c>
      <c r="H191" s="127">
        <f t="shared" si="82"/>
        <v>0</v>
      </c>
      <c r="I191" s="151">
        <f>_xll.GetPrice(I$2,  , "Mid", EOMONTH($A191, 0))</f>
        <v>565</v>
      </c>
      <c r="J191" s="127">
        <f t="shared" si="83"/>
        <v>50</v>
      </c>
      <c r="K191" s="151">
        <f>_xll.GetPrice(K$2,  , "Mid", EOMONTH($A191, 0))</f>
        <v>645</v>
      </c>
      <c r="L191" s="127">
        <f t="shared" si="84"/>
        <v>130</v>
      </c>
      <c r="M191" s="151">
        <f>_xll.GetPrice(M$2,  , "Mid", EOMONTH($A191, 0))</f>
        <v>570</v>
      </c>
      <c r="N191" s="127">
        <f t="shared" si="85"/>
        <v>50</v>
      </c>
      <c r="O191" s="127">
        <f t="shared" si="86"/>
        <v>5</v>
      </c>
      <c r="P191" s="151">
        <f>_xll.GetPrice(P$2,  , "Mid", EOMONTH($A191, 0))</f>
        <v>585</v>
      </c>
      <c r="Q191" s="127">
        <f t="shared" si="87"/>
        <v>70</v>
      </c>
      <c r="R191" s="127">
        <f t="shared" si="88"/>
        <v>20</v>
      </c>
      <c r="S191" s="170">
        <f>_xll.GetPrice(S$2,  , "Mid", EOMONTH($A191, 0))</f>
        <v>720</v>
      </c>
      <c r="T191" s="126">
        <f t="shared" si="89"/>
        <v>205</v>
      </c>
      <c r="U191" s="151">
        <f>_xll.GetPrice(U$2,  , "Mid", EOMONTH($A191, 0))</f>
        <v>705</v>
      </c>
      <c r="V191" s="127">
        <f t="shared" si="90"/>
        <v>185</v>
      </c>
      <c r="W191" s="127">
        <f t="shared" si="91"/>
        <v>-15</v>
      </c>
      <c r="X191" s="151">
        <f>_xll.GetPrice(X$2,  , "Mid", EOMONTH($A191, 0))</f>
        <v>660</v>
      </c>
      <c r="Y191" s="127">
        <f t="shared" si="92"/>
        <v>145</v>
      </c>
      <c r="Z191" s="127">
        <f t="shared" si="93"/>
        <v>-60</v>
      </c>
      <c r="AA191" s="151">
        <f>_xll.GetPrice(AA$2,  , "Mid", EOMONTH($A191, 0))</f>
        <v>700</v>
      </c>
      <c r="AB191" s="127">
        <f t="shared" si="94"/>
        <v>-20</v>
      </c>
      <c r="AC191" s="151">
        <f>_xll.GetPrice(AC$2,  , "Mid", EOMONTH($A191, 0))</f>
        <v>700</v>
      </c>
      <c r="AD191" s="127">
        <f t="shared" si="95"/>
        <v>-5</v>
      </c>
      <c r="AE191" s="127">
        <f t="shared" si="96"/>
        <v>0</v>
      </c>
      <c r="AF191" s="151">
        <f>_xll.GetPrice(AF$2,  , "Mid", EOMONTH($A191, 0))</f>
        <v>650</v>
      </c>
      <c r="AG191" s="127">
        <f t="shared" si="97"/>
        <v>-10</v>
      </c>
      <c r="AH191" s="127">
        <f t="shared" si="98"/>
        <v>-50</v>
      </c>
      <c r="AI191" s="157">
        <f t="shared" si="66"/>
        <v>506.86116071428569</v>
      </c>
      <c r="AJ191" s="156">
        <f t="shared" si="67"/>
        <v>504.89276785714281</v>
      </c>
      <c r="AK191" s="156">
        <f t="shared" si="68"/>
        <v>511.78214285714284</v>
      </c>
      <c r="AL191" s="156">
        <f t="shared" si="69"/>
        <v>506.86116071428569</v>
      </c>
      <c r="AM191" s="156">
        <f t="shared" si="70"/>
        <v>556.07098214285713</v>
      </c>
      <c r="AN191" s="156">
        <f t="shared" si="71"/>
        <v>634.8066964285714</v>
      </c>
      <c r="AO191" s="156">
        <f t="shared" si="72"/>
        <v>560.99196428571418</v>
      </c>
      <c r="AP191" s="156">
        <f t="shared" si="73"/>
        <v>575.75491071428576</v>
      </c>
      <c r="AQ191" s="160">
        <f t="shared" si="74"/>
        <v>708.62142857142862</v>
      </c>
      <c r="AR191" s="156">
        <f t="shared" si="75"/>
        <v>693.85848214285704</v>
      </c>
      <c r="AS191" s="156">
        <f t="shared" si="76"/>
        <v>649.56964285714287</v>
      </c>
      <c r="AT191" s="156">
        <f t="shared" si="77"/>
        <v>688.9375</v>
      </c>
      <c r="AU191" s="156">
        <f t="shared" si="78"/>
        <v>688.9375</v>
      </c>
      <c r="AV191" s="156">
        <f t="shared" si="79"/>
        <v>639.72767857142856</v>
      </c>
    </row>
    <row r="192" spans="1:48" x14ac:dyDescent="0.3">
      <c r="A192" s="124">
        <v>39600</v>
      </c>
      <c r="B192" s="170">
        <f>_xll.GetPrice(B$2,  , "Mid", EOMONTH($A192, 0))</f>
        <v>495</v>
      </c>
      <c r="C192" s="151">
        <f>_xll.GetPrice(C$2,  , "Mid", EOMONTH($A192, 0))</f>
        <v>493</v>
      </c>
      <c r="D192" s="126">
        <f t="shared" si="80"/>
        <v>-2</v>
      </c>
      <c r="E192" s="151">
        <f>_xll.GetPrice(E$2,  , "Mid", EOMONTH($A192, 0))</f>
        <v>500</v>
      </c>
      <c r="F192" s="127">
        <f t="shared" si="81"/>
        <v>5</v>
      </c>
      <c r="G192" s="151">
        <f>_xll.GetPrice(G$2,  , "Mid", EOMONTH($A192, 0))</f>
        <v>500</v>
      </c>
      <c r="H192" s="127">
        <f t="shared" si="82"/>
        <v>5</v>
      </c>
      <c r="I192" s="151">
        <f>_xll.GetPrice(I$2,  , "Mid", EOMONTH($A192, 0))</f>
        <v>540</v>
      </c>
      <c r="J192" s="127">
        <f t="shared" si="83"/>
        <v>45</v>
      </c>
      <c r="K192" s="151">
        <f>_xll.GetPrice(K$2,  , "Mid", EOMONTH($A192, 0))</f>
        <v>645</v>
      </c>
      <c r="L192" s="127">
        <f t="shared" si="84"/>
        <v>150</v>
      </c>
      <c r="M192" s="151">
        <f>_xll.GetPrice(M$2,  , "Mid", EOMONTH($A192, 0))</f>
        <v>555</v>
      </c>
      <c r="N192" s="127">
        <f t="shared" si="85"/>
        <v>55</v>
      </c>
      <c r="O192" s="127">
        <f t="shared" si="86"/>
        <v>15</v>
      </c>
      <c r="P192" s="151">
        <f>_xll.GetPrice(P$2,  , "Mid", EOMONTH($A192, 0))</f>
        <v>575</v>
      </c>
      <c r="Q192" s="127">
        <f t="shared" si="87"/>
        <v>75</v>
      </c>
      <c r="R192" s="127">
        <f t="shared" si="88"/>
        <v>35</v>
      </c>
      <c r="S192" s="170">
        <f>_xll.GetPrice(S$2,  , "Mid", EOMONTH($A192, 0))</f>
        <v>785</v>
      </c>
      <c r="T192" s="126">
        <f t="shared" si="89"/>
        <v>290</v>
      </c>
      <c r="U192" s="151">
        <f>_xll.GetPrice(U$2,  , "Mid", EOMONTH($A192, 0))</f>
        <v>775</v>
      </c>
      <c r="V192" s="127">
        <f t="shared" si="90"/>
        <v>275</v>
      </c>
      <c r="W192" s="127">
        <f t="shared" si="91"/>
        <v>-10</v>
      </c>
      <c r="X192" s="151">
        <f>_xll.GetPrice(X$2,  , "Mid", EOMONTH($A192, 0))</f>
        <v>660</v>
      </c>
      <c r="Y192" s="127">
        <f t="shared" si="92"/>
        <v>160</v>
      </c>
      <c r="Z192" s="127">
        <f t="shared" si="93"/>
        <v>-125</v>
      </c>
      <c r="AA192" s="151">
        <f>_xll.GetPrice(AA$2,  , "Mid", EOMONTH($A192, 0))</f>
        <v>780</v>
      </c>
      <c r="AB192" s="127">
        <f t="shared" si="94"/>
        <v>-5</v>
      </c>
      <c r="AC192" s="151">
        <f>_xll.GetPrice(AC$2,  , "Mid", EOMONTH($A192, 0))</f>
        <v>760</v>
      </c>
      <c r="AD192" s="127">
        <f t="shared" si="95"/>
        <v>-15</v>
      </c>
      <c r="AE192" s="127">
        <f t="shared" si="96"/>
        <v>-20</v>
      </c>
      <c r="AF192" s="151">
        <f>_xll.GetPrice(AF$2,  , "Mid", EOMONTH($A192, 0))</f>
        <v>650</v>
      </c>
      <c r="AG192" s="127">
        <f t="shared" si="97"/>
        <v>-10</v>
      </c>
      <c r="AH192" s="127">
        <f t="shared" si="98"/>
        <v>-110</v>
      </c>
      <c r="AI192" s="157">
        <f t="shared" si="66"/>
        <v>487.17723214285712</v>
      </c>
      <c r="AJ192" s="156">
        <f t="shared" si="67"/>
        <v>485.20883928571425</v>
      </c>
      <c r="AK192" s="156">
        <f t="shared" si="68"/>
        <v>492.09821428571428</v>
      </c>
      <c r="AL192" s="156">
        <f t="shared" si="69"/>
        <v>492.09821428571428</v>
      </c>
      <c r="AM192" s="156">
        <f t="shared" si="70"/>
        <v>531.46607142857147</v>
      </c>
      <c r="AN192" s="156">
        <f t="shared" si="71"/>
        <v>634.8066964285714</v>
      </c>
      <c r="AO192" s="156">
        <f t="shared" si="72"/>
        <v>546.22901785714282</v>
      </c>
      <c r="AP192" s="156">
        <f t="shared" si="73"/>
        <v>565.91294642857133</v>
      </c>
      <c r="AQ192" s="160">
        <f t="shared" si="74"/>
        <v>772.59419642857131</v>
      </c>
      <c r="AR192" s="156">
        <f t="shared" si="75"/>
        <v>762.75223214285711</v>
      </c>
      <c r="AS192" s="156">
        <f t="shared" si="76"/>
        <v>649.56964285714287</v>
      </c>
      <c r="AT192" s="156">
        <f t="shared" si="77"/>
        <v>767.67321428571427</v>
      </c>
      <c r="AU192" s="156">
        <f t="shared" si="78"/>
        <v>747.98928571428576</v>
      </c>
      <c r="AV192" s="156">
        <f t="shared" si="79"/>
        <v>639.72767857142856</v>
      </c>
    </row>
    <row r="193" spans="1:48" x14ac:dyDescent="0.3">
      <c r="A193" s="124">
        <v>39630</v>
      </c>
      <c r="B193" s="170">
        <f>_xll.GetPrice(B$2,  , "Mid", EOMONTH($A193, 0))</f>
        <v>515</v>
      </c>
      <c r="C193" s="151">
        <f>_xll.GetPrice(C$2,  , "Mid", EOMONTH($A193, 0))</f>
        <v>513</v>
      </c>
      <c r="D193" s="126">
        <f t="shared" si="80"/>
        <v>-2</v>
      </c>
      <c r="E193" s="151">
        <f>_xll.GetPrice(E$2,  , "Mid", EOMONTH($A193, 0))</f>
        <v>530</v>
      </c>
      <c r="F193" s="127">
        <f t="shared" si="81"/>
        <v>15</v>
      </c>
      <c r="G193" s="151">
        <f>_xll.GetPrice(G$2,  , "Mid", EOMONTH($A193, 0))</f>
        <v>525</v>
      </c>
      <c r="H193" s="127">
        <f t="shared" si="82"/>
        <v>10</v>
      </c>
      <c r="I193" s="151">
        <f>_xll.GetPrice(I$2,  , "Mid", EOMONTH($A193, 0))</f>
        <v>605</v>
      </c>
      <c r="J193" s="127">
        <f t="shared" si="83"/>
        <v>90</v>
      </c>
      <c r="K193" s="151">
        <f>_xll.GetPrice(K$2,  , "Mid", EOMONTH($A193, 0))</f>
        <v>745</v>
      </c>
      <c r="L193" s="127">
        <f t="shared" si="84"/>
        <v>230</v>
      </c>
      <c r="M193" s="151">
        <f>_xll.GetPrice(M$2,  , "Mid", EOMONTH($A193, 0))</f>
        <v>600</v>
      </c>
      <c r="N193" s="127">
        <f t="shared" si="85"/>
        <v>70</v>
      </c>
      <c r="O193" s="127">
        <f t="shared" si="86"/>
        <v>-5</v>
      </c>
      <c r="P193" s="151">
        <f>_xll.GetPrice(P$2,  , "Mid", EOMONTH($A193, 0))</f>
        <v>585</v>
      </c>
      <c r="Q193" s="127">
        <f t="shared" si="87"/>
        <v>60</v>
      </c>
      <c r="R193" s="127">
        <f t="shared" si="88"/>
        <v>-20</v>
      </c>
      <c r="S193" s="170">
        <f>_xll.GetPrice(S$2,  , "Mid", EOMONTH($A193, 0))</f>
        <v>890</v>
      </c>
      <c r="T193" s="126">
        <f t="shared" si="89"/>
        <v>375</v>
      </c>
      <c r="U193" s="151">
        <f>_xll.GetPrice(U$2,  , "Mid", EOMONTH($A193, 0))</f>
        <v>890</v>
      </c>
      <c r="V193" s="127">
        <f t="shared" si="90"/>
        <v>360</v>
      </c>
      <c r="W193" s="127">
        <f t="shared" si="91"/>
        <v>0</v>
      </c>
      <c r="X193" s="151">
        <f>_xll.GetPrice(X$2,  , "Mid", EOMONTH($A193, 0))</f>
        <v>790</v>
      </c>
      <c r="Y193" s="127">
        <f t="shared" si="92"/>
        <v>265</v>
      </c>
      <c r="Z193" s="127">
        <f t="shared" si="93"/>
        <v>-100</v>
      </c>
      <c r="AA193" s="151">
        <f>_xll.GetPrice(AA$2,  , "Mid", EOMONTH($A193, 0))</f>
        <v>890</v>
      </c>
      <c r="AB193" s="127">
        <f t="shared" si="94"/>
        <v>0</v>
      </c>
      <c r="AC193" s="151">
        <f>_xll.GetPrice(AC$2,  , "Mid", EOMONTH($A193, 0))</f>
        <v>880</v>
      </c>
      <c r="AD193" s="127">
        <f t="shared" si="95"/>
        <v>-10</v>
      </c>
      <c r="AE193" s="127">
        <f t="shared" si="96"/>
        <v>-10</v>
      </c>
      <c r="AF193" s="151">
        <f>_xll.GetPrice(AF$2,  , "Mid", EOMONTH($A193, 0))</f>
        <v>790</v>
      </c>
      <c r="AG193" s="127">
        <f t="shared" si="97"/>
        <v>0</v>
      </c>
      <c r="AH193" s="127">
        <f t="shared" si="98"/>
        <v>-90</v>
      </c>
      <c r="AI193" s="157">
        <f t="shared" si="66"/>
        <v>506.86116071428569</v>
      </c>
      <c r="AJ193" s="156">
        <f t="shared" si="67"/>
        <v>504.89276785714281</v>
      </c>
      <c r="AK193" s="156">
        <f t="shared" si="68"/>
        <v>521.62410714285716</v>
      </c>
      <c r="AL193" s="156">
        <f t="shared" si="69"/>
        <v>516.703125</v>
      </c>
      <c r="AM193" s="156">
        <f t="shared" si="70"/>
        <v>595.43883928571427</v>
      </c>
      <c r="AN193" s="156">
        <f t="shared" si="71"/>
        <v>733.22633928571418</v>
      </c>
      <c r="AO193" s="156">
        <f t="shared" si="72"/>
        <v>590.51785714285711</v>
      </c>
      <c r="AP193" s="156">
        <f t="shared" si="73"/>
        <v>575.75491071428576</v>
      </c>
      <c r="AQ193" s="160">
        <f t="shared" si="74"/>
        <v>875.93482142857135</v>
      </c>
      <c r="AR193" s="156">
        <f t="shared" si="75"/>
        <v>875.93482142857135</v>
      </c>
      <c r="AS193" s="156">
        <f t="shared" si="76"/>
        <v>777.51517857142858</v>
      </c>
      <c r="AT193" s="156">
        <f t="shared" si="77"/>
        <v>875.93482142857135</v>
      </c>
      <c r="AU193" s="156">
        <f t="shared" si="78"/>
        <v>866.09285714285704</v>
      </c>
      <c r="AV193" s="156">
        <f t="shared" si="79"/>
        <v>777.51517857142858</v>
      </c>
    </row>
    <row r="194" spans="1:48" x14ac:dyDescent="0.3">
      <c r="A194" s="124">
        <v>39661</v>
      </c>
      <c r="B194" s="170">
        <f>_xll.GetPrice(B$2,  , "Mid", EOMONTH($A194, 0))</f>
        <v>455</v>
      </c>
      <c r="C194" s="151">
        <f>_xll.GetPrice(C$2,  , "Mid", EOMONTH($A194, 0))</f>
        <v>452</v>
      </c>
      <c r="D194" s="126">
        <f t="shared" si="80"/>
        <v>-3</v>
      </c>
      <c r="E194" s="151">
        <f>_xll.GetPrice(E$2,  , "Mid", EOMONTH($A194, 0))</f>
        <v>475</v>
      </c>
      <c r="F194" s="127">
        <f t="shared" si="81"/>
        <v>20</v>
      </c>
      <c r="G194" s="151">
        <f>_xll.GetPrice(G$2,  , "Mid", EOMONTH($A194, 0))</f>
        <v>350</v>
      </c>
      <c r="H194" s="127">
        <f t="shared" si="82"/>
        <v>-105</v>
      </c>
      <c r="I194" s="151">
        <f>_xll.GetPrice(I$2,  , "Mid", EOMONTH($A194, 0))</f>
        <v>546</v>
      </c>
      <c r="J194" s="127">
        <f t="shared" si="83"/>
        <v>91</v>
      </c>
      <c r="K194" s="151">
        <f>_xll.GetPrice(K$2,  , "Mid", EOMONTH($A194, 0))</f>
        <v>710</v>
      </c>
      <c r="L194" s="127">
        <f t="shared" si="84"/>
        <v>255</v>
      </c>
      <c r="M194" s="151">
        <f>_xll.GetPrice(M$2,  , "Mid", EOMONTH($A194, 0))</f>
        <v>550</v>
      </c>
      <c r="N194" s="127">
        <f t="shared" si="85"/>
        <v>75</v>
      </c>
      <c r="O194" s="127">
        <f t="shared" si="86"/>
        <v>4</v>
      </c>
      <c r="P194" s="151">
        <f>_xll.GetPrice(P$2,  , "Mid", EOMONTH($A194, 0))</f>
        <v>480</v>
      </c>
      <c r="Q194" s="127">
        <f t="shared" si="87"/>
        <v>130</v>
      </c>
      <c r="R194" s="127">
        <f t="shared" si="88"/>
        <v>-66</v>
      </c>
      <c r="S194" s="170">
        <f>_xll.GetPrice(S$2,  , "Mid", EOMONTH($A194, 0))</f>
        <v>850</v>
      </c>
      <c r="T194" s="126">
        <f t="shared" si="89"/>
        <v>395</v>
      </c>
      <c r="U194" s="151">
        <f>_xll.GetPrice(U$2,  , "Mid", EOMONTH($A194, 0))</f>
        <v>860</v>
      </c>
      <c r="V194" s="127">
        <f t="shared" si="90"/>
        <v>385</v>
      </c>
      <c r="W194" s="127">
        <f t="shared" si="91"/>
        <v>10</v>
      </c>
      <c r="X194" s="151">
        <f>_xll.GetPrice(X$2,  , "Mid", EOMONTH($A194, 0))</f>
        <v>700</v>
      </c>
      <c r="Y194" s="127">
        <f t="shared" si="92"/>
        <v>350</v>
      </c>
      <c r="Z194" s="127">
        <f t="shared" si="93"/>
        <v>-150</v>
      </c>
      <c r="AA194" s="151">
        <f>_xll.GetPrice(AA$2,  , "Mid", EOMONTH($A194, 0))</f>
        <v>850</v>
      </c>
      <c r="AB194" s="127">
        <f t="shared" si="94"/>
        <v>0</v>
      </c>
      <c r="AC194" s="151">
        <f>_xll.GetPrice(AC$2,  , "Mid", EOMONTH($A194, 0))</f>
        <v>850</v>
      </c>
      <c r="AD194" s="127">
        <f t="shared" si="95"/>
        <v>-10</v>
      </c>
      <c r="AE194" s="127">
        <f t="shared" si="96"/>
        <v>0</v>
      </c>
      <c r="AF194" s="151">
        <f>_xll.GetPrice(AF$2,  , "Mid", EOMONTH($A194, 0))</f>
        <v>700</v>
      </c>
      <c r="AG194" s="127">
        <f t="shared" si="97"/>
        <v>0</v>
      </c>
      <c r="AH194" s="127">
        <f t="shared" si="98"/>
        <v>-150</v>
      </c>
      <c r="AI194" s="157">
        <f t="shared" si="66"/>
        <v>447.80937499999999</v>
      </c>
      <c r="AJ194" s="156">
        <f t="shared" si="67"/>
        <v>444.85678571428571</v>
      </c>
      <c r="AK194" s="156">
        <f t="shared" si="68"/>
        <v>467.49330357142856</v>
      </c>
      <c r="AL194" s="156">
        <f t="shared" si="69"/>
        <v>344.46875</v>
      </c>
      <c r="AM194" s="156">
        <f t="shared" si="70"/>
        <v>537.37124999999992</v>
      </c>
      <c r="AN194" s="156">
        <f t="shared" si="71"/>
        <v>698.7794642857142</v>
      </c>
      <c r="AO194" s="156">
        <f t="shared" si="72"/>
        <v>541.30803571428567</v>
      </c>
      <c r="AP194" s="156">
        <f t="shared" si="73"/>
        <v>472.41428571428565</v>
      </c>
      <c r="AQ194" s="160">
        <f t="shared" si="74"/>
        <v>836.56696428571422</v>
      </c>
      <c r="AR194" s="156">
        <f t="shared" si="75"/>
        <v>846.40892857142853</v>
      </c>
      <c r="AS194" s="156">
        <f t="shared" si="76"/>
        <v>688.9375</v>
      </c>
      <c r="AT194" s="156">
        <f t="shared" si="77"/>
        <v>836.56696428571422</v>
      </c>
      <c r="AU194" s="156">
        <f t="shared" si="78"/>
        <v>836.56696428571422</v>
      </c>
      <c r="AV194" s="156">
        <f t="shared" si="79"/>
        <v>688.9375</v>
      </c>
    </row>
    <row r="195" spans="1:48" x14ac:dyDescent="0.3">
      <c r="A195" s="124">
        <v>39692</v>
      </c>
      <c r="B195" s="170">
        <f>_xll.GetPrice(B$2,  , "Mid", EOMONTH($A195, 0))</f>
        <v>298</v>
      </c>
      <c r="C195" s="151">
        <f>_xll.GetPrice(C$2,  , "Mid", EOMONTH($A195, 0))</f>
        <v>296</v>
      </c>
      <c r="D195" s="126">
        <f t="shared" si="80"/>
        <v>-2</v>
      </c>
      <c r="E195" s="151">
        <f>_xll.GetPrice(E$2,  , "Mid", EOMONTH($A195, 0))</f>
        <v>310</v>
      </c>
      <c r="F195" s="127">
        <f t="shared" si="81"/>
        <v>12</v>
      </c>
      <c r="G195" s="151">
        <f>_xll.GetPrice(G$2,  , "Mid", EOMONTH($A195, 0))</f>
        <v>300</v>
      </c>
      <c r="H195" s="127">
        <f t="shared" si="82"/>
        <v>2</v>
      </c>
      <c r="I195" s="151">
        <f>_xll.GetPrice(I$2,  , "Mid", EOMONTH($A195, 0))</f>
        <v>375</v>
      </c>
      <c r="J195" s="127">
        <f t="shared" si="83"/>
        <v>77</v>
      </c>
      <c r="K195" s="151">
        <f>_xll.GetPrice(K$2,  , "Mid", EOMONTH($A195, 0))</f>
        <v>610</v>
      </c>
      <c r="L195" s="127">
        <f t="shared" si="84"/>
        <v>312</v>
      </c>
      <c r="M195" s="151">
        <f>_xll.GetPrice(M$2,  , "Mid", EOMONTH($A195, 0))</f>
        <v>390</v>
      </c>
      <c r="N195" s="127">
        <f t="shared" si="85"/>
        <v>80</v>
      </c>
      <c r="O195" s="127">
        <f t="shared" si="86"/>
        <v>15</v>
      </c>
      <c r="P195" s="151">
        <f>_xll.GetPrice(P$2,  , "Mid", EOMONTH($A195, 0))</f>
        <v>380</v>
      </c>
      <c r="Q195" s="127">
        <f t="shared" si="87"/>
        <v>80</v>
      </c>
      <c r="R195" s="127">
        <f t="shared" si="88"/>
        <v>5</v>
      </c>
      <c r="S195" s="170">
        <f>_xll.GetPrice(S$2,  , "Mid", EOMONTH($A195, 0))</f>
        <v>570</v>
      </c>
      <c r="T195" s="126">
        <f t="shared" si="89"/>
        <v>272</v>
      </c>
      <c r="U195" s="151">
        <f>_xll.GetPrice(U$2,  , "Mid", EOMONTH($A195, 0))</f>
        <v>575</v>
      </c>
      <c r="V195" s="127">
        <f t="shared" si="90"/>
        <v>265</v>
      </c>
      <c r="W195" s="127">
        <f t="shared" si="91"/>
        <v>5</v>
      </c>
      <c r="X195" s="151">
        <f>_xll.GetPrice(X$2,  , "Mid", EOMONTH($A195, 0))</f>
        <v>570</v>
      </c>
      <c r="Y195" s="127">
        <f t="shared" si="92"/>
        <v>270</v>
      </c>
      <c r="Z195" s="127">
        <f t="shared" si="93"/>
        <v>0</v>
      </c>
      <c r="AA195" s="151">
        <f>_xll.GetPrice(AA$2,  , "Mid", EOMONTH($A195, 0))</f>
        <v>510</v>
      </c>
      <c r="AB195" s="127">
        <f t="shared" si="94"/>
        <v>-60</v>
      </c>
      <c r="AC195" s="151">
        <f>_xll.GetPrice(AC$2,  , "Mid", EOMONTH($A195, 0))</f>
        <v>570</v>
      </c>
      <c r="AD195" s="127">
        <f t="shared" si="95"/>
        <v>-5</v>
      </c>
      <c r="AE195" s="127">
        <f t="shared" si="96"/>
        <v>60</v>
      </c>
      <c r="AF195" s="151">
        <f>_xll.GetPrice(AF$2,  , "Mid", EOMONTH($A195, 0))</f>
        <v>570</v>
      </c>
      <c r="AG195" s="127">
        <f t="shared" si="97"/>
        <v>0</v>
      </c>
      <c r="AH195" s="127">
        <f t="shared" si="98"/>
        <v>0</v>
      </c>
      <c r="AI195" s="157">
        <f t="shared" si="66"/>
        <v>293.29053571428568</v>
      </c>
      <c r="AJ195" s="156">
        <f t="shared" si="67"/>
        <v>291.32214285714286</v>
      </c>
      <c r="AK195" s="156">
        <f t="shared" si="68"/>
        <v>305.10089285714287</v>
      </c>
      <c r="AL195" s="156">
        <f t="shared" si="69"/>
        <v>295.25892857142856</v>
      </c>
      <c r="AM195" s="156">
        <f t="shared" si="70"/>
        <v>369.07366071428567</v>
      </c>
      <c r="AN195" s="156">
        <f t="shared" si="71"/>
        <v>600.35982142857131</v>
      </c>
      <c r="AO195" s="156">
        <f t="shared" si="72"/>
        <v>383.83660714285713</v>
      </c>
      <c r="AP195" s="156">
        <f t="shared" si="73"/>
        <v>373.99464285714288</v>
      </c>
      <c r="AQ195" s="160">
        <f t="shared" si="74"/>
        <v>560.99196428571418</v>
      </c>
      <c r="AR195" s="156">
        <f t="shared" si="75"/>
        <v>565.91294642857133</v>
      </c>
      <c r="AS195" s="156">
        <f t="shared" si="76"/>
        <v>560.99196428571418</v>
      </c>
      <c r="AT195" s="156">
        <f t="shared" si="77"/>
        <v>501.94017857142853</v>
      </c>
      <c r="AU195" s="156">
        <f t="shared" si="78"/>
        <v>560.99196428571418</v>
      </c>
      <c r="AV195" s="156">
        <f t="shared" si="79"/>
        <v>560.99196428571418</v>
      </c>
    </row>
    <row r="196" spans="1:48" x14ac:dyDescent="0.3">
      <c r="A196" s="124">
        <v>39722</v>
      </c>
      <c r="B196" s="170">
        <f>_xll.GetPrice(B$2,  , "Mid", EOMONTH($A196, 0))</f>
        <v>105</v>
      </c>
      <c r="C196" s="151">
        <f>_xll.GetPrice(C$2,  , "Mid", EOMONTH($A196, 0))</f>
        <v>103</v>
      </c>
      <c r="D196" s="126">
        <f t="shared" si="80"/>
        <v>-2</v>
      </c>
      <c r="E196" s="151">
        <f>_xll.GetPrice(E$2,  , "Mid", EOMONTH($A196, 0))</f>
        <v>105</v>
      </c>
      <c r="F196" s="127">
        <f t="shared" si="81"/>
        <v>0</v>
      </c>
      <c r="G196" s="151">
        <f>_xll.GetPrice(G$2,  , "Mid", EOMONTH($A196, 0))</f>
        <v>98</v>
      </c>
      <c r="H196" s="127">
        <f t="shared" si="82"/>
        <v>-7</v>
      </c>
      <c r="I196" s="151">
        <f>_xll.GetPrice(I$2,  , "Mid", EOMONTH($A196, 0))</f>
        <v>125</v>
      </c>
      <c r="J196" s="127">
        <f t="shared" si="83"/>
        <v>20</v>
      </c>
      <c r="K196" s="151">
        <f>_xll.GetPrice(K$2,  , "Mid", EOMONTH($A196, 0))</f>
        <v>250</v>
      </c>
      <c r="L196" s="127">
        <f t="shared" si="84"/>
        <v>145</v>
      </c>
      <c r="M196" s="151">
        <f>_xll.GetPrice(M$2,  , "Mid", EOMONTH($A196, 0))</f>
        <v>125</v>
      </c>
      <c r="N196" s="127">
        <f t="shared" si="85"/>
        <v>20</v>
      </c>
      <c r="O196" s="127">
        <f t="shared" si="86"/>
        <v>0</v>
      </c>
      <c r="P196" s="151">
        <f>_xll.GetPrice(P$2,  , "Mid", EOMONTH($A196, 0))</f>
        <v>118</v>
      </c>
      <c r="Q196" s="127">
        <f t="shared" si="87"/>
        <v>20</v>
      </c>
      <c r="R196" s="127">
        <f t="shared" si="88"/>
        <v>-7</v>
      </c>
      <c r="S196" s="170">
        <f>_xll.GetPrice(S$2,  , "Mid", EOMONTH($A196, 0))</f>
        <v>130</v>
      </c>
      <c r="T196" s="126">
        <f t="shared" si="89"/>
        <v>25</v>
      </c>
      <c r="U196" s="151">
        <f>_xll.GetPrice(U$2,  , "Mid", EOMONTH($A196, 0))</f>
        <v>140</v>
      </c>
      <c r="V196" s="127">
        <f t="shared" si="90"/>
        <v>35</v>
      </c>
      <c r="W196" s="127">
        <f t="shared" si="91"/>
        <v>10</v>
      </c>
      <c r="X196" s="151">
        <f>_xll.GetPrice(X$2,  , "Mid", EOMONTH($A196, 0))</f>
        <v>170</v>
      </c>
      <c r="Y196" s="127">
        <f t="shared" si="92"/>
        <v>72</v>
      </c>
      <c r="Z196" s="127">
        <f t="shared" si="93"/>
        <v>40</v>
      </c>
      <c r="AA196" s="151">
        <f>_xll.GetPrice(AA$2,  , "Mid", EOMONTH($A196, 0))</f>
        <v>125</v>
      </c>
      <c r="AB196" s="127">
        <f t="shared" si="94"/>
        <v>-5</v>
      </c>
      <c r="AC196" s="151">
        <f>_xll.GetPrice(AC$2,  , "Mid", EOMONTH($A196, 0))</f>
        <v>150</v>
      </c>
      <c r="AD196" s="127">
        <f t="shared" si="95"/>
        <v>10</v>
      </c>
      <c r="AE196" s="127">
        <f t="shared" si="96"/>
        <v>25</v>
      </c>
      <c r="AF196" s="151">
        <f>_xll.GetPrice(AF$2,  , "Mid", EOMONTH($A196, 0))</f>
        <v>170</v>
      </c>
      <c r="AG196" s="127">
        <f t="shared" si="97"/>
        <v>0</v>
      </c>
      <c r="AH196" s="127">
        <f t="shared" si="98"/>
        <v>20</v>
      </c>
      <c r="AI196" s="157">
        <f t="shared" si="66"/>
        <v>103.34062499999999</v>
      </c>
      <c r="AJ196" s="156">
        <f t="shared" si="67"/>
        <v>101.37223214285714</v>
      </c>
      <c r="AK196" s="156">
        <f t="shared" si="68"/>
        <v>103.34062499999999</v>
      </c>
      <c r="AL196" s="156">
        <f t="shared" si="69"/>
        <v>96.451249999999987</v>
      </c>
      <c r="AM196" s="156">
        <f t="shared" si="70"/>
        <v>123.02455357142857</v>
      </c>
      <c r="AN196" s="156">
        <f t="shared" si="71"/>
        <v>246.04910714285714</v>
      </c>
      <c r="AO196" s="156">
        <f t="shared" si="72"/>
        <v>123.02455357142857</v>
      </c>
      <c r="AP196" s="156">
        <f t="shared" si="73"/>
        <v>116.13517857142857</v>
      </c>
      <c r="AQ196" s="160">
        <f t="shared" si="74"/>
        <v>127.94553571428571</v>
      </c>
      <c r="AR196" s="156">
        <f t="shared" si="75"/>
        <v>137.78749999999999</v>
      </c>
      <c r="AS196" s="156">
        <f t="shared" si="76"/>
        <v>167.31339285714284</v>
      </c>
      <c r="AT196" s="156">
        <f t="shared" si="77"/>
        <v>123.02455357142857</v>
      </c>
      <c r="AU196" s="156">
        <f t="shared" si="78"/>
        <v>147.62946428571428</v>
      </c>
      <c r="AV196" s="156">
        <f t="shared" si="79"/>
        <v>167.31339285714284</v>
      </c>
    </row>
    <row r="197" spans="1:48" x14ac:dyDescent="0.3">
      <c r="A197" s="124">
        <v>39753</v>
      </c>
      <c r="B197" s="170">
        <f>_xll.GetPrice(B$2,  , "Mid", EOMONTH($A197, 0))</f>
        <v>90</v>
      </c>
      <c r="C197" s="151">
        <f>_xll.GetPrice(C$2,  , "Mid", EOMONTH($A197, 0))</f>
        <v>87</v>
      </c>
      <c r="D197" s="126">
        <f t="shared" si="80"/>
        <v>-3</v>
      </c>
      <c r="E197" s="151">
        <f>_xll.GetPrice(E$2,  , "Mid", EOMONTH($A197, 0))</f>
        <v>120</v>
      </c>
      <c r="F197" s="127">
        <f t="shared" si="81"/>
        <v>30</v>
      </c>
      <c r="G197" s="151">
        <f>_xll.GetPrice(G$2,  , "Mid", EOMONTH($A197, 0))</f>
        <v>95</v>
      </c>
      <c r="H197" s="127">
        <f t="shared" si="82"/>
        <v>5</v>
      </c>
      <c r="I197" s="151">
        <f>_xll.GetPrice(I$2,  , "Mid", EOMONTH($A197, 0))</f>
        <v>125</v>
      </c>
      <c r="J197" s="127">
        <f t="shared" si="83"/>
        <v>35</v>
      </c>
      <c r="K197" s="151">
        <f>_xll.GetPrice(K$2,  , "Mid", EOMONTH($A197, 0))</f>
        <v>250</v>
      </c>
      <c r="L197" s="127">
        <f t="shared" si="84"/>
        <v>160</v>
      </c>
      <c r="M197" s="151">
        <f>_xll.GetPrice(M$2,  , "Mid", EOMONTH($A197, 0))</f>
        <v>140</v>
      </c>
      <c r="N197" s="127">
        <f t="shared" si="85"/>
        <v>20</v>
      </c>
      <c r="O197" s="127">
        <f t="shared" si="86"/>
        <v>15</v>
      </c>
      <c r="P197" s="151">
        <f>_xll.GetPrice(P$2,  , "Mid", EOMONTH($A197, 0))</f>
        <v>118</v>
      </c>
      <c r="Q197" s="127">
        <f t="shared" si="87"/>
        <v>23</v>
      </c>
      <c r="R197" s="127">
        <f t="shared" si="88"/>
        <v>-7</v>
      </c>
      <c r="S197" s="170">
        <f>_xll.GetPrice(S$2,  , "Mid", EOMONTH($A197, 0))</f>
        <v>125</v>
      </c>
      <c r="T197" s="126">
        <f t="shared" si="89"/>
        <v>35</v>
      </c>
      <c r="U197" s="151">
        <f>_xll.GetPrice(U$2,  , "Mid", EOMONTH($A197, 0))</f>
        <v>145</v>
      </c>
      <c r="V197" s="127">
        <f t="shared" si="90"/>
        <v>25</v>
      </c>
      <c r="W197" s="127">
        <f t="shared" si="91"/>
        <v>20</v>
      </c>
      <c r="X197" s="151">
        <f>_xll.GetPrice(X$2,  , "Mid", EOMONTH($A197, 0))</f>
        <v>150</v>
      </c>
      <c r="Y197" s="127">
        <f t="shared" si="92"/>
        <v>55</v>
      </c>
      <c r="Z197" s="127">
        <f t="shared" si="93"/>
        <v>25</v>
      </c>
      <c r="AA197" s="151">
        <f>_xll.GetPrice(AA$2,  , "Mid", EOMONTH($A197, 0))</f>
        <v>125</v>
      </c>
      <c r="AB197" s="127">
        <f t="shared" si="94"/>
        <v>0</v>
      </c>
      <c r="AC197" s="151">
        <f>_xll.GetPrice(AC$2,  , "Mid", EOMONTH($A197, 0))</f>
        <v>140</v>
      </c>
      <c r="AD197" s="127">
        <f t="shared" si="95"/>
        <v>-5</v>
      </c>
      <c r="AE197" s="127">
        <f t="shared" si="96"/>
        <v>15</v>
      </c>
      <c r="AF197" s="151">
        <f>_xll.GetPrice(AF$2,  , "Mid", EOMONTH($A197, 0))</f>
        <v>150</v>
      </c>
      <c r="AG197" s="127">
        <f t="shared" si="97"/>
        <v>0</v>
      </c>
      <c r="AH197" s="127">
        <f t="shared" si="98"/>
        <v>10</v>
      </c>
      <c r="AI197" s="157">
        <f t="shared" si="66"/>
        <v>88.577678571428578</v>
      </c>
      <c r="AJ197" s="156">
        <f t="shared" si="67"/>
        <v>85.625089285714282</v>
      </c>
      <c r="AK197" s="156">
        <f t="shared" si="68"/>
        <v>118.10357142857141</v>
      </c>
      <c r="AL197" s="156">
        <f t="shared" si="69"/>
        <v>93.49866071428572</v>
      </c>
      <c r="AM197" s="156">
        <f t="shared" si="70"/>
        <v>123.02455357142857</v>
      </c>
      <c r="AN197" s="156">
        <f t="shared" si="71"/>
        <v>246.04910714285714</v>
      </c>
      <c r="AO197" s="156">
        <f t="shared" si="72"/>
        <v>137.78749999999999</v>
      </c>
      <c r="AP197" s="156">
        <f t="shared" si="73"/>
        <v>116.13517857142857</v>
      </c>
      <c r="AQ197" s="160">
        <f t="shared" si="74"/>
        <v>123.02455357142857</v>
      </c>
      <c r="AR197" s="156">
        <f t="shared" si="75"/>
        <v>142.70848214285715</v>
      </c>
      <c r="AS197" s="156">
        <f t="shared" si="76"/>
        <v>147.62946428571428</v>
      </c>
      <c r="AT197" s="156">
        <f t="shared" si="77"/>
        <v>123.02455357142857</v>
      </c>
      <c r="AU197" s="156">
        <f t="shared" si="78"/>
        <v>137.78749999999999</v>
      </c>
      <c r="AV197" s="156">
        <f t="shared" si="79"/>
        <v>147.62946428571428</v>
      </c>
    </row>
    <row r="198" spans="1:48" x14ac:dyDescent="0.3">
      <c r="A198" s="124">
        <v>39783</v>
      </c>
      <c r="B198" s="170">
        <f>_xll.GetPrice(B$2,  , "Mid", EOMONTH($A198, 0))</f>
        <v>183</v>
      </c>
      <c r="C198" s="151">
        <f>_xll.GetPrice(C$2,  , "Mid", EOMONTH($A198, 0))</f>
        <v>180</v>
      </c>
      <c r="D198" s="126">
        <f t="shared" si="80"/>
        <v>-3</v>
      </c>
      <c r="E198" s="151">
        <f>_xll.GetPrice(E$2,  , "Mid", EOMONTH($A198, 0))</f>
        <v>205</v>
      </c>
      <c r="F198" s="127">
        <f t="shared" si="81"/>
        <v>22</v>
      </c>
      <c r="G198" s="151">
        <f>_xll.GetPrice(G$2,  , "Mid", EOMONTH($A198, 0))</f>
        <v>170</v>
      </c>
      <c r="H198" s="127">
        <f t="shared" si="82"/>
        <v>-13</v>
      </c>
      <c r="I198" s="151">
        <f>_xll.GetPrice(I$2,  , "Mid", EOMONTH($A198, 0))</f>
        <v>232</v>
      </c>
      <c r="J198" s="127">
        <f t="shared" si="83"/>
        <v>49</v>
      </c>
      <c r="K198" s="151">
        <f>_xll.GetPrice(K$2,  , "Mid", EOMONTH($A198, 0))</f>
        <v>323</v>
      </c>
      <c r="L198" s="127">
        <f t="shared" si="84"/>
        <v>140</v>
      </c>
      <c r="M198" s="151">
        <f>_xll.GetPrice(M$2,  , "Mid", EOMONTH($A198, 0))</f>
        <v>250</v>
      </c>
      <c r="N198" s="127">
        <f t="shared" si="85"/>
        <v>45</v>
      </c>
      <c r="O198" s="127">
        <f t="shared" si="86"/>
        <v>18</v>
      </c>
      <c r="P198" s="151">
        <f>_xll.GetPrice(P$2,  , "Mid", EOMONTH($A198, 0))</f>
        <v>235</v>
      </c>
      <c r="Q198" s="127">
        <f t="shared" si="87"/>
        <v>65</v>
      </c>
      <c r="R198" s="127">
        <f t="shared" si="88"/>
        <v>3</v>
      </c>
      <c r="S198" s="170">
        <f>_xll.GetPrice(S$2,  , "Mid", EOMONTH($A198, 0))</f>
        <v>260</v>
      </c>
      <c r="T198" s="126">
        <f t="shared" si="89"/>
        <v>77</v>
      </c>
      <c r="U198" s="151">
        <f>_xll.GetPrice(U$2,  , "Mid", EOMONTH($A198, 0))</f>
        <v>235</v>
      </c>
      <c r="V198" s="127">
        <f t="shared" si="90"/>
        <v>30</v>
      </c>
      <c r="W198" s="127">
        <f t="shared" si="91"/>
        <v>-25</v>
      </c>
      <c r="X198" s="151">
        <f>_xll.GetPrice(X$2,  , "Mid", EOMONTH($A198, 0))</f>
        <v>225</v>
      </c>
      <c r="Y198" s="127">
        <f t="shared" si="92"/>
        <v>55</v>
      </c>
      <c r="Z198" s="127">
        <f t="shared" si="93"/>
        <v>-35</v>
      </c>
      <c r="AA198" s="151">
        <f>_xll.GetPrice(AA$2,  , "Mid", EOMONTH($A198, 0))</f>
        <v>230</v>
      </c>
      <c r="AB198" s="127">
        <f t="shared" si="94"/>
        <v>-30</v>
      </c>
      <c r="AC198" s="151">
        <f>_xll.GetPrice(AC$2,  , "Mid", EOMONTH($A198, 0))</f>
        <v>245</v>
      </c>
      <c r="AD198" s="127">
        <f t="shared" si="95"/>
        <v>10</v>
      </c>
      <c r="AE198" s="127">
        <f t="shared" si="96"/>
        <v>15</v>
      </c>
      <c r="AF198" s="151">
        <f>_xll.GetPrice(AF$2,  , "Mid", EOMONTH($A198, 0))</f>
        <v>225</v>
      </c>
      <c r="AG198" s="127">
        <f t="shared" si="97"/>
        <v>0</v>
      </c>
      <c r="AH198" s="127">
        <f t="shared" si="98"/>
        <v>-20</v>
      </c>
      <c r="AI198" s="157">
        <f t="shared" si="66"/>
        <v>180.10794642857141</v>
      </c>
      <c r="AJ198" s="156">
        <f t="shared" si="67"/>
        <v>177.15535714285716</v>
      </c>
      <c r="AK198" s="156">
        <f t="shared" si="68"/>
        <v>201.76026785714285</v>
      </c>
      <c r="AL198" s="156">
        <f t="shared" si="69"/>
        <v>167.31339285714284</v>
      </c>
      <c r="AM198" s="156">
        <f t="shared" si="70"/>
        <v>228.33357142857145</v>
      </c>
      <c r="AN198" s="156">
        <f t="shared" si="71"/>
        <v>317.8954464285714</v>
      </c>
      <c r="AO198" s="156">
        <f t="shared" si="72"/>
        <v>246.04910714285714</v>
      </c>
      <c r="AP198" s="156">
        <f t="shared" si="73"/>
        <v>231.2861607142857</v>
      </c>
      <c r="AQ198" s="160">
        <f t="shared" si="74"/>
        <v>255.89107142857142</v>
      </c>
      <c r="AR198" s="156">
        <f t="shared" si="75"/>
        <v>231.2861607142857</v>
      </c>
      <c r="AS198" s="156">
        <f t="shared" si="76"/>
        <v>221.44419642857142</v>
      </c>
      <c r="AT198" s="156">
        <f t="shared" si="77"/>
        <v>226.36517857142854</v>
      </c>
      <c r="AU198" s="156">
        <f t="shared" si="78"/>
        <v>241.12812499999998</v>
      </c>
      <c r="AV198" s="156">
        <f t="shared" si="79"/>
        <v>221.44419642857142</v>
      </c>
    </row>
    <row r="199" spans="1:48" x14ac:dyDescent="0.3">
      <c r="A199" s="124">
        <v>39814</v>
      </c>
      <c r="B199" s="170">
        <f>_xll.GetPrice(B$2,  , "Mid", EOMONTH($A199, 0))</f>
        <v>183</v>
      </c>
      <c r="C199" s="151">
        <f>_xll.GetPrice(C$2,  , "Mid", EOMONTH($A199, 0))</f>
        <v>180</v>
      </c>
      <c r="D199" s="126">
        <f t="shared" si="80"/>
        <v>-3</v>
      </c>
      <c r="E199" s="151">
        <f>_xll.GetPrice(E$2,  , "Mid", EOMONTH($A199, 0))</f>
        <v>210</v>
      </c>
      <c r="F199" s="127">
        <f t="shared" si="81"/>
        <v>27</v>
      </c>
      <c r="G199" s="151">
        <f>_xll.GetPrice(G$2,  , "Mid", EOMONTH($A199, 0))</f>
        <v>210</v>
      </c>
      <c r="H199" s="127">
        <f t="shared" si="82"/>
        <v>27</v>
      </c>
      <c r="I199" s="151">
        <f>_xll.GetPrice(I$2,  , "Mid", EOMONTH($A199, 0))</f>
        <v>240</v>
      </c>
      <c r="J199" s="127">
        <f t="shared" si="83"/>
        <v>57</v>
      </c>
      <c r="K199" s="151">
        <f>_xll.GetPrice(K$2,  , "Mid", EOMONTH($A199, 0))</f>
        <v>325</v>
      </c>
      <c r="L199" s="127">
        <f t="shared" si="84"/>
        <v>142</v>
      </c>
      <c r="M199" s="151">
        <f>_xll.GetPrice(M$2,  , "Mid", EOMONTH($A199, 0))</f>
        <v>260</v>
      </c>
      <c r="N199" s="127">
        <f t="shared" si="85"/>
        <v>50</v>
      </c>
      <c r="O199" s="127">
        <f t="shared" si="86"/>
        <v>20</v>
      </c>
      <c r="P199" s="151">
        <f>_xll.GetPrice(P$2,  , "Mid", EOMONTH($A199, 0))</f>
        <v>255</v>
      </c>
      <c r="Q199" s="127">
        <f t="shared" si="87"/>
        <v>45</v>
      </c>
      <c r="R199" s="127">
        <f t="shared" si="88"/>
        <v>15</v>
      </c>
      <c r="S199" s="170">
        <f>_xll.GetPrice(S$2,  , "Mid", EOMONTH($A199, 0))</f>
        <v>255</v>
      </c>
      <c r="T199" s="126">
        <f t="shared" si="89"/>
        <v>72</v>
      </c>
      <c r="U199" s="151">
        <f>_xll.GetPrice(U$2,  , "Mid", EOMONTH($A199, 0))</f>
        <v>255</v>
      </c>
      <c r="V199" s="127">
        <f t="shared" si="90"/>
        <v>45</v>
      </c>
      <c r="W199" s="127">
        <f t="shared" si="91"/>
        <v>0</v>
      </c>
      <c r="X199" s="151">
        <f>_xll.GetPrice(X$2,  , "Mid", EOMONTH($A199, 0))</f>
        <v>250</v>
      </c>
      <c r="Y199" s="127">
        <f t="shared" si="92"/>
        <v>40</v>
      </c>
      <c r="Z199" s="127">
        <f t="shared" si="93"/>
        <v>-5</v>
      </c>
      <c r="AA199" s="151">
        <f>_xll.GetPrice(AA$2,  , "Mid", EOMONTH($A199, 0))</f>
        <v>240</v>
      </c>
      <c r="AB199" s="127">
        <f t="shared" si="94"/>
        <v>-15</v>
      </c>
      <c r="AC199" s="151">
        <f>_xll.GetPrice(AC$2,  , "Mid", EOMONTH($A199, 0))</f>
        <v>255</v>
      </c>
      <c r="AD199" s="127">
        <f t="shared" si="95"/>
        <v>0</v>
      </c>
      <c r="AE199" s="127">
        <f t="shared" si="96"/>
        <v>15</v>
      </c>
      <c r="AF199" s="151">
        <f>_xll.GetPrice(AF$2,  , "Mid", EOMONTH($A199, 0))</f>
        <v>250</v>
      </c>
      <c r="AG199" s="127">
        <f t="shared" si="97"/>
        <v>0</v>
      </c>
      <c r="AH199" s="127">
        <f t="shared" si="98"/>
        <v>-5</v>
      </c>
      <c r="AI199" s="157">
        <f t="shared" ref="AI199:AI262" si="99">B199/2240*2204.6</f>
        <v>180.10794642857141</v>
      </c>
      <c r="AJ199" s="156">
        <f t="shared" ref="AJ199:AJ262" si="100">C199/2240*2204.6</f>
        <v>177.15535714285716</v>
      </c>
      <c r="AK199" s="156">
        <f t="shared" ref="AK199:AK262" si="101">E199/2240*2204.6</f>
        <v>206.68124999999998</v>
      </c>
      <c r="AL199" s="156">
        <f t="shared" ref="AL199:AL262" si="102">G199/2240*2204.6</f>
        <v>206.68124999999998</v>
      </c>
      <c r="AM199" s="156">
        <f t="shared" ref="AM199:AM262" si="103">I199/2240*2204.6</f>
        <v>236.20714285714283</v>
      </c>
      <c r="AN199" s="156">
        <f t="shared" ref="AN199:AN262" si="104">K199/2240*2204.6</f>
        <v>319.86383928571428</v>
      </c>
      <c r="AO199" s="156">
        <f t="shared" ref="AO199:AO262" si="105">M199/2240*2204.6</f>
        <v>255.89107142857142</v>
      </c>
      <c r="AP199" s="156">
        <f t="shared" ref="AP199:AP262" si="106">P199/2240*2204.6</f>
        <v>250.97008928571427</v>
      </c>
      <c r="AQ199" s="160">
        <f t="shared" ref="AQ199:AQ262" si="107">S199/2240*2204.6</f>
        <v>250.97008928571427</v>
      </c>
      <c r="AR199" s="156">
        <f t="shared" ref="AR199:AR262" si="108">U199/2240*2204.6</f>
        <v>250.97008928571427</v>
      </c>
      <c r="AS199" s="156">
        <f t="shared" ref="AS199:AS262" si="109">X199/2240*2204.6</f>
        <v>246.04910714285714</v>
      </c>
      <c r="AT199" s="156">
        <f t="shared" ref="AT199:AT262" si="110">AA199/2240*2204.6</f>
        <v>236.20714285714283</v>
      </c>
      <c r="AU199" s="156">
        <f t="shared" ref="AU199:AU262" si="111">AC199/2240*2204.6</f>
        <v>250.97008928571427</v>
      </c>
      <c r="AV199" s="156">
        <f t="shared" ref="AV199:AV262" si="112">AF199/2240*2204.6</f>
        <v>246.04910714285714</v>
      </c>
    </row>
    <row r="200" spans="1:48" x14ac:dyDescent="0.3">
      <c r="A200" s="124">
        <v>39845</v>
      </c>
      <c r="B200" s="170">
        <f>_xll.GetPrice(B$2,  , "Mid", EOMONTH($A200, 0))</f>
        <v>175</v>
      </c>
      <c r="C200" s="151">
        <f>_xll.GetPrice(C$2,  , "Mid", EOMONTH($A200, 0))</f>
        <v>172</v>
      </c>
      <c r="D200" s="126">
        <f t="shared" ref="D200:D263" si="113">C200-B200</f>
        <v>-3</v>
      </c>
      <c r="E200" s="151">
        <f>_xll.GetPrice(E$2,  , "Mid", EOMONTH($A200, 0))</f>
        <v>185</v>
      </c>
      <c r="F200" s="127">
        <f t="shared" ref="F200:F263" si="114">E200-B200</f>
        <v>10</v>
      </c>
      <c r="G200" s="151">
        <f>_xll.GetPrice(G$2,  , "Mid", EOMONTH($A200, 0))</f>
        <v>200</v>
      </c>
      <c r="H200" s="127">
        <f t="shared" ref="H200:H263" si="115">G200-B200</f>
        <v>25</v>
      </c>
      <c r="I200" s="151">
        <f>_xll.GetPrice(I$2,  , "Mid", EOMONTH($A200, 0))</f>
        <v>210</v>
      </c>
      <c r="J200" s="127">
        <f t="shared" ref="J200:J263" si="116">I200-B200</f>
        <v>35</v>
      </c>
      <c r="K200" s="151">
        <f>_xll.GetPrice(K$2,  , "Mid", EOMONTH($A200, 0))</f>
        <v>310</v>
      </c>
      <c r="L200" s="127">
        <f t="shared" ref="L200:L263" si="117">K200-B200</f>
        <v>135</v>
      </c>
      <c r="M200" s="151">
        <f>_xll.GetPrice(M$2,  , "Mid", EOMONTH($A200, 0))</f>
        <v>225</v>
      </c>
      <c r="N200" s="127">
        <f t="shared" ref="N200:N263" si="118">M200-E200</f>
        <v>40</v>
      </c>
      <c r="O200" s="127">
        <f t="shared" ref="O200:O263" si="119">M200-I200</f>
        <v>15</v>
      </c>
      <c r="P200" s="151">
        <f>_xll.GetPrice(P$2,  , "Mid", EOMONTH($A200, 0))</f>
        <v>220</v>
      </c>
      <c r="Q200" s="127">
        <f t="shared" ref="Q200:Q263" si="120">P200-G200</f>
        <v>20</v>
      </c>
      <c r="R200" s="127">
        <f t="shared" ref="R200:R263" si="121">P200-I200</f>
        <v>10</v>
      </c>
      <c r="S200" s="170">
        <f>_xll.GetPrice(S$2,  , "Mid", EOMONTH($A200, 0))</f>
        <v>220</v>
      </c>
      <c r="T200" s="126">
        <f t="shared" ref="T200:T263" si="122">S200-B200</f>
        <v>45</v>
      </c>
      <c r="U200" s="151">
        <f>_xll.GetPrice(U$2,  , "Mid", EOMONTH($A200, 0))</f>
        <v>220</v>
      </c>
      <c r="V200" s="127">
        <f t="shared" ref="V200:V263" si="123">U200-E200</f>
        <v>35</v>
      </c>
      <c r="W200" s="127">
        <f t="shared" ref="W200:W263" si="124">U200-S200</f>
        <v>0</v>
      </c>
      <c r="X200" s="151">
        <f>_xll.GetPrice(X$2,  , "Mid", EOMONTH($A200, 0))</f>
        <v>215</v>
      </c>
      <c r="Y200" s="127">
        <f t="shared" ref="Y200:Y263" si="125">X200-G200</f>
        <v>15</v>
      </c>
      <c r="Z200" s="127">
        <f t="shared" ref="Z200:Z263" si="126">X200-S200</f>
        <v>-5</v>
      </c>
      <c r="AA200" s="151">
        <f>_xll.GetPrice(AA$2,  , "Mid", EOMONTH($A200, 0))</f>
        <v>215</v>
      </c>
      <c r="AB200" s="127">
        <f t="shared" ref="AB200:AB263" si="127">AA200-S200</f>
        <v>-5</v>
      </c>
      <c r="AC200" s="151">
        <f>_xll.GetPrice(AC$2,  , "Mid", EOMONTH($A200, 0))</f>
        <v>216</v>
      </c>
      <c r="AD200" s="127">
        <f t="shared" ref="AD200:AD263" si="128">AC200-U200</f>
        <v>-4</v>
      </c>
      <c r="AE200" s="127">
        <f t="shared" ref="AE200:AE263" si="129">AC200-AA200</f>
        <v>1</v>
      </c>
      <c r="AF200" s="151">
        <f>_xll.GetPrice(AF$2,  , "Mid", EOMONTH($A200, 0))</f>
        <v>215</v>
      </c>
      <c r="AG200" s="127">
        <f t="shared" ref="AG200:AG263" si="130">AF200-X200</f>
        <v>0</v>
      </c>
      <c r="AH200" s="127">
        <f t="shared" ref="AH200:AH263" si="131">AF200-AC200</f>
        <v>-1</v>
      </c>
      <c r="AI200" s="157">
        <f t="shared" si="99"/>
        <v>172.234375</v>
      </c>
      <c r="AJ200" s="156">
        <f t="shared" si="100"/>
        <v>169.28178571428572</v>
      </c>
      <c r="AK200" s="156">
        <f t="shared" si="101"/>
        <v>182.07633928571428</v>
      </c>
      <c r="AL200" s="156">
        <f t="shared" si="102"/>
        <v>196.83928571428572</v>
      </c>
      <c r="AM200" s="156">
        <f t="shared" si="103"/>
        <v>206.68124999999998</v>
      </c>
      <c r="AN200" s="156">
        <f t="shared" si="104"/>
        <v>305.10089285714287</v>
      </c>
      <c r="AO200" s="156">
        <f t="shared" si="105"/>
        <v>221.44419642857142</v>
      </c>
      <c r="AP200" s="156">
        <f t="shared" si="106"/>
        <v>216.52321428571426</v>
      </c>
      <c r="AQ200" s="160">
        <f t="shared" si="107"/>
        <v>216.52321428571426</v>
      </c>
      <c r="AR200" s="156">
        <f t="shared" si="108"/>
        <v>216.52321428571426</v>
      </c>
      <c r="AS200" s="156">
        <f t="shared" si="109"/>
        <v>211.60223214285713</v>
      </c>
      <c r="AT200" s="156">
        <f t="shared" si="110"/>
        <v>211.60223214285713</v>
      </c>
      <c r="AU200" s="156">
        <f t="shared" si="111"/>
        <v>212.58642857142857</v>
      </c>
      <c r="AV200" s="156">
        <f t="shared" si="112"/>
        <v>211.60223214285713</v>
      </c>
    </row>
    <row r="201" spans="1:48" x14ac:dyDescent="0.3">
      <c r="A201" s="124">
        <v>39873</v>
      </c>
      <c r="B201" s="170">
        <f>_xll.GetPrice(B$2,  , "Mid", EOMONTH($A201, 0))</f>
        <v>155</v>
      </c>
      <c r="C201" s="151">
        <f>_xll.GetPrice(C$2,  , "Mid", EOMONTH($A201, 0))</f>
        <v>153</v>
      </c>
      <c r="D201" s="126">
        <f t="shared" si="113"/>
        <v>-2</v>
      </c>
      <c r="E201" s="151">
        <f>_xll.GetPrice(E$2,  , "Mid", EOMONTH($A201, 0))</f>
        <v>150</v>
      </c>
      <c r="F201" s="127">
        <f t="shared" si="114"/>
        <v>-5</v>
      </c>
      <c r="G201" s="151">
        <f>_xll.GetPrice(G$2,  , "Mid", EOMONTH($A201, 0))</f>
        <v>170</v>
      </c>
      <c r="H201" s="127">
        <f t="shared" si="115"/>
        <v>15</v>
      </c>
      <c r="I201" s="151">
        <f>_xll.GetPrice(I$2,  , "Mid", EOMONTH($A201, 0))</f>
        <v>185</v>
      </c>
      <c r="J201" s="127">
        <f t="shared" si="116"/>
        <v>30</v>
      </c>
      <c r="K201" s="151">
        <f>_xll.GetPrice(K$2,  , "Mid", EOMONTH($A201, 0))</f>
        <v>285</v>
      </c>
      <c r="L201" s="127">
        <f t="shared" si="117"/>
        <v>130</v>
      </c>
      <c r="M201" s="151">
        <f>_xll.GetPrice(M$2,  , "Mid", EOMONTH($A201, 0))</f>
        <v>185</v>
      </c>
      <c r="N201" s="127">
        <f t="shared" si="118"/>
        <v>35</v>
      </c>
      <c r="O201" s="127">
        <f t="shared" si="119"/>
        <v>0</v>
      </c>
      <c r="P201" s="151">
        <f>_xll.GetPrice(P$2,  , "Mid", EOMONTH($A201, 0))</f>
        <v>210</v>
      </c>
      <c r="Q201" s="127">
        <f t="shared" si="120"/>
        <v>40</v>
      </c>
      <c r="R201" s="127">
        <f t="shared" si="121"/>
        <v>25</v>
      </c>
      <c r="S201" s="170">
        <f>_xll.GetPrice(S$2,  , "Mid", EOMONTH($A201, 0))</f>
        <v>195</v>
      </c>
      <c r="T201" s="126">
        <f t="shared" si="122"/>
        <v>40</v>
      </c>
      <c r="U201" s="151">
        <f>_xll.GetPrice(U$2,  , "Mid", EOMONTH($A201, 0))</f>
        <v>205</v>
      </c>
      <c r="V201" s="127">
        <f t="shared" si="123"/>
        <v>55</v>
      </c>
      <c r="W201" s="127">
        <f t="shared" si="124"/>
        <v>10</v>
      </c>
      <c r="X201" s="151">
        <f>_xll.GetPrice(X$2,  , "Mid", EOMONTH($A201, 0))</f>
        <v>180</v>
      </c>
      <c r="Y201" s="127">
        <f t="shared" si="125"/>
        <v>10</v>
      </c>
      <c r="Z201" s="127">
        <f t="shared" si="126"/>
        <v>-15</v>
      </c>
      <c r="AA201" s="151">
        <f>_xll.GetPrice(AA$2,  , "Mid", EOMONTH($A201, 0))</f>
        <v>190</v>
      </c>
      <c r="AB201" s="127">
        <f t="shared" si="127"/>
        <v>-5</v>
      </c>
      <c r="AC201" s="151">
        <f>_xll.GetPrice(AC$2,  , "Mid", EOMONTH($A201, 0))</f>
        <v>200</v>
      </c>
      <c r="AD201" s="127">
        <f t="shared" si="128"/>
        <v>-5</v>
      </c>
      <c r="AE201" s="127">
        <f t="shared" si="129"/>
        <v>10</v>
      </c>
      <c r="AF201" s="151">
        <f>_xll.GetPrice(AF$2,  , "Mid", EOMONTH($A201, 0))</f>
        <v>180</v>
      </c>
      <c r="AG201" s="127">
        <f t="shared" si="130"/>
        <v>0</v>
      </c>
      <c r="AH201" s="127">
        <f t="shared" si="131"/>
        <v>-20</v>
      </c>
      <c r="AI201" s="157">
        <f t="shared" si="99"/>
        <v>152.55044642857143</v>
      </c>
      <c r="AJ201" s="156">
        <f t="shared" si="100"/>
        <v>150.58205357142856</v>
      </c>
      <c r="AK201" s="156">
        <f t="shared" si="101"/>
        <v>147.62946428571428</v>
      </c>
      <c r="AL201" s="156">
        <f t="shared" si="102"/>
        <v>167.31339285714284</v>
      </c>
      <c r="AM201" s="156">
        <f t="shared" si="103"/>
        <v>182.07633928571428</v>
      </c>
      <c r="AN201" s="156">
        <f t="shared" si="104"/>
        <v>280.49598214285709</v>
      </c>
      <c r="AO201" s="156">
        <f t="shared" si="105"/>
        <v>182.07633928571428</v>
      </c>
      <c r="AP201" s="156">
        <f t="shared" si="106"/>
        <v>206.68124999999998</v>
      </c>
      <c r="AQ201" s="160">
        <f t="shared" si="107"/>
        <v>191.91830357142857</v>
      </c>
      <c r="AR201" s="156">
        <f t="shared" si="108"/>
        <v>201.76026785714285</v>
      </c>
      <c r="AS201" s="156">
        <f t="shared" si="109"/>
        <v>177.15535714285716</v>
      </c>
      <c r="AT201" s="156">
        <f t="shared" si="110"/>
        <v>186.99732142857144</v>
      </c>
      <c r="AU201" s="156">
        <f t="shared" si="111"/>
        <v>196.83928571428572</v>
      </c>
      <c r="AV201" s="156">
        <f t="shared" si="112"/>
        <v>177.15535714285716</v>
      </c>
    </row>
    <row r="202" spans="1:48" x14ac:dyDescent="0.3">
      <c r="A202" s="124">
        <v>39904</v>
      </c>
      <c r="B202" s="170">
        <f>_xll.GetPrice(B$2,  , "Mid", EOMONTH($A202, 0))</f>
        <v>150</v>
      </c>
      <c r="C202" s="151">
        <f>_xll.GetPrice(C$2,  , "Mid", EOMONTH($A202, 0))</f>
        <v>148</v>
      </c>
      <c r="D202" s="126">
        <f t="shared" si="113"/>
        <v>-2</v>
      </c>
      <c r="E202" s="151">
        <f>_xll.GetPrice(E$2,  , "Mid", EOMONTH($A202, 0))</f>
        <v>130</v>
      </c>
      <c r="F202" s="127">
        <f t="shared" si="114"/>
        <v>-20</v>
      </c>
      <c r="G202" s="151">
        <f>_xll.GetPrice(G$2,  , "Mid", EOMONTH($A202, 0))</f>
        <v>170</v>
      </c>
      <c r="H202" s="127">
        <f t="shared" si="115"/>
        <v>20</v>
      </c>
      <c r="I202" s="151">
        <f>_xll.GetPrice(I$2,  , "Mid", EOMONTH($A202, 0))</f>
        <v>170</v>
      </c>
      <c r="J202" s="127">
        <f t="shared" si="116"/>
        <v>20</v>
      </c>
      <c r="K202" s="151">
        <f>_xll.GetPrice(K$2,  , "Mid", EOMONTH($A202, 0))</f>
        <v>260</v>
      </c>
      <c r="L202" s="127">
        <f t="shared" si="117"/>
        <v>110</v>
      </c>
      <c r="M202" s="151">
        <f>_xll.GetPrice(M$2,  , "Mid", EOMONTH($A202, 0))</f>
        <v>150</v>
      </c>
      <c r="N202" s="127">
        <f t="shared" si="118"/>
        <v>20</v>
      </c>
      <c r="O202" s="127">
        <f t="shared" si="119"/>
        <v>-20</v>
      </c>
      <c r="P202" s="151">
        <f>_xll.GetPrice(P$2,  , "Mid", EOMONTH($A202, 0))</f>
        <v>210</v>
      </c>
      <c r="Q202" s="127">
        <f t="shared" si="120"/>
        <v>40</v>
      </c>
      <c r="R202" s="127">
        <f t="shared" si="121"/>
        <v>40</v>
      </c>
      <c r="S202" s="170">
        <f>_xll.GetPrice(S$2,  , "Mid", EOMONTH($A202, 0))</f>
        <v>170</v>
      </c>
      <c r="T202" s="126">
        <f t="shared" si="122"/>
        <v>20</v>
      </c>
      <c r="U202" s="151">
        <f>_xll.GetPrice(U$2,  , "Mid", EOMONTH($A202, 0))</f>
        <v>160</v>
      </c>
      <c r="V202" s="127">
        <f t="shared" si="123"/>
        <v>30</v>
      </c>
      <c r="W202" s="127">
        <f t="shared" si="124"/>
        <v>-10</v>
      </c>
      <c r="X202" s="151">
        <f>_xll.GetPrice(X$2,  , "Mid", EOMONTH($A202, 0))</f>
        <v>160</v>
      </c>
      <c r="Y202" s="127">
        <f t="shared" si="125"/>
        <v>-10</v>
      </c>
      <c r="Z202" s="127">
        <f t="shared" si="126"/>
        <v>-10</v>
      </c>
      <c r="AA202" s="151">
        <f>_xll.GetPrice(AA$2,  , "Mid", EOMONTH($A202, 0))</f>
        <v>170</v>
      </c>
      <c r="AB202" s="127">
        <f t="shared" si="127"/>
        <v>0</v>
      </c>
      <c r="AC202" s="151">
        <f>_xll.GetPrice(AC$2,  , "Mid", EOMONTH($A202, 0))</f>
        <v>160</v>
      </c>
      <c r="AD202" s="127">
        <f t="shared" si="128"/>
        <v>0</v>
      </c>
      <c r="AE202" s="127">
        <f t="shared" si="129"/>
        <v>-10</v>
      </c>
      <c r="AF202" s="151">
        <f>_xll.GetPrice(AF$2,  , "Mid", EOMONTH($A202, 0))</f>
        <v>160</v>
      </c>
      <c r="AG202" s="127">
        <f t="shared" si="130"/>
        <v>0</v>
      </c>
      <c r="AH202" s="127">
        <f t="shared" si="131"/>
        <v>0</v>
      </c>
      <c r="AI202" s="157">
        <f t="shared" si="99"/>
        <v>147.62946428571428</v>
      </c>
      <c r="AJ202" s="156">
        <f t="shared" si="100"/>
        <v>145.66107142857143</v>
      </c>
      <c r="AK202" s="156">
        <f t="shared" si="101"/>
        <v>127.94553571428571</v>
      </c>
      <c r="AL202" s="156">
        <f t="shared" si="102"/>
        <v>167.31339285714284</v>
      </c>
      <c r="AM202" s="156">
        <f t="shared" si="103"/>
        <v>167.31339285714284</v>
      </c>
      <c r="AN202" s="156">
        <f t="shared" si="104"/>
        <v>255.89107142857142</v>
      </c>
      <c r="AO202" s="156">
        <f t="shared" si="105"/>
        <v>147.62946428571428</v>
      </c>
      <c r="AP202" s="156">
        <f t="shared" si="106"/>
        <v>206.68124999999998</v>
      </c>
      <c r="AQ202" s="160">
        <f t="shared" si="107"/>
        <v>167.31339285714284</v>
      </c>
      <c r="AR202" s="156">
        <f t="shared" si="108"/>
        <v>157.47142857142856</v>
      </c>
      <c r="AS202" s="156">
        <f t="shared" si="109"/>
        <v>157.47142857142856</v>
      </c>
      <c r="AT202" s="156">
        <f t="shared" si="110"/>
        <v>167.31339285714284</v>
      </c>
      <c r="AU202" s="156">
        <f t="shared" si="111"/>
        <v>157.47142857142856</v>
      </c>
      <c r="AV202" s="156">
        <f t="shared" si="112"/>
        <v>157.47142857142856</v>
      </c>
    </row>
    <row r="203" spans="1:48" x14ac:dyDescent="0.3">
      <c r="A203" s="124">
        <v>39934</v>
      </c>
      <c r="B203" s="170">
        <f>_xll.GetPrice(B$2,  , "Mid", EOMONTH($A203, 0))</f>
        <v>185</v>
      </c>
      <c r="C203" s="151">
        <f>_xll.GetPrice(C$2,  , "Mid", EOMONTH($A203, 0))</f>
        <v>182</v>
      </c>
      <c r="D203" s="126">
        <f t="shared" si="113"/>
        <v>-3</v>
      </c>
      <c r="E203" s="151">
        <f>_xll.GetPrice(E$2,  , "Mid", EOMONTH($A203, 0))</f>
        <v>180</v>
      </c>
      <c r="F203" s="127">
        <f t="shared" si="114"/>
        <v>-5</v>
      </c>
      <c r="G203" s="151">
        <f>_xll.GetPrice(G$2,  , "Mid", EOMONTH($A203, 0))</f>
        <v>185</v>
      </c>
      <c r="H203" s="127">
        <f t="shared" si="115"/>
        <v>0</v>
      </c>
      <c r="I203" s="151">
        <f>_xll.GetPrice(I$2,  , "Mid", EOMONTH($A203, 0))</f>
        <v>205</v>
      </c>
      <c r="J203" s="127">
        <f t="shared" si="116"/>
        <v>20</v>
      </c>
      <c r="K203" s="151">
        <f>_xll.GetPrice(K$2,  , "Mid", EOMONTH($A203, 0))</f>
        <v>285</v>
      </c>
      <c r="L203" s="127">
        <f t="shared" si="117"/>
        <v>100</v>
      </c>
      <c r="M203" s="151">
        <f>_xll.GetPrice(M$2,  , "Mid", EOMONTH($A203, 0))</f>
        <v>220</v>
      </c>
      <c r="N203" s="127">
        <f t="shared" si="118"/>
        <v>40</v>
      </c>
      <c r="O203" s="127">
        <f t="shared" si="119"/>
        <v>15</v>
      </c>
      <c r="P203" s="151">
        <f>_xll.GetPrice(P$2,  , "Mid", EOMONTH($A203, 0))</f>
        <v>200</v>
      </c>
      <c r="Q203" s="127">
        <f t="shared" si="120"/>
        <v>15</v>
      </c>
      <c r="R203" s="127">
        <f t="shared" si="121"/>
        <v>-5</v>
      </c>
      <c r="S203" s="170">
        <f>_xll.GetPrice(S$2,  , "Mid", EOMONTH($A203, 0))</f>
        <v>215</v>
      </c>
      <c r="T203" s="126">
        <f t="shared" si="122"/>
        <v>30</v>
      </c>
      <c r="U203" s="151">
        <f>_xll.GetPrice(U$2,  , "Mid", EOMONTH($A203, 0))</f>
        <v>225</v>
      </c>
      <c r="V203" s="127">
        <f t="shared" si="123"/>
        <v>45</v>
      </c>
      <c r="W203" s="127">
        <f t="shared" si="124"/>
        <v>10</v>
      </c>
      <c r="X203" s="151">
        <f>_xll.GetPrice(X$2,  , "Mid", EOMONTH($A203, 0))</f>
        <v>160</v>
      </c>
      <c r="Y203" s="127">
        <f t="shared" si="125"/>
        <v>-25</v>
      </c>
      <c r="Z203" s="127">
        <f t="shared" si="126"/>
        <v>-55</v>
      </c>
      <c r="AA203" s="151">
        <f>_xll.GetPrice(AA$2,  , "Mid", EOMONTH($A203, 0))</f>
        <v>215</v>
      </c>
      <c r="AB203" s="127">
        <f t="shared" si="127"/>
        <v>0</v>
      </c>
      <c r="AC203" s="151">
        <f>_xll.GetPrice(AC$2,  , "Mid", EOMONTH($A203, 0))</f>
        <v>220</v>
      </c>
      <c r="AD203" s="127">
        <f t="shared" si="128"/>
        <v>-5</v>
      </c>
      <c r="AE203" s="127">
        <f t="shared" si="129"/>
        <v>5</v>
      </c>
      <c r="AF203" s="151">
        <f>_xll.GetPrice(AF$2,  , "Mid", EOMONTH($A203, 0))</f>
        <v>160</v>
      </c>
      <c r="AG203" s="127">
        <f t="shared" si="130"/>
        <v>0</v>
      </c>
      <c r="AH203" s="127">
        <f t="shared" si="131"/>
        <v>-60</v>
      </c>
      <c r="AI203" s="157">
        <f t="shared" si="99"/>
        <v>182.07633928571428</v>
      </c>
      <c r="AJ203" s="156">
        <f t="shared" si="100"/>
        <v>179.12375</v>
      </c>
      <c r="AK203" s="156">
        <f t="shared" si="101"/>
        <v>177.15535714285716</v>
      </c>
      <c r="AL203" s="156">
        <f t="shared" si="102"/>
        <v>182.07633928571428</v>
      </c>
      <c r="AM203" s="156">
        <f t="shared" si="103"/>
        <v>201.76026785714285</v>
      </c>
      <c r="AN203" s="156">
        <f t="shared" si="104"/>
        <v>280.49598214285709</v>
      </c>
      <c r="AO203" s="156">
        <f t="shared" si="105"/>
        <v>216.52321428571426</v>
      </c>
      <c r="AP203" s="156">
        <f t="shared" si="106"/>
        <v>196.83928571428572</v>
      </c>
      <c r="AQ203" s="160">
        <f t="shared" si="107"/>
        <v>211.60223214285713</v>
      </c>
      <c r="AR203" s="156">
        <f t="shared" si="108"/>
        <v>221.44419642857142</v>
      </c>
      <c r="AS203" s="156">
        <f t="shared" si="109"/>
        <v>157.47142857142856</v>
      </c>
      <c r="AT203" s="156">
        <f t="shared" si="110"/>
        <v>211.60223214285713</v>
      </c>
      <c r="AU203" s="156">
        <f t="shared" si="111"/>
        <v>216.52321428571426</v>
      </c>
      <c r="AV203" s="156">
        <f t="shared" si="112"/>
        <v>157.47142857142856</v>
      </c>
    </row>
    <row r="204" spans="1:48" x14ac:dyDescent="0.3">
      <c r="A204" s="124">
        <v>39965</v>
      </c>
      <c r="B204" s="170">
        <f>_xll.GetPrice(B$2,  , "Mid", EOMONTH($A204, 0))</f>
        <v>185</v>
      </c>
      <c r="C204" s="151">
        <f>_xll.GetPrice(C$2,  , "Mid", EOMONTH($A204, 0))</f>
        <v>182</v>
      </c>
      <c r="D204" s="126">
        <f t="shared" si="113"/>
        <v>-3</v>
      </c>
      <c r="E204" s="151">
        <f>_xll.GetPrice(E$2,  , "Mid", EOMONTH($A204, 0))</f>
        <v>180</v>
      </c>
      <c r="F204" s="127">
        <f t="shared" si="114"/>
        <v>-5</v>
      </c>
      <c r="G204" s="151">
        <f>_xll.GetPrice(G$2,  , "Mid", EOMONTH($A204, 0))</f>
        <v>200</v>
      </c>
      <c r="H204" s="127">
        <f t="shared" si="115"/>
        <v>15</v>
      </c>
      <c r="I204" s="151">
        <f>_xll.GetPrice(I$2,  , "Mid", EOMONTH($A204, 0))</f>
        <v>205</v>
      </c>
      <c r="J204" s="127">
        <f t="shared" si="116"/>
        <v>20</v>
      </c>
      <c r="K204" s="151">
        <f>_xll.GetPrice(K$2,  , "Mid", EOMONTH($A204, 0))</f>
        <v>285</v>
      </c>
      <c r="L204" s="127">
        <f t="shared" si="117"/>
        <v>100</v>
      </c>
      <c r="M204" s="151">
        <f>_xll.GetPrice(M$2,  , "Mid", EOMONTH($A204, 0))</f>
        <v>205</v>
      </c>
      <c r="N204" s="127">
        <f t="shared" si="118"/>
        <v>25</v>
      </c>
      <c r="O204" s="127">
        <f t="shared" si="119"/>
        <v>0</v>
      </c>
      <c r="P204" s="151">
        <f>_xll.GetPrice(P$2,  , "Mid", EOMONTH($A204, 0))</f>
        <v>220</v>
      </c>
      <c r="Q204" s="127">
        <f t="shared" si="120"/>
        <v>20</v>
      </c>
      <c r="R204" s="127">
        <f t="shared" si="121"/>
        <v>15</v>
      </c>
      <c r="S204" s="170">
        <f>_xll.GetPrice(S$2,  , "Mid", EOMONTH($A204, 0))</f>
        <v>215</v>
      </c>
      <c r="T204" s="126">
        <f t="shared" si="122"/>
        <v>30</v>
      </c>
      <c r="U204" s="151">
        <f>_xll.GetPrice(U$2,  , "Mid", EOMONTH($A204, 0))</f>
        <v>225</v>
      </c>
      <c r="V204" s="127">
        <f t="shared" si="123"/>
        <v>45</v>
      </c>
      <c r="W204" s="127">
        <f t="shared" si="124"/>
        <v>10</v>
      </c>
      <c r="X204" s="151">
        <f>_xll.GetPrice(X$2,  , "Mid", EOMONTH($A204, 0))</f>
        <v>160</v>
      </c>
      <c r="Y204" s="127">
        <f t="shared" si="125"/>
        <v>-40</v>
      </c>
      <c r="Z204" s="127">
        <f t="shared" si="126"/>
        <v>-55</v>
      </c>
      <c r="AA204" s="151">
        <f>_xll.GetPrice(AA$2,  , "Mid", EOMONTH($A204, 0))</f>
        <v>210</v>
      </c>
      <c r="AB204" s="127">
        <f t="shared" si="127"/>
        <v>-5</v>
      </c>
      <c r="AC204" s="151">
        <f>_xll.GetPrice(AC$2,  , "Mid", EOMONTH($A204, 0))</f>
        <v>210</v>
      </c>
      <c r="AD204" s="127">
        <f t="shared" si="128"/>
        <v>-15</v>
      </c>
      <c r="AE204" s="127">
        <f t="shared" si="129"/>
        <v>0</v>
      </c>
      <c r="AF204" s="151">
        <f>_xll.GetPrice(AF$2,  , "Mid", EOMONTH($A204, 0))</f>
        <v>160</v>
      </c>
      <c r="AG204" s="127">
        <f t="shared" si="130"/>
        <v>0</v>
      </c>
      <c r="AH204" s="127">
        <f t="shared" si="131"/>
        <v>-50</v>
      </c>
      <c r="AI204" s="157">
        <f t="shared" si="99"/>
        <v>182.07633928571428</v>
      </c>
      <c r="AJ204" s="156">
        <f t="shared" si="100"/>
        <v>179.12375</v>
      </c>
      <c r="AK204" s="156">
        <f t="shared" si="101"/>
        <v>177.15535714285716</v>
      </c>
      <c r="AL204" s="156">
        <f t="shared" si="102"/>
        <v>196.83928571428572</v>
      </c>
      <c r="AM204" s="156">
        <f t="shared" si="103"/>
        <v>201.76026785714285</v>
      </c>
      <c r="AN204" s="156">
        <f t="shared" si="104"/>
        <v>280.49598214285709</v>
      </c>
      <c r="AO204" s="156">
        <f t="shared" si="105"/>
        <v>201.76026785714285</v>
      </c>
      <c r="AP204" s="156">
        <f t="shared" si="106"/>
        <v>216.52321428571426</v>
      </c>
      <c r="AQ204" s="160">
        <f t="shared" si="107"/>
        <v>211.60223214285713</v>
      </c>
      <c r="AR204" s="156">
        <f t="shared" si="108"/>
        <v>221.44419642857142</v>
      </c>
      <c r="AS204" s="156">
        <f t="shared" si="109"/>
        <v>157.47142857142856</v>
      </c>
      <c r="AT204" s="156">
        <f t="shared" si="110"/>
        <v>206.68124999999998</v>
      </c>
      <c r="AU204" s="156">
        <f t="shared" si="111"/>
        <v>206.68124999999998</v>
      </c>
      <c r="AV204" s="156">
        <f t="shared" si="112"/>
        <v>157.47142857142856</v>
      </c>
    </row>
    <row r="205" spans="1:48" x14ac:dyDescent="0.3">
      <c r="A205" s="124">
        <v>39995</v>
      </c>
      <c r="B205" s="170">
        <f>_xll.GetPrice(B$2,  , "Mid", EOMONTH($A205, 0))</f>
        <v>240</v>
      </c>
      <c r="C205" s="151">
        <f>_xll.GetPrice(C$2,  , "Mid", EOMONTH($A205, 0))</f>
        <v>238</v>
      </c>
      <c r="D205" s="126">
        <f t="shared" si="113"/>
        <v>-2</v>
      </c>
      <c r="E205" s="151">
        <f>_xll.GetPrice(E$2,  , "Mid", EOMONTH($A205, 0))</f>
        <v>225</v>
      </c>
      <c r="F205" s="127">
        <f t="shared" si="114"/>
        <v>-15</v>
      </c>
      <c r="G205" s="151">
        <f>_xll.GetPrice(G$2,  , "Mid", EOMONTH($A205, 0))</f>
        <v>220</v>
      </c>
      <c r="H205" s="127">
        <f t="shared" si="115"/>
        <v>-20</v>
      </c>
      <c r="I205" s="151">
        <f>_xll.GetPrice(I$2,  , "Mid", EOMONTH($A205, 0))</f>
        <v>265</v>
      </c>
      <c r="J205" s="127">
        <f t="shared" si="116"/>
        <v>25</v>
      </c>
      <c r="K205" s="151">
        <f>_xll.GetPrice(K$2,  , "Mid", EOMONTH($A205, 0))</f>
        <v>355</v>
      </c>
      <c r="L205" s="127">
        <f t="shared" si="117"/>
        <v>115</v>
      </c>
      <c r="M205" s="151">
        <f>_xll.GetPrice(M$2,  , "Mid", EOMONTH($A205, 0))</f>
        <v>260</v>
      </c>
      <c r="N205" s="127">
        <f t="shared" si="118"/>
        <v>35</v>
      </c>
      <c r="O205" s="127">
        <f t="shared" si="119"/>
        <v>-5</v>
      </c>
      <c r="P205" s="151">
        <f>_xll.GetPrice(P$2,  , "Mid", EOMONTH($A205, 0))</f>
        <v>240</v>
      </c>
      <c r="Q205" s="127">
        <f t="shared" si="120"/>
        <v>20</v>
      </c>
      <c r="R205" s="127">
        <f t="shared" si="121"/>
        <v>-25</v>
      </c>
      <c r="S205" s="170">
        <f>_xll.GetPrice(S$2,  , "Mid", EOMONTH($A205, 0))</f>
        <v>305</v>
      </c>
      <c r="T205" s="126">
        <f t="shared" si="122"/>
        <v>65</v>
      </c>
      <c r="U205" s="151">
        <f>_xll.GetPrice(U$2,  , "Mid", EOMONTH($A205, 0))</f>
        <v>300</v>
      </c>
      <c r="V205" s="127">
        <f t="shared" si="123"/>
        <v>75</v>
      </c>
      <c r="W205" s="127">
        <f t="shared" si="124"/>
        <v>-5</v>
      </c>
      <c r="X205" s="151">
        <f>_xll.GetPrice(X$2,  , "Mid", EOMONTH($A205, 0))</f>
        <v>270</v>
      </c>
      <c r="Y205" s="127">
        <f t="shared" si="125"/>
        <v>50</v>
      </c>
      <c r="Z205" s="127">
        <f t="shared" si="126"/>
        <v>-35</v>
      </c>
      <c r="AA205" s="151">
        <f>_xll.GetPrice(AA$2,  , "Mid", EOMONTH($A205, 0))</f>
        <v>295</v>
      </c>
      <c r="AB205" s="127">
        <f t="shared" si="127"/>
        <v>-10</v>
      </c>
      <c r="AC205" s="151">
        <f>_xll.GetPrice(AC$2,  , "Mid", EOMONTH($A205, 0))</f>
        <v>290</v>
      </c>
      <c r="AD205" s="127">
        <f t="shared" si="128"/>
        <v>-10</v>
      </c>
      <c r="AE205" s="127">
        <f t="shared" si="129"/>
        <v>-5</v>
      </c>
      <c r="AF205" s="151">
        <f>_xll.GetPrice(AF$2,  , "Mid", EOMONTH($A205, 0))</f>
        <v>270</v>
      </c>
      <c r="AG205" s="127">
        <f t="shared" si="130"/>
        <v>0</v>
      </c>
      <c r="AH205" s="127">
        <f t="shared" si="131"/>
        <v>-20</v>
      </c>
      <c r="AI205" s="157">
        <f t="shared" si="99"/>
        <v>236.20714285714283</v>
      </c>
      <c r="AJ205" s="156">
        <f t="shared" si="100"/>
        <v>234.23874999999998</v>
      </c>
      <c r="AK205" s="156">
        <f t="shared" si="101"/>
        <v>221.44419642857142</v>
      </c>
      <c r="AL205" s="156">
        <f t="shared" si="102"/>
        <v>216.52321428571426</v>
      </c>
      <c r="AM205" s="156">
        <f t="shared" si="103"/>
        <v>260.81205357142858</v>
      </c>
      <c r="AN205" s="156">
        <f t="shared" si="104"/>
        <v>349.3897321428571</v>
      </c>
      <c r="AO205" s="156">
        <f t="shared" si="105"/>
        <v>255.89107142857142</v>
      </c>
      <c r="AP205" s="156">
        <f t="shared" si="106"/>
        <v>236.20714285714283</v>
      </c>
      <c r="AQ205" s="160">
        <f t="shared" si="107"/>
        <v>300.17991071428565</v>
      </c>
      <c r="AR205" s="156">
        <f t="shared" si="108"/>
        <v>295.25892857142856</v>
      </c>
      <c r="AS205" s="156">
        <f t="shared" si="109"/>
        <v>265.73303571428573</v>
      </c>
      <c r="AT205" s="156">
        <f t="shared" si="110"/>
        <v>290.3379464285714</v>
      </c>
      <c r="AU205" s="156">
        <f t="shared" si="111"/>
        <v>285.4169642857143</v>
      </c>
      <c r="AV205" s="156">
        <f t="shared" si="112"/>
        <v>265.73303571428573</v>
      </c>
    </row>
    <row r="206" spans="1:48" x14ac:dyDescent="0.3">
      <c r="A206" s="124">
        <v>40026</v>
      </c>
      <c r="B206" s="170">
        <f>_xll.GetPrice(B$2,  , "Mid", EOMONTH($A206, 0))</f>
        <v>245</v>
      </c>
      <c r="C206" s="151">
        <f>_xll.GetPrice(C$2,  , "Mid", EOMONTH($A206, 0))</f>
        <v>243</v>
      </c>
      <c r="D206" s="126">
        <f t="shared" si="113"/>
        <v>-2</v>
      </c>
      <c r="E206" s="151">
        <f>_xll.GetPrice(E$2,  , "Mid", EOMONTH($A206, 0))</f>
        <v>235</v>
      </c>
      <c r="F206" s="127">
        <f t="shared" si="114"/>
        <v>-10</v>
      </c>
      <c r="G206" s="151">
        <f>_xll.GetPrice(G$2,  , "Mid", EOMONTH($A206, 0))</f>
        <v>260</v>
      </c>
      <c r="H206" s="127">
        <f t="shared" si="115"/>
        <v>15</v>
      </c>
      <c r="I206" s="151">
        <f>_xll.GetPrice(I$2,  , "Mid", EOMONTH($A206, 0))</f>
        <v>268</v>
      </c>
      <c r="J206" s="127">
        <f t="shared" si="116"/>
        <v>23</v>
      </c>
      <c r="K206" s="151">
        <f>_xll.GetPrice(K$2,  , "Mid", EOMONTH($A206, 0))</f>
        <v>380</v>
      </c>
      <c r="L206" s="127">
        <f t="shared" si="117"/>
        <v>135</v>
      </c>
      <c r="M206" s="151">
        <f>_xll.GetPrice(M$2,  , "Mid", EOMONTH($A206, 0))</f>
        <v>270</v>
      </c>
      <c r="N206" s="127">
        <f t="shared" si="118"/>
        <v>35</v>
      </c>
      <c r="O206" s="127">
        <f t="shared" si="119"/>
        <v>2</v>
      </c>
      <c r="P206" s="151">
        <f>_xll.GetPrice(P$2,  , "Mid", EOMONTH($A206, 0))</f>
        <v>272</v>
      </c>
      <c r="Q206" s="127">
        <f t="shared" si="120"/>
        <v>12</v>
      </c>
      <c r="R206" s="127">
        <f t="shared" si="121"/>
        <v>4</v>
      </c>
      <c r="S206" s="170">
        <f>_xll.GetPrice(S$2,  , "Mid", EOMONTH($A206, 0))</f>
        <v>315</v>
      </c>
      <c r="T206" s="126">
        <f t="shared" si="122"/>
        <v>70</v>
      </c>
      <c r="U206" s="151">
        <f>_xll.GetPrice(U$2,  , "Mid", EOMONTH($A206, 0))</f>
        <v>315</v>
      </c>
      <c r="V206" s="127">
        <f t="shared" si="123"/>
        <v>80</v>
      </c>
      <c r="W206" s="127">
        <f t="shared" si="124"/>
        <v>0</v>
      </c>
      <c r="X206" s="151">
        <f>_xll.GetPrice(X$2,  , "Mid", EOMONTH($A206, 0))</f>
        <v>300</v>
      </c>
      <c r="Y206" s="127">
        <f t="shared" si="125"/>
        <v>40</v>
      </c>
      <c r="Z206" s="127">
        <f t="shared" si="126"/>
        <v>-15</v>
      </c>
      <c r="AA206" s="151">
        <f>_xll.GetPrice(AA$2,  , "Mid", EOMONTH($A206, 0))</f>
        <v>305</v>
      </c>
      <c r="AB206" s="127">
        <f t="shared" si="127"/>
        <v>-10</v>
      </c>
      <c r="AC206" s="151">
        <f>_xll.GetPrice(AC$2,  , "Mid", EOMONTH($A206, 0))</f>
        <v>305</v>
      </c>
      <c r="AD206" s="127">
        <f t="shared" si="128"/>
        <v>-10</v>
      </c>
      <c r="AE206" s="127">
        <f t="shared" si="129"/>
        <v>0</v>
      </c>
      <c r="AF206" s="151">
        <f>_xll.GetPrice(AF$2,  , "Mid", EOMONTH($A206, 0))</f>
        <v>296</v>
      </c>
      <c r="AG206" s="127">
        <f t="shared" si="130"/>
        <v>-4</v>
      </c>
      <c r="AH206" s="127">
        <f t="shared" si="131"/>
        <v>-9</v>
      </c>
      <c r="AI206" s="157">
        <f t="shared" si="99"/>
        <v>241.12812499999998</v>
      </c>
      <c r="AJ206" s="156">
        <f t="shared" si="100"/>
        <v>239.15973214285714</v>
      </c>
      <c r="AK206" s="156">
        <f t="shared" si="101"/>
        <v>231.2861607142857</v>
      </c>
      <c r="AL206" s="156">
        <f t="shared" si="102"/>
        <v>255.89107142857142</v>
      </c>
      <c r="AM206" s="156">
        <f t="shared" si="103"/>
        <v>263.76464285714286</v>
      </c>
      <c r="AN206" s="156">
        <f t="shared" si="104"/>
        <v>373.99464285714288</v>
      </c>
      <c r="AO206" s="156">
        <f t="shared" si="105"/>
        <v>265.73303571428573</v>
      </c>
      <c r="AP206" s="156">
        <f t="shared" si="106"/>
        <v>267.70142857142855</v>
      </c>
      <c r="AQ206" s="160">
        <f t="shared" si="107"/>
        <v>310.02187499999997</v>
      </c>
      <c r="AR206" s="156">
        <f t="shared" si="108"/>
        <v>310.02187499999997</v>
      </c>
      <c r="AS206" s="156">
        <f t="shared" si="109"/>
        <v>295.25892857142856</v>
      </c>
      <c r="AT206" s="156">
        <f t="shared" si="110"/>
        <v>300.17991071428565</v>
      </c>
      <c r="AU206" s="156">
        <f t="shared" si="111"/>
        <v>300.17991071428565</v>
      </c>
      <c r="AV206" s="156">
        <f t="shared" si="112"/>
        <v>291.32214285714286</v>
      </c>
    </row>
    <row r="207" spans="1:48" x14ac:dyDescent="0.3">
      <c r="A207" s="124">
        <v>40057</v>
      </c>
      <c r="B207" s="170">
        <f>_xll.GetPrice(B$2,  , "Mid", EOMONTH($A207, 0))</f>
        <v>260</v>
      </c>
      <c r="C207" s="151">
        <f>_xll.GetPrice(C$2,  , "Mid", EOMONTH($A207, 0))</f>
        <v>258</v>
      </c>
      <c r="D207" s="126">
        <f t="shared" si="113"/>
        <v>-2</v>
      </c>
      <c r="E207" s="151">
        <f>_xll.GetPrice(E$2,  , "Mid", EOMONTH($A207, 0))</f>
        <v>260</v>
      </c>
      <c r="F207" s="127">
        <f t="shared" si="114"/>
        <v>0</v>
      </c>
      <c r="G207" s="151">
        <f>_xll.GetPrice(G$2,  , "Mid", EOMONTH($A207, 0))</f>
        <v>255</v>
      </c>
      <c r="H207" s="127">
        <f t="shared" si="115"/>
        <v>-5</v>
      </c>
      <c r="I207" s="151">
        <f>_xll.GetPrice(I$2,  , "Mid", EOMONTH($A207, 0))</f>
        <v>290</v>
      </c>
      <c r="J207" s="127">
        <f t="shared" si="116"/>
        <v>30</v>
      </c>
      <c r="K207" s="151">
        <f>_xll.GetPrice(K$2,  , "Mid", EOMONTH($A207, 0))</f>
        <v>400</v>
      </c>
      <c r="L207" s="127">
        <f t="shared" si="117"/>
        <v>140</v>
      </c>
      <c r="M207" s="151">
        <f>_xll.GetPrice(M$2,  , "Mid", EOMONTH($A207, 0))</f>
        <v>295</v>
      </c>
      <c r="N207" s="127">
        <f t="shared" si="118"/>
        <v>35</v>
      </c>
      <c r="O207" s="127">
        <f t="shared" si="119"/>
        <v>5</v>
      </c>
      <c r="P207" s="151">
        <f>_xll.GetPrice(P$2,  , "Mid", EOMONTH($A207, 0))</f>
        <v>277</v>
      </c>
      <c r="Q207" s="127">
        <f t="shared" si="120"/>
        <v>22</v>
      </c>
      <c r="R207" s="127">
        <f t="shared" si="121"/>
        <v>-13</v>
      </c>
      <c r="S207" s="170">
        <f>_xll.GetPrice(S$2,  , "Mid", EOMONTH($A207, 0))</f>
        <v>340</v>
      </c>
      <c r="T207" s="126">
        <f t="shared" si="122"/>
        <v>80</v>
      </c>
      <c r="U207" s="151">
        <f>_xll.GetPrice(U$2,  , "Mid", EOMONTH($A207, 0))</f>
        <v>345</v>
      </c>
      <c r="V207" s="127">
        <f t="shared" si="123"/>
        <v>85</v>
      </c>
      <c r="W207" s="127">
        <f t="shared" si="124"/>
        <v>5</v>
      </c>
      <c r="X207" s="151">
        <f>_xll.GetPrice(X$2,  , "Mid", EOMONTH($A207, 0))</f>
        <v>310</v>
      </c>
      <c r="Y207" s="127">
        <f t="shared" si="125"/>
        <v>55</v>
      </c>
      <c r="Z207" s="127">
        <f t="shared" si="126"/>
        <v>-30</v>
      </c>
      <c r="AA207" s="151">
        <f>_xll.GetPrice(AA$2,  , "Mid", EOMONTH($A207, 0))</f>
        <v>330</v>
      </c>
      <c r="AB207" s="127">
        <f t="shared" si="127"/>
        <v>-10</v>
      </c>
      <c r="AC207" s="151">
        <f>_xll.GetPrice(AC$2,  , "Mid", EOMONTH($A207, 0))</f>
        <v>325</v>
      </c>
      <c r="AD207" s="127">
        <f t="shared" si="128"/>
        <v>-20</v>
      </c>
      <c r="AE207" s="127">
        <f t="shared" si="129"/>
        <v>-5</v>
      </c>
      <c r="AF207" s="151">
        <f>_xll.GetPrice(AF$2,  , "Mid", EOMONTH($A207, 0))</f>
        <v>305</v>
      </c>
      <c r="AG207" s="127">
        <f t="shared" si="130"/>
        <v>-5</v>
      </c>
      <c r="AH207" s="127">
        <f t="shared" si="131"/>
        <v>-20</v>
      </c>
      <c r="AI207" s="157">
        <f t="shared" si="99"/>
        <v>255.89107142857142</v>
      </c>
      <c r="AJ207" s="156">
        <f t="shared" si="100"/>
        <v>253.92267857142855</v>
      </c>
      <c r="AK207" s="156">
        <f t="shared" si="101"/>
        <v>255.89107142857142</v>
      </c>
      <c r="AL207" s="156">
        <f t="shared" si="102"/>
        <v>250.97008928571427</v>
      </c>
      <c r="AM207" s="156">
        <f t="shared" si="103"/>
        <v>285.4169642857143</v>
      </c>
      <c r="AN207" s="156">
        <f t="shared" si="104"/>
        <v>393.67857142857144</v>
      </c>
      <c r="AO207" s="156">
        <f t="shared" si="105"/>
        <v>290.3379464285714</v>
      </c>
      <c r="AP207" s="156">
        <f t="shared" si="106"/>
        <v>272.62241071428571</v>
      </c>
      <c r="AQ207" s="160">
        <f t="shared" si="107"/>
        <v>334.62678571428569</v>
      </c>
      <c r="AR207" s="156">
        <f t="shared" si="108"/>
        <v>339.54776785714284</v>
      </c>
      <c r="AS207" s="156">
        <f t="shared" si="109"/>
        <v>305.10089285714287</v>
      </c>
      <c r="AT207" s="156">
        <f t="shared" si="110"/>
        <v>324.78482142857143</v>
      </c>
      <c r="AU207" s="156">
        <f t="shared" si="111"/>
        <v>319.86383928571428</v>
      </c>
      <c r="AV207" s="156">
        <f t="shared" si="112"/>
        <v>300.17991071428565</v>
      </c>
    </row>
    <row r="208" spans="1:48" x14ac:dyDescent="0.3">
      <c r="A208" s="124">
        <v>40087</v>
      </c>
      <c r="B208" s="170">
        <f>_xll.GetPrice(B$2,  , "Mid", EOMONTH($A208, 0))</f>
        <v>240</v>
      </c>
      <c r="C208" s="151">
        <f>_xll.GetPrice(C$2,  , "Mid", EOMONTH($A208, 0))</f>
        <v>238</v>
      </c>
      <c r="D208" s="126">
        <f t="shared" si="113"/>
        <v>-2</v>
      </c>
      <c r="E208" s="151">
        <f>_xll.GetPrice(E$2,  , "Mid", EOMONTH($A208, 0))</f>
        <v>242</v>
      </c>
      <c r="F208" s="127">
        <f t="shared" si="114"/>
        <v>2</v>
      </c>
      <c r="G208" s="151">
        <f>_xll.GetPrice(G$2,  , "Mid", EOMONTH($A208, 0))</f>
        <v>230</v>
      </c>
      <c r="H208" s="127">
        <f t="shared" si="115"/>
        <v>-10</v>
      </c>
      <c r="I208" s="151">
        <f>_xll.GetPrice(I$2,  , "Mid", EOMONTH($A208, 0))</f>
        <v>260</v>
      </c>
      <c r="J208" s="127">
        <f t="shared" si="116"/>
        <v>20</v>
      </c>
      <c r="K208" s="151">
        <f>_xll.GetPrice(K$2,  , "Mid", EOMONTH($A208, 0))</f>
        <v>375</v>
      </c>
      <c r="L208" s="127">
        <f t="shared" si="117"/>
        <v>135</v>
      </c>
      <c r="M208" s="151">
        <f>_xll.GetPrice(M$2,  , "Mid", EOMONTH($A208, 0))</f>
        <v>270</v>
      </c>
      <c r="N208" s="127">
        <f t="shared" si="118"/>
        <v>28</v>
      </c>
      <c r="O208" s="127">
        <f t="shared" si="119"/>
        <v>10</v>
      </c>
      <c r="P208" s="151">
        <f>_xll.GetPrice(P$2,  , "Mid", EOMONTH($A208, 0))</f>
        <v>247</v>
      </c>
      <c r="Q208" s="127">
        <f t="shared" si="120"/>
        <v>17</v>
      </c>
      <c r="R208" s="127">
        <f t="shared" si="121"/>
        <v>-13</v>
      </c>
      <c r="S208" s="170">
        <f>_xll.GetPrice(S$2,  , "Mid", EOMONTH($A208, 0))</f>
        <v>310</v>
      </c>
      <c r="T208" s="126">
        <f t="shared" si="122"/>
        <v>70</v>
      </c>
      <c r="U208" s="151">
        <f>_xll.GetPrice(U$2,  , "Mid", EOMONTH($A208, 0))</f>
        <v>310</v>
      </c>
      <c r="V208" s="127">
        <f t="shared" si="123"/>
        <v>68</v>
      </c>
      <c r="W208" s="127">
        <f t="shared" si="124"/>
        <v>0</v>
      </c>
      <c r="X208" s="151">
        <f>_xll.GetPrice(X$2,  , "Mid", EOMONTH($A208, 0))</f>
        <v>280</v>
      </c>
      <c r="Y208" s="127">
        <f t="shared" si="125"/>
        <v>50</v>
      </c>
      <c r="Z208" s="127">
        <f t="shared" si="126"/>
        <v>-30</v>
      </c>
      <c r="AA208" s="151">
        <f>_xll.GetPrice(AA$2,  , "Mid", EOMONTH($A208, 0))</f>
        <v>300</v>
      </c>
      <c r="AB208" s="127">
        <f t="shared" si="127"/>
        <v>-10</v>
      </c>
      <c r="AC208" s="151">
        <f>_xll.GetPrice(AC$2,  , "Mid", EOMONTH($A208, 0))</f>
        <v>300</v>
      </c>
      <c r="AD208" s="127">
        <f t="shared" si="128"/>
        <v>-10</v>
      </c>
      <c r="AE208" s="127">
        <f t="shared" si="129"/>
        <v>0</v>
      </c>
      <c r="AF208" s="151">
        <f>_xll.GetPrice(AF$2,  , "Mid", EOMONTH($A208, 0))</f>
        <v>275</v>
      </c>
      <c r="AG208" s="127">
        <f t="shared" si="130"/>
        <v>-5</v>
      </c>
      <c r="AH208" s="127">
        <f t="shared" si="131"/>
        <v>-25</v>
      </c>
      <c r="AI208" s="157">
        <f t="shared" si="99"/>
        <v>236.20714285714283</v>
      </c>
      <c r="AJ208" s="156">
        <f t="shared" si="100"/>
        <v>234.23874999999998</v>
      </c>
      <c r="AK208" s="156">
        <f t="shared" si="101"/>
        <v>238.1755357142857</v>
      </c>
      <c r="AL208" s="156">
        <f t="shared" si="102"/>
        <v>226.36517857142854</v>
      </c>
      <c r="AM208" s="156">
        <f t="shared" si="103"/>
        <v>255.89107142857142</v>
      </c>
      <c r="AN208" s="156">
        <f t="shared" si="104"/>
        <v>369.07366071428567</v>
      </c>
      <c r="AO208" s="156">
        <f t="shared" si="105"/>
        <v>265.73303571428573</v>
      </c>
      <c r="AP208" s="156">
        <f t="shared" si="106"/>
        <v>243.09651785714283</v>
      </c>
      <c r="AQ208" s="160">
        <f t="shared" si="107"/>
        <v>305.10089285714287</v>
      </c>
      <c r="AR208" s="156">
        <f t="shared" si="108"/>
        <v>305.10089285714287</v>
      </c>
      <c r="AS208" s="156">
        <f t="shared" si="109"/>
        <v>275.57499999999999</v>
      </c>
      <c r="AT208" s="156">
        <f t="shared" si="110"/>
        <v>295.25892857142856</v>
      </c>
      <c r="AU208" s="156">
        <f t="shared" si="111"/>
        <v>295.25892857142856</v>
      </c>
      <c r="AV208" s="156">
        <f t="shared" si="112"/>
        <v>270.65401785714283</v>
      </c>
    </row>
    <row r="209" spans="1:48" x14ac:dyDescent="0.3">
      <c r="A209" s="124">
        <v>40118</v>
      </c>
      <c r="B209" s="170">
        <f>_xll.GetPrice(B$2,  , "Mid", EOMONTH($A209, 0))</f>
        <v>210</v>
      </c>
      <c r="C209" s="151">
        <f>_xll.GetPrice(C$2,  , "Mid", EOMONTH($A209, 0))</f>
        <v>208</v>
      </c>
      <c r="D209" s="126">
        <f t="shared" si="113"/>
        <v>-2</v>
      </c>
      <c r="E209" s="151">
        <f>_xll.GetPrice(E$2,  , "Mid", EOMONTH($A209, 0))</f>
        <v>210</v>
      </c>
      <c r="F209" s="127">
        <f t="shared" si="114"/>
        <v>0</v>
      </c>
      <c r="G209" s="151">
        <f>_xll.GetPrice(G$2,  , "Mid", EOMONTH($A209, 0))</f>
        <v>212</v>
      </c>
      <c r="H209" s="127">
        <f t="shared" si="115"/>
        <v>2</v>
      </c>
      <c r="I209" s="151">
        <f>_xll.GetPrice(I$2,  , "Mid", EOMONTH($A209, 0))</f>
        <v>235</v>
      </c>
      <c r="J209" s="127">
        <f t="shared" si="116"/>
        <v>25</v>
      </c>
      <c r="K209" s="151">
        <f>_xll.GetPrice(K$2,  , "Mid", EOMONTH($A209, 0))</f>
        <v>355</v>
      </c>
      <c r="L209" s="127">
        <f t="shared" si="117"/>
        <v>145</v>
      </c>
      <c r="M209" s="151">
        <f>_xll.GetPrice(M$2,  , "Mid", EOMONTH($A209, 0))</f>
        <v>230</v>
      </c>
      <c r="N209" s="127">
        <f t="shared" si="118"/>
        <v>20</v>
      </c>
      <c r="O209" s="127">
        <f t="shared" si="119"/>
        <v>-5</v>
      </c>
      <c r="P209" s="151">
        <f>_xll.GetPrice(P$2,  , "Mid", EOMONTH($A209, 0))</f>
        <v>235</v>
      </c>
      <c r="Q209" s="127">
        <f t="shared" si="120"/>
        <v>23</v>
      </c>
      <c r="R209" s="127">
        <f t="shared" si="121"/>
        <v>0</v>
      </c>
      <c r="S209" s="170">
        <f>_xll.GetPrice(S$2,  , "Mid", EOMONTH($A209, 0))</f>
        <v>265</v>
      </c>
      <c r="T209" s="126">
        <f t="shared" si="122"/>
        <v>55</v>
      </c>
      <c r="U209" s="151">
        <f>_xll.GetPrice(U$2,  , "Mid", EOMONTH($A209, 0))</f>
        <v>265</v>
      </c>
      <c r="V209" s="127">
        <f t="shared" si="123"/>
        <v>55</v>
      </c>
      <c r="W209" s="127">
        <f t="shared" si="124"/>
        <v>0</v>
      </c>
      <c r="X209" s="151">
        <f>_xll.GetPrice(X$2,  , "Mid", EOMONTH($A209, 0))</f>
        <v>255</v>
      </c>
      <c r="Y209" s="127">
        <f t="shared" si="125"/>
        <v>43</v>
      </c>
      <c r="Z209" s="127">
        <f t="shared" si="126"/>
        <v>-10</v>
      </c>
      <c r="AA209" s="151">
        <f>_xll.GetPrice(AA$2,  , "Mid", EOMONTH($A209, 0))</f>
        <v>260</v>
      </c>
      <c r="AB209" s="127">
        <f t="shared" si="127"/>
        <v>-5</v>
      </c>
      <c r="AC209" s="151">
        <f>_xll.GetPrice(AC$2,  , "Mid", EOMONTH($A209, 0))</f>
        <v>260</v>
      </c>
      <c r="AD209" s="127">
        <f t="shared" si="128"/>
        <v>-5</v>
      </c>
      <c r="AE209" s="127">
        <f t="shared" si="129"/>
        <v>0</v>
      </c>
      <c r="AF209" s="151">
        <f>_xll.GetPrice(AF$2,  , "Mid", EOMONTH($A209, 0))</f>
        <v>255</v>
      </c>
      <c r="AG209" s="127">
        <f t="shared" si="130"/>
        <v>0</v>
      </c>
      <c r="AH209" s="127">
        <f t="shared" si="131"/>
        <v>-5</v>
      </c>
      <c r="AI209" s="157">
        <f t="shared" si="99"/>
        <v>206.68124999999998</v>
      </c>
      <c r="AJ209" s="156">
        <f t="shared" si="100"/>
        <v>204.71285714285713</v>
      </c>
      <c r="AK209" s="156">
        <f t="shared" si="101"/>
        <v>206.68124999999998</v>
      </c>
      <c r="AL209" s="156">
        <f t="shared" si="102"/>
        <v>208.64964285714285</v>
      </c>
      <c r="AM209" s="156">
        <f t="shared" si="103"/>
        <v>231.2861607142857</v>
      </c>
      <c r="AN209" s="156">
        <f t="shared" si="104"/>
        <v>349.3897321428571</v>
      </c>
      <c r="AO209" s="156">
        <f t="shared" si="105"/>
        <v>226.36517857142854</v>
      </c>
      <c r="AP209" s="156">
        <f t="shared" si="106"/>
        <v>231.2861607142857</v>
      </c>
      <c r="AQ209" s="160">
        <f t="shared" si="107"/>
        <v>260.81205357142858</v>
      </c>
      <c r="AR209" s="156">
        <f t="shared" si="108"/>
        <v>260.81205357142858</v>
      </c>
      <c r="AS209" s="156">
        <f t="shared" si="109"/>
        <v>250.97008928571427</v>
      </c>
      <c r="AT209" s="156">
        <f t="shared" si="110"/>
        <v>255.89107142857142</v>
      </c>
      <c r="AU209" s="156">
        <f t="shared" si="111"/>
        <v>255.89107142857142</v>
      </c>
      <c r="AV209" s="156">
        <f t="shared" si="112"/>
        <v>250.97008928571427</v>
      </c>
    </row>
    <row r="210" spans="1:48" x14ac:dyDescent="0.3">
      <c r="A210" s="124">
        <v>40148</v>
      </c>
      <c r="B210" s="170">
        <f>_xll.GetPrice(B$2,  , "Mid", EOMONTH($A210, 0))</f>
        <v>260</v>
      </c>
      <c r="C210" s="151">
        <f>_xll.GetPrice(C$2,  , "Mid", EOMONTH($A210, 0))</f>
        <v>258</v>
      </c>
      <c r="D210" s="126">
        <f t="shared" si="113"/>
        <v>-2</v>
      </c>
      <c r="E210" s="151">
        <f>_xll.GetPrice(E$2,  , "Mid", EOMONTH($A210, 0))</f>
        <v>265</v>
      </c>
      <c r="F210" s="127">
        <f t="shared" si="114"/>
        <v>5</v>
      </c>
      <c r="G210" s="151">
        <f>_xll.GetPrice(G$2,  , "Mid", EOMONTH($A210, 0))</f>
        <v>255</v>
      </c>
      <c r="H210" s="127">
        <f t="shared" si="115"/>
        <v>-5</v>
      </c>
      <c r="I210" s="151">
        <f>_xll.GetPrice(I$2,  , "Mid", EOMONTH($A210, 0))</f>
        <v>300</v>
      </c>
      <c r="J210" s="127">
        <f t="shared" si="116"/>
        <v>40</v>
      </c>
      <c r="K210" s="151">
        <f>_xll.GetPrice(K$2,  , "Mid", EOMONTH($A210, 0))</f>
        <v>355</v>
      </c>
      <c r="L210" s="127">
        <f t="shared" si="117"/>
        <v>95</v>
      </c>
      <c r="M210" s="151">
        <f>_xll.GetPrice(M$2,  , "Mid", EOMONTH($A210, 0))</f>
        <v>285</v>
      </c>
      <c r="N210" s="127">
        <f t="shared" si="118"/>
        <v>20</v>
      </c>
      <c r="O210" s="127">
        <f t="shared" si="119"/>
        <v>-15</v>
      </c>
      <c r="P210" s="151">
        <f>_xll.GetPrice(P$2,  , "Mid", EOMONTH($A210, 0))</f>
        <v>285</v>
      </c>
      <c r="Q210" s="127">
        <f t="shared" si="120"/>
        <v>30</v>
      </c>
      <c r="R210" s="127">
        <f t="shared" si="121"/>
        <v>-15</v>
      </c>
      <c r="S210" s="170">
        <f>_xll.GetPrice(S$2,  , "Mid", EOMONTH($A210, 0))</f>
        <v>345</v>
      </c>
      <c r="T210" s="126">
        <f t="shared" si="122"/>
        <v>85</v>
      </c>
      <c r="U210" s="151">
        <f>_xll.GetPrice(U$2,  , "Mid", EOMONTH($A210, 0))</f>
        <v>345</v>
      </c>
      <c r="V210" s="127">
        <f t="shared" si="123"/>
        <v>80</v>
      </c>
      <c r="W210" s="127">
        <f t="shared" si="124"/>
        <v>0</v>
      </c>
      <c r="X210" s="151">
        <f>_xll.GetPrice(X$2,  , "Mid", EOMONTH($A210, 0))</f>
        <v>345</v>
      </c>
      <c r="Y210" s="127">
        <f t="shared" si="125"/>
        <v>90</v>
      </c>
      <c r="Z210" s="127">
        <f t="shared" si="126"/>
        <v>0</v>
      </c>
      <c r="AA210" s="151">
        <f>_xll.GetPrice(AA$2,  , "Mid", EOMONTH($A210, 0))</f>
        <v>340</v>
      </c>
      <c r="AB210" s="127">
        <f t="shared" si="127"/>
        <v>-5</v>
      </c>
      <c r="AC210" s="151">
        <f>_xll.GetPrice(AC$2,  , "Mid", EOMONTH($A210, 0))</f>
        <v>330</v>
      </c>
      <c r="AD210" s="127">
        <f t="shared" si="128"/>
        <v>-15</v>
      </c>
      <c r="AE210" s="127">
        <f t="shared" si="129"/>
        <v>-10</v>
      </c>
      <c r="AF210" s="151">
        <f>_xll.GetPrice(AF$2,  , "Mid", EOMONTH($A210, 0))</f>
        <v>345</v>
      </c>
      <c r="AG210" s="127">
        <f t="shared" si="130"/>
        <v>0</v>
      </c>
      <c r="AH210" s="127">
        <f t="shared" si="131"/>
        <v>15</v>
      </c>
      <c r="AI210" s="157">
        <f t="shared" si="99"/>
        <v>255.89107142857142</v>
      </c>
      <c r="AJ210" s="156">
        <f t="shared" si="100"/>
        <v>253.92267857142855</v>
      </c>
      <c r="AK210" s="156">
        <f t="shared" si="101"/>
        <v>260.81205357142858</v>
      </c>
      <c r="AL210" s="156">
        <f t="shared" si="102"/>
        <v>250.97008928571427</v>
      </c>
      <c r="AM210" s="156">
        <f t="shared" si="103"/>
        <v>295.25892857142856</v>
      </c>
      <c r="AN210" s="156">
        <f t="shared" si="104"/>
        <v>349.3897321428571</v>
      </c>
      <c r="AO210" s="156">
        <f t="shared" si="105"/>
        <v>280.49598214285709</v>
      </c>
      <c r="AP210" s="156">
        <f t="shared" si="106"/>
        <v>280.49598214285709</v>
      </c>
      <c r="AQ210" s="160">
        <f t="shared" si="107"/>
        <v>339.54776785714284</v>
      </c>
      <c r="AR210" s="156">
        <f t="shared" si="108"/>
        <v>339.54776785714284</v>
      </c>
      <c r="AS210" s="156">
        <f t="shared" si="109"/>
        <v>339.54776785714284</v>
      </c>
      <c r="AT210" s="156">
        <f t="shared" si="110"/>
        <v>334.62678571428569</v>
      </c>
      <c r="AU210" s="156">
        <f t="shared" si="111"/>
        <v>324.78482142857143</v>
      </c>
      <c r="AV210" s="156">
        <f t="shared" si="112"/>
        <v>339.54776785714284</v>
      </c>
    </row>
    <row r="211" spans="1:48" x14ac:dyDescent="0.3">
      <c r="A211" s="124">
        <v>40179</v>
      </c>
      <c r="B211" s="170">
        <f>_xll.GetPrice(B$2,  , "Mid", EOMONTH($A211, 0))</f>
        <v>305</v>
      </c>
      <c r="C211" s="151">
        <f>_xll.GetPrice(C$2,  , "Mid", EOMONTH($A211, 0))</f>
        <v>303</v>
      </c>
      <c r="D211" s="126">
        <f t="shared" si="113"/>
        <v>-2</v>
      </c>
      <c r="E211" s="151">
        <f>_xll.GetPrice(E$2,  , "Mid", EOMONTH($A211, 0))</f>
        <v>315</v>
      </c>
      <c r="F211" s="127">
        <f t="shared" si="114"/>
        <v>10</v>
      </c>
      <c r="G211" s="151">
        <f>_xll.GetPrice(G$2,  , "Mid", EOMONTH($A211, 0))</f>
        <v>275</v>
      </c>
      <c r="H211" s="127">
        <f t="shared" si="115"/>
        <v>-30</v>
      </c>
      <c r="I211" s="151">
        <f>_xll.GetPrice(I$2,  , "Mid", EOMONTH($A211, 0))</f>
        <v>350</v>
      </c>
      <c r="J211" s="127">
        <f t="shared" si="116"/>
        <v>45</v>
      </c>
      <c r="K211" s="151">
        <f>_xll.GetPrice(K$2,  , "Mid", EOMONTH($A211, 0))</f>
        <v>405</v>
      </c>
      <c r="L211" s="127">
        <f t="shared" si="117"/>
        <v>100</v>
      </c>
      <c r="M211" s="151">
        <f>_xll.GetPrice(M$2,  , "Mid", EOMONTH($A211, 0))</f>
        <v>345</v>
      </c>
      <c r="N211" s="127">
        <f t="shared" si="118"/>
        <v>30</v>
      </c>
      <c r="O211" s="127">
        <f t="shared" si="119"/>
        <v>-5</v>
      </c>
      <c r="P211" s="151">
        <f>_xll.GetPrice(P$2,  , "Mid", EOMONTH($A211, 0))</f>
        <v>335</v>
      </c>
      <c r="Q211" s="127">
        <f t="shared" si="120"/>
        <v>60</v>
      </c>
      <c r="R211" s="127">
        <f t="shared" si="121"/>
        <v>-15</v>
      </c>
      <c r="S211" s="170">
        <f>_xll.GetPrice(S$2,  , "Mid", EOMONTH($A211, 0))</f>
        <v>390</v>
      </c>
      <c r="T211" s="126">
        <f t="shared" si="122"/>
        <v>85</v>
      </c>
      <c r="U211" s="151">
        <f>_xll.GetPrice(U$2,  , "Mid", EOMONTH($A211, 0))</f>
        <v>400</v>
      </c>
      <c r="V211" s="127">
        <f t="shared" si="123"/>
        <v>85</v>
      </c>
      <c r="W211" s="127">
        <f t="shared" si="124"/>
        <v>10</v>
      </c>
      <c r="X211" s="151">
        <f>_xll.GetPrice(X$2,  , "Mid", EOMONTH($A211, 0))</f>
        <v>385</v>
      </c>
      <c r="Y211" s="127">
        <f t="shared" si="125"/>
        <v>110</v>
      </c>
      <c r="Z211" s="127">
        <f t="shared" si="126"/>
        <v>-5</v>
      </c>
      <c r="AA211" s="151">
        <f>_xll.GetPrice(AA$2,  , "Mid", EOMONTH($A211, 0))</f>
        <v>380</v>
      </c>
      <c r="AB211" s="127">
        <f t="shared" si="127"/>
        <v>-10</v>
      </c>
      <c r="AC211" s="151">
        <f>_xll.GetPrice(AC$2,  , "Mid", EOMONTH($A211, 0))</f>
        <v>380</v>
      </c>
      <c r="AD211" s="127">
        <f t="shared" si="128"/>
        <v>-20</v>
      </c>
      <c r="AE211" s="127">
        <f t="shared" si="129"/>
        <v>0</v>
      </c>
      <c r="AF211" s="151">
        <f>_xll.GetPrice(AF$2,  , "Mid", EOMONTH($A211, 0))</f>
        <v>375</v>
      </c>
      <c r="AG211" s="127">
        <f t="shared" si="130"/>
        <v>-10</v>
      </c>
      <c r="AH211" s="127">
        <f t="shared" si="131"/>
        <v>-5</v>
      </c>
      <c r="AI211" s="157">
        <f t="shared" si="99"/>
        <v>300.17991071428565</v>
      </c>
      <c r="AJ211" s="156">
        <f t="shared" si="100"/>
        <v>298.21151785714284</v>
      </c>
      <c r="AK211" s="156">
        <f t="shared" si="101"/>
        <v>310.02187499999997</v>
      </c>
      <c r="AL211" s="156">
        <f t="shared" si="102"/>
        <v>270.65401785714283</v>
      </c>
      <c r="AM211" s="156">
        <f t="shared" si="103"/>
        <v>344.46875</v>
      </c>
      <c r="AN211" s="156">
        <f t="shared" si="104"/>
        <v>398.59955357142854</v>
      </c>
      <c r="AO211" s="156">
        <f t="shared" si="105"/>
        <v>339.54776785714284</v>
      </c>
      <c r="AP211" s="156">
        <f t="shared" si="106"/>
        <v>329.70580357142853</v>
      </c>
      <c r="AQ211" s="160">
        <f t="shared" si="107"/>
        <v>383.83660714285713</v>
      </c>
      <c r="AR211" s="156">
        <f t="shared" si="108"/>
        <v>393.67857142857144</v>
      </c>
      <c r="AS211" s="156">
        <f t="shared" si="109"/>
        <v>378.91562499999998</v>
      </c>
      <c r="AT211" s="156">
        <f t="shared" si="110"/>
        <v>373.99464285714288</v>
      </c>
      <c r="AU211" s="156">
        <f t="shared" si="111"/>
        <v>373.99464285714288</v>
      </c>
      <c r="AV211" s="156">
        <f t="shared" si="112"/>
        <v>369.07366071428567</v>
      </c>
    </row>
    <row r="212" spans="1:48" x14ac:dyDescent="0.3">
      <c r="A212" s="124">
        <v>40210</v>
      </c>
      <c r="B212" s="170">
        <f>_xll.GetPrice(B$2,  , "Mid", EOMONTH($A212, 0))</f>
        <v>305</v>
      </c>
      <c r="C212" s="151">
        <f>_xll.GetPrice(C$2,  , "Mid", EOMONTH($A212, 0))</f>
        <v>303</v>
      </c>
      <c r="D212" s="126">
        <f t="shared" si="113"/>
        <v>-2</v>
      </c>
      <c r="E212" s="151">
        <f>_xll.GetPrice(E$2,  , "Mid", EOMONTH($A212, 0))</f>
        <v>315</v>
      </c>
      <c r="F212" s="127">
        <f t="shared" si="114"/>
        <v>10</v>
      </c>
      <c r="G212" s="151">
        <f>_xll.GetPrice(G$2,  , "Mid", EOMONTH($A212, 0))</f>
        <v>290</v>
      </c>
      <c r="H212" s="127">
        <f t="shared" si="115"/>
        <v>-15</v>
      </c>
      <c r="I212" s="151">
        <f>_xll.GetPrice(I$2,  , "Mid", EOMONTH($A212, 0))</f>
        <v>345</v>
      </c>
      <c r="J212" s="127">
        <f t="shared" si="116"/>
        <v>40</v>
      </c>
      <c r="K212" s="151">
        <f>_xll.GetPrice(K$2,  , "Mid", EOMONTH($A212, 0))</f>
        <v>405</v>
      </c>
      <c r="L212" s="127">
        <f t="shared" si="117"/>
        <v>100</v>
      </c>
      <c r="M212" s="151">
        <f>_xll.GetPrice(M$2,  , "Mid", EOMONTH($A212, 0))</f>
        <v>340</v>
      </c>
      <c r="N212" s="127">
        <f t="shared" si="118"/>
        <v>25</v>
      </c>
      <c r="O212" s="127">
        <f t="shared" si="119"/>
        <v>-5</v>
      </c>
      <c r="P212" s="151">
        <f>_xll.GetPrice(P$2,  , "Mid", EOMONTH($A212, 0))</f>
        <v>330</v>
      </c>
      <c r="Q212" s="127">
        <f t="shared" si="120"/>
        <v>40</v>
      </c>
      <c r="R212" s="127">
        <f t="shared" si="121"/>
        <v>-15</v>
      </c>
      <c r="S212" s="170">
        <f>_xll.GetPrice(S$2,  , "Mid", EOMONTH($A212, 0))</f>
        <v>400</v>
      </c>
      <c r="T212" s="126">
        <f t="shared" si="122"/>
        <v>95</v>
      </c>
      <c r="U212" s="151">
        <f>_xll.GetPrice(U$2,  , "Mid", EOMONTH($A212, 0))</f>
        <v>410</v>
      </c>
      <c r="V212" s="127">
        <f t="shared" si="123"/>
        <v>95</v>
      </c>
      <c r="W212" s="127">
        <f t="shared" si="124"/>
        <v>10</v>
      </c>
      <c r="X212" s="151">
        <f>_xll.GetPrice(X$2,  , "Mid", EOMONTH($A212, 0))</f>
        <v>385</v>
      </c>
      <c r="Y212" s="127">
        <f t="shared" si="125"/>
        <v>95</v>
      </c>
      <c r="Z212" s="127">
        <f t="shared" si="126"/>
        <v>-15</v>
      </c>
      <c r="AA212" s="151">
        <f>_xll.GetPrice(AA$2,  , "Mid", EOMONTH($A212, 0))</f>
        <v>395</v>
      </c>
      <c r="AB212" s="127">
        <f t="shared" si="127"/>
        <v>-5</v>
      </c>
      <c r="AC212" s="151">
        <f>_xll.GetPrice(AC$2,  , "Mid", EOMONTH($A212, 0))</f>
        <v>385</v>
      </c>
      <c r="AD212" s="127">
        <f t="shared" si="128"/>
        <v>-25</v>
      </c>
      <c r="AE212" s="127">
        <f t="shared" si="129"/>
        <v>-10</v>
      </c>
      <c r="AF212" s="151">
        <f>_xll.GetPrice(AF$2,  , "Mid", EOMONTH($A212, 0))</f>
        <v>375</v>
      </c>
      <c r="AG212" s="127">
        <f t="shared" si="130"/>
        <v>-10</v>
      </c>
      <c r="AH212" s="127">
        <f t="shared" si="131"/>
        <v>-10</v>
      </c>
      <c r="AI212" s="157">
        <f t="shared" si="99"/>
        <v>300.17991071428565</v>
      </c>
      <c r="AJ212" s="156">
        <f t="shared" si="100"/>
        <v>298.21151785714284</v>
      </c>
      <c r="AK212" s="156">
        <f t="shared" si="101"/>
        <v>310.02187499999997</v>
      </c>
      <c r="AL212" s="156">
        <f t="shared" si="102"/>
        <v>285.4169642857143</v>
      </c>
      <c r="AM212" s="156">
        <f t="shared" si="103"/>
        <v>339.54776785714284</v>
      </c>
      <c r="AN212" s="156">
        <f t="shared" si="104"/>
        <v>398.59955357142854</v>
      </c>
      <c r="AO212" s="156">
        <f t="shared" si="105"/>
        <v>334.62678571428569</v>
      </c>
      <c r="AP212" s="156">
        <f t="shared" si="106"/>
        <v>324.78482142857143</v>
      </c>
      <c r="AQ212" s="160">
        <f t="shared" si="107"/>
        <v>393.67857142857144</v>
      </c>
      <c r="AR212" s="156">
        <f t="shared" si="108"/>
        <v>403.5205357142857</v>
      </c>
      <c r="AS212" s="156">
        <f t="shared" si="109"/>
        <v>378.91562499999998</v>
      </c>
      <c r="AT212" s="156">
        <f t="shared" si="110"/>
        <v>388.75758928571429</v>
      </c>
      <c r="AU212" s="156">
        <f t="shared" si="111"/>
        <v>378.91562499999998</v>
      </c>
      <c r="AV212" s="156">
        <f t="shared" si="112"/>
        <v>369.07366071428567</v>
      </c>
    </row>
    <row r="213" spans="1:48" x14ac:dyDescent="0.3">
      <c r="A213" s="124">
        <v>40238</v>
      </c>
      <c r="B213" s="170">
        <f>_xll.GetPrice(B$2,  , "Mid", EOMONTH($A213, 0))</f>
        <v>360</v>
      </c>
      <c r="C213" s="151">
        <f>_xll.GetPrice(C$2,  , "Mid", EOMONTH($A213, 0))</f>
        <v>358</v>
      </c>
      <c r="D213" s="126">
        <f t="shared" si="113"/>
        <v>-2</v>
      </c>
      <c r="E213" s="151">
        <f>_xll.GetPrice(E$2,  , "Mid", EOMONTH($A213, 0))</f>
        <v>365</v>
      </c>
      <c r="F213" s="127">
        <f t="shared" si="114"/>
        <v>5</v>
      </c>
      <c r="G213" s="151">
        <f>_xll.GetPrice(G$2,  , "Mid", EOMONTH($A213, 0))</f>
        <v>350</v>
      </c>
      <c r="H213" s="127">
        <f t="shared" si="115"/>
        <v>-10</v>
      </c>
      <c r="I213" s="151">
        <f>_xll.GetPrice(I$2,  , "Mid", EOMONTH($A213, 0))</f>
        <v>395</v>
      </c>
      <c r="J213" s="127">
        <f t="shared" si="116"/>
        <v>35</v>
      </c>
      <c r="K213" s="151">
        <f>_xll.GetPrice(K$2,  , "Mid", EOMONTH($A213, 0))</f>
        <v>475</v>
      </c>
      <c r="L213" s="127">
        <f t="shared" si="117"/>
        <v>115</v>
      </c>
      <c r="M213" s="151">
        <f>_xll.GetPrice(M$2,  , "Mid", EOMONTH($A213, 0))</f>
        <v>385</v>
      </c>
      <c r="N213" s="127">
        <f t="shared" si="118"/>
        <v>20</v>
      </c>
      <c r="O213" s="127">
        <f t="shared" si="119"/>
        <v>-10</v>
      </c>
      <c r="P213" s="151">
        <f>_xll.GetPrice(P$2,  , "Mid", EOMONTH($A213, 0))</f>
        <v>375</v>
      </c>
      <c r="Q213" s="127">
        <f t="shared" si="120"/>
        <v>25</v>
      </c>
      <c r="R213" s="127">
        <f t="shared" si="121"/>
        <v>-20</v>
      </c>
      <c r="S213" s="170">
        <f>_xll.GetPrice(S$2,  , "Mid", EOMONTH($A213, 0))</f>
        <v>470</v>
      </c>
      <c r="T213" s="126">
        <f t="shared" si="122"/>
        <v>110</v>
      </c>
      <c r="U213" s="151">
        <f>_xll.GetPrice(U$2,  , "Mid", EOMONTH($A213, 0))</f>
        <v>475</v>
      </c>
      <c r="V213" s="127">
        <f t="shared" si="123"/>
        <v>110</v>
      </c>
      <c r="W213" s="127">
        <f t="shared" si="124"/>
        <v>5</v>
      </c>
      <c r="X213" s="151">
        <f>_xll.GetPrice(X$2,  , "Mid", EOMONTH($A213, 0))</f>
        <v>425</v>
      </c>
      <c r="Y213" s="127">
        <f t="shared" si="125"/>
        <v>75</v>
      </c>
      <c r="Z213" s="127">
        <f t="shared" si="126"/>
        <v>-45</v>
      </c>
      <c r="AA213" s="151">
        <f>_xll.GetPrice(AA$2,  , "Mid", EOMONTH($A213, 0))</f>
        <v>460</v>
      </c>
      <c r="AB213" s="127">
        <f t="shared" si="127"/>
        <v>-10</v>
      </c>
      <c r="AC213" s="151">
        <f>_xll.GetPrice(AC$2,  , "Mid", EOMONTH($A213, 0))</f>
        <v>465</v>
      </c>
      <c r="AD213" s="127">
        <f t="shared" si="128"/>
        <v>-10</v>
      </c>
      <c r="AE213" s="127">
        <f t="shared" si="129"/>
        <v>5</v>
      </c>
      <c r="AF213" s="151">
        <f>_xll.GetPrice(AF$2,  , "Mid", EOMONTH($A213, 0))</f>
        <v>425</v>
      </c>
      <c r="AG213" s="127">
        <f t="shared" si="130"/>
        <v>0</v>
      </c>
      <c r="AH213" s="127">
        <f t="shared" si="131"/>
        <v>-40</v>
      </c>
      <c r="AI213" s="157">
        <f t="shared" si="99"/>
        <v>354.31071428571431</v>
      </c>
      <c r="AJ213" s="156">
        <f t="shared" si="100"/>
        <v>352.34232142857138</v>
      </c>
      <c r="AK213" s="156">
        <f t="shared" si="101"/>
        <v>359.23169642857141</v>
      </c>
      <c r="AL213" s="156">
        <f t="shared" si="102"/>
        <v>344.46875</v>
      </c>
      <c r="AM213" s="156">
        <f t="shared" si="103"/>
        <v>388.75758928571429</v>
      </c>
      <c r="AN213" s="156">
        <f t="shared" si="104"/>
        <v>467.49330357142856</v>
      </c>
      <c r="AO213" s="156">
        <f t="shared" si="105"/>
        <v>378.91562499999998</v>
      </c>
      <c r="AP213" s="156">
        <f t="shared" si="106"/>
        <v>369.07366071428567</v>
      </c>
      <c r="AQ213" s="160">
        <f t="shared" si="107"/>
        <v>462.5723214285714</v>
      </c>
      <c r="AR213" s="156">
        <f t="shared" si="108"/>
        <v>467.49330357142856</v>
      </c>
      <c r="AS213" s="156">
        <f t="shared" si="109"/>
        <v>418.28348214285711</v>
      </c>
      <c r="AT213" s="156">
        <f t="shared" si="110"/>
        <v>452.73035714285709</v>
      </c>
      <c r="AU213" s="156">
        <f t="shared" si="111"/>
        <v>457.6513392857143</v>
      </c>
      <c r="AV213" s="156">
        <f t="shared" si="112"/>
        <v>418.28348214285711</v>
      </c>
    </row>
    <row r="214" spans="1:48" x14ac:dyDescent="0.3">
      <c r="A214" s="124">
        <v>40269</v>
      </c>
      <c r="B214" s="170">
        <f>_xll.GetPrice(B$2,  , "Mid", EOMONTH($A214, 0))</f>
        <v>360</v>
      </c>
      <c r="C214" s="151">
        <f>_xll.GetPrice(C$2,  , "Mid", EOMONTH($A214, 0))</f>
        <v>358</v>
      </c>
      <c r="D214" s="126">
        <f t="shared" si="113"/>
        <v>-2</v>
      </c>
      <c r="E214" s="151">
        <f>_xll.GetPrice(E$2,  , "Mid", EOMONTH($A214, 0))</f>
        <v>390</v>
      </c>
      <c r="F214" s="127">
        <f t="shared" si="114"/>
        <v>30</v>
      </c>
      <c r="G214" s="151">
        <f>_xll.GetPrice(G$2,  , "Mid", EOMONTH($A214, 0))</f>
        <v>360</v>
      </c>
      <c r="H214" s="127">
        <f t="shared" si="115"/>
        <v>0</v>
      </c>
      <c r="I214" s="151">
        <f>_xll.GetPrice(I$2,  , "Mid", EOMONTH($A214, 0))</f>
        <v>395</v>
      </c>
      <c r="J214" s="127">
        <f t="shared" si="116"/>
        <v>35</v>
      </c>
      <c r="K214" s="151">
        <f>_xll.GetPrice(K$2,  , "Mid", EOMONTH($A214, 0))</f>
        <v>475</v>
      </c>
      <c r="L214" s="127">
        <f t="shared" si="117"/>
        <v>115</v>
      </c>
      <c r="M214" s="151">
        <f>_xll.GetPrice(M$2,  , "Mid", EOMONTH($A214, 0))</f>
        <v>420</v>
      </c>
      <c r="N214" s="127">
        <f t="shared" si="118"/>
        <v>30</v>
      </c>
      <c r="O214" s="127">
        <f t="shared" si="119"/>
        <v>25</v>
      </c>
      <c r="P214" s="151">
        <f>_xll.GetPrice(P$2,  , "Mid", EOMONTH($A214, 0))</f>
        <v>370</v>
      </c>
      <c r="Q214" s="127">
        <f t="shared" si="120"/>
        <v>10</v>
      </c>
      <c r="R214" s="127">
        <f t="shared" si="121"/>
        <v>-25</v>
      </c>
      <c r="S214" s="170">
        <f>_xll.GetPrice(S$2,  , "Mid", EOMONTH($A214, 0))</f>
        <v>480</v>
      </c>
      <c r="T214" s="126">
        <f t="shared" si="122"/>
        <v>120</v>
      </c>
      <c r="U214" s="151">
        <f>_xll.GetPrice(U$2,  , "Mid", EOMONTH($A214, 0))</f>
        <v>510</v>
      </c>
      <c r="V214" s="127">
        <f t="shared" si="123"/>
        <v>120</v>
      </c>
      <c r="W214" s="127">
        <f t="shared" si="124"/>
        <v>30</v>
      </c>
      <c r="X214" s="151">
        <f>_xll.GetPrice(X$2,  , "Mid", EOMONTH($A214, 0))</f>
        <v>450</v>
      </c>
      <c r="Y214" s="127">
        <f t="shared" si="125"/>
        <v>90</v>
      </c>
      <c r="Z214" s="127">
        <f t="shared" si="126"/>
        <v>-30</v>
      </c>
      <c r="AA214" s="151">
        <f>_xll.GetPrice(AA$2,  , "Mid", EOMONTH($A214, 0))</f>
        <v>465</v>
      </c>
      <c r="AB214" s="127">
        <f t="shared" si="127"/>
        <v>-15</v>
      </c>
      <c r="AC214" s="151">
        <f>_xll.GetPrice(AC$2,  , "Mid", EOMONTH($A214, 0))</f>
        <v>490</v>
      </c>
      <c r="AD214" s="127">
        <f t="shared" si="128"/>
        <v>-20</v>
      </c>
      <c r="AE214" s="127">
        <f t="shared" si="129"/>
        <v>25</v>
      </c>
      <c r="AF214" s="151">
        <f>_xll.GetPrice(AF$2,  , "Mid", EOMONTH($A214, 0))</f>
        <v>450</v>
      </c>
      <c r="AG214" s="127">
        <f t="shared" si="130"/>
        <v>0</v>
      </c>
      <c r="AH214" s="127">
        <f t="shared" si="131"/>
        <v>-40</v>
      </c>
      <c r="AI214" s="157">
        <f t="shared" si="99"/>
        <v>354.31071428571431</v>
      </c>
      <c r="AJ214" s="156">
        <f t="shared" si="100"/>
        <v>352.34232142857138</v>
      </c>
      <c r="AK214" s="156">
        <f t="shared" si="101"/>
        <v>383.83660714285713</v>
      </c>
      <c r="AL214" s="156">
        <f t="shared" si="102"/>
        <v>354.31071428571431</v>
      </c>
      <c r="AM214" s="156">
        <f t="shared" si="103"/>
        <v>388.75758928571429</v>
      </c>
      <c r="AN214" s="156">
        <f t="shared" si="104"/>
        <v>467.49330357142856</v>
      </c>
      <c r="AO214" s="156">
        <f t="shared" si="105"/>
        <v>413.36249999999995</v>
      </c>
      <c r="AP214" s="156">
        <f t="shared" si="106"/>
        <v>364.15267857142857</v>
      </c>
      <c r="AQ214" s="160">
        <f t="shared" si="107"/>
        <v>472.41428571428565</v>
      </c>
      <c r="AR214" s="156">
        <f t="shared" si="108"/>
        <v>501.94017857142853</v>
      </c>
      <c r="AS214" s="156">
        <f t="shared" si="109"/>
        <v>442.88839285714283</v>
      </c>
      <c r="AT214" s="156">
        <f t="shared" si="110"/>
        <v>457.6513392857143</v>
      </c>
      <c r="AU214" s="156">
        <f t="shared" si="111"/>
        <v>482.25624999999997</v>
      </c>
      <c r="AV214" s="156">
        <f t="shared" si="112"/>
        <v>442.88839285714283</v>
      </c>
    </row>
    <row r="215" spans="1:48" x14ac:dyDescent="0.3">
      <c r="A215" s="124">
        <v>40299</v>
      </c>
      <c r="B215" s="170">
        <f>_xll.GetPrice(B$2,  , "Mid", EOMONTH($A215, 0))</f>
        <v>335</v>
      </c>
      <c r="C215" s="151">
        <f>_xll.GetPrice(C$2,  , "Mid", EOMONTH($A215, 0))</f>
        <v>333</v>
      </c>
      <c r="D215" s="126">
        <f t="shared" si="113"/>
        <v>-2</v>
      </c>
      <c r="E215" s="151">
        <f>_xll.GetPrice(E$2,  , "Mid", EOMONTH($A215, 0))</f>
        <v>335</v>
      </c>
      <c r="F215" s="127">
        <f t="shared" si="114"/>
        <v>0</v>
      </c>
      <c r="G215" s="151">
        <f>_xll.GetPrice(G$2,  , "Mid", EOMONTH($A215, 0))</f>
        <v>340</v>
      </c>
      <c r="H215" s="127">
        <f t="shared" si="115"/>
        <v>5</v>
      </c>
      <c r="I215" s="151">
        <f>_xll.GetPrice(I$2,  , "Mid", EOMONTH($A215, 0))</f>
        <v>355</v>
      </c>
      <c r="J215" s="127">
        <f t="shared" si="116"/>
        <v>20</v>
      </c>
      <c r="K215" s="151">
        <f>_xll.GetPrice(K$2,  , "Mid", EOMONTH($A215, 0))</f>
        <v>475</v>
      </c>
      <c r="L215" s="127">
        <f t="shared" si="117"/>
        <v>140</v>
      </c>
      <c r="M215" s="151">
        <f>_xll.GetPrice(M$2,  , "Mid", EOMONTH($A215, 0))</f>
        <v>360</v>
      </c>
      <c r="N215" s="127">
        <f t="shared" si="118"/>
        <v>25</v>
      </c>
      <c r="O215" s="127">
        <f t="shared" si="119"/>
        <v>5</v>
      </c>
      <c r="P215" s="151">
        <f>_xll.GetPrice(P$2,  , "Mid", EOMONTH($A215, 0))</f>
        <v>360</v>
      </c>
      <c r="Q215" s="127">
        <f t="shared" si="120"/>
        <v>20</v>
      </c>
      <c r="R215" s="127">
        <f t="shared" si="121"/>
        <v>5</v>
      </c>
      <c r="S215" s="170">
        <f>_xll.GetPrice(S$2,  , "Mid", EOMONTH($A215, 0))</f>
        <v>465</v>
      </c>
      <c r="T215" s="126">
        <f t="shared" si="122"/>
        <v>130</v>
      </c>
      <c r="U215" s="151">
        <f>_xll.GetPrice(U$2,  , "Mid", EOMONTH($A215, 0))</f>
        <v>455</v>
      </c>
      <c r="V215" s="127">
        <f t="shared" si="123"/>
        <v>120</v>
      </c>
      <c r="W215" s="127">
        <f t="shared" si="124"/>
        <v>-10</v>
      </c>
      <c r="X215" s="151">
        <f>_xll.GetPrice(X$2,  , "Mid", EOMONTH($A215, 0))</f>
        <v>450</v>
      </c>
      <c r="Y215" s="127">
        <f t="shared" si="125"/>
        <v>110</v>
      </c>
      <c r="Z215" s="127">
        <f t="shared" si="126"/>
        <v>-15</v>
      </c>
      <c r="AA215" s="151">
        <f>_xll.GetPrice(AA$2,  , "Mid", EOMONTH($A215, 0))</f>
        <v>465</v>
      </c>
      <c r="AB215" s="127">
        <f t="shared" si="127"/>
        <v>0</v>
      </c>
      <c r="AC215" s="151">
        <f>_xll.GetPrice(AC$2,  , "Mid", EOMONTH($A215, 0))</f>
        <v>450</v>
      </c>
      <c r="AD215" s="127">
        <f t="shared" si="128"/>
        <v>-5</v>
      </c>
      <c r="AE215" s="127">
        <f t="shared" si="129"/>
        <v>-15</v>
      </c>
      <c r="AF215" s="151">
        <f>_xll.GetPrice(AF$2,  , "Mid", EOMONTH($A215, 0))</f>
        <v>450</v>
      </c>
      <c r="AG215" s="127">
        <f t="shared" si="130"/>
        <v>0</v>
      </c>
      <c r="AH215" s="127">
        <f t="shared" si="131"/>
        <v>0</v>
      </c>
      <c r="AI215" s="157">
        <f t="shared" si="99"/>
        <v>329.70580357142853</v>
      </c>
      <c r="AJ215" s="156">
        <f t="shared" si="100"/>
        <v>327.73741071428572</v>
      </c>
      <c r="AK215" s="156">
        <f t="shared" si="101"/>
        <v>329.70580357142853</v>
      </c>
      <c r="AL215" s="156">
        <f t="shared" si="102"/>
        <v>334.62678571428569</v>
      </c>
      <c r="AM215" s="156">
        <f t="shared" si="103"/>
        <v>349.3897321428571</v>
      </c>
      <c r="AN215" s="156">
        <f t="shared" si="104"/>
        <v>467.49330357142856</v>
      </c>
      <c r="AO215" s="156">
        <f t="shared" si="105"/>
        <v>354.31071428571431</v>
      </c>
      <c r="AP215" s="156">
        <f t="shared" si="106"/>
        <v>354.31071428571431</v>
      </c>
      <c r="AQ215" s="160">
        <f t="shared" si="107"/>
        <v>457.6513392857143</v>
      </c>
      <c r="AR215" s="156">
        <f t="shared" si="108"/>
        <v>447.80937499999999</v>
      </c>
      <c r="AS215" s="156">
        <f t="shared" si="109"/>
        <v>442.88839285714283</v>
      </c>
      <c r="AT215" s="156">
        <f t="shared" si="110"/>
        <v>457.6513392857143</v>
      </c>
      <c r="AU215" s="156">
        <f t="shared" si="111"/>
        <v>442.88839285714283</v>
      </c>
      <c r="AV215" s="156">
        <f t="shared" si="112"/>
        <v>442.88839285714283</v>
      </c>
    </row>
    <row r="216" spans="1:48" x14ac:dyDescent="0.3">
      <c r="A216" s="124">
        <v>40330</v>
      </c>
      <c r="B216" s="170">
        <f>_xll.GetPrice(B$2,  , "Mid", EOMONTH($A216, 0))</f>
        <v>335</v>
      </c>
      <c r="C216" s="151">
        <f>_xll.GetPrice(C$2,  , "Mid", EOMONTH($A216, 0))</f>
        <v>333</v>
      </c>
      <c r="D216" s="126">
        <f t="shared" si="113"/>
        <v>-2</v>
      </c>
      <c r="E216" s="151">
        <f>_xll.GetPrice(E$2,  , "Mid", EOMONTH($A216, 0))</f>
        <v>335</v>
      </c>
      <c r="F216" s="127">
        <f t="shared" si="114"/>
        <v>0</v>
      </c>
      <c r="G216" s="151">
        <f>_xll.GetPrice(G$2,  , "Mid", EOMONTH($A216, 0))</f>
        <v>280</v>
      </c>
      <c r="H216" s="127">
        <f t="shared" si="115"/>
        <v>-55</v>
      </c>
      <c r="I216" s="151">
        <f>_xll.GetPrice(I$2,  , "Mid", EOMONTH($A216, 0))</f>
        <v>350</v>
      </c>
      <c r="J216" s="127">
        <f t="shared" si="116"/>
        <v>15</v>
      </c>
      <c r="K216" s="151">
        <f>_xll.GetPrice(K$2,  , "Mid", EOMONTH($A216, 0))</f>
        <v>460</v>
      </c>
      <c r="L216" s="127">
        <f t="shared" si="117"/>
        <v>125</v>
      </c>
      <c r="M216" s="151">
        <f>_xll.GetPrice(M$2,  , "Mid", EOMONTH($A216, 0))</f>
        <v>350</v>
      </c>
      <c r="N216" s="127">
        <f t="shared" si="118"/>
        <v>15</v>
      </c>
      <c r="O216" s="127">
        <f t="shared" si="119"/>
        <v>0</v>
      </c>
      <c r="P216" s="151">
        <f>_xll.GetPrice(P$2,  , "Mid", EOMONTH($A216, 0))</f>
        <v>305</v>
      </c>
      <c r="Q216" s="127">
        <f t="shared" si="120"/>
        <v>25</v>
      </c>
      <c r="R216" s="127">
        <f t="shared" si="121"/>
        <v>-45</v>
      </c>
      <c r="S216" s="170">
        <f>_xll.GetPrice(S$2,  , "Mid", EOMONTH($A216, 0))</f>
        <v>455</v>
      </c>
      <c r="T216" s="126">
        <f t="shared" si="122"/>
        <v>120</v>
      </c>
      <c r="U216" s="151">
        <f>_xll.GetPrice(U$2,  , "Mid", EOMONTH($A216, 0))</f>
        <v>450</v>
      </c>
      <c r="V216" s="127">
        <f t="shared" si="123"/>
        <v>115</v>
      </c>
      <c r="W216" s="127">
        <f t="shared" si="124"/>
        <v>-5</v>
      </c>
      <c r="X216" s="151">
        <f>_xll.GetPrice(X$2,  , "Mid", EOMONTH($A216, 0))</f>
        <v>380</v>
      </c>
      <c r="Y216" s="127">
        <f t="shared" si="125"/>
        <v>100</v>
      </c>
      <c r="Z216" s="127">
        <f t="shared" si="126"/>
        <v>-75</v>
      </c>
      <c r="AA216" s="151">
        <f>_xll.GetPrice(AA$2,  , "Mid", EOMONTH($A216, 0))</f>
        <v>455</v>
      </c>
      <c r="AB216" s="127">
        <f t="shared" si="127"/>
        <v>0</v>
      </c>
      <c r="AC216" s="151">
        <f>_xll.GetPrice(AC$2,  , "Mid", EOMONTH($A216, 0))</f>
        <v>450</v>
      </c>
      <c r="AD216" s="127">
        <f t="shared" si="128"/>
        <v>0</v>
      </c>
      <c r="AE216" s="127">
        <f t="shared" si="129"/>
        <v>-5</v>
      </c>
      <c r="AF216" s="151">
        <f>_xll.GetPrice(AF$2,  , "Mid", EOMONTH($A216, 0))</f>
        <v>380</v>
      </c>
      <c r="AG216" s="127">
        <f t="shared" si="130"/>
        <v>0</v>
      </c>
      <c r="AH216" s="127">
        <f t="shared" si="131"/>
        <v>-70</v>
      </c>
      <c r="AI216" s="157">
        <f t="shared" si="99"/>
        <v>329.70580357142853</v>
      </c>
      <c r="AJ216" s="156">
        <f t="shared" si="100"/>
        <v>327.73741071428572</v>
      </c>
      <c r="AK216" s="156">
        <f t="shared" si="101"/>
        <v>329.70580357142853</v>
      </c>
      <c r="AL216" s="156">
        <f t="shared" si="102"/>
        <v>275.57499999999999</v>
      </c>
      <c r="AM216" s="156">
        <f t="shared" si="103"/>
        <v>344.46875</v>
      </c>
      <c r="AN216" s="156">
        <f t="shared" si="104"/>
        <v>452.73035714285709</v>
      </c>
      <c r="AO216" s="156">
        <f t="shared" si="105"/>
        <v>344.46875</v>
      </c>
      <c r="AP216" s="156">
        <f t="shared" si="106"/>
        <v>300.17991071428565</v>
      </c>
      <c r="AQ216" s="160">
        <f t="shared" si="107"/>
        <v>447.80937499999999</v>
      </c>
      <c r="AR216" s="156">
        <f t="shared" si="108"/>
        <v>442.88839285714283</v>
      </c>
      <c r="AS216" s="156">
        <f t="shared" si="109"/>
        <v>373.99464285714288</v>
      </c>
      <c r="AT216" s="156">
        <f t="shared" si="110"/>
        <v>447.80937499999999</v>
      </c>
      <c r="AU216" s="156">
        <f t="shared" si="111"/>
        <v>442.88839285714283</v>
      </c>
      <c r="AV216" s="156">
        <f t="shared" si="112"/>
        <v>373.99464285714288</v>
      </c>
    </row>
    <row r="217" spans="1:48" x14ac:dyDescent="0.3">
      <c r="A217" s="124">
        <v>40360</v>
      </c>
      <c r="B217" s="170">
        <f>_xll.GetPrice(B$2,  , "Mid", EOMONTH($A217, 0))</f>
        <v>300</v>
      </c>
      <c r="C217" s="151">
        <f>_xll.GetPrice(C$2,  , "Mid", EOMONTH($A217, 0))</f>
        <v>298</v>
      </c>
      <c r="D217" s="126">
        <f t="shared" si="113"/>
        <v>-2</v>
      </c>
      <c r="E217" s="151">
        <f>_xll.GetPrice(E$2,  , "Mid", EOMONTH($A217, 0))</f>
        <v>310</v>
      </c>
      <c r="F217" s="127">
        <f t="shared" si="114"/>
        <v>10</v>
      </c>
      <c r="G217" s="151">
        <f>_xll.GetPrice(G$2,  , "Mid", EOMONTH($A217, 0))</f>
        <v>280</v>
      </c>
      <c r="H217" s="127">
        <f t="shared" si="115"/>
        <v>-20</v>
      </c>
      <c r="I217" s="151">
        <f>_xll.GetPrice(I$2,  , "Mid", EOMONTH($A217, 0))</f>
        <v>310</v>
      </c>
      <c r="J217" s="127">
        <f t="shared" si="116"/>
        <v>10</v>
      </c>
      <c r="K217" s="151">
        <f>_xll.GetPrice(K$2,  , "Mid", EOMONTH($A217, 0))</f>
        <v>445</v>
      </c>
      <c r="L217" s="127">
        <f t="shared" si="117"/>
        <v>145</v>
      </c>
      <c r="M217" s="151">
        <f>_xll.GetPrice(M$2,  , "Mid", EOMONTH($A217, 0))</f>
        <v>325</v>
      </c>
      <c r="N217" s="127">
        <f t="shared" si="118"/>
        <v>15</v>
      </c>
      <c r="O217" s="127">
        <f t="shared" si="119"/>
        <v>15</v>
      </c>
      <c r="P217" s="151">
        <f>_xll.GetPrice(P$2,  , "Mid", EOMONTH($A217, 0))</f>
        <v>330</v>
      </c>
      <c r="Q217" s="127">
        <f t="shared" si="120"/>
        <v>50</v>
      </c>
      <c r="R217" s="127">
        <f t="shared" si="121"/>
        <v>20</v>
      </c>
      <c r="S217" s="170">
        <f>_xll.GetPrice(S$2,  , "Mid", EOMONTH($A217, 0))</f>
        <v>410</v>
      </c>
      <c r="T217" s="126">
        <f t="shared" si="122"/>
        <v>110</v>
      </c>
      <c r="U217" s="151">
        <f>_xll.GetPrice(U$2,  , "Mid", EOMONTH($A217, 0))</f>
        <v>420</v>
      </c>
      <c r="V217" s="127">
        <f t="shared" si="123"/>
        <v>110</v>
      </c>
      <c r="W217" s="127">
        <f t="shared" si="124"/>
        <v>10</v>
      </c>
      <c r="X217" s="151">
        <f>_xll.GetPrice(X$2,  , "Mid", EOMONTH($A217, 0))</f>
        <v>380</v>
      </c>
      <c r="Y217" s="127">
        <f t="shared" si="125"/>
        <v>100</v>
      </c>
      <c r="Z217" s="127">
        <f t="shared" si="126"/>
        <v>-30</v>
      </c>
      <c r="AA217" s="151">
        <f>_xll.GetPrice(AA$2,  , "Mid", EOMONTH($A217, 0))</f>
        <v>400</v>
      </c>
      <c r="AB217" s="127">
        <f t="shared" si="127"/>
        <v>-10</v>
      </c>
      <c r="AC217" s="151">
        <f>_xll.GetPrice(AC$2,  , "Mid", EOMONTH($A217, 0))</f>
        <v>410</v>
      </c>
      <c r="AD217" s="127">
        <f t="shared" si="128"/>
        <v>-10</v>
      </c>
      <c r="AE217" s="127">
        <f t="shared" si="129"/>
        <v>10</v>
      </c>
      <c r="AF217" s="151">
        <f>_xll.GetPrice(AF$2,  , "Mid", EOMONTH($A217, 0))</f>
        <v>380</v>
      </c>
      <c r="AG217" s="127">
        <f t="shared" si="130"/>
        <v>0</v>
      </c>
      <c r="AH217" s="127">
        <f t="shared" si="131"/>
        <v>-30</v>
      </c>
      <c r="AI217" s="157">
        <f t="shared" si="99"/>
        <v>295.25892857142856</v>
      </c>
      <c r="AJ217" s="156">
        <f t="shared" si="100"/>
        <v>293.29053571428568</v>
      </c>
      <c r="AK217" s="156">
        <f t="shared" si="101"/>
        <v>305.10089285714287</v>
      </c>
      <c r="AL217" s="156">
        <f t="shared" si="102"/>
        <v>275.57499999999999</v>
      </c>
      <c r="AM217" s="156">
        <f t="shared" si="103"/>
        <v>305.10089285714287</v>
      </c>
      <c r="AN217" s="156">
        <f t="shared" si="104"/>
        <v>437.96741071428568</v>
      </c>
      <c r="AO217" s="156">
        <f t="shared" si="105"/>
        <v>319.86383928571428</v>
      </c>
      <c r="AP217" s="156">
        <f t="shared" si="106"/>
        <v>324.78482142857143</v>
      </c>
      <c r="AQ217" s="160">
        <f t="shared" si="107"/>
        <v>403.5205357142857</v>
      </c>
      <c r="AR217" s="156">
        <f t="shared" si="108"/>
        <v>413.36249999999995</v>
      </c>
      <c r="AS217" s="156">
        <f t="shared" si="109"/>
        <v>373.99464285714288</v>
      </c>
      <c r="AT217" s="156">
        <f t="shared" si="110"/>
        <v>393.67857142857144</v>
      </c>
      <c r="AU217" s="156">
        <f t="shared" si="111"/>
        <v>403.5205357142857</v>
      </c>
      <c r="AV217" s="156">
        <f t="shared" si="112"/>
        <v>373.99464285714288</v>
      </c>
    </row>
    <row r="218" spans="1:48" x14ac:dyDescent="0.3">
      <c r="A218" s="124">
        <v>40391</v>
      </c>
      <c r="B218" s="170">
        <f>_xll.GetPrice(B$2,  , "Mid", EOMONTH($A218, 0))</f>
        <v>330</v>
      </c>
      <c r="C218" s="151">
        <f>_xll.GetPrice(C$2,  , "Mid", EOMONTH($A218, 0))</f>
        <v>328</v>
      </c>
      <c r="D218" s="126">
        <f t="shared" si="113"/>
        <v>-2</v>
      </c>
      <c r="E218" s="151">
        <f>_xll.GetPrice(E$2,  , "Mid", EOMONTH($A218, 0))</f>
        <v>330</v>
      </c>
      <c r="F218" s="127">
        <f t="shared" si="114"/>
        <v>0</v>
      </c>
      <c r="G218" s="151">
        <f>_xll.GetPrice(G$2,  , "Mid", EOMONTH($A218, 0))</f>
        <v>345</v>
      </c>
      <c r="H218" s="127">
        <f t="shared" si="115"/>
        <v>15</v>
      </c>
      <c r="I218" s="151">
        <f>_xll.GetPrice(I$2,  , "Mid", EOMONTH($A218, 0))</f>
        <v>342</v>
      </c>
      <c r="J218" s="127">
        <f t="shared" si="116"/>
        <v>12</v>
      </c>
      <c r="K218" s="151">
        <f>_xll.GetPrice(K$2,  , "Mid", EOMONTH($A218, 0))</f>
        <v>450</v>
      </c>
      <c r="L218" s="127">
        <f t="shared" si="117"/>
        <v>120</v>
      </c>
      <c r="M218" s="151">
        <f>_xll.GetPrice(M$2,  , "Mid", EOMONTH($A218, 0))</f>
        <v>355</v>
      </c>
      <c r="N218" s="127">
        <f t="shared" si="118"/>
        <v>25</v>
      </c>
      <c r="O218" s="127">
        <f t="shared" si="119"/>
        <v>13</v>
      </c>
      <c r="P218" s="151">
        <f>_xll.GetPrice(P$2,  , "Mid", EOMONTH($A218, 0))</f>
        <v>345</v>
      </c>
      <c r="Q218" s="127">
        <f t="shared" si="120"/>
        <v>0</v>
      </c>
      <c r="R218" s="127">
        <f t="shared" si="121"/>
        <v>3</v>
      </c>
      <c r="S218" s="170">
        <f>_xll.GetPrice(S$2,  , "Mid", EOMONTH($A218, 0))</f>
        <v>410</v>
      </c>
      <c r="T218" s="126">
        <f t="shared" si="122"/>
        <v>80</v>
      </c>
      <c r="U218" s="151">
        <f>_xll.GetPrice(U$2,  , "Mid", EOMONTH($A218, 0))</f>
        <v>420</v>
      </c>
      <c r="V218" s="127">
        <f t="shared" si="123"/>
        <v>90</v>
      </c>
      <c r="W218" s="127">
        <f t="shared" si="124"/>
        <v>10</v>
      </c>
      <c r="X218" s="151">
        <f>_xll.GetPrice(X$2,  , "Mid", EOMONTH($A218, 0))</f>
        <v>420</v>
      </c>
      <c r="Y218" s="127">
        <f t="shared" si="125"/>
        <v>75</v>
      </c>
      <c r="Z218" s="127">
        <f t="shared" si="126"/>
        <v>10</v>
      </c>
      <c r="AA218" s="151">
        <f>_xll.GetPrice(AA$2,  , "Mid", EOMONTH($A218, 0))</f>
        <v>400</v>
      </c>
      <c r="AB218" s="127">
        <f t="shared" si="127"/>
        <v>-10</v>
      </c>
      <c r="AC218" s="151">
        <f>_xll.GetPrice(AC$2,  , "Mid", EOMONTH($A218, 0))</f>
        <v>415</v>
      </c>
      <c r="AD218" s="127">
        <f t="shared" si="128"/>
        <v>-5</v>
      </c>
      <c r="AE218" s="127">
        <f t="shared" si="129"/>
        <v>15</v>
      </c>
      <c r="AF218" s="151">
        <f>_xll.GetPrice(AF$2,  , "Mid", EOMONTH($A218, 0))</f>
        <v>420</v>
      </c>
      <c r="AG218" s="127">
        <f t="shared" si="130"/>
        <v>0</v>
      </c>
      <c r="AH218" s="127">
        <f t="shared" si="131"/>
        <v>5</v>
      </c>
      <c r="AI218" s="157">
        <f t="shared" si="99"/>
        <v>324.78482142857143</v>
      </c>
      <c r="AJ218" s="156">
        <f t="shared" si="100"/>
        <v>322.81642857142856</v>
      </c>
      <c r="AK218" s="156">
        <f t="shared" si="101"/>
        <v>324.78482142857143</v>
      </c>
      <c r="AL218" s="156">
        <f t="shared" si="102"/>
        <v>339.54776785714284</v>
      </c>
      <c r="AM218" s="156">
        <f t="shared" si="103"/>
        <v>336.59517857142856</v>
      </c>
      <c r="AN218" s="156">
        <f t="shared" si="104"/>
        <v>442.88839285714283</v>
      </c>
      <c r="AO218" s="156">
        <f t="shared" si="105"/>
        <v>349.3897321428571</v>
      </c>
      <c r="AP218" s="156">
        <f t="shared" si="106"/>
        <v>339.54776785714284</v>
      </c>
      <c r="AQ218" s="160">
        <f t="shared" si="107"/>
        <v>403.5205357142857</v>
      </c>
      <c r="AR218" s="156">
        <f t="shared" si="108"/>
        <v>413.36249999999995</v>
      </c>
      <c r="AS218" s="156">
        <f t="shared" si="109"/>
        <v>413.36249999999995</v>
      </c>
      <c r="AT218" s="156">
        <f t="shared" si="110"/>
        <v>393.67857142857144</v>
      </c>
      <c r="AU218" s="156">
        <f t="shared" si="111"/>
        <v>408.44151785714286</v>
      </c>
      <c r="AV218" s="156">
        <f t="shared" si="112"/>
        <v>413.36249999999995</v>
      </c>
    </row>
    <row r="219" spans="1:48" x14ac:dyDescent="0.3">
      <c r="A219" s="124">
        <v>40422</v>
      </c>
      <c r="B219" s="170">
        <f>_xll.GetPrice(B$2,  , "Mid", EOMONTH($A219, 0))</f>
        <v>350</v>
      </c>
      <c r="C219" s="151">
        <f>_xll.GetPrice(C$2,  , "Mid", EOMONTH($A219, 0))</f>
        <v>348</v>
      </c>
      <c r="D219" s="126">
        <f t="shared" si="113"/>
        <v>-2</v>
      </c>
      <c r="E219" s="151">
        <f>_xll.GetPrice(E$2,  , "Mid", EOMONTH($A219, 0))</f>
        <v>345</v>
      </c>
      <c r="F219" s="127">
        <f t="shared" si="114"/>
        <v>-5</v>
      </c>
      <c r="G219" s="151">
        <f>_xll.GetPrice(G$2,  , "Mid", EOMONTH($A219, 0))</f>
        <v>335</v>
      </c>
      <c r="H219" s="127">
        <f t="shared" si="115"/>
        <v>-15</v>
      </c>
      <c r="I219" s="151">
        <f>_xll.GetPrice(I$2,  , "Mid", EOMONTH($A219, 0))</f>
        <v>370</v>
      </c>
      <c r="J219" s="127">
        <f t="shared" si="116"/>
        <v>20</v>
      </c>
      <c r="K219" s="151">
        <f>_xll.GetPrice(K$2,  , "Mid", EOMONTH($A219, 0))</f>
        <v>465</v>
      </c>
      <c r="L219" s="127">
        <f t="shared" si="117"/>
        <v>115</v>
      </c>
      <c r="M219" s="151">
        <f>_xll.GetPrice(M$2,  , "Mid", EOMONTH($A219, 0))</f>
        <v>375</v>
      </c>
      <c r="N219" s="127">
        <f t="shared" si="118"/>
        <v>30</v>
      </c>
      <c r="O219" s="127">
        <f t="shared" si="119"/>
        <v>5</v>
      </c>
      <c r="P219" s="151">
        <f>_xll.GetPrice(P$2,  , "Mid", EOMONTH($A219, 0))</f>
        <v>350</v>
      </c>
      <c r="Q219" s="127">
        <f t="shared" si="120"/>
        <v>15</v>
      </c>
      <c r="R219" s="127">
        <f t="shared" si="121"/>
        <v>-20</v>
      </c>
      <c r="S219" s="170">
        <f>_xll.GetPrice(S$2,  , "Mid", EOMONTH($A219, 0))</f>
        <v>430</v>
      </c>
      <c r="T219" s="126">
        <f t="shared" si="122"/>
        <v>80</v>
      </c>
      <c r="U219" s="151">
        <f>_xll.GetPrice(U$2,  , "Mid", EOMONTH($A219, 0))</f>
        <v>435</v>
      </c>
      <c r="V219" s="127">
        <f t="shared" si="123"/>
        <v>90</v>
      </c>
      <c r="W219" s="127">
        <f t="shared" si="124"/>
        <v>5</v>
      </c>
      <c r="X219" s="151">
        <f>_xll.GetPrice(X$2,  , "Mid", EOMONTH($A219, 0))</f>
        <v>420</v>
      </c>
      <c r="Y219" s="127">
        <f t="shared" si="125"/>
        <v>85</v>
      </c>
      <c r="Z219" s="127">
        <f t="shared" si="126"/>
        <v>-10</v>
      </c>
      <c r="AA219" s="151">
        <f>_xll.GetPrice(AA$2,  , "Mid", EOMONTH($A219, 0))</f>
        <v>425</v>
      </c>
      <c r="AB219" s="127">
        <f t="shared" si="127"/>
        <v>-5</v>
      </c>
      <c r="AC219" s="151">
        <f>_xll.GetPrice(AC$2,  , "Mid", EOMONTH($A219, 0))</f>
        <v>430</v>
      </c>
      <c r="AD219" s="127">
        <f t="shared" si="128"/>
        <v>-5</v>
      </c>
      <c r="AE219" s="127">
        <f t="shared" si="129"/>
        <v>5</v>
      </c>
      <c r="AF219" s="151">
        <f>_xll.GetPrice(AF$2,  , "Mid", EOMONTH($A219, 0))</f>
        <v>420</v>
      </c>
      <c r="AG219" s="127">
        <f t="shared" si="130"/>
        <v>0</v>
      </c>
      <c r="AH219" s="127">
        <f t="shared" si="131"/>
        <v>-10</v>
      </c>
      <c r="AI219" s="157">
        <f t="shared" si="99"/>
        <v>344.46875</v>
      </c>
      <c r="AJ219" s="156">
        <f t="shared" si="100"/>
        <v>342.50035714285713</v>
      </c>
      <c r="AK219" s="156">
        <f t="shared" si="101"/>
        <v>339.54776785714284</v>
      </c>
      <c r="AL219" s="156">
        <f t="shared" si="102"/>
        <v>329.70580357142853</v>
      </c>
      <c r="AM219" s="156">
        <f t="shared" si="103"/>
        <v>364.15267857142857</v>
      </c>
      <c r="AN219" s="156">
        <f t="shared" si="104"/>
        <v>457.6513392857143</v>
      </c>
      <c r="AO219" s="156">
        <f t="shared" si="105"/>
        <v>369.07366071428567</v>
      </c>
      <c r="AP219" s="156">
        <f t="shared" si="106"/>
        <v>344.46875</v>
      </c>
      <c r="AQ219" s="160">
        <f t="shared" si="107"/>
        <v>423.20446428571427</v>
      </c>
      <c r="AR219" s="156">
        <f t="shared" si="108"/>
        <v>428.12544642857142</v>
      </c>
      <c r="AS219" s="156">
        <f t="shared" si="109"/>
        <v>413.36249999999995</v>
      </c>
      <c r="AT219" s="156">
        <f t="shared" si="110"/>
        <v>418.28348214285711</v>
      </c>
      <c r="AU219" s="156">
        <f t="shared" si="111"/>
        <v>423.20446428571427</v>
      </c>
      <c r="AV219" s="156">
        <f t="shared" si="112"/>
        <v>413.36249999999995</v>
      </c>
    </row>
    <row r="220" spans="1:48" x14ac:dyDescent="0.3">
      <c r="A220" s="124">
        <v>40452</v>
      </c>
      <c r="B220" s="170">
        <f>_xll.GetPrice(B$2,  , "Mid", EOMONTH($A220, 0))</f>
        <v>320</v>
      </c>
      <c r="C220" s="151">
        <f>_xll.GetPrice(C$2,  , "Mid", EOMONTH($A220, 0))</f>
        <v>318</v>
      </c>
      <c r="D220" s="126">
        <f t="shared" si="113"/>
        <v>-2</v>
      </c>
      <c r="E220" s="151">
        <f>_xll.GetPrice(E$2,  , "Mid", EOMONTH($A220, 0))</f>
        <v>320</v>
      </c>
      <c r="F220" s="127">
        <f t="shared" si="114"/>
        <v>0</v>
      </c>
      <c r="G220" s="151">
        <f>_xll.GetPrice(G$2,  , "Mid", EOMONTH($A220, 0))</f>
        <v>320</v>
      </c>
      <c r="H220" s="127">
        <f t="shared" si="115"/>
        <v>0</v>
      </c>
      <c r="I220" s="151">
        <f>_xll.GetPrice(I$2,  , "Mid", EOMONTH($A220, 0))</f>
        <v>340</v>
      </c>
      <c r="J220" s="127">
        <f t="shared" si="116"/>
        <v>20</v>
      </c>
      <c r="K220" s="151">
        <f>_xll.GetPrice(K$2,  , "Mid", EOMONTH($A220, 0))</f>
        <v>430</v>
      </c>
      <c r="L220" s="127">
        <f t="shared" si="117"/>
        <v>110</v>
      </c>
      <c r="M220" s="151">
        <f>_xll.GetPrice(M$2,  , "Mid", EOMONTH($A220, 0))</f>
        <v>350</v>
      </c>
      <c r="N220" s="127">
        <f t="shared" si="118"/>
        <v>30</v>
      </c>
      <c r="O220" s="127">
        <f t="shared" si="119"/>
        <v>10</v>
      </c>
      <c r="P220" s="151">
        <f>_xll.GetPrice(P$2,  , "Mid", EOMONTH($A220, 0))</f>
        <v>345</v>
      </c>
      <c r="Q220" s="127">
        <f t="shared" si="120"/>
        <v>25</v>
      </c>
      <c r="R220" s="127">
        <f t="shared" si="121"/>
        <v>5</v>
      </c>
      <c r="S220" s="170">
        <f>_xll.GetPrice(S$2,  , "Mid", EOMONTH($A220, 0))</f>
        <v>390</v>
      </c>
      <c r="T220" s="126">
        <f t="shared" si="122"/>
        <v>70</v>
      </c>
      <c r="U220" s="151">
        <f>_xll.GetPrice(U$2,  , "Mid", EOMONTH($A220, 0))</f>
        <v>380</v>
      </c>
      <c r="V220" s="127">
        <f t="shared" si="123"/>
        <v>60</v>
      </c>
      <c r="W220" s="127">
        <f t="shared" si="124"/>
        <v>-10</v>
      </c>
      <c r="X220" s="151">
        <f>_xll.GetPrice(X$2,  , "Mid", EOMONTH($A220, 0))</f>
        <v>420</v>
      </c>
      <c r="Y220" s="127">
        <f t="shared" si="125"/>
        <v>100</v>
      </c>
      <c r="Z220" s="127">
        <f t="shared" si="126"/>
        <v>30</v>
      </c>
      <c r="AA220" s="151">
        <f>_xll.GetPrice(AA$2,  , "Mid", EOMONTH($A220, 0))</f>
        <v>385</v>
      </c>
      <c r="AB220" s="127">
        <f t="shared" si="127"/>
        <v>-5</v>
      </c>
      <c r="AC220" s="151">
        <f>_xll.GetPrice(AC$2,  , "Mid", EOMONTH($A220, 0))</f>
        <v>370</v>
      </c>
      <c r="AD220" s="127">
        <f t="shared" si="128"/>
        <v>-10</v>
      </c>
      <c r="AE220" s="127">
        <f t="shared" si="129"/>
        <v>-15</v>
      </c>
      <c r="AF220" s="151">
        <f>_xll.GetPrice(AF$2,  , "Mid", EOMONTH($A220, 0))</f>
        <v>385</v>
      </c>
      <c r="AG220" s="127">
        <f t="shared" si="130"/>
        <v>-35</v>
      </c>
      <c r="AH220" s="127">
        <f t="shared" si="131"/>
        <v>15</v>
      </c>
      <c r="AI220" s="157">
        <f t="shared" si="99"/>
        <v>314.94285714285712</v>
      </c>
      <c r="AJ220" s="156">
        <f t="shared" si="100"/>
        <v>312.97446428571425</v>
      </c>
      <c r="AK220" s="156">
        <f t="shared" si="101"/>
        <v>314.94285714285712</v>
      </c>
      <c r="AL220" s="156">
        <f t="shared" si="102"/>
        <v>314.94285714285712</v>
      </c>
      <c r="AM220" s="156">
        <f t="shared" si="103"/>
        <v>334.62678571428569</v>
      </c>
      <c r="AN220" s="156">
        <f t="shared" si="104"/>
        <v>423.20446428571427</v>
      </c>
      <c r="AO220" s="156">
        <f t="shared" si="105"/>
        <v>344.46875</v>
      </c>
      <c r="AP220" s="156">
        <f t="shared" si="106"/>
        <v>339.54776785714284</v>
      </c>
      <c r="AQ220" s="160">
        <f t="shared" si="107"/>
        <v>383.83660714285713</v>
      </c>
      <c r="AR220" s="156">
        <f t="shared" si="108"/>
        <v>373.99464285714288</v>
      </c>
      <c r="AS220" s="156">
        <f t="shared" si="109"/>
        <v>413.36249999999995</v>
      </c>
      <c r="AT220" s="156">
        <f t="shared" si="110"/>
        <v>378.91562499999998</v>
      </c>
      <c r="AU220" s="156">
        <f t="shared" si="111"/>
        <v>364.15267857142857</v>
      </c>
      <c r="AV220" s="156">
        <f t="shared" si="112"/>
        <v>378.91562499999998</v>
      </c>
    </row>
    <row r="221" spans="1:48" x14ac:dyDescent="0.3">
      <c r="A221" s="124">
        <v>40483</v>
      </c>
      <c r="B221" s="170">
        <f>_xll.GetPrice(B$2,  , "Mid", EOMONTH($A221, 0))</f>
        <v>340</v>
      </c>
      <c r="C221" s="151">
        <f>_xll.GetPrice(C$2,  , "Mid", EOMONTH($A221, 0))</f>
        <v>338</v>
      </c>
      <c r="D221" s="126">
        <f t="shared" si="113"/>
        <v>-2</v>
      </c>
      <c r="E221" s="151">
        <f>_xll.GetPrice(E$2,  , "Mid", EOMONTH($A221, 0))</f>
        <v>345</v>
      </c>
      <c r="F221" s="127">
        <f t="shared" si="114"/>
        <v>5</v>
      </c>
      <c r="G221" s="151">
        <f>_xll.GetPrice(G$2,  , "Mid", EOMONTH($A221, 0))</f>
        <v>335</v>
      </c>
      <c r="H221" s="127">
        <f t="shared" si="115"/>
        <v>-5</v>
      </c>
      <c r="I221" s="151">
        <f>_xll.GetPrice(I$2,  , "Mid", EOMONTH($A221, 0))</f>
        <v>360</v>
      </c>
      <c r="J221" s="127">
        <f t="shared" si="116"/>
        <v>20</v>
      </c>
      <c r="K221" s="151">
        <f>_xll.GetPrice(K$2,  , "Mid", EOMONTH($A221, 0))</f>
        <v>430</v>
      </c>
      <c r="L221" s="127">
        <f t="shared" si="117"/>
        <v>90</v>
      </c>
      <c r="M221" s="151">
        <f>_xll.GetPrice(M$2,  , "Mid", EOMONTH($A221, 0))</f>
        <v>370</v>
      </c>
      <c r="N221" s="127">
        <f t="shared" si="118"/>
        <v>25</v>
      </c>
      <c r="O221" s="127">
        <f t="shared" si="119"/>
        <v>10</v>
      </c>
      <c r="P221" s="151">
        <f>_xll.GetPrice(P$2,  , "Mid", EOMONTH($A221, 0))</f>
        <v>365</v>
      </c>
      <c r="Q221" s="127">
        <f t="shared" si="120"/>
        <v>30</v>
      </c>
      <c r="R221" s="127">
        <f t="shared" si="121"/>
        <v>5</v>
      </c>
      <c r="S221" s="170">
        <f>_xll.GetPrice(S$2,  , "Mid", EOMONTH($A221, 0))</f>
        <v>390</v>
      </c>
      <c r="T221" s="126">
        <f t="shared" si="122"/>
        <v>50</v>
      </c>
      <c r="U221" s="151">
        <f>_xll.GetPrice(U$2,  , "Mid", EOMONTH($A221, 0))</f>
        <v>390</v>
      </c>
      <c r="V221" s="127">
        <f t="shared" si="123"/>
        <v>45</v>
      </c>
      <c r="W221" s="127">
        <f t="shared" si="124"/>
        <v>0</v>
      </c>
      <c r="X221" s="151">
        <f>_xll.GetPrice(X$2,  , "Mid", EOMONTH($A221, 0))</f>
        <v>415</v>
      </c>
      <c r="Y221" s="127">
        <f t="shared" si="125"/>
        <v>80</v>
      </c>
      <c r="Z221" s="127">
        <f t="shared" si="126"/>
        <v>25</v>
      </c>
      <c r="AA221" s="151">
        <f>_xll.GetPrice(AA$2,  , "Mid", EOMONTH($A221, 0))</f>
        <v>385</v>
      </c>
      <c r="AB221" s="127">
        <f t="shared" si="127"/>
        <v>-5</v>
      </c>
      <c r="AC221" s="151">
        <f>_xll.GetPrice(AC$2,  , "Mid", EOMONTH($A221, 0))</f>
        <v>383</v>
      </c>
      <c r="AD221" s="127">
        <f t="shared" si="128"/>
        <v>-7</v>
      </c>
      <c r="AE221" s="127">
        <f t="shared" si="129"/>
        <v>-2</v>
      </c>
      <c r="AF221" s="151">
        <f>_xll.GetPrice(AF$2,  , "Mid", EOMONTH($A221, 0))</f>
        <v>400</v>
      </c>
      <c r="AG221" s="127">
        <f t="shared" si="130"/>
        <v>-15</v>
      </c>
      <c r="AH221" s="127">
        <f t="shared" si="131"/>
        <v>17</v>
      </c>
      <c r="AI221" s="157">
        <f t="shared" si="99"/>
        <v>334.62678571428569</v>
      </c>
      <c r="AJ221" s="156">
        <f t="shared" si="100"/>
        <v>332.65839285714281</v>
      </c>
      <c r="AK221" s="156">
        <f t="shared" si="101"/>
        <v>339.54776785714284</v>
      </c>
      <c r="AL221" s="156">
        <f t="shared" si="102"/>
        <v>329.70580357142853</v>
      </c>
      <c r="AM221" s="156">
        <f t="shared" si="103"/>
        <v>354.31071428571431</v>
      </c>
      <c r="AN221" s="156">
        <f t="shared" si="104"/>
        <v>423.20446428571427</v>
      </c>
      <c r="AO221" s="156">
        <f t="shared" si="105"/>
        <v>364.15267857142857</v>
      </c>
      <c r="AP221" s="156">
        <f t="shared" si="106"/>
        <v>359.23169642857141</v>
      </c>
      <c r="AQ221" s="160">
        <f t="shared" si="107"/>
        <v>383.83660714285713</v>
      </c>
      <c r="AR221" s="156">
        <f t="shared" si="108"/>
        <v>383.83660714285713</v>
      </c>
      <c r="AS221" s="156">
        <f t="shared" si="109"/>
        <v>408.44151785714286</v>
      </c>
      <c r="AT221" s="156">
        <f t="shared" si="110"/>
        <v>378.91562499999998</v>
      </c>
      <c r="AU221" s="156">
        <f t="shared" si="111"/>
        <v>376.94723214285716</v>
      </c>
      <c r="AV221" s="156">
        <f t="shared" si="112"/>
        <v>393.67857142857144</v>
      </c>
    </row>
    <row r="222" spans="1:48" x14ac:dyDescent="0.3">
      <c r="A222" s="124">
        <v>40513</v>
      </c>
      <c r="B222" s="170">
        <f>_xll.GetPrice(B$2,  , "Mid", EOMONTH($A222, 0))</f>
        <v>385</v>
      </c>
      <c r="C222" s="151">
        <f>_xll.GetPrice(C$2,  , "Mid", EOMONTH($A222, 0))</f>
        <v>383</v>
      </c>
      <c r="D222" s="126">
        <f t="shared" si="113"/>
        <v>-2</v>
      </c>
      <c r="E222" s="151">
        <f>_xll.GetPrice(E$2,  , "Mid", EOMONTH($A222, 0))</f>
        <v>385</v>
      </c>
      <c r="F222" s="127">
        <f t="shared" si="114"/>
        <v>0</v>
      </c>
      <c r="G222" s="151">
        <f>_xll.GetPrice(G$2,  , "Mid", EOMONTH($A222, 0))</f>
        <v>365</v>
      </c>
      <c r="H222" s="127">
        <f t="shared" si="115"/>
        <v>-20</v>
      </c>
      <c r="I222" s="151">
        <f>_xll.GetPrice(I$2,  , "Mid", EOMONTH($A222, 0))</f>
        <v>405</v>
      </c>
      <c r="J222" s="127">
        <f t="shared" si="116"/>
        <v>20</v>
      </c>
      <c r="K222" s="151">
        <f>_xll.GetPrice(K$2,  , "Mid", EOMONTH($A222, 0))</f>
        <v>470</v>
      </c>
      <c r="L222" s="127">
        <f t="shared" si="117"/>
        <v>85</v>
      </c>
      <c r="M222" s="151">
        <f>_xll.GetPrice(M$2,  , "Mid", EOMONTH($A222, 0))</f>
        <v>405</v>
      </c>
      <c r="N222" s="127">
        <f t="shared" si="118"/>
        <v>20</v>
      </c>
      <c r="O222" s="127">
        <f t="shared" si="119"/>
        <v>0</v>
      </c>
      <c r="P222" s="151">
        <f>_xll.GetPrice(P$2,  , "Mid", EOMONTH($A222, 0))</f>
        <v>385</v>
      </c>
      <c r="Q222" s="127">
        <f t="shared" si="120"/>
        <v>20</v>
      </c>
      <c r="R222" s="127">
        <f t="shared" si="121"/>
        <v>-20</v>
      </c>
      <c r="S222" s="170">
        <f>_xll.GetPrice(S$2,  , "Mid", EOMONTH($A222, 0))</f>
        <v>440</v>
      </c>
      <c r="T222" s="126">
        <f t="shared" si="122"/>
        <v>55</v>
      </c>
      <c r="U222" s="151">
        <f>_xll.GetPrice(U$2,  , "Mid", EOMONTH($A222, 0))</f>
        <v>430</v>
      </c>
      <c r="V222" s="127">
        <f t="shared" si="123"/>
        <v>45</v>
      </c>
      <c r="W222" s="127">
        <f t="shared" si="124"/>
        <v>-10</v>
      </c>
      <c r="X222" s="151">
        <f>_xll.GetPrice(X$2,  , "Mid", EOMONTH($A222, 0))</f>
        <v>420</v>
      </c>
      <c r="Y222" s="127">
        <f t="shared" si="125"/>
        <v>55</v>
      </c>
      <c r="Z222" s="127">
        <f t="shared" si="126"/>
        <v>-20</v>
      </c>
      <c r="AA222" s="151">
        <f>_xll.GetPrice(AA$2,  , "Mid", EOMONTH($A222, 0))</f>
        <v>430</v>
      </c>
      <c r="AB222" s="127">
        <f t="shared" si="127"/>
        <v>-10</v>
      </c>
      <c r="AC222" s="151">
        <f>_xll.GetPrice(AC$2,  , "Mid", EOMONTH($A222, 0))</f>
        <v>415</v>
      </c>
      <c r="AD222" s="127">
        <f t="shared" si="128"/>
        <v>-15</v>
      </c>
      <c r="AE222" s="127">
        <f t="shared" si="129"/>
        <v>-15</v>
      </c>
      <c r="AF222" s="151">
        <f>_xll.GetPrice(AF$2,  , "Mid", EOMONTH($A222, 0))</f>
        <v>410</v>
      </c>
      <c r="AG222" s="127">
        <f t="shared" si="130"/>
        <v>-10</v>
      </c>
      <c r="AH222" s="127">
        <f t="shared" si="131"/>
        <v>-5</v>
      </c>
      <c r="AI222" s="157">
        <f t="shared" si="99"/>
        <v>378.91562499999998</v>
      </c>
      <c r="AJ222" s="156">
        <f t="shared" si="100"/>
        <v>376.94723214285716</v>
      </c>
      <c r="AK222" s="156">
        <f t="shared" si="101"/>
        <v>378.91562499999998</v>
      </c>
      <c r="AL222" s="156">
        <f t="shared" si="102"/>
        <v>359.23169642857141</v>
      </c>
      <c r="AM222" s="156">
        <f t="shared" si="103"/>
        <v>398.59955357142854</v>
      </c>
      <c r="AN222" s="156">
        <f t="shared" si="104"/>
        <v>462.5723214285714</v>
      </c>
      <c r="AO222" s="156">
        <f t="shared" si="105"/>
        <v>398.59955357142854</v>
      </c>
      <c r="AP222" s="156">
        <f t="shared" si="106"/>
        <v>378.91562499999998</v>
      </c>
      <c r="AQ222" s="160">
        <f t="shared" si="107"/>
        <v>433.04642857142852</v>
      </c>
      <c r="AR222" s="156">
        <f t="shared" si="108"/>
        <v>423.20446428571427</v>
      </c>
      <c r="AS222" s="156">
        <f t="shared" si="109"/>
        <v>413.36249999999995</v>
      </c>
      <c r="AT222" s="156">
        <f t="shared" si="110"/>
        <v>423.20446428571427</v>
      </c>
      <c r="AU222" s="156">
        <f t="shared" si="111"/>
        <v>408.44151785714286</v>
      </c>
      <c r="AV222" s="156">
        <f t="shared" si="112"/>
        <v>403.5205357142857</v>
      </c>
    </row>
    <row r="223" spans="1:48" x14ac:dyDescent="0.3">
      <c r="A223" s="124">
        <v>40544</v>
      </c>
      <c r="B223" s="170">
        <f>_xll.GetPrice(B$2,  , "Mid", EOMONTH($A223, 0))</f>
        <v>440</v>
      </c>
      <c r="C223" s="151">
        <f>_xll.GetPrice(C$2,  , "Mid", EOMONTH($A223, 0))</f>
        <v>438</v>
      </c>
      <c r="D223" s="126">
        <f t="shared" si="113"/>
        <v>-2</v>
      </c>
      <c r="E223" s="151">
        <f>_xll.GetPrice(E$2,  , "Mid", EOMONTH($A223, 0))</f>
        <v>440</v>
      </c>
      <c r="F223" s="127">
        <f t="shared" si="114"/>
        <v>0</v>
      </c>
      <c r="G223" s="151">
        <f>_xll.GetPrice(G$2,  , "Mid", EOMONTH($A223, 0))</f>
        <v>440</v>
      </c>
      <c r="H223" s="127">
        <f t="shared" si="115"/>
        <v>0</v>
      </c>
      <c r="I223" s="151">
        <f>_xll.GetPrice(I$2,  , "Mid", EOMONTH($A223, 0))</f>
        <v>470</v>
      </c>
      <c r="J223" s="127">
        <f t="shared" si="116"/>
        <v>30</v>
      </c>
      <c r="K223" s="151">
        <f>_xll.GetPrice(K$2,  , "Mid", EOMONTH($A223, 0))</f>
        <v>520</v>
      </c>
      <c r="L223" s="127">
        <f t="shared" si="117"/>
        <v>80</v>
      </c>
      <c r="M223" s="151">
        <f>_xll.GetPrice(M$2,  , "Mid", EOMONTH($A223, 0))</f>
        <v>480</v>
      </c>
      <c r="N223" s="127">
        <f t="shared" si="118"/>
        <v>40</v>
      </c>
      <c r="O223" s="127">
        <f t="shared" si="119"/>
        <v>10</v>
      </c>
      <c r="P223" s="151">
        <f>_xll.GetPrice(P$2,  , "Mid", EOMONTH($A223, 0))</f>
        <v>470</v>
      </c>
      <c r="Q223" s="127">
        <f t="shared" si="120"/>
        <v>30</v>
      </c>
      <c r="R223" s="127">
        <f t="shared" si="121"/>
        <v>0</v>
      </c>
      <c r="S223" s="170">
        <f>_xll.GetPrice(S$2,  , "Mid", EOMONTH($A223, 0))</f>
        <v>495</v>
      </c>
      <c r="T223" s="126">
        <f t="shared" si="122"/>
        <v>55</v>
      </c>
      <c r="U223" s="151">
        <f>_xll.GetPrice(U$2,  , "Mid", EOMONTH($A223, 0))</f>
        <v>500</v>
      </c>
      <c r="V223" s="127">
        <f t="shared" si="123"/>
        <v>60</v>
      </c>
      <c r="W223" s="127">
        <f t="shared" si="124"/>
        <v>5</v>
      </c>
      <c r="X223" s="151">
        <f>_xll.GetPrice(X$2,  , "Mid", EOMONTH($A223, 0))</f>
        <v>480</v>
      </c>
      <c r="Y223" s="127">
        <f t="shared" si="125"/>
        <v>40</v>
      </c>
      <c r="Z223" s="127">
        <f t="shared" si="126"/>
        <v>-15</v>
      </c>
      <c r="AA223" s="151">
        <f>_xll.GetPrice(AA$2,  , "Mid", EOMONTH($A223, 0))</f>
        <v>490</v>
      </c>
      <c r="AB223" s="127">
        <f t="shared" si="127"/>
        <v>-5</v>
      </c>
      <c r="AC223" s="151">
        <f>_xll.GetPrice(AC$2,  , "Mid", EOMONTH($A223, 0))</f>
        <v>480</v>
      </c>
      <c r="AD223" s="127">
        <f t="shared" si="128"/>
        <v>-20</v>
      </c>
      <c r="AE223" s="127">
        <f t="shared" si="129"/>
        <v>-10</v>
      </c>
      <c r="AF223" s="151">
        <f>_xll.GetPrice(AF$2,  , "Mid", EOMONTH($A223, 0))</f>
        <v>470</v>
      </c>
      <c r="AG223" s="127">
        <f t="shared" si="130"/>
        <v>-10</v>
      </c>
      <c r="AH223" s="127">
        <f t="shared" si="131"/>
        <v>-10</v>
      </c>
      <c r="AI223" s="157">
        <f t="shared" si="99"/>
        <v>433.04642857142852</v>
      </c>
      <c r="AJ223" s="156">
        <f t="shared" si="100"/>
        <v>431.0780357142857</v>
      </c>
      <c r="AK223" s="156">
        <f t="shared" si="101"/>
        <v>433.04642857142852</v>
      </c>
      <c r="AL223" s="156">
        <f t="shared" si="102"/>
        <v>433.04642857142852</v>
      </c>
      <c r="AM223" s="156">
        <f t="shared" si="103"/>
        <v>462.5723214285714</v>
      </c>
      <c r="AN223" s="156">
        <f t="shared" si="104"/>
        <v>511.78214285714284</v>
      </c>
      <c r="AO223" s="156">
        <f t="shared" si="105"/>
        <v>472.41428571428565</v>
      </c>
      <c r="AP223" s="156">
        <f t="shared" si="106"/>
        <v>462.5723214285714</v>
      </c>
      <c r="AQ223" s="160">
        <f t="shared" si="107"/>
        <v>487.17723214285712</v>
      </c>
      <c r="AR223" s="156">
        <f t="shared" si="108"/>
        <v>492.09821428571428</v>
      </c>
      <c r="AS223" s="156">
        <f t="shared" si="109"/>
        <v>472.41428571428565</v>
      </c>
      <c r="AT223" s="156">
        <f t="shared" si="110"/>
        <v>482.25624999999997</v>
      </c>
      <c r="AU223" s="156">
        <f t="shared" si="111"/>
        <v>472.41428571428565</v>
      </c>
      <c r="AV223" s="156">
        <f t="shared" si="112"/>
        <v>462.5723214285714</v>
      </c>
    </row>
    <row r="224" spans="1:48" x14ac:dyDescent="0.3">
      <c r="A224" s="124">
        <v>40575</v>
      </c>
      <c r="B224" s="170">
        <f>_xll.GetPrice(B$2,  , "Mid", EOMONTH($A224, 0))</f>
        <v>425</v>
      </c>
      <c r="C224" s="151">
        <f>_xll.GetPrice(C$2,  , "Mid", EOMONTH($A224, 0))</f>
        <v>423</v>
      </c>
      <c r="D224" s="126">
        <f t="shared" si="113"/>
        <v>-2</v>
      </c>
      <c r="E224" s="151">
        <f>_xll.GetPrice(E$2,  , "Mid", EOMONTH($A224, 0))</f>
        <v>415</v>
      </c>
      <c r="F224" s="127">
        <f t="shared" si="114"/>
        <v>-10</v>
      </c>
      <c r="G224" s="151">
        <f>_xll.GetPrice(G$2,  , "Mid", EOMONTH($A224, 0))</f>
        <v>400</v>
      </c>
      <c r="H224" s="127">
        <f t="shared" si="115"/>
        <v>-25</v>
      </c>
      <c r="I224" s="151">
        <f>_xll.GetPrice(I$2,  , "Mid", EOMONTH($A224, 0))</f>
        <v>455</v>
      </c>
      <c r="J224" s="127">
        <f t="shared" si="116"/>
        <v>30</v>
      </c>
      <c r="K224" s="151">
        <f>_xll.GetPrice(K$2,  , "Mid", EOMONTH($A224, 0))</f>
        <v>500</v>
      </c>
      <c r="L224" s="127">
        <f t="shared" si="117"/>
        <v>75</v>
      </c>
      <c r="M224" s="151">
        <f>_xll.GetPrice(M$2,  , "Mid", EOMONTH($A224, 0))</f>
        <v>455</v>
      </c>
      <c r="N224" s="127">
        <f t="shared" si="118"/>
        <v>40</v>
      </c>
      <c r="O224" s="127">
        <f t="shared" si="119"/>
        <v>0</v>
      </c>
      <c r="P224" s="151">
        <f>_xll.GetPrice(P$2,  , "Mid", EOMONTH($A224, 0))</f>
        <v>450</v>
      </c>
      <c r="Q224" s="127">
        <f t="shared" si="120"/>
        <v>50</v>
      </c>
      <c r="R224" s="127">
        <f t="shared" si="121"/>
        <v>-5</v>
      </c>
      <c r="S224" s="170">
        <f>_xll.GetPrice(S$2,  , "Mid", EOMONTH($A224, 0))</f>
        <v>485</v>
      </c>
      <c r="T224" s="126">
        <f t="shared" si="122"/>
        <v>60</v>
      </c>
      <c r="U224" s="151">
        <f>_xll.GetPrice(U$2,  , "Mid", EOMONTH($A224, 0))</f>
        <v>475</v>
      </c>
      <c r="V224" s="127">
        <f t="shared" si="123"/>
        <v>60</v>
      </c>
      <c r="W224" s="127">
        <f t="shared" si="124"/>
        <v>-10</v>
      </c>
      <c r="X224" s="151">
        <f>_xll.GetPrice(X$2,  , "Mid", EOMONTH($A224, 0))</f>
        <v>460</v>
      </c>
      <c r="Y224" s="127">
        <f t="shared" si="125"/>
        <v>60</v>
      </c>
      <c r="Z224" s="127">
        <f t="shared" si="126"/>
        <v>-25</v>
      </c>
      <c r="AA224" s="151">
        <f>_xll.GetPrice(AA$2,  , "Mid", EOMONTH($A224, 0))</f>
        <v>475</v>
      </c>
      <c r="AB224" s="127">
        <f t="shared" si="127"/>
        <v>-10</v>
      </c>
      <c r="AC224" s="151">
        <f>_xll.GetPrice(AC$2,  , "Mid", EOMONTH($A224, 0))</f>
        <v>455</v>
      </c>
      <c r="AD224" s="127">
        <f t="shared" si="128"/>
        <v>-20</v>
      </c>
      <c r="AE224" s="127">
        <f t="shared" si="129"/>
        <v>-20</v>
      </c>
      <c r="AF224" s="151">
        <f>_xll.GetPrice(AF$2,  , "Mid", EOMONTH($A224, 0))</f>
        <v>450</v>
      </c>
      <c r="AG224" s="127">
        <f t="shared" si="130"/>
        <v>-10</v>
      </c>
      <c r="AH224" s="127">
        <f t="shared" si="131"/>
        <v>-5</v>
      </c>
      <c r="AI224" s="157">
        <f t="shared" si="99"/>
        <v>418.28348214285711</v>
      </c>
      <c r="AJ224" s="156">
        <f t="shared" si="100"/>
        <v>416.31508928571424</v>
      </c>
      <c r="AK224" s="156">
        <f t="shared" si="101"/>
        <v>408.44151785714286</v>
      </c>
      <c r="AL224" s="156">
        <f t="shared" si="102"/>
        <v>393.67857142857144</v>
      </c>
      <c r="AM224" s="156">
        <f t="shared" si="103"/>
        <v>447.80937499999999</v>
      </c>
      <c r="AN224" s="156">
        <f t="shared" si="104"/>
        <v>492.09821428571428</v>
      </c>
      <c r="AO224" s="156">
        <f t="shared" si="105"/>
        <v>447.80937499999999</v>
      </c>
      <c r="AP224" s="156">
        <f t="shared" si="106"/>
        <v>442.88839285714283</v>
      </c>
      <c r="AQ224" s="160">
        <f t="shared" si="107"/>
        <v>477.33526785714287</v>
      </c>
      <c r="AR224" s="156">
        <f t="shared" si="108"/>
        <v>467.49330357142856</v>
      </c>
      <c r="AS224" s="156">
        <f t="shared" si="109"/>
        <v>452.73035714285709</v>
      </c>
      <c r="AT224" s="156">
        <f t="shared" si="110"/>
        <v>467.49330357142856</v>
      </c>
      <c r="AU224" s="156">
        <f t="shared" si="111"/>
        <v>447.80937499999999</v>
      </c>
      <c r="AV224" s="156">
        <f t="shared" si="112"/>
        <v>442.88839285714283</v>
      </c>
    </row>
    <row r="225" spans="1:48" x14ac:dyDescent="0.3">
      <c r="A225" s="124">
        <v>40603</v>
      </c>
      <c r="B225" s="170">
        <f>_xll.GetPrice(B$2,  , "Mid", EOMONTH($A225, 0))</f>
        <v>425</v>
      </c>
      <c r="C225" s="151">
        <f>_xll.GetPrice(C$2,  , "Mid", EOMONTH($A225, 0))</f>
        <v>423</v>
      </c>
      <c r="D225" s="126">
        <f t="shared" si="113"/>
        <v>-2</v>
      </c>
      <c r="E225" s="151">
        <f>_xll.GetPrice(E$2,  , "Mid", EOMONTH($A225, 0))</f>
        <v>415</v>
      </c>
      <c r="F225" s="127">
        <f t="shared" si="114"/>
        <v>-10</v>
      </c>
      <c r="G225" s="151">
        <f>_xll.GetPrice(G$2,  , "Mid", EOMONTH($A225, 0))</f>
        <v>410</v>
      </c>
      <c r="H225" s="127">
        <f t="shared" si="115"/>
        <v>-15</v>
      </c>
      <c r="I225" s="151">
        <f>_xll.GetPrice(I$2,  , "Mid", EOMONTH($A225, 0))</f>
        <v>455</v>
      </c>
      <c r="J225" s="127">
        <f t="shared" si="116"/>
        <v>30</v>
      </c>
      <c r="K225" s="151">
        <f>_xll.GetPrice(K$2,  , "Mid", EOMONTH($A225, 0))</f>
        <v>500</v>
      </c>
      <c r="L225" s="127">
        <f t="shared" si="117"/>
        <v>75</v>
      </c>
      <c r="M225" s="151">
        <f>_xll.GetPrice(M$2,  , "Mid", EOMONTH($A225, 0))</f>
        <v>455</v>
      </c>
      <c r="N225" s="127">
        <f t="shared" si="118"/>
        <v>40</v>
      </c>
      <c r="O225" s="127">
        <f t="shared" si="119"/>
        <v>0</v>
      </c>
      <c r="P225" s="151">
        <f>_xll.GetPrice(P$2,  , "Mid", EOMONTH($A225, 0))</f>
        <v>445</v>
      </c>
      <c r="Q225" s="127">
        <f t="shared" si="120"/>
        <v>35</v>
      </c>
      <c r="R225" s="127">
        <f t="shared" si="121"/>
        <v>-10</v>
      </c>
      <c r="S225" s="170">
        <f>_xll.GetPrice(S$2,  , "Mid", EOMONTH($A225, 0))</f>
        <v>485</v>
      </c>
      <c r="T225" s="126">
        <f t="shared" si="122"/>
        <v>60</v>
      </c>
      <c r="U225" s="151">
        <f>_xll.GetPrice(U$2,  , "Mid", EOMONTH($A225, 0))</f>
        <v>475</v>
      </c>
      <c r="V225" s="127">
        <f t="shared" si="123"/>
        <v>60</v>
      </c>
      <c r="W225" s="127">
        <f t="shared" si="124"/>
        <v>-10</v>
      </c>
      <c r="X225" s="151">
        <f>_xll.GetPrice(X$2,  , "Mid", EOMONTH($A225, 0))</f>
        <v>445</v>
      </c>
      <c r="Y225" s="127">
        <f t="shared" si="125"/>
        <v>35</v>
      </c>
      <c r="Z225" s="127">
        <f t="shared" si="126"/>
        <v>-40</v>
      </c>
      <c r="AA225" s="151">
        <f>_xll.GetPrice(AA$2,  , "Mid", EOMONTH($A225, 0))</f>
        <v>475</v>
      </c>
      <c r="AB225" s="127">
        <f t="shared" si="127"/>
        <v>-10</v>
      </c>
      <c r="AC225" s="151">
        <f>_xll.GetPrice(AC$2,  , "Mid", EOMONTH($A225, 0))</f>
        <v>455</v>
      </c>
      <c r="AD225" s="127">
        <f t="shared" si="128"/>
        <v>-20</v>
      </c>
      <c r="AE225" s="127">
        <f t="shared" si="129"/>
        <v>-20</v>
      </c>
      <c r="AF225" s="151">
        <f>_xll.GetPrice(AF$2,  , "Mid", EOMONTH($A225, 0))</f>
        <v>445</v>
      </c>
      <c r="AG225" s="127">
        <f t="shared" si="130"/>
        <v>0</v>
      </c>
      <c r="AH225" s="127">
        <f t="shared" si="131"/>
        <v>-10</v>
      </c>
      <c r="AI225" s="157">
        <f t="shared" si="99"/>
        <v>418.28348214285711</v>
      </c>
      <c r="AJ225" s="156">
        <f t="shared" si="100"/>
        <v>416.31508928571424</v>
      </c>
      <c r="AK225" s="156">
        <f t="shared" si="101"/>
        <v>408.44151785714286</v>
      </c>
      <c r="AL225" s="156">
        <f t="shared" si="102"/>
        <v>403.5205357142857</v>
      </c>
      <c r="AM225" s="156">
        <f t="shared" si="103"/>
        <v>447.80937499999999</v>
      </c>
      <c r="AN225" s="156">
        <f t="shared" si="104"/>
        <v>492.09821428571428</v>
      </c>
      <c r="AO225" s="156">
        <f t="shared" si="105"/>
        <v>447.80937499999999</v>
      </c>
      <c r="AP225" s="156">
        <f t="shared" si="106"/>
        <v>437.96741071428568</v>
      </c>
      <c r="AQ225" s="160">
        <f t="shared" si="107"/>
        <v>477.33526785714287</v>
      </c>
      <c r="AR225" s="156">
        <f t="shared" si="108"/>
        <v>467.49330357142856</v>
      </c>
      <c r="AS225" s="156">
        <f t="shared" si="109"/>
        <v>437.96741071428568</v>
      </c>
      <c r="AT225" s="156">
        <f t="shared" si="110"/>
        <v>467.49330357142856</v>
      </c>
      <c r="AU225" s="156">
        <f t="shared" si="111"/>
        <v>447.80937499999999</v>
      </c>
      <c r="AV225" s="156">
        <f t="shared" si="112"/>
        <v>437.96741071428568</v>
      </c>
    </row>
    <row r="226" spans="1:48" x14ac:dyDescent="0.3">
      <c r="A226" s="124">
        <v>40634</v>
      </c>
      <c r="B226" s="170">
        <f>_xll.GetPrice(B$2,  , "Mid", EOMONTH($A226, 0))</f>
        <v>425</v>
      </c>
      <c r="C226" s="151">
        <f>_xll.GetPrice(C$2,  , "Mid", EOMONTH($A226, 0))</f>
        <v>423</v>
      </c>
      <c r="D226" s="126">
        <f t="shared" si="113"/>
        <v>-2</v>
      </c>
      <c r="E226" s="151">
        <f>_xll.GetPrice(E$2,  , "Mid", EOMONTH($A226, 0))</f>
        <v>410</v>
      </c>
      <c r="F226" s="127">
        <f t="shared" si="114"/>
        <v>-15</v>
      </c>
      <c r="G226" s="151">
        <f>_xll.GetPrice(G$2,  , "Mid", EOMONTH($A226, 0))</f>
        <v>395</v>
      </c>
      <c r="H226" s="127">
        <f t="shared" si="115"/>
        <v>-30</v>
      </c>
      <c r="I226" s="151">
        <f>_xll.GetPrice(I$2,  , "Mid", EOMONTH($A226, 0))</f>
        <v>455</v>
      </c>
      <c r="J226" s="127">
        <f t="shared" si="116"/>
        <v>30</v>
      </c>
      <c r="K226" s="151">
        <f>_xll.GetPrice(K$2,  , "Mid", EOMONTH($A226, 0))</f>
        <v>510</v>
      </c>
      <c r="L226" s="127">
        <f t="shared" si="117"/>
        <v>85</v>
      </c>
      <c r="M226" s="151">
        <f>_xll.GetPrice(M$2,  , "Mid", EOMONTH($A226, 0))</f>
        <v>455</v>
      </c>
      <c r="N226" s="127">
        <f t="shared" si="118"/>
        <v>45</v>
      </c>
      <c r="O226" s="127">
        <f t="shared" si="119"/>
        <v>0</v>
      </c>
      <c r="P226" s="151">
        <f>_xll.GetPrice(P$2,  , "Mid", EOMONTH($A226, 0))</f>
        <v>440</v>
      </c>
      <c r="Q226" s="127">
        <f t="shared" si="120"/>
        <v>45</v>
      </c>
      <c r="R226" s="127">
        <f t="shared" si="121"/>
        <v>-15</v>
      </c>
      <c r="S226" s="170">
        <f>_xll.GetPrice(S$2,  , "Mid", EOMONTH($A226, 0))</f>
        <v>495</v>
      </c>
      <c r="T226" s="126">
        <f t="shared" si="122"/>
        <v>70</v>
      </c>
      <c r="U226" s="151">
        <f>_xll.GetPrice(U$2,  , "Mid", EOMONTH($A226, 0))</f>
        <v>495</v>
      </c>
      <c r="V226" s="127">
        <f t="shared" si="123"/>
        <v>85</v>
      </c>
      <c r="W226" s="127">
        <f t="shared" si="124"/>
        <v>0</v>
      </c>
      <c r="X226" s="151">
        <f>_xll.GetPrice(X$2,  , "Mid", EOMONTH($A226, 0))</f>
        <v>445</v>
      </c>
      <c r="Y226" s="127">
        <f t="shared" si="125"/>
        <v>50</v>
      </c>
      <c r="Z226" s="127">
        <f t="shared" si="126"/>
        <v>-50</v>
      </c>
      <c r="AA226" s="151">
        <f>_xll.GetPrice(AA$2,  , "Mid", EOMONTH($A226, 0))</f>
        <v>485</v>
      </c>
      <c r="AB226" s="127">
        <f t="shared" si="127"/>
        <v>-10</v>
      </c>
      <c r="AC226" s="151">
        <f>_xll.GetPrice(AC$2,  , "Mid", EOMONTH($A226, 0))</f>
        <v>465</v>
      </c>
      <c r="AD226" s="127">
        <f t="shared" si="128"/>
        <v>-30</v>
      </c>
      <c r="AE226" s="127">
        <f t="shared" si="129"/>
        <v>-20</v>
      </c>
      <c r="AF226" s="151">
        <f>_xll.GetPrice(AF$2,  , "Mid", EOMONTH($A226, 0))</f>
        <v>445</v>
      </c>
      <c r="AG226" s="127">
        <f t="shared" si="130"/>
        <v>0</v>
      </c>
      <c r="AH226" s="127">
        <f t="shared" si="131"/>
        <v>-20</v>
      </c>
      <c r="AI226" s="157">
        <f t="shared" si="99"/>
        <v>418.28348214285711</v>
      </c>
      <c r="AJ226" s="156">
        <f t="shared" si="100"/>
        <v>416.31508928571424</v>
      </c>
      <c r="AK226" s="156">
        <f t="shared" si="101"/>
        <v>403.5205357142857</v>
      </c>
      <c r="AL226" s="156">
        <f t="shared" si="102"/>
        <v>388.75758928571429</v>
      </c>
      <c r="AM226" s="156">
        <f t="shared" si="103"/>
        <v>447.80937499999999</v>
      </c>
      <c r="AN226" s="156">
        <f t="shared" si="104"/>
        <v>501.94017857142853</v>
      </c>
      <c r="AO226" s="156">
        <f t="shared" si="105"/>
        <v>447.80937499999999</v>
      </c>
      <c r="AP226" s="156">
        <f t="shared" si="106"/>
        <v>433.04642857142852</v>
      </c>
      <c r="AQ226" s="160">
        <f t="shared" si="107"/>
        <v>487.17723214285712</v>
      </c>
      <c r="AR226" s="156">
        <f t="shared" si="108"/>
        <v>487.17723214285712</v>
      </c>
      <c r="AS226" s="156">
        <f t="shared" si="109"/>
        <v>437.96741071428568</v>
      </c>
      <c r="AT226" s="156">
        <f t="shared" si="110"/>
        <v>477.33526785714287</v>
      </c>
      <c r="AU226" s="156">
        <f t="shared" si="111"/>
        <v>457.6513392857143</v>
      </c>
      <c r="AV226" s="156">
        <f t="shared" si="112"/>
        <v>437.96741071428568</v>
      </c>
    </row>
    <row r="227" spans="1:48" x14ac:dyDescent="0.3">
      <c r="A227" s="124">
        <v>40664</v>
      </c>
      <c r="B227" s="170">
        <f>_xll.GetPrice(B$2,  , "Mid", EOMONTH($A227, 0))</f>
        <v>405</v>
      </c>
      <c r="C227" s="151">
        <f>_xll.GetPrice(C$2,  , "Mid", EOMONTH($A227, 0))</f>
        <v>403</v>
      </c>
      <c r="D227" s="126">
        <f t="shared" si="113"/>
        <v>-2</v>
      </c>
      <c r="E227" s="151">
        <f>_xll.GetPrice(E$2,  , "Mid", EOMONTH($A227, 0))</f>
        <v>395</v>
      </c>
      <c r="F227" s="127">
        <f t="shared" si="114"/>
        <v>-10</v>
      </c>
      <c r="G227" s="151">
        <f>_xll.GetPrice(G$2,  , "Mid", EOMONTH($A227, 0))</f>
        <v>410</v>
      </c>
      <c r="H227" s="127">
        <f t="shared" si="115"/>
        <v>5</v>
      </c>
      <c r="I227" s="151">
        <f>_xll.GetPrice(I$2,  , "Mid", EOMONTH($A227, 0))</f>
        <v>435</v>
      </c>
      <c r="J227" s="127">
        <f t="shared" si="116"/>
        <v>30</v>
      </c>
      <c r="K227" s="151">
        <f>_xll.GetPrice(K$2,  , "Mid", EOMONTH($A227, 0))</f>
        <v>500</v>
      </c>
      <c r="L227" s="127">
        <f t="shared" si="117"/>
        <v>95</v>
      </c>
      <c r="M227" s="151">
        <f>_xll.GetPrice(M$2,  , "Mid", EOMONTH($A227, 0))</f>
        <v>435</v>
      </c>
      <c r="N227" s="127">
        <f t="shared" si="118"/>
        <v>40</v>
      </c>
      <c r="O227" s="127">
        <f t="shared" si="119"/>
        <v>0</v>
      </c>
      <c r="P227" s="151">
        <f>_xll.GetPrice(P$2,  , "Mid", EOMONTH($A227, 0))</f>
        <v>435</v>
      </c>
      <c r="Q227" s="127">
        <f t="shared" si="120"/>
        <v>25</v>
      </c>
      <c r="R227" s="127">
        <f t="shared" si="121"/>
        <v>0</v>
      </c>
      <c r="S227" s="170">
        <f>_xll.GetPrice(S$2,  , "Mid", EOMONTH($A227, 0))</f>
        <v>490</v>
      </c>
      <c r="T227" s="126">
        <f t="shared" si="122"/>
        <v>85</v>
      </c>
      <c r="U227" s="151">
        <f>_xll.GetPrice(U$2,  , "Mid", EOMONTH($A227, 0))</f>
        <v>495</v>
      </c>
      <c r="V227" s="127">
        <f t="shared" si="123"/>
        <v>100</v>
      </c>
      <c r="W227" s="127">
        <f t="shared" si="124"/>
        <v>5</v>
      </c>
      <c r="X227" s="151">
        <f>_xll.GetPrice(X$2,  , "Mid", EOMONTH($A227, 0))</f>
        <v>445</v>
      </c>
      <c r="Y227" s="127">
        <f t="shared" si="125"/>
        <v>35</v>
      </c>
      <c r="Z227" s="127">
        <f t="shared" si="126"/>
        <v>-45</v>
      </c>
      <c r="AA227" s="151">
        <f>_xll.GetPrice(AA$2,  , "Mid", EOMONTH($A227, 0))</f>
        <v>480</v>
      </c>
      <c r="AB227" s="127">
        <f t="shared" si="127"/>
        <v>-10</v>
      </c>
      <c r="AC227" s="151">
        <f>_xll.GetPrice(AC$2,  , "Mid", EOMONTH($A227, 0))</f>
        <v>465</v>
      </c>
      <c r="AD227" s="127">
        <f t="shared" si="128"/>
        <v>-30</v>
      </c>
      <c r="AE227" s="127">
        <f t="shared" si="129"/>
        <v>-15</v>
      </c>
      <c r="AF227" s="151">
        <f>_xll.GetPrice(AF$2,  , "Mid", EOMONTH($A227, 0))</f>
        <v>445</v>
      </c>
      <c r="AG227" s="127">
        <f t="shared" si="130"/>
        <v>0</v>
      </c>
      <c r="AH227" s="127">
        <f t="shared" si="131"/>
        <v>-20</v>
      </c>
      <c r="AI227" s="157">
        <f t="shared" si="99"/>
        <v>398.59955357142854</v>
      </c>
      <c r="AJ227" s="156">
        <f t="shared" si="100"/>
        <v>396.63116071428567</v>
      </c>
      <c r="AK227" s="156">
        <f t="shared" si="101"/>
        <v>388.75758928571429</v>
      </c>
      <c r="AL227" s="156">
        <f t="shared" si="102"/>
        <v>403.5205357142857</v>
      </c>
      <c r="AM227" s="156">
        <f t="shared" si="103"/>
        <v>428.12544642857142</v>
      </c>
      <c r="AN227" s="156">
        <f t="shared" si="104"/>
        <v>492.09821428571428</v>
      </c>
      <c r="AO227" s="156">
        <f t="shared" si="105"/>
        <v>428.12544642857142</v>
      </c>
      <c r="AP227" s="156">
        <f t="shared" si="106"/>
        <v>428.12544642857142</v>
      </c>
      <c r="AQ227" s="160">
        <f t="shared" si="107"/>
        <v>482.25624999999997</v>
      </c>
      <c r="AR227" s="156">
        <f t="shared" si="108"/>
        <v>487.17723214285712</v>
      </c>
      <c r="AS227" s="156">
        <f t="shared" si="109"/>
        <v>437.96741071428568</v>
      </c>
      <c r="AT227" s="156">
        <f t="shared" si="110"/>
        <v>472.41428571428565</v>
      </c>
      <c r="AU227" s="156">
        <f t="shared" si="111"/>
        <v>457.6513392857143</v>
      </c>
      <c r="AV227" s="156">
        <f t="shared" si="112"/>
        <v>437.96741071428568</v>
      </c>
    </row>
    <row r="228" spans="1:48" x14ac:dyDescent="0.3">
      <c r="A228" s="124">
        <v>40695</v>
      </c>
      <c r="B228" s="170">
        <f>_xll.GetPrice(B$2,  , "Mid", EOMONTH($A228, 0))</f>
        <v>420</v>
      </c>
      <c r="C228" s="151">
        <f>_xll.GetPrice(C$2,  , "Mid", EOMONTH($A228, 0))</f>
        <v>418</v>
      </c>
      <c r="D228" s="126">
        <f t="shared" si="113"/>
        <v>-2</v>
      </c>
      <c r="E228" s="151">
        <f>_xll.GetPrice(E$2,  , "Mid", EOMONTH($A228, 0))</f>
        <v>415</v>
      </c>
      <c r="F228" s="127">
        <f t="shared" si="114"/>
        <v>-5</v>
      </c>
      <c r="G228" s="151">
        <f>_xll.GetPrice(G$2,  , "Mid", EOMONTH($A228, 0))</f>
        <v>415</v>
      </c>
      <c r="H228" s="127">
        <f t="shared" si="115"/>
        <v>-5</v>
      </c>
      <c r="I228" s="151">
        <f>_xll.GetPrice(I$2,  , "Mid", EOMONTH($A228, 0))</f>
        <v>450</v>
      </c>
      <c r="J228" s="127">
        <f t="shared" si="116"/>
        <v>30</v>
      </c>
      <c r="K228" s="151">
        <f>_xll.GetPrice(K$2,  , "Mid", EOMONTH($A228, 0))</f>
        <v>520</v>
      </c>
      <c r="L228" s="127">
        <f t="shared" si="117"/>
        <v>100</v>
      </c>
      <c r="M228" s="151">
        <f>_xll.GetPrice(M$2,  , "Mid", EOMONTH($A228, 0))</f>
        <v>455</v>
      </c>
      <c r="N228" s="127">
        <f t="shared" si="118"/>
        <v>40</v>
      </c>
      <c r="O228" s="127">
        <f t="shared" si="119"/>
        <v>5</v>
      </c>
      <c r="P228" s="151">
        <f>_xll.GetPrice(P$2,  , "Mid", EOMONTH($A228, 0))</f>
        <v>445</v>
      </c>
      <c r="Q228" s="127">
        <f t="shared" si="120"/>
        <v>30</v>
      </c>
      <c r="R228" s="127">
        <f t="shared" si="121"/>
        <v>-5</v>
      </c>
      <c r="S228" s="170">
        <f>_xll.GetPrice(S$2,  , "Mid", EOMONTH($A228, 0))</f>
        <v>510</v>
      </c>
      <c r="T228" s="126">
        <f t="shared" si="122"/>
        <v>90</v>
      </c>
      <c r="U228" s="151">
        <f>_xll.GetPrice(U$2,  , "Mid", EOMONTH($A228, 0))</f>
        <v>510</v>
      </c>
      <c r="V228" s="127">
        <f t="shared" si="123"/>
        <v>95</v>
      </c>
      <c r="W228" s="127">
        <f t="shared" si="124"/>
        <v>0</v>
      </c>
      <c r="X228" s="151">
        <f>_xll.GetPrice(X$2,  , "Mid", EOMONTH($A228, 0))</f>
        <v>465</v>
      </c>
      <c r="Y228" s="127">
        <f t="shared" si="125"/>
        <v>50</v>
      </c>
      <c r="Z228" s="127">
        <f t="shared" si="126"/>
        <v>-45</v>
      </c>
      <c r="AA228" s="151">
        <f>_xll.GetPrice(AA$2,  , "Mid", EOMONTH($A228, 0))</f>
        <v>495</v>
      </c>
      <c r="AB228" s="127">
        <f t="shared" si="127"/>
        <v>-15</v>
      </c>
      <c r="AC228" s="151">
        <f>_xll.GetPrice(AC$2,  , "Mid", EOMONTH($A228, 0))</f>
        <v>480</v>
      </c>
      <c r="AD228" s="127">
        <f t="shared" si="128"/>
        <v>-30</v>
      </c>
      <c r="AE228" s="127">
        <f t="shared" si="129"/>
        <v>-15</v>
      </c>
      <c r="AF228" s="151">
        <f>_xll.GetPrice(AF$2,  , "Mid", EOMONTH($A228, 0))</f>
        <v>465</v>
      </c>
      <c r="AG228" s="127">
        <f t="shared" si="130"/>
        <v>0</v>
      </c>
      <c r="AH228" s="127">
        <f t="shared" si="131"/>
        <v>-15</v>
      </c>
      <c r="AI228" s="157">
        <f t="shared" si="99"/>
        <v>413.36249999999995</v>
      </c>
      <c r="AJ228" s="156">
        <f t="shared" si="100"/>
        <v>411.39410714285714</v>
      </c>
      <c r="AK228" s="156">
        <f t="shared" si="101"/>
        <v>408.44151785714286</v>
      </c>
      <c r="AL228" s="156">
        <f t="shared" si="102"/>
        <v>408.44151785714286</v>
      </c>
      <c r="AM228" s="156">
        <f t="shared" si="103"/>
        <v>442.88839285714283</v>
      </c>
      <c r="AN228" s="156">
        <f t="shared" si="104"/>
        <v>511.78214285714284</v>
      </c>
      <c r="AO228" s="156">
        <f t="shared" si="105"/>
        <v>447.80937499999999</v>
      </c>
      <c r="AP228" s="156">
        <f t="shared" si="106"/>
        <v>437.96741071428568</v>
      </c>
      <c r="AQ228" s="160">
        <f t="shared" si="107"/>
        <v>501.94017857142853</v>
      </c>
      <c r="AR228" s="156">
        <f t="shared" si="108"/>
        <v>501.94017857142853</v>
      </c>
      <c r="AS228" s="156">
        <f t="shared" si="109"/>
        <v>457.6513392857143</v>
      </c>
      <c r="AT228" s="156">
        <f t="shared" si="110"/>
        <v>487.17723214285712</v>
      </c>
      <c r="AU228" s="156">
        <f t="shared" si="111"/>
        <v>472.41428571428565</v>
      </c>
      <c r="AV228" s="156">
        <f t="shared" si="112"/>
        <v>457.6513392857143</v>
      </c>
    </row>
    <row r="229" spans="1:48" x14ac:dyDescent="0.3">
      <c r="A229" s="124">
        <v>40725</v>
      </c>
      <c r="B229" s="170">
        <f>_xll.GetPrice(B$2,  , "Mid", EOMONTH($A229, 0))</f>
        <v>420</v>
      </c>
      <c r="C229" s="151">
        <f>_xll.GetPrice(C$2,  , "Mid", EOMONTH($A229, 0))</f>
        <v>418</v>
      </c>
      <c r="D229" s="126">
        <f t="shared" si="113"/>
        <v>-2</v>
      </c>
      <c r="E229" s="151">
        <f>_xll.GetPrice(E$2,  , "Mid", EOMONTH($A229, 0))</f>
        <v>415</v>
      </c>
      <c r="F229" s="127">
        <f t="shared" si="114"/>
        <v>-5</v>
      </c>
      <c r="G229" s="151">
        <f>_xll.GetPrice(G$2,  , "Mid", EOMONTH($A229, 0))</f>
        <v>425</v>
      </c>
      <c r="H229" s="127">
        <f t="shared" si="115"/>
        <v>5</v>
      </c>
      <c r="I229" s="151">
        <f>_xll.GetPrice(I$2,  , "Mid", EOMONTH($A229, 0))</f>
        <v>450</v>
      </c>
      <c r="J229" s="127">
        <f t="shared" si="116"/>
        <v>30</v>
      </c>
      <c r="K229" s="151">
        <f>_xll.GetPrice(K$2,  , "Mid", EOMONTH($A229, 0))</f>
        <v>525</v>
      </c>
      <c r="L229" s="127">
        <f t="shared" si="117"/>
        <v>105</v>
      </c>
      <c r="M229" s="151">
        <f>_xll.GetPrice(M$2,  , "Mid", EOMONTH($A229, 0))</f>
        <v>465</v>
      </c>
      <c r="N229" s="127">
        <f t="shared" si="118"/>
        <v>50</v>
      </c>
      <c r="O229" s="127">
        <f t="shared" si="119"/>
        <v>15</v>
      </c>
      <c r="P229" s="151">
        <f>_xll.GetPrice(P$2,  , "Mid", EOMONTH($A229, 0))</f>
        <v>455</v>
      </c>
      <c r="Q229" s="127">
        <f t="shared" si="120"/>
        <v>30</v>
      </c>
      <c r="R229" s="127">
        <f t="shared" si="121"/>
        <v>5</v>
      </c>
      <c r="S229" s="170">
        <f>_xll.GetPrice(S$2,  , "Mid", EOMONTH($A229, 0))</f>
        <v>515</v>
      </c>
      <c r="T229" s="126">
        <f t="shared" si="122"/>
        <v>95</v>
      </c>
      <c r="U229" s="151">
        <f>_xll.GetPrice(U$2,  , "Mid", EOMONTH($A229, 0))</f>
        <v>515</v>
      </c>
      <c r="V229" s="127">
        <f t="shared" si="123"/>
        <v>100</v>
      </c>
      <c r="W229" s="127">
        <f t="shared" si="124"/>
        <v>0</v>
      </c>
      <c r="X229" s="151">
        <f>_xll.GetPrice(X$2,  , "Mid", EOMONTH($A229, 0))</f>
        <v>490</v>
      </c>
      <c r="Y229" s="127">
        <f t="shared" si="125"/>
        <v>65</v>
      </c>
      <c r="Z229" s="127">
        <f t="shared" si="126"/>
        <v>-25</v>
      </c>
      <c r="AA229" s="151">
        <f>_xll.GetPrice(AA$2,  , "Mid", EOMONTH($A229, 0))</f>
        <v>495</v>
      </c>
      <c r="AB229" s="127">
        <f t="shared" si="127"/>
        <v>-20</v>
      </c>
      <c r="AC229" s="151">
        <f>_xll.GetPrice(AC$2,  , "Mid", EOMONTH($A229, 0))</f>
        <v>485</v>
      </c>
      <c r="AD229" s="127">
        <f t="shared" si="128"/>
        <v>-30</v>
      </c>
      <c r="AE229" s="127">
        <f t="shared" si="129"/>
        <v>-10</v>
      </c>
      <c r="AF229" s="151">
        <f>_xll.GetPrice(AF$2,  , "Mid", EOMONTH($A229, 0))</f>
        <v>475</v>
      </c>
      <c r="AG229" s="127">
        <f t="shared" si="130"/>
        <v>-15</v>
      </c>
      <c r="AH229" s="127">
        <f t="shared" si="131"/>
        <v>-10</v>
      </c>
      <c r="AI229" s="157">
        <f t="shared" si="99"/>
        <v>413.36249999999995</v>
      </c>
      <c r="AJ229" s="156">
        <f t="shared" si="100"/>
        <v>411.39410714285714</v>
      </c>
      <c r="AK229" s="156">
        <f t="shared" si="101"/>
        <v>408.44151785714286</v>
      </c>
      <c r="AL229" s="156">
        <f t="shared" si="102"/>
        <v>418.28348214285711</v>
      </c>
      <c r="AM229" s="156">
        <f t="shared" si="103"/>
        <v>442.88839285714283</v>
      </c>
      <c r="AN229" s="156">
        <f t="shared" si="104"/>
        <v>516.703125</v>
      </c>
      <c r="AO229" s="156">
        <f t="shared" si="105"/>
        <v>457.6513392857143</v>
      </c>
      <c r="AP229" s="156">
        <f t="shared" si="106"/>
        <v>447.80937499999999</v>
      </c>
      <c r="AQ229" s="160">
        <f t="shared" si="107"/>
        <v>506.86116071428569</v>
      </c>
      <c r="AR229" s="156">
        <f t="shared" si="108"/>
        <v>506.86116071428569</v>
      </c>
      <c r="AS229" s="156">
        <f t="shared" si="109"/>
        <v>482.25624999999997</v>
      </c>
      <c r="AT229" s="156">
        <f t="shared" si="110"/>
        <v>487.17723214285712</v>
      </c>
      <c r="AU229" s="156">
        <f t="shared" si="111"/>
        <v>477.33526785714287</v>
      </c>
      <c r="AV229" s="156">
        <f t="shared" si="112"/>
        <v>467.49330357142856</v>
      </c>
    </row>
    <row r="230" spans="1:48" x14ac:dyDescent="0.3">
      <c r="A230" s="124">
        <v>40756</v>
      </c>
      <c r="B230" s="170">
        <f>_xll.GetPrice(B$2,  , "Mid", EOMONTH($A230, 0))</f>
        <v>420</v>
      </c>
      <c r="C230" s="151">
        <f>_xll.GetPrice(C$2,  , "Mid", EOMONTH($A230, 0))</f>
        <v>418</v>
      </c>
      <c r="D230" s="126">
        <f t="shared" si="113"/>
        <v>-2</v>
      </c>
      <c r="E230" s="151">
        <f>_xll.GetPrice(E$2,  , "Mid", EOMONTH($A230, 0))</f>
        <v>415</v>
      </c>
      <c r="F230" s="127">
        <f t="shared" si="114"/>
        <v>-5</v>
      </c>
      <c r="G230" s="151">
        <f>_xll.GetPrice(G$2,  , "Mid", EOMONTH($A230, 0))</f>
        <v>420</v>
      </c>
      <c r="H230" s="127">
        <f t="shared" si="115"/>
        <v>0</v>
      </c>
      <c r="I230" s="151">
        <f>_xll.GetPrice(I$2,  , "Mid", EOMONTH($A230, 0))</f>
        <v>450</v>
      </c>
      <c r="J230" s="127">
        <f t="shared" si="116"/>
        <v>30</v>
      </c>
      <c r="K230" s="151">
        <f>_xll.GetPrice(K$2,  , "Mid", EOMONTH($A230, 0))</f>
        <v>525</v>
      </c>
      <c r="L230" s="127">
        <f t="shared" si="117"/>
        <v>105</v>
      </c>
      <c r="M230" s="151">
        <f>_xll.GetPrice(M$2,  , "Mid", EOMONTH($A230, 0))</f>
        <v>465</v>
      </c>
      <c r="N230" s="127">
        <f t="shared" si="118"/>
        <v>50</v>
      </c>
      <c r="O230" s="127">
        <f t="shared" si="119"/>
        <v>15</v>
      </c>
      <c r="P230" s="151">
        <f>_xll.GetPrice(P$2,  , "Mid", EOMONTH($A230, 0))</f>
        <v>450</v>
      </c>
      <c r="Q230" s="127">
        <f t="shared" si="120"/>
        <v>30</v>
      </c>
      <c r="R230" s="127">
        <f t="shared" si="121"/>
        <v>0</v>
      </c>
      <c r="S230" s="170">
        <f>_xll.GetPrice(S$2,  , "Mid", EOMONTH($A230, 0))</f>
        <v>510</v>
      </c>
      <c r="T230" s="126">
        <f t="shared" si="122"/>
        <v>90</v>
      </c>
      <c r="U230" s="151">
        <f>_xll.GetPrice(U$2,  , "Mid", EOMONTH($A230, 0))</f>
        <v>515</v>
      </c>
      <c r="V230" s="127">
        <f t="shared" si="123"/>
        <v>100</v>
      </c>
      <c r="W230" s="127">
        <f t="shared" si="124"/>
        <v>5</v>
      </c>
      <c r="X230" s="151">
        <f>_xll.GetPrice(X$2,  , "Mid", EOMONTH($A230, 0))</f>
        <v>480</v>
      </c>
      <c r="Y230" s="127">
        <f t="shared" si="125"/>
        <v>60</v>
      </c>
      <c r="Z230" s="127">
        <f t="shared" si="126"/>
        <v>-30</v>
      </c>
      <c r="AA230" s="151">
        <f>_xll.GetPrice(AA$2,  , "Mid", EOMONTH($A230, 0))</f>
        <v>495</v>
      </c>
      <c r="AB230" s="127">
        <f t="shared" si="127"/>
        <v>-15</v>
      </c>
      <c r="AC230" s="151">
        <f>_xll.GetPrice(AC$2,  , "Mid", EOMONTH($A230, 0))</f>
        <v>485</v>
      </c>
      <c r="AD230" s="127">
        <f t="shared" si="128"/>
        <v>-30</v>
      </c>
      <c r="AE230" s="127">
        <f t="shared" si="129"/>
        <v>-10</v>
      </c>
      <c r="AF230" s="151">
        <f>_xll.GetPrice(AF$2,  , "Mid", EOMONTH($A230, 0))</f>
        <v>460</v>
      </c>
      <c r="AG230" s="127">
        <f t="shared" si="130"/>
        <v>-20</v>
      </c>
      <c r="AH230" s="127">
        <f t="shared" si="131"/>
        <v>-25</v>
      </c>
      <c r="AI230" s="157">
        <f t="shared" si="99"/>
        <v>413.36249999999995</v>
      </c>
      <c r="AJ230" s="156">
        <f t="shared" si="100"/>
        <v>411.39410714285714</v>
      </c>
      <c r="AK230" s="156">
        <f t="shared" si="101"/>
        <v>408.44151785714286</v>
      </c>
      <c r="AL230" s="156">
        <f t="shared" si="102"/>
        <v>413.36249999999995</v>
      </c>
      <c r="AM230" s="156">
        <f t="shared" si="103"/>
        <v>442.88839285714283</v>
      </c>
      <c r="AN230" s="156">
        <f t="shared" si="104"/>
        <v>516.703125</v>
      </c>
      <c r="AO230" s="156">
        <f t="shared" si="105"/>
        <v>457.6513392857143</v>
      </c>
      <c r="AP230" s="156">
        <f t="shared" si="106"/>
        <v>442.88839285714283</v>
      </c>
      <c r="AQ230" s="160">
        <f t="shared" si="107"/>
        <v>501.94017857142853</v>
      </c>
      <c r="AR230" s="156">
        <f t="shared" si="108"/>
        <v>506.86116071428569</v>
      </c>
      <c r="AS230" s="156">
        <f t="shared" si="109"/>
        <v>472.41428571428565</v>
      </c>
      <c r="AT230" s="156">
        <f t="shared" si="110"/>
        <v>487.17723214285712</v>
      </c>
      <c r="AU230" s="156">
        <f t="shared" si="111"/>
        <v>477.33526785714287</v>
      </c>
      <c r="AV230" s="156">
        <f t="shared" si="112"/>
        <v>452.73035714285709</v>
      </c>
    </row>
    <row r="231" spans="1:48" x14ac:dyDescent="0.3">
      <c r="A231" s="124">
        <v>40787</v>
      </c>
      <c r="B231" s="170">
        <f>_xll.GetPrice(B$2,  , "Mid", EOMONTH($A231, 0))</f>
        <v>420</v>
      </c>
      <c r="C231" s="151">
        <f>_xll.GetPrice(C$2,  , "Mid", EOMONTH($A231, 0))</f>
        <v>418</v>
      </c>
      <c r="D231" s="126">
        <f t="shared" si="113"/>
        <v>-2</v>
      </c>
      <c r="E231" s="151">
        <f>_xll.GetPrice(E$2,  , "Mid", EOMONTH($A231, 0))</f>
        <v>410</v>
      </c>
      <c r="F231" s="127">
        <f t="shared" si="114"/>
        <v>-10</v>
      </c>
      <c r="G231" s="151">
        <f>_xll.GetPrice(G$2,  , "Mid", EOMONTH($A231, 0))</f>
        <v>420</v>
      </c>
      <c r="H231" s="127">
        <f t="shared" si="115"/>
        <v>0</v>
      </c>
      <c r="I231" s="151">
        <f>_xll.GetPrice(I$2,  , "Mid", EOMONTH($A231, 0))</f>
        <v>450</v>
      </c>
      <c r="J231" s="127">
        <f t="shared" si="116"/>
        <v>30</v>
      </c>
      <c r="K231" s="151">
        <f>_xll.GetPrice(K$2,  , "Mid", EOMONTH($A231, 0))</f>
        <v>525</v>
      </c>
      <c r="L231" s="127">
        <f t="shared" si="117"/>
        <v>105</v>
      </c>
      <c r="M231" s="151">
        <f>_xll.GetPrice(M$2,  , "Mid", EOMONTH($A231, 0))</f>
        <v>465</v>
      </c>
      <c r="N231" s="127">
        <f t="shared" si="118"/>
        <v>55</v>
      </c>
      <c r="O231" s="127">
        <f t="shared" si="119"/>
        <v>15</v>
      </c>
      <c r="P231" s="151">
        <f>_xll.GetPrice(P$2,  , "Mid", EOMONTH($A231, 0))</f>
        <v>450</v>
      </c>
      <c r="Q231" s="127">
        <f t="shared" si="120"/>
        <v>30</v>
      </c>
      <c r="R231" s="127">
        <f t="shared" si="121"/>
        <v>0</v>
      </c>
      <c r="S231" s="170">
        <f>_xll.GetPrice(S$2,  , "Mid", EOMONTH($A231, 0))</f>
        <v>510</v>
      </c>
      <c r="T231" s="126">
        <f t="shared" si="122"/>
        <v>90</v>
      </c>
      <c r="U231" s="151">
        <f>_xll.GetPrice(U$2,  , "Mid", EOMONTH($A231, 0))</f>
        <v>515</v>
      </c>
      <c r="V231" s="127">
        <f t="shared" si="123"/>
        <v>105</v>
      </c>
      <c r="W231" s="127">
        <f t="shared" si="124"/>
        <v>5</v>
      </c>
      <c r="X231" s="151">
        <f>_xll.GetPrice(X$2,  , "Mid", EOMONTH($A231, 0))</f>
        <v>480</v>
      </c>
      <c r="Y231" s="127">
        <f t="shared" si="125"/>
        <v>60</v>
      </c>
      <c r="Z231" s="127">
        <f t="shared" si="126"/>
        <v>-30</v>
      </c>
      <c r="AA231" s="151">
        <f>_xll.GetPrice(AA$2,  , "Mid", EOMONTH($A231, 0))</f>
        <v>495</v>
      </c>
      <c r="AB231" s="127">
        <f t="shared" si="127"/>
        <v>-15</v>
      </c>
      <c r="AC231" s="151">
        <f>_xll.GetPrice(AC$2,  , "Mid", EOMONTH($A231, 0))</f>
        <v>485</v>
      </c>
      <c r="AD231" s="127">
        <f t="shared" si="128"/>
        <v>-30</v>
      </c>
      <c r="AE231" s="127">
        <f t="shared" si="129"/>
        <v>-10</v>
      </c>
      <c r="AF231" s="151">
        <f>_xll.GetPrice(AF$2,  , "Mid", EOMONTH($A231, 0))</f>
        <v>460</v>
      </c>
      <c r="AG231" s="127">
        <f t="shared" si="130"/>
        <v>-20</v>
      </c>
      <c r="AH231" s="127">
        <f t="shared" si="131"/>
        <v>-25</v>
      </c>
      <c r="AI231" s="157">
        <f t="shared" si="99"/>
        <v>413.36249999999995</v>
      </c>
      <c r="AJ231" s="156">
        <f t="shared" si="100"/>
        <v>411.39410714285714</v>
      </c>
      <c r="AK231" s="156">
        <f t="shared" si="101"/>
        <v>403.5205357142857</v>
      </c>
      <c r="AL231" s="156">
        <f t="shared" si="102"/>
        <v>413.36249999999995</v>
      </c>
      <c r="AM231" s="156">
        <f t="shared" si="103"/>
        <v>442.88839285714283</v>
      </c>
      <c r="AN231" s="156">
        <f t="shared" si="104"/>
        <v>516.703125</v>
      </c>
      <c r="AO231" s="156">
        <f t="shared" si="105"/>
        <v>457.6513392857143</v>
      </c>
      <c r="AP231" s="156">
        <f t="shared" si="106"/>
        <v>442.88839285714283</v>
      </c>
      <c r="AQ231" s="160">
        <f t="shared" si="107"/>
        <v>501.94017857142853</v>
      </c>
      <c r="AR231" s="156">
        <f t="shared" si="108"/>
        <v>506.86116071428569</v>
      </c>
      <c r="AS231" s="156">
        <f t="shared" si="109"/>
        <v>472.41428571428565</v>
      </c>
      <c r="AT231" s="156">
        <f t="shared" si="110"/>
        <v>487.17723214285712</v>
      </c>
      <c r="AU231" s="156">
        <f t="shared" si="111"/>
        <v>477.33526785714287</v>
      </c>
      <c r="AV231" s="156">
        <f t="shared" si="112"/>
        <v>452.73035714285709</v>
      </c>
    </row>
    <row r="232" spans="1:48" x14ac:dyDescent="0.3">
      <c r="A232" s="124">
        <v>40817</v>
      </c>
      <c r="B232" s="170">
        <f>_xll.GetPrice(B$2,  , "Mid", EOMONTH($A232, 0))</f>
        <v>410</v>
      </c>
      <c r="C232" s="151">
        <f>_xll.GetPrice(C$2,  , "Mid", EOMONTH($A232, 0))</f>
        <v>408</v>
      </c>
      <c r="D232" s="126">
        <f t="shared" si="113"/>
        <v>-2</v>
      </c>
      <c r="E232" s="151">
        <f>_xll.GetPrice(E$2,  , "Mid", EOMONTH($A232, 0))</f>
        <v>395</v>
      </c>
      <c r="F232" s="127">
        <f t="shared" si="114"/>
        <v>-15</v>
      </c>
      <c r="G232" s="151">
        <f>_xll.GetPrice(G$2,  , "Mid", EOMONTH($A232, 0))</f>
        <v>400</v>
      </c>
      <c r="H232" s="127">
        <f t="shared" si="115"/>
        <v>-10</v>
      </c>
      <c r="I232" s="151">
        <f>_xll.GetPrice(I$2,  , "Mid", EOMONTH($A232, 0))</f>
        <v>440</v>
      </c>
      <c r="J232" s="127">
        <f t="shared" si="116"/>
        <v>30</v>
      </c>
      <c r="K232" s="151">
        <f>_xll.GetPrice(K$2,  , "Mid", EOMONTH($A232, 0))</f>
        <v>520</v>
      </c>
      <c r="L232" s="127">
        <f t="shared" si="117"/>
        <v>110</v>
      </c>
      <c r="M232" s="151">
        <f>_xll.GetPrice(M$2,  , "Mid", EOMONTH($A232, 0))</f>
        <v>460</v>
      </c>
      <c r="N232" s="127">
        <f t="shared" si="118"/>
        <v>65</v>
      </c>
      <c r="O232" s="127">
        <f t="shared" si="119"/>
        <v>20</v>
      </c>
      <c r="P232" s="151">
        <f>_xll.GetPrice(P$2,  , "Mid", EOMONTH($A232, 0))</f>
        <v>430</v>
      </c>
      <c r="Q232" s="127">
        <f t="shared" si="120"/>
        <v>30</v>
      </c>
      <c r="R232" s="127">
        <f t="shared" si="121"/>
        <v>-10</v>
      </c>
      <c r="S232" s="170">
        <f>_xll.GetPrice(S$2,  , "Mid", EOMONTH($A232, 0))</f>
        <v>500</v>
      </c>
      <c r="T232" s="126">
        <f t="shared" si="122"/>
        <v>90</v>
      </c>
      <c r="U232" s="151">
        <f>_xll.GetPrice(U$2,  , "Mid", EOMONTH($A232, 0))</f>
        <v>510</v>
      </c>
      <c r="V232" s="127">
        <f t="shared" si="123"/>
        <v>115</v>
      </c>
      <c r="W232" s="127">
        <f t="shared" si="124"/>
        <v>10</v>
      </c>
      <c r="X232" s="151">
        <f>_xll.GetPrice(X$2,  , "Mid", EOMONTH($A232, 0))</f>
        <v>480</v>
      </c>
      <c r="Y232" s="127">
        <f t="shared" si="125"/>
        <v>80</v>
      </c>
      <c r="Z232" s="127">
        <f t="shared" si="126"/>
        <v>-20</v>
      </c>
      <c r="AA232" s="151">
        <f>_xll.GetPrice(AA$2,  , "Mid", EOMONTH($A232, 0))</f>
        <v>490</v>
      </c>
      <c r="AB232" s="127">
        <f t="shared" si="127"/>
        <v>-10</v>
      </c>
      <c r="AC232" s="151">
        <f>_xll.GetPrice(AC$2,  , "Mid", EOMONTH($A232, 0))</f>
        <v>485</v>
      </c>
      <c r="AD232" s="127">
        <f t="shared" si="128"/>
        <v>-25</v>
      </c>
      <c r="AE232" s="127">
        <f t="shared" si="129"/>
        <v>-5</v>
      </c>
      <c r="AF232" s="151">
        <f>_xll.GetPrice(AF$2,  , "Mid", EOMONTH($A232, 0))</f>
        <v>460</v>
      </c>
      <c r="AG232" s="127">
        <f t="shared" si="130"/>
        <v>-20</v>
      </c>
      <c r="AH232" s="127">
        <f t="shared" si="131"/>
        <v>-25</v>
      </c>
      <c r="AI232" s="157">
        <f t="shared" si="99"/>
        <v>403.5205357142857</v>
      </c>
      <c r="AJ232" s="156">
        <f t="shared" si="100"/>
        <v>401.55214285714283</v>
      </c>
      <c r="AK232" s="156">
        <f t="shared" si="101"/>
        <v>388.75758928571429</v>
      </c>
      <c r="AL232" s="156">
        <f t="shared" si="102"/>
        <v>393.67857142857144</v>
      </c>
      <c r="AM232" s="156">
        <f t="shared" si="103"/>
        <v>433.04642857142852</v>
      </c>
      <c r="AN232" s="156">
        <f t="shared" si="104"/>
        <v>511.78214285714284</v>
      </c>
      <c r="AO232" s="156">
        <f t="shared" si="105"/>
        <v>452.73035714285709</v>
      </c>
      <c r="AP232" s="156">
        <f t="shared" si="106"/>
        <v>423.20446428571427</v>
      </c>
      <c r="AQ232" s="160">
        <f t="shared" si="107"/>
        <v>492.09821428571428</v>
      </c>
      <c r="AR232" s="156">
        <f t="shared" si="108"/>
        <v>501.94017857142853</v>
      </c>
      <c r="AS232" s="156">
        <f t="shared" si="109"/>
        <v>472.41428571428565</v>
      </c>
      <c r="AT232" s="156">
        <f t="shared" si="110"/>
        <v>482.25624999999997</v>
      </c>
      <c r="AU232" s="156">
        <f t="shared" si="111"/>
        <v>477.33526785714287</v>
      </c>
      <c r="AV232" s="156">
        <f t="shared" si="112"/>
        <v>452.73035714285709</v>
      </c>
    </row>
    <row r="233" spans="1:48" x14ac:dyDescent="0.3">
      <c r="A233" s="124">
        <v>40848</v>
      </c>
      <c r="B233" s="170">
        <f>_xll.GetPrice(B$2,  , "Mid", EOMONTH($A233, 0))</f>
        <v>385</v>
      </c>
      <c r="C233" s="151">
        <f>_xll.GetPrice(C$2,  , "Mid", EOMONTH($A233, 0))</f>
        <v>382</v>
      </c>
      <c r="D233" s="126">
        <f t="shared" si="113"/>
        <v>-3</v>
      </c>
      <c r="E233" s="151">
        <f>_xll.GetPrice(E$2,  , "Mid", EOMONTH($A233, 0))</f>
        <v>375</v>
      </c>
      <c r="F233" s="127">
        <f t="shared" si="114"/>
        <v>-10</v>
      </c>
      <c r="G233" s="151">
        <f>_xll.GetPrice(G$2,  , "Mid", EOMONTH($A233, 0))</f>
        <v>370</v>
      </c>
      <c r="H233" s="127">
        <f t="shared" si="115"/>
        <v>-15</v>
      </c>
      <c r="I233" s="151">
        <f>_xll.GetPrice(I$2,  , "Mid", EOMONTH($A233, 0))</f>
        <v>410</v>
      </c>
      <c r="J233" s="127">
        <f t="shared" si="116"/>
        <v>25</v>
      </c>
      <c r="K233" s="151">
        <f>_xll.GetPrice(K$2,  , "Mid", EOMONTH($A233, 0))</f>
        <v>500</v>
      </c>
      <c r="L233" s="127">
        <f t="shared" si="117"/>
        <v>115</v>
      </c>
      <c r="M233" s="151">
        <f>_xll.GetPrice(M$2,  , "Mid", EOMONTH($A233, 0))</f>
        <v>425</v>
      </c>
      <c r="N233" s="127">
        <f t="shared" si="118"/>
        <v>50</v>
      </c>
      <c r="O233" s="127">
        <f t="shared" si="119"/>
        <v>15</v>
      </c>
      <c r="P233" s="151">
        <f>_xll.GetPrice(P$2,  , "Mid", EOMONTH($A233, 0))</f>
        <v>408</v>
      </c>
      <c r="Q233" s="127">
        <f t="shared" si="120"/>
        <v>38</v>
      </c>
      <c r="R233" s="127">
        <f t="shared" si="121"/>
        <v>-2</v>
      </c>
      <c r="S233" s="170">
        <f>_xll.GetPrice(S$2,  , "Mid", EOMONTH($A233, 0))</f>
        <v>450</v>
      </c>
      <c r="T233" s="126">
        <f t="shared" si="122"/>
        <v>65</v>
      </c>
      <c r="U233" s="151">
        <f>_xll.GetPrice(U$2,  , "Mid", EOMONTH($A233, 0))</f>
        <v>480</v>
      </c>
      <c r="V233" s="127">
        <f t="shared" si="123"/>
        <v>105</v>
      </c>
      <c r="W233" s="127">
        <f t="shared" si="124"/>
        <v>30</v>
      </c>
      <c r="X233" s="151">
        <f>_xll.GetPrice(X$2,  , "Mid", EOMONTH($A233, 0))</f>
        <v>450</v>
      </c>
      <c r="Y233" s="127">
        <f t="shared" si="125"/>
        <v>80</v>
      </c>
      <c r="Z233" s="127">
        <f t="shared" si="126"/>
        <v>0</v>
      </c>
      <c r="AA233" s="151">
        <f>_xll.GetPrice(AA$2,  , "Mid", EOMONTH($A233, 0))</f>
        <v>445</v>
      </c>
      <c r="AB233" s="127">
        <f t="shared" si="127"/>
        <v>-5</v>
      </c>
      <c r="AC233" s="151">
        <f>_xll.GetPrice(AC$2,  , "Mid", EOMONTH($A233, 0))</f>
        <v>445</v>
      </c>
      <c r="AD233" s="127">
        <f t="shared" si="128"/>
        <v>-35</v>
      </c>
      <c r="AE233" s="127">
        <f t="shared" si="129"/>
        <v>0</v>
      </c>
      <c r="AF233" s="151">
        <f>_xll.GetPrice(AF$2,  , "Mid", EOMONTH($A233, 0))</f>
        <v>440</v>
      </c>
      <c r="AG233" s="127">
        <f t="shared" si="130"/>
        <v>-10</v>
      </c>
      <c r="AH233" s="127">
        <f t="shared" si="131"/>
        <v>-5</v>
      </c>
      <c r="AI233" s="157">
        <f t="shared" si="99"/>
        <v>378.91562499999998</v>
      </c>
      <c r="AJ233" s="156">
        <f t="shared" si="100"/>
        <v>375.9630357142857</v>
      </c>
      <c r="AK233" s="156">
        <f t="shared" si="101"/>
        <v>369.07366071428567</v>
      </c>
      <c r="AL233" s="156">
        <f t="shared" si="102"/>
        <v>364.15267857142857</v>
      </c>
      <c r="AM233" s="156">
        <f t="shared" si="103"/>
        <v>403.5205357142857</v>
      </c>
      <c r="AN233" s="156">
        <f t="shared" si="104"/>
        <v>492.09821428571428</v>
      </c>
      <c r="AO233" s="156">
        <f t="shared" si="105"/>
        <v>418.28348214285711</v>
      </c>
      <c r="AP233" s="156">
        <f t="shared" si="106"/>
        <v>401.55214285714283</v>
      </c>
      <c r="AQ233" s="160">
        <f t="shared" si="107"/>
        <v>442.88839285714283</v>
      </c>
      <c r="AR233" s="156">
        <f t="shared" si="108"/>
        <v>472.41428571428565</v>
      </c>
      <c r="AS233" s="156">
        <f t="shared" si="109"/>
        <v>442.88839285714283</v>
      </c>
      <c r="AT233" s="156">
        <f t="shared" si="110"/>
        <v>437.96741071428568</v>
      </c>
      <c r="AU233" s="156">
        <f t="shared" si="111"/>
        <v>437.96741071428568</v>
      </c>
      <c r="AV233" s="156">
        <f t="shared" si="112"/>
        <v>433.04642857142852</v>
      </c>
    </row>
    <row r="234" spans="1:48" x14ac:dyDescent="0.3">
      <c r="A234" s="124">
        <v>40878</v>
      </c>
      <c r="B234" s="170">
        <f>_xll.GetPrice(B$2,  , "Mid", EOMONTH($A234, 0))</f>
        <v>415</v>
      </c>
      <c r="C234" s="151">
        <f>_xll.GetPrice(C$2,  , "Mid", EOMONTH($A234, 0))</f>
        <v>412</v>
      </c>
      <c r="D234" s="126">
        <f t="shared" si="113"/>
        <v>-3</v>
      </c>
      <c r="E234" s="151">
        <f>_xll.GetPrice(E$2,  , "Mid", EOMONTH($A234, 0))</f>
        <v>405</v>
      </c>
      <c r="F234" s="127">
        <f t="shared" si="114"/>
        <v>-10</v>
      </c>
      <c r="G234" s="151">
        <f>_xll.GetPrice(G$2,  , "Mid", EOMONTH($A234, 0))</f>
        <v>385</v>
      </c>
      <c r="H234" s="127">
        <f t="shared" si="115"/>
        <v>-30</v>
      </c>
      <c r="I234" s="151">
        <f>_xll.GetPrice(I$2,  , "Mid", EOMONTH($A234, 0))</f>
        <v>440</v>
      </c>
      <c r="J234" s="127">
        <f t="shared" si="116"/>
        <v>25</v>
      </c>
      <c r="K234" s="151">
        <f>_xll.GetPrice(K$2,  , "Mid", EOMONTH($A234, 0))</f>
        <v>530</v>
      </c>
      <c r="L234" s="127">
        <f t="shared" si="117"/>
        <v>115</v>
      </c>
      <c r="M234" s="151">
        <f>_xll.GetPrice(M$2,  , "Mid", EOMONTH($A234, 0))</f>
        <v>455</v>
      </c>
      <c r="N234" s="127">
        <f t="shared" si="118"/>
        <v>50</v>
      </c>
      <c r="O234" s="127">
        <f t="shared" si="119"/>
        <v>15</v>
      </c>
      <c r="P234" s="151">
        <f>_xll.GetPrice(P$2,  , "Mid", EOMONTH($A234, 0))</f>
        <v>430</v>
      </c>
      <c r="Q234" s="127">
        <f t="shared" si="120"/>
        <v>45</v>
      </c>
      <c r="R234" s="127">
        <f t="shared" si="121"/>
        <v>-10</v>
      </c>
      <c r="S234" s="170">
        <f>_xll.GetPrice(S$2,  , "Mid", EOMONTH($A234, 0))</f>
        <v>500</v>
      </c>
      <c r="T234" s="126">
        <f t="shared" si="122"/>
        <v>85</v>
      </c>
      <c r="U234" s="151">
        <f>_xll.GetPrice(U$2,  , "Mid", EOMONTH($A234, 0))</f>
        <v>510</v>
      </c>
      <c r="V234" s="127">
        <f t="shared" si="123"/>
        <v>105</v>
      </c>
      <c r="W234" s="127">
        <f t="shared" si="124"/>
        <v>10</v>
      </c>
      <c r="X234" s="151">
        <f>_xll.GetPrice(X$2,  , "Mid", EOMONTH($A234, 0))</f>
        <v>470</v>
      </c>
      <c r="Y234" s="127">
        <f t="shared" si="125"/>
        <v>85</v>
      </c>
      <c r="Z234" s="127">
        <f t="shared" si="126"/>
        <v>-30</v>
      </c>
      <c r="AA234" s="151">
        <f>_xll.GetPrice(AA$2,  , "Mid", EOMONTH($A234, 0))</f>
        <v>495</v>
      </c>
      <c r="AB234" s="127">
        <f t="shared" si="127"/>
        <v>-5</v>
      </c>
      <c r="AC234" s="151">
        <f>_xll.GetPrice(AC$2,  , "Mid", EOMONTH($A234, 0))</f>
        <v>475</v>
      </c>
      <c r="AD234" s="127">
        <f t="shared" si="128"/>
        <v>-35</v>
      </c>
      <c r="AE234" s="127">
        <f t="shared" si="129"/>
        <v>-20</v>
      </c>
      <c r="AF234" s="151">
        <f>_xll.GetPrice(AF$2,  , "Mid", EOMONTH($A234, 0))</f>
        <v>465</v>
      </c>
      <c r="AG234" s="127">
        <f t="shared" si="130"/>
        <v>-5</v>
      </c>
      <c r="AH234" s="127">
        <f t="shared" si="131"/>
        <v>-10</v>
      </c>
      <c r="AI234" s="157">
        <f t="shared" si="99"/>
        <v>408.44151785714286</v>
      </c>
      <c r="AJ234" s="156">
        <f t="shared" si="100"/>
        <v>405.48892857142857</v>
      </c>
      <c r="AK234" s="156">
        <f t="shared" si="101"/>
        <v>398.59955357142854</v>
      </c>
      <c r="AL234" s="156">
        <f t="shared" si="102"/>
        <v>378.91562499999998</v>
      </c>
      <c r="AM234" s="156">
        <f t="shared" si="103"/>
        <v>433.04642857142852</v>
      </c>
      <c r="AN234" s="156">
        <f t="shared" si="104"/>
        <v>521.62410714285716</v>
      </c>
      <c r="AO234" s="156">
        <f t="shared" si="105"/>
        <v>447.80937499999999</v>
      </c>
      <c r="AP234" s="156">
        <f t="shared" si="106"/>
        <v>423.20446428571427</v>
      </c>
      <c r="AQ234" s="160">
        <f t="shared" si="107"/>
        <v>492.09821428571428</v>
      </c>
      <c r="AR234" s="156">
        <f t="shared" si="108"/>
        <v>501.94017857142853</v>
      </c>
      <c r="AS234" s="156">
        <f t="shared" si="109"/>
        <v>462.5723214285714</v>
      </c>
      <c r="AT234" s="156">
        <f t="shared" si="110"/>
        <v>487.17723214285712</v>
      </c>
      <c r="AU234" s="156">
        <f t="shared" si="111"/>
        <v>467.49330357142856</v>
      </c>
      <c r="AV234" s="156">
        <f t="shared" si="112"/>
        <v>457.6513392857143</v>
      </c>
    </row>
    <row r="235" spans="1:48" x14ac:dyDescent="0.3">
      <c r="A235" s="124">
        <v>40909</v>
      </c>
      <c r="B235" s="170">
        <f>_xll.GetPrice(B$2,  , "Mid", EOMONTH($A235, 0))</f>
        <v>440</v>
      </c>
      <c r="C235" s="151">
        <f>_xll.GetPrice(C$2,  , "Mid", EOMONTH($A235, 0))</f>
        <v>435</v>
      </c>
      <c r="D235" s="126">
        <f t="shared" si="113"/>
        <v>-5</v>
      </c>
      <c r="E235" s="151">
        <f>_xll.GetPrice(E$2,  , "Mid", EOMONTH($A235, 0))</f>
        <v>435</v>
      </c>
      <c r="F235" s="127">
        <f t="shared" si="114"/>
        <v>-5</v>
      </c>
      <c r="G235" s="151">
        <f>_xll.GetPrice(G$2,  , "Mid", EOMONTH($A235, 0))</f>
        <v>410</v>
      </c>
      <c r="H235" s="127">
        <f t="shared" si="115"/>
        <v>-30</v>
      </c>
      <c r="I235" s="151">
        <f>_xll.GetPrice(I$2,  , "Mid", EOMONTH($A235, 0))</f>
        <v>470</v>
      </c>
      <c r="J235" s="127">
        <f t="shared" si="116"/>
        <v>30</v>
      </c>
      <c r="K235" s="151">
        <f>_xll.GetPrice(K$2,  , "Mid", EOMONTH($A235, 0))</f>
        <v>560</v>
      </c>
      <c r="L235" s="127">
        <f t="shared" si="117"/>
        <v>120</v>
      </c>
      <c r="M235" s="151">
        <f>_xll.GetPrice(M$2,  , "Mid", EOMONTH($A235, 0))</f>
        <v>485</v>
      </c>
      <c r="N235" s="127">
        <f t="shared" si="118"/>
        <v>50</v>
      </c>
      <c r="O235" s="127">
        <f t="shared" si="119"/>
        <v>15</v>
      </c>
      <c r="P235" s="151">
        <f>_xll.GetPrice(P$2,  , "Mid", EOMONTH($A235, 0))</f>
        <v>460</v>
      </c>
      <c r="Q235" s="127">
        <f t="shared" si="120"/>
        <v>50</v>
      </c>
      <c r="R235" s="127">
        <f t="shared" si="121"/>
        <v>-10</v>
      </c>
      <c r="S235" s="170">
        <f>_xll.GetPrice(S$2,  , "Mid", EOMONTH($A235, 0))</f>
        <v>520</v>
      </c>
      <c r="T235" s="126">
        <f t="shared" si="122"/>
        <v>80</v>
      </c>
      <c r="U235" s="151">
        <f>_xll.GetPrice(U$2,  , "Mid", EOMONTH($A235, 0))</f>
        <v>530</v>
      </c>
      <c r="V235" s="127">
        <f t="shared" si="123"/>
        <v>95</v>
      </c>
      <c r="W235" s="127">
        <f t="shared" si="124"/>
        <v>10</v>
      </c>
      <c r="X235" s="151">
        <f>_xll.GetPrice(X$2,  , "Mid", EOMONTH($A235, 0))</f>
        <v>500</v>
      </c>
      <c r="Y235" s="127">
        <f t="shared" si="125"/>
        <v>90</v>
      </c>
      <c r="Z235" s="127">
        <f t="shared" si="126"/>
        <v>-20</v>
      </c>
      <c r="AA235" s="151">
        <f>_xll.GetPrice(AA$2,  , "Mid", EOMONTH($A235, 0))</f>
        <v>515</v>
      </c>
      <c r="AB235" s="127">
        <f t="shared" si="127"/>
        <v>-5</v>
      </c>
      <c r="AC235" s="151">
        <f>_xll.GetPrice(AC$2,  , "Mid", EOMONTH($A235, 0))</f>
        <v>505</v>
      </c>
      <c r="AD235" s="127">
        <f t="shared" si="128"/>
        <v>-25</v>
      </c>
      <c r="AE235" s="127">
        <f t="shared" si="129"/>
        <v>-10</v>
      </c>
      <c r="AF235" s="151">
        <f>_xll.GetPrice(AF$2,  , "Mid", EOMONTH($A235, 0))</f>
        <v>495</v>
      </c>
      <c r="AG235" s="127">
        <f t="shared" si="130"/>
        <v>-5</v>
      </c>
      <c r="AH235" s="127">
        <f t="shared" si="131"/>
        <v>-10</v>
      </c>
      <c r="AI235" s="157">
        <f t="shared" si="99"/>
        <v>433.04642857142852</v>
      </c>
      <c r="AJ235" s="156">
        <f t="shared" si="100"/>
        <v>428.12544642857142</v>
      </c>
      <c r="AK235" s="156">
        <f t="shared" si="101"/>
        <v>428.12544642857142</v>
      </c>
      <c r="AL235" s="156">
        <f t="shared" si="102"/>
        <v>403.5205357142857</v>
      </c>
      <c r="AM235" s="156">
        <f t="shared" si="103"/>
        <v>462.5723214285714</v>
      </c>
      <c r="AN235" s="156">
        <f t="shared" si="104"/>
        <v>551.15</v>
      </c>
      <c r="AO235" s="156">
        <f t="shared" si="105"/>
        <v>477.33526785714287</v>
      </c>
      <c r="AP235" s="156">
        <f t="shared" si="106"/>
        <v>452.73035714285709</v>
      </c>
      <c r="AQ235" s="160">
        <f t="shared" si="107"/>
        <v>511.78214285714284</v>
      </c>
      <c r="AR235" s="156">
        <f t="shared" si="108"/>
        <v>521.62410714285716</v>
      </c>
      <c r="AS235" s="156">
        <f t="shared" si="109"/>
        <v>492.09821428571428</v>
      </c>
      <c r="AT235" s="156">
        <f t="shared" si="110"/>
        <v>506.86116071428569</v>
      </c>
      <c r="AU235" s="156">
        <f t="shared" si="111"/>
        <v>497.01919642857143</v>
      </c>
      <c r="AV235" s="156">
        <f t="shared" si="112"/>
        <v>487.17723214285712</v>
      </c>
    </row>
    <row r="236" spans="1:48" x14ac:dyDescent="0.3">
      <c r="A236" s="124">
        <v>40940</v>
      </c>
      <c r="B236" s="170">
        <f>_xll.GetPrice(B$2,  , "Mid", EOMONTH($A236, 0))</f>
        <v>415</v>
      </c>
      <c r="C236" s="151">
        <f>_xll.GetPrice(C$2,  , "Mid", EOMONTH($A236, 0))</f>
        <v>410</v>
      </c>
      <c r="D236" s="126">
        <f t="shared" si="113"/>
        <v>-5</v>
      </c>
      <c r="E236" s="151">
        <f>_xll.GetPrice(E$2,  , "Mid", EOMONTH($A236, 0))</f>
        <v>405</v>
      </c>
      <c r="F236" s="127">
        <f t="shared" si="114"/>
        <v>-10</v>
      </c>
      <c r="G236" s="151">
        <f>_xll.GetPrice(G$2,  , "Mid", EOMONTH($A236, 0))</f>
        <v>390</v>
      </c>
      <c r="H236" s="127">
        <f t="shared" si="115"/>
        <v>-25</v>
      </c>
      <c r="I236" s="151">
        <f>_xll.GetPrice(I$2,  , "Mid", EOMONTH($A236, 0))</f>
        <v>440</v>
      </c>
      <c r="J236" s="127">
        <f t="shared" si="116"/>
        <v>25</v>
      </c>
      <c r="K236" s="151">
        <f>_xll.GetPrice(K$2,  , "Mid", EOMONTH($A236, 0))</f>
        <v>535</v>
      </c>
      <c r="L236" s="127">
        <f t="shared" si="117"/>
        <v>120</v>
      </c>
      <c r="M236" s="151">
        <f>_xll.GetPrice(M$2,  , "Mid", EOMONTH($A236, 0))</f>
        <v>445</v>
      </c>
      <c r="N236" s="127">
        <f t="shared" si="118"/>
        <v>40</v>
      </c>
      <c r="O236" s="127">
        <f t="shared" si="119"/>
        <v>5</v>
      </c>
      <c r="P236" s="151">
        <f>_xll.GetPrice(P$2,  , "Mid", EOMONTH($A236, 0))</f>
        <v>445</v>
      </c>
      <c r="Q236" s="127">
        <f t="shared" si="120"/>
        <v>55</v>
      </c>
      <c r="R236" s="127">
        <f t="shared" si="121"/>
        <v>5</v>
      </c>
      <c r="S236" s="170">
        <f>_xll.GetPrice(S$2,  , "Mid", EOMONTH($A236, 0))</f>
        <v>475</v>
      </c>
      <c r="T236" s="126">
        <f t="shared" si="122"/>
        <v>60</v>
      </c>
      <c r="U236" s="151">
        <f>_xll.GetPrice(U$2,  , "Mid", EOMONTH($A236, 0))</f>
        <v>480</v>
      </c>
      <c r="V236" s="127">
        <f t="shared" si="123"/>
        <v>75</v>
      </c>
      <c r="W236" s="127">
        <f t="shared" si="124"/>
        <v>5</v>
      </c>
      <c r="X236" s="151">
        <f>_xll.GetPrice(X$2,  , "Mid", EOMONTH($A236, 0))</f>
        <v>480</v>
      </c>
      <c r="Y236" s="127">
        <f t="shared" si="125"/>
        <v>90</v>
      </c>
      <c r="Z236" s="127">
        <f t="shared" si="126"/>
        <v>5</v>
      </c>
      <c r="AA236" s="151">
        <f>_xll.GetPrice(AA$2,  , "Mid", EOMONTH($A236, 0))</f>
        <v>470</v>
      </c>
      <c r="AB236" s="127">
        <f t="shared" si="127"/>
        <v>-5</v>
      </c>
      <c r="AC236" s="151">
        <f>_xll.GetPrice(AC$2,  , "Mid", EOMONTH($A236, 0))</f>
        <v>465</v>
      </c>
      <c r="AD236" s="127">
        <f t="shared" si="128"/>
        <v>-15</v>
      </c>
      <c r="AE236" s="127">
        <f t="shared" si="129"/>
        <v>-5</v>
      </c>
      <c r="AF236" s="151">
        <f>_xll.GetPrice(AF$2,  , "Mid", EOMONTH($A236, 0))</f>
        <v>475</v>
      </c>
      <c r="AG236" s="127">
        <f t="shared" si="130"/>
        <v>-5</v>
      </c>
      <c r="AH236" s="127">
        <f t="shared" si="131"/>
        <v>10</v>
      </c>
      <c r="AI236" s="157">
        <f t="shared" si="99"/>
        <v>408.44151785714286</v>
      </c>
      <c r="AJ236" s="156">
        <f t="shared" si="100"/>
        <v>403.5205357142857</v>
      </c>
      <c r="AK236" s="156">
        <f t="shared" si="101"/>
        <v>398.59955357142854</v>
      </c>
      <c r="AL236" s="156">
        <f t="shared" si="102"/>
        <v>383.83660714285713</v>
      </c>
      <c r="AM236" s="156">
        <f t="shared" si="103"/>
        <v>433.04642857142852</v>
      </c>
      <c r="AN236" s="156">
        <f t="shared" si="104"/>
        <v>526.54508928571431</v>
      </c>
      <c r="AO236" s="156">
        <f t="shared" si="105"/>
        <v>437.96741071428568</v>
      </c>
      <c r="AP236" s="156">
        <f t="shared" si="106"/>
        <v>437.96741071428568</v>
      </c>
      <c r="AQ236" s="160">
        <f t="shared" si="107"/>
        <v>467.49330357142856</v>
      </c>
      <c r="AR236" s="156">
        <f t="shared" si="108"/>
        <v>472.41428571428565</v>
      </c>
      <c r="AS236" s="156">
        <f t="shared" si="109"/>
        <v>472.41428571428565</v>
      </c>
      <c r="AT236" s="156">
        <f t="shared" si="110"/>
        <v>462.5723214285714</v>
      </c>
      <c r="AU236" s="156">
        <f t="shared" si="111"/>
        <v>457.6513392857143</v>
      </c>
      <c r="AV236" s="156">
        <f t="shared" si="112"/>
        <v>467.49330357142856</v>
      </c>
    </row>
    <row r="237" spans="1:48" x14ac:dyDescent="0.3">
      <c r="A237" s="124">
        <v>40969</v>
      </c>
      <c r="B237" s="170">
        <f>_xll.GetPrice(B$2,  , "Mid", EOMONTH($A237, 0))</f>
        <v>415</v>
      </c>
      <c r="C237" s="151">
        <f>_xll.GetPrice(C$2,  , "Mid", EOMONTH($A237, 0))</f>
        <v>410</v>
      </c>
      <c r="D237" s="126">
        <f t="shared" si="113"/>
        <v>-5</v>
      </c>
      <c r="E237" s="151">
        <f>_xll.GetPrice(E$2,  , "Mid", EOMONTH($A237, 0))</f>
        <v>405</v>
      </c>
      <c r="F237" s="127">
        <f t="shared" si="114"/>
        <v>-10</v>
      </c>
      <c r="G237" s="151">
        <f>_xll.GetPrice(G$2,  , "Mid", EOMONTH($A237, 0))</f>
        <v>388</v>
      </c>
      <c r="H237" s="127">
        <f t="shared" si="115"/>
        <v>-27</v>
      </c>
      <c r="I237" s="151">
        <f>_xll.GetPrice(I$2,  , "Mid", EOMONTH($A237, 0))</f>
        <v>440</v>
      </c>
      <c r="J237" s="127">
        <f t="shared" si="116"/>
        <v>25</v>
      </c>
      <c r="K237" s="151">
        <f>_xll.GetPrice(K$2,  , "Mid", EOMONTH($A237, 0))</f>
        <v>525</v>
      </c>
      <c r="L237" s="127">
        <f t="shared" si="117"/>
        <v>110</v>
      </c>
      <c r="M237" s="151">
        <f>_xll.GetPrice(M$2,  , "Mid", EOMONTH($A237, 0))</f>
        <v>450</v>
      </c>
      <c r="N237" s="127">
        <f t="shared" si="118"/>
        <v>45</v>
      </c>
      <c r="O237" s="127">
        <f t="shared" si="119"/>
        <v>10</v>
      </c>
      <c r="P237" s="151">
        <f>_xll.GetPrice(P$2,  , "Mid", EOMONTH($A237, 0))</f>
        <v>440</v>
      </c>
      <c r="Q237" s="127">
        <f t="shared" si="120"/>
        <v>52</v>
      </c>
      <c r="R237" s="127">
        <f t="shared" si="121"/>
        <v>0</v>
      </c>
      <c r="S237" s="170">
        <f>_xll.GetPrice(S$2,  , "Mid", EOMONTH($A237, 0))</f>
        <v>463</v>
      </c>
      <c r="T237" s="126">
        <f t="shared" si="122"/>
        <v>48</v>
      </c>
      <c r="U237" s="151">
        <f>_xll.GetPrice(U$2,  , "Mid", EOMONTH($A237, 0))</f>
        <v>480</v>
      </c>
      <c r="V237" s="127">
        <f t="shared" si="123"/>
        <v>75</v>
      </c>
      <c r="W237" s="127">
        <f t="shared" si="124"/>
        <v>17</v>
      </c>
      <c r="X237" s="151">
        <f>_xll.GetPrice(X$2,  , "Mid", EOMONTH($A237, 0))</f>
        <v>470</v>
      </c>
      <c r="Y237" s="127">
        <f t="shared" si="125"/>
        <v>82</v>
      </c>
      <c r="Z237" s="127">
        <f t="shared" si="126"/>
        <v>7</v>
      </c>
      <c r="AA237" s="151">
        <f>_xll.GetPrice(AA$2,  , "Mid", EOMONTH($A237, 0))</f>
        <v>455</v>
      </c>
      <c r="AB237" s="127">
        <f t="shared" si="127"/>
        <v>-8</v>
      </c>
      <c r="AC237" s="151">
        <f>_xll.GetPrice(AC$2,  , "Mid", EOMONTH($A237, 0))</f>
        <v>465</v>
      </c>
      <c r="AD237" s="127">
        <f t="shared" si="128"/>
        <v>-15</v>
      </c>
      <c r="AE237" s="127">
        <f t="shared" si="129"/>
        <v>10</v>
      </c>
      <c r="AF237" s="151">
        <f>_xll.GetPrice(AF$2,  , "Mid", EOMONTH($A237, 0))</f>
        <v>470</v>
      </c>
      <c r="AG237" s="127">
        <f t="shared" si="130"/>
        <v>0</v>
      </c>
      <c r="AH237" s="127">
        <f t="shared" si="131"/>
        <v>5</v>
      </c>
      <c r="AI237" s="157">
        <f t="shared" si="99"/>
        <v>408.44151785714286</v>
      </c>
      <c r="AJ237" s="156">
        <f t="shared" si="100"/>
        <v>403.5205357142857</v>
      </c>
      <c r="AK237" s="156">
        <f t="shared" si="101"/>
        <v>398.59955357142854</v>
      </c>
      <c r="AL237" s="156">
        <f t="shared" si="102"/>
        <v>381.86821428571426</v>
      </c>
      <c r="AM237" s="156">
        <f t="shared" si="103"/>
        <v>433.04642857142852</v>
      </c>
      <c r="AN237" s="156">
        <f t="shared" si="104"/>
        <v>516.703125</v>
      </c>
      <c r="AO237" s="156">
        <f t="shared" si="105"/>
        <v>442.88839285714283</v>
      </c>
      <c r="AP237" s="156">
        <f t="shared" si="106"/>
        <v>433.04642857142852</v>
      </c>
      <c r="AQ237" s="160">
        <f t="shared" si="107"/>
        <v>455.68294642857137</v>
      </c>
      <c r="AR237" s="156">
        <f t="shared" si="108"/>
        <v>472.41428571428565</v>
      </c>
      <c r="AS237" s="156">
        <f t="shared" si="109"/>
        <v>462.5723214285714</v>
      </c>
      <c r="AT237" s="156">
        <f t="shared" si="110"/>
        <v>447.80937499999999</v>
      </c>
      <c r="AU237" s="156">
        <f t="shared" si="111"/>
        <v>457.6513392857143</v>
      </c>
      <c r="AV237" s="156">
        <f t="shared" si="112"/>
        <v>462.5723214285714</v>
      </c>
    </row>
    <row r="238" spans="1:48" x14ac:dyDescent="0.3">
      <c r="A238" s="124">
        <v>41000</v>
      </c>
      <c r="B238" s="170">
        <f>_xll.GetPrice(B$2,  , "Mid", EOMONTH($A238, 0))</f>
        <v>405</v>
      </c>
      <c r="C238" s="151">
        <f>_xll.GetPrice(C$2,  , "Mid", EOMONTH($A238, 0))</f>
        <v>400</v>
      </c>
      <c r="D238" s="126">
        <f t="shared" si="113"/>
        <v>-5</v>
      </c>
      <c r="E238" s="151">
        <f>_xll.GetPrice(E$2,  , "Mid", EOMONTH($A238, 0))</f>
        <v>395</v>
      </c>
      <c r="F238" s="127">
        <f t="shared" si="114"/>
        <v>-10</v>
      </c>
      <c r="G238" s="151">
        <f>_xll.GetPrice(G$2,  , "Mid", EOMONTH($A238, 0))</f>
        <v>382</v>
      </c>
      <c r="H238" s="127">
        <f t="shared" si="115"/>
        <v>-23</v>
      </c>
      <c r="I238" s="151">
        <f>_xll.GetPrice(I$2,  , "Mid", EOMONTH($A238, 0))</f>
        <v>430</v>
      </c>
      <c r="J238" s="127">
        <f t="shared" si="116"/>
        <v>25</v>
      </c>
      <c r="K238" s="151">
        <f>_xll.GetPrice(K$2,  , "Mid", EOMONTH($A238, 0))</f>
        <v>515</v>
      </c>
      <c r="L238" s="127">
        <f t="shared" si="117"/>
        <v>110</v>
      </c>
      <c r="M238" s="151">
        <f>_xll.GetPrice(M$2,  , "Mid", EOMONTH($A238, 0))</f>
        <v>435</v>
      </c>
      <c r="N238" s="127">
        <f t="shared" si="118"/>
        <v>40</v>
      </c>
      <c r="O238" s="127">
        <f t="shared" si="119"/>
        <v>5</v>
      </c>
      <c r="P238" s="151">
        <f>_xll.GetPrice(P$2,  , "Mid", EOMONTH($A238, 0))</f>
        <v>435</v>
      </c>
      <c r="Q238" s="127">
        <f t="shared" si="120"/>
        <v>53</v>
      </c>
      <c r="R238" s="127">
        <f t="shared" si="121"/>
        <v>5</v>
      </c>
      <c r="S238" s="170">
        <f>_xll.GetPrice(S$2,  , "Mid", EOMONTH($A238, 0))</f>
        <v>448</v>
      </c>
      <c r="T238" s="126">
        <f t="shared" si="122"/>
        <v>43</v>
      </c>
      <c r="U238" s="151">
        <f>_xll.GetPrice(U$2,  , "Mid", EOMONTH($A238, 0))</f>
        <v>455</v>
      </c>
      <c r="V238" s="127">
        <f t="shared" si="123"/>
        <v>60</v>
      </c>
      <c r="W238" s="127">
        <f t="shared" si="124"/>
        <v>7</v>
      </c>
      <c r="X238" s="151">
        <f>_xll.GetPrice(X$2,  , "Mid", EOMONTH($A238, 0))</f>
        <v>457</v>
      </c>
      <c r="Y238" s="127">
        <f t="shared" si="125"/>
        <v>75</v>
      </c>
      <c r="Z238" s="127">
        <f t="shared" si="126"/>
        <v>9</v>
      </c>
      <c r="AA238" s="151">
        <f>_xll.GetPrice(AA$2,  , "Mid", EOMONTH($A238, 0))</f>
        <v>440</v>
      </c>
      <c r="AB238" s="127">
        <f t="shared" si="127"/>
        <v>-8</v>
      </c>
      <c r="AC238" s="151">
        <f>_xll.GetPrice(AC$2,  , "Mid", EOMONTH($A238, 0))</f>
        <v>440</v>
      </c>
      <c r="AD238" s="127">
        <f t="shared" si="128"/>
        <v>-15</v>
      </c>
      <c r="AE238" s="127">
        <f t="shared" si="129"/>
        <v>0</v>
      </c>
      <c r="AF238" s="151">
        <f>_xll.GetPrice(AF$2,  , "Mid", EOMONTH($A238, 0))</f>
        <v>457</v>
      </c>
      <c r="AG238" s="127">
        <f t="shared" si="130"/>
        <v>0</v>
      </c>
      <c r="AH238" s="127">
        <f t="shared" si="131"/>
        <v>17</v>
      </c>
      <c r="AI238" s="157">
        <f t="shared" si="99"/>
        <v>398.59955357142854</v>
      </c>
      <c r="AJ238" s="156">
        <f t="shared" si="100"/>
        <v>393.67857142857144</v>
      </c>
      <c r="AK238" s="156">
        <f t="shared" si="101"/>
        <v>388.75758928571429</v>
      </c>
      <c r="AL238" s="156">
        <f t="shared" si="102"/>
        <v>375.9630357142857</v>
      </c>
      <c r="AM238" s="156">
        <f t="shared" si="103"/>
        <v>423.20446428571427</v>
      </c>
      <c r="AN238" s="156">
        <f t="shared" si="104"/>
        <v>506.86116071428569</v>
      </c>
      <c r="AO238" s="156">
        <f t="shared" si="105"/>
        <v>428.12544642857142</v>
      </c>
      <c r="AP238" s="156">
        <f t="shared" si="106"/>
        <v>428.12544642857142</v>
      </c>
      <c r="AQ238" s="160">
        <f t="shared" si="107"/>
        <v>440.92</v>
      </c>
      <c r="AR238" s="156">
        <f t="shared" si="108"/>
        <v>447.80937499999999</v>
      </c>
      <c r="AS238" s="156">
        <f t="shared" si="109"/>
        <v>449.77776785714281</v>
      </c>
      <c r="AT238" s="156">
        <f t="shared" si="110"/>
        <v>433.04642857142852</v>
      </c>
      <c r="AU238" s="156">
        <f t="shared" si="111"/>
        <v>433.04642857142852</v>
      </c>
      <c r="AV238" s="156">
        <f t="shared" si="112"/>
        <v>449.77776785714281</v>
      </c>
    </row>
    <row r="239" spans="1:48" x14ac:dyDescent="0.3">
      <c r="A239" s="124">
        <v>41030</v>
      </c>
      <c r="B239" s="170">
        <f>_xll.GetPrice(B$2,  , "Mid", EOMONTH($A239, 0))</f>
        <v>405</v>
      </c>
      <c r="C239" s="151">
        <f>_xll.GetPrice(C$2,  , "Mid", EOMONTH($A239, 0))</f>
        <v>400</v>
      </c>
      <c r="D239" s="126">
        <f t="shared" si="113"/>
        <v>-5</v>
      </c>
      <c r="E239" s="151">
        <f>_xll.GetPrice(E$2,  , "Mid", EOMONTH($A239, 0))</f>
        <v>395</v>
      </c>
      <c r="F239" s="127">
        <f t="shared" si="114"/>
        <v>-10</v>
      </c>
      <c r="G239" s="151">
        <f>_xll.GetPrice(G$2,  , "Mid", EOMONTH($A239, 0))</f>
        <v>397</v>
      </c>
      <c r="H239" s="127">
        <f t="shared" si="115"/>
        <v>-8</v>
      </c>
      <c r="I239" s="151">
        <f>_xll.GetPrice(I$2,  , "Mid", EOMONTH($A239, 0))</f>
        <v>430</v>
      </c>
      <c r="J239" s="127">
        <f t="shared" si="116"/>
        <v>25</v>
      </c>
      <c r="K239" s="151">
        <f>_xll.GetPrice(K$2,  , "Mid", EOMONTH($A239, 0))</f>
        <v>515</v>
      </c>
      <c r="L239" s="127">
        <f t="shared" si="117"/>
        <v>110</v>
      </c>
      <c r="M239" s="151">
        <f>_xll.GetPrice(M$2,  , "Mid", EOMONTH($A239, 0))</f>
        <v>435</v>
      </c>
      <c r="N239" s="127">
        <f t="shared" si="118"/>
        <v>40</v>
      </c>
      <c r="O239" s="127">
        <f t="shared" si="119"/>
        <v>5</v>
      </c>
      <c r="P239" s="151">
        <f>_xll.GetPrice(P$2,  , "Mid", EOMONTH($A239, 0))</f>
        <v>445</v>
      </c>
      <c r="Q239" s="127">
        <f t="shared" si="120"/>
        <v>48</v>
      </c>
      <c r="R239" s="127">
        <f t="shared" si="121"/>
        <v>15</v>
      </c>
      <c r="S239" s="170">
        <f>_xll.GetPrice(S$2,  , "Mid", EOMONTH($A239, 0))</f>
        <v>445</v>
      </c>
      <c r="T239" s="126">
        <f t="shared" si="122"/>
        <v>40</v>
      </c>
      <c r="U239" s="151">
        <f>_xll.GetPrice(U$2,  , "Mid", EOMONTH($A239, 0))</f>
        <v>455</v>
      </c>
      <c r="V239" s="127">
        <f t="shared" si="123"/>
        <v>60</v>
      </c>
      <c r="W239" s="127">
        <f t="shared" si="124"/>
        <v>10</v>
      </c>
      <c r="X239" s="151">
        <f>_xll.GetPrice(X$2,  , "Mid", EOMONTH($A239, 0))</f>
        <v>462</v>
      </c>
      <c r="Y239" s="127">
        <f t="shared" si="125"/>
        <v>65</v>
      </c>
      <c r="Z239" s="127">
        <f t="shared" si="126"/>
        <v>17</v>
      </c>
      <c r="AA239" s="151">
        <f>_xll.GetPrice(AA$2,  , "Mid", EOMONTH($A239, 0))</f>
        <v>440</v>
      </c>
      <c r="AB239" s="127">
        <f t="shared" si="127"/>
        <v>-5</v>
      </c>
      <c r="AC239" s="151">
        <f>_xll.GetPrice(AC$2,  , "Mid", EOMONTH($A239, 0))</f>
        <v>440</v>
      </c>
      <c r="AD239" s="127">
        <f t="shared" si="128"/>
        <v>-15</v>
      </c>
      <c r="AE239" s="127">
        <f t="shared" si="129"/>
        <v>0</v>
      </c>
      <c r="AF239" s="151">
        <f>_xll.GetPrice(AF$2,  , "Mid", EOMONTH($A239, 0))</f>
        <v>462</v>
      </c>
      <c r="AG239" s="127">
        <f t="shared" si="130"/>
        <v>0</v>
      </c>
      <c r="AH239" s="127">
        <f t="shared" si="131"/>
        <v>22</v>
      </c>
      <c r="AI239" s="157">
        <f t="shared" si="99"/>
        <v>398.59955357142854</v>
      </c>
      <c r="AJ239" s="156">
        <f t="shared" si="100"/>
        <v>393.67857142857144</v>
      </c>
      <c r="AK239" s="156">
        <f t="shared" si="101"/>
        <v>388.75758928571429</v>
      </c>
      <c r="AL239" s="156">
        <f t="shared" si="102"/>
        <v>390.72598214285716</v>
      </c>
      <c r="AM239" s="156">
        <f t="shared" si="103"/>
        <v>423.20446428571427</v>
      </c>
      <c r="AN239" s="156">
        <f t="shared" si="104"/>
        <v>506.86116071428569</v>
      </c>
      <c r="AO239" s="156">
        <f t="shared" si="105"/>
        <v>428.12544642857142</v>
      </c>
      <c r="AP239" s="156">
        <f t="shared" si="106"/>
        <v>437.96741071428568</v>
      </c>
      <c r="AQ239" s="160">
        <f t="shared" si="107"/>
        <v>437.96741071428568</v>
      </c>
      <c r="AR239" s="156">
        <f t="shared" si="108"/>
        <v>447.80937499999999</v>
      </c>
      <c r="AS239" s="156">
        <f t="shared" si="109"/>
        <v>454.69874999999996</v>
      </c>
      <c r="AT239" s="156">
        <f t="shared" si="110"/>
        <v>433.04642857142852</v>
      </c>
      <c r="AU239" s="156">
        <f t="shared" si="111"/>
        <v>433.04642857142852</v>
      </c>
      <c r="AV239" s="156">
        <f t="shared" si="112"/>
        <v>454.69874999999996</v>
      </c>
    </row>
    <row r="240" spans="1:48" x14ac:dyDescent="0.3">
      <c r="A240" s="124">
        <v>41061</v>
      </c>
      <c r="B240" s="170">
        <f>_xll.GetPrice(B$2,  , "Mid", EOMONTH($A240, 0))</f>
        <v>348</v>
      </c>
      <c r="C240" s="151">
        <f>_xll.GetPrice(C$2,  , "Mid", EOMONTH($A240, 0))</f>
        <v>343</v>
      </c>
      <c r="D240" s="126">
        <f t="shared" si="113"/>
        <v>-5</v>
      </c>
      <c r="E240" s="151">
        <f>_xll.GetPrice(E$2,  , "Mid", EOMONTH($A240, 0))</f>
        <v>345</v>
      </c>
      <c r="F240" s="127">
        <f t="shared" si="114"/>
        <v>-3</v>
      </c>
      <c r="G240" s="151">
        <f>_xll.GetPrice(G$2,  , "Mid", EOMONTH($A240, 0))</f>
        <v>350</v>
      </c>
      <c r="H240" s="127">
        <f t="shared" si="115"/>
        <v>2</v>
      </c>
      <c r="I240" s="151">
        <f>_xll.GetPrice(I$2,  , "Mid", EOMONTH($A240, 0))</f>
        <v>372</v>
      </c>
      <c r="J240" s="127">
        <f t="shared" si="116"/>
        <v>24</v>
      </c>
      <c r="K240" s="151">
        <f>_xll.GetPrice(K$2,  , "Mid", EOMONTH($A240, 0))</f>
        <v>460</v>
      </c>
      <c r="L240" s="127">
        <f t="shared" si="117"/>
        <v>112</v>
      </c>
      <c r="M240" s="151">
        <f>_xll.GetPrice(M$2,  , "Mid", EOMONTH($A240, 0))</f>
        <v>385</v>
      </c>
      <c r="N240" s="127">
        <f t="shared" si="118"/>
        <v>40</v>
      </c>
      <c r="O240" s="127">
        <f t="shared" si="119"/>
        <v>13</v>
      </c>
      <c r="P240" s="151">
        <f>_xll.GetPrice(P$2,  , "Mid", EOMONTH($A240, 0))</f>
        <v>375</v>
      </c>
      <c r="Q240" s="127">
        <f t="shared" si="120"/>
        <v>25</v>
      </c>
      <c r="R240" s="127">
        <f t="shared" si="121"/>
        <v>3</v>
      </c>
      <c r="S240" s="170">
        <f>_xll.GetPrice(S$2,  , "Mid", EOMONTH($A240, 0))</f>
        <v>380</v>
      </c>
      <c r="T240" s="126">
        <f t="shared" si="122"/>
        <v>32</v>
      </c>
      <c r="U240" s="151">
        <f>_xll.GetPrice(U$2,  , "Mid", EOMONTH($A240, 0))</f>
        <v>385</v>
      </c>
      <c r="V240" s="127">
        <f t="shared" si="123"/>
        <v>40</v>
      </c>
      <c r="W240" s="127">
        <f t="shared" si="124"/>
        <v>5</v>
      </c>
      <c r="X240" s="151">
        <f>_xll.GetPrice(X$2,  , "Mid", EOMONTH($A240, 0))</f>
        <v>410</v>
      </c>
      <c r="Y240" s="127">
        <f t="shared" si="125"/>
        <v>60</v>
      </c>
      <c r="Z240" s="127">
        <f t="shared" si="126"/>
        <v>30</v>
      </c>
      <c r="AA240" s="151">
        <f>_xll.GetPrice(AA$2,  , "Mid", EOMONTH($A240, 0))</f>
        <v>375</v>
      </c>
      <c r="AB240" s="127">
        <f t="shared" si="127"/>
        <v>-5</v>
      </c>
      <c r="AC240" s="151">
        <f>_xll.GetPrice(AC$2,  , "Mid", EOMONTH($A240, 0))</f>
        <v>370</v>
      </c>
      <c r="AD240" s="127">
        <f t="shared" si="128"/>
        <v>-15</v>
      </c>
      <c r="AE240" s="127">
        <f t="shared" si="129"/>
        <v>-5</v>
      </c>
      <c r="AF240" s="151">
        <f>_xll.GetPrice(AF$2,  , "Mid", EOMONTH($A240, 0))</f>
        <v>410</v>
      </c>
      <c r="AG240" s="127">
        <f t="shared" si="130"/>
        <v>0</v>
      </c>
      <c r="AH240" s="127">
        <f t="shared" si="131"/>
        <v>40</v>
      </c>
      <c r="AI240" s="157">
        <f t="shared" si="99"/>
        <v>342.50035714285713</v>
      </c>
      <c r="AJ240" s="156">
        <f t="shared" si="100"/>
        <v>337.57937500000003</v>
      </c>
      <c r="AK240" s="156">
        <f t="shared" si="101"/>
        <v>339.54776785714284</v>
      </c>
      <c r="AL240" s="156">
        <f t="shared" si="102"/>
        <v>344.46875</v>
      </c>
      <c r="AM240" s="156">
        <f t="shared" si="103"/>
        <v>366.12107142857138</v>
      </c>
      <c r="AN240" s="156">
        <f t="shared" si="104"/>
        <v>452.73035714285709</v>
      </c>
      <c r="AO240" s="156">
        <f t="shared" si="105"/>
        <v>378.91562499999998</v>
      </c>
      <c r="AP240" s="156">
        <f t="shared" si="106"/>
        <v>369.07366071428567</v>
      </c>
      <c r="AQ240" s="160">
        <f t="shared" si="107"/>
        <v>373.99464285714288</v>
      </c>
      <c r="AR240" s="156">
        <f t="shared" si="108"/>
        <v>378.91562499999998</v>
      </c>
      <c r="AS240" s="156">
        <f t="shared" si="109"/>
        <v>403.5205357142857</v>
      </c>
      <c r="AT240" s="156">
        <f t="shared" si="110"/>
        <v>369.07366071428567</v>
      </c>
      <c r="AU240" s="156">
        <f t="shared" si="111"/>
        <v>364.15267857142857</v>
      </c>
      <c r="AV240" s="156">
        <f t="shared" si="112"/>
        <v>403.5205357142857</v>
      </c>
    </row>
    <row r="241" spans="1:48" x14ac:dyDescent="0.3">
      <c r="A241" s="124">
        <v>41091</v>
      </c>
      <c r="B241" s="170">
        <f>_xll.GetPrice(B$2,  , "Mid", EOMONTH($A241, 0))</f>
        <v>301</v>
      </c>
      <c r="C241" s="151">
        <f>_xll.GetPrice(C$2,  , "Mid", EOMONTH($A241, 0))</f>
        <v>296</v>
      </c>
      <c r="D241" s="126">
        <f t="shared" si="113"/>
        <v>-5</v>
      </c>
      <c r="E241" s="151">
        <f>_xll.GetPrice(E$2,  , "Mid", EOMONTH($A241, 0))</f>
        <v>305</v>
      </c>
      <c r="F241" s="127">
        <f t="shared" si="114"/>
        <v>4</v>
      </c>
      <c r="G241" s="151">
        <f>_xll.GetPrice(G$2,  , "Mid", EOMONTH($A241, 0))</f>
        <v>317</v>
      </c>
      <c r="H241" s="127">
        <f t="shared" si="115"/>
        <v>16</v>
      </c>
      <c r="I241" s="151">
        <f>_xll.GetPrice(I$2,  , "Mid", EOMONTH($A241, 0))</f>
        <v>327</v>
      </c>
      <c r="J241" s="127">
        <f t="shared" si="116"/>
        <v>26</v>
      </c>
      <c r="K241" s="151">
        <f>_xll.GetPrice(K$2,  , "Mid", EOMONTH($A241, 0))</f>
        <v>420</v>
      </c>
      <c r="L241" s="127">
        <f t="shared" si="117"/>
        <v>119</v>
      </c>
      <c r="M241" s="151">
        <f>_xll.GetPrice(M$2,  , "Mid", EOMONTH($A241, 0))</f>
        <v>340</v>
      </c>
      <c r="N241" s="127">
        <f t="shared" si="118"/>
        <v>35</v>
      </c>
      <c r="O241" s="127">
        <f t="shared" si="119"/>
        <v>13</v>
      </c>
      <c r="P241" s="151">
        <f>_xll.GetPrice(P$2,  , "Mid", EOMONTH($A241, 0))</f>
        <v>342</v>
      </c>
      <c r="Q241" s="127">
        <f t="shared" si="120"/>
        <v>25</v>
      </c>
      <c r="R241" s="127">
        <f t="shared" si="121"/>
        <v>15</v>
      </c>
      <c r="S241" s="170">
        <f>_xll.GetPrice(S$2,  , "Mid", EOMONTH($A241, 0))</f>
        <v>337</v>
      </c>
      <c r="T241" s="126">
        <f t="shared" si="122"/>
        <v>36</v>
      </c>
      <c r="U241" s="151">
        <f>_xll.GetPrice(U$2,  , "Mid", EOMONTH($A241, 0))</f>
        <v>340</v>
      </c>
      <c r="V241" s="127">
        <f t="shared" si="123"/>
        <v>35</v>
      </c>
      <c r="W241" s="127">
        <f t="shared" si="124"/>
        <v>3</v>
      </c>
      <c r="X241" s="151">
        <f>_xll.GetPrice(X$2,  , "Mid", EOMONTH($A241, 0))</f>
        <v>345</v>
      </c>
      <c r="Y241" s="127">
        <f t="shared" si="125"/>
        <v>28</v>
      </c>
      <c r="Z241" s="127">
        <f t="shared" si="126"/>
        <v>8</v>
      </c>
      <c r="AA241" s="151">
        <f>_xll.GetPrice(AA$2,  , "Mid", EOMONTH($A241, 0))</f>
        <v>328</v>
      </c>
      <c r="AB241" s="127">
        <f t="shared" si="127"/>
        <v>-9</v>
      </c>
      <c r="AC241" s="151">
        <f>_xll.GetPrice(AC$2,  , "Mid", EOMONTH($A241, 0))</f>
        <v>325</v>
      </c>
      <c r="AD241" s="127">
        <f t="shared" si="128"/>
        <v>-15</v>
      </c>
      <c r="AE241" s="127">
        <f t="shared" si="129"/>
        <v>-3</v>
      </c>
      <c r="AF241" s="151">
        <f>_xll.GetPrice(AF$2,  , "Mid", EOMONTH($A241, 0))</f>
        <v>345</v>
      </c>
      <c r="AG241" s="127">
        <f t="shared" si="130"/>
        <v>0</v>
      </c>
      <c r="AH241" s="127">
        <f t="shared" si="131"/>
        <v>20</v>
      </c>
      <c r="AI241" s="157">
        <f t="shared" si="99"/>
        <v>296.24312499999996</v>
      </c>
      <c r="AJ241" s="156">
        <f t="shared" si="100"/>
        <v>291.32214285714286</v>
      </c>
      <c r="AK241" s="156">
        <f t="shared" si="101"/>
        <v>300.17991071428565</v>
      </c>
      <c r="AL241" s="156">
        <f t="shared" si="102"/>
        <v>311.99026785714284</v>
      </c>
      <c r="AM241" s="156">
        <f t="shared" si="103"/>
        <v>321.83223214285715</v>
      </c>
      <c r="AN241" s="156">
        <f t="shared" si="104"/>
        <v>413.36249999999995</v>
      </c>
      <c r="AO241" s="156">
        <f t="shared" si="105"/>
        <v>334.62678571428569</v>
      </c>
      <c r="AP241" s="156">
        <f t="shared" si="106"/>
        <v>336.59517857142856</v>
      </c>
      <c r="AQ241" s="160">
        <f t="shared" si="107"/>
        <v>331.67419642857141</v>
      </c>
      <c r="AR241" s="156">
        <f t="shared" si="108"/>
        <v>334.62678571428569</v>
      </c>
      <c r="AS241" s="156">
        <f t="shared" si="109"/>
        <v>339.54776785714284</v>
      </c>
      <c r="AT241" s="156">
        <f t="shared" si="110"/>
        <v>322.81642857142856</v>
      </c>
      <c r="AU241" s="156">
        <f t="shared" si="111"/>
        <v>319.86383928571428</v>
      </c>
      <c r="AV241" s="156">
        <f t="shared" si="112"/>
        <v>339.54776785714284</v>
      </c>
    </row>
    <row r="242" spans="1:48" x14ac:dyDescent="0.3">
      <c r="A242" s="124">
        <v>41122</v>
      </c>
      <c r="B242" s="170">
        <f>_xll.GetPrice(B$2,  , "Mid", EOMONTH($A242, 0))</f>
        <v>383</v>
      </c>
      <c r="C242" s="151">
        <f>_xll.GetPrice(C$2,  , "Mid", EOMONTH($A242, 0))</f>
        <v>378</v>
      </c>
      <c r="D242" s="126">
        <f t="shared" si="113"/>
        <v>-5</v>
      </c>
      <c r="E242" s="151">
        <f>_xll.GetPrice(E$2,  , "Mid", EOMONTH($A242, 0))</f>
        <v>360</v>
      </c>
      <c r="F242" s="127">
        <f t="shared" si="114"/>
        <v>-23</v>
      </c>
      <c r="G242" s="151">
        <f>_xll.GetPrice(G$2,  , "Mid", EOMONTH($A242, 0))</f>
        <v>343</v>
      </c>
      <c r="H242" s="127">
        <f t="shared" si="115"/>
        <v>-40</v>
      </c>
      <c r="I242" s="151">
        <f>_xll.GetPrice(I$2,  , "Mid", EOMONTH($A242, 0))</f>
        <v>410</v>
      </c>
      <c r="J242" s="127">
        <f t="shared" si="116"/>
        <v>27</v>
      </c>
      <c r="K242" s="151">
        <f>_xll.GetPrice(K$2,  , "Mid", EOMONTH($A242, 0))</f>
        <v>485</v>
      </c>
      <c r="L242" s="127">
        <f t="shared" si="117"/>
        <v>102</v>
      </c>
      <c r="M242" s="151">
        <f>_xll.GetPrice(M$2,  , "Mid", EOMONTH($A242, 0))</f>
        <v>405</v>
      </c>
      <c r="N242" s="127">
        <f t="shared" si="118"/>
        <v>45</v>
      </c>
      <c r="O242" s="127">
        <f t="shared" si="119"/>
        <v>-5</v>
      </c>
      <c r="P242" s="151">
        <f>_xll.GetPrice(P$2,  , "Mid", EOMONTH($A242, 0))</f>
        <v>375</v>
      </c>
      <c r="Q242" s="127">
        <f t="shared" si="120"/>
        <v>32</v>
      </c>
      <c r="R242" s="127">
        <f t="shared" si="121"/>
        <v>-35</v>
      </c>
      <c r="S242" s="170">
        <f>_xll.GetPrice(S$2,  , "Mid", EOMONTH($A242, 0))</f>
        <v>420</v>
      </c>
      <c r="T242" s="126">
        <f t="shared" si="122"/>
        <v>37</v>
      </c>
      <c r="U242" s="151">
        <f>_xll.GetPrice(U$2,  , "Mid", EOMONTH($A242, 0))</f>
        <v>415</v>
      </c>
      <c r="V242" s="127">
        <f t="shared" si="123"/>
        <v>55</v>
      </c>
      <c r="W242" s="127">
        <f t="shared" si="124"/>
        <v>-5</v>
      </c>
      <c r="X242" s="151">
        <f>_xll.GetPrice(X$2,  , "Mid", EOMONTH($A242, 0))</f>
        <v>385</v>
      </c>
      <c r="Y242" s="127">
        <f t="shared" si="125"/>
        <v>42</v>
      </c>
      <c r="Z242" s="127">
        <f t="shared" si="126"/>
        <v>-35</v>
      </c>
      <c r="AA242" s="151">
        <f>_xll.GetPrice(AA$2,  , "Mid", EOMONTH($A242, 0))</f>
        <v>415</v>
      </c>
      <c r="AB242" s="127">
        <f t="shared" si="127"/>
        <v>-5</v>
      </c>
      <c r="AC242" s="151">
        <f>_xll.GetPrice(AC$2,  , "Mid", EOMONTH($A242, 0))</f>
        <v>380</v>
      </c>
      <c r="AD242" s="127">
        <f t="shared" si="128"/>
        <v>-35</v>
      </c>
      <c r="AE242" s="127">
        <f t="shared" si="129"/>
        <v>-35</v>
      </c>
      <c r="AF242" s="151">
        <f>_xll.GetPrice(AF$2,  , "Mid", EOMONTH($A242, 0))</f>
        <v>388</v>
      </c>
      <c r="AG242" s="127">
        <f t="shared" si="130"/>
        <v>3</v>
      </c>
      <c r="AH242" s="127">
        <f t="shared" si="131"/>
        <v>8</v>
      </c>
      <c r="AI242" s="157">
        <f t="shared" si="99"/>
        <v>376.94723214285716</v>
      </c>
      <c r="AJ242" s="156">
        <f t="shared" si="100"/>
        <v>372.02625</v>
      </c>
      <c r="AK242" s="156">
        <f t="shared" si="101"/>
        <v>354.31071428571431</v>
      </c>
      <c r="AL242" s="156">
        <f t="shared" si="102"/>
        <v>337.57937500000003</v>
      </c>
      <c r="AM242" s="156">
        <f t="shared" si="103"/>
        <v>403.5205357142857</v>
      </c>
      <c r="AN242" s="156">
        <f t="shared" si="104"/>
        <v>477.33526785714287</v>
      </c>
      <c r="AO242" s="156">
        <f t="shared" si="105"/>
        <v>398.59955357142854</v>
      </c>
      <c r="AP242" s="156">
        <f t="shared" si="106"/>
        <v>369.07366071428567</v>
      </c>
      <c r="AQ242" s="160">
        <f t="shared" si="107"/>
        <v>413.36249999999995</v>
      </c>
      <c r="AR242" s="156">
        <f t="shared" si="108"/>
        <v>408.44151785714286</v>
      </c>
      <c r="AS242" s="156">
        <f t="shared" si="109"/>
        <v>378.91562499999998</v>
      </c>
      <c r="AT242" s="156">
        <f t="shared" si="110"/>
        <v>408.44151785714286</v>
      </c>
      <c r="AU242" s="156">
        <f t="shared" si="111"/>
        <v>373.99464285714288</v>
      </c>
      <c r="AV242" s="156">
        <f t="shared" si="112"/>
        <v>381.86821428571426</v>
      </c>
    </row>
    <row r="243" spans="1:48" x14ac:dyDescent="0.3">
      <c r="A243" s="124">
        <v>41153</v>
      </c>
      <c r="B243" s="170">
        <f>_xll.GetPrice(B$2,  , "Mid", EOMONTH($A243, 0))</f>
        <v>358</v>
      </c>
      <c r="C243" s="151">
        <f>_xll.GetPrice(C$2,  , "Mid", EOMONTH($A243, 0))</f>
        <v>353</v>
      </c>
      <c r="D243" s="126">
        <f t="shared" si="113"/>
        <v>-5</v>
      </c>
      <c r="E243" s="151">
        <f>_xll.GetPrice(E$2,  , "Mid", EOMONTH($A243, 0))</f>
        <v>350</v>
      </c>
      <c r="F243" s="127">
        <f t="shared" si="114"/>
        <v>-8</v>
      </c>
      <c r="G243" s="151">
        <f>_xll.GetPrice(G$2,  , "Mid", EOMONTH($A243, 0))</f>
        <v>335</v>
      </c>
      <c r="H243" s="127">
        <f t="shared" si="115"/>
        <v>-23</v>
      </c>
      <c r="I243" s="151">
        <f>_xll.GetPrice(I$2,  , "Mid", EOMONTH($A243, 0))</f>
        <v>382</v>
      </c>
      <c r="J243" s="127">
        <f t="shared" si="116"/>
        <v>24</v>
      </c>
      <c r="K243" s="151">
        <f>_xll.GetPrice(K$2,  , "Mid", EOMONTH($A243, 0))</f>
        <v>470</v>
      </c>
      <c r="L243" s="127">
        <f t="shared" si="117"/>
        <v>112</v>
      </c>
      <c r="M243" s="151">
        <f>_xll.GetPrice(M$2,  , "Mid", EOMONTH($A243, 0))</f>
        <v>390</v>
      </c>
      <c r="N243" s="127">
        <f t="shared" si="118"/>
        <v>40</v>
      </c>
      <c r="O243" s="127">
        <f t="shared" si="119"/>
        <v>8</v>
      </c>
      <c r="P243" s="151">
        <f>_xll.GetPrice(P$2,  , "Mid", EOMONTH($A243, 0))</f>
        <v>375</v>
      </c>
      <c r="Q243" s="127">
        <f t="shared" si="120"/>
        <v>40</v>
      </c>
      <c r="R243" s="127">
        <f t="shared" si="121"/>
        <v>-7</v>
      </c>
      <c r="S243" s="170">
        <f>_xll.GetPrice(S$2,  , "Mid", EOMONTH($A243, 0))</f>
        <v>387</v>
      </c>
      <c r="T243" s="126">
        <f t="shared" si="122"/>
        <v>29</v>
      </c>
      <c r="U243" s="151">
        <f>_xll.GetPrice(U$2,  , "Mid", EOMONTH($A243, 0))</f>
        <v>395</v>
      </c>
      <c r="V243" s="127">
        <f t="shared" si="123"/>
        <v>45</v>
      </c>
      <c r="W243" s="127">
        <f t="shared" si="124"/>
        <v>8</v>
      </c>
      <c r="X243" s="151">
        <f>_xll.GetPrice(X$2,  , "Mid", EOMONTH($A243, 0))</f>
        <v>370</v>
      </c>
      <c r="Y243" s="127">
        <f t="shared" si="125"/>
        <v>35</v>
      </c>
      <c r="Z243" s="127">
        <f t="shared" si="126"/>
        <v>-17</v>
      </c>
      <c r="AA243" s="151">
        <f>_xll.GetPrice(AA$2,  , "Mid", EOMONTH($A243, 0))</f>
        <v>382</v>
      </c>
      <c r="AB243" s="127">
        <f t="shared" si="127"/>
        <v>-5</v>
      </c>
      <c r="AC243" s="151">
        <f>_xll.GetPrice(AC$2,  , "Mid", EOMONTH($A243, 0))</f>
        <v>360</v>
      </c>
      <c r="AD243" s="127">
        <f t="shared" si="128"/>
        <v>-35</v>
      </c>
      <c r="AE243" s="127">
        <f t="shared" si="129"/>
        <v>-22</v>
      </c>
      <c r="AF243" s="151">
        <f>_xll.GetPrice(AF$2,  , "Mid", EOMONTH($A243, 0))</f>
        <v>387</v>
      </c>
      <c r="AG243" s="127">
        <f t="shared" si="130"/>
        <v>17</v>
      </c>
      <c r="AH243" s="127">
        <f t="shared" si="131"/>
        <v>27</v>
      </c>
      <c r="AI243" s="157">
        <f t="shared" si="99"/>
        <v>352.34232142857138</v>
      </c>
      <c r="AJ243" s="156">
        <f t="shared" si="100"/>
        <v>347.42133928571428</v>
      </c>
      <c r="AK243" s="156">
        <f t="shared" si="101"/>
        <v>344.46875</v>
      </c>
      <c r="AL243" s="156">
        <f t="shared" si="102"/>
        <v>329.70580357142853</v>
      </c>
      <c r="AM243" s="156">
        <f t="shared" si="103"/>
        <v>375.9630357142857</v>
      </c>
      <c r="AN243" s="156">
        <f t="shared" si="104"/>
        <v>462.5723214285714</v>
      </c>
      <c r="AO243" s="156">
        <f t="shared" si="105"/>
        <v>383.83660714285713</v>
      </c>
      <c r="AP243" s="156">
        <f t="shared" si="106"/>
        <v>369.07366071428567</v>
      </c>
      <c r="AQ243" s="160">
        <f t="shared" si="107"/>
        <v>380.88401785714285</v>
      </c>
      <c r="AR243" s="156">
        <f t="shared" si="108"/>
        <v>388.75758928571429</v>
      </c>
      <c r="AS243" s="156">
        <f t="shared" si="109"/>
        <v>364.15267857142857</v>
      </c>
      <c r="AT243" s="156">
        <f t="shared" si="110"/>
        <v>375.9630357142857</v>
      </c>
      <c r="AU243" s="156">
        <f t="shared" si="111"/>
        <v>354.31071428571431</v>
      </c>
      <c r="AV243" s="156">
        <f t="shared" si="112"/>
        <v>380.88401785714285</v>
      </c>
    </row>
    <row r="244" spans="1:48" x14ac:dyDescent="0.3">
      <c r="A244" s="124">
        <v>41183</v>
      </c>
      <c r="B244" s="170">
        <f>_xll.GetPrice(B$2,  , "Mid", EOMONTH($A244, 0))</f>
        <v>310</v>
      </c>
      <c r="C244" s="151">
        <f>_xll.GetPrice(C$2,  , "Mid", EOMONTH($A244, 0))</f>
        <v>305</v>
      </c>
      <c r="D244" s="126">
        <f t="shared" si="113"/>
        <v>-5</v>
      </c>
      <c r="E244" s="151">
        <f>_xll.GetPrice(E$2,  , "Mid", EOMONTH($A244, 0))</f>
        <v>300</v>
      </c>
      <c r="F244" s="127">
        <f t="shared" si="114"/>
        <v>-10</v>
      </c>
      <c r="G244" s="151">
        <f>_xll.GetPrice(G$2,  , "Mid", EOMONTH($A244, 0))</f>
        <v>303</v>
      </c>
      <c r="H244" s="127">
        <f t="shared" si="115"/>
        <v>-7</v>
      </c>
      <c r="I244" s="151">
        <f>_xll.GetPrice(I$2,  , "Mid", EOMONTH($A244, 0))</f>
        <v>335</v>
      </c>
      <c r="J244" s="127">
        <f t="shared" si="116"/>
        <v>25</v>
      </c>
      <c r="K244" s="151">
        <f>_xll.GetPrice(K$2,  , "Mid", EOMONTH($A244, 0))</f>
        <v>425</v>
      </c>
      <c r="L244" s="127">
        <f t="shared" si="117"/>
        <v>115</v>
      </c>
      <c r="M244" s="151">
        <f>_xll.GetPrice(M$2,  , "Mid", EOMONTH($A244, 0))</f>
        <v>337</v>
      </c>
      <c r="N244" s="127">
        <f t="shared" si="118"/>
        <v>37</v>
      </c>
      <c r="O244" s="127">
        <f t="shared" si="119"/>
        <v>2</v>
      </c>
      <c r="P244" s="151">
        <f>_xll.GetPrice(P$2,  , "Mid", EOMONTH($A244, 0))</f>
        <v>330</v>
      </c>
      <c r="Q244" s="127">
        <f t="shared" si="120"/>
        <v>27</v>
      </c>
      <c r="R244" s="127">
        <f t="shared" si="121"/>
        <v>-5</v>
      </c>
      <c r="S244" s="170">
        <f>_xll.GetPrice(S$2,  , "Mid", EOMONTH($A244, 0))</f>
        <v>337</v>
      </c>
      <c r="T244" s="126">
        <f t="shared" si="122"/>
        <v>27</v>
      </c>
      <c r="U244" s="151">
        <f>_xll.GetPrice(U$2,  , "Mid", EOMONTH($A244, 0))</f>
        <v>335</v>
      </c>
      <c r="V244" s="127">
        <f t="shared" si="123"/>
        <v>35</v>
      </c>
      <c r="W244" s="127">
        <f t="shared" si="124"/>
        <v>-2</v>
      </c>
      <c r="X244" s="151">
        <f>_xll.GetPrice(X$2,  , "Mid", EOMONTH($A244, 0))</f>
        <v>342</v>
      </c>
      <c r="Y244" s="127">
        <f t="shared" si="125"/>
        <v>39</v>
      </c>
      <c r="Z244" s="127">
        <f t="shared" si="126"/>
        <v>5</v>
      </c>
      <c r="AA244" s="151">
        <f>_xll.GetPrice(AA$2,  , "Mid", EOMONTH($A244, 0))</f>
        <v>331</v>
      </c>
      <c r="AB244" s="127">
        <f t="shared" si="127"/>
        <v>-6</v>
      </c>
      <c r="AC244" s="151">
        <f>_xll.GetPrice(AC$2,  , "Mid", EOMONTH($A244, 0))</f>
        <v>335</v>
      </c>
      <c r="AD244" s="127">
        <f t="shared" si="128"/>
        <v>0</v>
      </c>
      <c r="AE244" s="127">
        <f t="shared" si="129"/>
        <v>4</v>
      </c>
      <c r="AF244" s="151">
        <f>_xll.GetPrice(AF$2,  , "Mid", EOMONTH($A244, 0))</f>
        <v>330</v>
      </c>
      <c r="AG244" s="127">
        <f t="shared" si="130"/>
        <v>-12</v>
      </c>
      <c r="AH244" s="127">
        <f t="shared" si="131"/>
        <v>-5</v>
      </c>
      <c r="AI244" s="157">
        <f t="shared" si="99"/>
        <v>305.10089285714287</v>
      </c>
      <c r="AJ244" s="156">
        <f t="shared" si="100"/>
        <v>300.17991071428565</v>
      </c>
      <c r="AK244" s="156">
        <f t="shared" si="101"/>
        <v>295.25892857142856</v>
      </c>
      <c r="AL244" s="156">
        <f t="shared" si="102"/>
        <v>298.21151785714284</v>
      </c>
      <c r="AM244" s="156">
        <f t="shared" si="103"/>
        <v>329.70580357142853</v>
      </c>
      <c r="AN244" s="156">
        <f t="shared" si="104"/>
        <v>418.28348214285711</v>
      </c>
      <c r="AO244" s="156">
        <f t="shared" si="105"/>
        <v>331.67419642857141</v>
      </c>
      <c r="AP244" s="156">
        <f t="shared" si="106"/>
        <v>324.78482142857143</v>
      </c>
      <c r="AQ244" s="160">
        <f t="shared" si="107"/>
        <v>331.67419642857141</v>
      </c>
      <c r="AR244" s="156">
        <f t="shared" si="108"/>
        <v>329.70580357142853</v>
      </c>
      <c r="AS244" s="156">
        <f t="shared" si="109"/>
        <v>336.59517857142856</v>
      </c>
      <c r="AT244" s="156">
        <f t="shared" si="110"/>
        <v>325.76901785714284</v>
      </c>
      <c r="AU244" s="156">
        <f t="shared" si="111"/>
        <v>329.70580357142853</v>
      </c>
      <c r="AV244" s="156">
        <f t="shared" si="112"/>
        <v>324.78482142857143</v>
      </c>
    </row>
    <row r="245" spans="1:48" x14ac:dyDescent="0.3">
      <c r="A245" s="124">
        <v>41214</v>
      </c>
      <c r="B245" s="170">
        <f>_xll.GetPrice(B$2,  , "Mid", EOMONTH($A245, 0))</f>
        <v>359</v>
      </c>
      <c r="C245" s="151">
        <f>_xll.GetPrice(C$2,  , "Mid", EOMONTH($A245, 0))</f>
        <v>354</v>
      </c>
      <c r="D245" s="126">
        <f t="shared" si="113"/>
        <v>-5</v>
      </c>
      <c r="E245" s="151">
        <f>_xll.GetPrice(E$2,  , "Mid", EOMONTH($A245, 0))</f>
        <v>355</v>
      </c>
      <c r="F245" s="127">
        <f t="shared" si="114"/>
        <v>-4</v>
      </c>
      <c r="G245" s="151">
        <f>_xll.GetPrice(G$2,  , "Mid", EOMONTH($A245, 0))</f>
        <v>335</v>
      </c>
      <c r="H245" s="127">
        <f t="shared" si="115"/>
        <v>-24</v>
      </c>
      <c r="I245" s="151">
        <f>_xll.GetPrice(I$2,  , "Mid", EOMONTH($A245, 0))</f>
        <v>387</v>
      </c>
      <c r="J245" s="127">
        <f t="shared" si="116"/>
        <v>28</v>
      </c>
      <c r="K245" s="151">
        <f>_xll.GetPrice(K$2,  , "Mid", EOMONTH($A245, 0))</f>
        <v>477</v>
      </c>
      <c r="L245" s="127">
        <f t="shared" si="117"/>
        <v>118</v>
      </c>
      <c r="M245" s="151">
        <f>_xll.GetPrice(M$2,  , "Mid", EOMONTH($A245, 0))</f>
        <v>395</v>
      </c>
      <c r="N245" s="127">
        <f t="shared" si="118"/>
        <v>40</v>
      </c>
      <c r="O245" s="127">
        <f t="shared" si="119"/>
        <v>8</v>
      </c>
      <c r="P245" s="151">
        <f>_xll.GetPrice(P$2,  , "Mid", EOMONTH($A245, 0))</f>
        <v>377</v>
      </c>
      <c r="Q245" s="127">
        <f t="shared" si="120"/>
        <v>42</v>
      </c>
      <c r="R245" s="127">
        <f t="shared" si="121"/>
        <v>-10</v>
      </c>
      <c r="S245" s="170">
        <f>_xll.GetPrice(S$2,  , "Mid", EOMONTH($A245, 0))</f>
        <v>390</v>
      </c>
      <c r="T245" s="126">
        <f t="shared" si="122"/>
        <v>31</v>
      </c>
      <c r="U245" s="151">
        <f>_xll.GetPrice(U$2,  , "Mid", EOMONTH($A245, 0))</f>
        <v>395</v>
      </c>
      <c r="V245" s="127">
        <f t="shared" si="123"/>
        <v>40</v>
      </c>
      <c r="W245" s="127">
        <f t="shared" si="124"/>
        <v>5</v>
      </c>
      <c r="X245" s="151">
        <f>_xll.GetPrice(X$2,  , "Mid", EOMONTH($A245, 0))</f>
        <v>382</v>
      </c>
      <c r="Y245" s="127">
        <f t="shared" si="125"/>
        <v>47</v>
      </c>
      <c r="Z245" s="127">
        <f t="shared" si="126"/>
        <v>-8</v>
      </c>
      <c r="AA245" s="151">
        <f>_xll.GetPrice(AA$2,  , "Mid", EOMONTH($A245, 0))</f>
        <v>384</v>
      </c>
      <c r="AB245" s="127">
        <f t="shared" si="127"/>
        <v>-6</v>
      </c>
      <c r="AC245" s="151">
        <f>_xll.GetPrice(AC$2,  , "Mid", EOMONTH($A245, 0))</f>
        <v>385</v>
      </c>
      <c r="AD245" s="127">
        <f t="shared" si="128"/>
        <v>-10</v>
      </c>
      <c r="AE245" s="127">
        <f t="shared" si="129"/>
        <v>1</v>
      </c>
      <c r="AF245" s="151">
        <f>_xll.GetPrice(AF$2,  , "Mid", EOMONTH($A245, 0))</f>
        <v>370</v>
      </c>
      <c r="AG245" s="127">
        <f t="shared" si="130"/>
        <v>-12</v>
      </c>
      <c r="AH245" s="127">
        <f t="shared" si="131"/>
        <v>-15</v>
      </c>
      <c r="AI245" s="157">
        <f t="shared" si="99"/>
        <v>353.32651785714285</v>
      </c>
      <c r="AJ245" s="156">
        <f t="shared" si="100"/>
        <v>348.40553571428569</v>
      </c>
      <c r="AK245" s="156">
        <f t="shared" si="101"/>
        <v>349.3897321428571</v>
      </c>
      <c r="AL245" s="156">
        <f t="shared" si="102"/>
        <v>329.70580357142853</v>
      </c>
      <c r="AM245" s="156">
        <f t="shared" si="103"/>
        <v>380.88401785714285</v>
      </c>
      <c r="AN245" s="156">
        <f t="shared" si="104"/>
        <v>469.46169642857137</v>
      </c>
      <c r="AO245" s="156">
        <f t="shared" si="105"/>
        <v>388.75758928571429</v>
      </c>
      <c r="AP245" s="156">
        <f t="shared" si="106"/>
        <v>371.0420535714286</v>
      </c>
      <c r="AQ245" s="160">
        <f t="shared" si="107"/>
        <v>383.83660714285713</v>
      </c>
      <c r="AR245" s="156">
        <f t="shared" si="108"/>
        <v>388.75758928571429</v>
      </c>
      <c r="AS245" s="156">
        <f t="shared" si="109"/>
        <v>375.9630357142857</v>
      </c>
      <c r="AT245" s="156">
        <f t="shared" si="110"/>
        <v>377.93142857142857</v>
      </c>
      <c r="AU245" s="156">
        <f t="shared" si="111"/>
        <v>378.91562499999998</v>
      </c>
      <c r="AV245" s="156">
        <f t="shared" si="112"/>
        <v>364.15267857142857</v>
      </c>
    </row>
    <row r="246" spans="1:48" x14ac:dyDescent="0.3">
      <c r="A246" s="124">
        <v>41244</v>
      </c>
      <c r="B246" s="170">
        <f>_xll.GetPrice(B$2,  , "Mid", EOMONTH($A246, 0))</f>
        <v>358</v>
      </c>
      <c r="C246" s="151">
        <f>_xll.GetPrice(C$2,  , "Mid", EOMONTH($A246, 0))</f>
        <v>354</v>
      </c>
      <c r="D246" s="126">
        <f t="shared" si="113"/>
        <v>-4</v>
      </c>
      <c r="E246" s="151">
        <f>_xll.GetPrice(E$2,  , "Mid", EOMONTH($A246, 0))</f>
        <v>355</v>
      </c>
      <c r="F246" s="127">
        <f t="shared" si="114"/>
        <v>-3</v>
      </c>
      <c r="G246" s="151">
        <f>_xll.GetPrice(G$2,  , "Mid", EOMONTH($A246, 0))</f>
        <v>335</v>
      </c>
      <c r="H246" s="127">
        <f t="shared" si="115"/>
        <v>-23</v>
      </c>
      <c r="I246" s="151">
        <f>_xll.GetPrice(I$2,  , "Mid", EOMONTH($A246, 0))</f>
        <v>386</v>
      </c>
      <c r="J246" s="127">
        <f t="shared" si="116"/>
        <v>28</v>
      </c>
      <c r="K246" s="151">
        <f>_xll.GetPrice(K$2,  , "Mid", EOMONTH($A246, 0))</f>
        <v>477</v>
      </c>
      <c r="L246" s="127">
        <f t="shared" si="117"/>
        <v>119</v>
      </c>
      <c r="M246" s="151">
        <f>_xll.GetPrice(M$2,  , "Mid", EOMONTH($A246, 0))</f>
        <v>395</v>
      </c>
      <c r="N246" s="127">
        <f t="shared" si="118"/>
        <v>40</v>
      </c>
      <c r="O246" s="127">
        <f t="shared" si="119"/>
        <v>9</v>
      </c>
      <c r="P246" s="151">
        <f>_xll.GetPrice(P$2,  , "Mid", EOMONTH($A246, 0))</f>
        <v>377</v>
      </c>
      <c r="Q246" s="127">
        <f t="shared" si="120"/>
        <v>42</v>
      </c>
      <c r="R246" s="127">
        <f t="shared" si="121"/>
        <v>-9</v>
      </c>
      <c r="S246" s="170">
        <f>_xll.GetPrice(S$2,  , "Mid", EOMONTH($A246, 0))</f>
        <v>390</v>
      </c>
      <c r="T246" s="126">
        <f t="shared" si="122"/>
        <v>32</v>
      </c>
      <c r="U246" s="151">
        <f>_xll.GetPrice(U$2,  , "Mid", EOMONTH($A246, 0))</f>
        <v>395</v>
      </c>
      <c r="V246" s="127">
        <f t="shared" si="123"/>
        <v>40</v>
      </c>
      <c r="W246" s="127">
        <f t="shared" si="124"/>
        <v>5</v>
      </c>
      <c r="X246" s="151">
        <f>_xll.GetPrice(X$2,  , "Mid", EOMONTH($A246, 0))</f>
        <v>382</v>
      </c>
      <c r="Y246" s="127">
        <f t="shared" si="125"/>
        <v>47</v>
      </c>
      <c r="Z246" s="127">
        <f t="shared" si="126"/>
        <v>-8</v>
      </c>
      <c r="AA246" s="151">
        <f>_xll.GetPrice(AA$2,  , "Mid", EOMONTH($A246, 0))</f>
        <v>384</v>
      </c>
      <c r="AB246" s="127">
        <f t="shared" si="127"/>
        <v>-6</v>
      </c>
      <c r="AC246" s="151">
        <f>_xll.GetPrice(AC$2,  , "Mid", EOMONTH($A246, 0))</f>
        <v>385</v>
      </c>
      <c r="AD246" s="127">
        <f t="shared" si="128"/>
        <v>-10</v>
      </c>
      <c r="AE246" s="127">
        <f t="shared" si="129"/>
        <v>1</v>
      </c>
      <c r="AF246" s="151">
        <f>_xll.GetPrice(AF$2,  , "Mid", EOMONTH($A246, 0))</f>
        <v>380</v>
      </c>
      <c r="AG246" s="127">
        <f t="shared" si="130"/>
        <v>-2</v>
      </c>
      <c r="AH246" s="127">
        <f t="shared" si="131"/>
        <v>-5</v>
      </c>
      <c r="AI246" s="157">
        <f t="shared" si="99"/>
        <v>352.34232142857138</v>
      </c>
      <c r="AJ246" s="156">
        <f t="shared" si="100"/>
        <v>348.40553571428569</v>
      </c>
      <c r="AK246" s="156">
        <f t="shared" si="101"/>
        <v>349.3897321428571</v>
      </c>
      <c r="AL246" s="156">
        <f t="shared" si="102"/>
        <v>329.70580357142853</v>
      </c>
      <c r="AM246" s="156">
        <f t="shared" si="103"/>
        <v>379.89982142857139</v>
      </c>
      <c r="AN246" s="156">
        <f t="shared" si="104"/>
        <v>469.46169642857137</v>
      </c>
      <c r="AO246" s="156">
        <f t="shared" si="105"/>
        <v>388.75758928571429</v>
      </c>
      <c r="AP246" s="156">
        <f t="shared" si="106"/>
        <v>371.0420535714286</v>
      </c>
      <c r="AQ246" s="160">
        <f t="shared" si="107"/>
        <v>383.83660714285713</v>
      </c>
      <c r="AR246" s="156">
        <f t="shared" si="108"/>
        <v>388.75758928571429</v>
      </c>
      <c r="AS246" s="156">
        <f t="shared" si="109"/>
        <v>375.9630357142857</v>
      </c>
      <c r="AT246" s="156">
        <f t="shared" si="110"/>
        <v>377.93142857142857</v>
      </c>
      <c r="AU246" s="156">
        <f t="shared" si="111"/>
        <v>378.91562499999998</v>
      </c>
      <c r="AV246" s="156">
        <f t="shared" si="112"/>
        <v>373.99464285714288</v>
      </c>
    </row>
    <row r="247" spans="1:48" x14ac:dyDescent="0.3">
      <c r="A247" s="124">
        <v>41275</v>
      </c>
      <c r="B247" s="170">
        <f>_xll.GetPrice(B$2,  , "Mid", EOMONTH($A247, 0))</f>
        <v>358</v>
      </c>
      <c r="C247" s="151">
        <f>_xll.GetPrice(C$2,  , "Mid", EOMONTH($A247, 0))</f>
        <v>354</v>
      </c>
      <c r="D247" s="126">
        <f t="shared" si="113"/>
        <v>-4</v>
      </c>
      <c r="E247" s="151">
        <f>_xll.GetPrice(E$2,  , "Mid", EOMONTH($A247, 0))</f>
        <v>355</v>
      </c>
      <c r="F247" s="127">
        <f t="shared" si="114"/>
        <v>-3</v>
      </c>
      <c r="G247" s="151">
        <f>_xll.GetPrice(G$2,  , "Mid", EOMONTH($A247, 0))</f>
        <v>345</v>
      </c>
      <c r="H247" s="127">
        <f t="shared" si="115"/>
        <v>-13</v>
      </c>
      <c r="I247" s="151">
        <f>_xll.GetPrice(I$2,  , "Mid", EOMONTH($A247, 0))</f>
        <v>386</v>
      </c>
      <c r="J247" s="127">
        <f t="shared" si="116"/>
        <v>28</v>
      </c>
      <c r="K247" s="151">
        <f>_xll.GetPrice(K$2,  , "Mid", EOMONTH($A247, 0))</f>
        <v>477</v>
      </c>
      <c r="L247" s="127">
        <f t="shared" si="117"/>
        <v>119</v>
      </c>
      <c r="M247" s="151">
        <f>_xll.GetPrice(M$2,  , "Mid", EOMONTH($A247, 0))</f>
        <v>395</v>
      </c>
      <c r="N247" s="127">
        <f t="shared" si="118"/>
        <v>40</v>
      </c>
      <c r="O247" s="127">
        <f t="shared" si="119"/>
        <v>9</v>
      </c>
      <c r="P247" s="151">
        <f>_xll.GetPrice(P$2,  , "Mid", EOMONTH($A247, 0))</f>
        <v>387</v>
      </c>
      <c r="Q247" s="127">
        <f t="shared" si="120"/>
        <v>42</v>
      </c>
      <c r="R247" s="127">
        <f t="shared" si="121"/>
        <v>1</v>
      </c>
      <c r="S247" s="170">
        <f>_xll.GetPrice(S$2,  , "Mid", EOMONTH($A247, 0))</f>
        <v>390</v>
      </c>
      <c r="T247" s="126">
        <f t="shared" si="122"/>
        <v>32</v>
      </c>
      <c r="U247" s="151">
        <f>_xll.GetPrice(U$2,  , "Mid", EOMONTH($A247, 0))</f>
        <v>395</v>
      </c>
      <c r="V247" s="127">
        <f t="shared" si="123"/>
        <v>40</v>
      </c>
      <c r="W247" s="127">
        <f t="shared" si="124"/>
        <v>5</v>
      </c>
      <c r="X247" s="151">
        <f>_xll.GetPrice(X$2,  , "Mid", EOMONTH($A247, 0))</f>
        <v>383</v>
      </c>
      <c r="Y247" s="127">
        <f t="shared" si="125"/>
        <v>38</v>
      </c>
      <c r="Z247" s="127">
        <f t="shared" si="126"/>
        <v>-7</v>
      </c>
      <c r="AA247" s="151">
        <f>_xll.GetPrice(AA$2,  , "Mid", EOMONTH($A247, 0))</f>
        <v>384</v>
      </c>
      <c r="AB247" s="127">
        <f t="shared" si="127"/>
        <v>-6</v>
      </c>
      <c r="AC247" s="151">
        <f>_xll.GetPrice(AC$2,  , "Mid", EOMONTH($A247, 0))</f>
        <v>385</v>
      </c>
      <c r="AD247" s="127">
        <f t="shared" si="128"/>
        <v>-10</v>
      </c>
      <c r="AE247" s="127">
        <f t="shared" si="129"/>
        <v>1</v>
      </c>
      <c r="AF247" s="151">
        <f>_xll.GetPrice(AF$2,  , "Mid", EOMONTH($A247, 0))</f>
        <v>385</v>
      </c>
      <c r="AG247" s="127">
        <f t="shared" si="130"/>
        <v>2</v>
      </c>
      <c r="AH247" s="127">
        <f t="shared" si="131"/>
        <v>0</v>
      </c>
      <c r="AI247" s="157">
        <f t="shared" si="99"/>
        <v>352.34232142857138</v>
      </c>
      <c r="AJ247" s="156">
        <f t="shared" si="100"/>
        <v>348.40553571428569</v>
      </c>
      <c r="AK247" s="156">
        <f t="shared" si="101"/>
        <v>349.3897321428571</v>
      </c>
      <c r="AL247" s="156">
        <f t="shared" si="102"/>
        <v>339.54776785714284</v>
      </c>
      <c r="AM247" s="156">
        <f t="shared" si="103"/>
        <v>379.89982142857139</v>
      </c>
      <c r="AN247" s="156">
        <f t="shared" si="104"/>
        <v>469.46169642857137</v>
      </c>
      <c r="AO247" s="156">
        <f t="shared" si="105"/>
        <v>388.75758928571429</v>
      </c>
      <c r="AP247" s="156">
        <f t="shared" si="106"/>
        <v>380.88401785714285</v>
      </c>
      <c r="AQ247" s="160">
        <f t="shared" si="107"/>
        <v>383.83660714285713</v>
      </c>
      <c r="AR247" s="156">
        <f t="shared" si="108"/>
        <v>388.75758928571429</v>
      </c>
      <c r="AS247" s="156">
        <f t="shared" si="109"/>
        <v>376.94723214285716</v>
      </c>
      <c r="AT247" s="156">
        <f t="shared" si="110"/>
        <v>377.93142857142857</v>
      </c>
      <c r="AU247" s="156">
        <f t="shared" si="111"/>
        <v>378.91562499999998</v>
      </c>
      <c r="AV247" s="156">
        <f t="shared" si="112"/>
        <v>378.91562499999998</v>
      </c>
    </row>
    <row r="248" spans="1:48" x14ac:dyDescent="0.3">
      <c r="A248" s="124">
        <v>41306</v>
      </c>
      <c r="B248" s="170">
        <f>_xll.GetPrice(B$2,  , "Mid", EOMONTH($A248, 0))</f>
        <v>349</v>
      </c>
      <c r="C248" s="151">
        <f>_xll.GetPrice(C$2,  , "Mid", EOMONTH($A248, 0))</f>
        <v>345</v>
      </c>
      <c r="D248" s="126">
        <f t="shared" si="113"/>
        <v>-4</v>
      </c>
      <c r="E248" s="151">
        <f>_xll.GetPrice(E$2,  , "Mid", EOMONTH($A248, 0))</f>
        <v>340</v>
      </c>
      <c r="F248" s="127">
        <f t="shared" si="114"/>
        <v>-9</v>
      </c>
      <c r="G248" s="151">
        <f>_xll.GetPrice(G$2,  , "Mid", EOMONTH($A248, 0))</f>
        <v>335</v>
      </c>
      <c r="H248" s="127">
        <f t="shared" si="115"/>
        <v>-14</v>
      </c>
      <c r="I248" s="151">
        <f>_xll.GetPrice(I$2,  , "Mid", EOMONTH($A248, 0))</f>
        <v>377</v>
      </c>
      <c r="J248" s="127">
        <f t="shared" si="116"/>
        <v>28</v>
      </c>
      <c r="K248" s="151">
        <f>_xll.GetPrice(K$2,  , "Mid", EOMONTH($A248, 0))</f>
        <v>467</v>
      </c>
      <c r="L248" s="127">
        <f t="shared" si="117"/>
        <v>118</v>
      </c>
      <c r="M248" s="151">
        <f>_xll.GetPrice(M$2,  , "Mid", EOMONTH($A248, 0))</f>
        <v>380</v>
      </c>
      <c r="N248" s="127">
        <f t="shared" si="118"/>
        <v>40</v>
      </c>
      <c r="O248" s="127">
        <f t="shared" si="119"/>
        <v>3</v>
      </c>
      <c r="P248" s="151">
        <f>_xll.GetPrice(P$2,  , "Mid", EOMONTH($A248, 0))</f>
        <v>375</v>
      </c>
      <c r="Q248" s="127">
        <f t="shared" si="120"/>
        <v>40</v>
      </c>
      <c r="R248" s="127">
        <f t="shared" si="121"/>
        <v>-2</v>
      </c>
      <c r="S248" s="170">
        <f>_xll.GetPrice(S$2,  , "Mid", EOMONTH($A248, 0))</f>
        <v>380</v>
      </c>
      <c r="T248" s="126">
        <f t="shared" si="122"/>
        <v>31</v>
      </c>
      <c r="U248" s="151">
        <f>_xll.GetPrice(U$2,  , "Mid", EOMONTH($A248, 0))</f>
        <v>380</v>
      </c>
      <c r="V248" s="127">
        <f t="shared" si="123"/>
        <v>40</v>
      </c>
      <c r="W248" s="127">
        <f t="shared" si="124"/>
        <v>0</v>
      </c>
      <c r="X248" s="151">
        <f>_xll.GetPrice(X$2,  , "Mid", EOMONTH($A248, 0))</f>
        <v>368</v>
      </c>
      <c r="Y248" s="127">
        <f t="shared" si="125"/>
        <v>33</v>
      </c>
      <c r="Z248" s="127">
        <f t="shared" si="126"/>
        <v>-12</v>
      </c>
      <c r="AA248" s="151">
        <f>_xll.GetPrice(AA$2,  , "Mid", EOMONTH($A248, 0))</f>
        <v>374</v>
      </c>
      <c r="AB248" s="127">
        <f t="shared" si="127"/>
        <v>-6</v>
      </c>
      <c r="AC248" s="151">
        <f>_xll.GetPrice(AC$2,  , "Mid", EOMONTH($A248, 0))</f>
        <v>375</v>
      </c>
      <c r="AD248" s="127">
        <f t="shared" si="128"/>
        <v>-5</v>
      </c>
      <c r="AE248" s="127">
        <f t="shared" si="129"/>
        <v>1</v>
      </c>
      <c r="AF248" s="151">
        <f>_xll.GetPrice(AF$2,  , "Mid", EOMONTH($A248, 0))</f>
        <v>375</v>
      </c>
      <c r="AG248" s="127">
        <f t="shared" si="130"/>
        <v>7</v>
      </c>
      <c r="AH248" s="127">
        <f t="shared" si="131"/>
        <v>0</v>
      </c>
      <c r="AI248" s="157">
        <f t="shared" si="99"/>
        <v>343.48455357142853</v>
      </c>
      <c r="AJ248" s="156">
        <f t="shared" si="100"/>
        <v>339.54776785714284</v>
      </c>
      <c r="AK248" s="156">
        <f t="shared" si="101"/>
        <v>334.62678571428569</v>
      </c>
      <c r="AL248" s="156">
        <f t="shared" si="102"/>
        <v>329.70580357142853</v>
      </c>
      <c r="AM248" s="156">
        <f t="shared" si="103"/>
        <v>371.0420535714286</v>
      </c>
      <c r="AN248" s="156">
        <f t="shared" si="104"/>
        <v>459.61973214285712</v>
      </c>
      <c r="AO248" s="156">
        <f t="shared" si="105"/>
        <v>373.99464285714288</v>
      </c>
      <c r="AP248" s="156">
        <f t="shared" si="106"/>
        <v>369.07366071428567</v>
      </c>
      <c r="AQ248" s="160">
        <f t="shared" si="107"/>
        <v>373.99464285714288</v>
      </c>
      <c r="AR248" s="156">
        <f t="shared" si="108"/>
        <v>373.99464285714288</v>
      </c>
      <c r="AS248" s="156">
        <f t="shared" si="109"/>
        <v>362.18428571428569</v>
      </c>
      <c r="AT248" s="156">
        <f t="shared" si="110"/>
        <v>368.08946428571426</v>
      </c>
      <c r="AU248" s="156">
        <f t="shared" si="111"/>
        <v>369.07366071428567</v>
      </c>
      <c r="AV248" s="156">
        <f t="shared" si="112"/>
        <v>369.07366071428567</v>
      </c>
    </row>
    <row r="249" spans="1:48" x14ac:dyDescent="0.3">
      <c r="A249" s="124">
        <v>41334</v>
      </c>
      <c r="B249" s="170">
        <f>_xll.GetPrice(B$2,  , "Mid", EOMONTH($A249, 0))</f>
        <v>382</v>
      </c>
      <c r="C249" s="151">
        <f>_xll.GetPrice(C$2,  , "Mid", EOMONTH($A249, 0))</f>
        <v>378</v>
      </c>
      <c r="D249" s="126">
        <f t="shared" si="113"/>
        <v>-4</v>
      </c>
      <c r="E249" s="151">
        <f>_xll.GetPrice(E$2,  , "Mid", EOMONTH($A249, 0))</f>
        <v>370</v>
      </c>
      <c r="F249" s="127">
        <f t="shared" si="114"/>
        <v>-12</v>
      </c>
      <c r="G249" s="151">
        <f>_xll.GetPrice(G$2,  , "Mid", EOMONTH($A249, 0))</f>
        <v>352</v>
      </c>
      <c r="H249" s="127">
        <f t="shared" si="115"/>
        <v>-30</v>
      </c>
      <c r="I249" s="151">
        <f>_xll.GetPrice(I$2,  , "Mid", EOMONTH($A249, 0))</f>
        <v>412</v>
      </c>
      <c r="J249" s="127">
        <f t="shared" si="116"/>
        <v>30</v>
      </c>
      <c r="K249" s="151">
        <f>_xll.GetPrice(K$2,  , "Mid", EOMONTH($A249, 0))</f>
        <v>501</v>
      </c>
      <c r="L249" s="127">
        <f t="shared" si="117"/>
        <v>119</v>
      </c>
      <c r="M249" s="151">
        <f>_xll.GetPrice(M$2,  , "Mid", EOMONTH($A249, 0))</f>
        <v>410</v>
      </c>
      <c r="N249" s="127">
        <f t="shared" si="118"/>
        <v>40</v>
      </c>
      <c r="O249" s="127">
        <f t="shared" si="119"/>
        <v>-2</v>
      </c>
      <c r="P249" s="151">
        <f>_xll.GetPrice(P$2,  , "Mid", EOMONTH($A249, 0))</f>
        <v>392</v>
      </c>
      <c r="Q249" s="127">
        <f t="shared" si="120"/>
        <v>40</v>
      </c>
      <c r="R249" s="127">
        <f t="shared" si="121"/>
        <v>-20</v>
      </c>
      <c r="S249" s="170">
        <f>_xll.GetPrice(S$2,  , "Mid", EOMONTH($A249, 0))</f>
        <v>423</v>
      </c>
      <c r="T249" s="126">
        <f t="shared" si="122"/>
        <v>41</v>
      </c>
      <c r="U249" s="151">
        <f>_xll.GetPrice(U$2,  , "Mid", EOMONTH($A249, 0))</f>
        <v>420</v>
      </c>
      <c r="V249" s="127">
        <f t="shared" si="123"/>
        <v>50</v>
      </c>
      <c r="W249" s="127">
        <f t="shared" si="124"/>
        <v>-3</v>
      </c>
      <c r="X249" s="151">
        <f>_xll.GetPrice(X$2,  , "Mid", EOMONTH($A249, 0))</f>
        <v>388</v>
      </c>
      <c r="Y249" s="127">
        <f t="shared" si="125"/>
        <v>36</v>
      </c>
      <c r="Z249" s="127">
        <f t="shared" si="126"/>
        <v>-35</v>
      </c>
      <c r="AA249" s="151">
        <f>_xll.GetPrice(AA$2,  , "Mid", EOMONTH($A249, 0))</f>
        <v>412</v>
      </c>
      <c r="AB249" s="127">
        <f t="shared" si="127"/>
        <v>-11</v>
      </c>
      <c r="AC249" s="151">
        <f>_xll.GetPrice(AC$2,  , "Mid", EOMONTH($A249, 0))</f>
        <v>400</v>
      </c>
      <c r="AD249" s="127">
        <f t="shared" si="128"/>
        <v>-20</v>
      </c>
      <c r="AE249" s="127">
        <f t="shared" si="129"/>
        <v>-12</v>
      </c>
      <c r="AF249" s="151">
        <f>_xll.GetPrice(AF$2,  , "Mid", EOMONTH($A249, 0))</f>
        <v>390</v>
      </c>
      <c r="AG249" s="127">
        <f t="shared" si="130"/>
        <v>2</v>
      </c>
      <c r="AH249" s="127">
        <f t="shared" si="131"/>
        <v>-10</v>
      </c>
      <c r="AI249" s="157">
        <f t="shared" si="99"/>
        <v>375.9630357142857</v>
      </c>
      <c r="AJ249" s="156">
        <f t="shared" si="100"/>
        <v>372.02625</v>
      </c>
      <c r="AK249" s="156">
        <f t="shared" si="101"/>
        <v>364.15267857142857</v>
      </c>
      <c r="AL249" s="156">
        <f t="shared" si="102"/>
        <v>346.43714285714282</v>
      </c>
      <c r="AM249" s="156">
        <f t="shared" si="103"/>
        <v>405.48892857142857</v>
      </c>
      <c r="AN249" s="156">
        <f t="shared" si="104"/>
        <v>493.08241071428574</v>
      </c>
      <c r="AO249" s="156">
        <f t="shared" si="105"/>
        <v>403.5205357142857</v>
      </c>
      <c r="AP249" s="156">
        <f t="shared" si="106"/>
        <v>385.80499999999995</v>
      </c>
      <c r="AQ249" s="160">
        <f t="shared" si="107"/>
        <v>416.31508928571424</v>
      </c>
      <c r="AR249" s="156">
        <f t="shared" si="108"/>
        <v>413.36249999999995</v>
      </c>
      <c r="AS249" s="156">
        <f t="shared" si="109"/>
        <v>381.86821428571426</v>
      </c>
      <c r="AT249" s="156">
        <f t="shared" si="110"/>
        <v>405.48892857142857</v>
      </c>
      <c r="AU249" s="156">
        <f t="shared" si="111"/>
        <v>393.67857142857144</v>
      </c>
      <c r="AV249" s="156">
        <f t="shared" si="112"/>
        <v>383.83660714285713</v>
      </c>
    </row>
    <row r="250" spans="1:48" x14ac:dyDescent="0.3">
      <c r="A250" s="124">
        <v>41365</v>
      </c>
      <c r="B250" s="170">
        <f>_xll.GetPrice(B$2,  , "Mid", EOMONTH($A250, 0))</f>
        <v>361</v>
      </c>
      <c r="C250" s="151">
        <f>_xll.GetPrice(C$2,  , "Mid", EOMONTH($A250, 0))</f>
        <v>357</v>
      </c>
      <c r="D250" s="126">
        <f t="shared" si="113"/>
        <v>-4</v>
      </c>
      <c r="E250" s="151">
        <f>_xll.GetPrice(E$2,  , "Mid", EOMONTH($A250, 0))</f>
        <v>350</v>
      </c>
      <c r="F250" s="127">
        <f t="shared" si="114"/>
        <v>-11</v>
      </c>
      <c r="G250" s="151">
        <f>_xll.GetPrice(G$2,  , "Mid", EOMONTH($A250, 0))</f>
        <v>337</v>
      </c>
      <c r="H250" s="127">
        <f t="shared" si="115"/>
        <v>-24</v>
      </c>
      <c r="I250" s="151">
        <f>_xll.GetPrice(I$2,  , "Mid", EOMONTH($A250, 0))</f>
        <v>390</v>
      </c>
      <c r="J250" s="127">
        <f t="shared" si="116"/>
        <v>29</v>
      </c>
      <c r="K250" s="151">
        <f>_xll.GetPrice(K$2,  , "Mid", EOMONTH($A250, 0))</f>
        <v>480</v>
      </c>
      <c r="L250" s="127">
        <f t="shared" si="117"/>
        <v>119</v>
      </c>
      <c r="M250" s="151">
        <f>_xll.GetPrice(M$2,  , "Mid", EOMONTH($A250, 0))</f>
        <v>393</v>
      </c>
      <c r="N250" s="127">
        <f t="shared" si="118"/>
        <v>43</v>
      </c>
      <c r="O250" s="127">
        <f t="shared" si="119"/>
        <v>3</v>
      </c>
      <c r="P250" s="151">
        <f>_xll.GetPrice(P$2,  , "Mid", EOMONTH($A250, 0))</f>
        <v>375</v>
      </c>
      <c r="Q250" s="127">
        <f t="shared" si="120"/>
        <v>38</v>
      </c>
      <c r="R250" s="127">
        <f t="shared" si="121"/>
        <v>-15</v>
      </c>
      <c r="S250" s="170">
        <f>_xll.GetPrice(S$2,  , "Mid", EOMONTH($A250, 0))</f>
        <v>402</v>
      </c>
      <c r="T250" s="126">
        <f t="shared" si="122"/>
        <v>41</v>
      </c>
      <c r="U250" s="151">
        <f>_xll.GetPrice(U$2,  , "Mid", EOMONTH($A250, 0))</f>
        <v>400</v>
      </c>
      <c r="V250" s="127">
        <f t="shared" si="123"/>
        <v>50</v>
      </c>
      <c r="W250" s="127">
        <f t="shared" si="124"/>
        <v>-2</v>
      </c>
      <c r="X250" s="151">
        <f>_xll.GetPrice(X$2,  , "Mid", EOMONTH($A250, 0))</f>
        <v>371</v>
      </c>
      <c r="Y250" s="127">
        <f t="shared" si="125"/>
        <v>34</v>
      </c>
      <c r="Z250" s="127">
        <f t="shared" si="126"/>
        <v>-31</v>
      </c>
      <c r="AA250" s="151">
        <f>_xll.GetPrice(AA$2,  , "Mid", EOMONTH($A250, 0))</f>
        <v>391</v>
      </c>
      <c r="AB250" s="127">
        <f t="shared" si="127"/>
        <v>-11</v>
      </c>
      <c r="AC250" s="151">
        <f>_xll.GetPrice(AC$2,  , "Mid", EOMONTH($A250, 0))</f>
        <v>380</v>
      </c>
      <c r="AD250" s="127">
        <f t="shared" si="128"/>
        <v>-20</v>
      </c>
      <c r="AE250" s="127">
        <f t="shared" si="129"/>
        <v>-11</v>
      </c>
      <c r="AF250" s="151">
        <f>_xll.GetPrice(AF$2,  , "Mid", EOMONTH($A250, 0))</f>
        <v>373</v>
      </c>
      <c r="AG250" s="127">
        <f t="shared" si="130"/>
        <v>2</v>
      </c>
      <c r="AH250" s="127">
        <f t="shared" si="131"/>
        <v>-7</v>
      </c>
      <c r="AI250" s="157">
        <f t="shared" si="99"/>
        <v>355.29491071428572</v>
      </c>
      <c r="AJ250" s="156">
        <f t="shared" si="100"/>
        <v>351.35812499999997</v>
      </c>
      <c r="AK250" s="156">
        <f t="shared" si="101"/>
        <v>344.46875</v>
      </c>
      <c r="AL250" s="156">
        <f t="shared" si="102"/>
        <v>331.67419642857141</v>
      </c>
      <c r="AM250" s="156">
        <f t="shared" si="103"/>
        <v>383.83660714285713</v>
      </c>
      <c r="AN250" s="156">
        <f t="shared" si="104"/>
        <v>472.41428571428565</v>
      </c>
      <c r="AO250" s="156">
        <f t="shared" si="105"/>
        <v>386.78919642857136</v>
      </c>
      <c r="AP250" s="156">
        <f t="shared" si="106"/>
        <v>369.07366071428567</v>
      </c>
      <c r="AQ250" s="160">
        <f t="shared" si="107"/>
        <v>395.64696428571426</v>
      </c>
      <c r="AR250" s="156">
        <f t="shared" si="108"/>
        <v>393.67857142857144</v>
      </c>
      <c r="AS250" s="156">
        <f t="shared" si="109"/>
        <v>365.13687499999997</v>
      </c>
      <c r="AT250" s="156">
        <f t="shared" si="110"/>
        <v>384.82080357142854</v>
      </c>
      <c r="AU250" s="156">
        <f t="shared" si="111"/>
        <v>373.99464285714288</v>
      </c>
      <c r="AV250" s="156">
        <f t="shared" si="112"/>
        <v>367.10526785714285</v>
      </c>
    </row>
    <row r="251" spans="1:48" x14ac:dyDescent="0.3">
      <c r="A251" s="124">
        <v>41395</v>
      </c>
      <c r="B251" s="170">
        <f>_xll.GetPrice(B$2,  , "Mid", EOMONTH($A251, 0))</f>
        <v>341</v>
      </c>
      <c r="C251" s="151">
        <f>_xll.GetPrice(C$2,  , "Mid", EOMONTH($A251, 0))</f>
        <v>337</v>
      </c>
      <c r="D251" s="126">
        <f t="shared" si="113"/>
        <v>-4</v>
      </c>
      <c r="E251" s="151">
        <f>_xll.GetPrice(E$2,  , "Mid", EOMONTH($A251, 0))</f>
        <v>330</v>
      </c>
      <c r="F251" s="127">
        <f t="shared" si="114"/>
        <v>-11</v>
      </c>
      <c r="G251" s="151">
        <f>_xll.GetPrice(G$2,  , "Mid", EOMONTH($A251, 0))</f>
        <v>310</v>
      </c>
      <c r="H251" s="127">
        <f t="shared" si="115"/>
        <v>-31</v>
      </c>
      <c r="I251" s="151">
        <f>_xll.GetPrice(I$2,  , "Mid", EOMONTH($A251, 0))</f>
        <v>368</v>
      </c>
      <c r="J251" s="127">
        <f t="shared" si="116"/>
        <v>27</v>
      </c>
      <c r="K251" s="151">
        <f>_xll.GetPrice(K$2,  , "Mid", EOMONTH($A251, 0))</f>
        <v>460</v>
      </c>
      <c r="L251" s="127">
        <f t="shared" si="117"/>
        <v>119</v>
      </c>
      <c r="M251" s="151">
        <f>_xll.GetPrice(M$2,  , "Mid", EOMONTH($A251, 0))</f>
        <v>370</v>
      </c>
      <c r="N251" s="127">
        <f t="shared" si="118"/>
        <v>40</v>
      </c>
      <c r="O251" s="127">
        <f t="shared" si="119"/>
        <v>2</v>
      </c>
      <c r="P251" s="151">
        <f>_xll.GetPrice(P$2,  , "Mid", EOMONTH($A251, 0))</f>
        <v>355</v>
      </c>
      <c r="Q251" s="127">
        <f t="shared" si="120"/>
        <v>45</v>
      </c>
      <c r="R251" s="127">
        <f t="shared" si="121"/>
        <v>-13</v>
      </c>
      <c r="S251" s="170">
        <f>_xll.GetPrice(S$2,  , "Mid", EOMONTH($A251, 0))</f>
        <v>380</v>
      </c>
      <c r="T251" s="126">
        <f t="shared" si="122"/>
        <v>39</v>
      </c>
      <c r="U251" s="151">
        <f>_xll.GetPrice(U$2,  , "Mid", EOMONTH($A251, 0))</f>
        <v>382</v>
      </c>
      <c r="V251" s="127">
        <f t="shared" si="123"/>
        <v>52</v>
      </c>
      <c r="W251" s="127">
        <f t="shared" si="124"/>
        <v>2</v>
      </c>
      <c r="X251" s="151">
        <f>_xll.GetPrice(X$2,  , "Mid", EOMONTH($A251, 0))</f>
        <v>360</v>
      </c>
      <c r="Y251" s="127">
        <f t="shared" si="125"/>
        <v>50</v>
      </c>
      <c r="Z251" s="127">
        <f t="shared" si="126"/>
        <v>-20</v>
      </c>
      <c r="AA251" s="151">
        <f>_xll.GetPrice(AA$2,  , "Mid", EOMONTH($A251, 0))</f>
        <v>371</v>
      </c>
      <c r="AB251" s="127">
        <f t="shared" si="127"/>
        <v>-9</v>
      </c>
      <c r="AC251" s="151">
        <f>_xll.GetPrice(AC$2,  , "Mid", EOMONTH($A251, 0))</f>
        <v>360</v>
      </c>
      <c r="AD251" s="127">
        <f t="shared" si="128"/>
        <v>-22</v>
      </c>
      <c r="AE251" s="127">
        <f t="shared" si="129"/>
        <v>-11</v>
      </c>
      <c r="AF251" s="151">
        <f>_xll.GetPrice(AF$2,  , "Mid", EOMONTH($A251, 0))</f>
        <v>360</v>
      </c>
      <c r="AG251" s="127">
        <f t="shared" si="130"/>
        <v>0</v>
      </c>
      <c r="AH251" s="127">
        <f t="shared" si="131"/>
        <v>0</v>
      </c>
      <c r="AI251" s="157">
        <f t="shared" si="99"/>
        <v>335.6109821428571</v>
      </c>
      <c r="AJ251" s="156">
        <f t="shared" si="100"/>
        <v>331.67419642857141</v>
      </c>
      <c r="AK251" s="156">
        <f t="shared" si="101"/>
        <v>324.78482142857143</v>
      </c>
      <c r="AL251" s="156">
        <f t="shared" si="102"/>
        <v>305.10089285714287</v>
      </c>
      <c r="AM251" s="156">
        <f t="shared" si="103"/>
        <v>362.18428571428569</v>
      </c>
      <c r="AN251" s="156">
        <f t="shared" si="104"/>
        <v>452.73035714285709</v>
      </c>
      <c r="AO251" s="156">
        <f t="shared" si="105"/>
        <v>364.15267857142857</v>
      </c>
      <c r="AP251" s="156">
        <f t="shared" si="106"/>
        <v>349.3897321428571</v>
      </c>
      <c r="AQ251" s="160">
        <f t="shared" si="107"/>
        <v>373.99464285714288</v>
      </c>
      <c r="AR251" s="156">
        <f t="shared" si="108"/>
        <v>375.9630357142857</v>
      </c>
      <c r="AS251" s="156">
        <f t="shared" si="109"/>
        <v>354.31071428571431</v>
      </c>
      <c r="AT251" s="156">
        <f t="shared" si="110"/>
        <v>365.13687499999997</v>
      </c>
      <c r="AU251" s="156">
        <f t="shared" si="111"/>
        <v>354.31071428571431</v>
      </c>
      <c r="AV251" s="156">
        <f t="shared" si="112"/>
        <v>354.31071428571431</v>
      </c>
    </row>
    <row r="252" spans="1:48" x14ac:dyDescent="0.3">
      <c r="A252" s="124">
        <v>41426</v>
      </c>
      <c r="B252" s="170">
        <f>_xll.GetPrice(B$2,  , "Mid", EOMONTH($A252, 0))</f>
        <v>335</v>
      </c>
      <c r="C252" s="151">
        <f>_xll.GetPrice(C$2,  , "Mid", EOMONTH($A252, 0))</f>
        <v>331</v>
      </c>
      <c r="D252" s="126">
        <f t="shared" si="113"/>
        <v>-4</v>
      </c>
      <c r="E252" s="151">
        <f>_xll.GetPrice(E$2,  , "Mid", EOMONTH($A252, 0))</f>
        <v>330</v>
      </c>
      <c r="F252" s="127">
        <f t="shared" si="114"/>
        <v>-5</v>
      </c>
      <c r="G252" s="151">
        <f>_xll.GetPrice(G$2,  , "Mid", EOMONTH($A252, 0))</f>
        <v>308</v>
      </c>
      <c r="H252" s="127">
        <f t="shared" si="115"/>
        <v>-27</v>
      </c>
      <c r="I252" s="151">
        <f>_xll.GetPrice(I$2,  , "Mid", EOMONTH($A252, 0))</f>
        <v>360</v>
      </c>
      <c r="J252" s="127">
        <f t="shared" si="116"/>
        <v>25</v>
      </c>
      <c r="K252" s="151">
        <f>_xll.GetPrice(K$2,  , "Mid", EOMONTH($A252, 0))</f>
        <v>453</v>
      </c>
      <c r="L252" s="127">
        <f t="shared" si="117"/>
        <v>118</v>
      </c>
      <c r="M252" s="151">
        <f>_xll.GetPrice(M$2,  , "Mid", EOMONTH($A252, 0))</f>
        <v>370</v>
      </c>
      <c r="N252" s="127">
        <f t="shared" si="118"/>
        <v>40</v>
      </c>
      <c r="O252" s="127">
        <f t="shared" si="119"/>
        <v>10</v>
      </c>
      <c r="P252" s="151">
        <f>_xll.GetPrice(P$2,  , "Mid", EOMONTH($A252, 0))</f>
        <v>348</v>
      </c>
      <c r="Q252" s="127">
        <f t="shared" si="120"/>
        <v>40</v>
      </c>
      <c r="R252" s="127">
        <f t="shared" si="121"/>
        <v>-12</v>
      </c>
      <c r="S252" s="170">
        <f>_xll.GetPrice(S$2,  , "Mid", EOMONTH($A252, 0))</f>
        <v>380</v>
      </c>
      <c r="T252" s="126">
        <f t="shared" si="122"/>
        <v>45</v>
      </c>
      <c r="U252" s="151">
        <f>_xll.GetPrice(U$2,  , "Mid", EOMONTH($A252, 0))</f>
        <v>382</v>
      </c>
      <c r="V252" s="127">
        <f t="shared" si="123"/>
        <v>52</v>
      </c>
      <c r="W252" s="127">
        <f t="shared" si="124"/>
        <v>2</v>
      </c>
      <c r="X252" s="151">
        <f>_xll.GetPrice(X$2,  , "Mid", EOMONTH($A252, 0))</f>
        <v>360</v>
      </c>
      <c r="Y252" s="127">
        <f t="shared" si="125"/>
        <v>52</v>
      </c>
      <c r="Z252" s="127">
        <f t="shared" si="126"/>
        <v>-20</v>
      </c>
      <c r="AA252" s="151">
        <f>_xll.GetPrice(AA$2,  , "Mid", EOMONTH($A252, 0))</f>
        <v>371</v>
      </c>
      <c r="AB252" s="127">
        <f t="shared" si="127"/>
        <v>-9</v>
      </c>
      <c r="AC252" s="151">
        <f>_xll.GetPrice(AC$2,  , "Mid", EOMONTH($A252, 0))</f>
        <v>360</v>
      </c>
      <c r="AD252" s="127">
        <f t="shared" si="128"/>
        <v>-22</v>
      </c>
      <c r="AE252" s="127">
        <f t="shared" si="129"/>
        <v>-11</v>
      </c>
      <c r="AF252" s="151">
        <f>_xll.GetPrice(AF$2,  , "Mid", EOMONTH($A252, 0))</f>
        <v>360</v>
      </c>
      <c r="AG252" s="127">
        <f t="shared" si="130"/>
        <v>0</v>
      </c>
      <c r="AH252" s="127">
        <f t="shared" si="131"/>
        <v>0</v>
      </c>
      <c r="AI252" s="157">
        <f t="shared" si="99"/>
        <v>329.70580357142853</v>
      </c>
      <c r="AJ252" s="156">
        <f t="shared" si="100"/>
        <v>325.76901785714284</v>
      </c>
      <c r="AK252" s="156">
        <f t="shared" si="101"/>
        <v>324.78482142857143</v>
      </c>
      <c r="AL252" s="156">
        <f t="shared" si="102"/>
        <v>303.13249999999999</v>
      </c>
      <c r="AM252" s="156">
        <f t="shared" si="103"/>
        <v>354.31071428571431</v>
      </c>
      <c r="AN252" s="156">
        <f t="shared" si="104"/>
        <v>445.84098214285711</v>
      </c>
      <c r="AO252" s="156">
        <f t="shared" si="105"/>
        <v>364.15267857142857</v>
      </c>
      <c r="AP252" s="156">
        <f t="shared" si="106"/>
        <v>342.50035714285713</v>
      </c>
      <c r="AQ252" s="160">
        <f t="shared" si="107"/>
        <v>373.99464285714288</v>
      </c>
      <c r="AR252" s="156">
        <f t="shared" si="108"/>
        <v>375.9630357142857</v>
      </c>
      <c r="AS252" s="156">
        <f t="shared" si="109"/>
        <v>354.31071428571431</v>
      </c>
      <c r="AT252" s="156">
        <f t="shared" si="110"/>
        <v>365.13687499999997</v>
      </c>
      <c r="AU252" s="156">
        <f t="shared" si="111"/>
        <v>354.31071428571431</v>
      </c>
      <c r="AV252" s="156">
        <f t="shared" si="112"/>
        <v>354.31071428571431</v>
      </c>
    </row>
    <row r="253" spans="1:48" x14ac:dyDescent="0.3">
      <c r="A253" s="124">
        <v>41456</v>
      </c>
      <c r="B253" s="170">
        <f>_xll.GetPrice(B$2,  , "Mid", EOMONTH($A253, 0))</f>
        <v>353</v>
      </c>
      <c r="C253" s="151">
        <f>_xll.GetPrice(C$2,  , "Mid", EOMONTH($A253, 0))</f>
        <v>349</v>
      </c>
      <c r="D253" s="126">
        <f t="shared" si="113"/>
        <v>-4</v>
      </c>
      <c r="E253" s="151">
        <f>_xll.GetPrice(E$2,  , "Mid", EOMONTH($A253, 0))</f>
        <v>355</v>
      </c>
      <c r="F253" s="127">
        <f t="shared" si="114"/>
        <v>2</v>
      </c>
      <c r="G253" s="151">
        <f>_xll.GetPrice(G$2,  , "Mid", EOMONTH($A253, 0))</f>
        <v>320</v>
      </c>
      <c r="H253" s="127">
        <f t="shared" si="115"/>
        <v>-33</v>
      </c>
      <c r="I253" s="151">
        <f>_xll.GetPrice(I$2,  , "Mid", EOMONTH($A253, 0))</f>
        <v>376</v>
      </c>
      <c r="J253" s="127">
        <f t="shared" si="116"/>
        <v>23</v>
      </c>
      <c r="K253" s="151">
        <f>_xll.GetPrice(K$2,  , "Mid", EOMONTH($A253, 0))</f>
        <v>465</v>
      </c>
      <c r="L253" s="127">
        <f t="shared" si="117"/>
        <v>112</v>
      </c>
      <c r="M253" s="151">
        <f>_xll.GetPrice(M$2,  , "Mid", EOMONTH($A253, 0))</f>
        <v>395</v>
      </c>
      <c r="N253" s="127">
        <f t="shared" si="118"/>
        <v>40</v>
      </c>
      <c r="O253" s="127">
        <f t="shared" si="119"/>
        <v>19</v>
      </c>
      <c r="P253" s="151">
        <f>_xll.GetPrice(P$2,  , "Mid", EOMONTH($A253, 0))</f>
        <v>370</v>
      </c>
      <c r="Q253" s="127">
        <f t="shared" si="120"/>
        <v>50</v>
      </c>
      <c r="R253" s="127">
        <f t="shared" si="121"/>
        <v>-6</v>
      </c>
      <c r="S253" s="170">
        <f>_xll.GetPrice(S$2,  , "Mid", EOMONTH($A253, 0))</f>
        <v>410</v>
      </c>
      <c r="T253" s="126">
        <f t="shared" si="122"/>
        <v>57</v>
      </c>
      <c r="U253" s="151">
        <f>_xll.GetPrice(U$2,  , "Mid", EOMONTH($A253, 0))</f>
        <v>427</v>
      </c>
      <c r="V253" s="127">
        <f t="shared" si="123"/>
        <v>72</v>
      </c>
      <c r="W253" s="127">
        <f t="shared" si="124"/>
        <v>17</v>
      </c>
      <c r="X253" s="151">
        <f>_xll.GetPrice(X$2,  , "Mid", EOMONTH($A253, 0))</f>
        <v>380</v>
      </c>
      <c r="Y253" s="127">
        <f t="shared" si="125"/>
        <v>60</v>
      </c>
      <c r="Z253" s="127">
        <f t="shared" si="126"/>
        <v>-30</v>
      </c>
      <c r="AA253" s="151">
        <f>_xll.GetPrice(AA$2,  , "Mid", EOMONTH($A253, 0))</f>
        <v>401</v>
      </c>
      <c r="AB253" s="127">
        <f t="shared" si="127"/>
        <v>-9</v>
      </c>
      <c r="AC253" s="151">
        <f>_xll.GetPrice(AC$2,  , "Mid", EOMONTH($A253, 0))</f>
        <v>395</v>
      </c>
      <c r="AD253" s="127">
        <f t="shared" si="128"/>
        <v>-32</v>
      </c>
      <c r="AE253" s="127">
        <f t="shared" si="129"/>
        <v>-6</v>
      </c>
      <c r="AF253" s="151">
        <f>_xll.GetPrice(AF$2,  , "Mid", EOMONTH($A253, 0))</f>
        <v>390</v>
      </c>
      <c r="AG253" s="127">
        <f t="shared" si="130"/>
        <v>10</v>
      </c>
      <c r="AH253" s="127">
        <f t="shared" si="131"/>
        <v>-5</v>
      </c>
      <c r="AI253" s="157">
        <f t="shared" si="99"/>
        <v>347.42133928571428</v>
      </c>
      <c r="AJ253" s="156">
        <f t="shared" si="100"/>
        <v>343.48455357142853</v>
      </c>
      <c r="AK253" s="156">
        <f t="shared" si="101"/>
        <v>349.3897321428571</v>
      </c>
      <c r="AL253" s="156">
        <f t="shared" si="102"/>
        <v>314.94285714285712</v>
      </c>
      <c r="AM253" s="156">
        <f t="shared" si="103"/>
        <v>370.05785714285707</v>
      </c>
      <c r="AN253" s="156">
        <f t="shared" si="104"/>
        <v>457.6513392857143</v>
      </c>
      <c r="AO253" s="156">
        <f t="shared" si="105"/>
        <v>388.75758928571429</v>
      </c>
      <c r="AP253" s="156">
        <f t="shared" si="106"/>
        <v>364.15267857142857</v>
      </c>
      <c r="AQ253" s="160">
        <f t="shared" si="107"/>
        <v>403.5205357142857</v>
      </c>
      <c r="AR253" s="156">
        <f t="shared" si="108"/>
        <v>420.25187499999998</v>
      </c>
      <c r="AS253" s="156">
        <f t="shared" si="109"/>
        <v>373.99464285714288</v>
      </c>
      <c r="AT253" s="156">
        <f t="shared" si="110"/>
        <v>394.66276785714285</v>
      </c>
      <c r="AU253" s="156">
        <f t="shared" si="111"/>
        <v>388.75758928571429</v>
      </c>
      <c r="AV253" s="156">
        <f t="shared" si="112"/>
        <v>383.83660714285713</v>
      </c>
    </row>
    <row r="254" spans="1:48" x14ac:dyDescent="0.3">
      <c r="A254" s="124">
        <v>41487</v>
      </c>
      <c r="B254" s="170">
        <f>_xll.GetPrice(B$2,  , "Mid", EOMONTH($A254, 0))</f>
        <v>351</v>
      </c>
      <c r="C254" s="151">
        <f>_xll.GetPrice(C$2,  , "Mid", EOMONTH($A254, 0))</f>
        <v>347</v>
      </c>
      <c r="D254" s="126">
        <f t="shared" si="113"/>
        <v>-4</v>
      </c>
      <c r="E254" s="151">
        <f>_xll.GetPrice(E$2,  , "Mid", EOMONTH($A254, 0))</f>
        <v>355</v>
      </c>
      <c r="F254" s="127">
        <f t="shared" si="114"/>
        <v>4</v>
      </c>
      <c r="G254" s="151">
        <f>_xll.GetPrice(G$2,  , "Mid", EOMONTH($A254, 0))</f>
        <v>315</v>
      </c>
      <c r="H254" s="127">
        <f t="shared" si="115"/>
        <v>-36</v>
      </c>
      <c r="I254" s="151">
        <f>_xll.GetPrice(I$2,  , "Mid", EOMONTH($A254, 0))</f>
        <v>366</v>
      </c>
      <c r="J254" s="127">
        <f t="shared" si="116"/>
        <v>15</v>
      </c>
      <c r="K254" s="151">
        <f>_xll.GetPrice(K$2,  , "Mid", EOMONTH($A254, 0))</f>
        <v>465</v>
      </c>
      <c r="L254" s="127">
        <f t="shared" si="117"/>
        <v>114</v>
      </c>
      <c r="M254" s="151">
        <f>_xll.GetPrice(M$2,  , "Mid", EOMONTH($A254, 0))</f>
        <v>375</v>
      </c>
      <c r="N254" s="127">
        <f t="shared" si="118"/>
        <v>20</v>
      </c>
      <c r="O254" s="127">
        <f t="shared" si="119"/>
        <v>9</v>
      </c>
      <c r="P254" s="151">
        <f>_xll.GetPrice(P$2,  , "Mid", EOMONTH($A254, 0))</f>
        <v>355</v>
      </c>
      <c r="Q254" s="127">
        <f t="shared" si="120"/>
        <v>40</v>
      </c>
      <c r="R254" s="127">
        <f t="shared" si="121"/>
        <v>-11</v>
      </c>
      <c r="S254" s="170">
        <f>_xll.GetPrice(S$2,  , "Mid", EOMONTH($A254, 0))</f>
        <v>410</v>
      </c>
      <c r="T254" s="126">
        <f t="shared" si="122"/>
        <v>59</v>
      </c>
      <c r="U254" s="151">
        <f>_xll.GetPrice(U$2,  , "Mid", EOMONTH($A254, 0))</f>
        <v>427</v>
      </c>
      <c r="V254" s="127">
        <f t="shared" si="123"/>
        <v>72</v>
      </c>
      <c r="W254" s="127">
        <f t="shared" si="124"/>
        <v>17</v>
      </c>
      <c r="X254" s="151">
        <f>_xll.GetPrice(X$2,  , "Mid", EOMONTH($A254, 0))</f>
        <v>380</v>
      </c>
      <c r="Y254" s="127">
        <f t="shared" si="125"/>
        <v>65</v>
      </c>
      <c r="Z254" s="127">
        <f t="shared" si="126"/>
        <v>-30</v>
      </c>
      <c r="AA254" s="151">
        <f>_xll.GetPrice(AA$2,  , "Mid", EOMONTH($A254, 0))</f>
        <v>403</v>
      </c>
      <c r="AB254" s="127">
        <f t="shared" si="127"/>
        <v>-7</v>
      </c>
      <c r="AC254" s="151">
        <f>_xll.GetPrice(AC$2,  , "Mid", EOMONTH($A254, 0))</f>
        <v>390</v>
      </c>
      <c r="AD254" s="127">
        <f t="shared" si="128"/>
        <v>-37</v>
      </c>
      <c r="AE254" s="127">
        <f t="shared" si="129"/>
        <v>-13</v>
      </c>
      <c r="AF254" s="151">
        <f>_xll.GetPrice(AF$2,  , "Mid", EOMONTH($A254, 0))</f>
        <v>390</v>
      </c>
      <c r="AG254" s="127">
        <f t="shared" si="130"/>
        <v>10</v>
      </c>
      <c r="AH254" s="127">
        <f t="shared" si="131"/>
        <v>0</v>
      </c>
      <c r="AI254" s="157">
        <f t="shared" si="99"/>
        <v>345.45294642857141</v>
      </c>
      <c r="AJ254" s="156">
        <f t="shared" si="100"/>
        <v>341.51616071428572</v>
      </c>
      <c r="AK254" s="156">
        <f t="shared" si="101"/>
        <v>349.3897321428571</v>
      </c>
      <c r="AL254" s="156">
        <f t="shared" si="102"/>
        <v>310.02187499999997</v>
      </c>
      <c r="AM254" s="156">
        <f t="shared" si="103"/>
        <v>360.21589285714282</v>
      </c>
      <c r="AN254" s="156">
        <f t="shared" si="104"/>
        <v>457.6513392857143</v>
      </c>
      <c r="AO254" s="156">
        <f t="shared" si="105"/>
        <v>369.07366071428567</v>
      </c>
      <c r="AP254" s="156">
        <f t="shared" si="106"/>
        <v>349.3897321428571</v>
      </c>
      <c r="AQ254" s="160">
        <f t="shared" si="107"/>
        <v>403.5205357142857</v>
      </c>
      <c r="AR254" s="156">
        <f t="shared" si="108"/>
        <v>420.25187499999998</v>
      </c>
      <c r="AS254" s="156">
        <f t="shared" si="109"/>
        <v>373.99464285714288</v>
      </c>
      <c r="AT254" s="156">
        <f t="shared" si="110"/>
        <v>396.63116071428567</v>
      </c>
      <c r="AU254" s="156">
        <f t="shared" si="111"/>
        <v>383.83660714285713</v>
      </c>
      <c r="AV254" s="156">
        <f t="shared" si="112"/>
        <v>383.83660714285713</v>
      </c>
    </row>
    <row r="255" spans="1:48" x14ac:dyDescent="0.3">
      <c r="A255" s="124">
        <v>41518</v>
      </c>
      <c r="B255" s="170">
        <f>_xll.GetPrice(B$2,  , "Mid", EOMONTH($A255, 0))</f>
        <v>342</v>
      </c>
      <c r="C255" s="151">
        <f>_xll.GetPrice(C$2,  , "Mid", EOMONTH($A255, 0))</f>
        <v>338</v>
      </c>
      <c r="D255" s="126">
        <f t="shared" si="113"/>
        <v>-4</v>
      </c>
      <c r="E255" s="151">
        <f>_xll.GetPrice(E$2,  , "Mid", EOMONTH($A255, 0))</f>
        <v>345</v>
      </c>
      <c r="F255" s="127">
        <f t="shared" si="114"/>
        <v>3</v>
      </c>
      <c r="G255" s="151">
        <f>_xll.GetPrice(G$2,  , "Mid", EOMONTH($A255, 0))</f>
        <v>320</v>
      </c>
      <c r="H255" s="127">
        <f t="shared" si="115"/>
        <v>-22</v>
      </c>
      <c r="I255" s="151">
        <f>_xll.GetPrice(I$2,  , "Mid", EOMONTH($A255, 0))</f>
        <v>357</v>
      </c>
      <c r="J255" s="127">
        <f t="shared" si="116"/>
        <v>15</v>
      </c>
      <c r="K255" s="151">
        <f>_xll.GetPrice(K$2,  , "Mid", EOMONTH($A255, 0))</f>
        <v>465</v>
      </c>
      <c r="L255" s="127">
        <f t="shared" si="117"/>
        <v>123</v>
      </c>
      <c r="M255" s="151">
        <f>_xll.GetPrice(M$2,  , "Mid", EOMONTH($A255, 0))</f>
        <v>360</v>
      </c>
      <c r="N255" s="127">
        <f t="shared" si="118"/>
        <v>15</v>
      </c>
      <c r="O255" s="127">
        <f t="shared" si="119"/>
        <v>3</v>
      </c>
      <c r="P255" s="151">
        <f>_xll.GetPrice(P$2,  , "Mid", EOMONTH($A255, 0))</f>
        <v>350</v>
      </c>
      <c r="Q255" s="127">
        <f t="shared" si="120"/>
        <v>30</v>
      </c>
      <c r="R255" s="127">
        <f t="shared" si="121"/>
        <v>-7</v>
      </c>
      <c r="S255" s="170">
        <f>_xll.GetPrice(S$2,  , "Mid", EOMONTH($A255, 0))</f>
        <v>400</v>
      </c>
      <c r="T255" s="126">
        <f t="shared" si="122"/>
        <v>58</v>
      </c>
      <c r="U255" s="151">
        <f>_xll.GetPrice(U$2,  , "Mid", EOMONTH($A255, 0))</f>
        <v>417</v>
      </c>
      <c r="V255" s="127">
        <f t="shared" si="123"/>
        <v>72</v>
      </c>
      <c r="W255" s="127">
        <f t="shared" si="124"/>
        <v>17</v>
      </c>
      <c r="X255" s="151">
        <f>_xll.GetPrice(X$2,  , "Mid", EOMONTH($A255, 0))</f>
        <v>365</v>
      </c>
      <c r="Y255" s="127">
        <f t="shared" si="125"/>
        <v>45</v>
      </c>
      <c r="Z255" s="127">
        <f t="shared" si="126"/>
        <v>-35</v>
      </c>
      <c r="AA255" s="151">
        <f>_xll.GetPrice(AA$2,  , "Mid", EOMONTH($A255, 0))</f>
        <v>393</v>
      </c>
      <c r="AB255" s="127">
        <f t="shared" si="127"/>
        <v>-7</v>
      </c>
      <c r="AC255" s="151">
        <f>_xll.GetPrice(AC$2,  , "Mid", EOMONTH($A255, 0))</f>
        <v>380</v>
      </c>
      <c r="AD255" s="127">
        <f t="shared" si="128"/>
        <v>-37</v>
      </c>
      <c r="AE255" s="127">
        <f t="shared" si="129"/>
        <v>-13</v>
      </c>
      <c r="AF255" s="151">
        <f>_xll.GetPrice(AF$2,  , "Mid", EOMONTH($A255, 0))</f>
        <v>385</v>
      </c>
      <c r="AG255" s="127">
        <f t="shared" si="130"/>
        <v>20</v>
      </c>
      <c r="AH255" s="127">
        <f t="shared" si="131"/>
        <v>5</v>
      </c>
      <c r="AI255" s="157">
        <f t="shared" si="99"/>
        <v>336.59517857142856</v>
      </c>
      <c r="AJ255" s="156">
        <f t="shared" si="100"/>
        <v>332.65839285714281</v>
      </c>
      <c r="AK255" s="156">
        <f t="shared" si="101"/>
        <v>339.54776785714284</v>
      </c>
      <c r="AL255" s="156">
        <f t="shared" si="102"/>
        <v>314.94285714285712</v>
      </c>
      <c r="AM255" s="156">
        <f t="shared" si="103"/>
        <v>351.35812499999997</v>
      </c>
      <c r="AN255" s="156">
        <f t="shared" si="104"/>
        <v>457.6513392857143</v>
      </c>
      <c r="AO255" s="156">
        <f t="shared" si="105"/>
        <v>354.31071428571431</v>
      </c>
      <c r="AP255" s="156">
        <f t="shared" si="106"/>
        <v>344.46875</v>
      </c>
      <c r="AQ255" s="160">
        <f t="shared" si="107"/>
        <v>393.67857142857144</v>
      </c>
      <c r="AR255" s="156">
        <f t="shared" si="108"/>
        <v>410.40991071428573</v>
      </c>
      <c r="AS255" s="156">
        <f t="shared" si="109"/>
        <v>359.23169642857141</v>
      </c>
      <c r="AT255" s="156">
        <f t="shared" si="110"/>
        <v>386.78919642857136</v>
      </c>
      <c r="AU255" s="156">
        <f t="shared" si="111"/>
        <v>373.99464285714288</v>
      </c>
      <c r="AV255" s="156">
        <f t="shared" si="112"/>
        <v>378.91562499999998</v>
      </c>
    </row>
    <row r="256" spans="1:48" x14ac:dyDescent="0.3">
      <c r="A256" s="124">
        <v>41548</v>
      </c>
      <c r="B256" s="170">
        <f>_xll.GetPrice(B$2,  , "Mid", EOMONTH($A256, 0))</f>
        <v>345</v>
      </c>
      <c r="C256" s="151">
        <f>_xll.GetPrice(C$2,  , "Mid", EOMONTH($A256, 0))</f>
        <v>341</v>
      </c>
      <c r="D256" s="126">
        <f t="shared" si="113"/>
        <v>-4</v>
      </c>
      <c r="E256" s="151">
        <f>_xll.GetPrice(E$2,  , "Mid", EOMONTH($A256, 0))</f>
        <v>345</v>
      </c>
      <c r="F256" s="127">
        <f t="shared" si="114"/>
        <v>0</v>
      </c>
      <c r="G256" s="151">
        <f>_xll.GetPrice(G$2,  , "Mid", EOMONTH($A256, 0))</f>
        <v>317</v>
      </c>
      <c r="H256" s="127">
        <f t="shared" si="115"/>
        <v>-28</v>
      </c>
      <c r="I256" s="151">
        <f>_xll.GetPrice(I$2,  , "Mid", EOMONTH($A256, 0))</f>
        <v>359</v>
      </c>
      <c r="J256" s="127">
        <f t="shared" si="116"/>
        <v>14</v>
      </c>
      <c r="K256" s="151">
        <f>_xll.GetPrice(K$2,  , "Mid", EOMONTH($A256, 0))</f>
        <v>465</v>
      </c>
      <c r="L256" s="127">
        <f t="shared" si="117"/>
        <v>120</v>
      </c>
      <c r="M256" s="151">
        <f>_xll.GetPrice(M$2,  , "Mid", EOMONTH($A256, 0))</f>
        <v>360</v>
      </c>
      <c r="N256" s="127">
        <f t="shared" si="118"/>
        <v>15</v>
      </c>
      <c r="O256" s="127">
        <f t="shared" si="119"/>
        <v>1</v>
      </c>
      <c r="P256" s="151">
        <f>_xll.GetPrice(P$2,  , "Mid", EOMONTH($A256, 0))</f>
        <v>345</v>
      </c>
      <c r="Q256" s="127">
        <f t="shared" si="120"/>
        <v>28</v>
      </c>
      <c r="R256" s="127">
        <f t="shared" si="121"/>
        <v>-14</v>
      </c>
      <c r="S256" s="170">
        <f>_xll.GetPrice(S$2,  , "Mid", EOMONTH($A256, 0))</f>
        <v>400</v>
      </c>
      <c r="T256" s="126">
        <f t="shared" si="122"/>
        <v>55</v>
      </c>
      <c r="U256" s="151">
        <f>_xll.GetPrice(U$2,  , "Mid", EOMONTH($A256, 0))</f>
        <v>417</v>
      </c>
      <c r="V256" s="127">
        <f t="shared" si="123"/>
        <v>72</v>
      </c>
      <c r="W256" s="127">
        <f t="shared" si="124"/>
        <v>17</v>
      </c>
      <c r="X256" s="151">
        <f>_xll.GetPrice(X$2,  , "Mid", EOMONTH($A256, 0))</f>
        <v>365</v>
      </c>
      <c r="Y256" s="127">
        <f t="shared" si="125"/>
        <v>48</v>
      </c>
      <c r="Z256" s="127">
        <f t="shared" si="126"/>
        <v>-35</v>
      </c>
      <c r="AA256" s="151">
        <f>_xll.GetPrice(AA$2,  , "Mid", EOMONTH($A256, 0))</f>
        <v>393</v>
      </c>
      <c r="AB256" s="127">
        <f t="shared" si="127"/>
        <v>-7</v>
      </c>
      <c r="AC256" s="151">
        <f>_xll.GetPrice(AC$2,  , "Mid", EOMONTH($A256, 0))</f>
        <v>380</v>
      </c>
      <c r="AD256" s="127">
        <f t="shared" si="128"/>
        <v>-37</v>
      </c>
      <c r="AE256" s="127">
        <f t="shared" si="129"/>
        <v>-13</v>
      </c>
      <c r="AF256" s="151">
        <f>_xll.GetPrice(AF$2,  , "Mid", EOMONTH($A256, 0))</f>
        <v>375</v>
      </c>
      <c r="AG256" s="127">
        <f t="shared" si="130"/>
        <v>10</v>
      </c>
      <c r="AH256" s="127">
        <f t="shared" si="131"/>
        <v>-5</v>
      </c>
      <c r="AI256" s="157">
        <f t="shared" si="99"/>
        <v>339.54776785714284</v>
      </c>
      <c r="AJ256" s="156">
        <f t="shared" si="100"/>
        <v>335.6109821428571</v>
      </c>
      <c r="AK256" s="156">
        <f t="shared" si="101"/>
        <v>339.54776785714284</v>
      </c>
      <c r="AL256" s="156">
        <f t="shared" si="102"/>
        <v>311.99026785714284</v>
      </c>
      <c r="AM256" s="156">
        <f t="shared" si="103"/>
        <v>353.32651785714285</v>
      </c>
      <c r="AN256" s="156">
        <f t="shared" si="104"/>
        <v>457.6513392857143</v>
      </c>
      <c r="AO256" s="156">
        <f t="shared" si="105"/>
        <v>354.31071428571431</v>
      </c>
      <c r="AP256" s="156">
        <f t="shared" si="106"/>
        <v>339.54776785714284</v>
      </c>
      <c r="AQ256" s="160">
        <f t="shared" si="107"/>
        <v>393.67857142857144</v>
      </c>
      <c r="AR256" s="156">
        <f t="shared" si="108"/>
        <v>410.40991071428573</v>
      </c>
      <c r="AS256" s="156">
        <f t="shared" si="109"/>
        <v>359.23169642857141</v>
      </c>
      <c r="AT256" s="156">
        <f t="shared" si="110"/>
        <v>386.78919642857136</v>
      </c>
      <c r="AU256" s="156">
        <f t="shared" si="111"/>
        <v>373.99464285714288</v>
      </c>
      <c r="AV256" s="156">
        <f t="shared" si="112"/>
        <v>369.07366071428567</v>
      </c>
    </row>
    <row r="257" spans="1:48" x14ac:dyDescent="0.3">
      <c r="A257" s="124">
        <v>41579</v>
      </c>
      <c r="B257" s="170">
        <f>_xll.GetPrice(B$2,  , "Mid", EOMONTH($A257, 0))</f>
        <v>377</v>
      </c>
      <c r="C257" s="151">
        <f>_xll.GetPrice(C$2,  , "Mid", EOMONTH($A257, 0))</f>
        <v>373</v>
      </c>
      <c r="D257" s="126">
        <f t="shared" si="113"/>
        <v>-4</v>
      </c>
      <c r="E257" s="151">
        <f>_xll.GetPrice(E$2,  , "Mid", EOMONTH($A257, 0))</f>
        <v>365</v>
      </c>
      <c r="F257" s="127">
        <f t="shared" si="114"/>
        <v>-12</v>
      </c>
      <c r="G257" s="151">
        <f>_xll.GetPrice(G$2,  , "Mid", EOMONTH($A257, 0))</f>
        <v>340</v>
      </c>
      <c r="H257" s="127">
        <f t="shared" si="115"/>
        <v>-37</v>
      </c>
      <c r="I257" s="151">
        <f>_xll.GetPrice(I$2,  , "Mid", EOMONTH($A257, 0))</f>
        <v>390</v>
      </c>
      <c r="J257" s="127">
        <f t="shared" si="116"/>
        <v>13</v>
      </c>
      <c r="K257" s="151">
        <f>_xll.GetPrice(K$2,  , "Mid", EOMONTH($A257, 0))</f>
        <v>475</v>
      </c>
      <c r="L257" s="127">
        <f t="shared" si="117"/>
        <v>98</v>
      </c>
      <c r="M257" s="151">
        <f>_xll.GetPrice(M$2,  , "Mid", EOMONTH($A257, 0))</f>
        <v>390</v>
      </c>
      <c r="N257" s="127">
        <f t="shared" si="118"/>
        <v>25</v>
      </c>
      <c r="O257" s="127">
        <f t="shared" si="119"/>
        <v>0</v>
      </c>
      <c r="P257" s="151">
        <f>_xll.GetPrice(P$2,  , "Mid", EOMONTH($A257, 0))</f>
        <v>365</v>
      </c>
      <c r="Q257" s="127">
        <f t="shared" si="120"/>
        <v>25</v>
      </c>
      <c r="R257" s="127">
        <f t="shared" si="121"/>
        <v>-25</v>
      </c>
      <c r="S257" s="170">
        <f>_xll.GetPrice(S$2,  , "Mid", EOMONTH($A257, 0))</f>
        <v>430</v>
      </c>
      <c r="T257" s="126">
        <f t="shared" si="122"/>
        <v>53</v>
      </c>
      <c r="U257" s="151">
        <f>_xll.GetPrice(U$2,  , "Mid", EOMONTH($A257, 0))</f>
        <v>437</v>
      </c>
      <c r="V257" s="127">
        <f t="shared" si="123"/>
        <v>72</v>
      </c>
      <c r="W257" s="127">
        <f t="shared" si="124"/>
        <v>7</v>
      </c>
      <c r="X257" s="151">
        <f>_xll.GetPrice(X$2,  , "Mid", EOMONTH($A257, 0))</f>
        <v>375</v>
      </c>
      <c r="Y257" s="127">
        <f t="shared" si="125"/>
        <v>35</v>
      </c>
      <c r="Z257" s="127">
        <f t="shared" si="126"/>
        <v>-55</v>
      </c>
      <c r="AA257" s="151">
        <f>_xll.GetPrice(AA$2,  , "Mid", EOMONTH($A257, 0))</f>
        <v>423</v>
      </c>
      <c r="AB257" s="127">
        <f t="shared" si="127"/>
        <v>-7</v>
      </c>
      <c r="AC257" s="151">
        <f>_xll.GetPrice(AC$2,  , "Mid", EOMONTH($A257, 0))</f>
        <v>400</v>
      </c>
      <c r="AD257" s="127">
        <f t="shared" si="128"/>
        <v>-37</v>
      </c>
      <c r="AE257" s="127">
        <f t="shared" si="129"/>
        <v>-23</v>
      </c>
      <c r="AF257" s="151">
        <f>_xll.GetPrice(AF$2,  , "Mid", EOMONTH($A257, 0))</f>
        <v>390</v>
      </c>
      <c r="AG257" s="127">
        <f t="shared" si="130"/>
        <v>15</v>
      </c>
      <c r="AH257" s="127">
        <f t="shared" si="131"/>
        <v>-10</v>
      </c>
      <c r="AI257" s="157">
        <f t="shared" si="99"/>
        <v>371.0420535714286</v>
      </c>
      <c r="AJ257" s="156">
        <f t="shared" si="100"/>
        <v>367.10526785714285</v>
      </c>
      <c r="AK257" s="156">
        <f t="shared" si="101"/>
        <v>359.23169642857141</v>
      </c>
      <c r="AL257" s="156">
        <f t="shared" si="102"/>
        <v>334.62678571428569</v>
      </c>
      <c r="AM257" s="156">
        <f t="shared" si="103"/>
        <v>383.83660714285713</v>
      </c>
      <c r="AN257" s="156">
        <f t="shared" si="104"/>
        <v>467.49330357142856</v>
      </c>
      <c r="AO257" s="156">
        <f t="shared" si="105"/>
        <v>383.83660714285713</v>
      </c>
      <c r="AP257" s="156">
        <f t="shared" si="106"/>
        <v>359.23169642857141</v>
      </c>
      <c r="AQ257" s="160">
        <f t="shared" si="107"/>
        <v>423.20446428571427</v>
      </c>
      <c r="AR257" s="156">
        <f t="shared" si="108"/>
        <v>430.0938392857143</v>
      </c>
      <c r="AS257" s="156">
        <f t="shared" si="109"/>
        <v>369.07366071428567</v>
      </c>
      <c r="AT257" s="156">
        <f t="shared" si="110"/>
        <v>416.31508928571424</v>
      </c>
      <c r="AU257" s="156">
        <f t="shared" si="111"/>
        <v>393.67857142857144</v>
      </c>
      <c r="AV257" s="156">
        <f t="shared" si="112"/>
        <v>383.83660714285713</v>
      </c>
    </row>
    <row r="258" spans="1:48" x14ac:dyDescent="0.3">
      <c r="A258" s="124">
        <v>41609</v>
      </c>
      <c r="B258" s="170">
        <f>_xll.GetPrice(B$2,  , "Mid", EOMONTH($A258, 0))</f>
        <v>400</v>
      </c>
      <c r="C258" s="151">
        <f>_xll.GetPrice(C$2,  , "Mid", EOMONTH($A258, 0))</f>
        <v>396</v>
      </c>
      <c r="D258" s="126">
        <f t="shared" si="113"/>
        <v>-4</v>
      </c>
      <c r="E258" s="151">
        <f>_xll.GetPrice(E$2,  , "Mid", EOMONTH($A258, 0))</f>
        <v>385</v>
      </c>
      <c r="F258" s="127">
        <f t="shared" si="114"/>
        <v>-15</v>
      </c>
      <c r="G258" s="151">
        <f>_xll.GetPrice(G$2,  , "Mid", EOMONTH($A258, 0))</f>
        <v>352</v>
      </c>
      <c r="H258" s="127">
        <f t="shared" si="115"/>
        <v>-48</v>
      </c>
      <c r="I258" s="151">
        <f>_xll.GetPrice(I$2,  , "Mid", EOMONTH($A258, 0))</f>
        <v>415</v>
      </c>
      <c r="J258" s="127">
        <f t="shared" si="116"/>
        <v>15</v>
      </c>
      <c r="K258" s="151">
        <f>_xll.GetPrice(K$2,  , "Mid", EOMONTH($A258, 0))</f>
        <v>487</v>
      </c>
      <c r="L258" s="127">
        <f t="shared" si="117"/>
        <v>87</v>
      </c>
      <c r="M258" s="151">
        <f>_xll.GetPrice(M$2,  , "Mid", EOMONTH($A258, 0))</f>
        <v>420</v>
      </c>
      <c r="N258" s="127">
        <f t="shared" si="118"/>
        <v>35</v>
      </c>
      <c r="O258" s="127">
        <f t="shared" si="119"/>
        <v>5</v>
      </c>
      <c r="P258" s="151">
        <f>_xll.GetPrice(P$2,  , "Mid", EOMONTH($A258, 0))</f>
        <v>388</v>
      </c>
      <c r="Q258" s="127">
        <f t="shared" si="120"/>
        <v>36</v>
      </c>
      <c r="R258" s="127">
        <f t="shared" si="121"/>
        <v>-27</v>
      </c>
      <c r="S258" s="170">
        <f>_xll.GetPrice(S$2,  , "Mid", EOMONTH($A258, 0))</f>
        <v>430</v>
      </c>
      <c r="T258" s="126">
        <f t="shared" si="122"/>
        <v>30</v>
      </c>
      <c r="U258" s="151">
        <f>_xll.GetPrice(U$2,  , "Mid", EOMONTH($A258, 0))</f>
        <v>452</v>
      </c>
      <c r="V258" s="127">
        <f t="shared" si="123"/>
        <v>67</v>
      </c>
      <c r="W258" s="127">
        <f t="shared" si="124"/>
        <v>22</v>
      </c>
      <c r="X258" s="151">
        <f>_xll.GetPrice(X$2,  , "Mid", EOMONTH($A258, 0))</f>
        <v>393</v>
      </c>
      <c r="Y258" s="127">
        <f t="shared" si="125"/>
        <v>41</v>
      </c>
      <c r="Z258" s="127">
        <f t="shared" si="126"/>
        <v>-37</v>
      </c>
      <c r="AA258" s="151">
        <f>_xll.GetPrice(AA$2,  , "Mid", EOMONTH($A258, 0))</f>
        <v>423</v>
      </c>
      <c r="AB258" s="127">
        <f t="shared" si="127"/>
        <v>-7</v>
      </c>
      <c r="AC258" s="151">
        <f>_xll.GetPrice(AC$2,  , "Mid", EOMONTH($A258, 0))</f>
        <v>420</v>
      </c>
      <c r="AD258" s="127">
        <f t="shared" si="128"/>
        <v>-32</v>
      </c>
      <c r="AE258" s="127">
        <f t="shared" si="129"/>
        <v>-3</v>
      </c>
      <c r="AF258" s="151">
        <f>_xll.GetPrice(AF$2,  , "Mid", EOMONTH($A258, 0))</f>
        <v>400</v>
      </c>
      <c r="AG258" s="127">
        <f t="shared" si="130"/>
        <v>7</v>
      </c>
      <c r="AH258" s="127">
        <f t="shared" si="131"/>
        <v>-20</v>
      </c>
      <c r="AI258" s="157">
        <f t="shared" si="99"/>
        <v>393.67857142857144</v>
      </c>
      <c r="AJ258" s="156">
        <f t="shared" si="100"/>
        <v>389.7417857142857</v>
      </c>
      <c r="AK258" s="156">
        <f t="shared" si="101"/>
        <v>378.91562499999998</v>
      </c>
      <c r="AL258" s="156">
        <f t="shared" si="102"/>
        <v>346.43714285714282</v>
      </c>
      <c r="AM258" s="156">
        <f t="shared" si="103"/>
        <v>408.44151785714286</v>
      </c>
      <c r="AN258" s="156">
        <f t="shared" si="104"/>
        <v>479.30366071428568</v>
      </c>
      <c r="AO258" s="156">
        <f t="shared" si="105"/>
        <v>413.36249999999995</v>
      </c>
      <c r="AP258" s="156">
        <f t="shared" si="106"/>
        <v>381.86821428571426</v>
      </c>
      <c r="AQ258" s="160">
        <f t="shared" si="107"/>
        <v>423.20446428571427</v>
      </c>
      <c r="AR258" s="156">
        <f t="shared" si="108"/>
        <v>444.85678571428571</v>
      </c>
      <c r="AS258" s="156">
        <f t="shared" si="109"/>
        <v>386.78919642857136</v>
      </c>
      <c r="AT258" s="156">
        <f t="shared" si="110"/>
        <v>416.31508928571424</v>
      </c>
      <c r="AU258" s="156">
        <f t="shared" si="111"/>
        <v>413.36249999999995</v>
      </c>
      <c r="AV258" s="156">
        <f t="shared" si="112"/>
        <v>393.67857142857144</v>
      </c>
    </row>
    <row r="259" spans="1:48" x14ac:dyDescent="0.3">
      <c r="A259" s="124">
        <v>41640</v>
      </c>
      <c r="B259" s="170">
        <f>_xll.GetPrice(B$2,  , "Mid", EOMONTH($A259, 0))</f>
        <v>420</v>
      </c>
      <c r="C259" s="151">
        <f>_xll.GetPrice(C$2,  , "Mid", EOMONTH($A259, 0))</f>
        <v>416</v>
      </c>
      <c r="D259" s="126">
        <f t="shared" si="113"/>
        <v>-4</v>
      </c>
      <c r="E259" s="151">
        <f>_xll.GetPrice(E$2,  , "Mid", EOMONTH($A259, 0))</f>
        <v>405</v>
      </c>
      <c r="F259" s="127">
        <f t="shared" si="114"/>
        <v>-15</v>
      </c>
      <c r="G259" s="151">
        <f>_xll.GetPrice(G$2,  , "Mid", EOMONTH($A259, 0))</f>
        <v>372</v>
      </c>
      <c r="H259" s="127">
        <f t="shared" si="115"/>
        <v>-48</v>
      </c>
      <c r="I259" s="151">
        <f>_xll.GetPrice(I$2,  , "Mid", EOMONTH($A259, 0))</f>
        <v>438</v>
      </c>
      <c r="J259" s="127">
        <f t="shared" si="116"/>
        <v>18</v>
      </c>
      <c r="K259" s="151">
        <f>_xll.GetPrice(K$2,  , "Mid", EOMONTH($A259, 0))</f>
        <v>507</v>
      </c>
      <c r="L259" s="127">
        <f t="shared" si="117"/>
        <v>87</v>
      </c>
      <c r="M259" s="151">
        <f>_xll.GetPrice(M$2,  , "Mid", EOMONTH($A259, 0))</f>
        <v>443</v>
      </c>
      <c r="N259" s="127">
        <f t="shared" si="118"/>
        <v>38</v>
      </c>
      <c r="O259" s="127">
        <f t="shared" si="119"/>
        <v>5</v>
      </c>
      <c r="P259" s="151">
        <f>_xll.GetPrice(P$2,  , "Mid", EOMONTH($A259, 0))</f>
        <v>420</v>
      </c>
      <c r="Q259" s="127">
        <f t="shared" si="120"/>
        <v>48</v>
      </c>
      <c r="R259" s="127">
        <f t="shared" si="121"/>
        <v>-18</v>
      </c>
      <c r="S259" s="170">
        <f>_xll.GetPrice(S$2,  , "Mid", EOMONTH($A259, 0))</f>
        <v>440</v>
      </c>
      <c r="T259" s="126">
        <f t="shared" si="122"/>
        <v>20</v>
      </c>
      <c r="U259" s="151">
        <f>_xll.GetPrice(U$2,  , "Mid", EOMONTH($A259, 0))</f>
        <v>456</v>
      </c>
      <c r="V259" s="127">
        <f t="shared" si="123"/>
        <v>51</v>
      </c>
      <c r="W259" s="127">
        <f t="shared" si="124"/>
        <v>16</v>
      </c>
      <c r="X259" s="151">
        <f>_xll.GetPrice(X$2,  , "Mid", EOMONTH($A259, 0))</f>
        <v>413</v>
      </c>
      <c r="Y259" s="127">
        <f t="shared" si="125"/>
        <v>41</v>
      </c>
      <c r="Z259" s="127">
        <f t="shared" si="126"/>
        <v>-27</v>
      </c>
      <c r="AA259" s="151">
        <f>_xll.GetPrice(AA$2,  , "Mid", EOMONTH($A259, 0))</f>
        <v>433</v>
      </c>
      <c r="AB259" s="127">
        <f t="shared" si="127"/>
        <v>-7</v>
      </c>
      <c r="AC259" s="151">
        <f>_xll.GetPrice(AC$2,  , "Mid", EOMONTH($A259, 0))</f>
        <v>430</v>
      </c>
      <c r="AD259" s="127">
        <f t="shared" si="128"/>
        <v>-26</v>
      </c>
      <c r="AE259" s="127">
        <f t="shared" si="129"/>
        <v>-3</v>
      </c>
      <c r="AF259" s="151">
        <f>_xll.GetPrice(AF$2,  , "Mid", EOMONTH($A259, 0))</f>
        <v>415</v>
      </c>
      <c r="AG259" s="127">
        <f t="shared" si="130"/>
        <v>2</v>
      </c>
      <c r="AH259" s="127">
        <f t="shared" si="131"/>
        <v>-15</v>
      </c>
      <c r="AI259" s="157">
        <f t="shared" si="99"/>
        <v>413.36249999999995</v>
      </c>
      <c r="AJ259" s="156">
        <f t="shared" si="100"/>
        <v>409.42571428571426</v>
      </c>
      <c r="AK259" s="156">
        <f t="shared" si="101"/>
        <v>398.59955357142854</v>
      </c>
      <c r="AL259" s="156">
        <f t="shared" si="102"/>
        <v>366.12107142857138</v>
      </c>
      <c r="AM259" s="156">
        <f t="shared" si="103"/>
        <v>431.0780357142857</v>
      </c>
      <c r="AN259" s="156">
        <f t="shared" si="104"/>
        <v>498.98758928571425</v>
      </c>
      <c r="AO259" s="156">
        <f t="shared" si="105"/>
        <v>435.9990178571428</v>
      </c>
      <c r="AP259" s="156">
        <f t="shared" si="106"/>
        <v>413.36249999999995</v>
      </c>
      <c r="AQ259" s="160">
        <f t="shared" si="107"/>
        <v>433.04642857142852</v>
      </c>
      <c r="AR259" s="156">
        <f t="shared" si="108"/>
        <v>448.7935714285714</v>
      </c>
      <c r="AS259" s="156">
        <f t="shared" si="109"/>
        <v>406.47312499999998</v>
      </c>
      <c r="AT259" s="156">
        <f t="shared" si="110"/>
        <v>426.15705357142855</v>
      </c>
      <c r="AU259" s="156">
        <f t="shared" si="111"/>
        <v>423.20446428571427</v>
      </c>
      <c r="AV259" s="156">
        <f t="shared" si="112"/>
        <v>408.44151785714286</v>
      </c>
    </row>
    <row r="260" spans="1:48" x14ac:dyDescent="0.3">
      <c r="A260" s="124">
        <v>41671</v>
      </c>
      <c r="B260" s="170">
        <f>_xll.GetPrice(B$2,  , "Mid", EOMONTH($A260, 0))</f>
        <v>390</v>
      </c>
      <c r="C260" s="151">
        <f>_xll.GetPrice(C$2,  , "Mid", EOMONTH($A260, 0))</f>
        <v>386</v>
      </c>
      <c r="D260" s="126">
        <f t="shared" si="113"/>
        <v>-4</v>
      </c>
      <c r="E260" s="151">
        <f>_xll.GetPrice(E$2,  , "Mid", EOMONTH($A260, 0))</f>
        <v>380</v>
      </c>
      <c r="F260" s="127">
        <f t="shared" si="114"/>
        <v>-10</v>
      </c>
      <c r="G260" s="151">
        <f>_xll.GetPrice(G$2,  , "Mid", EOMONTH($A260, 0))</f>
        <v>353</v>
      </c>
      <c r="H260" s="127">
        <f t="shared" si="115"/>
        <v>-37</v>
      </c>
      <c r="I260" s="151">
        <f>_xll.GetPrice(I$2,  , "Mid", EOMONTH($A260, 0))</f>
        <v>408</v>
      </c>
      <c r="J260" s="127">
        <f t="shared" si="116"/>
        <v>18</v>
      </c>
      <c r="K260" s="151">
        <f>_xll.GetPrice(K$2,  , "Mid", EOMONTH($A260, 0))</f>
        <v>470</v>
      </c>
      <c r="L260" s="127">
        <f t="shared" si="117"/>
        <v>80</v>
      </c>
      <c r="M260" s="151">
        <f>_xll.GetPrice(M$2,  , "Mid", EOMONTH($A260, 0))</f>
        <v>405</v>
      </c>
      <c r="N260" s="127">
        <f t="shared" si="118"/>
        <v>25</v>
      </c>
      <c r="O260" s="127">
        <f t="shared" si="119"/>
        <v>-3</v>
      </c>
      <c r="P260" s="151">
        <f>_xll.GetPrice(P$2,  , "Mid", EOMONTH($A260, 0))</f>
        <v>385</v>
      </c>
      <c r="Q260" s="127">
        <f t="shared" si="120"/>
        <v>32</v>
      </c>
      <c r="R260" s="127">
        <f t="shared" si="121"/>
        <v>-23</v>
      </c>
      <c r="S260" s="170">
        <f>_xll.GetPrice(S$2,  , "Mid", EOMONTH($A260, 0))</f>
        <v>408</v>
      </c>
      <c r="T260" s="126">
        <f t="shared" si="122"/>
        <v>18</v>
      </c>
      <c r="U260" s="151">
        <f>_xll.GetPrice(U$2,  , "Mid", EOMONTH($A260, 0))</f>
        <v>421</v>
      </c>
      <c r="V260" s="127">
        <f t="shared" si="123"/>
        <v>41</v>
      </c>
      <c r="W260" s="127">
        <f t="shared" si="124"/>
        <v>13</v>
      </c>
      <c r="X260" s="151">
        <f>_xll.GetPrice(X$2,  , "Mid", EOMONTH($A260, 0))</f>
        <v>385</v>
      </c>
      <c r="Y260" s="127">
        <f t="shared" si="125"/>
        <v>32</v>
      </c>
      <c r="Z260" s="127">
        <f t="shared" si="126"/>
        <v>-23</v>
      </c>
      <c r="AA260" s="151">
        <f>_xll.GetPrice(AA$2,  , "Mid", EOMONTH($A260, 0))</f>
        <v>401</v>
      </c>
      <c r="AB260" s="127">
        <f t="shared" si="127"/>
        <v>-7</v>
      </c>
      <c r="AC260" s="151">
        <f>_xll.GetPrice(AC$2,  , "Mid", EOMONTH($A260, 0))</f>
        <v>402</v>
      </c>
      <c r="AD260" s="127">
        <f t="shared" si="128"/>
        <v>-19</v>
      </c>
      <c r="AE260" s="127">
        <f t="shared" si="129"/>
        <v>1</v>
      </c>
      <c r="AF260" s="151">
        <f>_xll.GetPrice(AF$2,  , "Mid", EOMONTH($A260, 0))</f>
        <v>400</v>
      </c>
      <c r="AG260" s="127">
        <f t="shared" si="130"/>
        <v>15</v>
      </c>
      <c r="AH260" s="127">
        <f t="shared" si="131"/>
        <v>-2</v>
      </c>
      <c r="AI260" s="157">
        <f t="shared" si="99"/>
        <v>383.83660714285713</v>
      </c>
      <c r="AJ260" s="156">
        <f t="shared" si="100"/>
        <v>379.89982142857139</v>
      </c>
      <c r="AK260" s="156">
        <f t="shared" si="101"/>
        <v>373.99464285714288</v>
      </c>
      <c r="AL260" s="156">
        <f t="shared" si="102"/>
        <v>347.42133928571428</v>
      </c>
      <c r="AM260" s="156">
        <f t="shared" si="103"/>
        <v>401.55214285714283</v>
      </c>
      <c r="AN260" s="156">
        <f t="shared" si="104"/>
        <v>462.5723214285714</v>
      </c>
      <c r="AO260" s="156">
        <f t="shared" si="105"/>
        <v>398.59955357142854</v>
      </c>
      <c r="AP260" s="156">
        <f t="shared" si="106"/>
        <v>378.91562499999998</v>
      </c>
      <c r="AQ260" s="160">
        <f t="shared" si="107"/>
        <v>401.55214285714283</v>
      </c>
      <c r="AR260" s="156">
        <f t="shared" si="108"/>
        <v>414.34669642857142</v>
      </c>
      <c r="AS260" s="156">
        <f t="shared" si="109"/>
        <v>378.91562499999998</v>
      </c>
      <c r="AT260" s="156">
        <f t="shared" si="110"/>
        <v>394.66276785714285</v>
      </c>
      <c r="AU260" s="156">
        <f t="shared" si="111"/>
        <v>395.64696428571426</v>
      </c>
      <c r="AV260" s="156">
        <f t="shared" si="112"/>
        <v>393.67857142857144</v>
      </c>
    </row>
    <row r="261" spans="1:48" x14ac:dyDescent="0.3">
      <c r="A261" s="124">
        <v>41699</v>
      </c>
      <c r="B261" s="170">
        <f>_xll.GetPrice(B$2,  , "Mid", EOMONTH($A261, 0))</f>
        <v>375</v>
      </c>
      <c r="C261" s="151">
        <f>_xll.GetPrice(C$2,  , "Mid", EOMONTH($A261, 0))</f>
        <v>371</v>
      </c>
      <c r="D261" s="126">
        <f t="shared" si="113"/>
        <v>-4</v>
      </c>
      <c r="E261" s="151">
        <f>_xll.GetPrice(E$2,  , "Mid", EOMONTH($A261, 0))</f>
        <v>380</v>
      </c>
      <c r="F261" s="127">
        <f t="shared" si="114"/>
        <v>5</v>
      </c>
      <c r="G261" s="151">
        <f>_xll.GetPrice(G$2,  , "Mid", EOMONTH($A261, 0))</f>
        <v>332</v>
      </c>
      <c r="H261" s="127">
        <f t="shared" si="115"/>
        <v>-43</v>
      </c>
      <c r="I261" s="151">
        <f>_xll.GetPrice(I$2,  , "Mid", EOMONTH($A261, 0))</f>
        <v>388</v>
      </c>
      <c r="J261" s="127">
        <f t="shared" si="116"/>
        <v>13</v>
      </c>
      <c r="K261" s="151">
        <f>_xll.GetPrice(K$2,  , "Mid", EOMONTH($A261, 0))</f>
        <v>445</v>
      </c>
      <c r="L261" s="127">
        <f t="shared" si="117"/>
        <v>70</v>
      </c>
      <c r="M261" s="151">
        <f>_xll.GetPrice(M$2,  , "Mid", EOMONTH($A261, 0))</f>
        <v>395</v>
      </c>
      <c r="N261" s="127">
        <f t="shared" si="118"/>
        <v>15</v>
      </c>
      <c r="O261" s="127">
        <f t="shared" si="119"/>
        <v>7</v>
      </c>
      <c r="P261" s="151">
        <f>_xll.GetPrice(P$2,  , "Mid", EOMONTH($A261, 0))</f>
        <v>365</v>
      </c>
      <c r="Q261" s="127">
        <f t="shared" si="120"/>
        <v>33</v>
      </c>
      <c r="R261" s="127">
        <f t="shared" si="121"/>
        <v>-23</v>
      </c>
      <c r="S261" s="170">
        <f>_xll.GetPrice(S$2,  , "Mid", EOMONTH($A261, 0))</f>
        <v>388</v>
      </c>
      <c r="T261" s="126">
        <f t="shared" si="122"/>
        <v>13</v>
      </c>
      <c r="U261" s="151">
        <f>_xll.GetPrice(U$2,  , "Mid", EOMONTH($A261, 0))</f>
        <v>411</v>
      </c>
      <c r="V261" s="127">
        <f t="shared" si="123"/>
        <v>31</v>
      </c>
      <c r="W261" s="127">
        <f t="shared" si="124"/>
        <v>23</v>
      </c>
      <c r="X261" s="151">
        <f>_xll.GetPrice(X$2,  , "Mid", EOMONTH($A261, 0))</f>
        <v>380</v>
      </c>
      <c r="Y261" s="127">
        <f t="shared" si="125"/>
        <v>48</v>
      </c>
      <c r="Z261" s="127">
        <f t="shared" si="126"/>
        <v>-8</v>
      </c>
      <c r="AA261" s="151">
        <f>_xll.GetPrice(AA$2,  , "Mid", EOMONTH($A261, 0))</f>
        <v>381</v>
      </c>
      <c r="AB261" s="127">
        <f t="shared" si="127"/>
        <v>-7</v>
      </c>
      <c r="AC261" s="151">
        <f>_xll.GetPrice(AC$2,  , "Mid", EOMONTH($A261, 0))</f>
        <v>392</v>
      </c>
      <c r="AD261" s="127">
        <f t="shared" si="128"/>
        <v>-19</v>
      </c>
      <c r="AE261" s="127">
        <f t="shared" si="129"/>
        <v>11</v>
      </c>
      <c r="AF261" s="151">
        <f>_xll.GetPrice(AF$2,  , "Mid", EOMONTH($A261, 0))</f>
        <v>400</v>
      </c>
      <c r="AG261" s="127">
        <f t="shared" si="130"/>
        <v>20</v>
      </c>
      <c r="AH261" s="127">
        <f t="shared" si="131"/>
        <v>8</v>
      </c>
      <c r="AI261" s="157">
        <f t="shared" si="99"/>
        <v>369.07366071428567</v>
      </c>
      <c r="AJ261" s="156">
        <f t="shared" si="100"/>
        <v>365.13687499999997</v>
      </c>
      <c r="AK261" s="156">
        <f t="shared" si="101"/>
        <v>373.99464285714288</v>
      </c>
      <c r="AL261" s="156">
        <f t="shared" si="102"/>
        <v>326.75321428571425</v>
      </c>
      <c r="AM261" s="156">
        <f t="shared" si="103"/>
        <v>381.86821428571426</v>
      </c>
      <c r="AN261" s="156">
        <f t="shared" si="104"/>
        <v>437.96741071428568</v>
      </c>
      <c r="AO261" s="156">
        <f t="shared" si="105"/>
        <v>388.75758928571429</v>
      </c>
      <c r="AP261" s="156">
        <f t="shared" si="106"/>
        <v>359.23169642857141</v>
      </c>
      <c r="AQ261" s="160">
        <f t="shared" si="107"/>
        <v>381.86821428571426</v>
      </c>
      <c r="AR261" s="156">
        <f t="shared" si="108"/>
        <v>404.50473214285711</v>
      </c>
      <c r="AS261" s="156">
        <f t="shared" si="109"/>
        <v>373.99464285714288</v>
      </c>
      <c r="AT261" s="156">
        <f t="shared" si="110"/>
        <v>374.97883928571429</v>
      </c>
      <c r="AU261" s="156">
        <f t="shared" si="111"/>
        <v>385.80499999999995</v>
      </c>
      <c r="AV261" s="156">
        <f t="shared" si="112"/>
        <v>393.67857142857144</v>
      </c>
    </row>
    <row r="262" spans="1:48" x14ac:dyDescent="0.3">
      <c r="A262" s="124">
        <v>41730</v>
      </c>
      <c r="B262" s="170">
        <f>_xll.GetPrice(B$2,  , "Mid", EOMONTH($A262, 0))</f>
        <v>385</v>
      </c>
      <c r="C262" s="151">
        <f>_xll.GetPrice(C$2,  , "Mid", EOMONTH($A262, 0))</f>
        <v>381</v>
      </c>
      <c r="D262" s="126">
        <f t="shared" si="113"/>
        <v>-4</v>
      </c>
      <c r="E262" s="151">
        <f>_xll.GetPrice(E$2,  , "Mid", EOMONTH($A262, 0))</f>
        <v>400</v>
      </c>
      <c r="F262" s="127">
        <f t="shared" si="114"/>
        <v>15</v>
      </c>
      <c r="G262" s="151">
        <f>_xll.GetPrice(G$2,  , "Mid", EOMONTH($A262, 0))</f>
        <v>340</v>
      </c>
      <c r="H262" s="127">
        <f t="shared" si="115"/>
        <v>-45</v>
      </c>
      <c r="I262" s="151">
        <f>_xll.GetPrice(I$2,  , "Mid", EOMONTH($A262, 0))</f>
        <v>398</v>
      </c>
      <c r="J262" s="127">
        <f t="shared" si="116"/>
        <v>13</v>
      </c>
      <c r="K262" s="151">
        <f>_xll.GetPrice(K$2,  , "Mid", EOMONTH($A262, 0))</f>
        <v>455</v>
      </c>
      <c r="L262" s="127">
        <f t="shared" si="117"/>
        <v>70</v>
      </c>
      <c r="M262" s="151">
        <f>_xll.GetPrice(M$2,  , "Mid", EOMONTH($A262, 0))</f>
        <v>415</v>
      </c>
      <c r="N262" s="127">
        <f t="shared" si="118"/>
        <v>15</v>
      </c>
      <c r="O262" s="127">
        <f t="shared" si="119"/>
        <v>17</v>
      </c>
      <c r="P262" s="151">
        <f>_xll.GetPrice(P$2,  , "Mid", EOMONTH($A262, 0))</f>
        <v>387</v>
      </c>
      <c r="Q262" s="127">
        <f t="shared" si="120"/>
        <v>47</v>
      </c>
      <c r="R262" s="127">
        <f t="shared" si="121"/>
        <v>-11</v>
      </c>
      <c r="S262" s="170">
        <f>_xll.GetPrice(S$2,  , "Mid", EOMONTH($A262, 0))</f>
        <v>399</v>
      </c>
      <c r="T262" s="126">
        <f t="shared" si="122"/>
        <v>14</v>
      </c>
      <c r="U262" s="151">
        <f>_xll.GetPrice(U$2,  , "Mid", EOMONTH($A262, 0))</f>
        <v>431</v>
      </c>
      <c r="V262" s="127">
        <f t="shared" si="123"/>
        <v>31</v>
      </c>
      <c r="W262" s="127">
        <f t="shared" si="124"/>
        <v>32</v>
      </c>
      <c r="X262" s="151">
        <f>_xll.GetPrice(X$2,  , "Mid", EOMONTH($A262, 0))</f>
        <v>387</v>
      </c>
      <c r="Y262" s="127">
        <f t="shared" si="125"/>
        <v>47</v>
      </c>
      <c r="Z262" s="127">
        <f t="shared" si="126"/>
        <v>-12</v>
      </c>
      <c r="AA262" s="151">
        <f>_xll.GetPrice(AA$2,  , "Mid", EOMONTH($A262, 0))</f>
        <v>394</v>
      </c>
      <c r="AB262" s="127">
        <f t="shared" si="127"/>
        <v>-5</v>
      </c>
      <c r="AC262" s="151">
        <f>_xll.GetPrice(AC$2,  , "Mid", EOMONTH($A262, 0))</f>
        <v>410</v>
      </c>
      <c r="AD262" s="127">
        <f t="shared" si="128"/>
        <v>-21</v>
      </c>
      <c r="AE262" s="127">
        <f t="shared" si="129"/>
        <v>16</v>
      </c>
      <c r="AF262" s="151">
        <f>_xll.GetPrice(AF$2,  , "Mid", EOMONTH($A262, 0))</f>
        <v>405</v>
      </c>
      <c r="AG262" s="127">
        <f t="shared" si="130"/>
        <v>18</v>
      </c>
      <c r="AH262" s="127">
        <f t="shared" si="131"/>
        <v>-5</v>
      </c>
      <c r="AI262" s="157">
        <f t="shared" si="99"/>
        <v>378.91562499999998</v>
      </c>
      <c r="AJ262" s="156">
        <f t="shared" si="100"/>
        <v>374.97883928571429</v>
      </c>
      <c r="AK262" s="156">
        <f t="shared" si="101"/>
        <v>393.67857142857144</v>
      </c>
      <c r="AL262" s="156">
        <f t="shared" si="102"/>
        <v>334.62678571428569</v>
      </c>
      <c r="AM262" s="156">
        <f t="shared" si="103"/>
        <v>391.71017857142857</v>
      </c>
      <c r="AN262" s="156">
        <f t="shared" si="104"/>
        <v>447.80937499999999</v>
      </c>
      <c r="AO262" s="156">
        <f t="shared" si="105"/>
        <v>408.44151785714286</v>
      </c>
      <c r="AP262" s="156">
        <f t="shared" si="106"/>
        <v>380.88401785714285</v>
      </c>
      <c r="AQ262" s="160">
        <f t="shared" si="107"/>
        <v>392.69437499999998</v>
      </c>
      <c r="AR262" s="156">
        <f t="shared" si="108"/>
        <v>424.18866071428573</v>
      </c>
      <c r="AS262" s="156">
        <f t="shared" si="109"/>
        <v>380.88401785714285</v>
      </c>
      <c r="AT262" s="156">
        <f t="shared" si="110"/>
        <v>387.77339285714288</v>
      </c>
      <c r="AU262" s="156">
        <f t="shared" si="111"/>
        <v>403.5205357142857</v>
      </c>
      <c r="AV262" s="156">
        <f t="shared" si="112"/>
        <v>398.59955357142854</v>
      </c>
    </row>
    <row r="263" spans="1:48" x14ac:dyDescent="0.3">
      <c r="A263" s="124">
        <v>41760</v>
      </c>
      <c r="B263" s="170">
        <f>_xll.GetPrice(B$2,  , "Mid", EOMONTH($A263, 0))</f>
        <v>371</v>
      </c>
      <c r="C263" s="151">
        <f>_xll.GetPrice(C$2,  , "Mid", EOMONTH($A263, 0))</f>
        <v>367</v>
      </c>
      <c r="D263" s="126">
        <f t="shared" si="113"/>
        <v>-4</v>
      </c>
      <c r="E263" s="151">
        <f>_xll.GetPrice(E$2,  , "Mid", EOMONTH($A263, 0))</f>
        <v>380</v>
      </c>
      <c r="F263" s="127">
        <f t="shared" si="114"/>
        <v>9</v>
      </c>
      <c r="G263" s="151">
        <f>_xll.GetPrice(G$2,  , "Mid", EOMONTH($A263, 0))</f>
        <v>340</v>
      </c>
      <c r="H263" s="127">
        <f t="shared" si="115"/>
        <v>-31</v>
      </c>
      <c r="I263" s="151">
        <f>_xll.GetPrice(I$2,  , "Mid", EOMONTH($A263, 0))</f>
        <v>383</v>
      </c>
      <c r="J263" s="127">
        <f t="shared" si="116"/>
        <v>12</v>
      </c>
      <c r="K263" s="151">
        <f>_xll.GetPrice(K$2,  , "Mid", EOMONTH($A263, 0))</f>
        <v>440</v>
      </c>
      <c r="L263" s="127">
        <f t="shared" si="117"/>
        <v>69</v>
      </c>
      <c r="M263" s="151">
        <f>_xll.GetPrice(M$2,  , "Mid", EOMONTH($A263, 0))</f>
        <v>395</v>
      </c>
      <c r="N263" s="127">
        <f t="shared" si="118"/>
        <v>15</v>
      </c>
      <c r="O263" s="127">
        <f t="shared" si="119"/>
        <v>12</v>
      </c>
      <c r="P263" s="151">
        <f>_xll.GetPrice(P$2,  , "Mid", EOMONTH($A263, 0))</f>
        <v>385</v>
      </c>
      <c r="Q263" s="127">
        <f t="shared" si="120"/>
        <v>45</v>
      </c>
      <c r="R263" s="127">
        <f t="shared" si="121"/>
        <v>2</v>
      </c>
      <c r="S263" s="170">
        <f>_xll.GetPrice(S$2,  , "Mid", EOMONTH($A263, 0))</f>
        <v>397</v>
      </c>
      <c r="T263" s="126">
        <f t="shared" si="122"/>
        <v>26</v>
      </c>
      <c r="U263" s="151">
        <f>_xll.GetPrice(U$2,  , "Mid", EOMONTH($A263, 0))</f>
        <v>431</v>
      </c>
      <c r="V263" s="127">
        <f t="shared" si="123"/>
        <v>51</v>
      </c>
      <c r="W263" s="127">
        <f t="shared" si="124"/>
        <v>34</v>
      </c>
      <c r="X263" s="151">
        <f>_xll.GetPrice(X$2,  , "Mid", EOMONTH($A263, 0))</f>
        <v>387</v>
      </c>
      <c r="Y263" s="127">
        <f t="shared" si="125"/>
        <v>47</v>
      </c>
      <c r="Z263" s="127">
        <f t="shared" si="126"/>
        <v>-10</v>
      </c>
      <c r="AA263" s="151">
        <f>_xll.GetPrice(AA$2,  , "Mid", EOMONTH($A263, 0))</f>
        <v>392</v>
      </c>
      <c r="AB263" s="127">
        <f t="shared" si="127"/>
        <v>-5</v>
      </c>
      <c r="AC263" s="151">
        <f>_xll.GetPrice(AC$2,  , "Mid", EOMONTH($A263, 0))</f>
        <v>410</v>
      </c>
      <c r="AD263" s="127">
        <f t="shared" si="128"/>
        <v>-21</v>
      </c>
      <c r="AE263" s="127">
        <f t="shared" si="129"/>
        <v>18</v>
      </c>
      <c r="AF263" s="151">
        <f>_xll.GetPrice(AF$2,  , "Mid", EOMONTH($A263, 0))</f>
        <v>415</v>
      </c>
      <c r="AG263" s="127">
        <f t="shared" si="130"/>
        <v>28</v>
      </c>
      <c r="AH263" s="127">
        <f t="shared" si="131"/>
        <v>5</v>
      </c>
      <c r="AI263" s="157">
        <f t="shared" ref="AI263:AI326" si="132">B263/2240*2204.6</f>
        <v>365.13687499999997</v>
      </c>
      <c r="AJ263" s="156">
        <f t="shared" ref="AJ263:AJ326" si="133">C263/2240*2204.6</f>
        <v>361.20008928571428</v>
      </c>
      <c r="AK263" s="156">
        <f t="shared" ref="AK263:AK326" si="134">E263/2240*2204.6</f>
        <v>373.99464285714288</v>
      </c>
      <c r="AL263" s="156">
        <f t="shared" ref="AL263:AL326" si="135">G263/2240*2204.6</f>
        <v>334.62678571428569</v>
      </c>
      <c r="AM263" s="156">
        <f t="shared" ref="AM263:AM326" si="136">I263/2240*2204.6</f>
        <v>376.94723214285716</v>
      </c>
      <c r="AN263" s="156">
        <f t="shared" ref="AN263:AN326" si="137">K263/2240*2204.6</f>
        <v>433.04642857142852</v>
      </c>
      <c r="AO263" s="156">
        <f t="shared" ref="AO263:AO326" si="138">M263/2240*2204.6</f>
        <v>388.75758928571429</v>
      </c>
      <c r="AP263" s="156">
        <f t="shared" ref="AP263:AP326" si="139">P263/2240*2204.6</f>
        <v>378.91562499999998</v>
      </c>
      <c r="AQ263" s="160">
        <f t="shared" ref="AQ263:AQ326" si="140">S263/2240*2204.6</f>
        <v>390.72598214285716</v>
      </c>
      <c r="AR263" s="156">
        <f t="shared" ref="AR263:AR326" si="141">U263/2240*2204.6</f>
        <v>424.18866071428573</v>
      </c>
      <c r="AS263" s="156">
        <f t="shared" ref="AS263:AS326" si="142">X263/2240*2204.6</f>
        <v>380.88401785714285</v>
      </c>
      <c r="AT263" s="156">
        <f t="shared" ref="AT263:AT326" si="143">AA263/2240*2204.6</f>
        <v>385.80499999999995</v>
      </c>
      <c r="AU263" s="156">
        <f t="shared" ref="AU263:AU326" si="144">AC263/2240*2204.6</f>
        <v>403.5205357142857</v>
      </c>
      <c r="AV263" s="156">
        <f t="shared" ref="AV263:AV326" si="145">AF263/2240*2204.6</f>
        <v>408.44151785714286</v>
      </c>
    </row>
    <row r="264" spans="1:48" x14ac:dyDescent="0.3">
      <c r="A264" s="124">
        <v>41791</v>
      </c>
      <c r="B264" s="170">
        <f>_xll.GetPrice(B$2,  , "Mid", EOMONTH($A264, 0))</f>
        <v>361</v>
      </c>
      <c r="C264" s="151">
        <f>_xll.GetPrice(C$2,  , "Mid", EOMONTH($A264, 0))</f>
        <v>357</v>
      </c>
      <c r="D264" s="126">
        <f t="shared" ref="D264:D327" si="146">C264-B264</f>
        <v>-4</v>
      </c>
      <c r="E264" s="151">
        <f>_xll.GetPrice(E$2,  , "Mid", EOMONTH($A264, 0))</f>
        <v>370</v>
      </c>
      <c r="F264" s="127">
        <f t="shared" ref="F264:F327" si="147">E264-B264</f>
        <v>9</v>
      </c>
      <c r="G264" s="151">
        <f>_xll.GetPrice(G$2,  , "Mid", EOMONTH($A264, 0))</f>
        <v>340</v>
      </c>
      <c r="H264" s="127">
        <f t="shared" ref="H264:H327" si="148">G264-B264</f>
        <v>-21</v>
      </c>
      <c r="I264" s="151">
        <f>_xll.GetPrice(I$2,  , "Mid", EOMONTH($A264, 0))</f>
        <v>365</v>
      </c>
      <c r="J264" s="127">
        <f t="shared" ref="J264:J327" si="149">I264-B264</f>
        <v>4</v>
      </c>
      <c r="K264" s="151">
        <f>_xll.GetPrice(K$2,  , "Mid", EOMONTH($A264, 0))</f>
        <v>430</v>
      </c>
      <c r="L264" s="127">
        <f t="shared" ref="L264:L327" si="150">K264-B264</f>
        <v>69</v>
      </c>
      <c r="M264" s="151">
        <f>_xll.GetPrice(M$2,  , "Mid", EOMONTH($A264, 0))</f>
        <v>375</v>
      </c>
      <c r="N264" s="127">
        <f t="shared" ref="N264:N327" si="151">M264-E264</f>
        <v>5</v>
      </c>
      <c r="O264" s="127">
        <f t="shared" ref="O264:O327" si="152">M264-I264</f>
        <v>10</v>
      </c>
      <c r="P264" s="151">
        <f>_xll.GetPrice(P$2,  , "Mid", EOMONTH($A264, 0))</f>
        <v>365</v>
      </c>
      <c r="Q264" s="127">
        <f t="shared" ref="Q264:Q327" si="153">P264-G264</f>
        <v>25</v>
      </c>
      <c r="R264" s="127">
        <f t="shared" ref="R264:R327" si="154">P264-I264</f>
        <v>0</v>
      </c>
      <c r="S264" s="170">
        <f>_xll.GetPrice(S$2,  , "Mid", EOMONTH($A264, 0))</f>
        <v>397</v>
      </c>
      <c r="T264" s="126">
        <f t="shared" ref="T264:T327" si="155">S264-B264</f>
        <v>36</v>
      </c>
      <c r="U264" s="151">
        <f>_xll.GetPrice(U$2,  , "Mid", EOMONTH($A264, 0))</f>
        <v>431</v>
      </c>
      <c r="V264" s="127">
        <f t="shared" ref="V264:V327" si="156">U264-E264</f>
        <v>61</v>
      </c>
      <c r="W264" s="127">
        <f t="shared" ref="W264:W327" si="157">U264-S264</f>
        <v>34</v>
      </c>
      <c r="X264" s="151">
        <f>_xll.GetPrice(X$2,  , "Mid", EOMONTH($A264, 0))</f>
        <v>380</v>
      </c>
      <c r="Y264" s="127">
        <f t="shared" ref="Y264:Y327" si="158">X264-G264</f>
        <v>40</v>
      </c>
      <c r="Z264" s="127">
        <f t="shared" ref="Z264:Z327" si="159">X264-S264</f>
        <v>-17</v>
      </c>
      <c r="AA264" s="151">
        <f>_xll.GetPrice(AA$2,  , "Mid", EOMONTH($A264, 0))</f>
        <v>392</v>
      </c>
      <c r="AB264" s="127">
        <f t="shared" ref="AB264:AB327" si="160">AA264-S264</f>
        <v>-5</v>
      </c>
      <c r="AC264" s="151">
        <f>_xll.GetPrice(AC$2,  , "Mid", EOMONTH($A264, 0))</f>
        <v>410</v>
      </c>
      <c r="AD264" s="127">
        <f t="shared" ref="AD264:AD327" si="161">AC264-U264</f>
        <v>-21</v>
      </c>
      <c r="AE264" s="127">
        <f t="shared" ref="AE264:AE327" si="162">AC264-AA264</f>
        <v>18</v>
      </c>
      <c r="AF264" s="151">
        <f>_xll.GetPrice(AF$2,  , "Mid", EOMONTH($A264, 0))</f>
        <v>410</v>
      </c>
      <c r="AG264" s="127">
        <f t="shared" ref="AG264:AG327" si="163">AF264-X264</f>
        <v>30</v>
      </c>
      <c r="AH264" s="127">
        <f t="shared" ref="AH264:AH327" si="164">AF264-AC264</f>
        <v>0</v>
      </c>
      <c r="AI264" s="157">
        <f t="shared" si="132"/>
        <v>355.29491071428572</v>
      </c>
      <c r="AJ264" s="156">
        <f t="shared" si="133"/>
        <v>351.35812499999997</v>
      </c>
      <c r="AK264" s="156">
        <f t="shared" si="134"/>
        <v>364.15267857142857</v>
      </c>
      <c r="AL264" s="156">
        <f t="shared" si="135"/>
        <v>334.62678571428569</v>
      </c>
      <c r="AM264" s="156">
        <f t="shared" si="136"/>
        <v>359.23169642857141</v>
      </c>
      <c r="AN264" s="156">
        <f t="shared" si="137"/>
        <v>423.20446428571427</v>
      </c>
      <c r="AO264" s="156">
        <f t="shared" si="138"/>
        <v>369.07366071428567</v>
      </c>
      <c r="AP264" s="156">
        <f t="shared" si="139"/>
        <v>359.23169642857141</v>
      </c>
      <c r="AQ264" s="160">
        <f t="shared" si="140"/>
        <v>390.72598214285716</v>
      </c>
      <c r="AR264" s="156">
        <f t="shared" si="141"/>
        <v>424.18866071428573</v>
      </c>
      <c r="AS264" s="156">
        <f t="shared" si="142"/>
        <v>373.99464285714288</v>
      </c>
      <c r="AT264" s="156">
        <f t="shared" si="143"/>
        <v>385.80499999999995</v>
      </c>
      <c r="AU264" s="156">
        <f t="shared" si="144"/>
        <v>403.5205357142857</v>
      </c>
      <c r="AV264" s="156">
        <f t="shared" si="145"/>
        <v>403.5205357142857</v>
      </c>
    </row>
    <row r="265" spans="1:48" x14ac:dyDescent="0.3">
      <c r="A265" s="124">
        <v>41821</v>
      </c>
      <c r="B265" s="170">
        <f>_xll.GetPrice(B$2,  , "Mid", EOMONTH($A265, 0))</f>
        <v>363</v>
      </c>
      <c r="C265" s="151">
        <f>_xll.GetPrice(C$2,  , "Mid", EOMONTH($A265, 0))</f>
        <v>359</v>
      </c>
      <c r="D265" s="126">
        <f t="shared" si="146"/>
        <v>-4</v>
      </c>
      <c r="E265" s="151">
        <f>_xll.GetPrice(E$2,  , "Mid", EOMONTH($A265, 0))</f>
        <v>367</v>
      </c>
      <c r="F265" s="127">
        <f t="shared" si="147"/>
        <v>4</v>
      </c>
      <c r="G265" s="151">
        <f>_xll.GetPrice(G$2,  , "Mid", EOMONTH($A265, 0))</f>
        <v>340</v>
      </c>
      <c r="H265" s="127">
        <f t="shared" si="148"/>
        <v>-23</v>
      </c>
      <c r="I265" s="151">
        <f>_xll.GetPrice(I$2,  , "Mid", EOMONTH($A265, 0))</f>
        <v>375</v>
      </c>
      <c r="J265" s="127">
        <f t="shared" si="149"/>
        <v>12</v>
      </c>
      <c r="K265" s="151">
        <f>_xll.GetPrice(K$2,  , "Mid", EOMONTH($A265, 0))</f>
        <v>430</v>
      </c>
      <c r="L265" s="127">
        <f t="shared" si="150"/>
        <v>67</v>
      </c>
      <c r="M265" s="151">
        <f>_xll.GetPrice(M$2,  , "Mid", EOMONTH($A265, 0))</f>
        <v>385</v>
      </c>
      <c r="N265" s="127">
        <f t="shared" si="151"/>
        <v>18</v>
      </c>
      <c r="O265" s="127">
        <f t="shared" si="152"/>
        <v>10</v>
      </c>
      <c r="P265" s="151">
        <f>_xll.GetPrice(P$2,  , "Mid", EOMONTH($A265, 0))</f>
        <v>365</v>
      </c>
      <c r="Q265" s="127">
        <f t="shared" si="153"/>
        <v>25</v>
      </c>
      <c r="R265" s="127">
        <f t="shared" si="154"/>
        <v>-10</v>
      </c>
      <c r="S265" s="170">
        <f>_xll.GetPrice(S$2,  , "Mid", EOMONTH($A265, 0))</f>
        <v>397</v>
      </c>
      <c r="T265" s="126">
        <f t="shared" si="155"/>
        <v>34</v>
      </c>
      <c r="U265" s="151">
        <f>_xll.GetPrice(U$2,  , "Mid", EOMONTH($A265, 0))</f>
        <v>431</v>
      </c>
      <c r="V265" s="127">
        <f t="shared" si="156"/>
        <v>64</v>
      </c>
      <c r="W265" s="127">
        <f t="shared" si="157"/>
        <v>34</v>
      </c>
      <c r="X265" s="151">
        <f>_xll.GetPrice(X$2,  , "Mid", EOMONTH($A265, 0))</f>
        <v>390</v>
      </c>
      <c r="Y265" s="127">
        <f t="shared" si="158"/>
        <v>50</v>
      </c>
      <c r="Z265" s="127">
        <f t="shared" si="159"/>
        <v>-7</v>
      </c>
      <c r="AA265" s="151">
        <f>_xll.GetPrice(AA$2,  , "Mid", EOMONTH($A265, 0))</f>
        <v>392</v>
      </c>
      <c r="AB265" s="127">
        <f t="shared" si="160"/>
        <v>-5</v>
      </c>
      <c r="AC265" s="151">
        <f>_xll.GetPrice(AC$2,  , "Mid", EOMONTH($A265, 0))</f>
        <v>410</v>
      </c>
      <c r="AD265" s="127">
        <f t="shared" si="161"/>
        <v>-21</v>
      </c>
      <c r="AE265" s="127">
        <f t="shared" si="162"/>
        <v>18</v>
      </c>
      <c r="AF265" s="151">
        <f>_xll.GetPrice(AF$2,  , "Mid", EOMONTH($A265, 0))</f>
        <v>415</v>
      </c>
      <c r="AG265" s="127">
        <f t="shared" si="163"/>
        <v>25</v>
      </c>
      <c r="AH265" s="127">
        <f t="shared" si="164"/>
        <v>5</v>
      </c>
      <c r="AI265" s="157">
        <f t="shared" si="132"/>
        <v>357.26330357142859</v>
      </c>
      <c r="AJ265" s="156">
        <f t="shared" si="133"/>
        <v>353.32651785714285</v>
      </c>
      <c r="AK265" s="156">
        <f t="shared" si="134"/>
        <v>361.20008928571428</v>
      </c>
      <c r="AL265" s="156">
        <f t="shared" si="135"/>
        <v>334.62678571428569</v>
      </c>
      <c r="AM265" s="156">
        <f t="shared" si="136"/>
        <v>369.07366071428567</v>
      </c>
      <c r="AN265" s="156">
        <f t="shared" si="137"/>
        <v>423.20446428571427</v>
      </c>
      <c r="AO265" s="156">
        <f t="shared" si="138"/>
        <v>378.91562499999998</v>
      </c>
      <c r="AP265" s="156">
        <f t="shared" si="139"/>
        <v>359.23169642857141</v>
      </c>
      <c r="AQ265" s="160">
        <f t="shared" si="140"/>
        <v>390.72598214285716</v>
      </c>
      <c r="AR265" s="156">
        <f t="shared" si="141"/>
        <v>424.18866071428573</v>
      </c>
      <c r="AS265" s="156">
        <f t="shared" si="142"/>
        <v>383.83660714285713</v>
      </c>
      <c r="AT265" s="156">
        <f t="shared" si="143"/>
        <v>385.80499999999995</v>
      </c>
      <c r="AU265" s="156">
        <f t="shared" si="144"/>
        <v>403.5205357142857</v>
      </c>
      <c r="AV265" s="156">
        <f t="shared" si="145"/>
        <v>408.44151785714286</v>
      </c>
    </row>
    <row r="266" spans="1:48" x14ac:dyDescent="0.3">
      <c r="A266" s="124">
        <v>41852</v>
      </c>
      <c r="B266" s="170">
        <f>_xll.GetPrice(B$2,  , "Mid", EOMONTH($A266, 0))</f>
        <v>363</v>
      </c>
      <c r="C266" s="151">
        <f>_xll.GetPrice(C$2,  , "Mid", EOMONTH($A266, 0))</f>
        <v>359</v>
      </c>
      <c r="D266" s="126">
        <f t="shared" si="146"/>
        <v>-4</v>
      </c>
      <c r="E266" s="151">
        <f>_xll.GetPrice(E$2,  , "Mid", EOMONTH($A266, 0))</f>
        <v>367</v>
      </c>
      <c r="F266" s="127">
        <f t="shared" si="147"/>
        <v>4</v>
      </c>
      <c r="G266" s="151">
        <f>_xll.GetPrice(G$2,  , "Mid", EOMONTH($A266, 0))</f>
        <v>340</v>
      </c>
      <c r="H266" s="127">
        <f t="shared" si="148"/>
        <v>-23</v>
      </c>
      <c r="I266" s="151">
        <f>_xll.GetPrice(I$2,  , "Mid", EOMONTH($A266, 0))</f>
        <v>375</v>
      </c>
      <c r="J266" s="127">
        <f t="shared" si="149"/>
        <v>12</v>
      </c>
      <c r="K266" s="151">
        <f>_xll.GetPrice(K$2,  , "Mid", EOMONTH($A266, 0))</f>
        <v>430</v>
      </c>
      <c r="L266" s="127">
        <f t="shared" si="150"/>
        <v>67</v>
      </c>
      <c r="M266" s="151">
        <f>_xll.GetPrice(M$2,  , "Mid", EOMONTH($A266, 0))</f>
        <v>385</v>
      </c>
      <c r="N266" s="127">
        <f t="shared" si="151"/>
        <v>18</v>
      </c>
      <c r="O266" s="127">
        <f t="shared" si="152"/>
        <v>10</v>
      </c>
      <c r="P266" s="151">
        <f>_xll.GetPrice(P$2,  , "Mid", EOMONTH($A266, 0))</f>
        <v>363</v>
      </c>
      <c r="Q266" s="127">
        <f t="shared" si="153"/>
        <v>23</v>
      </c>
      <c r="R266" s="127">
        <f t="shared" si="154"/>
        <v>-12</v>
      </c>
      <c r="S266" s="170">
        <f>_xll.GetPrice(S$2,  , "Mid", EOMONTH($A266, 0))</f>
        <v>397</v>
      </c>
      <c r="T266" s="126">
        <f t="shared" si="155"/>
        <v>34</v>
      </c>
      <c r="U266" s="151">
        <f>_xll.GetPrice(U$2,  , "Mid", EOMONTH($A266, 0))</f>
        <v>431</v>
      </c>
      <c r="V266" s="127">
        <f t="shared" si="156"/>
        <v>64</v>
      </c>
      <c r="W266" s="127">
        <f t="shared" si="157"/>
        <v>34</v>
      </c>
      <c r="X266" s="151">
        <f>_xll.GetPrice(X$2,  , "Mid", EOMONTH($A266, 0))</f>
        <v>397</v>
      </c>
      <c r="Y266" s="127">
        <f t="shared" si="158"/>
        <v>57</v>
      </c>
      <c r="Z266" s="127">
        <f t="shared" si="159"/>
        <v>0</v>
      </c>
      <c r="AA266" s="151">
        <f>_xll.GetPrice(AA$2,  , "Mid", EOMONTH($A266, 0))</f>
        <v>393</v>
      </c>
      <c r="AB266" s="127">
        <f t="shared" si="160"/>
        <v>-4</v>
      </c>
      <c r="AC266" s="151">
        <f>_xll.GetPrice(AC$2,  , "Mid", EOMONTH($A266, 0))</f>
        <v>410</v>
      </c>
      <c r="AD266" s="127">
        <f t="shared" si="161"/>
        <v>-21</v>
      </c>
      <c r="AE266" s="127">
        <f t="shared" si="162"/>
        <v>17</v>
      </c>
      <c r="AF266" s="151">
        <f>_xll.GetPrice(AF$2,  , "Mid", EOMONTH($A266, 0))</f>
        <v>415</v>
      </c>
      <c r="AG266" s="127">
        <f t="shared" si="163"/>
        <v>18</v>
      </c>
      <c r="AH266" s="127">
        <f t="shared" si="164"/>
        <v>5</v>
      </c>
      <c r="AI266" s="157">
        <f t="shared" si="132"/>
        <v>357.26330357142859</v>
      </c>
      <c r="AJ266" s="156">
        <f t="shared" si="133"/>
        <v>353.32651785714285</v>
      </c>
      <c r="AK266" s="156">
        <f t="shared" si="134"/>
        <v>361.20008928571428</v>
      </c>
      <c r="AL266" s="156">
        <f t="shared" si="135"/>
        <v>334.62678571428569</v>
      </c>
      <c r="AM266" s="156">
        <f t="shared" si="136"/>
        <v>369.07366071428567</v>
      </c>
      <c r="AN266" s="156">
        <f t="shared" si="137"/>
        <v>423.20446428571427</v>
      </c>
      <c r="AO266" s="156">
        <f t="shared" si="138"/>
        <v>378.91562499999998</v>
      </c>
      <c r="AP266" s="156">
        <f t="shared" si="139"/>
        <v>357.26330357142859</v>
      </c>
      <c r="AQ266" s="160">
        <f t="shared" si="140"/>
        <v>390.72598214285716</v>
      </c>
      <c r="AR266" s="156">
        <f t="shared" si="141"/>
        <v>424.18866071428573</v>
      </c>
      <c r="AS266" s="156">
        <f t="shared" si="142"/>
        <v>390.72598214285716</v>
      </c>
      <c r="AT266" s="156">
        <f t="shared" si="143"/>
        <v>386.78919642857136</v>
      </c>
      <c r="AU266" s="156">
        <f t="shared" si="144"/>
        <v>403.5205357142857</v>
      </c>
      <c r="AV266" s="156">
        <f t="shared" si="145"/>
        <v>408.44151785714286</v>
      </c>
    </row>
    <row r="267" spans="1:48" x14ac:dyDescent="0.3">
      <c r="A267" s="124">
        <v>41883</v>
      </c>
      <c r="B267" s="170">
        <f>_xll.GetPrice(B$2,  , "Mid", EOMONTH($A267, 0))</f>
        <v>365</v>
      </c>
      <c r="C267" s="151">
        <f>_xll.GetPrice(C$2,  , "Mid", EOMONTH($A267, 0))</f>
        <v>361</v>
      </c>
      <c r="D267" s="126">
        <f t="shared" si="146"/>
        <v>-4</v>
      </c>
      <c r="E267" s="151">
        <f>_xll.GetPrice(E$2,  , "Mid", EOMONTH($A267, 0))</f>
        <v>367</v>
      </c>
      <c r="F267" s="127">
        <f t="shared" si="147"/>
        <v>2</v>
      </c>
      <c r="G267" s="151">
        <f>_xll.GetPrice(G$2,  , "Mid", EOMONTH($A267, 0))</f>
        <v>345</v>
      </c>
      <c r="H267" s="127">
        <f t="shared" si="148"/>
        <v>-20</v>
      </c>
      <c r="I267" s="151">
        <f>_xll.GetPrice(I$2,  , "Mid", EOMONTH($A267, 0))</f>
        <v>375</v>
      </c>
      <c r="J267" s="127">
        <f t="shared" si="149"/>
        <v>10</v>
      </c>
      <c r="K267" s="151">
        <f>_xll.GetPrice(K$2,  , "Mid", EOMONTH($A267, 0))</f>
        <v>430</v>
      </c>
      <c r="L267" s="127">
        <f t="shared" si="150"/>
        <v>65</v>
      </c>
      <c r="M267" s="151">
        <f>_xll.GetPrice(M$2,  , "Mid", EOMONTH($A267, 0))</f>
        <v>385</v>
      </c>
      <c r="N267" s="127">
        <f t="shared" si="151"/>
        <v>18</v>
      </c>
      <c r="O267" s="127">
        <f t="shared" si="152"/>
        <v>10</v>
      </c>
      <c r="P267" s="151">
        <f>_xll.GetPrice(P$2,  , "Mid", EOMONTH($A267, 0))</f>
        <v>363</v>
      </c>
      <c r="Q267" s="127">
        <f t="shared" si="153"/>
        <v>18</v>
      </c>
      <c r="R267" s="127">
        <f t="shared" si="154"/>
        <v>-12</v>
      </c>
      <c r="S267" s="170">
        <f>_xll.GetPrice(S$2,  , "Mid", EOMONTH($A267, 0))</f>
        <v>397</v>
      </c>
      <c r="T267" s="126">
        <f t="shared" si="155"/>
        <v>32</v>
      </c>
      <c r="U267" s="151">
        <f>_xll.GetPrice(U$2,  , "Mid", EOMONTH($A267, 0))</f>
        <v>431</v>
      </c>
      <c r="V267" s="127">
        <f t="shared" si="156"/>
        <v>64</v>
      </c>
      <c r="W267" s="127">
        <f t="shared" si="157"/>
        <v>34</v>
      </c>
      <c r="X267" s="151">
        <f>_xll.GetPrice(X$2,  , "Mid", EOMONTH($A267, 0))</f>
        <v>400</v>
      </c>
      <c r="Y267" s="127">
        <f t="shared" si="158"/>
        <v>55</v>
      </c>
      <c r="Z267" s="127">
        <f t="shared" si="159"/>
        <v>3</v>
      </c>
      <c r="AA267" s="151">
        <f>_xll.GetPrice(AA$2,  , "Mid", EOMONTH($A267, 0))</f>
        <v>393</v>
      </c>
      <c r="AB267" s="127">
        <f t="shared" si="160"/>
        <v>-4</v>
      </c>
      <c r="AC267" s="151">
        <f>_xll.GetPrice(AC$2,  , "Mid", EOMONTH($A267, 0))</f>
        <v>410</v>
      </c>
      <c r="AD267" s="127">
        <f t="shared" si="161"/>
        <v>-21</v>
      </c>
      <c r="AE267" s="127">
        <f t="shared" si="162"/>
        <v>17</v>
      </c>
      <c r="AF267" s="151">
        <f>_xll.GetPrice(AF$2,  , "Mid", EOMONTH($A267, 0))</f>
        <v>415</v>
      </c>
      <c r="AG267" s="127">
        <f t="shared" si="163"/>
        <v>15</v>
      </c>
      <c r="AH267" s="127">
        <f t="shared" si="164"/>
        <v>5</v>
      </c>
      <c r="AI267" s="157">
        <f t="shared" si="132"/>
        <v>359.23169642857141</v>
      </c>
      <c r="AJ267" s="156">
        <f t="shared" si="133"/>
        <v>355.29491071428572</v>
      </c>
      <c r="AK267" s="156">
        <f t="shared" si="134"/>
        <v>361.20008928571428</v>
      </c>
      <c r="AL267" s="156">
        <f t="shared" si="135"/>
        <v>339.54776785714284</v>
      </c>
      <c r="AM267" s="156">
        <f t="shared" si="136"/>
        <v>369.07366071428567</v>
      </c>
      <c r="AN267" s="156">
        <f t="shared" si="137"/>
        <v>423.20446428571427</v>
      </c>
      <c r="AO267" s="156">
        <f t="shared" si="138"/>
        <v>378.91562499999998</v>
      </c>
      <c r="AP267" s="156">
        <f t="shared" si="139"/>
        <v>357.26330357142859</v>
      </c>
      <c r="AQ267" s="160">
        <f t="shared" si="140"/>
        <v>390.72598214285716</v>
      </c>
      <c r="AR267" s="156">
        <f t="shared" si="141"/>
        <v>424.18866071428573</v>
      </c>
      <c r="AS267" s="156">
        <f t="shared" si="142"/>
        <v>393.67857142857144</v>
      </c>
      <c r="AT267" s="156">
        <f t="shared" si="143"/>
        <v>386.78919642857136</v>
      </c>
      <c r="AU267" s="156">
        <f t="shared" si="144"/>
        <v>403.5205357142857</v>
      </c>
      <c r="AV267" s="156">
        <f t="shared" si="145"/>
        <v>408.44151785714286</v>
      </c>
    </row>
    <row r="268" spans="1:48" x14ac:dyDescent="0.3">
      <c r="A268" s="124">
        <v>41913</v>
      </c>
      <c r="B268" s="170">
        <f>_xll.GetPrice(B$2,  , "Mid", EOMONTH($A268, 0))</f>
        <v>347</v>
      </c>
      <c r="C268" s="151">
        <f>_xll.GetPrice(C$2,  , "Mid", EOMONTH($A268, 0))</f>
        <v>343</v>
      </c>
      <c r="D268" s="126">
        <f t="shared" si="146"/>
        <v>-4</v>
      </c>
      <c r="E268" s="151">
        <f>_xll.GetPrice(E$2,  , "Mid", EOMONTH($A268, 0))</f>
        <v>347</v>
      </c>
      <c r="F268" s="127">
        <f t="shared" si="147"/>
        <v>0</v>
      </c>
      <c r="G268" s="151">
        <f>_xll.GetPrice(G$2,  , "Mid", EOMONTH($A268, 0))</f>
        <v>330</v>
      </c>
      <c r="H268" s="127">
        <f t="shared" si="148"/>
        <v>-17</v>
      </c>
      <c r="I268" s="151">
        <f>_xll.GetPrice(I$2,  , "Mid", EOMONTH($A268, 0))</f>
        <v>355</v>
      </c>
      <c r="J268" s="127">
        <f t="shared" si="149"/>
        <v>8</v>
      </c>
      <c r="K268" s="151">
        <f>_xll.GetPrice(K$2,  , "Mid", EOMONTH($A268, 0))</f>
        <v>410</v>
      </c>
      <c r="L268" s="127">
        <f t="shared" si="150"/>
        <v>63</v>
      </c>
      <c r="M268" s="151">
        <f>_xll.GetPrice(M$2,  , "Mid", EOMONTH($A268, 0))</f>
        <v>365</v>
      </c>
      <c r="N268" s="127">
        <f t="shared" si="151"/>
        <v>18</v>
      </c>
      <c r="O268" s="127">
        <f t="shared" si="152"/>
        <v>10</v>
      </c>
      <c r="P268" s="151">
        <f>_xll.GetPrice(P$2,  , "Mid", EOMONTH($A268, 0))</f>
        <v>347</v>
      </c>
      <c r="Q268" s="127">
        <f t="shared" si="153"/>
        <v>17</v>
      </c>
      <c r="R268" s="127">
        <f t="shared" si="154"/>
        <v>-8</v>
      </c>
      <c r="S268" s="170">
        <f>_xll.GetPrice(S$2,  , "Mid", EOMONTH($A268, 0))</f>
        <v>379</v>
      </c>
      <c r="T268" s="126">
        <f t="shared" si="155"/>
        <v>32</v>
      </c>
      <c r="U268" s="151">
        <f>_xll.GetPrice(U$2,  , "Mid", EOMONTH($A268, 0))</f>
        <v>411</v>
      </c>
      <c r="V268" s="127">
        <f t="shared" si="156"/>
        <v>64</v>
      </c>
      <c r="W268" s="127">
        <f t="shared" si="157"/>
        <v>32</v>
      </c>
      <c r="X268" s="151">
        <f>_xll.GetPrice(X$2,  , "Mid", EOMONTH($A268, 0))</f>
        <v>390</v>
      </c>
      <c r="Y268" s="127">
        <f t="shared" si="158"/>
        <v>60</v>
      </c>
      <c r="Z268" s="127">
        <f t="shared" si="159"/>
        <v>11</v>
      </c>
      <c r="AA268" s="151">
        <f>_xll.GetPrice(AA$2,  , "Mid", EOMONTH($A268, 0))</f>
        <v>375</v>
      </c>
      <c r="AB268" s="127">
        <f t="shared" si="160"/>
        <v>-4</v>
      </c>
      <c r="AC268" s="151">
        <f>_xll.GetPrice(AC$2,  , "Mid", EOMONTH($A268, 0))</f>
        <v>390</v>
      </c>
      <c r="AD268" s="127">
        <f t="shared" si="161"/>
        <v>-21</v>
      </c>
      <c r="AE268" s="127">
        <f t="shared" si="162"/>
        <v>15</v>
      </c>
      <c r="AF268" s="151">
        <f>_xll.GetPrice(AF$2,  , "Mid", EOMONTH($A268, 0))</f>
        <v>400</v>
      </c>
      <c r="AG268" s="127">
        <f t="shared" si="163"/>
        <v>10</v>
      </c>
      <c r="AH268" s="127">
        <f t="shared" si="164"/>
        <v>10</v>
      </c>
      <c r="AI268" s="157">
        <f t="shared" si="132"/>
        <v>341.51616071428572</v>
      </c>
      <c r="AJ268" s="156">
        <f t="shared" si="133"/>
        <v>337.57937500000003</v>
      </c>
      <c r="AK268" s="156">
        <f t="shared" si="134"/>
        <v>341.51616071428572</v>
      </c>
      <c r="AL268" s="156">
        <f t="shared" si="135"/>
        <v>324.78482142857143</v>
      </c>
      <c r="AM268" s="156">
        <f t="shared" si="136"/>
        <v>349.3897321428571</v>
      </c>
      <c r="AN268" s="156">
        <f t="shared" si="137"/>
        <v>403.5205357142857</v>
      </c>
      <c r="AO268" s="156">
        <f t="shared" si="138"/>
        <v>359.23169642857141</v>
      </c>
      <c r="AP268" s="156">
        <f t="shared" si="139"/>
        <v>341.51616071428572</v>
      </c>
      <c r="AQ268" s="160">
        <f t="shared" si="140"/>
        <v>373.01044642857141</v>
      </c>
      <c r="AR268" s="156">
        <f t="shared" si="141"/>
        <v>404.50473214285711</v>
      </c>
      <c r="AS268" s="156">
        <f t="shared" si="142"/>
        <v>383.83660714285713</v>
      </c>
      <c r="AT268" s="156">
        <f t="shared" si="143"/>
        <v>369.07366071428567</v>
      </c>
      <c r="AU268" s="156">
        <f t="shared" si="144"/>
        <v>383.83660714285713</v>
      </c>
      <c r="AV268" s="156">
        <f t="shared" si="145"/>
        <v>393.67857142857144</v>
      </c>
    </row>
    <row r="269" spans="1:48" x14ac:dyDescent="0.3">
      <c r="A269" s="124">
        <v>41944</v>
      </c>
      <c r="B269" s="170">
        <f>_xll.GetPrice(B$2,  , "Mid", EOMONTH($A269, 0))</f>
        <v>315</v>
      </c>
      <c r="C269" s="151">
        <f>_xll.GetPrice(C$2,  , "Mid", EOMONTH($A269, 0))</f>
        <v>311</v>
      </c>
      <c r="D269" s="126">
        <f t="shared" si="146"/>
        <v>-4</v>
      </c>
      <c r="E269" s="151">
        <f>_xll.GetPrice(E$2,  , "Mid", EOMONTH($A269, 0))</f>
        <v>317</v>
      </c>
      <c r="F269" s="127">
        <f t="shared" si="147"/>
        <v>2</v>
      </c>
      <c r="G269" s="151">
        <f>_xll.GetPrice(G$2,  , "Mid", EOMONTH($A269, 0))</f>
        <v>295</v>
      </c>
      <c r="H269" s="127">
        <f t="shared" si="148"/>
        <v>-20</v>
      </c>
      <c r="I269" s="151">
        <f>_xll.GetPrice(I$2,  , "Mid", EOMONTH($A269, 0))</f>
        <v>325</v>
      </c>
      <c r="J269" s="127">
        <f t="shared" si="149"/>
        <v>10</v>
      </c>
      <c r="K269" s="151">
        <f>_xll.GetPrice(K$2,  , "Mid", EOMONTH($A269, 0))</f>
        <v>380</v>
      </c>
      <c r="L269" s="127">
        <f t="shared" si="150"/>
        <v>65</v>
      </c>
      <c r="M269" s="151">
        <f>_xll.GetPrice(M$2,  , "Mid", EOMONTH($A269, 0))</f>
        <v>331</v>
      </c>
      <c r="N269" s="127">
        <f t="shared" si="151"/>
        <v>14</v>
      </c>
      <c r="O269" s="127">
        <f t="shared" si="152"/>
        <v>6</v>
      </c>
      <c r="P269" s="151">
        <f>_xll.GetPrice(P$2,  , "Mid", EOMONTH($A269, 0))</f>
        <v>310</v>
      </c>
      <c r="Q269" s="127">
        <f t="shared" si="153"/>
        <v>15</v>
      </c>
      <c r="R269" s="127">
        <f t="shared" si="154"/>
        <v>-15</v>
      </c>
      <c r="S269" s="170">
        <f>_xll.GetPrice(S$2,  , "Mid", EOMONTH($A269, 0))</f>
        <v>349</v>
      </c>
      <c r="T269" s="126">
        <f t="shared" si="155"/>
        <v>34</v>
      </c>
      <c r="U269" s="151">
        <f>_xll.GetPrice(U$2,  , "Mid", EOMONTH($A269, 0))</f>
        <v>371</v>
      </c>
      <c r="V269" s="127">
        <f t="shared" si="156"/>
        <v>54</v>
      </c>
      <c r="W269" s="127">
        <f t="shared" si="157"/>
        <v>22</v>
      </c>
      <c r="X269" s="151">
        <f>_xll.GetPrice(X$2,  , "Mid", EOMONTH($A269, 0))</f>
        <v>360</v>
      </c>
      <c r="Y269" s="127">
        <f t="shared" si="158"/>
        <v>65</v>
      </c>
      <c r="Z269" s="127">
        <f t="shared" si="159"/>
        <v>11</v>
      </c>
      <c r="AA269" s="151">
        <f>_xll.GetPrice(AA$2,  , "Mid", EOMONTH($A269, 0))</f>
        <v>345</v>
      </c>
      <c r="AB269" s="127">
        <f t="shared" si="160"/>
        <v>-4</v>
      </c>
      <c r="AC269" s="151">
        <f>_xll.GetPrice(AC$2,  , "Mid", EOMONTH($A269, 0))</f>
        <v>350</v>
      </c>
      <c r="AD269" s="127">
        <f t="shared" si="161"/>
        <v>-21</v>
      </c>
      <c r="AE269" s="127">
        <f t="shared" si="162"/>
        <v>5</v>
      </c>
      <c r="AF269" s="151">
        <f>_xll.GetPrice(AF$2,  , "Mid", EOMONTH($A269, 0))</f>
        <v>365</v>
      </c>
      <c r="AG269" s="127">
        <f t="shared" si="163"/>
        <v>5</v>
      </c>
      <c r="AH269" s="127">
        <f t="shared" si="164"/>
        <v>15</v>
      </c>
      <c r="AI269" s="157">
        <f t="shared" si="132"/>
        <v>310.02187499999997</v>
      </c>
      <c r="AJ269" s="156">
        <f t="shared" si="133"/>
        <v>306.08508928571428</v>
      </c>
      <c r="AK269" s="156">
        <f t="shared" si="134"/>
        <v>311.99026785714284</v>
      </c>
      <c r="AL269" s="156">
        <f t="shared" si="135"/>
        <v>290.3379464285714</v>
      </c>
      <c r="AM269" s="156">
        <f t="shared" si="136"/>
        <v>319.86383928571428</v>
      </c>
      <c r="AN269" s="156">
        <f t="shared" si="137"/>
        <v>373.99464285714288</v>
      </c>
      <c r="AO269" s="156">
        <f t="shared" si="138"/>
        <v>325.76901785714284</v>
      </c>
      <c r="AP269" s="156">
        <f t="shared" si="139"/>
        <v>305.10089285714287</v>
      </c>
      <c r="AQ269" s="160">
        <f t="shared" si="140"/>
        <v>343.48455357142853</v>
      </c>
      <c r="AR269" s="156">
        <f t="shared" si="141"/>
        <v>365.13687499999997</v>
      </c>
      <c r="AS269" s="156">
        <f t="shared" si="142"/>
        <v>354.31071428571431</v>
      </c>
      <c r="AT269" s="156">
        <f t="shared" si="143"/>
        <v>339.54776785714284</v>
      </c>
      <c r="AU269" s="156">
        <f t="shared" si="144"/>
        <v>344.46875</v>
      </c>
      <c r="AV269" s="156">
        <f t="shared" si="145"/>
        <v>359.23169642857141</v>
      </c>
    </row>
    <row r="270" spans="1:48" x14ac:dyDescent="0.3">
      <c r="A270" s="124">
        <v>41974</v>
      </c>
      <c r="B270" s="170">
        <f>_xll.GetPrice(B$2,  , "Mid", EOMONTH($A270, 0))</f>
        <v>318</v>
      </c>
      <c r="C270" s="151">
        <f>_xll.GetPrice(C$2,  , "Mid", EOMONTH($A270, 0))</f>
        <v>314</v>
      </c>
      <c r="D270" s="126">
        <f t="shared" si="146"/>
        <v>-4</v>
      </c>
      <c r="E270" s="151">
        <f>_xll.GetPrice(E$2,  , "Mid", EOMONTH($A270, 0))</f>
        <v>317</v>
      </c>
      <c r="F270" s="127">
        <f t="shared" si="147"/>
        <v>-1</v>
      </c>
      <c r="G270" s="151">
        <f>_xll.GetPrice(G$2,  , "Mid", EOMONTH($A270, 0))</f>
        <v>290</v>
      </c>
      <c r="H270" s="127">
        <f t="shared" si="148"/>
        <v>-28</v>
      </c>
      <c r="I270" s="151">
        <f>_xll.GetPrice(I$2,  , "Mid", EOMONTH($A270, 0))</f>
        <v>325</v>
      </c>
      <c r="J270" s="127">
        <f t="shared" si="149"/>
        <v>7</v>
      </c>
      <c r="K270" s="151">
        <f>_xll.GetPrice(K$2,  , "Mid", EOMONTH($A270, 0))</f>
        <v>380</v>
      </c>
      <c r="L270" s="127">
        <f t="shared" si="150"/>
        <v>62</v>
      </c>
      <c r="M270" s="151">
        <f>_xll.GetPrice(M$2,  , "Mid", EOMONTH($A270, 0))</f>
        <v>341</v>
      </c>
      <c r="N270" s="127">
        <f t="shared" si="151"/>
        <v>24</v>
      </c>
      <c r="O270" s="127">
        <f t="shared" si="152"/>
        <v>16</v>
      </c>
      <c r="P270" s="151">
        <f>_xll.GetPrice(P$2,  , "Mid", EOMONTH($A270, 0))</f>
        <v>310</v>
      </c>
      <c r="Q270" s="127">
        <f t="shared" si="153"/>
        <v>20</v>
      </c>
      <c r="R270" s="127">
        <f t="shared" si="154"/>
        <v>-15</v>
      </c>
      <c r="S270" s="170">
        <f>_xll.GetPrice(S$2,  , "Mid", EOMONTH($A270, 0))</f>
        <v>351</v>
      </c>
      <c r="T270" s="126">
        <f t="shared" si="155"/>
        <v>33</v>
      </c>
      <c r="U270" s="151">
        <f>_xll.GetPrice(U$2,  , "Mid", EOMONTH($A270, 0))</f>
        <v>371</v>
      </c>
      <c r="V270" s="127">
        <f t="shared" si="156"/>
        <v>54</v>
      </c>
      <c r="W270" s="127">
        <f t="shared" si="157"/>
        <v>20</v>
      </c>
      <c r="X270" s="151">
        <f>_xll.GetPrice(X$2,  , "Mid", EOMONTH($A270, 0))</f>
        <v>350</v>
      </c>
      <c r="Y270" s="127">
        <f t="shared" si="158"/>
        <v>60</v>
      </c>
      <c r="Z270" s="127">
        <f t="shared" si="159"/>
        <v>-1</v>
      </c>
      <c r="AA270" s="151">
        <f>_xll.GetPrice(AA$2,  , "Mid", EOMONTH($A270, 0))</f>
        <v>347</v>
      </c>
      <c r="AB270" s="127">
        <f t="shared" si="160"/>
        <v>-4</v>
      </c>
      <c r="AC270" s="151">
        <f>_xll.GetPrice(AC$2,  , "Mid", EOMONTH($A270, 0))</f>
        <v>350</v>
      </c>
      <c r="AD270" s="127">
        <f t="shared" si="161"/>
        <v>-21</v>
      </c>
      <c r="AE270" s="127">
        <f t="shared" si="162"/>
        <v>3</v>
      </c>
      <c r="AF270" s="151">
        <f>_xll.GetPrice(AF$2,  , "Mid", EOMONTH($A270, 0))</f>
        <v>360</v>
      </c>
      <c r="AG270" s="127">
        <f t="shared" si="163"/>
        <v>10</v>
      </c>
      <c r="AH270" s="127">
        <f t="shared" si="164"/>
        <v>10</v>
      </c>
      <c r="AI270" s="157">
        <f t="shared" si="132"/>
        <v>312.97446428571425</v>
      </c>
      <c r="AJ270" s="156">
        <f t="shared" si="133"/>
        <v>309.03767857142856</v>
      </c>
      <c r="AK270" s="156">
        <f t="shared" si="134"/>
        <v>311.99026785714284</v>
      </c>
      <c r="AL270" s="156">
        <f t="shared" si="135"/>
        <v>285.4169642857143</v>
      </c>
      <c r="AM270" s="156">
        <f t="shared" si="136"/>
        <v>319.86383928571428</v>
      </c>
      <c r="AN270" s="156">
        <f t="shared" si="137"/>
        <v>373.99464285714288</v>
      </c>
      <c r="AO270" s="156">
        <f t="shared" si="138"/>
        <v>335.6109821428571</v>
      </c>
      <c r="AP270" s="156">
        <f t="shared" si="139"/>
        <v>305.10089285714287</v>
      </c>
      <c r="AQ270" s="160">
        <f t="shared" si="140"/>
        <v>345.45294642857141</v>
      </c>
      <c r="AR270" s="156">
        <f t="shared" si="141"/>
        <v>365.13687499999997</v>
      </c>
      <c r="AS270" s="156">
        <f t="shared" si="142"/>
        <v>344.46875</v>
      </c>
      <c r="AT270" s="156">
        <f t="shared" si="143"/>
        <v>341.51616071428572</v>
      </c>
      <c r="AU270" s="156">
        <f t="shared" si="144"/>
        <v>344.46875</v>
      </c>
      <c r="AV270" s="156">
        <f t="shared" si="145"/>
        <v>354.31071428571431</v>
      </c>
    </row>
    <row r="271" spans="1:48" x14ac:dyDescent="0.3">
      <c r="A271" s="124">
        <v>42005</v>
      </c>
      <c r="B271" s="170">
        <f>_xll.GetPrice(B$2,  , "Mid", EOMONTH($A271, 0))</f>
        <v>325</v>
      </c>
      <c r="C271" s="151">
        <f>_xll.GetPrice(C$2,  , "Mid", EOMONTH($A271, 0))</f>
        <v>321</v>
      </c>
      <c r="D271" s="126">
        <f t="shared" si="146"/>
        <v>-4</v>
      </c>
      <c r="E271" s="151">
        <f>_xll.GetPrice(E$2,  , "Mid", EOMONTH($A271, 0))</f>
        <v>327</v>
      </c>
      <c r="F271" s="127">
        <f t="shared" si="147"/>
        <v>2</v>
      </c>
      <c r="G271" s="151">
        <f>_xll.GetPrice(G$2,  , "Mid", EOMONTH($A271, 0))</f>
        <v>320</v>
      </c>
      <c r="H271" s="127">
        <f t="shared" si="148"/>
        <v>-5</v>
      </c>
      <c r="I271" s="151">
        <f>_xll.GetPrice(I$2,  , "Mid", EOMONTH($A271, 0))</f>
        <v>334</v>
      </c>
      <c r="J271" s="127">
        <f t="shared" si="149"/>
        <v>9</v>
      </c>
      <c r="K271" s="151">
        <f>_xll.GetPrice(K$2,  , "Mid", EOMONTH($A271, 0))</f>
        <v>390</v>
      </c>
      <c r="L271" s="127">
        <f t="shared" si="150"/>
        <v>65</v>
      </c>
      <c r="M271" s="151">
        <f>_xll.GetPrice(M$2,  , "Mid", EOMONTH($A271, 0))</f>
        <v>353</v>
      </c>
      <c r="N271" s="127">
        <f t="shared" si="151"/>
        <v>26</v>
      </c>
      <c r="O271" s="127">
        <f t="shared" si="152"/>
        <v>19</v>
      </c>
      <c r="P271" s="151">
        <f>_xll.GetPrice(P$2,  , "Mid", EOMONTH($A271, 0))</f>
        <v>345</v>
      </c>
      <c r="Q271" s="127">
        <f t="shared" si="153"/>
        <v>25</v>
      </c>
      <c r="R271" s="127">
        <f t="shared" si="154"/>
        <v>11</v>
      </c>
      <c r="S271" s="170">
        <f>_xll.GetPrice(S$2,  , "Mid", EOMONTH($A271, 0))</f>
        <v>355</v>
      </c>
      <c r="T271" s="126">
        <f t="shared" si="155"/>
        <v>30</v>
      </c>
      <c r="U271" s="151">
        <f>_xll.GetPrice(U$2,  , "Mid", EOMONTH($A271, 0))</f>
        <v>371</v>
      </c>
      <c r="V271" s="127">
        <f t="shared" si="156"/>
        <v>44</v>
      </c>
      <c r="W271" s="127">
        <f t="shared" si="157"/>
        <v>16</v>
      </c>
      <c r="X271" s="151">
        <f>_xll.GetPrice(X$2,  , "Mid", EOMONTH($A271, 0))</f>
        <v>370</v>
      </c>
      <c r="Y271" s="127">
        <f t="shared" si="158"/>
        <v>50</v>
      </c>
      <c r="Z271" s="127">
        <f t="shared" si="159"/>
        <v>15</v>
      </c>
      <c r="AA271" s="151">
        <f>_xll.GetPrice(AA$2,  , "Mid", EOMONTH($A271, 0))</f>
        <v>351</v>
      </c>
      <c r="AB271" s="127">
        <f t="shared" si="160"/>
        <v>-4</v>
      </c>
      <c r="AC271" s="151">
        <f>_xll.GetPrice(AC$2,  , "Mid", EOMONTH($A271, 0))</f>
        <v>350</v>
      </c>
      <c r="AD271" s="127">
        <f t="shared" si="161"/>
        <v>-21</v>
      </c>
      <c r="AE271" s="127">
        <f t="shared" si="162"/>
        <v>-1</v>
      </c>
      <c r="AF271" s="151">
        <f>_xll.GetPrice(AF$2,  , "Mid", EOMONTH($A271, 0))</f>
        <v>370</v>
      </c>
      <c r="AG271" s="127">
        <f t="shared" si="163"/>
        <v>0</v>
      </c>
      <c r="AH271" s="127">
        <f t="shared" si="164"/>
        <v>20</v>
      </c>
      <c r="AI271" s="157">
        <f t="shared" si="132"/>
        <v>319.86383928571428</v>
      </c>
      <c r="AJ271" s="156">
        <f t="shared" si="133"/>
        <v>315.92705357142853</v>
      </c>
      <c r="AK271" s="156">
        <f t="shared" si="134"/>
        <v>321.83223214285715</v>
      </c>
      <c r="AL271" s="156">
        <f t="shared" si="135"/>
        <v>314.94285714285712</v>
      </c>
      <c r="AM271" s="156">
        <f t="shared" si="136"/>
        <v>328.72160714285712</v>
      </c>
      <c r="AN271" s="156">
        <f t="shared" si="137"/>
        <v>383.83660714285713</v>
      </c>
      <c r="AO271" s="156">
        <f t="shared" si="138"/>
        <v>347.42133928571428</v>
      </c>
      <c r="AP271" s="156">
        <f t="shared" si="139"/>
        <v>339.54776785714284</v>
      </c>
      <c r="AQ271" s="160">
        <f t="shared" si="140"/>
        <v>349.3897321428571</v>
      </c>
      <c r="AR271" s="156">
        <f t="shared" si="141"/>
        <v>365.13687499999997</v>
      </c>
      <c r="AS271" s="156">
        <f t="shared" si="142"/>
        <v>364.15267857142857</v>
      </c>
      <c r="AT271" s="156">
        <f t="shared" si="143"/>
        <v>345.45294642857141</v>
      </c>
      <c r="AU271" s="156">
        <f t="shared" si="144"/>
        <v>344.46875</v>
      </c>
      <c r="AV271" s="156">
        <f t="shared" si="145"/>
        <v>364.15267857142857</v>
      </c>
    </row>
    <row r="272" spans="1:48" x14ac:dyDescent="0.3">
      <c r="A272" s="124">
        <v>42036</v>
      </c>
      <c r="B272" s="170">
        <f>_xll.GetPrice(B$2,  , "Mid", EOMONTH($A272, 0))</f>
        <v>230</v>
      </c>
      <c r="C272" s="151">
        <f>_xll.GetPrice(C$2,  , "Mid", EOMONTH($A272, 0))</f>
        <v>226</v>
      </c>
      <c r="D272" s="126">
        <f t="shared" si="146"/>
        <v>-4</v>
      </c>
      <c r="E272" s="151">
        <f>_xll.GetPrice(E$2,  , "Mid", EOMONTH($A272, 0))</f>
        <v>235</v>
      </c>
      <c r="F272" s="127">
        <f t="shared" si="147"/>
        <v>5</v>
      </c>
      <c r="G272" s="151">
        <f>_xll.GetPrice(G$2,  , "Mid", EOMONTH($A272, 0))</f>
        <v>215</v>
      </c>
      <c r="H272" s="127">
        <f t="shared" si="148"/>
        <v>-15</v>
      </c>
      <c r="I272" s="151">
        <f>_xll.GetPrice(I$2,  , "Mid", EOMONTH($A272, 0))</f>
        <v>245</v>
      </c>
      <c r="J272" s="127">
        <f t="shared" si="149"/>
        <v>15</v>
      </c>
      <c r="K272" s="151">
        <f>_xll.GetPrice(K$2,  , "Mid", EOMONTH($A272, 0))</f>
        <v>300</v>
      </c>
      <c r="L272" s="127">
        <f t="shared" si="150"/>
        <v>70</v>
      </c>
      <c r="M272" s="151">
        <f>_xll.GetPrice(M$2,  , "Mid", EOMONTH($A272, 0))</f>
        <v>255</v>
      </c>
      <c r="N272" s="127">
        <f t="shared" si="151"/>
        <v>20</v>
      </c>
      <c r="O272" s="127">
        <f t="shared" si="152"/>
        <v>10</v>
      </c>
      <c r="P272" s="151">
        <f>_xll.GetPrice(P$2,  , "Mid", EOMONTH($A272, 0))</f>
        <v>235</v>
      </c>
      <c r="Q272" s="127">
        <f t="shared" si="153"/>
        <v>20</v>
      </c>
      <c r="R272" s="127">
        <f t="shared" si="154"/>
        <v>-10</v>
      </c>
      <c r="S272" s="170">
        <f>_xll.GetPrice(S$2,  , "Mid", EOMONTH($A272, 0))</f>
        <v>255</v>
      </c>
      <c r="T272" s="126">
        <f t="shared" si="155"/>
        <v>25</v>
      </c>
      <c r="U272" s="151">
        <f>_xll.GetPrice(U$2,  , "Mid", EOMONTH($A272, 0))</f>
        <v>270</v>
      </c>
      <c r="V272" s="127">
        <f t="shared" si="156"/>
        <v>35</v>
      </c>
      <c r="W272" s="127">
        <f t="shared" si="157"/>
        <v>15</v>
      </c>
      <c r="X272" s="151">
        <f>_xll.GetPrice(X$2,  , "Mid", EOMONTH($A272, 0))</f>
        <v>265</v>
      </c>
      <c r="Y272" s="127">
        <f t="shared" si="158"/>
        <v>50</v>
      </c>
      <c r="Z272" s="127">
        <f t="shared" si="159"/>
        <v>10</v>
      </c>
      <c r="AA272" s="151">
        <f>_xll.GetPrice(AA$2,  , "Mid", EOMONTH($A272, 0))</f>
        <v>251</v>
      </c>
      <c r="AB272" s="127">
        <f t="shared" si="160"/>
        <v>-4</v>
      </c>
      <c r="AC272" s="151">
        <f>_xll.GetPrice(AC$2,  , "Mid", EOMONTH($A272, 0))</f>
        <v>250</v>
      </c>
      <c r="AD272" s="127">
        <f t="shared" si="161"/>
        <v>-20</v>
      </c>
      <c r="AE272" s="127">
        <f t="shared" si="162"/>
        <v>-1</v>
      </c>
      <c r="AF272" s="151">
        <f>_xll.GetPrice(AF$2,  , "Mid", EOMONTH($A272, 0))</f>
        <v>265</v>
      </c>
      <c r="AG272" s="127">
        <f t="shared" si="163"/>
        <v>0</v>
      </c>
      <c r="AH272" s="127">
        <f t="shared" si="164"/>
        <v>15</v>
      </c>
      <c r="AI272" s="157">
        <f t="shared" si="132"/>
        <v>226.36517857142854</v>
      </c>
      <c r="AJ272" s="156">
        <f t="shared" si="133"/>
        <v>222.42839285714285</v>
      </c>
      <c r="AK272" s="156">
        <f t="shared" si="134"/>
        <v>231.2861607142857</v>
      </c>
      <c r="AL272" s="156">
        <f t="shared" si="135"/>
        <v>211.60223214285713</v>
      </c>
      <c r="AM272" s="156">
        <f t="shared" si="136"/>
        <v>241.12812499999998</v>
      </c>
      <c r="AN272" s="156">
        <f t="shared" si="137"/>
        <v>295.25892857142856</v>
      </c>
      <c r="AO272" s="156">
        <f t="shared" si="138"/>
        <v>250.97008928571427</v>
      </c>
      <c r="AP272" s="156">
        <f t="shared" si="139"/>
        <v>231.2861607142857</v>
      </c>
      <c r="AQ272" s="160">
        <f t="shared" si="140"/>
        <v>250.97008928571427</v>
      </c>
      <c r="AR272" s="156">
        <f t="shared" si="141"/>
        <v>265.73303571428573</v>
      </c>
      <c r="AS272" s="156">
        <f t="shared" si="142"/>
        <v>260.81205357142858</v>
      </c>
      <c r="AT272" s="156">
        <f t="shared" si="143"/>
        <v>247.03330357142858</v>
      </c>
      <c r="AU272" s="156">
        <f t="shared" si="144"/>
        <v>246.04910714285714</v>
      </c>
      <c r="AV272" s="156">
        <f t="shared" si="145"/>
        <v>260.81205357142858</v>
      </c>
    </row>
    <row r="273" spans="1:48" x14ac:dyDescent="0.3">
      <c r="A273" s="124">
        <v>42064</v>
      </c>
      <c r="B273" s="170">
        <f>_xll.GetPrice(B$2,  , "Mid", EOMONTH($A273, 0))</f>
        <v>225</v>
      </c>
      <c r="C273" s="151">
        <f>_xll.GetPrice(C$2,  , "Mid", EOMONTH($A273, 0))</f>
        <v>221</v>
      </c>
      <c r="D273" s="126">
        <f t="shared" si="146"/>
        <v>-4</v>
      </c>
      <c r="E273" s="151">
        <f>_xll.GetPrice(E$2,  , "Mid", EOMONTH($A273, 0))</f>
        <v>235</v>
      </c>
      <c r="F273" s="127">
        <f t="shared" si="147"/>
        <v>10</v>
      </c>
      <c r="G273" s="151">
        <f>_xll.GetPrice(G$2,  , "Mid", EOMONTH($A273, 0))</f>
        <v>220</v>
      </c>
      <c r="H273" s="127">
        <f t="shared" si="148"/>
        <v>-5</v>
      </c>
      <c r="I273" s="151">
        <f>_xll.GetPrice(I$2,  , "Mid", EOMONTH($A273, 0))</f>
        <v>235</v>
      </c>
      <c r="J273" s="127">
        <f t="shared" si="149"/>
        <v>10</v>
      </c>
      <c r="K273" s="151">
        <f>_xll.GetPrice(K$2,  , "Mid", EOMONTH($A273, 0))</f>
        <v>290</v>
      </c>
      <c r="L273" s="127">
        <f t="shared" si="150"/>
        <v>65</v>
      </c>
      <c r="M273" s="151">
        <f>_xll.GetPrice(M$2,  , "Mid", EOMONTH($A273, 0))</f>
        <v>260</v>
      </c>
      <c r="N273" s="127">
        <f t="shared" si="151"/>
        <v>25</v>
      </c>
      <c r="O273" s="127">
        <f t="shared" si="152"/>
        <v>25</v>
      </c>
      <c r="P273" s="151">
        <f>_xll.GetPrice(P$2,  , "Mid", EOMONTH($A273, 0))</f>
        <v>245</v>
      </c>
      <c r="Q273" s="127">
        <f t="shared" si="153"/>
        <v>25</v>
      </c>
      <c r="R273" s="127">
        <f t="shared" si="154"/>
        <v>10</v>
      </c>
      <c r="S273" s="170">
        <f>_xll.GetPrice(S$2,  , "Mid", EOMONTH($A273, 0))</f>
        <v>240</v>
      </c>
      <c r="T273" s="126">
        <f t="shared" si="155"/>
        <v>15</v>
      </c>
      <c r="U273" s="151">
        <f>_xll.GetPrice(U$2,  , "Mid", EOMONTH($A273, 0))</f>
        <v>255</v>
      </c>
      <c r="V273" s="127">
        <f t="shared" si="156"/>
        <v>20</v>
      </c>
      <c r="W273" s="127">
        <f t="shared" si="157"/>
        <v>15</v>
      </c>
      <c r="X273" s="151">
        <f>_xll.GetPrice(X$2,  , "Mid", EOMONTH($A273, 0))</f>
        <v>245</v>
      </c>
      <c r="Y273" s="127">
        <f t="shared" si="158"/>
        <v>25</v>
      </c>
      <c r="Z273" s="127">
        <f t="shared" si="159"/>
        <v>5</v>
      </c>
      <c r="AA273" s="151">
        <f>_xll.GetPrice(AA$2,  , "Mid", EOMONTH($A273, 0))</f>
        <v>236</v>
      </c>
      <c r="AB273" s="127">
        <f t="shared" si="160"/>
        <v>-4</v>
      </c>
      <c r="AC273" s="151">
        <f>_xll.GetPrice(AC$2,  , "Mid", EOMONTH($A273, 0))</f>
        <v>240</v>
      </c>
      <c r="AD273" s="127">
        <f t="shared" si="161"/>
        <v>-15</v>
      </c>
      <c r="AE273" s="127">
        <f t="shared" si="162"/>
        <v>4</v>
      </c>
      <c r="AF273" s="151">
        <f>_xll.GetPrice(AF$2,  , "Mid", EOMONTH($A273, 0))</f>
        <v>245</v>
      </c>
      <c r="AG273" s="127">
        <f t="shared" si="163"/>
        <v>0</v>
      </c>
      <c r="AH273" s="127">
        <f t="shared" si="164"/>
        <v>5</v>
      </c>
      <c r="AI273" s="157">
        <f t="shared" si="132"/>
        <v>221.44419642857142</v>
      </c>
      <c r="AJ273" s="156">
        <f t="shared" si="133"/>
        <v>217.5074107142857</v>
      </c>
      <c r="AK273" s="156">
        <f t="shared" si="134"/>
        <v>231.2861607142857</v>
      </c>
      <c r="AL273" s="156">
        <f t="shared" si="135"/>
        <v>216.52321428571426</v>
      </c>
      <c r="AM273" s="156">
        <f t="shared" si="136"/>
        <v>231.2861607142857</v>
      </c>
      <c r="AN273" s="156">
        <f t="shared" si="137"/>
        <v>285.4169642857143</v>
      </c>
      <c r="AO273" s="156">
        <f t="shared" si="138"/>
        <v>255.89107142857142</v>
      </c>
      <c r="AP273" s="156">
        <f t="shared" si="139"/>
        <v>241.12812499999998</v>
      </c>
      <c r="AQ273" s="160">
        <f t="shared" si="140"/>
        <v>236.20714285714283</v>
      </c>
      <c r="AR273" s="156">
        <f t="shared" si="141"/>
        <v>250.97008928571427</v>
      </c>
      <c r="AS273" s="156">
        <f t="shared" si="142"/>
        <v>241.12812499999998</v>
      </c>
      <c r="AT273" s="156">
        <f t="shared" si="143"/>
        <v>232.27035714285714</v>
      </c>
      <c r="AU273" s="156">
        <f t="shared" si="144"/>
        <v>236.20714285714283</v>
      </c>
      <c r="AV273" s="156">
        <f t="shared" si="145"/>
        <v>241.12812499999998</v>
      </c>
    </row>
    <row r="274" spans="1:48" x14ac:dyDescent="0.3">
      <c r="A274" s="124">
        <v>42095</v>
      </c>
      <c r="B274" s="170">
        <f>_xll.GetPrice(B$2,  , "Mid", EOMONTH($A274, 0))</f>
        <v>225</v>
      </c>
      <c r="C274" s="151">
        <f>_xll.GetPrice(C$2,  , "Mid", EOMONTH($A274, 0))</f>
        <v>221</v>
      </c>
      <c r="D274" s="126">
        <f t="shared" si="146"/>
        <v>-4</v>
      </c>
      <c r="E274" s="151">
        <f>_xll.GetPrice(E$2,  , "Mid", EOMONTH($A274, 0))</f>
        <v>235</v>
      </c>
      <c r="F274" s="127">
        <f t="shared" si="147"/>
        <v>10</v>
      </c>
      <c r="G274" s="151">
        <f>_xll.GetPrice(G$2,  , "Mid", EOMONTH($A274, 0))</f>
        <v>230</v>
      </c>
      <c r="H274" s="127">
        <f t="shared" si="148"/>
        <v>5</v>
      </c>
      <c r="I274" s="151">
        <f>_xll.GetPrice(I$2,  , "Mid", EOMONTH($A274, 0))</f>
        <v>235</v>
      </c>
      <c r="J274" s="127">
        <f t="shared" si="149"/>
        <v>10</v>
      </c>
      <c r="K274" s="151">
        <f>_xll.GetPrice(K$2,  , "Mid", EOMONTH($A274, 0))</f>
        <v>290</v>
      </c>
      <c r="L274" s="127">
        <f t="shared" si="150"/>
        <v>65</v>
      </c>
      <c r="M274" s="151">
        <f>_xll.GetPrice(M$2,  , "Mid", EOMONTH($A274, 0))</f>
        <v>260</v>
      </c>
      <c r="N274" s="127">
        <f t="shared" si="151"/>
        <v>25</v>
      </c>
      <c r="O274" s="127">
        <f t="shared" si="152"/>
        <v>25</v>
      </c>
      <c r="P274" s="151">
        <f>_xll.GetPrice(P$2,  , "Mid", EOMONTH($A274, 0))</f>
        <v>255</v>
      </c>
      <c r="Q274" s="127">
        <f t="shared" si="153"/>
        <v>25</v>
      </c>
      <c r="R274" s="127">
        <f t="shared" si="154"/>
        <v>20</v>
      </c>
      <c r="S274" s="170">
        <f>_xll.GetPrice(S$2,  , "Mid", EOMONTH($A274, 0))</f>
        <v>240</v>
      </c>
      <c r="T274" s="126">
        <f t="shared" si="155"/>
        <v>15</v>
      </c>
      <c r="U274" s="151">
        <f>_xll.GetPrice(U$2,  , "Mid", EOMONTH($A274, 0))</f>
        <v>255</v>
      </c>
      <c r="V274" s="127">
        <f t="shared" si="156"/>
        <v>20</v>
      </c>
      <c r="W274" s="127">
        <f t="shared" si="157"/>
        <v>15</v>
      </c>
      <c r="X274" s="151">
        <f>_xll.GetPrice(X$2,  , "Mid", EOMONTH($A274, 0))</f>
        <v>245</v>
      </c>
      <c r="Y274" s="127">
        <f t="shared" si="158"/>
        <v>15</v>
      </c>
      <c r="Z274" s="127">
        <f t="shared" si="159"/>
        <v>5</v>
      </c>
      <c r="AA274" s="151">
        <f>_xll.GetPrice(AA$2,  , "Mid", EOMONTH($A274, 0))</f>
        <v>236</v>
      </c>
      <c r="AB274" s="127">
        <f t="shared" si="160"/>
        <v>-4</v>
      </c>
      <c r="AC274" s="151">
        <f>_xll.GetPrice(AC$2,  , "Mid", EOMONTH($A274, 0))</f>
        <v>240</v>
      </c>
      <c r="AD274" s="127">
        <f t="shared" si="161"/>
        <v>-15</v>
      </c>
      <c r="AE274" s="127">
        <f t="shared" si="162"/>
        <v>4</v>
      </c>
      <c r="AF274" s="151">
        <f>_xll.GetPrice(AF$2,  , "Mid", EOMONTH($A274, 0))</f>
        <v>245</v>
      </c>
      <c r="AG274" s="127">
        <f t="shared" si="163"/>
        <v>0</v>
      </c>
      <c r="AH274" s="127">
        <f t="shared" si="164"/>
        <v>5</v>
      </c>
      <c r="AI274" s="157">
        <f t="shared" si="132"/>
        <v>221.44419642857142</v>
      </c>
      <c r="AJ274" s="156">
        <f t="shared" si="133"/>
        <v>217.5074107142857</v>
      </c>
      <c r="AK274" s="156">
        <f t="shared" si="134"/>
        <v>231.2861607142857</v>
      </c>
      <c r="AL274" s="156">
        <f t="shared" si="135"/>
        <v>226.36517857142854</v>
      </c>
      <c r="AM274" s="156">
        <f t="shared" si="136"/>
        <v>231.2861607142857</v>
      </c>
      <c r="AN274" s="156">
        <f t="shared" si="137"/>
        <v>285.4169642857143</v>
      </c>
      <c r="AO274" s="156">
        <f t="shared" si="138"/>
        <v>255.89107142857142</v>
      </c>
      <c r="AP274" s="156">
        <f t="shared" si="139"/>
        <v>250.97008928571427</v>
      </c>
      <c r="AQ274" s="160">
        <f t="shared" si="140"/>
        <v>236.20714285714283</v>
      </c>
      <c r="AR274" s="156">
        <f t="shared" si="141"/>
        <v>250.97008928571427</v>
      </c>
      <c r="AS274" s="156">
        <f t="shared" si="142"/>
        <v>241.12812499999998</v>
      </c>
      <c r="AT274" s="156">
        <f t="shared" si="143"/>
        <v>232.27035714285714</v>
      </c>
      <c r="AU274" s="156">
        <f t="shared" si="144"/>
        <v>236.20714285714283</v>
      </c>
      <c r="AV274" s="156">
        <f t="shared" si="145"/>
        <v>241.12812499999998</v>
      </c>
    </row>
    <row r="275" spans="1:48" x14ac:dyDescent="0.3">
      <c r="A275" s="124">
        <v>42125</v>
      </c>
      <c r="B275" s="170">
        <f>_xll.GetPrice(B$2,  , "Mid", EOMONTH($A275, 0))</f>
        <v>230</v>
      </c>
      <c r="C275" s="151">
        <f>_xll.GetPrice(C$2,  , "Mid", EOMONTH($A275, 0))</f>
        <v>225</v>
      </c>
      <c r="D275" s="126">
        <f t="shared" si="146"/>
        <v>-5</v>
      </c>
      <c r="E275" s="151">
        <f>_xll.GetPrice(E$2,  , "Mid", EOMONTH($A275, 0))</f>
        <v>235</v>
      </c>
      <c r="F275" s="127">
        <f t="shared" si="147"/>
        <v>5</v>
      </c>
      <c r="G275" s="151">
        <f>_xll.GetPrice(G$2,  , "Mid", EOMONTH($A275, 0))</f>
        <v>230</v>
      </c>
      <c r="H275" s="127">
        <f t="shared" si="148"/>
        <v>0</v>
      </c>
      <c r="I275" s="151">
        <f>_xll.GetPrice(I$2,  , "Mid", EOMONTH($A275, 0))</f>
        <v>245</v>
      </c>
      <c r="J275" s="127">
        <f t="shared" si="149"/>
        <v>15</v>
      </c>
      <c r="K275" s="151">
        <f>_xll.GetPrice(K$2,  , "Mid", EOMONTH($A275, 0))</f>
        <v>290</v>
      </c>
      <c r="L275" s="127">
        <f t="shared" si="150"/>
        <v>60</v>
      </c>
      <c r="M275" s="151">
        <f>_xll.GetPrice(M$2,  , "Mid", EOMONTH($A275, 0))</f>
        <v>260</v>
      </c>
      <c r="N275" s="127">
        <f t="shared" si="151"/>
        <v>25</v>
      </c>
      <c r="O275" s="127">
        <f t="shared" si="152"/>
        <v>15</v>
      </c>
      <c r="P275" s="151">
        <f>_xll.GetPrice(P$2,  , "Mid", EOMONTH($A275, 0))</f>
        <v>255</v>
      </c>
      <c r="Q275" s="127">
        <f t="shared" si="153"/>
        <v>25</v>
      </c>
      <c r="R275" s="127">
        <f t="shared" si="154"/>
        <v>10</v>
      </c>
      <c r="S275" s="170">
        <f>_xll.GetPrice(S$2,  , "Mid", EOMONTH($A275, 0))</f>
        <v>240</v>
      </c>
      <c r="T275" s="126">
        <f t="shared" si="155"/>
        <v>10</v>
      </c>
      <c r="U275" s="151">
        <f>_xll.GetPrice(U$2,  , "Mid", EOMONTH($A275, 0))</f>
        <v>255</v>
      </c>
      <c r="V275" s="127">
        <f t="shared" si="156"/>
        <v>20</v>
      </c>
      <c r="W275" s="127">
        <f t="shared" si="157"/>
        <v>15</v>
      </c>
      <c r="X275" s="151">
        <f>_xll.GetPrice(X$2,  , "Mid", EOMONTH($A275, 0))</f>
        <v>245</v>
      </c>
      <c r="Y275" s="127">
        <f t="shared" si="158"/>
        <v>15</v>
      </c>
      <c r="Z275" s="127">
        <f t="shared" si="159"/>
        <v>5</v>
      </c>
      <c r="AA275" s="151">
        <f>_xll.GetPrice(AA$2,  , "Mid", EOMONTH($A275, 0))</f>
        <v>236</v>
      </c>
      <c r="AB275" s="127">
        <f t="shared" si="160"/>
        <v>-4</v>
      </c>
      <c r="AC275" s="151">
        <f>_xll.GetPrice(AC$2,  , "Mid", EOMONTH($A275, 0))</f>
        <v>240</v>
      </c>
      <c r="AD275" s="127">
        <f t="shared" si="161"/>
        <v>-15</v>
      </c>
      <c r="AE275" s="127">
        <f t="shared" si="162"/>
        <v>4</v>
      </c>
      <c r="AF275" s="151">
        <f>_xll.GetPrice(AF$2,  , "Mid", EOMONTH($A275, 0))</f>
        <v>245</v>
      </c>
      <c r="AG275" s="127">
        <f t="shared" si="163"/>
        <v>0</v>
      </c>
      <c r="AH275" s="127">
        <f t="shared" si="164"/>
        <v>5</v>
      </c>
      <c r="AI275" s="157">
        <f t="shared" si="132"/>
        <v>226.36517857142854</v>
      </c>
      <c r="AJ275" s="156">
        <f t="shared" si="133"/>
        <v>221.44419642857142</v>
      </c>
      <c r="AK275" s="156">
        <f t="shared" si="134"/>
        <v>231.2861607142857</v>
      </c>
      <c r="AL275" s="156">
        <f t="shared" si="135"/>
        <v>226.36517857142854</v>
      </c>
      <c r="AM275" s="156">
        <f t="shared" si="136"/>
        <v>241.12812499999998</v>
      </c>
      <c r="AN275" s="156">
        <f t="shared" si="137"/>
        <v>285.4169642857143</v>
      </c>
      <c r="AO275" s="156">
        <f t="shared" si="138"/>
        <v>255.89107142857142</v>
      </c>
      <c r="AP275" s="156">
        <f t="shared" si="139"/>
        <v>250.97008928571427</v>
      </c>
      <c r="AQ275" s="160">
        <f t="shared" si="140"/>
        <v>236.20714285714283</v>
      </c>
      <c r="AR275" s="156">
        <f t="shared" si="141"/>
        <v>250.97008928571427</v>
      </c>
      <c r="AS275" s="156">
        <f t="shared" si="142"/>
        <v>241.12812499999998</v>
      </c>
      <c r="AT275" s="156">
        <f t="shared" si="143"/>
        <v>232.27035714285714</v>
      </c>
      <c r="AU275" s="156">
        <f t="shared" si="144"/>
        <v>236.20714285714283</v>
      </c>
      <c r="AV275" s="156">
        <f t="shared" si="145"/>
        <v>241.12812499999998</v>
      </c>
    </row>
    <row r="276" spans="1:48" x14ac:dyDescent="0.3">
      <c r="A276" s="124">
        <v>42156</v>
      </c>
      <c r="B276" s="170">
        <f>_xll.GetPrice(B$2,  , "Mid", EOMONTH($A276, 0))</f>
        <v>250</v>
      </c>
      <c r="C276" s="151">
        <f>_xll.GetPrice(C$2,  , "Mid", EOMONTH($A276, 0))</f>
        <v>245</v>
      </c>
      <c r="D276" s="126">
        <f t="shared" si="146"/>
        <v>-5</v>
      </c>
      <c r="E276" s="151">
        <f>_xll.GetPrice(E$2,  , "Mid", EOMONTH($A276, 0))</f>
        <v>250</v>
      </c>
      <c r="F276" s="127">
        <f t="shared" si="147"/>
        <v>0</v>
      </c>
      <c r="G276" s="151">
        <f>_xll.GetPrice(G$2,  , "Mid", EOMONTH($A276, 0))</f>
        <v>248</v>
      </c>
      <c r="H276" s="127">
        <f t="shared" si="148"/>
        <v>-2</v>
      </c>
      <c r="I276" s="151">
        <f>_xll.GetPrice(I$2,  , "Mid", EOMONTH($A276, 0))</f>
        <v>275</v>
      </c>
      <c r="J276" s="127">
        <f t="shared" si="149"/>
        <v>25</v>
      </c>
      <c r="K276" s="151">
        <f>_xll.GetPrice(K$2,  , "Mid", EOMONTH($A276, 0))</f>
        <v>310</v>
      </c>
      <c r="L276" s="127">
        <f t="shared" si="150"/>
        <v>60</v>
      </c>
      <c r="M276" s="151">
        <f>_xll.GetPrice(M$2,  , "Mid", EOMONTH($A276, 0))</f>
        <v>285</v>
      </c>
      <c r="N276" s="127">
        <f t="shared" si="151"/>
        <v>35</v>
      </c>
      <c r="O276" s="127">
        <f t="shared" si="152"/>
        <v>10</v>
      </c>
      <c r="P276" s="151">
        <f>_xll.GetPrice(P$2,  , "Mid", EOMONTH($A276, 0))</f>
        <v>280</v>
      </c>
      <c r="Q276" s="127">
        <f t="shared" si="153"/>
        <v>32</v>
      </c>
      <c r="R276" s="127">
        <f t="shared" si="154"/>
        <v>5</v>
      </c>
      <c r="S276" s="170">
        <f>_xll.GetPrice(S$2,  , "Mid", EOMONTH($A276, 0))</f>
        <v>270</v>
      </c>
      <c r="T276" s="126">
        <f t="shared" si="155"/>
        <v>20</v>
      </c>
      <c r="U276" s="151">
        <f>_xll.GetPrice(U$2,  , "Mid", EOMONTH($A276, 0))</f>
        <v>280</v>
      </c>
      <c r="V276" s="127">
        <f t="shared" si="156"/>
        <v>30</v>
      </c>
      <c r="W276" s="127">
        <f t="shared" si="157"/>
        <v>10</v>
      </c>
      <c r="X276" s="151">
        <f>_xll.GetPrice(X$2,  , "Mid", EOMONTH($A276, 0))</f>
        <v>268</v>
      </c>
      <c r="Y276" s="127">
        <f t="shared" si="158"/>
        <v>20</v>
      </c>
      <c r="Z276" s="127">
        <f t="shared" si="159"/>
        <v>-2</v>
      </c>
      <c r="AA276" s="151">
        <f>_xll.GetPrice(AA$2,  , "Mid", EOMONTH($A276, 0))</f>
        <v>265</v>
      </c>
      <c r="AB276" s="127">
        <f t="shared" si="160"/>
        <v>-5</v>
      </c>
      <c r="AC276" s="151">
        <f>_xll.GetPrice(AC$2,  , "Mid", EOMONTH($A276, 0))</f>
        <v>260</v>
      </c>
      <c r="AD276" s="127">
        <f t="shared" si="161"/>
        <v>-20</v>
      </c>
      <c r="AE276" s="127">
        <f t="shared" si="162"/>
        <v>-5</v>
      </c>
      <c r="AF276" s="151">
        <f>_xll.GetPrice(AF$2,  , "Mid", EOMONTH($A276, 0))</f>
        <v>260</v>
      </c>
      <c r="AG276" s="127">
        <f t="shared" si="163"/>
        <v>-8</v>
      </c>
      <c r="AH276" s="127">
        <f t="shared" si="164"/>
        <v>0</v>
      </c>
      <c r="AI276" s="157">
        <f t="shared" si="132"/>
        <v>246.04910714285714</v>
      </c>
      <c r="AJ276" s="156">
        <f t="shared" si="133"/>
        <v>241.12812499999998</v>
      </c>
      <c r="AK276" s="156">
        <f t="shared" si="134"/>
        <v>246.04910714285714</v>
      </c>
      <c r="AL276" s="156">
        <f t="shared" si="135"/>
        <v>244.08071428571427</v>
      </c>
      <c r="AM276" s="156">
        <f t="shared" si="136"/>
        <v>270.65401785714283</v>
      </c>
      <c r="AN276" s="156">
        <f t="shared" si="137"/>
        <v>305.10089285714287</v>
      </c>
      <c r="AO276" s="156">
        <f t="shared" si="138"/>
        <v>280.49598214285709</v>
      </c>
      <c r="AP276" s="156">
        <f t="shared" si="139"/>
        <v>275.57499999999999</v>
      </c>
      <c r="AQ276" s="160">
        <f t="shared" si="140"/>
        <v>265.73303571428573</v>
      </c>
      <c r="AR276" s="156">
        <f t="shared" si="141"/>
        <v>275.57499999999999</v>
      </c>
      <c r="AS276" s="156">
        <f t="shared" si="142"/>
        <v>263.76464285714286</v>
      </c>
      <c r="AT276" s="156">
        <f t="shared" si="143"/>
        <v>260.81205357142858</v>
      </c>
      <c r="AU276" s="156">
        <f t="shared" si="144"/>
        <v>255.89107142857142</v>
      </c>
      <c r="AV276" s="156">
        <f t="shared" si="145"/>
        <v>255.89107142857142</v>
      </c>
    </row>
    <row r="277" spans="1:48" x14ac:dyDescent="0.3">
      <c r="A277" s="124">
        <v>42186</v>
      </c>
      <c r="B277" s="170">
        <f>_xll.GetPrice(B$2,  , "Mid", EOMONTH($A277, 0))</f>
        <v>240</v>
      </c>
      <c r="C277" s="151">
        <f>_xll.GetPrice(C$2,  , "Mid", EOMONTH($A277, 0))</f>
        <v>235</v>
      </c>
      <c r="D277" s="126">
        <f t="shared" si="146"/>
        <v>-5</v>
      </c>
      <c r="E277" s="151">
        <f>_xll.GetPrice(E$2,  , "Mid", EOMONTH($A277, 0))</f>
        <v>235</v>
      </c>
      <c r="F277" s="127">
        <f t="shared" si="147"/>
        <v>-5</v>
      </c>
      <c r="G277" s="151">
        <f>_xll.GetPrice(G$2,  , "Mid", EOMONTH($A277, 0))</f>
        <v>235</v>
      </c>
      <c r="H277" s="127">
        <f t="shared" si="148"/>
        <v>-5</v>
      </c>
      <c r="I277" s="151">
        <f>_xll.GetPrice(I$2,  , "Mid", EOMONTH($A277, 0))</f>
        <v>265</v>
      </c>
      <c r="J277" s="127">
        <f t="shared" si="149"/>
        <v>25</v>
      </c>
      <c r="K277" s="151">
        <f>_xll.GetPrice(K$2,  , "Mid", EOMONTH($A277, 0))</f>
        <v>300</v>
      </c>
      <c r="L277" s="127">
        <f t="shared" si="150"/>
        <v>60</v>
      </c>
      <c r="M277" s="151">
        <f>_xll.GetPrice(M$2,  , "Mid", EOMONTH($A277, 0))</f>
        <v>265</v>
      </c>
      <c r="N277" s="127">
        <f t="shared" si="151"/>
        <v>30</v>
      </c>
      <c r="O277" s="127">
        <f t="shared" si="152"/>
        <v>0</v>
      </c>
      <c r="P277" s="151">
        <f>_xll.GetPrice(P$2,  , "Mid", EOMONTH($A277, 0))</f>
        <v>270</v>
      </c>
      <c r="Q277" s="127">
        <f t="shared" si="153"/>
        <v>35</v>
      </c>
      <c r="R277" s="127">
        <f t="shared" si="154"/>
        <v>5</v>
      </c>
      <c r="S277" s="170">
        <f>_xll.GetPrice(S$2,  , "Mid", EOMONTH($A277, 0))</f>
        <v>270</v>
      </c>
      <c r="T277" s="126">
        <f t="shared" si="155"/>
        <v>30</v>
      </c>
      <c r="U277" s="151">
        <f>_xll.GetPrice(U$2,  , "Mid", EOMONTH($A277, 0))</f>
        <v>265</v>
      </c>
      <c r="V277" s="127">
        <f t="shared" si="156"/>
        <v>30</v>
      </c>
      <c r="W277" s="127">
        <f t="shared" si="157"/>
        <v>-5</v>
      </c>
      <c r="X277" s="151">
        <f>_xll.GetPrice(X$2,  , "Mid", EOMONTH($A277, 0))</f>
        <v>255</v>
      </c>
      <c r="Y277" s="127">
        <f t="shared" si="158"/>
        <v>20</v>
      </c>
      <c r="Z277" s="127">
        <f t="shared" si="159"/>
        <v>-15</v>
      </c>
      <c r="AA277" s="151">
        <f>_xll.GetPrice(AA$2,  , "Mid", EOMONTH($A277, 0))</f>
        <v>265</v>
      </c>
      <c r="AB277" s="127">
        <f t="shared" si="160"/>
        <v>-5</v>
      </c>
      <c r="AC277" s="151">
        <f>_xll.GetPrice(AC$2,  , "Mid", EOMONTH($A277, 0))</f>
        <v>245</v>
      </c>
      <c r="AD277" s="127">
        <f t="shared" si="161"/>
        <v>-20</v>
      </c>
      <c r="AE277" s="127">
        <f t="shared" si="162"/>
        <v>-20</v>
      </c>
      <c r="AF277" s="151">
        <f>_xll.GetPrice(AF$2,  , "Mid", EOMONTH($A277, 0))</f>
        <v>260</v>
      </c>
      <c r="AG277" s="127">
        <f t="shared" si="163"/>
        <v>5</v>
      </c>
      <c r="AH277" s="127">
        <f t="shared" si="164"/>
        <v>15</v>
      </c>
      <c r="AI277" s="157">
        <f t="shared" si="132"/>
        <v>236.20714285714283</v>
      </c>
      <c r="AJ277" s="156">
        <f t="shared" si="133"/>
        <v>231.2861607142857</v>
      </c>
      <c r="AK277" s="156">
        <f t="shared" si="134"/>
        <v>231.2861607142857</v>
      </c>
      <c r="AL277" s="156">
        <f t="shared" si="135"/>
        <v>231.2861607142857</v>
      </c>
      <c r="AM277" s="156">
        <f t="shared" si="136"/>
        <v>260.81205357142858</v>
      </c>
      <c r="AN277" s="156">
        <f t="shared" si="137"/>
        <v>295.25892857142856</v>
      </c>
      <c r="AO277" s="156">
        <f t="shared" si="138"/>
        <v>260.81205357142858</v>
      </c>
      <c r="AP277" s="156">
        <f t="shared" si="139"/>
        <v>265.73303571428573</v>
      </c>
      <c r="AQ277" s="160">
        <f t="shared" si="140"/>
        <v>265.73303571428573</v>
      </c>
      <c r="AR277" s="156">
        <f t="shared" si="141"/>
        <v>260.81205357142858</v>
      </c>
      <c r="AS277" s="156">
        <f t="shared" si="142"/>
        <v>250.97008928571427</v>
      </c>
      <c r="AT277" s="156">
        <f t="shared" si="143"/>
        <v>260.81205357142858</v>
      </c>
      <c r="AU277" s="156">
        <f t="shared" si="144"/>
        <v>241.12812499999998</v>
      </c>
      <c r="AV277" s="156">
        <f t="shared" si="145"/>
        <v>255.89107142857142</v>
      </c>
    </row>
    <row r="278" spans="1:48" x14ac:dyDescent="0.3">
      <c r="A278" s="124">
        <v>42217</v>
      </c>
      <c r="B278" s="170">
        <f>_xll.GetPrice(B$2,  , "Mid", EOMONTH($A278, 0))</f>
        <v>220</v>
      </c>
      <c r="C278" s="151">
        <f>_xll.GetPrice(C$2,  , "Mid", EOMONTH($A278, 0))</f>
        <v>215</v>
      </c>
      <c r="D278" s="126">
        <f t="shared" si="146"/>
        <v>-5</v>
      </c>
      <c r="E278" s="151">
        <f>_xll.GetPrice(E$2,  , "Mid", EOMONTH($A278, 0))</f>
        <v>212</v>
      </c>
      <c r="F278" s="127">
        <f t="shared" si="147"/>
        <v>-8</v>
      </c>
      <c r="G278" s="151">
        <f>_xll.GetPrice(G$2,  , "Mid", EOMONTH($A278, 0))</f>
        <v>200</v>
      </c>
      <c r="H278" s="127">
        <f t="shared" si="148"/>
        <v>-20</v>
      </c>
      <c r="I278" s="151">
        <f>_xll.GetPrice(I$2,  , "Mid", EOMONTH($A278, 0))</f>
        <v>230</v>
      </c>
      <c r="J278" s="127">
        <f t="shared" si="149"/>
        <v>10</v>
      </c>
      <c r="K278" s="151">
        <f>_xll.GetPrice(K$2,  , "Mid", EOMONTH($A278, 0))</f>
        <v>280</v>
      </c>
      <c r="L278" s="127">
        <f t="shared" si="150"/>
        <v>60</v>
      </c>
      <c r="M278" s="151">
        <f>_xll.GetPrice(M$2,  , "Mid", EOMONTH($A278, 0))</f>
        <v>240</v>
      </c>
      <c r="N278" s="127">
        <f t="shared" si="151"/>
        <v>28</v>
      </c>
      <c r="O278" s="127">
        <f t="shared" si="152"/>
        <v>10</v>
      </c>
      <c r="P278" s="151">
        <f>_xll.GetPrice(P$2,  , "Mid", EOMONTH($A278, 0))</f>
        <v>230</v>
      </c>
      <c r="Q278" s="127">
        <f t="shared" si="153"/>
        <v>30</v>
      </c>
      <c r="R278" s="127">
        <f t="shared" si="154"/>
        <v>0</v>
      </c>
      <c r="S278" s="170">
        <f>_xll.GetPrice(S$2,  , "Mid", EOMONTH($A278, 0))</f>
        <v>250</v>
      </c>
      <c r="T278" s="126">
        <f t="shared" si="155"/>
        <v>30</v>
      </c>
      <c r="U278" s="151">
        <f>_xll.GetPrice(U$2,  , "Mid", EOMONTH($A278, 0))</f>
        <v>242</v>
      </c>
      <c r="V278" s="127">
        <f t="shared" si="156"/>
        <v>30</v>
      </c>
      <c r="W278" s="127">
        <f t="shared" si="157"/>
        <v>-8</v>
      </c>
      <c r="X278" s="151">
        <f>_xll.GetPrice(X$2,  , "Mid", EOMONTH($A278, 0))</f>
        <v>235</v>
      </c>
      <c r="Y278" s="127">
        <f t="shared" si="158"/>
        <v>35</v>
      </c>
      <c r="Z278" s="127">
        <f t="shared" si="159"/>
        <v>-15</v>
      </c>
      <c r="AA278" s="151">
        <f>_xll.GetPrice(AA$2,  , "Mid", EOMONTH($A278, 0))</f>
        <v>245</v>
      </c>
      <c r="AB278" s="127">
        <f t="shared" si="160"/>
        <v>-5</v>
      </c>
      <c r="AC278" s="151">
        <f>_xll.GetPrice(AC$2,  , "Mid", EOMONTH($A278, 0))</f>
        <v>222</v>
      </c>
      <c r="AD278" s="127">
        <f t="shared" si="161"/>
        <v>-20</v>
      </c>
      <c r="AE278" s="127">
        <f t="shared" si="162"/>
        <v>-23</v>
      </c>
      <c r="AF278" s="151">
        <f>_xll.GetPrice(AF$2,  , "Mid", EOMONTH($A278, 0))</f>
        <v>230</v>
      </c>
      <c r="AG278" s="127">
        <f t="shared" si="163"/>
        <v>-5</v>
      </c>
      <c r="AH278" s="127">
        <f t="shared" si="164"/>
        <v>8</v>
      </c>
      <c r="AI278" s="157">
        <f t="shared" si="132"/>
        <v>216.52321428571426</v>
      </c>
      <c r="AJ278" s="156">
        <f t="shared" si="133"/>
        <v>211.60223214285713</v>
      </c>
      <c r="AK278" s="156">
        <f t="shared" si="134"/>
        <v>208.64964285714285</v>
      </c>
      <c r="AL278" s="156">
        <f t="shared" si="135"/>
        <v>196.83928571428572</v>
      </c>
      <c r="AM278" s="156">
        <f t="shared" si="136"/>
        <v>226.36517857142854</v>
      </c>
      <c r="AN278" s="156">
        <f t="shared" si="137"/>
        <v>275.57499999999999</v>
      </c>
      <c r="AO278" s="156">
        <f t="shared" si="138"/>
        <v>236.20714285714283</v>
      </c>
      <c r="AP278" s="156">
        <f t="shared" si="139"/>
        <v>226.36517857142854</v>
      </c>
      <c r="AQ278" s="160">
        <f t="shared" si="140"/>
        <v>246.04910714285714</v>
      </c>
      <c r="AR278" s="156">
        <f t="shared" si="141"/>
        <v>238.1755357142857</v>
      </c>
      <c r="AS278" s="156">
        <f t="shared" si="142"/>
        <v>231.2861607142857</v>
      </c>
      <c r="AT278" s="156">
        <f t="shared" si="143"/>
        <v>241.12812499999998</v>
      </c>
      <c r="AU278" s="156">
        <f t="shared" si="144"/>
        <v>218.49160714285713</v>
      </c>
      <c r="AV278" s="156">
        <f t="shared" si="145"/>
        <v>226.36517857142854</v>
      </c>
    </row>
    <row r="279" spans="1:48" x14ac:dyDescent="0.3">
      <c r="A279" s="124">
        <v>42248</v>
      </c>
      <c r="B279" s="170">
        <f>_xll.GetPrice(B$2,  , "Mid", EOMONTH($A279, 0))</f>
        <v>210</v>
      </c>
      <c r="C279" s="151">
        <f>_xll.GetPrice(C$2,  , "Mid", EOMONTH($A279, 0))</f>
        <v>205</v>
      </c>
      <c r="D279" s="126">
        <f t="shared" si="146"/>
        <v>-5</v>
      </c>
      <c r="E279" s="151">
        <f>_xll.GetPrice(E$2,  , "Mid", EOMONTH($A279, 0))</f>
        <v>202</v>
      </c>
      <c r="F279" s="127">
        <f t="shared" si="147"/>
        <v>-8</v>
      </c>
      <c r="G279" s="151">
        <f>_xll.GetPrice(G$2,  , "Mid", EOMONTH($A279, 0))</f>
        <v>185</v>
      </c>
      <c r="H279" s="127">
        <f t="shared" si="148"/>
        <v>-25</v>
      </c>
      <c r="I279" s="151">
        <f>_xll.GetPrice(I$2,  , "Mid", EOMONTH($A279, 0))</f>
        <v>230</v>
      </c>
      <c r="J279" s="127">
        <f t="shared" si="149"/>
        <v>20</v>
      </c>
      <c r="K279" s="151">
        <f>_xll.GetPrice(K$2,  , "Mid", EOMONTH($A279, 0))</f>
        <v>270</v>
      </c>
      <c r="L279" s="127">
        <f t="shared" si="150"/>
        <v>60</v>
      </c>
      <c r="M279" s="151">
        <f>_xll.GetPrice(M$2,  , "Mid", EOMONTH($A279, 0))</f>
        <v>230</v>
      </c>
      <c r="N279" s="127">
        <f t="shared" si="151"/>
        <v>28</v>
      </c>
      <c r="O279" s="127">
        <f t="shared" si="152"/>
        <v>0</v>
      </c>
      <c r="P279" s="151">
        <f>_xll.GetPrice(P$2,  , "Mid", EOMONTH($A279, 0))</f>
        <v>213</v>
      </c>
      <c r="Q279" s="127">
        <f t="shared" si="153"/>
        <v>28</v>
      </c>
      <c r="R279" s="127">
        <f t="shared" si="154"/>
        <v>-17</v>
      </c>
      <c r="S279" s="170">
        <f>_xll.GetPrice(S$2,  , "Mid", EOMONTH($A279, 0))</f>
        <v>240</v>
      </c>
      <c r="T279" s="126">
        <f t="shared" si="155"/>
        <v>30</v>
      </c>
      <c r="U279" s="151">
        <f>_xll.GetPrice(U$2,  , "Mid", EOMONTH($A279, 0))</f>
        <v>232</v>
      </c>
      <c r="V279" s="127">
        <f t="shared" si="156"/>
        <v>30</v>
      </c>
      <c r="W279" s="127">
        <f t="shared" si="157"/>
        <v>-8</v>
      </c>
      <c r="X279" s="151">
        <f>_xll.GetPrice(X$2,  , "Mid", EOMONTH($A279, 0))</f>
        <v>225</v>
      </c>
      <c r="Y279" s="127">
        <f t="shared" si="158"/>
        <v>40</v>
      </c>
      <c r="Z279" s="127">
        <f t="shared" si="159"/>
        <v>-15</v>
      </c>
      <c r="AA279" s="151">
        <f>_xll.GetPrice(AA$2,  , "Mid", EOMONTH($A279, 0))</f>
        <v>235</v>
      </c>
      <c r="AB279" s="127">
        <f t="shared" si="160"/>
        <v>-5</v>
      </c>
      <c r="AC279" s="151">
        <f>_xll.GetPrice(AC$2,  , "Mid", EOMONTH($A279, 0))</f>
        <v>212</v>
      </c>
      <c r="AD279" s="127">
        <f t="shared" si="161"/>
        <v>-20</v>
      </c>
      <c r="AE279" s="127">
        <f t="shared" si="162"/>
        <v>-23</v>
      </c>
      <c r="AF279" s="151">
        <f>_xll.GetPrice(AF$2,  , "Mid", EOMONTH($A279, 0))</f>
        <v>220</v>
      </c>
      <c r="AG279" s="127">
        <f t="shared" si="163"/>
        <v>-5</v>
      </c>
      <c r="AH279" s="127">
        <f t="shared" si="164"/>
        <v>8</v>
      </c>
      <c r="AI279" s="157">
        <f t="shared" si="132"/>
        <v>206.68124999999998</v>
      </c>
      <c r="AJ279" s="156">
        <f t="shared" si="133"/>
        <v>201.76026785714285</v>
      </c>
      <c r="AK279" s="156">
        <f t="shared" si="134"/>
        <v>198.80767857142857</v>
      </c>
      <c r="AL279" s="156">
        <f t="shared" si="135"/>
        <v>182.07633928571428</v>
      </c>
      <c r="AM279" s="156">
        <f t="shared" si="136"/>
        <v>226.36517857142854</v>
      </c>
      <c r="AN279" s="156">
        <f t="shared" si="137"/>
        <v>265.73303571428573</v>
      </c>
      <c r="AO279" s="156">
        <f t="shared" si="138"/>
        <v>226.36517857142854</v>
      </c>
      <c r="AP279" s="156">
        <f t="shared" si="139"/>
        <v>209.63383928571426</v>
      </c>
      <c r="AQ279" s="160">
        <f t="shared" si="140"/>
        <v>236.20714285714283</v>
      </c>
      <c r="AR279" s="156">
        <f t="shared" si="141"/>
        <v>228.33357142857145</v>
      </c>
      <c r="AS279" s="156">
        <f t="shared" si="142"/>
        <v>221.44419642857142</v>
      </c>
      <c r="AT279" s="156">
        <f t="shared" si="143"/>
        <v>231.2861607142857</v>
      </c>
      <c r="AU279" s="156">
        <f t="shared" si="144"/>
        <v>208.64964285714285</v>
      </c>
      <c r="AV279" s="156">
        <f t="shared" si="145"/>
        <v>216.52321428571426</v>
      </c>
    </row>
    <row r="280" spans="1:48" x14ac:dyDescent="0.3">
      <c r="A280" s="124">
        <v>42278</v>
      </c>
      <c r="B280" s="170">
        <f>_xll.GetPrice(B$2,  , "Mid", EOMONTH($A280, 0))</f>
        <v>160</v>
      </c>
      <c r="C280" s="151">
        <f>_xll.GetPrice(C$2,  , "Mid", EOMONTH($A280, 0))</f>
        <v>155</v>
      </c>
      <c r="D280" s="126">
        <f t="shared" si="146"/>
        <v>-5</v>
      </c>
      <c r="E280" s="151">
        <f>_xll.GetPrice(E$2,  , "Mid", EOMONTH($A280, 0))</f>
        <v>152</v>
      </c>
      <c r="F280" s="127">
        <f t="shared" si="147"/>
        <v>-8</v>
      </c>
      <c r="G280" s="151">
        <f>_xll.GetPrice(G$2,  , "Mid", EOMONTH($A280, 0))</f>
        <v>145</v>
      </c>
      <c r="H280" s="127">
        <f t="shared" si="148"/>
        <v>-15</v>
      </c>
      <c r="I280" s="151">
        <f>_xll.GetPrice(I$2,  , "Mid", EOMONTH($A280, 0))</f>
        <v>180</v>
      </c>
      <c r="J280" s="127">
        <f t="shared" si="149"/>
        <v>20</v>
      </c>
      <c r="K280" s="151">
        <f>_xll.GetPrice(K$2,  , "Mid", EOMONTH($A280, 0))</f>
        <v>220</v>
      </c>
      <c r="L280" s="127">
        <f t="shared" si="150"/>
        <v>60</v>
      </c>
      <c r="M280" s="151">
        <f>_xll.GetPrice(M$2,  , "Mid", EOMONTH($A280, 0))</f>
        <v>180</v>
      </c>
      <c r="N280" s="127">
        <f t="shared" si="151"/>
        <v>28</v>
      </c>
      <c r="O280" s="127">
        <f t="shared" si="152"/>
        <v>0</v>
      </c>
      <c r="P280" s="151">
        <f>_xll.GetPrice(P$2,  , "Mid", EOMONTH($A280, 0))</f>
        <v>160</v>
      </c>
      <c r="Q280" s="127">
        <f t="shared" si="153"/>
        <v>15</v>
      </c>
      <c r="R280" s="127">
        <f t="shared" si="154"/>
        <v>-20</v>
      </c>
      <c r="S280" s="170">
        <f>_xll.GetPrice(S$2,  , "Mid", EOMONTH($A280, 0))</f>
        <v>190</v>
      </c>
      <c r="T280" s="126">
        <f t="shared" si="155"/>
        <v>30</v>
      </c>
      <c r="U280" s="151">
        <f>_xll.GetPrice(U$2,  , "Mid", EOMONTH($A280, 0))</f>
        <v>182</v>
      </c>
      <c r="V280" s="127">
        <f t="shared" si="156"/>
        <v>30</v>
      </c>
      <c r="W280" s="127">
        <f t="shared" si="157"/>
        <v>-8</v>
      </c>
      <c r="X280" s="151">
        <f>_xll.GetPrice(X$2,  , "Mid", EOMONTH($A280, 0))</f>
        <v>175</v>
      </c>
      <c r="Y280" s="127">
        <f t="shared" si="158"/>
        <v>30</v>
      </c>
      <c r="Z280" s="127">
        <f t="shared" si="159"/>
        <v>-15</v>
      </c>
      <c r="AA280" s="151">
        <f>_xll.GetPrice(AA$2,  , "Mid", EOMONTH($A280, 0))</f>
        <v>180</v>
      </c>
      <c r="AB280" s="127">
        <f t="shared" si="160"/>
        <v>-10</v>
      </c>
      <c r="AC280" s="151">
        <f>_xll.GetPrice(AC$2,  , "Mid", EOMONTH($A280, 0))</f>
        <v>162</v>
      </c>
      <c r="AD280" s="127">
        <f t="shared" si="161"/>
        <v>-20</v>
      </c>
      <c r="AE280" s="127">
        <f t="shared" si="162"/>
        <v>-18</v>
      </c>
      <c r="AF280" s="151">
        <f>_xll.GetPrice(AF$2,  , "Mid", EOMONTH($A280, 0))</f>
        <v>175</v>
      </c>
      <c r="AG280" s="127">
        <f t="shared" si="163"/>
        <v>0</v>
      </c>
      <c r="AH280" s="127">
        <f t="shared" si="164"/>
        <v>13</v>
      </c>
      <c r="AI280" s="157">
        <f t="shared" si="132"/>
        <v>157.47142857142856</v>
      </c>
      <c r="AJ280" s="156">
        <f t="shared" si="133"/>
        <v>152.55044642857143</v>
      </c>
      <c r="AK280" s="156">
        <f t="shared" si="134"/>
        <v>149.59785714285712</v>
      </c>
      <c r="AL280" s="156">
        <f t="shared" si="135"/>
        <v>142.70848214285715</v>
      </c>
      <c r="AM280" s="156">
        <f t="shared" si="136"/>
        <v>177.15535714285716</v>
      </c>
      <c r="AN280" s="156">
        <f t="shared" si="137"/>
        <v>216.52321428571426</v>
      </c>
      <c r="AO280" s="156">
        <f t="shared" si="138"/>
        <v>177.15535714285716</v>
      </c>
      <c r="AP280" s="156">
        <f t="shared" si="139"/>
        <v>157.47142857142856</v>
      </c>
      <c r="AQ280" s="160">
        <f t="shared" si="140"/>
        <v>186.99732142857144</v>
      </c>
      <c r="AR280" s="156">
        <f t="shared" si="141"/>
        <v>179.12375</v>
      </c>
      <c r="AS280" s="156">
        <f t="shared" si="142"/>
        <v>172.234375</v>
      </c>
      <c r="AT280" s="156">
        <f t="shared" si="143"/>
        <v>177.15535714285716</v>
      </c>
      <c r="AU280" s="156">
        <f t="shared" si="144"/>
        <v>159.43982142857143</v>
      </c>
      <c r="AV280" s="156">
        <f t="shared" si="145"/>
        <v>172.234375</v>
      </c>
    </row>
    <row r="281" spans="1:48" x14ac:dyDescent="0.3">
      <c r="A281" s="124">
        <v>42309</v>
      </c>
      <c r="B281" s="170">
        <f>_xll.GetPrice(B$2,  , "Mid", EOMONTH($A281, 0))</f>
        <v>130</v>
      </c>
      <c r="C281" s="151">
        <f>_xll.GetPrice(C$2,  , "Mid", EOMONTH($A281, 0))</f>
        <v>125</v>
      </c>
      <c r="D281" s="126">
        <f t="shared" si="146"/>
        <v>-5</v>
      </c>
      <c r="E281" s="151">
        <f>_xll.GetPrice(E$2,  , "Mid", EOMONTH($A281, 0))</f>
        <v>142</v>
      </c>
      <c r="F281" s="127">
        <f t="shared" si="147"/>
        <v>12</v>
      </c>
      <c r="G281" s="151">
        <f>_xll.GetPrice(G$2,  , "Mid", EOMONTH($A281, 0))</f>
        <v>145</v>
      </c>
      <c r="H281" s="127">
        <f t="shared" si="148"/>
        <v>15</v>
      </c>
      <c r="I281" s="151">
        <f>_xll.GetPrice(I$2,  , "Mid", EOMONTH($A281, 0))</f>
        <v>160</v>
      </c>
      <c r="J281" s="127">
        <f t="shared" si="149"/>
        <v>30</v>
      </c>
      <c r="K281" s="151">
        <f>_xll.GetPrice(K$2,  , "Mid", EOMONTH($A281, 0))</f>
        <v>230</v>
      </c>
      <c r="L281" s="127">
        <f t="shared" si="150"/>
        <v>100</v>
      </c>
      <c r="M281" s="151">
        <f>_xll.GetPrice(M$2,  , "Mid", EOMONTH($A281, 0))</f>
        <v>170</v>
      </c>
      <c r="N281" s="127">
        <f t="shared" si="151"/>
        <v>28</v>
      </c>
      <c r="O281" s="127">
        <f t="shared" si="152"/>
        <v>10</v>
      </c>
      <c r="P281" s="151">
        <f>_xll.GetPrice(P$2,  , "Mid", EOMONTH($A281, 0))</f>
        <v>160</v>
      </c>
      <c r="Q281" s="127">
        <f t="shared" si="153"/>
        <v>15</v>
      </c>
      <c r="R281" s="127">
        <f t="shared" si="154"/>
        <v>0</v>
      </c>
      <c r="S281" s="170">
        <f>_xll.GetPrice(S$2,  , "Mid", EOMONTH($A281, 0))</f>
        <v>160</v>
      </c>
      <c r="T281" s="126">
        <f t="shared" si="155"/>
        <v>30</v>
      </c>
      <c r="U281" s="151">
        <f>_xll.GetPrice(U$2,  , "Mid", EOMONTH($A281, 0))</f>
        <v>162</v>
      </c>
      <c r="V281" s="127">
        <f t="shared" si="156"/>
        <v>20</v>
      </c>
      <c r="W281" s="127">
        <f t="shared" si="157"/>
        <v>2</v>
      </c>
      <c r="X281" s="151">
        <f>_xll.GetPrice(X$2,  , "Mid", EOMONTH($A281, 0))</f>
        <v>175</v>
      </c>
      <c r="Y281" s="127">
        <f t="shared" si="158"/>
        <v>30</v>
      </c>
      <c r="Z281" s="127">
        <f t="shared" si="159"/>
        <v>15</v>
      </c>
      <c r="AA281" s="151">
        <f>_xll.GetPrice(AA$2,  , "Mid", EOMONTH($A281, 0))</f>
        <v>150</v>
      </c>
      <c r="AB281" s="127">
        <f t="shared" si="160"/>
        <v>-10</v>
      </c>
      <c r="AC281" s="151">
        <f>_xll.GetPrice(AC$2,  , "Mid", EOMONTH($A281, 0))</f>
        <v>142</v>
      </c>
      <c r="AD281" s="127">
        <f t="shared" si="161"/>
        <v>-20</v>
      </c>
      <c r="AE281" s="127">
        <f t="shared" si="162"/>
        <v>-8</v>
      </c>
      <c r="AF281" s="151">
        <f>_xll.GetPrice(AF$2,  , "Mid", EOMONTH($A281, 0))</f>
        <v>170</v>
      </c>
      <c r="AG281" s="127">
        <f t="shared" si="163"/>
        <v>-5</v>
      </c>
      <c r="AH281" s="127">
        <f t="shared" si="164"/>
        <v>28</v>
      </c>
      <c r="AI281" s="157">
        <f t="shared" si="132"/>
        <v>127.94553571428571</v>
      </c>
      <c r="AJ281" s="156">
        <f t="shared" si="133"/>
        <v>123.02455357142857</v>
      </c>
      <c r="AK281" s="156">
        <f t="shared" si="134"/>
        <v>139.75589285714284</v>
      </c>
      <c r="AL281" s="156">
        <f t="shared" si="135"/>
        <v>142.70848214285715</v>
      </c>
      <c r="AM281" s="156">
        <f t="shared" si="136"/>
        <v>157.47142857142856</v>
      </c>
      <c r="AN281" s="156">
        <f t="shared" si="137"/>
        <v>226.36517857142854</v>
      </c>
      <c r="AO281" s="156">
        <f t="shared" si="138"/>
        <v>167.31339285714284</v>
      </c>
      <c r="AP281" s="156">
        <f t="shared" si="139"/>
        <v>157.47142857142856</v>
      </c>
      <c r="AQ281" s="160">
        <f t="shared" si="140"/>
        <v>157.47142857142856</v>
      </c>
      <c r="AR281" s="156">
        <f t="shared" si="141"/>
        <v>159.43982142857143</v>
      </c>
      <c r="AS281" s="156">
        <f t="shared" si="142"/>
        <v>172.234375</v>
      </c>
      <c r="AT281" s="156">
        <f t="shared" si="143"/>
        <v>147.62946428571428</v>
      </c>
      <c r="AU281" s="156">
        <f t="shared" si="144"/>
        <v>139.75589285714284</v>
      </c>
      <c r="AV281" s="156">
        <f t="shared" si="145"/>
        <v>167.31339285714284</v>
      </c>
    </row>
    <row r="282" spans="1:48" x14ac:dyDescent="0.3">
      <c r="A282" s="124">
        <v>42339</v>
      </c>
      <c r="B282" s="170">
        <f>_xll.GetPrice(B$2,  , "Mid", EOMONTH($A282, 0))</f>
        <v>130</v>
      </c>
      <c r="C282" s="151">
        <f>_xll.GetPrice(C$2,  , "Mid", EOMONTH($A282, 0))</f>
        <v>125</v>
      </c>
      <c r="D282" s="126">
        <f t="shared" si="146"/>
        <v>-5</v>
      </c>
      <c r="E282" s="151">
        <f>_xll.GetPrice(E$2,  , "Mid", EOMONTH($A282, 0))</f>
        <v>142</v>
      </c>
      <c r="F282" s="127">
        <f t="shared" si="147"/>
        <v>12</v>
      </c>
      <c r="G282" s="151">
        <f>_xll.GetPrice(G$2,  , "Mid", EOMONTH($A282, 0))</f>
        <v>155</v>
      </c>
      <c r="H282" s="127">
        <f t="shared" si="148"/>
        <v>25</v>
      </c>
      <c r="I282" s="151">
        <f>_xll.GetPrice(I$2,  , "Mid", EOMONTH($A282, 0))</f>
        <v>160</v>
      </c>
      <c r="J282" s="127">
        <f t="shared" si="149"/>
        <v>30</v>
      </c>
      <c r="K282" s="151">
        <f>_xll.GetPrice(K$2,  , "Mid", EOMONTH($A282, 0))</f>
        <v>240</v>
      </c>
      <c r="L282" s="127">
        <f t="shared" si="150"/>
        <v>110</v>
      </c>
      <c r="M282" s="151">
        <f>_xll.GetPrice(M$2,  , "Mid", EOMONTH($A282, 0))</f>
        <v>170</v>
      </c>
      <c r="N282" s="127">
        <f t="shared" si="151"/>
        <v>28</v>
      </c>
      <c r="O282" s="127">
        <f t="shared" si="152"/>
        <v>10</v>
      </c>
      <c r="P282" s="151">
        <f>_xll.GetPrice(P$2,  , "Mid", EOMONTH($A282, 0))</f>
        <v>180</v>
      </c>
      <c r="Q282" s="127">
        <f t="shared" si="153"/>
        <v>25</v>
      </c>
      <c r="R282" s="127">
        <f t="shared" si="154"/>
        <v>20</v>
      </c>
      <c r="S282" s="170">
        <f>_xll.GetPrice(S$2,  , "Mid", EOMONTH($A282, 0))</f>
        <v>160</v>
      </c>
      <c r="T282" s="126">
        <f t="shared" si="155"/>
        <v>30</v>
      </c>
      <c r="U282" s="151">
        <f>_xll.GetPrice(U$2,  , "Mid", EOMONTH($A282, 0))</f>
        <v>162</v>
      </c>
      <c r="V282" s="127">
        <f t="shared" si="156"/>
        <v>20</v>
      </c>
      <c r="W282" s="127">
        <f t="shared" si="157"/>
        <v>2</v>
      </c>
      <c r="X282" s="151">
        <f>_xll.GetPrice(X$2,  , "Mid", EOMONTH($A282, 0))</f>
        <v>170</v>
      </c>
      <c r="Y282" s="127">
        <f t="shared" si="158"/>
        <v>15</v>
      </c>
      <c r="Z282" s="127">
        <f t="shared" si="159"/>
        <v>10</v>
      </c>
      <c r="AA282" s="151">
        <f>_xll.GetPrice(AA$2,  , "Mid", EOMONTH($A282, 0))</f>
        <v>150</v>
      </c>
      <c r="AB282" s="127">
        <f t="shared" si="160"/>
        <v>-10</v>
      </c>
      <c r="AC282" s="151">
        <f>_xll.GetPrice(AC$2,  , "Mid", EOMONTH($A282, 0))</f>
        <v>142</v>
      </c>
      <c r="AD282" s="127">
        <f t="shared" si="161"/>
        <v>-20</v>
      </c>
      <c r="AE282" s="127">
        <f t="shared" si="162"/>
        <v>-8</v>
      </c>
      <c r="AF282" s="151">
        <f>_xll.GetPrice(AF$2,  , "Mid", EOMONTH($A282, 0))</f>
        <v>160</v>
      </c>
      <c r="AG282" s="127">
        <f t="shared" si="163"/>
        <v>-10</v>
      </c>
      <c r="AH282" s="127">
        <f t="shared" si="164"/>
        <v>18</v>
      </c>
      <c r="AI282" s="157">
        <f t="shared" si="132"/>
        <v>127.94553571428571</v>
      </c>
      <c r="AJ282" s="156">
        <f t="shared" si="133"/>
        <v>123.02455357142857</v>
      </c>
      <c r="AK282" s="156">
        <f t="shared" si="134"/>
        <v>139.75589285714284</v>
      </c>
      <c r="AL282" s="156">
        <f t="shared" si="135"/>
        <v>152.55044642857143</v>
      </c>
      <c r="AM282" s="156">
        <f t="shared" si="136"/>
        <v>157.47142857142856</v>
      </c>
      <c r="AN282" s="156">
        <f t="shared" si="137"/>
        <v>236.20714285714283</v>
      </c>
      <c r="AO282" s="156">
        <f t="shared" si="138"/>
        <v>167.31339285714284</v>
      </c>
      <c r="AP282" s="156">
        <f t="shared" si="139"/>
        <v>177.15535714285716</v>
      </c>
      <c r="AQ282" s="160">
        <f t="shared" si="140"/>
        <v>157.47142857142856</v>
      </c>
      <c r="AR282" s="156">
        <f t="shared" si="141"/>
        <v>159.43982142857143</v>
      </c>
      <c r="AS282" s="156">
        <f t="shared" si="142"/>
        <v>167.31339285714284</v>
      </c>
      <c r="AT282" s="156">
        <f t="shared" si="143"/>
        <v>147.62946428571428</v>
      </c>
      <c r="AU282" s="156">
        <f t="shared" si="144"/>
        <v>139.75589285714284</v>
      </c>
      <c r="AV282" s="156">
        <f t="shared" si="145"/>
        <v>157.47142857142856</v>
      </c>
    </row>
    <row r="283" spans="1:48" x14ac:dyDescent="0.3">
      <c r="A283" s="124">
        <v>42370</v>
      </c>
      <c r="B283" s="170">
        <f>_xll.GetPrice(B$2,  , "Mid", EOMONTH($A283, 0))</f>
        <v>150</v>
      </c>
      <c r="C283" s="151">
        <f>_xll.GetPrice(C$2,  , "Mid", EOMONTH($A283, 0))</f>
        <v>145</v>
      </c>
      <c r="D283" s="126">
        <f t="shared" si="146"/>
        <v>-5</v>
      </c>
      <c r="E283" s="151">
        <f>_xll.GetPrice(E$2,  , "Mid", EOMONTH($A283, 0))</f>
        <v>162</v>
      </c>
      <c r="F283" s="127">
        <f t="shared" si="147"/>
        <v>12</v>
      </c>
      <c r="G283" s="151">
        <f>_xll.GetPrice(G$2,  , "Mid", EOMONTH($A283, 0))</f>
        <v>160</v>
      </c>
      <c r="H283" s="127">
        <f t="shared" si="148"/>
        <v>10</v>
      </c>
      <c r="I283" s="151">
        <f>_xll.GetPrice(I$2,  , "Mid", EOMONTH($A283, 0))</f>
        <v>190</v>
      </c>
      <c r="J283" s="127">
        <f t="shared" si="149"/>
        <v>40</v>
      </c>
      <c r="K283" s="151">
        <f>_xll.GetPrice(K$2,  , "Mid", EOMONTH($A283, 0))</f>
        <v>260</v>
      </c>
      <c r="L283" s="127">
        <f t="shared" si="150"/>
        <v>110</v>
      </c>
      <c r="M283" s="151">
        <f>_xll.GetPrice(M$2,  , "Mid", EOMONTH($A283, 0))</f>
        <v>190</v>
      </c>
      <c r="N283" s="127">
        <f t="shared" si="151"/>
        <v>28</v>
      </c>
      <c r="O283" s="127">
        <f t="shared" si="152"/>
        <v>0</v>
      </c>
      <c r="P283" s="151">
        <f>_xll.GetPrice(P$2,  , "Mid", EOMONTH($A283, 0))</f>
        <v>187</v>
      </c>
      <c r="Q283" s="127">
        <f t="shared" si="153"/>
        <v>27</v>
      </c>
      <c r="R283" s="127">
        <f t="shared" si="154"/>
        <v>-3</v>
      </c>
      <c r="S283" s="170">
        <f>_xll.GetPrice(S$2,  , "Mid", EOMONTH($A283, 0))</f>
        <v>180</v>
      </c>
      <c r="T283" s="126">
        <f t="shared" si="155"/>
        <v>30</v>
      </c>
      <c r="U283" s="151">
        <f>_xll.GetPrice(U$2,  , "Mid", EOMONTH($A283, 0))</f>
        <v>182</v>
      </c>
      <c r="V283" s="127">
        <f t="shared" si="156"/>
        <v>20</v>
      </c>
      <c r="W283" s="127">
        <f t="shared" si="157"/>
        <v>2</v>
      </c>
      <c r="X283" s="151">
        <f>_xll.GetPrice(X$2,  , "Mid", EOMONTH($A283, 0))</f>
        <v>175</v>
      </c>
      <c r="Y283" s="127">
        <f t="shared" si="158"/>
        <v>15</v>
      </c>
      <c r="Z283" s="127">
        <f t="shared" si="159"/>
        <v>-5</v>
      </c>
      <c r="AA283" s="151">
        <f>_xll.GetPrice(AA$2,  , "Mid", EOMONTH($A283, 0))</f>
        <v>170</v>
      </c>
      <c r="AB283" s="127">
        <f t="shared" si="160"/>
        <v>-10</v>
      </c>
      <c r="AC283" s="151">
        <f>_xll.GetPrice(AC$2,  , "Mid", EOMONTH($A283, 0))</f>
        <v>162</v>
      </c>
      <c r="AD283" s="127">
        <f t="shared" si="161"/>
        <v>-20</v>
      </c>
      <c r="AE283" s="127">
        <f t="shared" si="162"/>
        <v>-8</v>
      </c>
      <c r="AF283" s="151">
        <f>_xll.GetPrice(AF$2,  , "Mid", EOMONTH($A283, 0))</f>
        <v>173</v>
      </c>
      <c r="AG283" s="127">
        <f t="shared" si="163"/>
        <v>-2</v>
      </c>
      <c r="AH283" s="127">
        <f t="shared" si="164"/>
        <v>11</v>
      </c>
      <c r="AI283" s="157">
        <f t="shared" si="132"/>
        <v>147.62946428571428</v>
      </c>
      <c r="AJ283" s="156">
        <f t="shared" si="133"/>
        <v>142.70848214285715</v>
      </c>
      <c r="AK283" s="156">
        <f t="shared" si="134"/>
        <v>159.43982142857143</v>
      </c>
      <c r="AL283" s="156">
        <f t="shared" si="135"/>
        <v>157.47142857142856</v>
      </c>
      <c r="AM283" s="156">
        <f t="shared" si="136"/>
        <v>186.99732142857144</v>
      </c>
      <c r="AN283" s="156">
        <f t="shared" si="137"/>
        <v>255.89107142857142</v>
      </c>
      <c r="AO283" s="156">
        <f t="shared" si="138"/>
        <v>186.99732142857144</v>
      </c>
      <c r="AP283" s="156">
        <f t="shared" si="139"/>
        <v>184.04473214285713</v>
      </c>
      <c r="AQ283" s="160">
        <f t="shared" si="140"/>
        <v>177.15535714285716</v>
      </c>
      <c r="AR283" s="156">
        <f t="shared" si="141"/>
        <v>179.12375</v>
      </c>
      <c r="AS283" s="156">
        <f t="shared" si="142"/>
        <v>172.234375</v>
      </c>
      <c r="AT283" s="156">
        <f t="shared" si="143"/>
        <v>167.31339285714284</v>
      </c>
      <c r="AU283" s="156">
        <f t="shared" si="144"/>
        <v>159.43982142857143</v>
      </c>
      <c r="AV283" s="156">
        <f t="shared" si="145"/>
        <v>170.26598214285715</v>
      </c>
    </row>
    <row r="284" spans="1:48" x14ac:dyDescent="0.3">
      <c r="A284" s="124">
        <v>42401</v>
      </c>
      <c r="B284" s="170">
        <f>_xll.GetPrice(B$2,  , "Mid", EOMONTH($A284, 0))</f>
        <v>150</v>
      </c>
      <c r="C284" s="151">
        <f>_xll.GetPrice(C$2,  , "Mid", EOMONTH($A284, 0))</f>
        <v>145</v>
      </c>
      <c r="D284" s="126">
        <f t="shared" si="146"/>
        <v>-5</v>
      </c>
      <c r="E284" s="151">
        <f>_xll.GetPrice(E$2,  , "Mid", EOMONTH($A284, 0))</f>
        <v>162</v>
      </c>
      <c r="F284" s="127">
        <f t="shared" si="147"/>
        <v>12</v>
      </c>
      <c r="G284" s="151">
        <f>_xll.GetPrice(G$2,  , "Mid", EOMONTH($A284, 0))</f>
        <v>160</v>
      </c>
      <c r="H284" s="127">
        <f t="shared" si="148"/>
        <v>10</v>
      </c>
      <c r="I284" s="151">
        <f>_xll.GetPrice(I$2,  , "Mid", EOMONTH($A284, 0))</f>
        <v>190</v>
      </c>
      <c r="J284" s="127">
        <f t="shared" si="149"/>
        <v>40</v>
      </c>
      <c r="K284" s="151">
        <f>_xll.GetPrice(K$2,  , "Mid", EOMONTH($A284, 0))</f>
        <v>260</v>
      </c>
      <c r="L284" s="127">
        <f t="shared" si="150"/>
        <v>110</v>
      </c>
      <c r="M284" s="151">
        <f>_xll.GetPrice(M$2,  , "Mid", EOMONTH($A284, 0))</f>
        <v>190</v>
      </c>
      <c r="N284" s="127">
        <f t="shared" si="151"/>
        <v>28</v>
      </c>
      <c r="O284" s="127">
        <f t="shared" si="152"/>
        <v>0</v>
      </c>
      <c r="P284" s="151">
        <f>_xll.GetPrice(P$2,  , "Mid", EOMONTH($A284, 0))</f>
        <v>179</v>
      </c>
      <c r="Q284" s="127">
        <f t="shared" si="153"/>
        <v>19</v>
      </c>
      <c r="R284" s="127">
        <f t="shared" si="154"/>
        <v>-11</v>
      </c>
      <c r="S284" s="170">
        <f>_xll.GetPrice(S$2,  , "Mid", EOMONTH($A284, 0))</f>
        <v>180</v>
      </c>
      <c r="T284" s="126">
        <f t="shared" si="155"/>
        <v>30</v>
      </c>
      <c r="U284" s="151">
        <f>_xll.GetPrice(U$2,  , "Mid", EOMONTH($A284, 0))</f>
        <v>182</v>
      </c>
      <c r="V284" s="127">
        <f t="shared" si="156"/>
        <v>20</v>
      </c>
      <c r="W284" s="127">
        <f t="shared" si="157"/>
        <v>2</v>
      </c>
      <c r="X284" s="151">
        <f>_xll.GetPrice(X$2,  , "Mid", EOMONTH($A284, 0))</f>
        <v>175</v>
      </c>
      <c r="Y284" s="127">
        <f t="shared" si="158"/>
        <v>15</v>
      </c>
      <c r="Z284" s="127">
        <f t="shared" si="159"/>
        <v>-5</v>
      </c>
      <c r="AA284" s="151">
        <f>_xll.GetPrice(AA$2,  , "Mid", EOMONTH($A284, 0))</f>
        <v>170</v>
      </c>
      <c r="AB284" s="127">
        <f t="shared" si="160"/>
        <v>-10</v>
      </c>
      <c r="AC284" s="151">
        <f>_xll.GetPrice(AC$2,  , "Mid", EOMONTH($A284, 0))</f>
        <v>162</v>
      </c>
      <c r="AD284" s="127">
        <f t="shared" si="161"/>
        <v>-20</v>
      </c>
      <c r="AE284" s="127">
        <f t="shared" si="162"/>
        <v>-8</v>
      </c>
      <c r="AF284" s="151">
        <f>_xll.GetPrice(AF$2,  , "Mid", EOMONTH($A284, 0))</f>
        <v>173</v>
      </c>
      <c r="AG284" s="127">
        <f t="shared" si="163"/>
        <v>-2</v>
      </c>
      <c r="AH284" s="127">
        <f t="shared" si="164"/>
        <v>11</v>
      </c>
      <c r="AI284" s="157">
        <f t="shared" si="132"/>
        <v>147.62946428571428</v>
      </c>
      <c r="AJ284" s="156">
        <f t="shared" si="133"/>
        <v>142.70848214285715</v>
      </c>
      <c r="AK284" s="156">
        <f t="shared" si="134"/>
        <v>159.43982142857143</v>
      </c>
      <c r="AL284" s="156">
        <f t="shared" si="135"/>
        <v>157.47142857142856</v>
      </c>
      <c r="AM284" s="156">
        <f t="shared" si="136"/>
        <v>186.99732142857144</v>
      </c>
      <c r="AN284" s="156">
        <f t="shared" si="137"/>
        <v>255.89107142857142</v>
      </c>
      <c r="AO284" s="156">
        <f t="shared" si="138"/>
        <v>186.99732142857144</v>
      </c>
      <c r="AP284" s="156">
        <f t="shared" si="139"/>
        <v>176.17116071428569</v>
      </c>
      <c r="AQ284" s="160">
        <f t="shared" si="140"/>
        <v>177.15535714285716</v>
      </c>
      <c r="AR284" s="156">
        <f t="shared" si="141"/>
        <v>179.12375</v>
      </c>
      <c r="AS284" s="156">
        <f t="shared" si="142"/>
        <v>172.234375</v>
      </c>
      <c r="AT284" s="156">
        <f t="shared" si="143"/>
        <v>167.31339285714284</v>
      </c>
      <c r="AU284" s="156">
        <f t="shared" si="144"/>
        <v>159.43982142857143</v>
      </c>
      <c r="AV284" s="156">
        <f t="shared" si="145"/>
        <v>170.26598214285715</v>
      </c>
    </row>
    <row r="285" spans="1:48" x14ac:dyDescent="0.3">
      <c r="A285" s="124">
        <v>42430</v>
      </c>
      <c r="B285" s="170">
        <f>_xll.GetPrice(B$2,  , "Mid", EOMONTH($A285, 0))</f>
        <v>185</v>
      </c>
      <c r="C285" s="151">
        <f>_xll.GetPrice(C$2,  , "Mid", EOMONTH($A285, 0))</f>
        <v>175</v>
      </c>
      <c r="D285" s="126">
        <f t="shared" si="146"/>
        <v>-10</v>
      </c>
      <c r="E285" s="151">
        <f>_xll.GetPrice(E$2,  , "Mid", EOMONTH($A285, 0))</f>
        <v>162</v>
      </c>
      <c r="F285" s="127">
        <f t="shared" si="147"/>
        <v>-23</v>
      </c>
      <c r="G285" s="151">
        <f>_xll.GetPrice(G$2,  , "Mid", EOMONTH($A285, 0))</f>
        <v>165</v>
      </c>
      <c r="H285" s="127">
        <f t="shared" si="148"/>
        <v>-20</v>
      </c>
      <c r="I285" s="151">
        <f>_xll.GetPrice(I$2,  , "Mid", EOMONTH($A285, 0))</f>
        <v>210</v>
      </c>
      <c r="J285" s="127">
        <f t="shared" si="149"/>
        <v>25</v>
      </c>
      <c r="K285" s="151">
        <f>_xll.GetPrice(K$2,  , "Mid", EOMONTH($A285, 0))</f>
        <v>270</v>
      </c>
      <c r="L285" s="127">
        <f t="shared" si="150"/>
        <v>85</v>
      </c>
      <c r="M285" s="151">
        <f>_xll.GetPrice(M$2,  , "Mid", EOMONTH($A285, 0))</f>
        <v>200</v>
      </c>
      <c r="N285" s="127">
        <f t="shared" si="151"/>
        <v>38</v>
      </c>
      <c r="O285" s="127">
        <f t="shared" si="152"/>
        <v>-10</v>
      </c>
      <c r="P285" s="151">
        <f>_xll.GetPrice(P$2,  , "Mid", EOMONTH($A285, 0))</f>
        <v>190</v>
      </c>
      <c r="Q285" s="127">
        <f t="shared" si="153"/>
        <v>25</v>
      </c>
      <c r="R285" s="127">
        <f t="shared" si="154"/>
        <v>-20</v>
      </c>
      <c r="S285" s="170">
        <f>_xll.GetPrice(S$2,  , "Mid", EOMONTH($A285, 0))</f>
        <v>195</v>
      </c>
      <c r="T285" s="126">
        <f t="shared" si="155"/>
        <v>10</v>
      </c>
      <c r="U285" s="151">
        <f>_xll.GetPrice(U$2,  , "Mid", EOMONTH($A285, 0))</f>
        <v>192</v>
      </c>
      <c r="V285" s="127">
        <f t="shared" si="156"/>
        <v>30</v>
      </c>
      <c r="W285" s="127">
        <f t="shared" si="157"/>
        <v>-3</v>
      </c>
      <c r="X285" s="151">
        <f>_xll.GetPrice(X$2,  , "Mid", EOMONTH($A285, 0))</f>
        <v>175</v>
      </c>
      <c r="Y285" s="127">
        <f t="shared" si="158"/>
        <v>10</v>
      </c>
      <c r="Z285" s="127">
        <f t="shared" si="159"/>
        <v>-20</v>
      </c>
      <c r="AA285" s="151">
        <f>_xll.GetPrice(AA$2,  , "Mid", EOMONTH($A285, 0))</f>
        <v>200</v>
      </c>
      <c r="AB285" s="127">
        <f t="shared" si="160"/>
        <v>5</v>
      </c>
      <c r="AC285" s="151">
        <f>_xll.GetPrice(AC$2,  , "Mid", EOMONTH($A285, 0))</f>
        <v>172</v>
      </c>
      <c r="AD285" s="127">
        <f t="shared" si="161"/>
        <v>-20</v>
      </c>
      <c r="AE285" s="127">
        <f t="shared" si="162"/>
        <v>-28</v>
      </c>
      <c r="AF285" s="151">
        <f>_xll.GetPrice(AF$2,  , "Mid", EOMONTH($A285, 0))</f>
        <v>173</v>
      </c>
      <c r="AG285" s="127">
        <f t="shared" si="163"/>
        <v>-2</v>
      </c>
      <c r="AH285" s="127">
        <f t="shared" si="164"/>
        <v>1</v>
      </c>
      <c r="AI285" s="157">
        <f t="shared" si="132"/>
        <v>182.07633928571428</v>
      </c>
      <c r="AJ285" s="156">
        <f t="shared" si="133"/>
        <v>172.234375</v>
      </c>
      <c r="AK285" s="156">
        <f t="shared" si="134"/>
        <v>159.43982142857143</v>
      </c>
      <c r="AL285" s="156">
        <f t="shared" si="135"/>
        <v>162.39241071428572</v>
      </c>
      <c r="AM285" s="156">
        <f t="shared" si="136"/>
        <v>206.68124999999998</v>
      </c>
      <c r="AN285" s="156">
        <f t="shared" si="137"/>
        <v>265.73303571428573</v>
      </c>
      <c r="AO285" s="156">
        <f t="shared" si="138"/>
        <v>196.83928571428572</v>
      </c>
      <c r="AP285" s="156">
        <f t="shared" si="139"/>
        <v>186.99732142857144</v>
      </c>
      <c r="AQ285" s="160">
        <f t="shared" si="140"/>
        <v>191.91830357142857</v>
      </c>
      <c r="AR285" s="156">
        <f t="shared" si="141"/>
        <v>188.96571428571428</v>
      </c>
      <c r="AS285" s="156">
        <f t="shared" si="142"/>
        <v>172.234375</v>
      </c>
      <c r="AT285" s="156">
        <f t="shared" si="143"/>
        <v>196.83928571428572</v>
      </c>
      <c r="AU285" s="156">
        <f t="shared" si="144"/>
        <v>169.28178571428572</v>
      </c>
      <c r="AV285" s="156">
        <f t="shared" si="145"/>
        <v>170.26598214285715</v>
      </c>
    </row>
    <row r="286" spans="1:48" x14ac:dyDescent="0.3">
      <c r="A286" s="124">
        <v>42461</v>
      </c>
      <c r="B286" s="170">
        <f>_xll.GetPrice(B$2,  , "Mid", EOMONTH($A286, 0))</f>
        <v>230</v>
      </c>
      <c r="C286" s="151">
        <f>_xll.GetPrice(C$2,  , "Mid", EOMONTH($A286, 0))</f>
        <v>220</v>
      </c>
      <c r="D286" s="126">
        <f t="shared" si="146"/>
        <v>-10</v>
      </c>
      <c r="E286" s="151">
        <f>_xll.GetPrice(E$2,  , "Mid", EOMONTH($A286, 0))</f>
        <v>210</v>
      </c>
      <c r="F286" s="127">
        <f t="shared" si="147"/>
        <v>-20</v>
      </c>
      <c r="G286" s="151">
        <f>_xll.GetPrice(G$2,  , "Mid", EOMONTH($A286, 0))</f>
        <v>215</v>
      </c>
      <c r="H286" s="127">
        <f t="shared" si="148"/>
        <v>-15</v>
      </c>
      <c r="I286" s="151">
        <f>_xll.GetPrice(I$2,  , "Mid", EOMONTH($A286, 0))</f>
        <v>260</v>
      </c>
      <c r="J286" s="127">
        <f t="shared" si="149"/>
        <v>30</v>
      </c>
      <c r="K286" s="151">
        <f>_xll.GetPrice(K$2,  , "Mid", EOMONTH($A286, 0))</f>
        <v>320</v>
      </c>
      <c r="L286" s="127">
        <f t="shared" si="150"/>
        <v>90</v>
      </c>
      <c r="M286" s="151">
        <f>_xll.GetPrice(M$2,  , "Mid", EOMONTH($A286, 0))</f>
        <v>250</v>
      </c>
      <c r="N286" s="127">
        <f t="shared" si="151"/>
        <v>40</v>
      </c>
      <c r="O286" s="127">
        <f t="shared" si="152"/>
        <v>-10</v>
      </c>
      <c r="P286" s="151">
        <f>_xll.GetPrice(P$2,  , "Mid", EOMONTH($A286, 0))</f>
        <v>250</v>
      </c>
      <c r="Q286" s="127">
        <f t="shared" si="153"/>
        <v>35</v>
      </c>
      <c r="R286" s="127">
        <f t="shared" si="154"/>
        <v>-10</v>
      </c>
      <c r="S286" s="170">
        <f>_xll.GetPrice(S$2,  , "Mid", EOMONTH($A286, 0))</f>
        <v>245</v>
      </c>
      <c r="T286" s="126">
        <f t="shared" si="155"/>
        <v>15</v>
      </c>
      <c r="U286" s="151">
        <f>_xll.GetPrice(U$2,  , "Mid", EOMONTH($A286, 0))</f>
        <v>242</v>
      </c>
      <c r="V286" s="127">
        <f t="shared" si="156"/>
        <v>32</v>
      </c>
      <c r="W286" s="127">
        <f t="shared" si="157"/>
        <v>-3</v>
      </c>
      <c r="X286" s="151">
        <f>_xll.GetPrice(X$2,  , "Mid", EOMONTH($A286, 0))</f>
        <v>240</v>
      </c>
      <c r="Y286" s="127">
        <f t="shared" si="158"/>
        <v>25</v>
      </c>
      <c r="Z286" s="127">
        <f t="shared" si="159"/>
        <v>-5</v>
      </c>
      <c r="AA286" s="151">
        <f>_xll.GetPrice(AA$2,  , "Mid", EOMONTH($A286, 0))</f>
        <v>250</v>
      </c>
      <c r="AB286" s="127">
        <f t="shared" si="160"/>
        <v>5</v>
      </c>
      <c r="AC286" s="151">
        <f>_xll.GetPrice(AC$2,  , "Mid", EOMONTH($A286, 0))</f>
        <v>222</v>
      </c>
      <c r="AD286" s="127">
        <f t="shared" si="161"/>
        <v>-20</v>
      </c>
      <c r="AE286" s="127">
        <f t="shared" si="162"/>
        <v>-28</v>
      </c>
      <c r="AF286" s="151">
        <f>_xll.GetPrice(AF$2,  , "Mid", EOMONTH($A286, 0))</f>
        <v>235</v>
      </c>
      <c r="AG286" s="127">
        <f t="shared" si="163"/>
        <v>-5</v>
      </c>
      <c r="AH286" s="127">
        <f t="shared" si="164"/>
        <v>13</v>
      </c>
      <c r="AI286" s="157">
        <f t="shared" si="132"/>
        <v>226.36517857142854</v>
      </c>
      <c r="AJ286" s="156">
        <f t="shared" si="133"/>
        <v>216.52321428571426</v>
      </c>
      <c r="AK286" s="156">
        <f t="shared" si="134"/>
        <v>206.68124999999998</v>
      </c>
      <c r="AL286" s="156">
        <f t="shared" si="135"/>
        <v>211.60223214285713</v>
      </c>
      <c r="AM286" s="156">
        <f t="shared" si="136"/>
        <v>255.89107142857142</v>
      </c>
      <c r="AN286" s="156">
        <f t="shared" si="137"/>
        <v>314.94285714285712</v>
      </c>
      <c r="AO286" s="156">
        <f t="shared" si="138"/>
        <v>246.04910714285714</v>
      </c>
      <c r="AP286" s="156">
        <f t="shared" si="139"/>
        <v>246.04910714285714</v>
      </c>
      <c r="AQ286" s="160">
        <f t="shared" si="140"/>
        <v>241.12812499999998</v>
      </c>
      <c r="AR286" s="156">
        <f t="shared" si="141"/>
        <v>238.1755357142857</v>
      </c>
      <c r="AS286" s="156">
        <f t="shared" si="142"/>
        <v>236.20714285714283</v>
      </c>
      <c r="AT286" s="156">
        <f t="shared" si="143"/>
        <v>246.04910714285714</v>
      </c>
      <c r="AU286" s="156">
        <f t="shared" si="144"/>
        <v>218.49160714285713</v>
      </c>
      <c r="AV286" s="156">
        <f t="shared" si="145"/>
        <v>231.2861607142857</v>
      </c>
    </row>
    <row r="287" spans="1:48" x14ac:dyDescent="0.3">
      <c r="A287" s="124">
        <v>42491</v>
      </c>
      <c r="B287" s="170">
        <f>_xll.GetPrice(B$2,  , "Mid", EOMONTH($A287, 0))</f>
        <v>250</v>
      </c>
      <c r="C287" s="151">
        <f>_xll.GetPrice(C$2,  , "Mid", EOMONTH($A287, 0))</f>
        <v>240</v>
      </c>
      <c r="D287" s="126">
        <f t="shared" si="146"/>
        <v>-10</v>
      </c>
      <c r="E287" s="151">
        <f>_xll.GetPrice(E$2,  , "Mid", EOMONTH($A287, 0))</f>
        <v>230</v>
      </c>
      <c r="F287" s="127">
        <f t="shared" si="147"/>
        <v>-20</v>
      </c>
      <c r="G287" s="151">
        <f>_xll.GetPrice(G$2,  , "Mid", EOMONTH($A287, 0))</f>
        <v>260</v>
      </c>
      <c r="H287" s="127">
        <f t="shared" si="148"/>
        <v>10</v>
      </c>
      <c r="I287" s="151">
        <f>_xll.GetPrice(I$2,  , "Mid", EOMONTH($A287, 0))</f>
        <v>280</v>
      </c>
      <c r="J287" s="127">
        <f t="shared" si="149"/>
        <v>30</v>
      </c>
      <c r="K287" s="151">
        <f>_xll.GetPrice(K$2,  , "Mid", EOMONTH($A287, 0))</f>
        <v>350</v>
      </c>
      <c r="L287" s="127">
        <f t="shared" si="150"/>
        <v>100</v>
      </c>
      <c r="M287" s="151">
        <f>_xll.GetPrice(M$2,  , "Mid", EOMONTH($A287, 0))</f>
        <v>275</v>
      </c>
      <c r="N287" s="127">
        <f t="shared" si="151"/>
        <v>45</v>
      </c>
      <c r="O287" s="127">
        <f t="shared" si="152"/>
        <v>-5</v>
      </c>
      <c r="P287" s="151">
        <f>_xll.GetPrice(P$2,  , "Mid", EOMONTH($A287, 0))</f>
        <v>290</v>
      </c>
      <c r="Q287" s="127">
        <f t="shared" si="153"/>
        <v>30</v>
      </c>
      <c r="R287" s="127">
        <f t="shared" si="154"/>
        <v>10</v>
      </c>
      <c r="S287" s="170">
        <f>_xll.GetPrice(S$2,  , "Mid", EOMONTH($A287, 0))</f>
        <v>275</v>
      </c>
      <c r="T287" s="126">
        <f t="shared" si="155"/>
        <v>25</v>
      </c>
      <c r="U287" s="151">
        <f>_xll.GetPrice(U$2,  , "Mid", EOMONTH($A287, 0))</f>
        <v>272</v>
      </c>
      <c r="V287" s="127">
        <f t="shared" si="156"/>
        <v>42</v>
      </c>
      <c r="W287" s="127">
        <f t="shared" si="157"/>
        <v>-3</v>
      </c>
      <c r="X287" s="151">
        <f>_xll.GetPrice(X$2,  , "Mid", EOMONTH($A287, 0))</f>
        <v>290</v>
      </c>
      <c r="Y287" s="127">
        <f t="shared" si="158"/>
        <v>30</v>
      </c>
      <c r="Z287" s="127">
        <f t="shared" si="159"/>
        <v>15</v>
      </c>
      <c r="AA287" s="151">
        <f>_xll.GetPrice(AA$2,  , "Mid", EOMONTH($A287, 0))</f>
        <v>280</v>
      </c>
      <c r="AB287" s="127">
        <f t="shared" si="160"/>
        <v>5</v>
      </c>
      <c r="AC287" s="151">
        <f>_xll.GetPrice(AC$2,  , "Mid", EOMONTH($A287, 0))</f>
        <v>252</v>
      </c>
      <c r="AD287" s="127">
        <f t="shared" si="161"/>
        <v>-20</v>
      </c>
      <c r="AE287" s="127">
        <f t="shared" si="162"/>
        <v>-28</v>
      </c>
      <c r="AF287" s="151">
        <f>_xll.GetPrice(AF$2,  , "Mid", EOMONTH($A287, 0))</f>
        <v>290</v>
      </c>
      <c r="AG287" s="127">
        <f t="shared" si="163"/>
        <v>0</v>
      </c>
      <c r="AH287" s="127">
        <f t="shared" si="164"/>
        <v>38</v>
      </c>
      <c r="AI287" s="157">
        <f t="shared" si="132"/>
        <v>246.04910714285714</v>
      </c>
      <c r="AJ287" s="156">
        <f t="shared" si="133"/>
        <v>236.20714285714283</v>
      </c>
      <c r="AK287" s="156">
        <f t="shared" si="134"/>
        <v>226.36517857142854</v>
      </c>
      <c r="AL287" s="156">
        <f t="shared" si="135"/>
        <v>255.89107142857142</v>
      </c>
      <c r="AM287" s="156">
        <f t="shared" si="136"/>
        <v>275.57499999999999</v>
      </c>
      <c r="AN287" s="156">
        <f t="shared" si="137"/>
        <v>344.46875</v>
      </c>
      <c r="AO287" s="156">
        <f t="shared" si="138"/>
        <v>270.65401785714283</v>
      </c>
      <c r="AP287" s="156">
        <f t="shared" si="139"/>
        <v>285.4169642857143</v>
      </c>
      <c r="AQ287" s="160">
        <f t="shared" si="140"/>
        <v>270.65401785714283</v>
      </c>
      <c r="AR287" s="156">
        <f t="shared" si="141"/>
        <v>267.70142857142855</v>
      </c>
      <c r="AS287" s="156">
        <f t="shared" si="142"/>
        <v>285.4169642857143</v>
      </c>
      <c r="AT287" s="156">
        <f t="shared" si="143"/>
        <v>275.57499999999999</v>
      </c>
      <c r="AU287" s="156">
        <f t="shared" si="144"/>
        <v>248.01749999999998</v>
      </c>
      <c r="AV287" s="156">
        <f t="shared" si="145"/>
        <v>285.4169642857143</v>
      </c>
    </row>
    <row r="288" spans="1:48" x14ac:dyDescent="0.3">
      <c r="A288" s="124">
        <v>42522</v>
      </c>
      <c r="B288" s="170">
        <f>_xll.GetPrice(B$2,  , "Mid", EOMONTH($A288, 0))</f>
        <v>230</v>
      </c>
      <c r="C288" s="151">
        <f>_xll.GetPrice(C$2,  , "Mid", EOMONTH($A288, 0))</f>
        <v>220</v>
      </c>
      <c r="D288" s="126">
        <f t="shared" si="146"/>
        <v>-10</v>
      </c>
      <c r="E288" s="151">
        <f>_xll.GetPrice(E$2,  , "Mid", EOMONTH($A288, 0))</f>
        <v>215</v>
      </c>
      <c r="F288" s="127">
        <f t="shared" si="147"/>
        <v>-15</v>
      </c>
      <c r="G288" s="151">
        <f>_xll.GetPrice(G$2,  , "Mid", EOMONTH($A288, 0))</f>
        <v>209</v>
      </c>
      <c r="H288" s="127">
        <f t="shared" si="148"/>
        <v>-21</v>
      </c>
      <c r="I288" s="151">
        <f>_xll.GetPrice(I$2,  , "Mid", EOMONTH($A288, 0))</f>
        <v>250</v>
      </c>
      <c r="J288" s="127">
        <f t="shared" si="149"/>
        <v>20</v>
      </c>
      <c r="K288" s="151">
        <f>_xll.GetPrice(K$2,  , "Mid", EOMONTH($A288, 0))</f>
        <v>332</v>
      </c>
      <c r="L288" s="127">
        <f t="shared" si="150"/>
        <v>102</v>
      </c>
      <c r="M288" s="151">
        <f>_xll.GetPrice(M$2,  , "Mid", EOMONTH($A288, 0))</f>
        <v>255</v>
      </c>
      <c r="N288" s="127">
        <f t="shared" si="151"/>
        <v>40</v>
      </c>
      <c r="O288" s="127">
        <f t="shared" si="152"/>
        <v>5</v>
      </c>
      <c r="P288" s="151">
        <f>_xll.GetPrice(P$2,  , "Mid", EOMONTH($A288, 0))</f>
        <v>240</v>
      </c>
      <c r="Q288" s="127">
        <f t="shared" si="153"/>
        <v>31</v>
      </c>
      <c r="R288" s="127">
        <f t="shared" si="154"/>
        <v>-10</v>
      </c>
      <c r="S288" s="170">
        <f>_xll.GetPrice(S$2,  , "Mid", EOMONTH($A288, 0))</f>
        <v>275</v>
      </c>
      <c r="T288" s="126">
        <f t="shared" si="155"/>
        <v>45</v>
      </c>
      <c r="U288" s="151">
        <f>_xll.GetPrice(U$2,  , "Mid", EOMONTH($A288, 0))</f>
        <v>272</v>
      </c>
      <c r="V288" s="127">
        <f t="shared" si="156"/>
        <v>57</v>
      </c>
      <c r="W288" s="127">
        <f t="shared" si="157"/>
        <v>-3</v>
      </c>
      <c r="X288" s="151">
        <f>_xll.GetPrice(X$2,  , "Mid", EOMONTH($A288, 0))</f>
        <v>260</v>
      </c>
      <c r="Y288" s="127">
        <f t="shared" si="158"/>
        <v>51</v>
      </c>
      <c r="Z288" s="127">
        <f t="shared" si="159"/>
        <v>-15</v>
      </c>
      <c r="AA288" s="151">
        <f>_xll.GetPrice(AA$2,  , "Mid", EOMONTH($A288, 0))</f>
        <v>280</v>
      </c>
      <c r="AB288" s="127">
        <f t="shared" si="160"/>
        <v>5</v>
      </c>
      <c r="AC288" s="151">
        <f>_xll.GetPrice(AC$2,  , "Mid", EOMONTH($A288, 0))</f>
        <v>252</v>
      </c>
      <c r="AD288" s="127">
        <f t="shared" si="161"/>
        <v>-20</v>
      </c>
      <c r="AE288" s="127">
        <f t="shared" si="162"/>
        <v>-28</v>
      </c>
      <c r="AF288" s="151">
        <f>_xll.GetPrice(AF$2,  , "Mid", EOMONTH($A288, 0))</f>
        <v>260</v>
      </c>
      <c r="AG288" s="127">
        <f t="shared" si="163"/>
        <v>0</v>
      </c>
      <c r="AH288" s="127">
        <f t="shared" si="164"/>
        <v>8</v>
      </c>
      <c r="AI288" s="157">
        <f t="shared" si="132"/>
        <v>226.36517857142854</v>
      </c>
      <c r="AJ288" s="156">
        <f t="shared" si="133"/>
        <v>216.52321428571426</v>
      </c>
      <c r="AK288" s="156">
        <f t="shared" si="134"/>
        <v>211.60223214285713</v>
      </c>
      <c r="AL288" s="156">
        <f t="shared" si="135"/>
        <v>205.69705357142857</v>
      </c>
      <c r="AM288" s="156">
        <f t="shared" si="136"/>
        <v>246.04910714285714</v>
      </c>
      <c r="AN288" s="156">
        <f t="shared" si="137"/>
        <v>326.75321428571425</v>
      </c>
      <c r="AO288" s="156">
        <f t="shared" si="138"/>
        <v>250.97008928571427</v>
      </c>
      <c r="AP288" s="156">
        <f t="shared" si="139"/>
        <v>236.20714285714283</v>
      </c>
      <c r="AQ288" s="160">
        <f t="shared" si="140"/>
        <v>270.65401785714283</v>
      </c>
      <c r="AR288" s="156">
        <f t="shared" si="141"/>
        <v>267.70142857142855</v>
      </c>
      <c r="AS288" s="156">
        <f t="shared" si="142"/>
        <v>255.89107142857142</v>
      </c>
      <c r="AT288" s="156">
        <f t="shared" si="143"/>
        <v>275.57499999999999</v>
      </c>
      <c r="AU288" s="156">
        <f t="shared" si="144"/>
        <v>248.01749999999998</v>
      </c>
      <c r="AV288" s="156">
        <f t="shared" si="145"/>
        <v>255.89107142857142</v>
      </c>
    </row>
    <row r="289" spans="1:48" x14ac:dyDescent="0.3">
      <c r="A289" s="124">
        <v>42552</v>
      </c>
      <c r="B289" s="170">
        <f>_xll.GetPrice(B$2,  , "Mid", EOMONTH($A289, 0))</f>
        <v>220</v>
      </c>
      <c r="C289" s="151">
        <f>_xll.GetPrice(C$2,  , "Mid", EOMONTH($A289, 0))</f>
        <v>210</v>
      </c>
      <c r="D289" s="126">
        <f t="shared" si="146"/>
        <v>-10</v>
      </c>
      <c r="E289" s="151">
        <f>_xll.GetPrice(E$2,  , "Mid", EOMONTH($A289, 0))</f>
        <v>208</v>
      </c>
      <c r="F289" s="127">
        <f t="shared" si="147"/>
        <v>-12</v>
      </c>
      <c r="G289" s="151">
        <f>_xll.GetPrice(G$2,  , "Mid", EOMONTH($A289, 0))</f>
        <v>190</v>
      </c>
      <c r="H289" s="127">
        <f t="shared" si="148"/>
        <v>-30</v>
      </c>
      <c r="I289" s="151">
        <f>_xll.GetPrice(I$2,  , "Mid", EOMONTH($A289, 0))</f>
        <v>240</v>
      </c>
      <c r="J289" s="127">
        <f t="shared" si="149"/>
        <v>20</v>
      </c>
      <c r="K289" s="151">
        <f>_xll.GetPrice(K$2,  , "Mid", EOMONTH($A289, 0))</f>
        <v>322</v>
      </c>
      <c r="L289" s="127">
        <f t="shared" si="150"/>
        <v>102</v>
      </c>
      <c r="M289" s="151">
        <f>_xll.GetPrice(M$2,  , "Mid", EOMONTH($A289, 0))</f>
        <v>245</v>
      </c>
      <c r="N289" s="127">
        <f t="shared" si="151"/>
        <v>37</v>
      </c>
      <c r="O289" s="127">
        <f t="shared" si="152"/>
        <v>5</v>
      </c>
      <c r="P289" s="151">
        <f>_xll.GetPrice(P$2,  , "Mid", EOMONTH($A289, 0))</f>
        <v>223</v>
      </c>
      <c r="Q289" s="127">
        <f t="shared" si="153"/>
        <v>33</v>
      </c>
      <c r="R289" s="127">
        <f t="shared" si="154"/>
        <v>-17</v>
      </c>
      <c r="S289" s="170">
        <f>_xll.GetPrice(S$2,  , "Mid", EOMONTH($A289, 0))</f>
        <v>275</v>
      </c>
      <c r="T289" s="126">
        <f t="shared" si="155"/>
        <v>55</v>
      </c>
      <c r="U289" s="151">
        <f>_xll.GetPrice(U$2,  , "Mid", EOMONTH($A289, 0))</f>
        <v>272</v>
      </c>
      <c r="V289" s="127">
        <f t="shared" si="156"/>
        <v>64</v>
      </c>
      <c r="W289" s="127">
        <f t="shared" si="157"/>
        <v>-3</v>
      </c>
      <c r="X289" s="151">
        <f>_xll.GetPrice(X$2,  , "Mid", EOMONTH($A289, 0))</f>
        <v>260</v>
      </c>
      <c r="Y289" s="127">
        <f t="shared" si="158"/>
        <v>70</v>
      </c>
      <c r="Z289" s="127">
        <f t="shared" si="159"/>
        <v>-15</v>
      </c>
      <c r="AA289" s="151">
        <f>_xll.GetPrice(AA$2,  , "Mid", EOMONTH($A289, 0))</f>
        <v>280</v>
      </c>
      <c r="AB289" s="127">
        <f t="shared" si="160"/>
        <v>5</v>
      </c>
      <c r="AC289" s="151">
        <f>_xll.GetPrice(AC$2,  , "Mid", EOMONTH($A289, 0))</f>
        <v>252</v>
      </c>
      <c r="AD289" s="127">
        <f t="shared" si="161"/>
        <v>-20</v>
      </c>
      <c r="AE289" s="127">
        <f t="shared" si="162"/>
        <v>-28</v>
      </c>
      <c r="AF289" s="151">
        <f>_xll.GetPrice(AF$2,  , "Mid", EOMONTH($A289, 0))</f>
        <v>260</v>
      </c>
      <c r="AG289" s="127">
        <f t="shared" si="163"/>
        <v>0</v>
      </c>
      <c r="AH289" s="127">
        <f t="shared" si="164"/>
        <v>8</v>
      </c>
      <c r="AI289" s="157">
        <f t="shared" si="132"/>
        <v>216.52321428571426</v>
      </c>
      <c r="AJ289" s="156">
        <f t="shared" si="133"/>
        <v>206.68124999999998</v>
      </c>
      <c r="AK289" s="156">
        <f t="shared" si="134"/>
        <v>204.71285714285713</v>
      </c>
      <c r="AL289" s="156">
        <f t="shared" si="135"/>
        <v>186.99732142857144</v>
      </c>
      <c r="AM289" s="156">
        <f t="shared" si="136"/>
        <v>236.20714285714283</v>
      </c>
      <c r="AN289" s="156">
        <f t="shared" si="137"/>
        <v>316.91124999999994</v>
      </c>
      <c r="AO289" s="156">
        <f t="shared" si="138"/>
        <v>241.12812499999998</v>
      </c>
      <c r="AP289" s="156">
        <f t="shared" si="139"/>
        <v>219.47580357142854</v>
      </c>
      <c r="AQ289" s="160">
        <f t="shared" si="140"/>
        <v>270.65401785714283</v>
      </c>
      <c r="AR289" s="156">
        <f t="shared" si="141"/>
        <v>267.70142857142855</v>
      </c>
      <c r="AS289" s="156">
        <f t="shared" si="142"/>
        <v>255.89107142857142</v>
      </c>
      <c r="AT289" s="156">
        <f t="shared" si="143"/>
        <v>275.57499999999999</v>
      </c>
      <c r="AU289" s="156">
        <f t="shared" si="144"/>
        <v>248.01749999999998</v>
      </c>
      <c r="AV289" s="156">
        <f t="shared" si="145"/>
        <v>255.89107142857142</v>
      </c>
    </row>
    <row r="290" spans="1:48" x14ac:dyDescent="0.3">
      <c r="A290" s="124">
        <v>42583</v>
      </c>
      <c r="B290" s="170">
        <f>_xll.GetPrice(B$2,  , "Mid", EOMONTH($A290, 0))</f>
        <v>220</v>
      </c>
      <c r="C290" s="151">
        <f>_xll.GetPrice(C$2,  , "Mid", EOMONTH($A290, 0))</f>
        <v>210</v>
      </c>
      <c r="D290" s="126">
        <f t="shared" si="146"/>
        <v>-10</v>
      </c>
      <c r="E290" s="151">
        <f>_xll.GetPrice(E$2,  , "Mid", EOMONTH($A290, 0))</f>
        <v>218</v>
      </c>
      <c r="F290" s="127">
        <f t="shared" si="147"/>
        <v>-2</v>
      </c>
      <c r="G290" s="151">
        <f>_xll.GetPrice(G$2,  , "Mid", EOMONTH($A290, 0))</f>
        <v>190</v>
      </c>
      <c r="H290" s="127">
        <f t="shared" si="148"/>
        <v>-30</v>
      </c>
      <c r="I290" s="151">
        <f>_xll.GetPrice(I$2,  , "Mid", EOMONTH($A290, 0))</f>
        <v>240</v>
      </c>
      <c r="J290" s="127">
        <f t="shared" si="149"/>
        <v>20</v>
      </c>
      <c r="K290" s="151">
        <f>_xll.GetPrice(K$2,  , "Mid", EOMONTH($A290, 0))</f>
        <v>322</v>
      </c>
      <c r="L290" s="127">
        <f t="shared" si="150"/>
        <v>102</v>
      </c>
      <c r="M290" s="151">
        <f>_xll.GetPrice(M$2,  , "Mid", EOMONTH($A290, 0))</f>
        <v>245</v>
      </c>
      <c r="N290" s="127">
        <f t="shared" si="151"/>
        <v>27</v>
      </c>
      <c r="O290" s="127">
        <f t="shared" si="152"/>
        <v>5</v>
      </c>
      <c r="P290" s="151">
        <f>_xll.GetPrice(P$2,  , "Mid", EOMONTH($A290, 0))</f>
        <v>215</v>
      </c>
      <c r="Q290" s="127">
        <f t="shared" si="153"/>
        <v>25</v>
      </c>
      <c r="R290" s="127">
        <f t="shared" si="154"/>
        <v>-25</v>
      </c>
      <c r="S290" s="170">
        <f>_xll.GetPrice(S$2,  , "Mid", EOMONTH($A290, 0))</f>
        <v>265</v>
      </c>
      <c r="T290" s="126">
        <f t="shared" si="155"/>
        <v>45</v>
      </c>
      <c r="U290" s="151">
        <f>_xll.GetPrice(U$2,  , "Mid", EOMONTH($A290, 0))</f>
        <v>262</v>
      </c>
      <c r="V290" s="127">
        <f t="shared" si="156"/>
        <v>44</v>
      </c>
      <c r="W290" s="127">
        <f t="shared" si="157"/>
        <v>-3</v>
      </c>
      <c r="X290" s="151">
        <f>_xll.GetPrice(X$2,  , "Mid", EOMONTH($A290, 0))</f>
        <v>260</v>
      </c>
      <c r="Y290" s="127">
        <f t="shared" si="158"/>
        <v>70</v>
      </c>
      <c r="Z290" s="127">
        <f t="shared" si="159"/>
        <v>-5</v>
      </c>
      <c r="AA290" s="151">
        <f>_xll.GetPrice(AA$2,  , "Mid", EOMONTH($A290, 0))</f>
        <v>270</v>
      </c>
      <c r="AB290" s="127">
        <f t="shared" si="160"/>
        <v>5</v>
      </c>
      <c r="AC290" s="151">
        <f>_xll.GetPrice(AC$2,  , "Mid", EOMONTH($A290, 0))</f>
        <v>242</v>
      </c>
      <c r="AD290" s="127">
        <f t="shared" si="161"/>
        <v>-20</v>
      </c>
      <c r="AE290" s="127">
        <f t="shared" si="162"/>
        <v>-28</v>
      </c>
      <c r="AF290" s="151">
        <f>_xll.GetPrice(AF$2,  , "Mid", EOMONTH($A290, 0))</f>
        <v>260</v>
      </c>
      <c r="AG290" s="127">
        <f t="shared" si="163"/>
        <v>0</v>
      </c>
      <c r="AH290" s="127">
        <f t="shared" si="164"/>
        <v>18</v>
      </c>
      <c r="AI290" s="157">
        <f t="shared" si="132"/>
        <v>216.52321428571426</v>
      </c>
      <c r="AJ290" s="156">
        <f t="shared" si="133"/>
        <v>206.68124999999998</v>
      </c>
      <c r="AK290" s="156">
        <f t="shared" si="134"/>
        <v>214.55482142857142</v>
      </c>
      <c r="AL290" s="156">
        <f t="shared" si="135"/>
        <v>186.99732142857144</v>
      </c>
      <c r="AM290" s="156">
        <f t="shared" si="136"/>
        <v>236.20714285714283</v>
      </c>
      <c r="AN290" s="156">
        <f t="shared" si="137"/>
        <v>316.91124999999994</v>
      </c>
      <c r="AO290" s="156">
        <f t="shared" si="138"/>
        <v>241.12812499999998</v>
      </c>
      <c r="AP290" s="156">
        <f t="shared" si="139"/>
        <v>211.60223214285713</v>
      </c>
      <c r="AQ290" s="160">
        <f t="shared" si="140"/>
        <v>260.81205357142858</v>
      </c>
      <c r="AR290" s="156">
        <f t="shared" si="141"/>
        <v>257.8594642857143</v>
      </c>
      <c r="AS290" s="156">
        <f t="shared" si="142"/>
        <v>255.89107142857142</v>
      </c>
      <c r="AT290" s="156">
        <f t="shared" si="143"/>
        <v>265.73303571428573</v>
      </c>
      <c r="AU290" s="156">
        <f t="shared" si="144"/>
        <v>238.1755357142857</v>
      </c>
      <c r="AV290" s="156">
        <f t="shared" si="145"/>
        <v>255.89107142857142</v>
      </c>
    </row>
    <row r="291" spans="1:48" x14ac:dyDescent="0.3">
      <c r="A291" s="124">
        <v>42614</v>
      </c>
      <c r="B291" s="170">
        <f>_xll.GetPrice(B$2,  , "Mid", EOMONTH($A291, 0))</f>
        <v>200</v>
      </c>
      <c r="C291" s="151">
        <f>_xll.GetPrice(C$2,  , "Mid", EOMONTH($A291, 0))</f>
        <v>190</v>
      </c>
      <c r="D291" s="126">
        <f t="shared" si="146"/>
        <v>-10</v>
      </c>
      <c r="E291" s="151">
        <f>_xll.GetPrice(E$2,  , "Mid", EOMONTH($A291, 0))</f>
        <v>203</v>
      </c>
      <c r="F291" s="127">
        <f t="shared" si="147"/>
        <v>3</v>
      </c>
      <c r="G291" s="151">
        <f>_xll.GetPrice(G$2,  , "Mid", EOMONTH($A291, 0))</f>
        <v>175</v>
      </c>
      <c r="H291" s="127">
        <f t="shared" si="148"/>
        <v>-25</v>
      </c>
      <c r="I291" s="151">
        <f>_xll.GetPrice(I$2,  , "Mid", EOMONTH($A291, 0))</f>
        <v>218</v>
      </c>
      <c r="J291" s="127">
        <f t="shared" si="149"/>
        <v>18</v>
      </c>
      <c r="K291" s="151">
        <f>_xll.GetPrice(K$2,  , "Mid", EOMONTH($A291, 0))</f>
        <v>304</v>
      </c>
      <c r="L291" s="127">
        <f t="shared" si="150"/>
        <v>104</v>
      </c>
      <c r="M291" s="151">
        <f>_xll.GetPrice(M$2,  , "Mid", EOMONTH($A291, 0))</f>
        <v>225</v>
      </c>
      <c r="N291" s="127">
        <f t="shared" si="151"/>
        <v>22</v>
      </c>
      <c r="O291" s="127">
        <f t="shared" si="152"/>
        <v>7</v>
      </c>
      <c r="P291" s="151">
        <f>_xll.GetPrice(P$2,  , "Mid", EOMONTH($A291, 0))</f>
        <v>205</v>
      </c>
      <c r="Q291" s="127">
        <f t="shared" si="153"/>
        <v>30</v>
      </c>
      <c r="R291" s="127">
        <f t="shared" si="154"/>
        <v>-13</v>
      </c>
      <c r="S291" s="170">
        <f>_xll.GetPrice(S$2,  , "Mid", EOMONTH($A291, 0))</f>
        <v>235</v>
      </c>
      <c r="T291" s="126">
        <f t="shared" si="155"/>
        <v>35</v>
      </c>
      <c r="U291" s="151">
        <f>_xll.GetPrice(U$2,  , "Mid", EOMONTH($A291, 0))</f>
        <v>232</v>
      </c>
      <c r="V291" s="127">
        <f t="shared" si="156"/>
        <v>29</v>
      </c>
      <c r="W291" s="127">
        <f t="shared" si="157"/>
        <v>-3</v>
      </c>
      <c r="X291" s="151">
        <f>_xll.GetPrice(X$2,  , "Mid", EOMONTH($A291, 0))</f>
        <v>230</v>
      </c>
      <c r="Y291" s="127">
        <f t="shared" si="158"/>
        <v>55</v>
      </c>
      <c r="Z291" s="127">
        <f t="shared" si="159"/>
        <v>-5</v>
      </c>
      <c r="AA291" s="151">
        <f>_xll.GetPrice(AA$2,  , "Mid", EOMONTH($A291, 0))</f>
        <v>240</v>
      </c>
      <c r="AB291" s="127">
        <f t="shared" si="160"/>
        <v>5</v>
      </c>
      <c r="AC291" s="151">
        <f>_xll.GetPrice(AC$2,  , "Mid", EOMONTH($A291, 0))</f>
        <v>212</v>
      </c>
      <c r="AD291" s="127">
        <f t="shared" si="161"/>
        <v>-20</v>
      </c>
      <c r="AE291" s="127">
        <f t="shared" si="162"/>
        <v>-28</v>
      </c>
      <c r="AF291" s="151">
        <f>_xll.GetPrice(AF$2,  , "Mid", EOMONTH($A291, 0))</f>
        <v>230</v>
      </c>
      <c r="AG291" s="127">
        <f t="shared" si="163"/>
        <v>0</v>
      </c>
      <c r="AH291" s="127">
        <f t="shared" si="164"/>
        <v>18</v>
      </c>
      <c r="AI291" s="157">
        <f t="shared" si="132"/>
        <v>196.83928571428572</v>
      </c>
      <c r="AJ291" s="156">
        <f t="shared" si="133"/>
        <v>186.99732142857144</v>
      </c>
      <c r="AK291" s="156">
        <f t="shared" si="134"/>
        <v>199.79187499999998</v>
      </c>
      <c r="AL291" s="156">
        <f t="shared" si="135"/>
        <v>172.234375</v>
      </c>
      <c r="AM291" s="156">
        <f t="shared" si="136"/>
        <v>214.55482142857142</v>
      </c>
      <c r="AN291" s="156">
        <f t="shared" si="137"/>
        <v>299.19571428571425</v>
      </c>
      <c r="AO291" s="156">
        <f t="shared" si="138"/>
        <v>221.44419642857142</v>
      </c>
      <c r="AP291" s="156">
        <f t="shared" si="139"/>
        <v>201.76026785714285</v>
      </c>
      <c r="AQ291" s="160">
        <f t="shared" si="140"/>
        <v>231.2861607142857</v>
      </c>
      <c r="AR291" s="156">
        <f t="shared" si="141"/>
        <v>228.33357142857145</v>
      </c>
      <c r="AS291" s="156">
        <f t="shared" si="142"/>
        <v>226.36517857142854</v>
      </c>
      <c r="AT291" s="156">
        <f t="shared" si="143"/>
        <v>236.20714285714283</v>
      </c>
      <c r="AU291" s="156">
        <f t="shared" si="144"/>
        <v>208.64964285714285</v>
      </c>
      <c r="AV291" s="156">
        <f t="shared" si="145"/>
        <v>226.36517857142854</v>
      </c>
    </row>
    <row r="292" spans="1:48" x14ac:dyDescent="0.3">
      <c r="A292" s="124">
        <v>42644</v>
      </c>
      <c r="B292" s="170">
        <f>_xll.GetPrice(B$2,  , "Mid", EOMONTH($A292, 0))</f>
        <v>180</v>
      </c>
      <c r="C292" s="151">
        <f>_xll.GetPrice(C$2,  , "Mid", EOMONTH($A292, 0))</f>
        <v>170</v>
      </c>
      <c r="D292" s="126">
        <f t="shared" si="146"/>
        <v>-10</v>
      </c>
      <c r="E292" s="151">
        <f>_xll.GetPrice(E$2,  , "Mid", EOMONTH($A292, 0))</f>
        <v>188</v>
      </c>
      <c r="F292" s="127">
        <f t="shared" si="147"/>
        <v>8</v>
      </c>
      <c r="G292" s="151">
        <f>_xll.GetPrice(G$2,  , "Mid", EOMONTH($A292, 0))</f>
        <v>161</v>
      </c>
      <c r="H292" s="127">
        <f t="shared" si="148"/>
        <v>-19</v>
      </c>
      <c r="I292" s="151">
        <f>_xll.GetPrice(I$2,  , "Mid", EOMONTH($A292, 0))</f>
        <v>198</v>
      </c>
      <c r="J292" s="127">
        <f t="shared" si="149"/>
        <v>18</v>
      </c>
      <c r="K292" s="151">
        <f>_xll.GetPrice(K$2,  , "Mid", EOMONTH($A292, 0))</f>
        <v>284</v>
      </c>
      <c r="L292" s="127">
        <f t="shared" si="150"/>
        <v>104</v>
      </c>
      <c r="M292" s="151">
        <f>_xll.GetPrice(M$2,  , "Mid", EOMONTH($A292, 0))</f>
        <v>207</v>
      </c>
      <c r="N292" s="127">
        <f t="shared" si="151"/>
        <v>19</v>
      </c>
      <c r="O292" s="127">
        <f t="shared" si="152"/>
        <v>9</v>
      </c>
      <c r="P292" s="151">
        <f>_xll.GetPrice(P$2,  , "Mid", EOMONTH($A292, 0))</f>
        <v>185</v>
      </c>
      <c r="Q292" s="127">
        <f t="shared" si="153"/>
        <v>24</v>
      </c>
      <c r="R292" s="127">
        <f t="shared" si="154"/>
        <v>-13</v>
      </c>
      <c r="S292" s="170">
        <f>_xll.GetPrice(S$2,  , "Mid", EOMONTH($A292, 0))</f>
        <v>205</v>
      </c>
      <c r="T292" s="126">
        <f t="shared" si="155"/>
        <v>25</v>
      </c>
      <c r="U292" s="151">
        <f>_xll.GetPrice(U$2,  , "Mid", EOMONTH($A292, 0))</f>
        <v>202</v>
      </c>
      <c r="V292" s="127">
        <f t="shared" si="156"/>
        <v>14</v>
      </c>
      <c r="W292" s="127">
        <f t="shared" si="157"/>
        <v>-3</v>
      </c>
      <c r="X292" s="151">
        <f>_xll.GetPrice(X$2,  , "Mid", EOMONTH($A292, 0))</f>
        <v>200</v>
      </c>
      <c r="Y292" s="127">
        <f t="shared" si="158"/>
        <v>39</v>
      </c>
      <c r="Z292" s="127">
        <f t="shared" si="159"/>
        <v>-5</v>
      </c>
      <c r="AA292" s="151">
        <f>_xll.GetPrice(AA$2,  , "Mid", EOMONTH($A292, 0))</f>
        <v>210</v>
      </c>
      <c r="AB292" s="127">
        <f t="shared" si="160"/>
        <v>5</v>
      </c>
      <c r="AC292" s="151">
        <f>_xll.GetPrice(AC$2,  , "Mid", EOMONTH($A292, 0))</f>
        <v>187</v>
      </c>
      <c r="AD292" s="127">
        <f t="shared" si="161"/>
        <v>-15</v>
      </c>
      <c r="AE292" s="127">
        <f t="shared" si="162"/>
        <v>-23</v>
      </c>
      <c r="AF292" s="151">
        <f>_xll.GetPrice(AF$2,  , "Mid", EOMONTH($A292, 0))</f>
        <v>200</v>
      </c>
      <c r="AG292" s="127">
        <f t="shared" si="163"/>
        <v>0</v>
      </c>
      <c r="AH292" s="127">
        <f t="shared" si="164"/>
        <v>13</v>
      </c>
      <c r="AI292" s="157">
        <f t="shared" si="132"/>
        <v>177.15535714285716</v>
      </c>
      <c r="AJ292" s="156">
        <f t="shared" si="133"/>
        <v>167.31339285714284</v>
      </c>
      <c r="AK292" s="156">
        <f t="shared" si="134"/>
        <v>185.02892857142854</v>
      </c>
      <c r="AL292" s="156">
        <f t="shared" si="135"/>
        <v>158.45562499999997</v>
      </c>
      <c r="AM292" s="156">
        <f t="shared" si="136"/>
        <v>194.87089285714285</v>
      </c>
      <c r="AN292" s="156">
        <f t="shared" si="137"/>
        <v>279.51178571428568</v>
      </c>
      <c r="AO292" s="156">
        <f t="shared" si="138"/>
        <v>203.72866071428572</v>
      </c>
      <c r="AP292" s="156">
        <f t="shared" si="139"/>
        <v>182.07633928571428</v>
      </c>
      <c r="AQ292" s="160">
        <f t="shared" si="140"/>
        <v>201.76026785714285</v>
      </c>
      <c r="AR292" s="156">
        <f t="shared" si="141"/>
        <v>198.80767857142857</v>
      </c>
      <c r="AS292" s="156">
        <f t="shared" si="142"/>
        <v>196.83928571428572</v>
      </c>
      <c r="AT292" s="156">
        <f t="shared" si="143"/>
        <v>206.68124999999998</v>
      </c>
      <c r="AU292" s="156">
        <f t="shared" si="144"/>
        <v>184.04473214285713</v>
      </c>
      <c r="AV292" s="156">
        <f t="shared" si="145"/>
        <v>196.83928571428572</v>
      </c>
    </row>
    <row r="293" spans="1:48" x14ac:dyDescent="0.3">
      <c r="A293" s="124">
        <v>42675</v>
      </c>
      <c r="B293" s="170">
        <f>_xll.GetPrice(B$2,  , "Mid", EOMONTH($A293, 0))</f>
        <v>205</v>
      </c>
      <c r="C293" s="151">
        <f>_xll.GetPrice(C$2,  , "Mid", EOMONTH($A293, 0))</f>
        <v>190</v>
      </c>
      <c r="D293" s="126">
        <f t="shared" si="146"/>
        <v>-15</v>
      </c>
      <c r="E293" s="151">
        <f>_xll.GetPrice(E$2,  , "Mid", EOMONTH($A293, 0))</f>
        <v>225</v>
      </c>
      <c r="F293" s="127">
        <f t="shared" si="147"/>
        <v>20</v>
      </c>
      <c r="G293" s="151">
        <f>_xll.GetPrice(G$2,  , "Mid", EOMONTH($A293, 0))</f>
        <v>191</v>
      </c>
      <c r="H293" s="127">
        <f t="shared" si="148"/>
        <v>-14</v>
      </c>
      <c r="I293" s="151">
        <f>_xll.GetPrice(I$2,  , "Mid", EOMONTH($A293, 0))</f>
        <v>228</v>
      </c>
      <c r="J293" s="127">
        <f t="shared" si="149"/>
        <v>23</v>
      </c>
      <c r="K293" s="151">
        <f>_xll.GetPrice(K$2,  , "Mid", EOMONTH($A293, 0))</f>
        <v>314</v>
      </c>
      <c r="L293" s="127">
        <f t="shared" si="150"/>
        <v>109</v>
      </c>
      <c r="M293" s="151">
        <f>_xll.GetPrice(M$2,  , "Mid", EOMONTH($A293, 0))</f>
        <v>241</v>
      </c>
      <c r="N293" s="127">
        <f t="shared" si="151"/>
        <v>16</v>
      </c>
      <c r="O293" s="127">
        <f t="shared" si="152"/>
        <v>13</v>
      </c>
      <c r="P293" s="151">
        <f>_xll.GetPrice(P$2,  , "Mid", EOMONTH($A293, 0))</f>
        <v>221</v>
      </c>
      <c r="Q293" s="127">
        <f t="shared" si="153"/>
        <v>30</v>
      </c>
      <c r="R293" s="127">
        <f t="shared" si="154"/>
        <v>-7</v>
      </c>
      <c r="S293" s="170">
        <f>_xll.GetPrice(S$2,  , "Mid", EOMONTH($A293, 0))</f>
        <v>235</v>
      </c>
      <c r="T293" s="126">
        <f t="shared" si="155"/>
        <v>30</v>
      </c>
      <c r="U293" s="151">
        <f>_xll.GetPrice(U$2,  , "Mid", EOMONTH($A293, 0))</f>
        <v>237</v>
      </c>
      <c r="V293" s="127">
        <f t="shared" si="156"/>
        <v>12</v>
      </c>
      <c r="W293" s="127">
        <f t="shared" si="157"/>
        <v>2</v>
      </c>
      <c r="X293" s="151">
        <f>_xll.GetPrice(X$2,  , "Mid", EOMONTH($A293, 0))</f>
        <v>220</v>
      </c>
      <c r="Y293" s="127">
        <f t="shared" si="158"/>
        <v>29</v>
      </c>
      <c r="Z293" s="127">
        <f t="shared" si="159"/>
        <v>-15</v>
      </c>
      <c r="AA293" s="151">
        <f>_xll.GetPrice(AA$2,  , "Mid", EOMONTH($A293, 0))</f>
        <v>240</v>
      </c>
      <c r="AB293" s="127">
        <f t="shared" si="160"/>
        <v>5</v>
      </c>
      <c r="AC293" s="151">
        <f>_xll.GetPrice(AC$2,  , "Mid", EOMONTH($A293, 0))</f>
        <v>222</v>
      </c>
      <c r="AD293" s="127">
        <f t="shared" si="161"/>
        <v>-15</v>
      </c>
      <c r="AE293" s="127">
        <f t="shared" si="162"/>
        <v>-18</v>
      </c>
      <c r="AF293" s="151">
        <f>_xll.GetPrice(AF$2,  , "Mid", EOMONTH($A293, 0))</f>
        <v>220</v>
      </c>
      <c r="AG293" s="127">
        <f t="shared" si="163"/>
        <v>0</v>
      </c>
      <c r="AH293" s="127">
        <f t="shared" si="164"/>
        <v>-2</v>
      </c>
      <c r="AI293" s="157">
        <f t="shared" si="132"/>
        <v>201.76026785714285</v>
      </c>
      <c r="AJ293" s="156">
        <f t="shared" si="133"/>
        <v>186.99732142857144</v>
      </c>
      <c r="AK293" s="156">
        <f t="shared" si="134"/>
        <v>221.44419642857142</v>
      </c>
      <c r="AL293" s="156">
        <f t="shared" si="135"/>
        <v>187.98151785714285</v>
      </c>
      <c r="AM293" s="156">
        <f t="shared" si="136"/>
        <v>224.3967857142857</v>
      </c>
      <c r="AN293" s="156">
        <f t="shared" si="137"/>
        <v>309.03767857142856</v>
      </c>
      <c r="AO293" s="156">
        <f t="shared" si="138"/>
        <v>237.19133928571429</v>
      </c>
      <c r="AP293" s="156">
        <f t="shared" si="139"/>
        <v>217.5074107142857</v>
      </c>
      <c r="AQ293" s="160">
        <f t="shared" si="140"/>
        <v>231.2861607142857</v>
      </c>
      <c r="AR293" s="156">
        <f t="shared" si="141"/>
        <v>233.25455357142857</v>
      </c>
      <c r="AS293" s="156">
        <f t="shared" si="142"/>
        <v>216.52321428571426</v>
      </c>
      <c r="AT293" s="156">
        <f t="shared" si="143"/>
        <v>236.20714285714283</v>
      </c>
      <c r="AU293" s="156">
        <f t="shared" si="144"/>
        <v>218.49160714285713</v>
      </c>
      <c r="AV293" s="156">
        <f t="shared" si="145"/>
        <v>216.52321428571426</v>
      </c>
    </row>
    <row r="294" spans="1:48" x14ac:dyDescent="0.3">
      <c r="A294" s="124">
        <v>42705</v>
      </c>
      <c r="B294" s="170">
        <f>_xll.GetPrice(B$2,  , "Mid", EOMONTH($A294, 0))</f>
        <v>245</v>
      </c>
      <c r="C294" s="151">
        <f>_xll.GetPrice(C$2,  , "Mid", EOMONTH($A294, 0))</f>
        <v>230</v>
      </c>
      <c r="D294" s="126">
        <f t="shared" si="146"/>
        <v>-15</v>
      </c>
      <c r="E294" s="151">
        <f>_xll.GetPrice(E$2,  , "Mid", EOMONTH($A294, 0))</f>
        <v>260</v>
      </c>
      <c r="F294" s="127">
        <f t="shared" si="147"/>
        <v>15</v>
      </c>
      <c r="G294" s="151">
        <f>_xll.GetPrice(G$2,  , "Mid", EOMONTH($A294, 0))</f>
        <v>240</v>
      </c>
      <c r="H294" s="127">
        <f t="shared" si="148"/>
        <v>-5</v>
      </c>
      <c r="I294" s="151">
        <f>_xll.GetPrice(I$2,  , "Mid", EOMONTH($A294, 0))</f>
        <v>270</v>
      </c>
      <c r="J294" s="127">
        <f t="shared" si="149"/>
        <v>25</v>
      </c>
      <c r="K294" s="151">
        <f>_xll.GetPrice(K$2,  , "Mid", EOMONTH($A294, 0))</f>
        <v>354</v>
      </c>
      <c r="L294" s="127">
        <f t="shared" si="150"/>
        <v>109</v>
      </c>
      <c r="M294" s="151">
        <f>_xll.GetPrice(M$2,  , "Mid", EOMONTH($A294, 0))</f>
        <v>285</v>
      </c>
      <c r="N294" s="127">
        <f t="shared" si="151"/>
        <v>25</v>
      </c>
      <c r="O294" s="127">
        <f t="shared" si="152"/>
        <v>15</v>
      </c>
      <c r="P294" s="151">
        <f>_xll.GetPrice(P$2,  , "Mid", EOMONTH($A294, 0))</f>
        <v>262</v>
      </c>
      <c r="Q294" s="127">
        <f t="shared" si="153"/>
        <v>22</v>
      </c>
      <c r="R294" s="127">
        <f t="shared" si="154"/>
        <v>-8</v>
      </c>
      <c r="S294" s="170">
        <f>_xll.GetPrice(S$2,  , "Mid", EOMONTH($A294, 0))</f>
        <v>275</v>
      </c>
      <c r="T294" s="126">
        <f t="shared" si="155"/>
        <v>30</v>
      </c>
      <c r="U294" s="151">
        <f>_xll.GetPrice(U$2,  , "Mid", EOMONTH($A294, 0))</f>
        <v>287</v>
      </c>
      <c r="V294" s="127">
        <f t="shared" si="156"/>
        <v>27</v>
      </c>
      <c r="W294" s="127">
        <f t="shared" si="157"/>
        <v>12</v>
      </c>
      <c r="X294" s="151">
        <f>_xll.GetPrice(X$2,  , "Mid", EOMONTH($A294, 0))</f>
        <v>265</v>
      </c>
      <c r="Y294" s="127">
        <f t="shared" si="158"/>
        <v>25</v>
      </c>
      <c r="Z294" s="127">
        <f t="shared" si="159"/>
        <v>-10</v>
      </c>
      <c r="AA294" s="151">
        <f>_xll.GetPrice(AA$2,  , "Mid", EOMONTH($A294, 0))</f>
        <v>280</v>
      </c>
      <c r="AB294" s="127">
        <f t="shared" si="160"/>
        <v>5</v>
      </c>
      <c r="AC294" s="151">
        <f>_xll.GetPrice(AC$2,  , "Mid", EOMONTH($A294, 0))</f>
        <v>272</v>
      </c>
      <c r="AD294" s="127">
        <f t="shared" si="161"/>
        <v>-15</v>
      </c>
      <c r="AE294" s="127">
        <f t="shared" si="162"/>
        <v>-8</v>
      </c>
      <c r="AF294" s="151">
        <f>_xll.GetPrice(AF$2,  , "Mid", EOMONTH($A294, 0))</f>
        <v>265</v>
      </c>
      <c r="AG294" s="127">
        <f t="shared" si="163"/>
        <v>0</v>
      </c>
      <c r="AH294" s="127">
        <f t="shared" si="164"/>
        <v>-7</v>
      </c>
      <c r="AI294" s="157">
        <f t="shared" si="132"/>
        <v>241.12812499999998</v>
      </c>
      <c r="AJ294" s="156">
        <f t="shared" si="133"/>
        <v>226.36517857142854</v>
      </c>
      <c r="AK294" s="156">
        <f t="shared" si="134"/>
        <v>255.89107142857142</v>
      </c>
      <c r="AL294" s="156">
        <f t="shared" si="135"/>
        <v>236.20714285714283</v>
      </c>
      <c r="AM294" s="156">
        <f t="shared" si="136"/>
        <v>265.73303571428573</v>
      </c>
      <c r="AN294" s="156">
        <f t="shared" si="137"/>
        <v>348.40553571428569</v>
      </c>
      <c r="AO294" s="156">
        <f t="shared" si="138"/>
        <v>280.49598214285709</v>
      </c>
      <c r="AP294" s="156">
        <f t="shared" si="139"/>
        <v>257.8594642857143</v>
      </c>
      <c r="AQ294" s="160">
        <f t="shared" si="140"/>
        <v>270.65401785714283</v>
      </c>
      <c r="AR294" s="156">
        <f t="shared" si="141"/>
        <v>282.46437499999996</v>
      </c>
      <c r="AS294" s="156">
        <f t="shared" si="142"/>
        <v>260.81205357142858</v>
      </c>
      <c r="AT294" s="156">
        <f t="shared" si="143"/>
        <v>275.57499999999999</v>
      </c>
      <c r="AU294" s="156">
        <f t="shared" si="144"/>
        <v>267.70142857142855</v>
      </c>
      <c r="AV294" s="156">
        <f t="shared" si="145"/>
        <v>260.81205357142858</v>
      </c>
    </row>
    <row r="295" spans="1:48" x14ac:dyDescent="0.3">
      <c r="A295" s="124">
        <v>42736</v>
      </c>
      <c r="B295" s="170">
        <f>_xll.GetPrice(B$2,  , "Mid", EOMONTH($A295, 0))</f>
        <v>280</v>
      </c>
      <c r="C295" s="151">
        <f>_xll.GetPrice(C$2,  , "Mid", EOMONTH($A295, 0))</f>
        <v>265</v>
      </c>
      <c r="D295" s="126">
        <f t="shared" si="146"/>
        <v>-15</v>
      </c>
      <c r="E295" s="151">
        <f>_xll.GetPrice(E$2,  , "Mid", EOMONTH($A295, 0))</f>
        <v>285</v>
      </c>
      <c r="F295" s="127">
        <f t="shared" si="147"/>
        <v>5</v>
      </c>
      <c r="G295" s="151">
        <f>_xll.GetPrice(G$2,  , "Mid", EOMONTH($A295, 0))</f>
        <v>273</v>
      </c>
      <c r="H295" s="127">
        <f t="shared" si="148"/>
        <v>-7</v>
      </c>
      <c r="I295" s="151">
        <f>_xll.GetPrice(I$2,  , "Mid", EOMONTH($A295, 0))</f>
        <v>305</v>
      </c>
      <c r="J295" s="127">
        <f t="shared" si="149"/>
        <v>25</v>
      </c>
      <c r="K295" s="151">
        <f>_xll.GetPrice(K$2,  , "Mid", EOMONTH($A295, 0))</f>
        <v>389</v>
      </c>
      <c r="L295" s="127">
        <f t="shared" si="150"/>
        <v>109</v>
      </c>
      <c r="M295" s="151">
        <f>_xll.GetPrice(M$2,  , "Mid", EOMONTH($A295, 0))</f>
        <v>320</v>
      </c>
      <c r="N295" s="127">
        <f t="shared" si="151"/>
        <v>35</v>
      </c>
      <c r="O295" s="127">
        <f t="shared" si="152"/>
        <v>15</v>
      </c>
      <c r="P295" s="151">
        <f>_xll.GetPrice(P$2,  , "Mid", EOMONTH($A295, 0))</f>
        <v>305</v>
      </c>
      <c r="Q295" s="127">
        <f t="shared" si="153"/>
        <v>32</v>
      </c>
      <c r="R295" s="127">
        <f t="shared" si="154"/>
        <v>0</v>
      </c>
      <c r="S295" s="170">
        <f>_xll.GetPrice(S$2,  , "Mid", EOMONTH($A295, 0))</f>
        <v>315</v>
      </c>
      <c r="T295" s="126">
        <f t="shared" si="155"/>
        <v>35</v>
      </c>
      <c r="U295" s="151">
        <f>_xll.GetPrice(U$2,  , "Mid", EOMONTH($A295, 0))</f>
        <v>332</v>
      </c>
      <c r="V295" s="127">
        <f t="shared" si="156"/>
        <v>47</v>
      </c>
      <c r="W295" s="127">
        <f t="shared" si="157"/>
        <v>17</v>
      </c>
      <c r="X295" s="151">
        <f>_xll.GetPrice(X$2,  , "Mid", EOMONTH($A295, 0))</f>
        <v>300</v>
      </c>
      <c r="Y295" s="127">
        <f t="shared" si="158"/>
        <v>27</v>
      </c>
      <c r="Z295" s="127">
        <f t="shared" si="159"/>
        <v>-15</v>
      </c>
      <c r="AA295" s="151">
        <f>_xll.GetPrice(AA$2,  , "Mid", EOMONTH($A295, 0))</f>
        <v>320</v>
      </c>
      <c r="AB295" s="127">
        <f t="shared" si="160"/>
        <v>5</v>
      </c>
      <c r="AC295" s="151">
        <f>_xll.GetPrice(AC$2,  , "Mid", EOMONTH($A295, 0))</f>
        <v>312</v>
      </c>
      <c r="AD295" s="127">
        <f t="shared" si="161"/>
        <v>-20</v>
      </c>
      <c r="AE295" s="127">
        <f t="shared" si="162"/>
        <v>-8</v>
      </c>
      <c r="AF295" s="151">
        <f>_xll.GetPrice(AF$2,  , "Mid", EOMONTH($A295, 0))</f>
        <v>300</v>
      </c>
      <c r="AG295" s="127">
        <f t="shared" si="163"/>
        <v>0</v>
      </c>
      <c r="AH295" s="127">
        <f t="shared" si="164"/>
        <v>-12</v>
      </c>
      <c r="AI295" s="157">
        <f t="shared" si="132"/>
        <v>275.57499999999999</v>
      </c>
      <c r="AJ295" s="156">
        <f t="shared" si="133"/>
        <v>260.81205357142858</v>
      </c>
      <c r="AK295" s="156">
        <f t="shared" si="134"/>
        <v>280.49598214285709</v>
      </c>
      <c r="AL295" s="156">
        <f t="shared" si="135"/>
        <v>268.68562499999996</v>
      </c>
      <c r="AM295" s="156">
        <f t="shared" si="136"/>
        <v>300.17991071428565</v>
      </c>
      <c r="AN295" s="156">
        <f t="shared" si="137"/>
        <v>382.85241071428567</v>
      </c>
      <c r="AO295" s="156">
        <f t="shared" si="138"/>
        <v>314.94285714285712</v>
      </c>
      <c r="AP295" s="156">
        <f t="shared" si="139"/>
        <v>300.17991071428565</v>
      </c>
      <c r="AQ295" s="160">
        <f t="shared" si="140"/>
        <v>310.02187499999997</v>
      </c>
      <c r="AR295" s="156">
        <f t="shared" si="141"/>
        <v>326.75321428571425</v>
      </c>
      <c r="AS295" s="156">
        <f t="shared" si="142"/>
        <v>295.25892857142856</v>
      </c>
      <c r="AT295" s="156">
        <f t="shared" si="143"/>
        <v>314.94285714285712</v>
      </c>
      <c r="AU295" s="156">
        <f t="shared" si="144"/>
        <v>307.06928571428568</v>
      </c>
      <c r="AV295" s="156">
        <f t="shared" si="145"/>
        <v>295.25892857142856</v>
      </c>
    </row>
    <row r="296" spans="1:48" x14ac:dyDescent="0.3">
      <c r="A296" s="124">
        <v>42767</v>
      </c>
      <c r="B296" s="170">
        <f>_xll.GetPrice(B$2,  , "Mid", EOMONTH($A296, 0))</f>
        <v>255</v>
      </c>
      <c r="C296" s="151">
        <f>_xll.GetPrice(C$2,  , "Mid", EOMONTH($A296, 0))</f>
        <v>240</v>
      </c>
      <c r="D296" s="126">
        <f t="shared" si="146"/>
        <v>-15</v>
      </c>
      <c r="E296" s="151">
        <f>_xll.GetPrice(E$2,  , "Mid", EOMONTH($A296, 0))</f>
        <v>260</v>
      </c>
      <c r="F296" s="127">
        <f t="shared" si="147"/>
        <v>5</v>
      </c>
      <c r="G296" s="151">
        <f>_xll.GetPrice(G$2,  , "Mid", EOMONTH($A296, 0))</f>
        <v>235</v>
      </c>
      <c r="H296" s="127">
        <f t="shared" si="148"/>
        <v>-20</v>
      </c>
      <c r="I296" s="151">
        <f>_xll.GetPrice(I$2,  , "Mid", EOMONTH($A296, 0))</f>
        <v>283</v>
      </c>
      <c r="J296" s="127">
        <f t="shared" si="149"/>
        <v>28</v>
      </c>
      <c r="K296" s="151">
        <f>_xll.GetPrice(K$2,  , "Mid", EOMONTH($A296, 0))</f>
        <v>364</v>
      </c>
      <c r="L296" s="127">
        <f t="shared" si="150"/>
        <v>109</v>
      </c>
      <c r="M296" s="151">
        <f>_xll.GetPrice(M$2,  , "Mid", EOMONTH($A296, 0))</f>
        <v>283</v>
      </c>
      <c r="N296" s="127">
        <f t="shared" si="151"/>
        <v>23</v>
      </c>
      <c r="O296" s="127">
        <f t="shared" si="152"/>
        <v>0</v>
      </c>
      <c r="P296" s="151">
        <f>_xll.GetPrice(P$2,  , "Mid", EOMONTH($A296, 0))</f>
        <v>265</v>
      </c>
      <c r="Q296" s="127">
        <f t="shared" si="153"/>
        <v>30</v>
      </c>
      <c r="R296" s="127">
        <f t="shared" si="154"/>
        <v>-18</v>
      </c>
      <c r="S296" s="170">
        <f>_xll.GetPrice(S$2,  , "Mid", EOMONTH($A296, 0))</f>
        <v>305</v>
      </c>
      <c r="T296" s="126">
        <f t="shared" si="155"/>
        <v>50</v>
      </c>
      <c r="U296" s="151">
        <f>_xll.GetPrice(U$2,  , "Mid", EOMONTH($A296, 0))</f>
        <v>322</v>
      </c>
      <c r="V296" s="127">
        <f t="shared" si="156"/>
        <v>62</v>
      </c>
      <c r="W296" s="127">
        <f t="shared" si="157"/>
        <v>17</v>
      </c>
      <c r="X296" s="151">
        <f>_xll.GetPrice(X$2,  , "Mid", EOMONTH($A296, 0))</f>
        <v>265</v>
      </c>
      <c r="Y296" s="127">
        <f t="shared" si="158"/>
        <v>30</v>
      </c>
      <c r="Z296" s="127">
        <f t="shared" si="159"/>
        <v>-40</v>
      </c>
      <c r="AA296" s="151">
        <f>_xll.GetPrice(AA$2,  , "Mid", EOMONTH($A296, 0))</f>
        <v>310</v>
      </c>
      <c r="AB296" s="127">
        <f t="shared" si="160"/>
        <v>5</v>
      </c>
      <c r="AC296" s="151">
        <f>_xll.GetPrice(AC$2,  , "Mid", EOMONTH($A296, 0))</f>
        <v>302</v>
      </c>
      <c r="AD296" s="127">
        <f t="shared" si="161"/>
        <v>-20</v>
      </c>
      <c r="AE296" s="127">
        <f t="shared" si="162"/>
        <v>-8</v>
      </c>
      <c r="AF296" s="151">
        <f>_xll.GetPrice(AF$2,  , "Mid", EOMONTH($A296, 0))</f>
        <v>270</v>
      </c>
      <c r="AG296" s="127">
        <f t="shared" si="163"/>
        <v>5</v>
      </c>
      <c r="AH296" s="127">
        <f t="shared" si="164"/>
        <v>-32</v>
      </c>
      <c r="AI296" s="157">
        <f t="shared" si="132"/>
        <v>250.97008928571427</v>
      </c>
      <c r="AJ296" s="156">
        <f t="shared" si="133"/>
        <v>236.20714285714283</v>
      </c>
      <c r="AK296" s="156">
        <f t="shared" si="134"/>
        <v>255.89107142857142</v>
      </c>
      <c r="AL296" s="156">
        <f t="shared" si="135"/>
        <v>231.2861607142857</v>
      </c>
      <c r="AM296" s="156">
        <f t="shared" si="136"/>
        <v>278.52758928571427</v>
      </c>
      <c r="AN296" s="156">
        <f t="shared" si="137"/>
        <v>358.2475</v>
      </c>
      <c r="AO296" s="156">
        <f t="shared" si="138"/>
        <v>278.52758928571427</v>
      </c>
      <c r="AP296" s="156">
        <f t="shared" si="139"/>
        <v>260.81205357142858</v>
      </c>
      <c r="AQ296" s="160">
        <f t="shared" si="140"/>
        <v>300.17991071428565</v>
      </c>
      <c r="AR296" s="156">
        <f t="shared" si="141"/>
        <v>316.91124999999994</v>
      </c>
      <c r="AS296" s="156">
        <f t="shared" si="142"/>
        <v>260.81205357142858</v>
      </c>
      <c r="AT296" s="156">
        <f t="shared" si="143"/>
        <v>305.10089285714287</v>
      </c>
      <c r="AU296" s="156">
        <f t="shared" si="144"/>
        <v>297.22732142857143</v>
      </c>
      <c r="AV296" s="156">
        <f t="shared" si="145"/>
        <v>265.73303571428573</v>
      </c>
    </row>
    <row r="297" spans="1:48" x14ac:dyDescent="0.3">
      <c r="A297" s="124">
        <v>42795</v>
      </c>
      <c r="B297" s="170">
        <f>_xll.GetPrice(B$2,  , "Mid", EOMONTH($A297, 0))</f>
        <v>290</v>
      </c>
      <c r="C297" s="151">
        <f>_xll.GetPrice(C$2,  , "Mid", EOMONTH($A297, 0))</f>
        <v>275</v>
      </c>
      <c r="D297" s="126">
        <f t="shared" si="146"/>
        <v>-15</v>
      </c>
      <c r="E297" s="151">
        <f>_xll.GetPrice(E$2,  , "Mid", EOMONTH($A297, 0))</f>
        <v>295</v>
      </c>
      <c r="F297" s="127">
        <f t="shared" si="147"/>
        <v>5</v>
      </c>
      <c r="G297" s="151">
        <f>_xll.GetPrice(G$2,  , "Mid", EOMONTH($A297, 0))</f>
        <v>275</v>
      </c>
      <c r="H297" s="127">
        <f t="shared" si="148"/>
        <v>-15</v>
      </c>
      <c r="I297" s="151">
        <f>_xll.GetPrice(I$2,  , "Mid", EOMONTH($A297, 0))</f>
        <v>323</v>
      </c>
      <c r="J297" s="127">
        <f t="shared" si="149"/>
        <v>33</v>
      </c>
      <c r="K297" s="151">
        <f>_xll.GetPrice(K$2,  , "Mid", EOMONTH($A297, 0))</f>
        <v>404</v>
      </c>
      <c r="L297" s="127">
        <f t="shared" si="150"/>
        <v>114</v>
      </c>
      <c r="M297" s="151">
        <f>_xll.GetPrice(M$2,  , "Mid", EOMONTH($A297, 0))</f>
        <v>320</v>
      </c>
      <c r="N297" s="127">
        <f t="shared" si="151"/>
        <v>25</v>
      </c>
      <c r="O297" s="127">
        <f t="shared" si="152"/>
        <v>-3</v>
      </c>
      <c r="P297" s="151">
        <f>_xll.GetPrice(P$2,  , "Mid", EOMONTH($A297, 0))</f>
        <v>310</v>
      </c>
      <c r="Q297" s="127">
        <f t="shared" si="153"/>
        <v>35</v>
      </c>
      <c r="R297" s="127">
        <f t="shared" si="154"/>
        <v>-13</v>
      </c>
      <c r="S297" s="170">
        <f>_xll.GetPrice(S$2,  , "Mid", EOMONTH($A297, 0))</f>
        <v>370</v>
      </c>
      <c r="T297" s="126">
        <f t="shared" si="155"/>
        <v>80</v>
      </c>
      <c r="U297" s="151">
        <f>_xll.GetPrice(U$2,  , "Mid", EOMONTH($A297, 0))</f>
        <v>380</v>
      </c>
      <c r="V297" s="127">
        <f t="shared" si="156"/>
        <v>85</v>
      </c>
      <c r="W297" s="127">
        <f t="shared" si="157"/>
        <v>10</v>
      </c>
      <c r="X297" s="151">
        <f>_xll.GetPrice(X$2,  , "Mid", EOMONTH($A297, 0))</f>
        <v>340</v>
      </c>
      <c r="Y297" s="127">
        <f t="shared" si="158"/>
        <v>65</v>
      </c>
      <c r="Z297" s="127">
        <f t="shared" si="159"/>
        <v>-30</v>
      </c>
      <c r="AA297" s="151">
        <f>_xll.GetPrice(AA$2,  , "Mid", EOMONTH($A297, 0))</f>
        <v>375</v>
      </c>
      <c r="AB297" s="127">
        <f t="shared" si="160"/>
        <v>5</v>
      </c>
      <c r="AC297" s="151">
        <f>_xll.GetPrice(AC$2,  , "Mid", EOMONTH($A297, 0))</f>
        <v>362</v>
      </c>
      <c r="AD297" s="127">
        <f t="shared" si="161"/>
        <v>-18</v>
      </c>
      <c r="AE297" s="127">
        <f t="shared" si="162"/>
        <v>-13</v>
      </c>
      <c r="AF297" s="151">
        <f>_xll.GetPrice(AF$2,  , "Mid", EOMONTH($A297, 0))</f>
        <v>330</v>
      </c>
      <c r="AG297" s="127">
        <f t="shared" si="163"/>
        <v>-10</v>
      </c>
      <c r="AH297" s="127">
        <f t="shared" si="164"/>
        <v>-32</v>
      </c>
      <c r="AI297" s="157">
        <f t="shared" si="132"/>
        <v>285.4169642857143</v>
      </c>
      <c r="AJ297" s="156">
        <f t="shared" si="133"/>
        <v>270.65401785714283</v>
      </c>
      <c r="AK297" s="156">
        <f t="shared" si="134"/>
        <v>290.3379464285714</v>
      </c>
      <c r="AL297" s="156">
        <f t="shared" si="135"/>
        <v>270.65401785714283</v>
      </c>
      <c r="AM297" s="156">
        <f t="shared" si="136"/>
        <v>317.8954464285714</v>
      </c>
      <c r="AN297" s="156">
        <f t="shared" si="137"/>
        <v>397.61535714285714</v>
      </c>
      <c r="AO297" s="156">
        <f t="shared" si="138"/>
        <v>314.94285714285712</v>
      </c>
      <c r="AP297" s="156">
        <f t="shared" si="139"/>
        <v>305.10089285714287</v>
      </c>
      <c r="AQ297" s="160">
        <f t="shared" si="140"/>
        <v>364.15267857142857</v>
      </c>
      <c r="AR297" s="156">
        <f t="shared" si="141"/>
        <v>373.99464285714288</v>
      </c>
      <c r="AS297" s="156">
        <f t="shared" si="142"/>
        <v>334.62678571428569</v>
      </c>
      <c r="AT297" s="156">
        <f t="shared" si="143"/>
        <v>369.07366071428567</v>
      </c>
      <c r="AU297" s="156">
        <f t="shared" si="144"/>
        <v>356.27910714285713</v>
      </c>
      <c r="AV297" s="156">
        <f t="shared" si="145"/>
        <v>324.78482142857143</v>
      </c>
    </row>
    <row r="298" spans="1:48" x14ac:dyDescent="0.3">
      <c r="A298" s="124">
        <v>42826</v>
      </c>
      <c r="B298" s="170">
        <f>_xll.GetPrice(B$2,  , "Mid", EOMONTH($A298, 0))</f>
        <v>260</v>
      </c>
      <c r="C298" s="151">
        <f>_xll.GetPrice(C$2,  , "Mid", EOMONTH($A298, 0))</f>
        <v>245</v>
      </c>
      <c r="D298" s="126">
        <f t="shared" si="146"/>
        <v>-15</v>
      </c>
      <c r="E298" s="151">
        <f>_xll.GetPrice(E$2,  , "Mid", EOMONTH($A298, 0))</f>
        <v>275</v>
      </c>
      <c r="F298" s="127">
        <f t="shared" si="147"/>
        <v>15</v>
      </c>
      <c r="G298" s="151">
        <f>_xll.GetPrice(G$2,  , "Mid", EOMONTH($A298, 0))</f>
        <v>240</v>
      </c>
      <c r="H298" s="127">
        <f t="shared" si="148"/>
        <v>-20</v>
      </c>
      <c r="I298" s="151">
        <f>_xll.GetPrice(I$2,  , "Mid", EOMONTH($A298, 0))</f>
        <v>293</v>
      </c>
      <c r="J298" s="127">
        <f t="shared" si="149"/>
        <v>33</v>
      </c>
      <c r="K298" s="151">
        <f>_xll.GetPrice(K$2,  , "Mid", EOMONTH($A298, 0))</f>
        <v>384</v>
      </c>
      <c r="L298" s="127">
        <f t="shared" si="150"/>
        <v>124</v>
      </c>
      <c r="M298" s="151">
        <f>_xll.GetPrice(M$2,  , "Mid", EOMONTH($A298, 0))</f>
        <v>295</v>
      </c>
      <c r="N298" s="127">
        <f t="shared" si="151"/>
        <v>20</v>
      </c>
      <c r="O298" s="127">
        <f t="shared" si="152"/>
        <v>2</v>
      </c>
      <c r="P298" s="151">
        <f>_xll.GetPrice(P$2,  , "Mid", EOMONTH($A298, 0))</f>
        <v>280</v>
      </c>
      <c r="Q298" s="127">
        <f t="shared" si="153"/>
        <v>40</v>
      </c>
      <c r="R298" s="127">
        <f t="shared" si="154"/>
        <v>-13</v>
      </c>
      <c r="S298" s="170">
        <f>_xll.GetPrice(S$2,  , "Mid", EOMONTH($A298, 0))</f>
        <v>350</v>
      </c>
      <c r="T298" s="126">
        <f t="shared" si="155"/>
        <v>90</v>
      </c>
      <c r="U298" s="151">
        <f>_xll.GetPrice(U$2,  , "Mid", EOMONTH($A298, 0))</f>
        <v>370</v>
      </c>
      <c r="V298" s="127">
        <f t="shared" si="156"/>
        <v>95</v>
      </c>
      <c r="W298" s="127">
        <f t="shared" si="157"/>
        <v>20</v>
      </c>
      <c r="X298" s="151">
        <f>_xll.GetPrice(X$2,  , "Mid", EOMONTH($A298, 0))</f>
        <v>340</v>
      </c>
      <c r="Y298" s="127">
        <f t="shared" si="158"/>
        <v>100</v>
      </c>
      <c r="Z298" s="127">
        <f t="shared" si="159"/>
        <v>-10</v>
      </c>
      <c r="AA298" s="151">
        <f>_xll.GetPrice(AA$2,  , "Mid", EOMONTH($A298, 0))</f>
        <v>355</v>
      </c>
      <c r="AB298" s="127">
        <f t="shared" si="160"/>
        <v>5</v>
      </c>
      <c r="AC298" s="151">
        <f>_xll.GetPrice(AC$2,  , "Mid", EOMONTH($A298, 0))</f>
        <v>352</v>
      </c>
      <c r="AD298" s="127">
        <f t="shared" si="161"/>
        <v>-18</v>
      </c>
      <c r="AE298" s="127">
        <f t="shared" si="162"/>
        <v>-3</v>
      </c>
      <c r="AF298" s="151">
        <f>_xll.GetPrice(AF$2,  , "Mid", EOMONTH($A298, 0))</f>
        <v>350</v>
      </c>
      <c r="AG298" s="127">
        <f t="shared" si="163"/>
        <v>10</v>
      </c>
      <c r="AH298" s="127">
        <f t="shared" si="164"/>
        <v>-2</v>
      </c>
      <c r="AI298" s="157">
        <f t="shared" si="132"/>
        <v>255.89107142857142</v>
      </c>
      <c r="AJ298" s="156">
        <f t="shared" si="133"/>
        <v>241.12812499999998</v>
      </c>
      <c r="AK298" s="156">
        <f t="shared" si="134"/>
        <v>270.65401785714283</v>
      </c>
      <c r="AL298" s="156">
        <f t="shared" si="135"/>
        <v>236.20714285714283</v>
      </c>
      <c r="AM298" s="156">
        <f t="shared" si="136"/>
        <v>288.36955357142858</v>
      </c>
      <c r="AN298" s="156">
        <f t="shared" si="137"/>
        <v>377.93142857142857</v>
      </c>
      <c r="AO298" s="156">
        <f t="shared" si="138"/>
        <v>290.3379464285714</v>
      </c>
      <c r="AP298" s="156">
        <f t="shared" si="139"/>
        <v>275.57499999999999</v>
      </c>
      <c r="AQ298" s="160">
        <f t="shared" si="140"/>
        <v>344.46875</v>
      </c>
      <c r="AR298" s="156">
        <f t="shared" si="141"/>
        <v>364.15267857142857</v>
      </c>
      <c r="AS298" s="156">
        <f t="shared" si="142"/>
        <v>334.62678571428569</v>
      </c>
      <c r="AT298" s="156">
        <f t="shared" si="143"/>
        <v>349.3897321428571</v>
      </c>
      <c r="AU298" s="156">
        <f t="shared" si="144"/>
        <v>346.43714285714282</v>
      </c>
      <c r="AV298" s="156">
        <f t="shared" si="145"/>
        <v>344.46875</v>
      </c>
    </row>
    <row r="299" spans="1:48" x14ac:dyDescent="0.3">
      <c r="A299" s="124">
        <v>42856</v>
      </c>
      <c r="B299" s="170">
        <f>_xll.GetPrice(B$2,  , "Mid", EOMONTH($A299, 0))</f>
        <v>260</v>
      </c>
      <c r="C299" s="151">
        <f>_xll.GetPrice(C$2,  , "Mid", EOMONTH($A299, 0))</f>
        <v>245</v>
      </c>
      <c r="D299" s="126">
        <f t="shared" si="146"/>
        <v>-15</v>
      </c>
      <c r="E299" s="151">
        <f>_xll.GetPrice(E$2,  , "Mid", EOMONTH($A299, 0))</f>
        <v>290</v>
      </c>
      <c r="F299" s="127">
        <f t="shared" si="147"/>
        <v>30</v>
      </c>
      <c r="G299" s="151">
        <f>_xll.GetPrice(G$2,  , "Mid", EOMONTH($A299, 0))</f>
        <v>250</v>
      </c>
      <c r="H299" s="127">
        <f t="shared" si="148"/>
        <v>-10</v>
      </c>
      <c r="I299" s="151">
        <f>_xll.GetPrice(I$2,  , "Mid", EOMONTH($A299, 0))</f>
        <v>293</v>
      </c>
      <c r="J299" s="127">
        <f t="shared" si="149"/>
        <v>33</v>
      </c>
      <c r="K299" s="151">
        <f>_xll.GetPrice(K$2,  , "Mid", EOMONTH($A299, 0))</f>
        <v>384</v>
      </c>
      <c r="L299" s="127">
        <f t="shared" si="150"/>
        <v>124</v>
      </c>
      <c r="M299" s="151">
        <f>_xll.GetPrice(M$2,  , "Mid", EOMONTH($A299, 0))</f>
        <v>310</v>
      </c>
      <c r="N299" s="127">
        <f t="shared" si="151"/>
        <v>20</v>
      </c>
      <c r="O299" s="127">
        <f t="shared" si="152"/>
        <v>17</v>
      </c>
      <c r="P299" s="151">
        <f>_xll.GetPrice(P$2,  , "Mid", EOMONTH($A299, 0))</f>
        <v>283</v>
      </c>
      <c r="Q299" s="127">
        <f t="shared" si="153"/>
        <v>33</v>
      </c>
      <c r="R299" s="127">
        <f t="shared" si="154"/>
        <v>-10</v>
      </c>
      <c r="S299" s="170">
        <f>_xll.GetPrice(S$2,  , "Mid", EOMONTH($A299, 0))</f>
        <v>350</v>
      </c>
      <c r="T299" s="126">
        <f t="shared" si="155"/>
        <v>90</v>
      </c>
      <c r="U299" s="151">
        <f>_xll.GetPrice(U$2,  , "Mid", EOMONTH($A299, 0))</f>
        <v>370</v>
      </c>
      <c r="V299" s="127">
        <f t="shared" si="156"/>
        <v>80</v>
      </c>
      <c r="W299" s="127">
        <f t="shared" si="157"/>
        <v>20</v>
      </c>
      <c r="X299" s="151">
        <f>_xll.GetPrice(X$2,  , "Mid", EOMONTH($A299, 0))</f>
        <v>370</v>
      </c>
      <c r="Y299" s="127">
        <f t="shared" si="158"/>
        <v>120</v>
      </c>
      <c r="Z299" s="127">
        <f t="shared" si="159"/>
        <v>20</v>
      </c>
      <c r="AA299" s="151">
        <f>_xll.GetPrice(AA$2,  , "Mid", EOMONTH($A299, 0))</f>
        <v>355</v>
      </c>
      <c r="AB299" s="127">
        <f t="shared" si="160"/>
        <v>5</v>
      </c>
      <c r="AC299" s="151">
        <f>_xll.GetPrice(AC$2,  , "Mid", EOMONTH($A299, 0))</f>
        <v>352</v>
      </c>
      <c r="AD299" s="127">
        <f t="shared" si="161"/>
        <v>-18</v>
      </c>
      <c r="AE299" s="127">
        <f t="shared" si="162"/>
        <v>-3</v>
      </c>
      <c r="AF299" s="151">
        <f>_xll.GetPrice(AF$2,  , "Mid", EOMONTH($A299, 0))</f>
        <v>365</v>
      </c>
      <c r="AG299" s="127">
        <f t="shared" si="163"/>
        <v>-5</v>
      </c>
      <c r="AH299" s="127">
        <f t="shared" si="164"/>
        <v>13</v>
      </c>
      <c r="AI299" s="157">
        <f t="shared" si="132"/>
        <v>255.89107142857142</v>
      </c>
      <c r="AJ299" s="156">
        <f t="shared" si="133"/>
        <v>241.12812499999998</v>
      </c>
      <c r="AK299" s="156">
        <f t="shared" si="134"/>
        <v>285.4169642857143</v>
      </c>
      <c r="AL299" s="156">
        <f t="shared" si="135"/>
        <v>246.04910714285714</v>
      </c>
      <c r="AM299" s="156">
        <f t="shared" si="136"/>
        <v>288.36955357142858</v>
      </c>
      <c r="AN299" s="156">
        <f t="shared" si="137"/>
        <v>377.93142857142857</v>
      </c>
      <c r="AO299" s="156">
        <f t="shared" si="138"/>
        <v>305.10089285714287</v>
      </c>
      <c r="AP299" s="156">
        <f t="shared" si="139"/>
        <v>278.52758928571427</v>
      </c>
      <c r="AQ299" s="160">
        <f t="shared" si="140"/>
        <v>344.46875</v>
      </c>
      <c r="AR299" s="156">
        <f t="shared" si="141"/>
        <v>364.15267857142857</v>
      </c>
      <c r="AS299" s="156">
        <f t="shared" si="142"/>
        <v>364.15267857142857</v>
      </c>
      <c r="AT299" s="156">
        <f t="shared" si="143"/>
        <v>349.3897321428571</v>
      </c>
      <c r="AU299" s="156">
        <f t="shared" si="144"/>
        <v>346.43714285714282</v>
      </c>
      <c r="AV299" s="156">
        <f t="shared" si="145"/>
        <v>359.23169642857141</v>
      </c>
    </row>
    <row r="300" spans="1:48" x14ac:dyDescent="0.3">
      <c r="A300" s="124">
        <v>42887</v>
      </c>
      <c r="B300" s="170">
        <f>_xll.GetPrice(B$2,  , "Mid", EOMONTH($A300, 0))</f>
        <v>255</v>
      </c>
      <c r="C300" s="151">
        <f>_xll.GetPrice(C$2,  , "Mid", EOMONTH($A300, 0))</f>
        <v>240</v>
      </c>
      <c r="D300" s="126">
        <f t="shared" si="146"/>
        <v>-15</v>
      </c>
      <c r="E300" s="151">
        <f>_xll.GetPrice(E$2,  , "Mid", EOMONTH($A300, 0))</f>
        <v>280</v>
      </c>
      <c r="F300" s="127">
        <f t="shared" si="147"/>
        <v>25</v>
      </c>
      <c r="G300" s="151">
        <f>_xll.GetPrice(G$2,  , "Mid", EOMONTH($A300, 0))</f>
        <v>250</v>
      </c>
      <c r="H300" s="127">
        <f t="shared" si="148"/>
        <v>-5</v>
      </c>
      <c r="I300" s="151">
        <f>_xll.GetPrice(I$2,  , "Mid", EOMONTH($A300, 0))</f>
        <v>283</v>
      </c>
      <c r="J300" s="127">
        <f t="shared" si="149"/>
        <v>28</v>
      </c>
      <c r="K300" s="151">
        <f>_xll.GetPrice(K$2,  , "Mid", EOMONTH($A300, 0))</f>
        <v>384</v>
      </c>
      <c r="L300" s="127">
        <f t="shared" si="150"/>
        <v>129</v>
      </c>
      <c r="M300" s="151">
        <f>_xll.GetPrice(M$2,  , "Mid", EOMONTH($A300, 0))</f>
        <v>295</v>
      </c>
      <c r="N300" s="127">
        <f t="shared" si="151"/>
        <v>15</v>
      </c>
      <c r="O300" s="127">
        <f t="shared" si="152"/>
        <v>12</v>
      </c>
      <c r="P300" s="151">
        <f>_xll.GetPrice(P$2,  , "Mid", EOMONTH($A300, 0))</f>
        <v>275</v>
      </c>
      <c r="Q300" s="127">
        <f t="shared" si="153"/>
        <v>25</v>
      </c>
      <c r="R300" s="127">
        <f t="shared" si="154"/>
        <v>-8</v>
      </c>
      <c r="S300" s="170">
        <f>_xll.GetPrice(S$2,  , "Mid", EOMONTH($A300, 0))</f>
        <v>350</v>
      </c>
      <c r="T300" s="126">
        <f t="shared" si="155"/>
        <v>95</v>
      </c>
      <c r="U300" s="151">
        <f>_xll.GetPrice(U$2,  , "Mid", EOMONTH($A300, 0))</f>
        <v>370</v>
      </c>
      <c r="V300" s="127">
        <f t="shared" si="156"/>
        <v>90</v>
      </c>
      <c r="W300" s="127">
        <f t="shared" si="157"/>
        <v>20</v>
      </c>
      <c r="X300" s="151">
        <f>_xll.GetPrice(X$2,  , "Mid", EOMONTH($A300, 0))</f>
        <v>373</v>
      </c>
      <c r="Y300" s="127">
        <f t="shared" si="158"/>
        <v>123</v>
      </c>
      <c r="Z300" s="127">
        <f t="shared" si="159"/>
        <v>23</v>
      </c>
      <c r="AA300" s="151">
        <f>_xll.GetPrice(AA$2,  , "Mid", EOMONTH($A300, 0))</f>
        <v>355</v>
      </c>
      <c r="AB300" s="127">
        <f t="shared" si="160"/>
        <v>5</v>
      </c>
      <c r="AC300" s="151">
        <f>_xll.GetPrice(AC$2,  , "Mid", EOMONTH($A300, 0))</f>
        <v>352</v>
      </c>
      <c r="AD300" s="127">
        <f t="shared" si="161"/>
        <v>-18</v>
      </c>
      <c r="AE300" s="127">
        <f t="shared" si="162"/>
        <v>-3</v>
      </c>
      <c r="AF300" s="151">
        <f>_xll.GetPrice(AF$2,  , "Mid", EOMONTH($A300, 0))</f>
        <v>370</v>
      </c>
      <c r="AG300" s="127">
        <f t="shared" si="163"/>
        <v>-3</v>
      </c>
      <c r="AH300" s="127">
        <f t="shared" si="164"/>
        <v>18</v>
      </c>
      <c r="AI300" s="157">
        <f t="shared" si="132"/>
        <v>250.97008928571427</v>
      </c>
      <c r="AJ300" s="156">
        <f t="shared" si="133"/>
        <v>236.20714285714283</v>
      </c>
      <c r="AK300" s="156">
        <f t="shared" si="134"/>
        <v>275.57499999999999</v>
      </c>
      <c r="AL300" s="156">
        <f t="shared" si="135"/>
        <v>246.04910714285714</v>
      </c>
      <c r="AM300" s="156">
        <f t="shared" si="136"/>
        <v>278.52758928571427</v>
      </c>
      <c r="AN300" s="156">
        <f t="shared" si="137"/>
        <v>377.93142857142857</v>
      </c>
      <c r="AO300" s="156">
        <f t="shared" si="138"/>
        <v>290.3379464285714</v>
      </c>
      <c r="AP300" s="156">
        <f t="shared" si="139"/>
        <v>270.65401785714283</v>
      </c>
      <c r="AQ300" s="160">
        <f t="shared" si="140"/>
        <v>344.46875</v>
      </c>
      <c r="AR300" s="156">
        <f t="shared" si="141"/>
        <v>364.15267857142857</v>
      </c>
      <c r="AS300" s="156">
        <f t="shared" si="142"/>
        <v>367.10526785714285</v>
      </c>
      <c r="AT300" s="156">
        <f t="shared" si="143"/>
        <v>349.3897321428571</v>
      </c>
      <c r="AU300" s="156">
        <f t="shared" si="144"/>
        <v>346.43714285714282</v>
      </c>
      <c r="AV300" s="156">
        <f t="shared" si="145"/>
        <v>364.15267857142857</v>
      </c>
    </row>
    <row r="301" spans="1:48" x14ac:dyDescent="0.3">
      <c r="A301" s="124">
        <v>42917</v>
      </c>
      <c r="B301" s="170">
        <f>_xll.GetPrice(B$2,  , "Mid", EOMONTH($A301, 0))</f>
        <v>255</v>
      </c>
      <c r="C301" s="151">
        <f>_xll.GetPrice(C$2,  , "Mid", EOMONTH($A301, 0))</f>
        <v>240</v>
      </c>
      <c r="D301" s="126">
        <f t="shared" si="146"/>
        <v>-15</v>
      </c>
      <c r="E301" s="151">
        <f>_xll.GetPrice(E$2,  , "Mid", EOMONTH($A301, 0))</f>
        <v>280</v>
      </c>
      <c r="F301" s="127">
        <f t="shared" si="147"/>
        <v>25</v>
      </c>
      <c r="G301" s="151">
        <f>_xll.GetPrice(G$2,  , "Mid", EOMONTH($A301, 0))</f>
        <v>262</v>
      </c>
      <c r="H301" s="127">
        <f t="shared" si="148"/>
        <v>7</v>
      </c>
      <c r="I301" s="151">
        <f>_xll.GetPrice(I$2,  , "Mid", EOMONTH($A301, 0))</f>
        <v>283</v>
      </c>
      <c r="J301" s="127">
        <f t="shared" si="149"/>
        <v>28</v>
      </c>
      <c r="K301" s="151">
        <f>_xll.GetPrice(K$2,  , "Mid", EOMONTH($A301, 0))</f>
        <v>384</v>
      </c>
      <c r="L301" s="127">
        <f t="shared" si="150"/>
        <v>129</v>
      </c>
      <c r="M301" s="151">
        <f>_xll.GetPrice(M$2,  , "Mid", EOMONTH($A301, 0))</f>
        <v>295</v>
      </c>
      <c r="N301" s="127">
        <f t="shared" si="151"/>
        <v>15</v>
      </c>
      <c r="O301" s="127">
        <f t="shared" si="152"/>
        <v>12</v>
      </c>
      <c r="P301" s="151">
        <f>_xll.GetPrice(P$2,  , "Mid", EOMONTH($A301, 0))</f>
        <v>285</v>
      </c>
      <c r="Q301" s="127">
        <f t="shared" si="153"/>
        <v>23</v>
      </c>
      <c r="R301" s="127">
        <f t="shared" si="154"/>
        <v>2</v>
      </c>
      <c r="S301" s="170">
        <f>_xll.GetPrice(S$2,  , "Mid", EOMONTH($A301, 0))</f>
        <v>350</v>
      </c>
      <c r="T301" s="126">
        <f t="shared" si="155"/>
        <v>95</v>
      </c>
      <c r="U301" s="151">
        <f>_xll.GetPrice(U$2,  , "Mid", EOMONTH($A301, 0))</f>
        <v>370</v>
      </c>
      <c r="V301" s="127">
        <f t="shared" si="156"/>
        <v>90</v>
      </c>
      <c r="W301" s="127">
        <f t="shared" si="157"/>
        <v>20</v>
      </c>
      <c r="X301" s="151">
        <f>_xll.GetPrice(X$2,  , "Mid", EOMONTH($A301, 0))</f>
        <v>370</v>
      </c>
      <c r="Y301" s="127">
        <f t="shared" si="158"/>
        <v>108</v>
      </c>
      <c r="Z301" s="127">
        <f t="shared" si="159"/>
        <v>20</v>
      </c>
      <c r="AA301" s="151">
        <f>_xll.GetPrice(AA$2,  , "Mid", EOMONTH($A301, 0))</f>
        <v>355</v>
      </c>
      <c r="AB301" s="127">
        <f t="shared" si="160"/>
        <v>5</v>
      </c>
      <c r="AC301" s="151">
        <f>_xll.GetPrice(AC$2,  , "Mid", EOMONTH($A301, 0))</f>
        <v>352</v>
      </c>
      <c r="AD301" s="127">
        <f t="shared" si="161"/>
        <v>-18</v>
      </c>
      <c r="AE301" s="127">
        <f t="shared" si="162"/>
        <v>-3</v>
      </c>
      <c r="AF301" s="151">
        <f>_xll.GetPrice(AF$2,  , "Mid", EOMONTH($A301, 0))</f>
        <v>370</v>
      </c>
      <c r="AG301" s="127">
        <f t="shared" si="163"/>
        <v>0</v>
      </c>
      <c r="AH301" s="127">
        <f t="shared" si="164"/>
        <v>18</v>
      </c>
      <c r="AI301" s="157">
        <f t="shared" si="132"/>
        <v>250.97008928571427</v>
      </c>
      <c r="AJ301" s="156">
        <f t="shared" si="133"/>
        <v>236.20714285714283</v>
      </c>
      <c r="AK301" s="156">
        <f t="shared" si="134"/>
        <v>275.57499999999999</v>
      </c>
      <c r="AL301" s="156">
        <f t="shared" si="135"/>
        <v>257.8594642857143</v>
      </c>
      <c r="AM301" s="156">
        <f t="shared" si="136"/>
        <v>278.52758928571427</v>
      </c>
      <c r="AN301" s="156">
        <f t="shared" si="137"/>
        <v>377.93142857142857</v>
      </c>
      <c r="AO301" s="156">
        <f t="shared" si="138"/>
        <v>290.3379464285714</v>
      </c>
      <c r="AP301" s="156">
        <f t="shared" si="139"/>
        <v>280.49598214285709</v>
      </c>
      <c r="AQ301" s="160">
        <f t="shared" si="140"/>
        <v>344.46875</v>
      </c>
      <c r="AR301" s="156">
        <f t="shared" si="141"/>
        <v>364.15267857142857</v>
      </c>
      <c r="AS301" s="156">
        <f t="shared" si="142"/>
        <v>364.15267857142857</v>
      </c>
      <c r="AT301" s="156">
        <f t="shared" si="143"/>
        <v>349.3897321428571</v>
      </c>
      <c r="AU301" s="156">
        <f t="shared" si="144"/>
        <v>346.43714285714282</v>
      </c>
      <c r="AV301" s="156">
        <f t="shared" si="145"/>
        <v>364.15267857142857</v>
      </c>
    </row>
    <row r="302" spans="1:48" x14ac:dyDescent="0.3">
      <c r="A302" s="124">
        <v>42948</v>
      </c>
      <c r="B302" s="170">
        <f>_xll.GetPrice(B$2,  , "Mid", EOMONTH($A302, 0))</f>
        <v>265</v>
      </c>
      <c r="C302" s="151">
        <f>_xll.GetPrice(C$2,  , "Mid", EOMONTH($A302, 0))</f>
        <v>250</v>
      </c>
      <c r="D302" s="126">
        <f t="shared" si="146"/>
        <v>-15</v>
      </c>
      <c r="E302" s="151">
        <f>_xll.GetPrice(E$2,  , "Mid", EOMONTH($A302, 0))</f>
        <v>300</v>
      </c>
      <c r="F302" s="127">
        <f t="shared" si="147"/>
        <v>35</v>
      </c>
      <c r="G302" s="151">
        <f>_xll.GetPrice(G$2,  , "Mid", EOMONTH($A302, 0))</f>
        <v>280</v>
      </c>
      <c r="H302" s="127">
        <f t="shared" si="148"/>
        <v>15</v>
      </c>
      <c r="I302" s="151">
        <f>_xll.GetPrice(I$2,  , "Mid", EOMONTH($A302, 0))</f>
        <v>293</v>
      </c>
      <c r="J302" s="127">
        <f t="shared" si="149"/>
        <v>28</v>
      </c>
      <c r="K302" s="151">
        <f>_xll.GetPrice(K$2,  , "Mid", EOMONTH($A302, 0))</f>
        <v>394</v>
      </c>
      <c r="L302" s="127">
        <f t="shared" si="150"/>
        <v>129</v>
      </c>
      <c r="M302" s="151">
        <f>_xll.GetPrice(M$2,  , "Mid", EOMONTH($A302, 0))</f>
        <v>315</v>
      </c>
      <c r="N302" s="127">
        <f t="shared" si="151"/>
        <v>15</v>
      </c>
      <c r="O302" s="127">
        <f t="shared" si="152"/>
        <v>22</v>
      </c>
      <c r="P302" s="151">
        <f>_xll.GetPrice(P$2,  , "Mid", EOMONTH($A302, 0))</f>
        <v>311</v>
      </c>
      <c r="Q302" s="127">
        <f t="shared" si="153"/>
        <v>31</v>
      </c>
      <c r="R302" s="127">
        <f t="shared" si="154"/>
        <v>18</v>
      </c>
      <c r="S302" s="170">
        <f>_xll.GetPrice(S$2,  , "Mid", EOMONTH($A302, 0))</f>
        <v>365</v>
      </c>
      <c r="T302" s="126">
        <f t="shared" si="155"/>
        <v>100</v>
      </c>
      <c r="U302" s="151">
        <f>_xll.GetPrice(U$2,  , "Mid", EOMONTH($A302, 0))</f>
        <v>380</v>
      </c>
      <c r="V302" s="127">
        <f t="shared" si="156"/>
        <v>80</v>
      </c>
      <c r="W302" s="127">
        <f t="shared" si="157"/>
        <v>15</v>
      </c>
      <c r="X302" s="151">
        <f>_xll.GetPrice(X$2,  , "Mid", EOMONTH($A302, 0))</f>
        <v>393</v>
      </c>
      <c r="Y302" s="127">
        <f t="shared" si="158"/>
        <v>113</v>
      </c>
      <c r="Z302" s="127">
        <f t="shared" si="159"/>
        <v>28</v>
      </c>
      <c r="AA302" s="151">
        <f>_xll.GetPrice(AA$2,  , "Mid", EOMONTH($A302, 0))</f>
        <v>370</v>
      </c>
      <c r="AB302" s="127">
        <f t="shared" si="160"/>
        <v>5</v>
      </c>
      <c r="AC302" s="151">
        <f>_xll.GetPrice(AC$2,  , "Mid", EOMONTH($A302, 0))</f>
        <v>362</v>
      </c>
      <c r="AD302" s="127">
        <f t="shared" si="161"/>
        <v>-18</v>
      </c>
      <c r="AE302" s="127">
        <f t="shared" si="162"/>
        <v>-8</v>
      </c>
      <c r="AF302" s="151">
        <f>_xll.GetPrice(AF$2,  , "Mid", EOMONTH($A302, 0))</f>
        <v>390</v>
      </c>
      <c r="AG302" s="127">
        <f t="shared" si="163"/>
        <v>-3</v>
      </c>
      <c r="AH302" s="127">
        <f t="shared" si="164"/>
        <v>28</v>
      </c>
      <c r="AI302" s="157">
        <f t="shared" si="132"/>
        <v>260.81205357142858</v>
      </c>
      <c r="AJ302" s="156">
        <f t="shared" si="133"/>
        <v>246.04910714285714</v>
      </c>
      <c r="AK302" s="156">
        <f t="shared" si="134"/>
        <v>295.25892857142856</v>
      </c>
      <c r="AL302" s="156">
        <f t="shared" si="135"/>
        <v>275.57499999999999</v>
      </c>
      <c r="AM302" s="156">
        <f t="shared" si="136"/>
        <v>288.36955357142858</v>
      </c>
      <c r="AN302" s="156">
        <f t="shared" si="137"/>
        <v>387.77339285714288</v>
      </c>
      <c r="AO302" s="156">
        <f t="shared" si="138"/>
        <v>310.02187499999997</v>
      </c>
      <c r="AP302" s="156">
        <f t="shared" si="139"/>
        <v>306.08508928571428</v>
      </c>
      <c r="AQ302" s="160">
        <f t="shared" si="140"/>
        <v>359.23169642857141</v>
      </c>
      <c r="AR302" s="156">
        <f t="shared" si="141"/>
        <v>373.99464285714288</v>
      </c>
      <c r="AS302" s="156">
        <f t="shared" si="142"/>
        <v>386.78919642857136</v>
      </c>
      <c r="AT302" s="156">
        <f t="shared" si="143"/>
        <v>364.15267857142857</v>
      </c>
      <c r="AU302" s="156">
        <f t="shared" si="144"/>
        <v>356.27910714285713</v>
      </c>
      <c r="AV302" s="156">
        <f t="shared" si="145"/>
        <v>383.83660714285713</v>
      </c>
    </row>
    <row r="303" spans="1:48" x14ac:dyDescent="0.3">
      <c r="A303" s="124">
        <v>42979</v>
      </c>
      <c r="B303" s="170">
        <f>_xll.GetPrice(B$2,  , "Mid", EOMONTH($A303, 0))</f>
        <v>265</v>
      </c>
      <c r="C303" s="151">
        <f>_xll.GetPrice(C$2,  , "Mid", EOMONTH($A303, 0))</f>
        <v>250</v>
      </c>
      <c r="D303" s="126">
        <f t="shared" si="146"/>
        <v>-15</v>
      </c>
      <c r="E303" s="151">
        <f>_xll.GetPrice(E$2,  , "Mid", EOMONTH($A303, 0))</f>
        <v>300</v>
      </c>
      <c r="F303" s="127">
        <f t="shared" si="147"/>
        <v>35</v>
      </c>
      <c r="G303" s="151">
        <f>_xll.GetPrice(G$2,  , "Mid", EOMONTH($A303, 0))</f>
        <v>300</v>
      </c>
      <c r="H303" s="127">
        <f t="shared" si="148"/>
        <v>35</v>
      </c>
      <c r="I303" s="151">
        <f>_xll.GetPrice(I$2,  , "Mid", EOMONTH($A303, 0))</f>
        <v>293</v>
      </c>
      <c r="J303" s="127">
        <f t="shared" si="149"/>
        <v>28</v>
      </c>
      <c r="K303" s="151">
        <f>_xll.GetPrice(K$2,  , "Mid", EOMONTH($A303, 0))</f>
        <v>394</v>
      </c>
      <c r="L303" s="127">
        <f t="shared" si="150"/>
        <v>129</v>
      </c>
      <c r="M303" s="151">
        <f>_xll.GetPrice(M$2,  , "Mid", EOMONTH($A303, 0))</f>
        <v>315</v>
      </c>
      <c r="N303" s="127">
        <f t="shared" si="151"/>
        <v>15</v>
      </c>
      <c r="O303" s="127">
        <f t="shared" si="152"/>
        <v>22</v>
      </c>
      <c r="P303" s="151">
        <f>_xll.GetPrice(P$2,  , "Mid", EOMONTH($A303, 0))</f>
        <v>315</v>
      </c>
      <c r="Q303" s="127">
        <f t="shared" si="153"/>
        <v>15</v>
      </c>
      <c r="R303" s="127">
        <f t="shared" si="154"/>
        <v>22</v>
      </c>
      <c r="S303" s="170">
        <f>_xll.GetPrice(S$2,  , "Mid", EOMONTH($A303, 0))</f>
        <v>365</v>
      </c>
      <c r="T303" s="126">
        <f t="shared" si="155"/>
        <v>100</v>
      </c>
      <c r="U303" s="151">
        <f>_xll.GetPrice(U$2,  , "Mid", EOMONTH($A303, 0))</f>
        <v>380</v>
      </c>
      <c r="V303" s="127">
        <f t="shared" si="156"/>
        <v>80</v>
      </c>
      <c r="W303" s="127">
        <f t="shared" si="157"/>
        <v>15</v>
      </c>
      <c r="X303" s="151">
        <f>_xll.GetPrice(X$2,  , "Mid", EOMONTH($A303, 0))</f>
        <v>393</v>
      </c>
      <c r="Y303" s="127">
        <f t="shared" si="158"/>
        <v>93</v>
      </c>
      <c r="Z303" s="127">
        <f t="shared" si="159"/>
        <v>28</v>
      </c>
      <c r="AA303" s="151">
        <f>_xll.GetPrice(AA$2,  , "Mid", EOMONTH($A303, 0))</f>
        <v>370</v>
      </c>
      <c r="AB303" s="127">
        <f t="shared" si="160"/>
        <v>5</v>
      </c>
      <c r="AC303" s="151">
        <f>_xll.GetPrice(AC$2,  , "Mid", EOMONTH($A303, 0))</f>
        <v>362</v>
      </c>
      <c r="AD303" s="127">
        <f t="shared" si="161"/>
        <v>-18</v>
      </c>
      <c r="AE303" s="127">
        <f t="shared" si="162"/>
        <v>-8</v>
      </c>
      <c r="AF303" s="151">
        <f>_xll.GetPrice(AF$2,  , "Mid", EOMONTH($A303, 0))</f>
        <v>390</v>
      </c>
      <c r="AG303" s="127">
        <f t="shared" si="163"/>
        <v>-3</v>
      </c>
      <c r="AH303" s="127">
        <f t="shared" si="164"/>
        <v>28</v>
      </c>
      <c r="AI303" s="157">
        <f t="shared" si="132"/>
        <v>260.81205357142858</v>
      </c>
      <c r="AJ303" s="156">
        <f t="shared" si="133"/>
        <v>246.04910714285714</v>
      </c>
      <c r="AK303" s="156">
        <f t="shared" si="134"/>
        <v>295.25892857142856</v>
      </c>
      <c r="AL303" s="156">
        <f t="shared" si="135"/>
        <v>295.25892857142856</v>
      </c>
      <c r="AM303" s="156">
        <f t="shared" si="136"/>
        <v>288.36955357142858</v>
      </c>
      <c r="AN303" s="156">
        <f t="shared" si="137"/>
        <v>387.77339285714288</v>
      </c>
      <c r="AO303" s="156">
        <f t="shared" si="138"/>
        <v>310.02187499999997</v>
      </c>
      <c r="AP303" s="156">
        <f t="shared" si="139"/>
        <v>310.02187499999997</v>
      </c>
      <c r="AQ303" s="160">
        <f t="shared" si="140"/>
        <v>359.23169642857141</v>
      </c>
      <c r="AR303" s="156">
        <f t="shared" si="141"/>
        <v>373.99464285714288</v>
      </c>
      <c r="AS303" s="156">
        <f t="shared" si="142"/>
        <v>386.78919642857136</v>
      </c>
      <c r="AT303" s="156">
        <f t="shared" si="143"/>
        <v>364.15267857142857</v>
      </c>
      <c r="AU303" s="156">
        <f t="shared" si="144"/>
        <v>356.27910714285713</v>
      </c>
      <c r="AV303" s="156">
        <f t="shared" si="145"/>
        <v>383.83660714285713</v>
      </c>
    </row>
    <row r="304" spans="1:48" x14ac:dyDescent="0.3">
      <c r="A304" s="124">
        <v>43009</v>
      </c>
      <c r="B304" s="170">
        <f>_xll.GetPrice(B$2,  , "Mid", EOMONTH($A304, 0))</f>
        <v>235</v>
      </c>
      <c r="C304" s="151">
        <f>_xll.GetPrice(C$2,  , "Mid", EOMONTH($A304, 0))</f>
        <v>220</v>
      </c>
      <c r="D304" s="126">
        <f t="shared" si="146"/>
        <v>-15</v>
      </c>
      <c r="E304" s="151">
        <f>_xll.GetPrice(E$2,  , "Mid", EOMONTH($A304, 0))</f>
        <v>275</v>
      </c>
      <c r="F304" s="127">
        <f t="shared" si="147"/>
        <v>40</v>
      </c>
      <c r="G304" s="151">
        <f>_xll.GetPrice(G$2,  , "Mid", EOMONTH($A304, 0))</f>
        <v>265</v>
      </c>
      <c r="H304" s="127">
        <f t="shared" si="148"/>
        <v>30</v>
      </c>
      <c r="I304" s="151">
        <f>_xll.GetPrice(I$2,  , "Mid", EOMONTH($A304, 0))</f>
        <v>263</v>
      </c>
      <c r="J304" s="127">
        <f t="shared" si="149"/>
        <v>28</v>
      </c>
      <c r="K304" s="151">
        <f>_xll.GetPrice(K$2,  , "Mid", EOMONTH($A304, 0))</f>
        <v>364</v>
      </c>
      <c r="L304" s="127">
        <f t="shared" si="150"/>
        <v>129</v>
      </c>
      <c r="M304" s="151">
        <f>_xll.GetPrice(M$2,  , "Mid", EOMONTH($A304, 0))</f>
        <v>285</v>
      </c>
      <c r="N304" s="127">
        <f t="shared" si="151"/>
        <v>10</v>
      </c>
      <c r="O304" s="127">
        <f t="shared" si="152"/>
        <v>22</v>
      </c>
      <c r="P304" s="151">
        <f>_xll.GetPrice(P$2,  , "Mid", EOMONTH($A304, 0))</f>
        <v>282</v>
      </c>
      <c r="Q304" s="127">
        <f t="shared" si="153"/>
        <v>17</v>
      </c>
      <c r="R304" s="127">
        <f t="shared" si="154"/>
        <v>19</v>
      </c>
      <c r="S304" s="170">
        <f>_xll.GetPrice(S$2,  , "Mid", EOMONTH($A304, 0))</f>
        <v>325</v>
      </c>
      <c r="T304" s="126">
        <f t="shared" si="155"/>
        <v>90</v>
      </c>
      <c r="U304" s="151">
        <f>_xll.GetPrice(U$2,  , "Mid", EOMONTH($A304, 0))</f>
        <v>340</v>
      </c>
      <c r="V304" s="127">
        <f t="shared" si="156"/>
        <v>65</v>
      </c>
      <c r="W304" s="127">
        <f t="shared" si="157"/>
        <v>15</v>
      </c>
      <c r="X304" s="151">
        <f>_xll.GetPrice(X$2,  , "Mid", EOMONTH($A304, 0))</f>
        <v>350</v>
      </c>
      <c r="Y304" s="127">
        <f t="shared" si="158"/>
        <v>85</v>
      </c>
      <c r="Z304" s="127">
        <f t="shared" si="159"/>
        <v>25</v>
      </c>
      <c r="AA304" s="151">
        <f>_xll.GetPrice(AA$2,  , "Mid", EOMONTH($A304, 0))</f>
        <v>330</v>
      </c>
      <c r="AB304" s="127">
        <f t="shared" si="160"/>
        <v>5</v>
      </c>
      <c r="AC304" s="151">
        <f>_xll.GetPrice(AC$2,  , "Mid", EOMONTH($A304, 0))</f>
        <v>322</v>
      </c>
      <c r="AD304" s="127">
        <f t="shared" si="161"/>
        <v>-18</v>
      </c>
      <c r="AE304" s="127">
        <f t="shared" si="162"/>
        <v>-8</v>
      </c>
      <c r="AF304" s="151">
        <f>_xll.GetPrice(AF$2,  , "Mid", EOMONTH($A304, 0))</f>
        <v>350</v>
      </c>
      <c r="AG304" s="127">
        <f t="shared" si="163"/>
        <v>0</v>
      </c>
      <c r="AH304" s="127">
        <f t="shared" si="164"/>
        <v>28</v>
      </c>
      <c r="AI304" s="157">
        <f t="shared" si="132"/>
        <v>231.2861607142857</v>
      </c>
      <c r="AJ304" s="156">
        <f t="shared" si="133"/>
        <v>216.52321428571426</v>
      </c>
      <c r="AK304" s="156">
        <f t="shared" si="134"/>
        <v>270.65401785714283</v>
      </c>
      <c r="AL304" s="156">
        <f t="shared" si="135"/>
        <v>260.81205357142858</v>
      </c>
      <c r="AM304" s="156">
        <f t="shared" si="136"/>
        <v>258.8436607142857</v>
      </c>
      <c r="AN304" s="156">
        <f t="shared" si="137"/>
        <v>358.2475</v>
      </c>
      <c r="AO304" s="156">
        <f t="shared" si="138"/>
        <v>280.49598214285709</v>
      </c>
      <c r="AP304" s="156">
        <f t="shared" si="139"/>
        <v>277.54339285714286</v>
      </c>
      <c r="AQ304" s="160">
        <f t="shared" si="140"/>
        <v>319.86383928571428</v>
      </c>
      <c r="AR304" s="156">
        <f t="shared" si="141"/>
        <v>334.62678571428569</v>
      </c>
      <c r="AS304" s="156">
        <f t="shared" si="142"/>
        <v>344.46875</v>
      </c>
      <c r="AT304" s="156">
        <f t="shared" si="143"/>
        <v>324.78482142857143</v>
      </c>
      <c r="AU304" s="156">
        <f t="shared" si="144"/>
        <v>316.91124999999994</v>
      </c>
      <c r="AV304" s="156">
        <f t="shared" si="145"/>
        <v>344.46875</v>
      </c>
    </row>
    <row r="305" spans="1:48" x14ac:dyDescent="0.3">
      <c r="A305" s="124">
        <v>43040</v>
      </c>
      <c r="B305" s="170">
        <f>_xll.GetPrice(B$2,  , "Mid", EOMONTH($A305, 0))</f>
        <v>235</v>
      </c>
      <c r="C305" s="151">
        <f>_xll.GetPrice(C$2,  , "Mid", EOMONTH($A305, 0))</f>
        <v>220</v>
      </c>
      <c r="D305" s="126">
        <f t="shared" si="146"/>
        <v>-15</v>
      </c>
      <c r="E305" s="151">
        <f>_xll.GetPrice(E$2,  , "Mid", EOMONTH($A305, 0))</f>
        <v>275</v>
      </c>
      <c r="F305" s="127">
        <f t="shared" si="147"/>
        <v>40</v>
      </c>
      <c r="G305" s="151">
        <f>_xll.GetPrice(G$2,  , "Mid", EOMONTH($A305, 0))</f>
        <v>265</v>
      </c>
      <c r="H305" s="127">
        <f t="shared" si="148"/>
        <v>30</v>
      </c>
      <c r="I305" s="151">
        <f>_xll.GetPrice(I$2,  , "Mid", EOMONTH($A305, 0))</f>
        <v>263</v>
      </c>
      <c r="J305" s="127">
        <f t="shared" si="149"/>
        <v>28</v>
      </c>
      <c r="K305" s="151">
        <f>_xll.GetPrice(K$2,  , "Mid", EOMONTH($A305, 0))</f>
        <v>364</v>
      </c>
      <c r="L305" s="127">
        <f t="shared" si="150"/>
        <v>129</v>
      </c>
      <c r="M305" s="151">
        <f>_xll.GetPrice(M$2,  , "Mid", EOMONTH($A305, 0))</f>
        <v>285</v>
      </c>
      <c r="N305" s="127">
        <f t="shared" si="151"/>
        <v>10</v>
      </c>
      <c r="O305" s="127">
        <f t="shared" si="152"/>
        <v>22</v>
      </c>
      <c r="P305" s="151">
        <f>_xll.GetPrice(P$2,  , "Mid", EOMONTH($A305, 0))</f>
        <v>282</v>
      </c>
      <c r="Q305" s="127">
        <f t="shared" si="153"/>
        <v>17</v>
      </c>
      <c r="R305" s="127">
        <f t="shared" si="154"/>
        <v>19</v>
      </c>
      <c r="S305" s="170">
        <f>_xll.GetPrice(S$2,  , "Mid", EOMONTH($A305, 0))</f>
        <v>325</v>
      </c>
      <c r="T305" s="126">
        <f t="shared" si="155"/>
        <v>90</v>
      </c>
      <c r="U305" s="151">
        <f>_xll.GetPrice(U$2,  , "Mid", EOMONTH($A305, 0))</f>
        <v>330</v>
      </c>
      <c r="V305" s="127">
        <f t="shared" si="156"/>
        <v>55</v>
      </c>
      <c r="W305" s="127">
        <f t="shared" si="157"/>
        <v>5</v>
      </c>
      <c r="X305" s="151">
        <f>_xll.GetPrice(X$2,  , "Mid", EOMONTH($A305, 0))</f>
        <v>340</v>
      </c>
      <c r="Y305" s="127">
        <f t="shared" si="158"/>
        <v>75</v>
      </c>
      <c r="Z305" s="127">
        <f t="shared" si="159"/>
        <v>15</v>
      </c>
      <c r="AA305" s="151">
        <f>_xll.GetPrice(AA$2,  , "Mid", EOMONTH($A305, 0))</f>
        <v>330</v>
      </c>
      <c r="AB305" s="127">
        <f t="shared" si="160"/>
        <v>5</v>
      </c>
      <c r="AC305" s="151">
        <f>_xll.GetPrice(AC$2,  , "Mid", EOMONTH($A305, 0))</f>
        <v>311</v>
      </c>
      <c r="AD305" s="127">
        <f t="shared" si="161"/>
        <v>-19</v>
      </c>
      <c r="AE305" s="127">
        <f t="shared" si="162"/>
        <v>-19</v>
      </c>
      <c r="AF305" s="151">
        <f>_xll.GetPrice(AF$2,  , "Mid", EOMONTH($A305, 0))</f>
        <v>340</v>
      </c>
      <c r="AG305" s="127">
        <f t="shared" si="163"/>
        <v>0</v>
      </c>
      <c r="AH305" s="127">
        <f t="shared" si="164"/>
        <v>29</v>
      </c>
      <c r="AI305" s="157">
        <f t="shared" si="132"/>
        <v>231.2861607142857</v>
      </c>
      <c r="AJ305" s="156">
        <f t="shared" si="133"/>
        <v>216.52321428571426</v>
      </c>
      <c r="AK305" s="156">
        <f t="shared" si="134"/>
        <v>270.65401785714283</v>
      </c>
      <c r="AL305" s="156">
        <f t="shared" si="135"/>
        <v>260.81205357142858</v>
      </c>
      <c r="AM305" s="156">
        <f t="shared" si="136"/>
        <v>258.8436607142857</v>
      </c>
      <c r="AN305" s="156">
        <f t="shared" si="137"/>
        <v>358.2475</v>
      </c>
      <c r="AO305" s="156">
        <f t="shared" si="138"/>
        <v>280.49598214285709</v>
      </c>
      <c r="AP305" s="156">
        <f t="shared" si="139"/>
        <v>277.54339285714286</v>
      </c>
      <c r="AQ305" s="160">
        <f t="shared" si="140"/>
        <v>319.86383928571428</v>
      </c>
      <c r="AR305" s="156">
        <f t="shared" si="141"/>
        <v>324.78482142857143</v>
      </c>
      <c r="AS305" s="156">
        <f t="shared" si="142"/>
        <v>334.62678571428569</v>
      </c>
      <c r="AT305" s="156">
        <f t="shared" si="143"/>
        <v>324.78482142857143</v>
      </c>
      <c r="AU305" s="156">
        <f t="shared" si="144"/>
        <v>306.08508928571428</v>
      </c>
      <c r="AV305" s="156">
        <f t="shared" si="145"/>
        <v>334.62678571428569</v>
      </c>
    </row>
    <row r="306" spans="1:48" x14ac:dyDescent="0.3">
      <c r="A306" s="124">
        <v>43070</v>
      </c>
      <c r="B306" s="170">
        <f>_xll.GetPrice(B$2,  , "Mid", EOMONTH($A306, 0))</f>
        <v>265</v>
      </c>
      <c r="C306" s="151">
        <f>_xll.GetPrice(C$2,  , "Mid", EOMONTH($A306, 0))</f>
        <v>250</v>
      </c>
      <c r="D306" s="126">
        <f t="shared" si="146"/>
        <v>-15</v>
      </c>
      <c r="E306" s="151">
        <f>_xll.GetPrice(E$2,  , "Mid", EOMONTH($A306, 0))</f>
        <v>310</v>
      </c>
      <c r="F306" s="127">
        <f t="shared" si="147"/>
        <v>45</v>
      </c>
      <c r="G306" s="151">
        <f>_xll.GetPrice(G$2,  , "Mid", EOMONTH($A306, 0))</f>
        <v>295</v>
      </c>
      <c r="H306" s="127">
        <f t="shared" si="148"/>
        <v>30</v>
      </c>
      <c r="I306" s="151">
        <f>_xll.GetPrice(I$2,  , "Mid", EOMONTH($A306, 0))</f>
        <v>293</v>
      </c>
      <c r="J306" s="127">
        <f t="shared" si="149"/>
        <v>28</v>
      </c>
      <c r="K306" s="151">
        <f>_xll.GetPrice(K$2,  , "Mid", EOMONTH($A306, 0))</f>
        <v>394</v>
      </c>
      <c r="L306" s="127">
        <f t="shared" si="150"/>
        <v>129</v>
      </c>
      <c r="M306" s="151">
        <f>_xll.GetPrice(M$2,  , "Mid", EOMONTH($A306, 0))</f>
        <v>325</v>
      </c>
      <c r="N306" s="127">
        <f t="shared" si="151"/>
        <v>15</v>
      </c>
      <c r="O306" s="127">
        <f t="shared" si="152"/>
        <v>32</v>
      </c>
      <c r="P306" s="151">
        <f>_xll.GetPrice(P$2,  , "Mid", EOMONTH($A306, 0))</f>
        <v>322</v>
      </c>
      <c r="Q306" s="127">
        <f t="shared" si="153"/>
        <v>27</v>
      </c>
      <c r="R306" s="127">
        <f t="shared" si="154"/>
        <v>29</v>
      </c>
      <c r="S306" s="170">
        <f>_xll.GetPrice(S$2,  , "Mid", EOMONTH($A306, 0))</f>
        <v>345</v>
      </c>
      <c r="T306" s="126">
        <f t="shared" si="155"/>
        <v>80</v>
      </c>
      <c r="U306" s="151">
        <f>_xll.GetPrice(U$2,  , "Mid", EOMONTH($A306, 0))</f>
        <v>360</v>
      </c>
      <c r="V306" s="127">
        <f t="shared" si="156"/>
        <v>50</v>
      </c>
      <c r="W306" s="127">
        <f t="shared" si="157"/>
        <v>15</v>
      </c>
      <c r="X306" s="151">
        <f>_xll.GetPrice(X$2,  , "Mid", EOMONTH($A306, 0))</f>
        <v>350</v>
      </c>
      <c r="Y306" s="127">
        <f t="shared" si="158"/>
        <v>55</v>
      </c>
      <c r="Z306" s="127">
        <f t="shared" si="159"/>
        <v>5</v>
      </c>
      <c r="AA306" s="151">
        <f>_xll.GetPrice(AA$2,  , "Mid", EOMONTH($A306, 0))</f>
        <v>350</v>
      </c>
      <c r="AB306" s="127">
        <f t="shared" si="160"/>
        <v>5</v>
      </c>
      <c r="AC306" s="151">
        <f>_xll.GetPrice(AC$2,  , "Mid", EOMONTH($A306, 0))</f>
        <v>341</v>
      </c>
      <c r="AD306" s="127">
        <f t="shared" si="161"/>
        <v>-19</v>
      </c>
      <c r="AE306" s="127">
        <f t="shared" si="162"/>
        <v>-9</v>
      </c>
      <c r="AF306" s="151">
        <f>_xll.GetPrice(AF$2,  , "Mid", EOMONTH($A306, 0))</f>
        <v>350</v>
      </c>
      <c r="AG306" s="127">
        <f t="shared" si="163"/>
        <v>0</v>
      </c>
      <c r="AH306" s="127">
        <f t="shared" si="164"/>
        <v>9</v>
      </c>
      <c r="AI306" s="157">
        <f t="shared" si="132"/>
        <v>260.81205357142858</v>
      </c>
      <c r="AJ306" s="156">
        <f t="shared" si="133"/>
        <v>246.04910714285714</v>
      </c>
      <c r="AK306" s="156">
        <f t="shared" si="134"/>
        <v>305.10089285714287</v>
      </c>
      <c r="AL306" s="156">
        <f t="shared" si="135"/>
        <v>290.3379464285714</v>
      </c>
      <c r="AM306" s="156">
        <f t="shared" si="136"/>
        <v>288.36955357142858</v>
      </c>
      <c r="AN306" s="156">
        <f t="shared" si="137"/>
        <v>387.77339285714288</v>
      </c>
      <c r="AO306" s="156">
        <f t="shared" si="138"/>
        <v>319.86383928571428</v>
      </c>
      <c r="AP306" s="156">
        <f t="shared" si="139"/>
        <v>316.91124999999994</v>
      </c>
      <c r="AQ306" s="160">
        <f t="shared" si="140"/>
        <v>339.54776785714284</v>
      </c>
      <c r="AR306" s="156">
        <f t="shared" si="141"/>
        <v>354.31071428571431</v>
      </c>
      <c r="AS306" s="156">
        <f t="shared" si="142"/>
        <v>344.46875</v>
      </c>
      <c r="AT306" s="156">
        <f t="shared" si="143"/>
        <v>344.46875</v>
      </c>
      <c r="AU306" s="156">
        <f t="shared" si="144"/>
        <v>335.6109821428571</v>
      </c>
      <c r="AV306" s="156">
        <f t="shared" si="145"/>
        <v>344.46875</v>
      </c>
    </row>
    <row r="307" spans="1:48" x14ac:dyDescent="0.3">
      <c r="A307" s="124">
        <v>43101</v>
      </c>
      <c r="B307" s="170">
        <f>_xll.GetPrice(B$2,  , "Mid", EOMONTH($A307, 0))</f>
        <v>295</v>
      </c>
      <c r="C307" s="151">
        <f>_xll.GetPrice(C$2,  , "Mid", EOMONTH($A307, 0))</f>
        <v>280</v>
      </c>
      <c r="D307" s="126">
        <f t="shared" si="146"/>
        <v>-15</v>
      </c>
      <c r="E307" s="151">
        <f>_xll.GetPrice(E$2,  , "Mid", EOMONTH($A307, 0))</f>
        <v>340</v>
      </c>
      <c r="F307" s="127">
        <f t="shared" si="147"/>
        <v>45</v>
      </c>
      <c r="G307" s="151">
        <f>_xll.GetPrice(G$2,  , "Mid", EOMONTH($A307, 0))</f>
        <v>328</v>
      </c>
      <c r="H307" s="127">
        <f t="shared" si="148"/>
        <v>33</v>
      </c>
      <c r="I307" s="151">
        <f>_xll.GetPrice(I$2,  , "Mid", EOMONTH($A307, 0))</f>
        <v>325</v>
      </c>
      <c r="J307" s="127">
        <f t="shared" si="149"/>
        <v>30</v>
      </c>
      <c r="K307" s="151">
        <f>_xll.GetPrice(K$2,  , "Mid", EOMONTH($A307, 0))</f>
        <v>424</v>
      </c>
      <c r="L307" s="127">
        <f t="shared" si="150"/>
        <v>129</v>
      </c>
      <c r="M307" s="151">
        <f>_xll.GetPrice(M$2,  , "Mid", EOMONTH($A307, 0))</f>
        <v>355</v>
      </c>
      <c r="N307" s="127">
        <f t="shared" si="151"/>
        <v>15</v>
      </c>
      <c r="O307" s="127">
        <f t="shared" si="152"/>
        <v>30</v>
      </c>
      <c r="P307" s="151">
        <f>_xll.GetPrice(P$2,  , "Mid", EOMONTH($A307, 0))</f>
        <v>348</v>
      </c>
      <c r="Q307" s="127">
        <f t="shared" si="153"/>
        <v>20</v>
      </c>
      <c r="R307" s="127">
        <f t="shared" si="154"/>
        <v>23</v>
      </c>
      <c r="S307" s="170">
        <f>_xll.GetPrice(S$2,  , "Mid", EOMONTH($A307, 0))</f>
        <v>365</v>
      </c>
      <c r="T307" s="126">
        <f t="shared" si="155"/>
        <v>70</v>
      </c>
      <c r="U307" s="151">
        <f>_xll.GetPrice(U$2,  , "Mid", EOMONTH($A307, 0))</f>
        <v>380</v>
      </c>
      <c r="V307" s="127">
        <f t="shared" si="156"/>
        <v>40</v>
      </c>
      <c r="W307" s="127">
        <f t="shared" si="157"/>
        <v>15</v>
      </c>
      <c r="X307" s="151">
        <f>_xll.GetPrice(X$2,  , "Mid", EOMONTH($A307, 0))</f>
        <v>370</v>
      </c>
      <c r="Y307" s="127">
        <f t="shared" si="158"/>
        <v>42</v>
      </c>
      <c r="Z307" s="127">
        <f t="shared" si="159"/>
        <v>5</v>
      </c>
      <c r="AA307" s="151">
        <f>_xll.GetPrice(AA$2,  , "Mid", EOMONTH($A307, 0))</f>
        <v>370</v>
      </c>
      <c r="AB307" s="127">
        <f t="shared" si="160"/>
        <v>5</v>
      </c>
      <c r="AC307" s="151">
        <f>_xll.GetPrice(AC$2,  , "Mid", EOMONTH($A307, 0))</f>
        <v>361</v>
      </c>
      <c r="AD307" s="127">
        <f t="shared" si="161"/>
        <v>-19</v>
      </c>
      <c r="AE307" s="127">
        <f t="shared" si="162"/>
        <v>-9</v>
      </c>
      <c r="AF307" s="151">
        <f>_xll.GetPrice(AF$2,  , "Mid", EOMONTH($A307, 0))</f>
        <v>370</v>
      </c>
      <c r="AG307" s="127">
        <f t="shared" si="163"/>
        <v>0</v>
      </c>
      <c r="AH307" s="127">
        <f t="shared" si="164"/>
        <v>9</v>
      </c>
      <c r="AI307" s="157">
        <f t="shared" si="132"/>
        <v>290.3379464285714</v>
      </c>
      <c r="AJ307" s="156">
        <f t="shared" si="133"/>
        <v>275.57499999999999</v>
      </c>
      <c r="AK307" s="156">
        <f t="shared" si="134"/>
        <v>334.62678571428569</v>
      </c>
      <c r="AL307" s="156">
        <f t="shared" si="135"/>
        <v>322.81642857142856</v>
      </c>
      <c r="AM307" s="156">
        <f t="shared" si="136"/>
        <v>319.86383928571428</v>
      </c>
      <c r="AN307" s="156">
        <f t="shared" si="137"/>
        <v>417.2992857142857</v>
      </c>
      <c r="AO307" s="156">
        <f t="shared" si="138"/>
        <v>349.3897321428571</v>
      </c>
      <c r="AP307" s="156">
        <f t="shared" si="139"/>
        <v>342.50035714285713</v>
      </c>
      <c r="AQ307" s="160">
        <f t="shared" si="140"/>
        <v>359.23169642857141</v>
      </c>
      <c r="AR307" s="156">
        <f t="shared" si="141"/>
        <v>373.99464285714288</v>
      </c>
      <c r="AS307" s="156">
        <f t="shared" si="142"/>
        <v>364.15267857142857</v>
      </c>
      <c r="AT307" s="156">
        <f t="shared" si="143"/>
        <v>364.15267857142857</v>
      </c>
      <c r="AU307" s="156">
        <f t="shared" si="144"/>
        <v>355.29491071428572</v>
      </c>
      <c r="AV307" s="156">
        <f t="shared" si="145"/>
        <v>364.15267857142857</v>
      </c>
    </row>
    <row r="308" spans="1:48" x14ac:dyDescent="0.3">
      <c r="A308" s="124">
        <v>43132</v>
      </c>
      <c r="B308" s="170">
        <f>_xll.GetPrice(B$2,  , "Mid", EOMONTH($A308, 0))</f>
        <v>295</v>
      </c>
      <c r="C308" s="151">
        <f>_xll.GetPrice(C$2,  , "Mid", EOMONTH($A308, 0))</f>
        <v>280</v>
      </c>
      <c r="D308" s="126">
        <f t="shared" si="146"/>
        <v>-15</v>
      </c>
      <c r="E308" s="151">
        <f>_xll.GetPrice(E$2,  , "Mid", EOMONTH($A308, 0))</f>
        <v>340</v>
      </c>
      <c r="F308" s="127">
        <f t="shared" si="147"/>
        <v>45</v>
      </c>
      <c r="G308" s="151">
        <f>_xll.GetPrice(G$2,  , "Mid", EOMONTH($A308, 0))</f>
        <v>320</v>
      </c>
      <c r="H308" s="127">
        <f t="shared" si="148"/>
        <v>25</v>
      </c>
      <c r="I308" s="151">
        <f>_xll.GetPrice(I$2,  , "Mid", EOMONTH($A308, 0))</f>
        <v>325</v>
      </c>
      <c r="J308" s="127">
        <f t="shared" si="149"/>
        <v>30</v>
      </c>
      <c r="K308" s="151">
        <f>_xll.GetPrice(K$2,  , "Mid", EOMONTH($A308, 0))</f>
        <v>424</v>
      </c>
      <c r="L308" s="127">
        <f t="shared" si="150"/>
        <v>129</v>
      </c>
      <c r="M308" s="151">
        <f>_xll.GetPrice(M$2,  , "Mid", EOMONTH($A308, 0))</f>
        <v>355</v>
      </c>
      <c r="N308" s="127">
        <f t="shared" si="151"/>
        <v>15</v>
      </c>
      <c r="O308" s="127">
        <f t="shared" si="152"/>
        <v>30</v>
      </c>
      <c r="P308" s="151">
        <f>_xll.GetPrice(P$2,  , "Mid", EOMONTH($A308, 0))</f>
        <v>344</v>
      </c>
      <c r="Q308" s="127">
        <f t="shared" si="153"/>
        <v>24</v>
      </c>
      <c r="R308" s="127">
        <f t="shared" si="154"/>
        <v>19</v>
      </c>
      <c r="S308" s="170">
        <f>_xll.GetPrice(S$2,  , "Mid", EOMONTH($A308, 0))</f>
        <v>365</v>
      </c>
      <c r="T308" s="126">
        <f t="shared" si="155"/>
        <v>70</v>
      </c>
      <c r="U308" s="151">
        <f>_xll.GetPrice(U$2,  , "Mid", EOMONTH($A308, 0))</f>
        <v>380</v>
      </c>
      <c r="V308" s="127">
        <f t="shared" si="156"/>
        <v>40</v>
      </c>
      <c r="W308" s="127">
        <f t="shared" si="157"/>
        <v>15</v>
      </c>
      <c r="X308" s="151">
        <f>_xll.GetPrice(X$2,  , "Mid", EOMONTH($A308, 0))</f>
        <v>360</v>
      </c>
      <c r="Y308" s="127">
        <f t="shared" si="158"/>
        <v>40</v>
      </c>
      <c r="Z308" s="127">
        <f t="shared" si="159"/>
        <v>-5</v>
      </c>
      <c r="AA308" s="151">
        <f>_xll.GetPrice(AA$2,  , "Mid", EOMONTH($A308, 0))</f>
        <v>370</v>
      </c>
      <c r="AB308" s="127">
        <f t="shared" si="160"/>
        <v>5</v>
      </c>
      <c r="AC308" s="151">
        <f>_xll.GetPrice(AC$2,  , "Mid", EOMONTH($A308, 0))</f>
        <v>361</v>
      </c>
      <c r="AD308" s="127">
        <f t="shared" si="161"/>
        <v>-19</v>
      </c>
      <c r="AE308" s="127">
        <f t="shared" si="162"/>
        <v>-9</v>
      </c>
      <c r="AF308" s="151">
        <f>_xll.GetPrice(AF$2,  , "Mid", EOMONTH($A308, 0))</f>
        <v>360</v>
      </c>
      <c r="AG308" s="127">
        <f t="shared" si="163"/>
        <v>0</v>
      </c>
      <c r="AH308" s="127">
        <f t="shared" si="164"/>
        <v>-1</v>
      </c>
      <c r="AI308" s="157">
        <f t="shared" si="132"/>
        <v>290.3379464285714</v>
      </c>
      <c r="AJ308" s="156">
        <f t="shared" si="133"/>
        <v>275.57499999999999</v>
      </c>
      <c r="AK308" s="156">
        <f t="shared" si="134"/>
        <v>334.62678571428569</v>
      </c>
      <c r="AL308" s="156">
        <f t="shared" si="135"/>
        <v>314.94285714285712</v>
      </c>
      <c r="AM308" s="156">
        <f t="shared" si="136"/>
        <v>319.86383928571428</v>
      </c>
      <c r="AN308" s="156">
        <f t="shared" si="137"/>
        <v>417.2992857142857</v>
      </c>
      <c r="AO308" s="156">
        <f t="shared" si="138"/>
        <v>349.3897321428571</v>
      </c>
      <c r="AP308" s="156">
        <f t="shared" si="139"/>
        <v>338.56357142857144</v>
      </c>
      <c r="AQ308" s="160">
        <f t="shared" si="140"/>
        <v>359.23169642857141</v>
      </c>
      <c r="AR308" s="156">
        <f t="shared" si="141"/>
        <v>373.99464285714288</v>
      </c>
      <c r="AS308" s="156">
        <f t="shared" si="142"/>
        <v>354.31071428571431</v>
      </c>
      <c r="AT308" s="156">
        <f t="shared" si="143"/>
        <v>364.15267857142857</v>
      </c>
      <c r="AU308" s="156">
        <f t="shared" si="144"/>
        <v>355.29491071428572</v>
      </c>
      <c r="AV308" s="156">
        <f t="shared" si="145"/>
        <v>354.31071428571431</v>
      </c>
    </row>
    <row r="309" spans="1:48" x14ac:dyDescent="0.3">
      <c r="A309" s="124">
        <v>43160</v>
      </c>
      <c r="B309" s="170">
        <f>_xll.GetPrice(B$2,  , "Mid", EOMONTH($A309, 0))</f>
        <v>325</v>
      </c>
      <c r="C309" s="151">
        <f>_xll.GetPrice(C$2,  , "Mid", EOMONTH($A309, 0))</f>
        <v>310</v>
      </c>
      <c r="D309" s="126">
        <f t="shared" si="146"/>
        <v>-15</v>
      </c>
      <c r="E309" s="151">
        <f>_xll.GetPrice(E$2,  , "Mid", EOMONTH($A309, 0))</f>
        <v>355</v>
      </c>
      <c r="F309" s="127">
        <f t="shared" si="147"/>
        <v>30</v>
      </c>
      <c r="G309" s="151">
        <f>_xll.GetPrice(G$2,  , "Mid", EOMONTH($A309, 0))</f>
        <v>335</v>
      </c>
      <c r="H309" s="127">
        <f t="shared" si="148"/>
        <v>10</v>
      </c>
      <c r="I309" s="151">
        <f>_xll.GetPrice(I$2,  , "Mid", EOMONTH($A309, 0))</f>
        <v>360</v>
      </c>
      <c r="J309" s="127">
        <f t="shared" si="149"/>
        <v>35</v>
      </c>
      <c r="K309" s="151">
        <f>_xll.GetPrice(K$2,  , "Mid", EOMONTH($A309, 0))</f>
        <v>454</v>
      </c>
      <c r="L309" s="127">
        <f t="shared" si="150"/>
        <v>129</v>
      </c>
      <c r="M309" s="151">
        <f>_xll.GetPrice(M$2,  , "Mid", EOMONTH($A309, 0))</f>
        <v>375</v>
      </c>
      <c r="N309" s="127">
        <f t="shared" si="151"/>
        <v>20</v>
      </c>
      <c r="O309" s="127">
        <f t="shared" si="152"/>
        <v>15</v>
      </c>
      <c r="P309" s="151">
        <f>_xll.GetPrice(P$2,  , "Mid", EOMONTH($A309, 0))</f>
        <v>365</v>
      </c>
      <c r="Q309" s="127">
        <f t="shared" si="153"/>
        <v>30</v>
      </c>
      <c r="R309" s="127">
        <f t="shared" si="154"/>
        <v>5</v>
      </c>
      <c r="S309" s="170">
        <f>_xll.GetPrice(S$2,  , "Mid", EOMONTH($A309, 0))</f>
        <v>375</v>
      </c>
      <c r="T309" s="126">
        <f t="shared" si="155"/>
        <v>50</v>
      </c>
      <c r="U309" s="151">
        <f>_xll.GetPrice(U$2,  , "Mid", EOMONTH($A309, 0))</f>
        <v>380</v>
      </c>
      <c r="V309" s="127">
        <f t="shared" si="156"/>
        <v>25</v>
      </c>
      <c r="W309" s="127">
        <f t="shared" si="157"/>
        <v>5</v>
      </c>
      <c r="X309" s="151">
        <f>_xll.GetPrice(X$2,  , "Mid", EOMONTH($A309, 0))</f>
        <v>360</v>
      </c>
      <c r="Y309" s="127">
        <f t="shared" si="158"/>
        <v>25</v>
      </c>
      <c r="Z309" s="127">
        <f t="shared" si="159"/>
        <v>-15</v>
      </c>
      <c r="AA309" s="151">
        <f>_xll.GetPrice(AA$2,  , "Mid", EOMONTH($A309, 0))</f>
        <v>380</v>
      </c>
      <c r="AB309" s="127">
        <f t="shared" si="160"/>
        <v>5</v>
      </c>
      <c r="AC309" s="151">
        <f>_xll.GetPrice(AC$2,  , "Mid", EOMONTH($A309, 0))</f>
        <v>361</v>
      </c>
      <c r="AD309" s="127">
        <f t="shared" si="161"/>
        <v>-19</v>
      </c>
      <c r="AE309" s="127">
        <f t="shared" si="162"/>
        <v>-19</v>
      </c>
      <c r="AF309" s="151">
        <f>_xll.GetPrice(AF$2,  , "Mid", EOMONTH($A309, 0))</f>
        <v>360</v>
      </c>
      <c r="AG309" s="127">
        <f t="shared" si="163"/>
        <v>0</v>
      </c>
      <c r="AH309" s="127">
        <f t="shared" si="164"/>
        <v>-1</v>
      </c>
      <c r="AI309" s="157">
        <f t="shared" si="132"/>
        <v>319.86383928571428</v>
      </c>
      <c r="AJ309" s="156">
        <f t="shared" si="133"/>
        <v>305.10089285714287</v>
      </c>
      <c r="AK309" s="156">
        <f t="shared" si="134"/>
        <v>349.3897321428571</v>
      </c>
      <c r="AL309" s="156">
        <f t="shared" si="135"/>
        <v>329.70580357142853</v>
      </c>
      <c r="AM309" s="156">
        <f t="shared" si="136"/>
        <v>354.31071428571431</v>
      </c>
      <c r="AN309" s="156">
        <f t="shared" si="137"/>
        <v>446.82517857142858</v>
      </c>
      <c r="AO309" s="156">
        <f t="shared" si="138"/>
        <v>369.07366071428567</v>
      </c>
      <c r="AP309" s="156">
        <f t="shared" si="139"/>
        <v>359.23169642857141</v>
      </c>
      <c r="AQ309" s="160">
        <f t="shared" si="140"/>
        <v>369.07366071428567</v>
      </c>
      <c r="AR309" s="156">
        <f t="shared" si="141"/>
        <v>373.99464285714288</v>
      </c>
      <c r="AS309" s="156">
        <f t="shared" si="142"/>
        <v>354.31071428571431</v>
      </c>
      <c r="AT309" s="156">
        <f t="shared" si="143"/>
        <v>373.99464285714288</v>
      </c>
      <c r="AU309" s="156">
        <f t="shared" si="144"/>
        <v>355.29491071428572</v>
      </c>
      <c r="AV309" s="156">
        <f t="shared" si="145"/>
        <v>354.31071428571431</v>
      </c>
    </row>
    <row r="310" spans="1:48" x14ac:dyDescent="0.3">
      <c r="A310" s="124">
        <v>43191</v>
      </c>
      <c r="B310" s="170">
        <f>_xll.GetPrice(B$2,  , "Mid", EOMONTH($A310, 0))</f>
        <v>345</v>
      </c>
      <c r="C310" s="151">
        <f>_xll.GetPrice(C$2,  , "Mid", EOMONTH($A310, 0))</f>
        <v>330</v>
      </c>
      <c r="D310" s="126">
        <f t="shared" si="146"/>
        <v>-15</v>
      </c>
      <c r="E310" s="151">
        <f>_xll.GetPrice(E$2,  , "Mid", EOMONTH($A310, 0))</f>
        <v>370</v>
      </c>
      <c r="F310" s="127">
        <f t="shared" si="147"/>
        <v>25</v>
      </c>
      <c r="G310" s="151">
        <f>_xll.GetPrice(G$2,  , "Mid", EOMONTH($A310, 0))</f>
        <v>345</v>
      </c>
      <c r="H310" s="127">
        <f t="shared" si="148"/>
        <v>0</v>
      </c>
      <c r="I310" s="151">
        <f>_xll.GetPrice(I$2,  , "Mid", EOMONTH($A310, 0))</f>
        <v>380</v>
      </c>
      <c r="J310" s="127">
        <f t="shared" si="149"/>
        <v>35</v>
      </c>
      <c r="K310" s="151">
        <f>_xll.GetPrice(K$2,  , "Mid", EOMONTH($A310, 0))</f>
        <v>469</v>
      </c>
      <c r="L310" s="127">
        <f t="shared" si="150"/>
        <v>124</v>
      </c>
      <c r="M310" s="151">
        <f>_xll.GetPrice(M$2,  , "Mid", EOMONTH($A310, 0))</f>
        <v>390</v>
      </c>
      <c r="N310" s="127">
        <f t="shared" si="151"/>
        <v>20</v>
      </c>
      <c r="O310" s="127">
        <f t="shared" si="152"/>
        <v>10</v>
      </c>
      <c r="P310" s="151">
        <f>_xll.GetPrice(P$2,  , "Mid", EOMONTH($A310, 0))</f>
        <v>380</v>
      </c>
      <c r="Q310" s="127">
        <f t="shared" si="153"/>
        <v>35</v>
      </c>
      <c r="R310" s="127">
        <f t="shared" si="154"/>
        <v>0</v>
      </c>
      <c r="S310" s="170">
        <f>_xll.GetPrice(S$2,  , "Mid", EOMONTH($A310, 0))</f>
        <v>385</v>
      </c>
      <c r="T310" s="126">
        <f t="shared" si="155"/>
        <v>40</v>
      </c>
      <c r="U310" s="151">
        <f>_xll.GetPrice(U$2,  , "Mid", EOMONTH($A310, 0))</f>
        <v>390</v>
      </c>
      <c r="V310" s="127">
        <f t="shared" si="156"/>
        <v>20</v>
      </c>
      <c r="W310" s="127">
        <f t="shared" si="157"/>
        <v>5</v>
      </c>
      <c r="X310" s="151">
        <f>_xll.GetPrice(X$2,  , "Mid", EOMONTH($A310, 0))</f>
        <v>370</v>
      </c>
      <c r="Y310" s="127">
        <f t="shared" si="158"/>
        <v>25</v>
      </c>
      <c r="Z310" s="127">
        <f t="shared" si="159"/>
        <v>-15</v>
      </c>
      <c r="AA310" s="151">
        <f>_xll.GetPrice(AA$2,  , "Mid", EOMONTH($A310, 0))</f>
        <v>390</v>
      </c>
      <c r="AB310" s="127">
        <f t="shared" si="160"/>
        <v>5</v>
      </c>
      <c r="AC310" s="151">
        <f>_xll.GetPrice(AC$2,  , "Mid", EOMONTH($A310, 0))</f>
        <v>371</v>
      </c>
      <c r="AD310" s="127">
        <f t="shared" si="161"/>
        <v>-19</v>
      </c>
      <c r="AE310" s="127">
        <f t="shared" si="162"/>
        <v>-19</v>
      </c>
      <c r="AF310" s="151">
        <f>_xll.GetPrice(AF$2,  , "Mid", EOMONTH($A310, 0))</f>
        <v>370</v>
      </c>
      <c r="AG310" s="127">
        <f t="shared" si="163"/>
        <v>0</v>
      </c>
      <c r="AH310" s="127">
        <f t="shared" si="164"/>
        <v>-1</v>
      </c>
      <c r="AI310" s="157">
        <f t="shared" si="132"/>
        <v>339.54776785714284</v>
      </c>
      <c r="AJ310" s="156">
        <f t="shared" si="133"/>
        <v>324.78482142857143</v>
      </c>
      <c r="AK310" s="156">
        <f t="shared" si="134"/>
        <v>364.15267857142857</v>
      </c>
      <c r="AL310" s="156">
        <f t="shared" si="135"/>
        <v>339.54776785714284</v>
      </c>
      <c r="AM310" s="156">
        <f t="shared" si="136"/>
        <v>373.99464285714288</v>
      </c>
      <c r="AN310" s="156">
        <f t="shared" si="137"/>
        <v>461.58812499999999</v>
      </c>
      <c r="AO310" s="156">
        <f t="shared" si="138"/>
        <v>383.83660714285713</v>
      </c>
      <c r="AP310" s="156">
        <f t="shared" si="139"/>
        <v>373.99464285714288</v>
      </c>
      <c r="AQ310" s="160">
        <f t="shared" si="140"/>
        <v>378.91562499999998</v>
      </c>
      <c r="AR310" s="156">
        <f t="shared" si="141"/>
        <v>383.83660714285713</v>
      </c>
      <c r="AS310" s="156">
        <f t="shared" si="142"/>
        <v>364.15267857142857</v>
      </c>
      <c r="AT310" s="156">
        <f t="shared" si="143"/>
        <v>383.83660714285713</v>
      </c>
      <c r="AU310" s="156">
        <f t="shared" si="144"/>
        <v>365.13687499999997</v>
      </c>
      <c r="AV310" s="156">
        <f t="shared" si="145"/>
        <v>364.15267857142857</v>
      </c>
    </row>
    <row r="311" spans="1:48" x14ac:dyDescent="0.3">
      <c r="A311" s="124">
        <v>43221</v>
      </c>
      <c r="B311" s="170">
        <f>_xll.GetPrice(B$2,  , "Mid", EOMONTH($A311, 0))</f>
        <v>335</v>
      </c>
      <c r="C311" s="151">
        <f>_xll.GetPrice(C$2,  , "Mid", EOMONTH($A311, 0))</f>
        <v>320</v>
      </c>
      <c r="D311" s="126">
        <f t="shared" si="146"/>
        <v>-15</v>
      </c>
      <c r="E311" s="151">
        <f>_xll.GetPrice(E$2,  , "Mid", EOMONTH($A311, 0))</f>
        <v>360</v>
      </c>
      <c r="F311" s="127">
        <f t="shared" si="147"/>
        <v>25</v>
      </c>
      <c r="G311" s="151">
        <f>_xll.GetPrice(G$2,  , "Mid", EOMONTH($A311, 0))</f>
        <v>326</v>
      </c>
      <c r="H311" s="127">
        <f t="shared" si="148"/>
        <v>-9</v>
      </c>
      <c r="I311" s="151">
        <f>_xll.GetPrice(I$2,  , "Mid", EOMONTH($A311, 0))</f>
        <v>370</v>
      </c>
      <c r="J311" s="127">
        <f t="shared" si="149"/>
        <v>35</v>
      </c>
      <c r="K311" s="151">
        <f>_xll.GetPrice(K$2,  , "Mid", EOMONTH($A311, 0))</f>
        <v>459</v>
      </c>
      <c r="L311" s="127">
        <f t="shared" si="150"/>
        <v>124</v>
      </c>
      <c r="M311" s="151">
        <f>_xll.GetPrice(M$2,  , "Mid", EOMONTH($A311, 0))</f>
        <v>380</v>
      </c>
      <c r="N311" s="127">
        <f t="shared" si="151"/>
        <v>20</v>
      </c>
      <c r="O311" s="127">
        <f t="shared" si="152"/>
        <v>10</v>
      </c>
      <c r="P311" s="151">
        <f>_xll.GetPrice(P$2,  , "Mid", EOMONTH($A311, 0))</f>
        <v>365</v>
      </c>
      <c r="Q311" s="127">
        <f t="shared" si="153"/>
        <v>39</v>
      </c>
      <c r="R311" s="127">
        <f t="shared" si="154"/>
        <v>-5</v>
      </c>
      <c r="S311" s="170">
        <f>_xll.GetPrice(S$2,  , "Mid", EOMONTH($A311, 0))</f>
        <v>385</v>
      </c>
      <c r="T311" s="126">
        <f t="shared" si="155"/>
        <v>50</v>
      </c>
      <c r="U311" s="151">
        <f>_xll.GetPrice(U$2,  , "Mid", EOMONTH($A311, 0))</f>
        <v>390</v>
      </c>
      <c r="V311" s="127">
        <f t="shared" si="156"/>
        <v>30</v>
      </c>
      <c r="W311" s="127">
        <f t="shared" si="157"/>
        <v>5</v>
      </c>
      <c r="X311" s="151">
        <f>_xll.GetPrice(X$2,  , "Mid", EOMONTH($A311, 0))</f>
        <v>360</v>
      </c>
      <c r="Y311" s="127">
        <f t="shared" si="158"/>
        <v>34</v>
      </c>
      <c r="Z311" s="127">
        <f t="shared" si="159"/>
        <v>-25</v>
      </c>
      <c r="AA311" s="151">
        <f>_xll.GetPrice(AA$2,  , "Mid", EOMONTH($A311, 0))</f>
        <v>390</v>
      </c>
      <c r="AB311" s="127">
        <f t="shared" si="160"/>
        <v>5</v>
      </c>
      <c r="AC311" s="151">
        <f>_xll.GetPrice(AC$2,  , "Mid", EOMONTH($A311, 0))</f>
        <v>371</v>
      </c>
      <c r="AD311" s="127">
        <f t="shared" si="161"/>
        <v>-19</v>
      </c>
      <c r="AE311" s="127">
        <f t="shared" si="162"/>
        <v>-19</v>
      </c>
      <c r="AF311" s="151">
        <f>_xll.GetPrice(AF$2,  , "Mid", EOMONTH($A311, 0))</f>
        <v>360</v>
      </c>
      <c r="AG311" s="127">
        <f t="shared" si="163"/>
        <v>0</v>
      </c>
      <c r="AH311" s="127">
        <f t="shared" si="164"/>
        <v>-11</v>
      </c>
      <c r="AI311" s="157">
        <f t="shared" si="132"/>
        <v>329.70580357142853</v>
      </c>
      <c r="AJ311" s="156">
        <f t="shared" si="133"/>
        <v>314.94285714285712</v>
      </c>
      <c r="AK311" s="156">
        <f t="shared" si="134"/>
        <v>354.31071428571431</v>
      </c>
      <c r="AL311" s="156">
        <f t="shared" si="135"/>
        <v>320.84803571428574</v>
      </c>
      <c r="AM311" s="156">
        <f t="shared" si="136"/>
        <v>364.15267857142857</v>
      </c>
      <c r="AN311" s="156">
        <f t="shared" si="137"/>
        <v>451.74616071428568</v>
      </c>
      <c r="AO311" s="156">
        <f t="shared" si="138"/>
        <v>373.99464285714288</v>
      </c>
      <c r="AP311" s="156">
        <f t="shared" si="139"/>
        <v>359.23169642857141</v>
      </c>
      <c r="AQ311" s="160">
        <f t="shared" si="140"/>
        <v>378.91562499999998</v>
      </c>
      <c r="AR311" s="156">
        <f t="shared" si="141"/>
        <v>383.83660714285713</v>
      </c>
      <c r="AS311" s="156">
        <f t="shared" si="142"/>
        <v>354.31071428571431</v>
      </c>
      <c r="AT311" s="156">
        <f t="shared" si="143"/>
        <v>383.83660714285713</v>
      </c>
      <c r="AU311" s="156">
        <f t="shared" si="144"/>
        <v>365.13687499999997</v>
      </c>
      <c r="AV311" s="156">
        <f t="shared" si="145"/>
        <v>354.31071428571431</v>
      </c>
    </row>
    <row r="312" spans="1:48" x14ac:dyDescent="0.3">
      <c r="A312" s="124">
        <v>43252</v>
      </c>
      <c r="B312" s="170">
        <f>_xll.GetPrice(B$2,  , "Mid", EOMONTH($A312, 0))</f>
        <v>335</v>
      </c>
      <c r="C312" s="151">
        <f>_xll.GetPrice(C$2,  , "Mid", EOMONTH($A312, 0))</f>
        <v>320</v>
      </c>
      <c r="D312" s="126">
        <f t="shared" si="146"/>
        <v>-15</v>
      </c>
      <c r="E312" s="151">
        <f>_xll.GetPrice(E$2,  , "Mid", EOMONTH($A312, 0))</f>
        <v>355</v>
      </c>
      <c r="F312" s="127">
        <f t="shared" si="147"/>
        <v>20</v>
      </c>
      <c r="G312" s="151">
        <f>_xll.GetPrice(G$2,  , "Mid", EOMONTH($A312, 0))</f>
        <v>310</v>
      </c>
      <c r="H312" s="127">
        <f t="shared" si="148"/>
        <v>-25</v>
      </c>
      <c r="I312" s="151">
        <f>_xll.GetPrice(I$2,  , "Mid", EOMONTH($A312, 0))</f>
        <v>370</v>
      </c>
      <c r="J312" s="127">
        <f t="shared" si="149"/>
        <v>35</v>
      </c>
      <c r="K312" s="151">
        <f>_xll.GetPrice(K$2,  , "Mid", EOMONTH($A312, 0))</f>
        <v>459</v>
      </c>
      <c r="L312" s="127">
        <f t="shared" si="150"/>
        <v>124</v>
      </c>
      <c r="M312" s="151">
        <f>_xll.GetPrice(M$2,  , "Mid", EOMONTH($A312, 0))</f>
        <v>380</v>
      </c>
      <c r="N312" s="127">
        <f t="shared" si="151"/>
        <v>25</v>
      </c>
      <c r="O312" s="127">
        <f t="shared" si="152"/>
        <v>10</v>
      </c>
      <c r="P312" s="151">
        <f>_xll.GetPrice(P$2,  , "Mid", EOMONTH($A312, 0))</f>
        <v>345</v>
      </c>
      <c r="Q312" s="127">
        <f t="shared" si="153"/>
        <v>35</v>
      </c>
      <c r="R312" s="127">
        <f t="shared" si="154"/>
        <v>-25</v>
      </c>
      <c r="S312" s="170">
        <f>_xll.GetPrice(S$2,  , "Mid", EOMONTH($A312, 0))</f>
        <v>395</v>
      </c>
      <c r="T312" s="126">
        <f t="shared" si="155"/>
        <v>60</v>
      </c>
      <c r="U312" s="151">
        <f>_xll.GetPrice(U$2,  , "Mid", EOMONTH($A312, 0))</f>
        <v>400</v>
      </c>
      <c r="V312" s="127">
        <f t="shared" si="156"/>
        <v>45</v>
      </c>
      <c r="W312" s="127">
        <f t="shared" si="157"/>
        <v>5</v>
      </c>
      <c r="X312" s="151">
        <f>_xll.GetPrice(X$2,  , "Mid", EOMONTH($A312, 0))</f>
        <v>370</v>
      </c>
      <c r="Y312" s="127">
        <f t="shared" si="158"/>
        <v>60</v>
      </c>
      <c r="Z312" s="127">
        <f t="shared" si="159"/>
        <v>-25</v>
      </c>
      <c r="AA312" s="151">
        <f>_xll.GetPrice(AA$2,  , "Mid", EOMONTH($A312, 0))</f>
        <v>400</v>
      </c>
      <c r="AB312" s="127">
        <f t="shared" si="160"/>
        <v>5</v>
      </c>
      <c r="AC312" s="151">
        <f>_xll.GetPrice(AC$2,  , "Mid", EOMONTH($A312, 0))</f>
        <v>381</v>
      </c>
      <c r="AD312" s="127">
        <f t="shared" si="161"/>
        <v>-19</v>
      </c>
      <c r="AE312" s="127">
        <f t="shared" si="162"/>
        <v>-19</v>
      </c>
      <c r="AF312" s="151">
        <f>_xll.GetPrice(AF$2,  , "Mid", EOMONTH($A312, 0))</f>
        <v>370</v>
      </c>
      <c r="AG312" s="127">
        <f t="shared" si="163"/>
        <v>0</v>
      </c>
      <c r="AH312" s="127">
        <f t="shared" si="164"/>
        <v>-11</v>
      </c>
      <c r="AI312" s="157">
        <f t="shared" si="132"/>
        <v>329.70580357142853</v>
      </c>
      <c r="AJ312" s="156">
        <f t="shared" si="133"/>
        <v>314.94285714285712</v>
      </c>
      <c r="AK312" s="156">
        <f t="shared" si="134"/>
        <v>349.3897321428571</v>
      </c>
      <c r="AL312" s="156">
        <f t="shared" si="135"/>
        <v>305.10089285714287</v>
      </c>
      <c r="AM312" s="156">
        <f t="shared" si="136"/>
        <v>364.15267857142857</v>
      </c>
      <c r="AN312" s="156">
        <f t="shared" si="137"/>
        <v>451.74616071428568</v>
      </c>
      <c r="AO312" s="156">
        <f t="shared" si="138"/>
        <v>373.99464285714288</v>
      </c>
      <c r="AP312" s="156">
        <f t="shared" si="139"/>
        <v>339.54776785714284</v>
      </c>
      <c r="AQ312" s="160">
        <f t="shared" si="140"/>
        <v>388.75758928571429</v>
      </c>
      <c r="AR312" s="156">
        <f t="shared" si="141"/>
        <v>393.67857142857144</v>
      </c>
      <c r="AS312" s="156">
        <f t="shared" si="142"/>
        <v>364.15267857142857</v>
      </c>
      <c r="AT312" s="156">
        <f t="shared" si="143"/>
        <v>393.67857142857144</v>
      </c>
      <c r="AU312" s="156">
        <f t="shared" si="144"/>
        <v>374.97883928571429</v>
      </c>
      <c r="AV312" s="156">
        <f t="shared" si="145"/>
        <v>364.15267857142857</v>
      </c>
    </row>
    <row r="313" spans="1:48" x14ac:dyDescent="0.3">
      <c r="A313" s="124">
        <v>43282</v>
      </c>
      <c r="B313" s="170">
        <f>_xll.GetPrice(B$2,  , "Mid", EOMONTH($A313, 0))</f>
        <v>340</v>
      </c>
      <c r="C313" s="151">
        <f>_xll.GetPrice(C$2,  , "Mid", EOMONTH($A313, 0))</f>
        <v>325</v>
      </c>
      <c r="D313" s="126">
        <f t="shared" si="146"/>
        <v>-15</v>
      </c>
      <c r="E313" s="151">
        <f>_xll.GetPrice(E$2,  , "Mid", EOMONTH($A313, 0))</f>
        <v>355</v>
      </c>
      <c r="F313" s="127">
        <f t="shared" si="147"/>
        <v>15</v>
      </c>
      <c r="G313" s="151">
        <f>_xll.GetPrice(G$2,  , "Mid", EOMONTH($A313, 0))</f>
        <v>330</v>
      </c>
      <c r="H313" s="127">
        <f t="shared" si="148"/>
        <v>-10</v>
      </c>
      <c r="I313" s="151">
        <f>_xll.GetPrice(I$2,  , "Mid", EOMONTH($A313, 0))</f>
        <v>370</v>
      </c>
      <c r="J313" s="127">
        <f t="shared" si="149"/>
        <v>30</v>
      </c>
      <c r="K313" s="151">
        <f>_xll.GetPrice(K$2,  , "Mid", EOMONTH($A313, 0))</f>
        <v>459</v>
      </c>
      <c r="L313" s="127">
        <f t="shared" si="150"/>
        <v>119</v>
      </c>
      <c r="M313" s="151">
        <f>_xll.GetPrice(M$2,  , "Mid", EOMONTH($A313, 0))</f>
        <v>380</v>
      </c>
      <c r="N313" s="127">
        <f t="shared" si="151"/>
        <v>25</v>
      </c>
      <c r="O313" s="127">
        <f t="shared" si="152"/>
        <v>10</v>
      </c>
      <c r="P313" s="151">
        <f>_xll.GetPrice(P$2,  , "Mid", EOMONTH($A313, 0))</f>
        <v>365</v>
      </c>
      <c r="Q313" s="127">
        <f t="shared" si="153"/>
        <v>35</v>
      </c>
      <c r="R313" s="127">
        <f t="shared" si="154"/>
        <v>-5</v>
      </c>
      <c r="S313" s="170">
        <f>_xll.GetPrice(S$2,  , "Mid", EOMONTH($A313, 0))</f>
        <v>405</v>
      </c>
      <c r="T313" s="126">
        <f t="shared" si="155"/>
        <v>65</v>
      </c>
      <c r="U313" s="151">
        <f>_xll.GetPrice(U$2,  , "Mid", EOMONTH($A313, 0))</f>
        <v>410</v>
      </c>
      <c r="V313" s="127">
        <f t="shared" si="156"/>
        <v>55</v>
      </c>
      <c r="W313" s="127">
        <f t="shared" si="157"/>
        <v>5</v>
      </c>
      <c r="X313" s="151">
        <f>_xll.GetPrice(X$2,  , "Mid", EOMONTH($A313, 0))</f>
        <v>396</v>
      </c>
      <c r="Y313" s="127">
        <f t="shared" si="158"/>
        <v>66</v>
      </c>
      <c r="Z313" s="127">
        <f t="shared" si="159"/>
        <v>-9</v>
      </c>
      <c r="AA313" s="151">
        <f>_xll.GetPrice(AA$2,  , "Mid", EOMONTH($A313, 0))</f>
        <v>410</v>
      </c>
      <c r="AB313" s="127">
        <f t="shared" si="160"/>
        <v>5</v>
      </c>
      <c r="AC313" s="151">
        <f>_xll.GetPrice(AC$2,  , "Mid", EOMONTH($A313, 0))</f>
        <v>391</v>
      </c>
      <c r="AD313" s="127">
        <f t="shared" si="161"/>
        <v>-19</v>
      </c>
      <c r="AE313" s="127">
        <f t="shared" si="162"/>
        <v>-19</v>
      </c>
      <c r="AF313" s="151">
        <f>_xll.GetPrice(AF$2,  , "Mid", EOMONTH($A313, 0))</f>
        <v>398</v>
      </c>
      <c r="AG313" s="127">
        <f t="shared" si="163"/>
        <v>2</v>
      </c>
      <c r="AH313" s="127">
        <f t="shared" si="164"/>
        <v>7</v>
      </c>
      <c r="AI313" s="157">
        <f t="shared" si="132"/>
        <v>334.62678571428569</v>
      </c>
      <c r="AJ313" s="156">
        <f t="shared" si="133"/>
        <v>319.86383928571428</v>
      </c>
      <c r="AK313" s="156">
        <f t="shared" si="134"/>
        <v>349.3897321428571</v>
      </c>
      <c r="AL313" s="156">
        <f t="shared" si="135"/>
        <v>324.78482142857143</v>
      </c>
      <c r="AM313" s="156">
        <f t="shared" si="136"/>
        <v>364.15267857142857</v>
      </c>
      <c r="AN313" s="156">
        <f t="shared" si="137"/>
        <v>451.74616071428568</v>
      </c>
      <c r="AO313" s="156">
        <f t="shared" si="138"/>
        <v>373.99464285714288</v>
      </c>
      <c r="AP313" s="156">
        <f t="shared" si="139"/>
        <v>359.23169642857141</v>
      </c>
      <c r="AQ313" s="160">
        <f t="shared" si="140"/>
        <v>398.59955357142854</v>
      </c>
      <c r="AR313" s="156">
        <f t="shared" si="141"/>
        <v>403.5205357142857</v>
      </c>
      <c r="AS313" s="156">
        <f t="shared" si="142"/>
        <v>389.7417857142857</v>
      </c>
      <c r="AT313" s="156">
        <f t="shared" si="143"/>
        <v>403.5205357142857</v>
      </c>
      <c r="AU313" s="156">
        <f t="shared" si="144"/>
        <v>384.82080357142854</v>
      </c>
      <c r="AV313" s="156">
        <f t="shared" si="145"/>
        <v>391.71017857142857</v>
      </c>
    </row>
    <row r="314" spans="1:48" x14ac:dyDescent="0.3">
      <c r="A314" s="124">
        <v>43313</v>
      </c>
      <c r="B314" s="170">
        <f>_xll.GetPrice(B$2,  , "Mid", EOMONTH($A314, 0))</f>
        <v>320</v>
      </c>
      <c r="C314" s="151">
        <f>_xll.GetPrice(C$2,  , "Mid", EOMONTH($A314, 0))</f>
        <v>305</v>
      </c>
      <c r="D314" s="126">
        <f t="shared" si="146"/>
        <v>-15</v>
      </c>
      <c r="E314" s="151">
        <f>_xll.GetPrice(E$2,  , "Mid", EOMONTH($A314, 0))</f>
        <v>335</v>
      </c>
      <c r="F314" s="127">
        <f t="shared" si="147"/>
        <v>15</v>
      </c>
      <c r="G314" s="151">
        <f>_xll.GetPrice(G$2,  , "Mid", EOMONTH($A314, 0))</f>
        <v>310</v>
      </c>
      <c r="H314" s="127">
        <f t="shared" si="148"/>
        <v>-10</v>
      </c>
      <c r="I314" s="151">
        <f>_xll.GetPrice(I$2,  , "Mid", EOMONTH($A314, 0))</f>
        <v>350</v>
      </c>
      <c r="J314" s="127">
        <f t="shared" si="149"/>
        <v>30</v>
      </c>
      <c r="K314" s="151">
        <f>_xll.GetPrice(K$2,  , "Mid", EOMONTH($A314, 0))</f>
        <v>439</v>
      </c>
      <c r="L314" s="127">
        <f t="shared" si="150"/>
        <v>119</v>
      </c>
      <c r="M314" s="151">
        <f>_xll.GetPrice(M$2,  , "Mid", EOMONTH($A314, 0))</f>
        <v>357</v>
      </c>
      <c r="N314" s="127">
        <f t="shared" si="151"/>
        <v>22</v>
      </c>
      <c r="O314" s="127">
        <f t="shared" si="152"/>
        <v>7</v>
      </c>
      <c r="P314" s="151">
        <f>_xll.GetPrice(P$2,  , "Mid", EOMONTH($A314, 0))</f>
        <v>345</v>
      </c>
      <c r="Q314" s="127">
        <f t="shared" si="153"/>
        <v>35</v>
      </c>
      <c r="R314" s="127">
        <f t="shared" si="154"/>
        <v>-5</v>
      </c>
      <c r="S314" s="170">
        <f>_xll.GetPrice(S$2,  , "Mid", EOMONTH($A314, 0))</f>
        <v>395</v>
      </c>
      <c r="T314" s="126">
        <f t="shared" si="155"/>
        <v>75</v>
      </c>
      <c r="U314" s="151">
        <f>_xll.GetPrice(U$2,  , "Mid", EOMONTH($A314, 0))</f>
        <v>400</v>
      </c>
      <c r="V314" s="127">
        <f t="shared" si="156"/>
        <v>65</v>
      </c>
      <c r="W314" s="127">
        <f t="shared" si="157"/>
        <v>5</v>
      </c>
      <c r="X314" s="151">
        <f>_xll.GetPrice(X$2,  , "Mid", EOMONTH($A314, 0))</f>
        <v>390</v>
      </c>
      <c r="Y314" s="127">
        <f t="shared" si="158"/>
        <v>80</v>
      </c>
      <c r="Z314" s="127">
        <f t="shared" si="159"/>
        <v>-5</v>
      </c>
      <c r="AA314" s="151">
        <f>_xll.GetPrice(AA$2,  , "Mid", EOMONTH($A314, 0))</f>
        <v>400</v>
      </c>
      <c r="AB314" s="127">
        <f t="shared" si="160"/>
        <v>5</v>
      </c>
      <c r="AC314" s="151">
        <f>_xll.GetPrice(AC$2,  , "Mid", EOMONTH($A314, 0))</f>
        <v>381</v>
      </c>
      <c r="AD314" s="127">
        <f t="shared" si="161"/>
        <v>-19</v>
      </c>
      <c r="AE314" s="127">
        <f t="shared" si="162"/>
        <v>-19</v>
      </c>
      <c r="AF314" s="151">
        <f>_xll.GetPrice(AF$2,  , "Mid", EOMONTH($A314, 0))</f>
        <v>390</v>
      </c>
      <c r="AG314" s="127">
        <f t="shared" si="163"/>
        <v>0</v>
      </c>
      <c r="AH314" s="127">
        <f t="shared" si="164"/>
        <v>9</v>
      </c>
      <c r="AI314" s="157">
        <f t="shared" si="132"/>
        <v>314.94285714285712</v>
      </c>
      <c r="AJ314" s="156">
        <f t="shared" si="133"/>
        <v>300.17991071428565</v>
      </c>
      <c r="AK314" s="156">
        <f t="shared" si="134"/>
        <v>329.70580357142853</v>
      </c>
      <c r="AL314" s="156">
        <f t="shared" si="135"/>
        <v>305.10089285714287</v>
      </c>
      <c r="AM314" s="156">
        <f t="shared" si="136"/>
        <v>344.46875</v>
      </c>
      <c r="AN314" s="156">
        <f t="shared" si="137"/>
        <v>432.06223214285711</v>
      </c>
      <c r="AO314" s="156">
        <f t="shared" si="138"/>
        <v>351.35812499999997</v>
      </c>
      <c r="AP314" s="156">
        <f t="shared" si="139"/>
        <v>339.54776785714284</v>
      </c>
      <c r="AQ314" s="160">
        <f t="shared" si="140"/>
        <v>388.75758928571429</v>
      </c>
      <c r="AR314" s="156">
        <f t="shared" si="141"/>
        <v>393.67857142857144</v>
      </c>
      <c r="AS314" s="156">
        <f t="shared" si="142"/>
        <v>383.83660714285713</v>
      </c>
      <c r="AT314" s="156">
        <f t="shared" si="143"/>
        <v>393.67857142857144</v>
      </c>
      <c r="AU314" s="156">
        <f t="shared" si="144"/>
        <v>374.97883928571429</v>
      </c>
      <c r="AV314" s="156">
        <f t="shared" si="145"/>
        <v>383.83660714285713</v>
      </c>
    </row>
    <row r="315" spans="1:48" x14ac:dyDescent="0.3">
      <c r="A315" s="124">
        <v>43344</v>
      </c>
      <c r="B315" s="170">
        <f>_xll.GetPrice(B$2,  , "Mid", EOMONTH($A315, 0))</f>
        <v>295</v>
      </c>
      <c r="C315" s="151">
        <f>_xll.GetPrice(C$2,  , "Mid", EOMONTH($A315, 0))</f>
        <v>280</v>
      </c>
      <c r="D315" s="126">
        <f t="shared" si="146"/>
        <v>-15</v>
      </c>
      <c r="E315" s="151">
        <f>_xll.GetPrice(E$2,  , "Mid", EOMONTH($A315, 0))</f>
        <v>315</v>
      </c>
      <c r="F315" s="127">
        <f t="shared" si="147"/>
        <v>20</v>
      </c>
      <c r="G315" s="151">
        <f>_xll.GetPrice(G$2,  , "Mid", EOMONTH($A315, 0))</f>
        <v>290</v>
      </c>
      <c r="H315" s="127">
        <f t="shared" si="148"/>
        <v>-5</v>
      </c>
      <c r="I315" s="151">
        <f>_xll.GetPrice(I$2,  , "Mid", EOMONTH($A315, 0))</f>
        <v>325</v>
      </c>
      <c r="J315" s="127">
        <f t="shared" si="149"/>
        <v>30</v>
      </c>
      <c r="K315" s="151">
        <f>_xll.GetPrice(K$2,  , "Mid", EOMONTH($A315, 0))</f>
        <v>419</v>
      </c>
      <c r="L315" s="127">
        <f t="shared" si="150"/>
        <v>124</v>
      </c>
      <c r="M315" s="151">
        <f>_xll.GetPrice(M$2,  , "Mid", EOMONTH($A315, 0))</f>
        <v>337</v>
      </c>
      <c r="N315" s="127">
        <f t="shared" si="151"/>
        <v>22</v>
      </c>
      <c r="O315" s="127">
        <f t="shared" si="152"/>
        <v>12</v>
      </c>
      <c r="P315" s="151">
        <f>_xll.GetPrice(P$2,  , "Mid", EOMONTH($A315, 0))</f>
        <v>315</v>
      </c>
      <c r="Q315" s="127">
        <f t="shared" si="153"/>
        <v>25</v>
      </c>
      <c r="R315" s="127">
        <f t="shared" si="154"/>
        <v>-10</v>
      </c>
      <c r="S315" s="170">
        <f>_xll.GetPrice(S$2,  , "Mid", EOMONTH($A315, 0))</f>
        <v>375</v>
      </c>
      <c r="T315" s="126">
        <f t="shared" si="155"/>
        <v>80</v>
      </c>
      <c r="U315" s="151">
        <f>_xll.GetPrice(U$2,  , "Mid", EOMONTH($A315, 0))</f>
        <v>380</v>
      </c>
      <c r="V315" s="127">
        <f t="shared" si="156"/>
        <v>65</v>
      </c>
      <c r="W315" s="127">
        <f t="shared" si="157"/>
        <v>5</v>
      </c>
      <c r="X315" s="151">
        <f>_xll.GetPrice(X$2,  , "Mid", EOMONTH($A315, 0))</f>
        <v>370</v>
      </c>
      <c r="Y315" s="127">
        <f t="shared" si="158"/>
        <v>80</v>
      </c>
      <c r="Z315" s="127">
        <f t="shared" si="159"/>
        <v>-5</v>
      </c>
      <c r="AA315" s="151">
        <f>_xll.GetPrice(AA$2,  , "Mid", EOMONTH($A315, 0))</f>
        <v>380</v>
      </c>
      <c r="AB315" s="127">
        <f t="shared" si="160"/>
        <v>5</v>
      </c>
      <c r="AC315" s="151">
        <f>_xll.GetPrice(AC$2,  , "Mid", EOMONTH($A315, 0))</f>
        <v>361</v>
      </c>
      <c r="AD315" s="127">
        <f t="shared" si="161"/>
        <v>-19</v>
      </c>
      <c r="AE315" s="127">
        <f t="shared" si="162"/>
        <v>-19</v>
      </c>
      <c r="AF315" s="151">
        <f>_xll.GetPrice(AF$2,  , "Mid", EOMONTH($A315, 0))</f>
        <v>370</v>
      </c>
      <c r="AG315" s="127">
        <f t="shared" si="163"/>
        <v>0</v>
      </c>
      <c r="AH315" s="127">
        <f t="shared" si="164"/>
        <v>9</v>
      </c>
      <c r="AI315" s="157">
        <f t="shared" si="132"/>
        <v>290.3379464285714</v>
      </c>
      <c r="AJ315" s="156">
        <f t="shared" si="133"/>
        <v>275.57499999999999</v>
      </c>
      <c r="AK315" s="156">
        <f t="shared" si="134"/>
        <v>310.02187499999997</v>
      </c>
      <c r="AL315" s="156">
        <f t="shared" si="135"/>
        <v>285.4169642857143</v>
      </c>
      <c r="AM315" s="156">
        <f t="shared" si="136"/>
        <v>319.86383928571428</v>
      </c>
      <c r="AN315" s="156">
        <f t="shared" si="137"/>
        <v>412.37830357142855</v>
      </c>
      <c r="AO315" s="156">
        <f t="shared" si="138"/>
        <v>331.67419642857141</v>
      </c>
      <c r="AP315" s="156">
        <f t="shared" si="139"/>
        <v>310.02187499999997</v>
      </c>
      <c r="AQ315" s="160">
        <f t="shared" si="140"/>
        <v>369.07366071428567</v>
      </c>
      <c r="AR315" s="156">
        <f t="shared" si="141"/>
        <v>373.99464285714288</v>
      </c>
      <c r="AS315" s="156">
        <f t="shared" si="142"/>
        <v>364.15267857142857</v>
      </c>
      <c r="AT315" s="156">
        <f t="shared" si="143"/>
        <v>373.99464285714288</v>
      </c>
      <c r="AU315" s="156">
        <f t="shared" si="144"/>
        <v>355.29491071428572</v>
      </c>
      <c r="AV315" s="156">
        <f t="shared" si="145"/>
        <v>364.15267857142857</v>
      </c>
    </row>
    <row r="316" spans="1:48" x14ac:dyDescent="0.3">
      <c r="A316" s="124">
        <v>43374</v>
      </c>
      <c r="B316" s="170">
        <f>_xll.GetPrice(B$2,  , "Mid", EOMONTH($A316, 0))</f>
        <v>305</v>
      </c>
      <c r="C316" s="151">
        <f>_xll.GetPrice(C$2,  , "Mid", EOMONTH($A316, 0))</f>
        <v>290</v>
      </c>
      <c r="D316" s="126">
        <f t="shared" si="146"/>
        <v>-15</v>
      </c>
      <c r="E316" s="151">
        <f>_xll.GetPrice(E$2,  , "Mid", EOMONTH($A316, 0))</f>
        <v>325</v>
      </c>
      <c r="F316" s="127">
        <f t="shared" si="147"/>
        <v>20</v>
      </c>
      <c r="G316" s="151">
        <f>_xll.GetPrice(G$2,  , "Mid", EOMONTH($A316, 0))</f>
        <v>310</v>
      </c>
      <c r="H316" s="127">
        <f t="shared" si="148"/>
        <v>5</v>
      </c>
      <c r="I316" s="151">
        <f>_xll.GetPrice(I$2,  , "Mid", EOMONTH($A316, 0))</f>
        <v>335</v>
      </c>
      <c r="J316" s="127">
        <f t="shared" si="149"/>
        <v>30</v>
      </c>
      <c r="K316" s="151">
        <f>_xll.GetPrice(K$2,  , "Mid", EOMONTH($A316, 0))</f>
        <v>434</v>
      </c>
      <c r="L316" s="127">
        <f t="shared" si="150"/>
        <v>129</v>
      </c>
      <c r="M316" s="151">
        <f>_xll.GetPrice(M$2,  , "Mid", EOMONTH($A316, 0))</f>
        <v>350</v>
      </c>
      <c r="N316" s="127">
        <f t="shared" si="151"/>
        <v>25</v>
      </c>
      <c r="O316" s="127">
        <f t="shared" si="152"/>
        <v>15</v>
      </c>
      <c r="P316" s="151">
        <f>_xll.GetPrice(P$2,  , "Mid", EOMONTH($A316, 0))</f>
        <v>340</v>
      </c>
      <c r="Q316" s="127">
        <f t="shared" si="153"/>
        <v>30</v>
      </c>
      <c r="R316" s="127">
        <f t="shared" si="154"/>
        <v>5</v>
      </c>
      <c r="S316" s="170">
        <f>_xll.GetPrice(S$2,  , "Mid", EOMONTH($A316, 0))</f>
        <v>395</v>
      </c>
      <c r="T316" s="126">
        <f t="shared" si="155"/>
        <v>90</v>
      </c>
      <c r="U316" s="151">
        <f>_xll.GetPrice(U$2,  , "Mid", EOMONTH($A316, 0))</f>
        <v>400</v>
      </c>
      <c r="V316" s="127">
        <f t="shared" si="156"/>
        <v>75</v>
      </c>
      <c r="W316" s="127">
        <f t="shared" si="157"/>
        <v>5</v>
      </c>
      <c r="X316" s="151">
        <f>_xll.GetPrice(X$2,  , "Mid", EOMONTH($A316, 0))</f>
        <v>380</v>
      </c>
      <c r="Y316" s="127">
        <f t="shared" si="158"/>
        <v>70</v>
      </c>
      <c r="Z316" s="127">
        <f t="shared" si="159"/>
        <v>-15</v>
      </c>
      <c r="AA316" s="151">
        <f>_xll.GetPrice(AA$2,  , "Mid", EOMONTH($A316, 0))</f>
        <v>400</v>
      </c>
      <c r="AB316" s="127">
        <f t="shared" si="160"/>
        <v>5</v>
      </c>
      <c r="AC316" s="151">
        <f>_xll.GetPrice(AC$2,  , "Mid", EOMONTH($A316, 0))</f>
        <v>381</v>
      </c>
      <c r="AD316" s="127">
        <f t="shared" si="161"/>
        <v>-19</v>
      </c>
      <c r="AE316" s="127">
        <f t="shared" si="162"/>
        <v>-19</v>
      </c>
      <c r="AF316" s="151">
        <f>_xll.GetPrice(AF$2,  , "Mid", EOMONTH($A316, 0))</f>
        <v>380</v>
      </c>
      <c r="AG316" s="127">
        <f t="shared" si="163"/>
        <v>0</v>
      </c>
      <c r="AH316" s="127">
        <f t="shared" si="164"/>
        <v>-1</v>
      </c>
      <c r="AI316" s="157">
        <f t="shared" si="132"/>
        <v>300.17991071428565</v>
      </c>
      <c r="AJ316" s="156">
        <f t="shared" si="133"/>
        <v>285.4169642857143</v>
      </c>
      <c r="AK316" s="156">
        <f t="shared" si="134"/>
        <v>319.86383928571428</v>
      </c>
      <c r="AL316" s="156">
        <f t="shared" si="135"/>
        <v>305.10089285714287</v>
      </c>
      <c r="AM316" s="156">
        <f t="shared" si="136"/>
        <v>329.70580357142853</v>
      </c>
      <c r="AN316" s="156">
        <f t="shared" si="137"/>
        <v>427.14125000000001</v>
      </c>
      <c r="AO316" s="156">
        <f t="shared" si="138"/>
        <v>344.46875</v>
      </c>
      <c r="AP316" s="156">
        <f t="shared" si="139"/>
        <v>334.62678571428569</v>
      </c>
      <c r="AQ316" s="160">
        <f t="shared" si="140"/>
        <v>388.75758928571429</v>
      </c>
      <c r="AR316" s="156">
        <f t="shared" si="141"/>
        <v>393.67857142857144</v>
      </c>
      <c r="AS316" s="156">
        <f t="shared" si="142"/>
        <v>373.99464285714288</v>
      </c>
      <c r="AT316" s="156">
        <f t="shared" si="143"/>
        <v>393.67857142857144</v>
      </c>
      <c r="AU316" s="156">
        <f t="shared" si="144"/>
        <v>374.97883928571429</v>
      </c>
      <c r="AV316" s="156">
        <f t="shared" si="145"/>
        <v>373.99464285714288</v>
      </c>
    </row>
    <row r="317" spans="1:48" x14ac:dyDescent="0.3">
      <c r="A317" s="124">
        <v>43405</v>
      </c>
      <c r="B317" s="170">
        <f>_xll.GetPrice(B$2,  , "Mid", EOMONTH($A317, 0))</f>
        <v>325</v>
      </c>
      <c r="C317" s="151">
        <f>_xll.GetPrice(C$2,  , "Mid", EOMONTH($A317, 0))</f>
        <v>310</v>
      </c>
      <c r="D317" s="126">
        <f t="shared" si="146"/>
        <v>-15</v>
      </c>
      <c r="E317" s="151">
        <f>_xll.GetPrice(E$2,  , "Mid", EOMONTH($A317, 0))</f>
        <v>345</v>
      </c>
      <c r="F317" s="127">
        <f t="shared" si="147"/>
        <v>20</v>
      </c>
      <c r="G317" s="151">
        <f>_xll.GetPrice(G$2,  , "Mid", EOMONTH($A317, 0))</f>
        <v>330</v>
      </c>
      <c r="H317" s="127">
        <f t="shared" si="148"/>
        <v>5</v>
      </c>
      <c r="I317" s="151">
        <f>_xll.GetPrice(I$2,  , "Mid", EOMONTH($A317, 0))</f>
        <v>355</v>
      </c>
      <c r="J317" s="127">
        <f t="shared" si="149"/>
        <v>30</v>
      </c>
      <c r="K317" s="151">
        <f>_xll.GetPrice(K$2,  , "Mid", EOMONTH($A317, 0))</f>
        <v>454</v>
      </c>
      <c r="L317" s="127">
        <f t="shared" si="150"/>
        <v>129</v>
      </c>
      <c r="M317" s="151">
        <f>_xll.GetPrice(M$2,  , "Mid", EOMONTH($A317, 0))</f>
        <v>370</v>
      </c>
      <c r="N317" s="127">
        <f t="shared" si="151"/>
        <v>25</v>
      </c>
      <c r="O317" s="127">
        <f t="shared" si="152"/>
        <v>15</v>
      </c>
      <c r="P317" s="151">
        <f>_xll.GetPrice(P$2,  , "Mid", EOMONTH($A317, 0))</f>
        <v>360</v>
      </c>
      <c r="Q317" s="127">
        <f t="shared" si="153"/>
        <v>30</v>
      </c>
      <c r="R317" s="127">
        <f t="shared" si="154"/>
        <v>5</v>
      </c>
      <c r="S317" s="170">
        <f>_xll.GetPrice(S$2,  , "Mid", EOMONTH($A317, 0))</f>
        <v>405</v>
      </c>
      <c r="T317" s="126">
        <f t="shared" si="155"/>
        <v>80</v>
      </c>
      <c r="U317" s="151">
        <f>_xll.GetPrice(U$2,  , "Mid", EOMONTH($A317, 0))</f>
        <v>410</v>
      </c>
      <c r="V317" s="127">
        <f t="shared" si="156"/>
        <v>65</v>
      </c>
      <c r="W317" s="127">
        <f t="shared" si="157"/>
        <v>5</v>
      </c>
      <c r="X317" s="151">
        <f>_xll.GetPrice(X$2,  , "Mid", EOMONTH($A317, 0))</f>
        <v>390</v>
      </c>
      <c r="Y317" s="127">
        <f t="shared" si="158"/>
        <v>60</v>
      </c>
      <c r="Z317" s="127">
        <f t="shared" si="159"/>
        <v>-15</v>
      </c>
      <c r="AA317" s="151">
        <f>_xll.GetPrice(AA$2,  , "Mid", EOMONTH($A317, 0))</f>
        <v>410</v>
      </c>
      <c r="AB317" s="127">
        <f t="shared" si="160"/>
        <v>5</v>
      </c>
      <c r="AC317" s="151">
        <f>_xll.GetPrice(AC$2,  , "Mid", EOMONTH($A317, 0))</f>
        <v>391</v>
      </c>
      <c r="AD317" s="127">
        <f t="shared" si="161"/>
        <v>-19</v>
      </c>
      <c r="AE317" s="127">
        <f t="shared" si="162"/>
        <v>-19</v>
      </c>
      <c r="AF317" s="151">
        <f>_xll.GetPrice(AF$2,  , "Mid", EOMONTH($A317, 0))</f>
        <v>385</v>
      </c>
      <c r="AG317" s="127">
        <f t="shared" si="163"/>
        <v>-5</v>
      </c>
      <c r="AH317" s="127">
        <f t="shared" si="164"/>
        <v>-6</v>
      </c>
      <c r="AI317" s="157">
        <f t="shared" si="132"/>
        <v>319.86383928571428</v>
      </c>
      <c r="AJ317" s="156">
        <f t="shared" si="133"/>
        <v>305.10089285714287</v>
      </c>
      <c r="AK317" s="156">
        <f t="shared" si="134"/>
        <v>339.54776785714284</v>
      </c>
      <c r="AL317" s="156">
        <f t="shared" si="135"/>
        <v>324.78482142857143</v>
      </c>
      <c r="AM317" s="156">
        <f t="shared" si="136"/>
        <v>349.3897321428571</v>
      </c>
      <c r="AN317" s="156">
        <f t="shared" si="137"/>
        <v>446.82517857142858</v>
      </c>
      <c r="AO317" s="156">
        <f t="shared" si="138"/>
        <v>364.15267857142857</v>
      </c>
      <c r="AP317" s="156">
        <f t="shared" si="139"/>
        <v>354.31071428571431</v>
      </c>
      <c r="AQ317" s="160">
        <f t="shared" si="140"/>
        <v>398.59955357142854</v>
      </c>
      <c r="AR317" s="156">
        <f t="shared" si="141"/>
        <v>403.5205357142857</v>
      </c>
      <c r="AS317" s="156">
        <f t="shared" si="142"/>
        <v>383.83660714285713</v>
      </c>
      <c r="AT317" s="156">
        <f t="shared" si="143"/>
        <v>403.5205357142857</v>
      </c>
      <c r="AU317" s="156">
        <f t="shared" si="144"/>
        <v>384.82080357142854</v>
      </c>
      <c r="AV317" s="156">
        <f t="shared" si="145"/>
        <v>378.91562499999998</v>
      </c>
    </row>
    <row r="318" spans="1:48" x14ac:dyDescent="0.3">
      <c r="A318" s="124">
        <v>43435</v>
      </c>
      <c r="B318" s="170">
        <f>_xll.GetPrice(B$2,  , "Mid", EOMONTH($A318, 0))</f>
        <v>325</v>
      </c>
      <c r="C318" s="151">
        <f>_xll.GetPrice(C$2,  , "Mid", EOMONTH($A318, 0))</f>
        <v>310</v>
      </c>
      <c r="D318" s="126">
        <f t="shared" si="146"/>
        <v>-15</v>
      </c>
      <c r="E318" s="151">
        <f>_xll.GetPrice(E$2,  , "Mid", EOMONTH($A318, 0))</f>
        <v>343</v>
      </c>
      <c r="F318" s="127">
        <f t="shared" si="147"/>
        <v>18</v>
      </c>
      <c r="G318" s="151">
        <f>_xll.GetPrice(G$2,  , "Mid", EOMONTH($A318, 0))</f>
        <v>320</v>
      </c>
      <c r="H318" s="127">
        <f t="shared" si="148"/>
        <v>-5</v>
      </c>
      <c r="I318" s="151">
        <f>_xll.GetPrice(I$2,  , "Mid", EOMONTH($A318, 0))</f>
        <v>355</v>
      </c>
      <c r="J318" s="127">
        <f t="shared" si="149"/>
        <v>30</v>
      </c>
      <c r="K318" s="151">
        <f>_xll.GetPrice(K$2,  , "Mid", EOMONTH($A318, 0))</f>
        <v>454</v>
      </c>
      <c r="L318" s="127">
        <f t="shared" si="150"/>
        <v>129</v>
      </c>
      <c r="M318" s="151">
        <f>_xll.GetPrice(M$2,  , "Mid", EOMONTH($A318, 0))</f>
        <v>370</v>
      </c>
      <c r="N318" s="127">
        <f t="shared" si="151"/>
        <v>27</v>
      </c>
      <c r="O318" s="127">
        <f t="shared" si="152"/>
        <v>15</v>
      </c>
      <c r="P318" s="151">
        <f>_xll.GetPrice(P$2,  , "Mid", EOMONTH($A318, 0))</f>
        <v>350</v>
      </c>
      <c r="Q318" s="127">
        <f t="shared" si="153"/>
        <v>30</v>
      </c>
      <c r="R318" s="127">
        <f t="shared" si="154"/>
        <v>-5</v>
      </c>
      <c r="S318" s="170">
        <f>_xll.GetPrice(S$2,  , "Mid", EOMONTH($A318, 0))</f>
        <v>405</v>
      </c>
      <c r="T318" s="126">
        <f t="shared" si="155"/>
        <v>80</v>
      </c>
      <c r="U318" s="151">
        <f>_xll.GetPrice(U$2,  , "Mid", EOMONTH($A318, 0))</f>
        <v>410</v>
      </c>
      <c r="V318" s="127">
        <f t="shared" si="156"/>
        <v>67</v>
      </c>
      <c r="W318" s="127">
        <f t="shared" si="157"/>
        <v>5</v>
      </c>
      <c r="X318" s="151">
        <f>_xll.GetPrice(X$2,  , "Mid", EOMONTH($A318, 0))</f>
        <v>380</v>
      </c>
      <c r="Y318" s="127">
        <f t="shared" si="158"/>
        <v>60</v>
      </c>
      <c r="Z318" s="127">
        <f t="shared" si="159"/>
        <v>-25</v>
      </c>
      <c r="AA318" s="151">
        <f>_xll.GetPrice(AA$2,  , "Mid", EOMONTH($A318, 0))</f>
        <v>410</v>
      </c>
      <c r="AB318" s="127">
        <f t="shared" si="160"/>
        <v>5</v>
      </c>
      <c r="AC318" s="151">
        <f>_xll.GetPrice(AC$2,  , "Mid", EOMONTH($A318, 0))</f>
        <v>391</v>
      </c>
      <c r="AD318" s="127">
        <f t="shared" si="161"/>
        <v>-19</v>
      </c>
      <c r="AE318" s="127">
        <f t="shared" si="162"/>
        <v>-19</v>
      </c>
      <c r="AF318" s="151">
        <f>_xll.GetPrice(AF$2,  , "Mid", EOMONTH($A318, 0))</f>
        <v>380</v>
      </c>
      <c r="AG318" s="127">
        <f t="shared" si="163"/>
        <v>0</v>
      </c>
      <c r="AH318" s="127">
        <f t="shared" si="164"/>
        <v>-11</v>
      </c>
      <c r="AI318" s="157">
        <f t="shared" si="132"/>
        <v>319.86383928571428</v>
      </c>
      <c r="AJ318" s="156">
        <f t="shared" si="133"/>
        <v>305.10089285714287</v>
      </c>
      <c r="AK318" s="156">
        <f t="shared" si="134"/>
        <v>337.57937500000003</v>
      </c>
      <c r="AL318" s="156">
        <f t="shared" si="135"/>
        <v>314.94285714285712</v>
      </c>
      <c r="AM318" s="156">
        <f t="shared" si="136"/>
        <v>349.3897321428571</v>
      </c>
      <c r="AN318" s="156">
        <f t="shared" si="137"/>
        <v>446.82517857142858</v>
      </c>
      <c r="AO318" s="156">
        <f t="shared" si="138"/>
        <v>364.15267857142857</v>
      </c>
      <c r="AP318" s="156">
        <f t="shared" si="139"/>
        <v>344.46875</v>
      </c>
      <c r="AQ318" s="160">
        <f t="shared" si="140"/>
        <v>398.59955357142854</v>
      </c>
      <c r="AR318" s="156">
        <f t="shared" si="141"/>
        <v>403.5205357142857</v>
      </c>
      <c r="AS318" s="156">
        <f t="shared" si="142"/>
        <v>373.99464285714288</v>
      </c>
      <c r="AT318" s="156">
        <f t="shared" si="143"/>
        <v>403.5205357142857</v>
      </c>
      <c r="AU318" s="156">
        <f t="shared" si="144"/>
        <v>384.82080357142854</v>
      </c>
      <c r="AV318" s="156">
        <f t="shared" si="145"/>
        <v>373.99464285714288</v>
      </c>
    </row>
    <row r="319" spans="1:48" x14ac:dyDescent="0.3">
      <c r="A319" s="124">
        <v>43466</v>
      </c>
      <c r="B319" s="170">
        <f>_xll.GetPrice(B$2,  , "Mid", EOMONTH($A319, 0))</f>
        <v>295</v>
      </c>
      <c r="C319" s="151">
        <f>_xll.GetPrice(C$2,  , "Mid", EOMONTH($A319, 0))</f>
        <v>280</v>
      </c>
      <c r="D319" s="126">
        <f t="shared" si="146"/>
        <v>-15</v>
      </c>
      <c r="E319" s="151">
        <f>_xll.GetPrice(E$2,  , "Mid", EOMONTH($A319, 0))</f>
        <v>310</v>
      </c>
      <c r="F319" s="127">
        <f t="shared" si="147"/>
        <v>15</v>
      </c>
      <c r="G319" s="151">
        <f>_xll.GetPrice(G$2,  , "Mid", EOMONTH($A319, 0))</f>
        <v>290</v>
      </c>
      <c r="H319" s="127">
        <f t="shared" si="148"/>
        <v>-5</v>
      </c>
      <c r="I319" s="151">
        <f>_xll.GetPrice(I$2,  , "Mid", EOMONTH($A319, 0))</f>
        <v>325</v>
      </c>
      <c r="J319" s="127">
        <f t="shared" si="149"/>
        <v>30</v>
      </c>
      <c r="K319" s="151">
        <f>_xll.GetPrice(K$2,  , "Mid", EOMONTH($A319, 0))</f>
        <v>424</v>
      </c>
      <c r="L319" s="127">
        <f t="shared" si="150"/>
        <v>129</v>
      </c>
      <c r="M319" s="151">
        <f>_xll.GetPrice(M$2,  , "Mid", EOMONTH($A319, 0))</f>
        <v>335</v>
      </c>
      <c r="N319" s="127">
        <f t="shared" si="151"/>
        <v>25</v>
      </c>
      <c r="O319" s="127">
        <f t="shared" si="152"/>
        <v>10</v>
      </c>
      <c r="P319" s="151">
        <f>_xll.GetPrice(P$2,  , "Mid", EOMONTH($A319, 0))</f>
        <v>310</v>
      </c>
      <c r="Q319" s="127">
        <f t="shared" si="153"/>
        <v>20</v>
      </c>
      <c r="R319" s="127">
        <f t="shared" si="154"/>
        <v>-15</v>
      </c>
      <c r="S319" s="170">
        <f>_xll.GetPrice(S$2,  , "Mid", EOMONTH($A319, 0))</f>
        <v>375</v>
      </c>
      <c r="T319" s="126">
        <f t="shared" si="155"/>
        <v>80</v>
      </c>
      <c r="U319" s="151">
        <f>_xll.GetPrice(U$2,  , "Mid", EOMONTH($A319, 0))</f>
        <v>380</v>
      </c>
      <c r="V319" s="127">
        <f t="shared" si="156"/>
        <v>70</v>
      </c>
      <c r="W319" s="127">
        <f t="shared" si="157"/>
        <v>5</v>
      </c>
      <c r="X319" s="151">
        <f>_xll.GetPrice(X$2,  , "Mid", EOMONTH($A319, 0))</f>
        <v>350</v>
      </c>
      <c r="Y319" s="127">
        <f t="shared" si="158"/>
        <v>60</v>
      </c>
      <c r="Z319" s="127">
        <f t="shared" si="159"/>
        <v>-25</v>
      </c>
      <c r="AA319" s="151">
        <f>_xll.GetPrice(AA$2,  , "Mid", EOMONTH($A319, 0))</f>
        <v>380</v>
      </c>
      <c r="AB319" s="127">
        <f t="shared" si="160"/>
        <v>5</v>
      </c>
      <c r="AC319" s="151">
        <f>_xll.GetPrice(AC$2,  , "Mid", EOMONTH($A319, 0))</f>
        <v>361</v>
      </c>
      <c r="AD319" s="127">
        <f t="shared" si="161"/>
        <v>-19</v>
      </c>
      <c r="AE319" s="127">
        <f t="shared" si="162"/>
        <v>-19</v>
      </c>
      <c r="AF319" s="151">
        <f>_xll.GetPrice(AF$2,  , "Mid", EOMONTH($A319, 0))</f>
        <v>350</v>
      </c>
      <c r="AG319" s="127">
        <f t="shared" si="163"/>
        <v>0</v>
      </c>
      <c r="AH319" s="127">
        <f t="shared" si="164"/>
        <v>-11</v>
      </c>
      <c r="AI319" s="157">
        <f t="shared" si="132"/>
        <v>290.3379464285714</v>
      </c>
      <c r="AJ319" s="156">
        <f t="shared" si="133"/>
        <v>275.57499999999999</v>
      </c>
      <c r="AK319" s="156">
        <f t="shared" si="134"/>
        <v>305.10089285714287</v>
      </c>
      <c r="AL319" s="156">
        <f t="shared" si="135"/>
        <v>285.4169642857143</v>
      </c>
      <c r="AM319" s="156">
        <f t="shared" si="136"/>
        <v>319.86383928571428</v>
      </c>
      <c r="AN319" s="156">
        <f t="shared" si="137"/>
        <v>417.2992857142857</v>
      </c>
      <c r="AO319" s="156">
        <f t="shared" si="138"/>
        <v>329.70580357142853</v>
      </c>
      <c r="AP319" s="156">
        <f t="shared" si="139"/>
        <v>305.10089285714287</v>
      </c>
      <c r="AQ319" s="160">
        <f t="shared" si="140"/>
        <v>369.07366071428567</v>
      </c>
      <c r="AR319" s="156">
        <f t="shared" si="141"/>
        <v>373.99464285714288</v>
      </c>
      <c r="AS319" s="156">
        <f t="shared" si="142"/>
        <v>344.46875</v>
      </c>
      <c r="AT319" s="156">
        <f t="shared" si="143"/>
        <v>373.99464285714288</v>
      </c>
      <c r="AU319" s="156">
        <f t="shared" si="144"/>
        <v>355.29491071428572</v>
      </c>
      <c r="AV319" s="156">
        <f t="shared" si="145"/>
        <v>344.46875</v>
      </c>
    </row>
    <row r="320" spans="1:48" x14ac:dyDescent="0.3">
      <c r="A320" s="124">
        <v>43497</v>
      </c>
      <c r="B320" s="170">
        <f>_xll.GetPrice(B$2,  , "Mid", EOMONTH($A320, 0))</f>
        <v>295</v>
      </c>
      <c r="C320" s="151">
        <f>_xll.GetPrice(C$2,  , "Mid", EOMONTH($A320, 0))</f>
        <v>280</v>
      </c>
      <c r="D320" s="126">
        <f t="shared" si="146"/>
        <v>-15</v>
      </c>
      <c r="E320" s="151">
        <f>_xll.GetPrice(E$2,  , "Mid", EOMONTH($A320, 0))</f>
        <v>310</v>
      </c>
      <c r="F320" s="127">
        <f t="shared" si="147"/>
        <v>15</v>
      </c>
      <c r="G320" s="151">
        <f>_xll.GetPrice(G$2,  , "Mid", EOMONTH($A320, 0))</f>
        <v>290</v>
      </c>
      <c r="H320" s="127">
        <f t="shared" si="148"/>
        <v>-5</v>
      </c>
      <c r="I320" s="151">
        <f>_xll.GetPrice(I$2,  , "Mid", EOMONTH($A320, 0))</f>
        <v>325</v>
      </c>
      <c r="J320" s="127">
        <f t="shared" si="149"/>
        <v>30</v>
      </c>
      <c r="K320" s="151">
        <f>_xll.GetPrice(K$2,  , "Mid", EOMONTH($A320, 0))</f>
        <v>424</v>
      </c>
      <c r="L320" s="127">
        <f t="shared" si="150"/>
        <v>129</v>
      </c>
      <c r="M320" s="151">
        <f>_xll.GetPrice(M$2,  , "Mid", EOMONTH($A320, 0))</f>
        <v>335</v>
      </c>
      <c r="N320" s="127">
        <f t="shared" si="151"/>
        <v>25</v>
      </c>
      <c r="O320" s="127">
        <f t="shared" si="152"/>
        <v>10</v>
      </c>
      <c r="P320" s="151">
        <f>_xll.GetPrice(P$2,  , "Mid", EOMONTH($A320, 0))</f>
        <v>310</v>
      </c>
      <c r="Q320" s="127">
        <f t="shared" si="153"/>
        <v>20</v>
      </c>
      <c r="R320" s="127">
        <f t="shared" si="154"/>
        <v>-15</v>
      </c>
      <c r="S320" s="170">
        <f>_xll.GetPrice(S$2,  , "Mid", EOMONTH($A320, 0))</f>
        <v>355</v>
      </c>
      <c r="T320" s="126">
        <f t="shared" si="155"/>
        <v>60</v>
      </c>
      <c r="U320" s="151">
        <f>_xll.GetPrice(U$2,  , "Mid", EOMONTH($A320, 0))</f>
        <v>360</v>
      </c>
      <c r="V320" s="127">
        <f t="shared" si="156"/>
        <v>50</v>
      </c>
      <c r="W320" s="127">
        <f t="shared" si="157"/>
        <v>5</v>
      </c>
      <c r="X320" s="151">
        <f>_xll.GetPrice(X$2,  , "Mid", EOMONTH($A320, 0))</f>
        <v>330</v>
      </c>
      <c r="Y320" s="127">
        <f t="shared" si="158"/>
        <v>40</v>
      </c>
      <c r="Z320" s="127">
        <f t="shared" si="159"/>
        <v>-25</v>
      </c>
      <c r="AA320" s="151">
        <f>_xll.GetPrice(AA$2,  , "Mid", EOMONTH($A320, 0))</f>
        <v>360</v>
      </c>
      <c r="AB320" s="127">
        <f t="shared" si="160"/>
        <v>5</v>
      </c>
      <c r="AC320" s="151">
        <f>_xll.GetPrice(AC$2,  , "Mid", EOMONTH($A320, 0))</f>
        <v>341</v>
      </c>
      <c r="AD320" s="127">
        <f t="shared" si="161"/>
        <v>-19</v>
      </c>
      <c r="AE320" s="127">
        <f t="shared" si="162"/>
        <v>-19</v>
      </c>
      <c r="AF320" s="151">
        <f>_xll.GetPrice(AF$2,  , "Mid", EOMONTH($A320, 0))</f>
        <v>330</v>
      </c>
      <c r="AG320" s="127">
        <f t="shared" si="163"/>
        <v>0</v>
      </c>
      <c r="AH320" s="127">
        <f t="shared" si="164"/>
        <v>-11</v>
      </c>
      <c r="AI320" s="157">
        <f t="shared" si="132"/>
        <v>290.3379464285714</v>
      </c>
      <c r="AJ320" s="156">
        <f t="shared" si="133"/>
        <v>275.57499999999999</v>
      </c>
      <c r="AK320" s="156">
        <f t="shared" si="134"/>
        <v>305.10089285714287</v>
      </c>
      <c r="AL320" s="156">
        <f t="shared" si="135"/>
        <v>285.4169642857143</v>
      </c>
      <c r="AM320" s="156">
        <f t="shared" si="136"/>
        <v>319.86383928571428</v>
      </c>
      <c r="AN320" s="156">
        <f t="shared" si="137"/>
        <v>417.2992857142857</v>
      </c>
      <c r="AO320" s="156">
        <f t="shared" si="138"/>
        <v>329.70580357142853</v>
      </c>
      <c r="AP320" s="156">
        <f t="shared" si="139"/>
        <v>305.10089285714287</v>
      </c>
      <c r="AQ320" s="160">
        <f t="shared" si="140"/>
        <v>349.3897321428571</v>
      </c>
      <c r="AR320" s="156">
        <f t="shared" si="141"/>
        <v>354.31071428571431</v>
      </c>
      <c r="AS320" s="156">
        <f t="shared" si="142"/>
        <v>324.78482142857143</v>
      </c>
      <c r="AT320" s="156">
        <f t="shared" si="143"/>
        <v>354.31071428571431</v>
      </c>
      <c r="AU320" s="156">
        <f t="shared" si="144"/>
        <v>335.6109821428571</v>
      </c>
      <c r="AV320" s="156">
        <f t="shared" si="145"/>
        <v>324.78482142857143</v>
      </c>
    </row>
    <row r="321" spans="1:48" x14ac:dyDescent="0.3">
      <c r="A321" s="124">
        <v>43525</v>
      </c>
      <c r="B321" s="170">
        <f>_xll.GetPrice(B$2,  , "Mid", EOMONTH($A321, 0))</f>
        <v>315</v>
      </c>
      <c r="C321" s="151">
        <f>_xll.GetPrice(C$2,  , "Mid", EOMONTH($A321, 0))</f>
        <v>300</v>
      </c>
      <c r="D321" s="126">
        <f t="shared" si="146"/>
        <v>-15</v>
      </c>
      <c r="E321" s="151">
        <f>_xll.GetPrice(E$2,  , "Mid", EOMONTH($A321, 0))</f>
        <v>330</v>
      </c>
      <c r="F321" s="127">
        <f t="shared" si="147"/>
        <v>15</v>
      </c>
      <c r="G321" s="151">
        <f>_xll.GetPrice(G$2,  , "Mid", EOMONTH($A321, 0))</f>
        <v>310</v>
      </c>
      <c r="H321" s="127">
        <f t="shared" si="148"/>
        <v>-5</v>
      </c>
      <c r="I321" s="151">
        <f>_xll.GetPrice(I$2,  , "Mid", EOMONTH($A321, 0))</f>
        <v>345</v>
      </c>
      <c r="J321" s="127">
        <f t="shared" si="149"/>
        <v>30</v>
      </c>
      <c r="K321" s="151">
        <f>_xll.GetPrice(K$2,  , "Mid", EOMONTH($A321, 0))</f>
        <v>444</v>
      </c>
      <c r="L321" s="127">
        <f t="shared" si="150"/>
        <v>129</v>
      </c>
      <c r="M321" s="151">
        <f>_xll.GetPrice(M$2,  , "Mid", EOMONTH($A321, 0))</f>
        <v>355</v>
      </c>
      <c r="N321" s="127">
        <f t="shared" si="151"/>
        <v>25</v>
      </c>
      <c r="O321" s="127">
        <f t="shared" si="152"/>
        <v>10</v>
      </c>
      <c r="P321" s="151">
        <f>_xll.GetPrice(P$2,  , "Mid", EOMONTH($A321, 0))</f>
        <v>330</v>
      </c>
      <c r="Q321" s="127">
        <f t="shared" si="153"/>
        <v>20</v>
      </c>
      <c r="R321" s="127">
        <f t="shared" si="154"/>
        <v>-15</v>
      </c>
      <c r="S321" s="170">
        <f>_xll.GetPrice(S$2,  , "Mid", EOMONTH($A321, 0))</f>
        <v>375</v>
      </c>
      <c r="T321" s="126">
        <f t="shared" si="155"/>
        <v>60</v>
      </c>
      <c r="U321" s="151">
        <f>_xll.GetPrice(U$2,  , "Mid", EOMONTH($A321, 0))</f>
        <v>380</v>
      </c>
      <c r="V321" s="127">
        <f t="shared" si="156"/>
        <v>50</v>
      </c>
      <c r="W321" s="127">
        <f t="shared" si="157"/>
        <v>5</v>
      </c>
      <c r="X321" s="151">
        <f>_xll.GetPrice(X$2,  , "Mid", EOMONTH($A321, 0))</f>
        <v>360</v>
      </c>
      <c r="Y321" s="127">
        <f t="shared" si="158"/>
        <v>50</v>
      </c>
      <c r="Z321" s="127">
        <f t="shared" si="159"/>
        <v>-15</v>
      </c>
      <c r="AA321" s="151">
        <f>_xll.GetPrice(AA$2,  , "Mid", EOMONTH($A321, 0))</f>
        <v>380</v>
      </c>
      <c r="AB321" s="127">
        <f t="shared" si="160"/>
        <v>5</v>
      </c>
      <c r="AC321" s="151">
        <f>_xll.GetPrice(AC$2,  , "Mid", EOMONTH($A321, 0))</f>
        <v>361</v>
      </c>
      <c r="AD321" s="127">
        <f t="shared" si="161"/>
        <v>-19</v>
      </c>
      <c r="AE321" s="127">
        <f t="shared" si="162"/>
        <v>-19</v>
      </c>
      <c r="AF321" s="151">
        <f>_xll.GetPrice(AF$2,  , "Mid", EOMONTH($A321, 0))</f>
        <v>360</v>
      </c>
      <c r="AG321" s="127">
        <f t="shared" si="163"/>
        <v>0</v>
      </c>
      <c r="AH321" s="127">
        <f t="shared" si="164"/>
        <v>-1</v>
      </c>
      <c r="AI321" s="157">
        <f t="shared" si="132"/>
        <v>310.02187499999997</v>
      </c>
      <c r="AJ321" s="156">
        <f t="shared" si="133"/>
        <v>295.25892857142856</v>
      </c>
      <c r="AK321" s="156">
        <f t="shared" si="134"/>
        <v>324.78482142857143</v>
      </c>
      <c r="AL321" s="156">
        <f t="shared" si="135"/>
        <v>305.10089285714287</v>
      </c>
      <c r="AM321" s="156">
        <f t="shared" si="136"/>
        <v>339.54776785714284</v>
      </c>
      <c r="AN321" s="156">
        <f t="shared" si="137"/>
        <v>436.98321428571427</v>
      </c>
      <c r="AO321" s="156">
        <f t="shared" si="138"/>
        <v>349.3897321428571</v>
      </c>
      <c r="AP321" s="156">
        <f t="shared" si="139"/>
        <v>324.78482142857143</v>
      </c>
      <c r="AQ321" s="160">
        <f t="shared" si="140"/>
        <v>369.07366071428567</v>
      </c>
      <c r="AR321" s="156">
        <f t="shared" si="141"/>
        <v>373.99464285714288</v>
      </c>
      <c r="AS321" s="156">
        <f t="shared" si="142"/>
        <v>354.31071428571431</v>
      </c>
      <c r="AT321" s="156">
        <f t="shared" si="143"/>
        <v>373.99464285714288</v>
      </c>
      <c r="AU321" s="156">
        <f t="shared" si="144"/>
        <v>355.29491071428572</v>
      </c>
      <c r="AV321" s="156">
        <f t="shared" si="145"/>
        <v>354.31071428571431</v>
      </c>
    </row>
    <row r="322" spans="1:48" x14ac:dyDescent="0.3">
      <c r="A322" s="124">
        <v>43556</v>
      </c>
      <c r="B322" s="170">
        <f>_xll.GetPrice(B$2,  , "Mid", EOMONTH($A322, 0))</f>
        <v>290</v>
      </c>
      <c r="C322" s="151">
        <f>_xll.GetPrice(C$2,  , "Mid", EOMONTH($A322, 0))</f>
        <v>275</v>
      </c>
      <c r="D322" s="126">
        <f t="shared" si="146"/>
        <v>-15</v>
      </c>
      <c r="E322" s="151">
        <f>_xll.GetPrice(E$2,  , "Mid", EOMONTH($A322, 0))</f>
        <v>305</v>
      </c>
      <c r="F322" s="127">
        <f t="shared" si="147"/>
        <v>15</v>
      </c>
      <c r="G322" s="151">
        <f>_xll.GetPrice(G$2,  , "Mid", EOMONTH($A322, 0))</f>
        <v>290</v>
      </c>
      <c r="H322" s="127">
        <f t="shared" si="148"/>
        <v>0</v>
      </c>
      <c r="I322" s="151">
        <f>_xll.GetPrice(I$2,  , "Mid", EOMONTH($A322, 0))</f>
        <v>322</v>
      </c>
      <c r="J322" s="127">
        <f t="shared" si="149"/>
        <v>32</v>
      </c>
      <c r="K322" s="151">
        <f>_xll.GetPrice(K$2,  , "Mid", EOMONTH($A322, 0))</f>
        <v>424</v>
      </c>
      <c r="L322" s="127">
        <f t="shared" si="150"/>
        <v>134</v>
      </c>
      <c r="M322" s="151">
        <f>_xll.GetPrice(M$2,  , "Mid", EOMONTH($A322, 0))</f>
        <v>330</v>
      </c>
      <c r="N322" s="127">
        <f t="shared" si="151"/>
        <v>25</v>
      </c>
      <c r="O322" s="127">
        <f t="shared" si="152"/>
        <v>8</v>
      </c>
      <c r="P322" s="151">
        <f>_xll.GetPrice(P$2,  , "Mid", EOMONTH($A322, 0))</f>
        <v>310</v>
      </c>
      <c r="Q322" s="127">
        <f t="shared" si="153"/>
        <v>20</v>
      </c>
      <c r="R322" s="127">
        <f t="shared" si="154"/>
        <v>-12</v>
      </c>
      <c r="S322" s="170">
        <f>_xll.GetPrice(S$2,  , "Mid", EOMONTH($A322, 0))</f>
        <v>350</v>
      </c>
      <c r="T322" s="126">
        <f t="shared" si="155"/>
        <v>60</v>
      </c>
      <c r="U322" s="151">
        <f>_xll.GetPrice(U$2,  , "Mid", EOMONTH($A322, 0))</f>
        <v>360</v>
      </c>
      <c r="V322" s="127">
        <f t="shared" si="156"/>
        <v>55</v>
      </c>
      <c r="W322" s="127">
        <f t="shared" si="157"/>
        <v>10</v>
      </c>
      <c r="X322" s="151">
        <f>_xll.GetPrice(X$2,  , "Mid", EOMONTH($A322, 0))</f>
        <v>335</v>
      </c>
      <c r="Y322" s="127">
        <f t="shared" si="158"/>
        <v>45</v>
      </c>
      <c r="Z322" s="127">
        <f t="shared" si="159"/>
        <v>-15</v>
      </c>
      <c r="AA322" s="151">
        <f>_xll.GetPrice(AA$2,  , "Mid", EOMONTH($A322, 0))</f>
        <v>355</v>
      </c>
      <c r="AB322" s="127">
        <f t="shared" si="160"/>
        <v>5</v>
      </c>
      <c r="AC322" s="151">
        <f>_xll.GetPrice(AC$2,  , "Mid", EOMONTH($A322, 0))</f>
        <v>341</v>
      </c>
      <c r="AD322" s="127">
        <f t="shared" si="161"/>
        <v>-19</v>
      </c>
      <c r="AE322" s="127">
        <f t="shared" si="162"/>
        <v>-14</v>
      </c>
      <c r="AF322" s="151">
        <f>_xll.GetPrice(AF$2,  , "Mid", EOMONTH($A322, 0))</f>
        <v>335</v>
      </c>
      <c r="AG322" s="127">
        <f t="shared" si="163"/>
        <v>0</v>
      </c>
      <c r="AH322" s="127">
        <f t="shared" si="164"/>
        <v>-6</v>
      </c>
      <c r="AI322" s="157">
        <f t="shared" si="132"/>
        <v>285.4169642857143</v>
      </c>
      <c r="AJ322" s="156">
        <f t="shared" si="133"/>
        <v>270.65401785714283</v>
      </c>
      <c r="AK322" s="156">
        <f t="shared" si="134"/>
        <v>300.17991071428565</v>
      </c>
      <c r="AL322" s="156">
        <f t="shared" si="135"/>
        <v>285.4169642857143</v>
      </c>
      <c r="AM322" s="156">
        <f t="shared" si="136"/>
        <v>316.91124999999994</v>
      </c>
      <c r="AN322" s="156">
        <f t="shared" si="137"/>
        <v>417.2992857142857</v>
      </c>
      <c r="AO322" s="156">
        <f t="shared" si="138"/>
        <v>324.78482142857143</v>
      </c>
      <c r="AP322" s="156">
        <f t="shared" si="139"/>
        <v>305.10089285714287</v>
      </c>
      <c r="AQ322" s="160">
        <f t="shared" si="140"/>
        <v>344.46875</v>
      </c>
      <c r="AR322" s="156">
        <f t="shared" si="141"/>
        <v>354.31071428571431</v>
      </c>
      <c r="AS322" s="156">
        <f t="shared" si="142"/>
        <v>329.70580357142853</v>
      </c>
      <c r="AT322" s="156">
        <f t="shared" si="143"/>
        <v>349.3897321428571</v>
      </c>
      <c r="AU322" s="156">
        <f t="shared" si="144"/>
        <v>335.6109821428571</v>
      </c>
      <c r="AV322" s="156">
        <f t="shared" si="145"/>
        <v>329.70580357142853</v>
      </c>
    </row>
    <row r="323" spans="1:48" x14ac:dyDescent="0.3">
      <c r="A323" s="124">
        <v>43586</v>
      </c>
      <c r="B323" s="170">
        <f>_xll.GetPrice(B$2,  , "Mid", EOMONTH($A323, 0))</f>
        <v>260</v>
      </c>
      <c r="C323" s="151">
        <f>_xll.GetPrice(C$2,  , "Mid", EOMONTH($A323, 0))</f>
        <v>245</v>
      </c>
      <c r="D323" s="126">
        <f t="shared" si="146"/>
        <v>-15</v>
      </c>
      <c r="E323" s="151">
        <f>_xll.GetPrice(E$2,  , "Mid", EOMONTH($A323, 0))</f>
        <v>270</v>
      </c>
      <c r="F323" s="127">
        <f t="shared" si="147"/>
        <v>10</v>
      </c>
      <c r="G323" s="151">
        <f>_xll.GetPrice(G$2,  , "Mid", EOMONTH($A323, 0))</f>
        <v>260</v>
      </c>
      <c r="H323" s="127">
        <f t="shared" si="148"/>
        <v>0</v>
      </c>
      <c r="I323" s="151">
        <f>_xll.GetPrice(I$2,  , "Mid", EOMONTH($A323, 0))</f>
        <v>292</v>
      </c>
      <c r="J323" s="127">
        <f t="shared" si="149"/>
        <v>32</v>
      </c>
      <c r="K323" s="151">
        <f>_xll.GetPrice(K$2,  , "Mid", EOMONTH($A323, 0))</f>
        <v>394</v>
      </c>
      <c r="L323" s="127">
        <f t="shared" si="150"/>
        <v>134</v>
      </c>
      <c r="M323" s="151">
        <f>_xll.GetPrice(M$2,  , "Mid", EOMONTH($A323, 0))</f>
        <v>300</v>
      </c>
      <c r="N323" s="127">
        <f t="shared" si="151"/>
        <v>30</v>
      </c>
      <c r="O323" s="127">
        <f t="shared" si="152"/>
        <v>8</v>
      </c>
      <c r="P323" s="151">
        <f>_xll.GetPrice(P$2,  , "Mid", EOMONTH($A323, 0))</f>
        <v>280</v>
      </c>
      <c r="Q323" s="127">
        <f t="shared" si="153"/>
        <v>20</v>
      </c>
      <c r="R323" s="127">
        <f t="shared" si="154"/>
        <v>-12</v>
      </c>
      <c r="S323" s="170">
        <f>_xll.GetPrice(S$2,  , "Mid", EOMONTH($A323, 0))</f>
        <v>315</v>
      </c>
      <c r="T323" s="126">
        <f t="shared" si="155"/>
        <v>55</v>
      </c>
      <c r="U323" s="151">
        <f>_xll.GetPrice(U$2,  , "Mid", EOMONTH($A323, 0))</f>
        <v>320</v>
      </c>
      <c r="V323" s="127">
        <f t="shared" si="156"/>
        <v>50</v>
      </c>
      <c r="W323" s="127">
        <f t="shared" si="157"/>
        <v>5</v>
      </c>
      <c r="X323" s="151">
        <f>_xll.GetPrice(X$2,  , "Mid", EOMONTH($A323, 0))</f>
        <v>305</v>
      </c>
      <c r="Y323" s="127">
        <f t="shared" si="158"/>
        <v>45</v>
      </c>
      <c r="Z323" s="127">
        <f t="shared" si="159"/>
        <v>-10</v>
      </c>
      <c r="AA323" s="151">
        <f>_xll.GetPrice(AA$2,  , "Mid", EOMONTH($A323, 0))</f>
        <v>320</v>
      </c>
      <c r="AB323" s="127">
        <f t="shared" si="160"/>
        <v>5</v>
      </c>
      <c r="AC323" s="151">
        <f>_xll.GetPrice(AC$2,  , "Mid", EOMONTH($A323, 0))</f>
        <v>301</v>
      </c>
      <c r="AD323" s="127">
        <f t="shared" si="161"/>
        <v>-19</v>
      </c>
      <c r="AE323" s="127">
        <f t="shared" si="162"/>
        <v>-19</v>
      </c>
      <c r="AF323" s="151">
        <f>_xll.GetPrice(AF$2,  , "Mid", EOMONTH($A323, 0))</f>
        <v>305</v>
      </c>
      <c r="AG323" s="127">
        <f t="shared" si="163"/>
        <v>0</v>
      </c>
      <c r="AH323" s="127">
        <f t="shared" si="164"/>
        <v>4</v>
      </c>
      <c r="AI323" s="157">
        <f t="shared" si="132"/>
        <v>255.89107142857142</v>
      </c>
      <c r="AJ323" s="156">
        <f t="shared" si="133"/>
        <v>241.12812499999998</v>
      </c>
      <c r="AK323" s="156">
        <f t="shared" si="134"/>
        <v>265.73303571428573</v>
      </c>
      <c r="AL323" s="156">
        <f t="shared" si="135"/>
        <v>255.89107142857142</v>
      </c>
      <c r="AM323" s="156">
        <f t="shared" si="136"/>
        <v>287.38535714285717</v>
      </c>
      <c r="AN323" s="156">
        <f t="shared" si="137"/>
        <v>387.77339285714288</v>
      </c>
      <c r="AO323" s="156">
        <f t="shared" si="138"/>
        <v>295.25892857142856</v>
      </c>
      <c r="AP323" s="156">
        <f t="shared" si="139"/>
        <v>275.57499999999999</v>
      </c>
      <c r="AQ323" s="160">
        <f t="shared" si="140"/>
        <v>310.02187499999997</v>
      </c>
      <c r="AR323" s="156">
        <f t="shared" si="141"/>
        <v>314.94285714285712</v>
      </c>
      <c r="AS323" s="156">
        <f t="shared" si="142"/>
        <v>300.17991071428565</v>
      </c>
      <c r="AT323" s="156">
        <f t="shared" si="143"/>
        <v>314.94285714285712</v>
      </c>
      <c r="AU323" s="156">
        <f t="shared" si="144"/>
        <v>296.24312499999996</v>
      </c>
      <c r="AV323" s="156">
        <f t="shared" si="145"/>
        <v>300.17991071428565</v>
      </c>
    </row>
    <row r="324" spans="1:48" x14ac:dyDescent="0.3">
      <c r="A324" s="124">
        <v>43617</v>
      </c>
      <c r="B324" s="170">
        <f>_xll.GetPrice(B$2,  , "Mid", EOMONTH($A324, 0))</f>
        <v>230</v>
      </c>
      <c r="C324" s="151">
        <f>_xll.GetPrice(C$2,  , "Mid", EOMONTH($A324, 0))</f>
        <v>215</v>
      </c>
      <c r="D324" s="126">
        <f t="shared" si="146"/>
        <v>-15</v>
      </c>
      <c r="E324" s="151">
        <f>_xll.GetPrice(E$2,  , "Mid", EOMONTH($A324, 0))</f>
        <v>240</v>
      </c>
      <c r="F324" s="127">
        <f t="shared" si="147"/>
        <v>10</v>
      </c>
      <c r="G324" s="151">
        <f>_xll.GetPrice(G$2,  , "Mid", EOMONTH($A324, 0))</f>
        <v>235</v>
      </c>
      <c r="H324" s="127">
        <f t="shared" si="148"/>
        <v>5</v>
      </c>
      <c r="I324" s="151">
        <f>_xll.GetPrice(I$2,  , "Mid", EOMONTH($A324, 0))</f>
        <v>262</v>
      </c>
      <c r="J324" s="127">
        <f t="shared" si="149"/>
        <v>32</v>
      </c>
      <c r="K324" s="151">
        <f>_xll.GetPrice(K$2,  , "Mid", EOMONTH($A324, 0))</f>
        <v>364</v>
      </c>
      <c r="L324" s="127">
        <f t="shared" si="150"/>
        <v>134</v>
      </c>
      <c r="M324" s="151">
        <f>_xll.GetPrice(M$2,  , "Mid", EOMONTH($A324, 0))</f>
        <v>270</v>
      </c>
      <c r="N324" s="127">
        <f t="shared" si="151"/>
        <v>30</v>
      </c>
      <c r="O324" s="127">
        <f t="shared" si="152"/>
        <v>8</v>
      </c>
      <c r="P324" s="151">
        <f>_xll.GetPrice(P$2,  , "Mid", EOMONTH($A324, 0))</f>
        <v>255</v>
      </c>
      <c r="Q324" s="127">
        <f t="shared" si="153"/>
        <v>20</v>
      </c>
      <c r="R324" s="127">
        <f t="shared" si="154"/>
        <v>-7</v>
      </c>
      <c r="S324" s="170">
        <f>_xll.GetPrice(S$2,  , "Mid", EOMONTH($A324, 0))</f>
        <v>285</v>
      </c>
      <c r="T324" s="126">
        <f t="shared" si="155"/>
        <v>55</v>
      </c>
      <c r="U324" s="151">
        <f>_xll.GetPrice(U$2,  , "Mid", EOMONTH($A324, 0))</f>
        <v>290</v>
      </c>
      <c r="V324" s="127">
        <f t="shared" si="156"/>
        <v>50</v>
      </c>
      <c r="W324" s="127">
        <f t="shared" si="157"/>
        <v>5</v>
      </c>
      <c r="X324" s="151">
        <f>_xll.GetPrice(X$2,  , "Mid", EOMONTH($A324, 0))</f>
        <v>275</v>
      </c>
      <c r="Y324" s="127">
        <f t="shared" si="158"/>
        <v>40</v>
      </c>
      <c r="Z324" s="127">
        <f t="shared" si="159"/>
        <v>-10</v>
      </c>
      <c r="AA324" s="151">
        <f>_xll.GetPrice(AA$2,  , "Mid", EOMONTH($A324, 0))</f>
        <v>290</v>
      </c>
      <c r="AB324" s="127">
        <f t="shared" si="160"/>
        <v>5</v>
      </c>
      <c r="AC324" s="151">
        <f>_xll.GetPrice(AC$2,  , "Mid", EOMONTH($A324, 0))</f>
        <v>271</v>
      </c>
      <c r="AD324" s="127">
        <f t="shared" si="161"/>
        <v>-19</v>
      </c>
      <c r="AE324" s="127">
        <f t="shared" si="162"/>
        <v>-19</v>
      </c>
      <c r="AF324" s="151">
        <f>_xll.GetPrice(AF$2,  , "Mid", EOMONTH($A324, 0))</f>
        <v>275</v>
      </c>
      <c r="AG324" s="127">
        <f t="shared" si="163"/>
        <v>0</v>
      </c>
      <c r="AH324" s="127">
        <f t="shared" si="164"/>
        <v>4</v>
      </c>
      <c r="AI324" s="157">
        <f t="shared" si="132"/>
        <v>226.36517857142854</v>
      </c>
      <c r="AJ324" s="156">
        <f t="shared" si="133"/>
        <v>211.60223214285713</v>
      </c>
      <c r="AK324" s="156">
        <f t="shared" si="134"/>
        <v>236.20714285714283</v>
      </c>
      <c r="AL324" s="156">
        <f t="shared" si="135"/>
        <v>231.2861607142857</v>
      </c>
      <c r="AM324" s="156">
        <f t="shared" si="136"/>
        <v>257.8594642857143</v>
      </c>
      <c r="AN324" s="156">
        <f t="shared" si="137"/>
        <v>358.2475</v>
      </c>
      <c r="AO324" s="156">
        <f t="shared" si="138"/>
        <v>265.73303571428573</v>
      </c>
      <c r="AP324" s="156">
        <f t="shared" si="139"/>
        <v>250.97008928571427</v>
      </c>
      <c r="AQ324" s="160">
        <f t="shared" si="140"/>
        <v>280.49598214285709</v>
      </c>
      <c r="AR324" s="156">
        <f t="shared" si="141"/>
        <v>285.4169642857143</v>
      </c>
      <c r="AS324" s="156">
        <f t="shared" si="142"/>
        <v>270.65401785714283</v>
      </c>
      <c r="AT324" s="156">
        <f t="shared" si="143"/>
        <v>285.4169642857143</v>
      </c>
      <c r="AU324" s="156">
        <f t="shared" si="144"/>
        <v>266.71723214285714</v>
      </c>
      <c r="AV324" s="156">
        <f t="shared" si="145"/>
        <v>270.65401785714283</v>
      </c>
    </row>
    <row r="325" spans="1:48" x14ac:dyDescent="0.3">
      <c r="A325" s="124">
        <v>43647</v>
      </c>
      <c r="B325" s="170">
        <f>_xll.GetPrice(B$2,  , "Mid", EOMONTH($A325, 0))</f>
        <v>220</v>
      </c>
      <c r="C325" s="151">
        <f>_xll.GetPrice(C$2,  , "Mid", EOMONTH($A325, 0))</f>
        <v>205</v>
      </c>
      <c r="D325" s="126">
        <f t="shared" si="146"/>
        <v>-15</v>
      </c>
      <c r="E325" s="151">
        <f>_xll.GetPrice(E$2,  , "Mid", EOMONTH($A325, 0))</f>
        <v>230</v>
      </c>
      <c r="F325" s="127">
        <f t="shared" si="147"/>
        <v>10</v>
      </c>
      <c r="G325" s="151">
        <f>_xll.GetPrice(G$2,  , "Mid", EOMONTH($A325, 0))</f>
        <v>235</v>
      </c>
      <c r="H325" s="127">
        <f t="shared" si="148"/>
        <v>15</v>
      </c>
      <c r="I325" s="151">
        <f>_xll.GetPrice(I$2,  , "Mid", EOMONTH($A325, 0))</f>
        <v>262</v>
      </c>
      <c r="J325" s="127">
        <f t="shared" si="149"/>
        <v>42</v>
      </c>
      <c r="K325" s="151">
        <f>_xll.GetPrice(K$2,  , "Mid", EOMONTH($A325, 0))</f>
        <v>364</v>
      </c>
      <c r="L325" s="127">
        <f t="shared" si="150"/>
        <v>144</v>
      </c>
      <c r="M325" s="151">
        <f>_xll.GetPrice(M$2,  , "Mid", EOMONTH($A325, 0))</f>
        <v>260</v>
      </c>
      <c r="N325" s="127">
        <f t="shared" si="151"/>
        <v>30</v>
      </c>
      <c r="O325" s="127">
        <f t="shared" si="152"/>
        <v>-2</v>
      </c>
      <c r="P325" s="151">
        <f>_xll.GetPrice(P$2,  , "Mid", EOMONTH($A325, 0))</f>
        <v>255</v>
      </c>
      <c r="Q325" s="127">
        <f t="shared" si="153"/>
        <v>20</v>
      </c>
      <c r="R325" s="127">
        <f t="shared" si="154"/>
        <v>-7</v>
      </c>
      <c r="S325" s="170">
        <f>_xll.GetPrice(S$2,  , "Mid", EOMONTH($A325, 0))</f>
        <v>280</v>
      </c>
      <c r="T325" s="126">
        <f t="shared" si="155"/>
        <v>60</v>
      </c>
      <c r="U325" s="151">
        <f>_xll.GetPrice(U$2,  , "Mid", EOMONTH($A325, 0))</f>
        <v>280</v>
      </c>
      <c r="V325" s="127">
        <f t="shared" si="156"/>
        <v>50</v>
      </c>
      <c r="W325" s="127">
        <f t="shared" si="157"/>
        <v>0</v>
      </c>
      <c r="X325" s="151">
        <f>_xll.GetPrice(X$2,  , "Mid", EOMONTH($A325, 0))</f>
        <v>275</v>
      </c>
      <c r="Y325" s="127">
        <f t="shared" si="158"/>
        <v>40</v>
      </c>
      <c r="Z325" s="127">
        <f t="shared" si="159"/>
        <v>-5</v>
      </c>
      <c r="AA325" s="151">
        <f>_xll.GetPrice(AA$2,  , "Mid", EOMONTH($A325, 0))</f>
        <v>285</v>
      </c>
      <c r="AB325" s="127">
        <f t="shared" si="160"/>
        <v>5</v>
      </c>
      <c r="AC325" s="151">
        <f>_xll.GetPrice(AC$2,  , "Mid", EOMONTH($A325, 0))</f>
        <v>261</v>
      </c>
      <c r="AD325" s="127">
        <f t="shared" si="161"/>
        <v>-19</v>
      </c>
      <c r="AE325" s="127">
        <f t="shared" si="162"/>
        <v>-24</v>
      </c>
      <c r="AF325" s="151">
        <f>_xll.GetPrice(AF$2,  , "Mid", EOMONTH($A325, 0))</f>
        <v>275</v>
      </c>
      <c r="AG325" s="127">
        <f t="shared" si="163"/>
        <v>0</v>
      </c>
      <c r="AH325" s="127">
        <f t="shared" si="164"/>
        <v>14</v>
      </c>
      <c r="AI325" s="157">
        <f t="shared" si="132"/>
        <v>216.52321428571426</v>
      </c>
      <c r="AJ325" s="156">
        <f t="shared" si="133"/>
        <v>201.76026785714285</v>
      </c>
      <c r="AK325" s="156">
        <f t="shared" si="134"/>
        <v>226.36517857142854</v>
      </c>
      <c r="AL325" s="156">
        <f t="shared" si="135"/>
        <v>231.2861607142857</v>
      </c>
      <c r="AM325" s="156">
        <f t="shared" si="136"/>
        <v>257.8594642857143</v>
      </c>
      <c r="AN325" s="156">
        <f t="shared" si="137"/>
        <v>358.2475</v>
      </c>
      <c r="AO325" s="156">
        <f t="shared" si="138"/>
        <v>255.89107142857142</v>
      </c>
      <c r="AP325" s="156">
        <f t="shared" si="139"/>
        <v>250.97008928571427</v>
      </c>
      <c r="AQ325" s="160">
        <f t="shared" si="140"/>
        <v>275.57499999999999</v>
      </c>
      <c r="AR325" s="156">
        <f t="shared" si="141"/>
        <v>275.57499999999999</v>
      </c>
      <c r="AS325" s="156">
        <f t="shared" si="142"/>
        <v>270.65401785714283</v>
      </c>
      <c r="AT325" s="156">
        <f t="shared" si="143"/>
        <v>280.49598214285709</v>
      </c>
      <c r="AU325" s="156">
        <f t="shared" si="144"/>
        <v>256.87526785714283</v>
      </c>
      <c r="AV325" s="156">
        <f t="shared" si="145"/>
        <v>270.65401785714283</v>
      </c>
    </row>
    <row r="326" spans="1:48" x14ac:dyDescent="0.3">
      <c r="A326" s="124">
        <v>43678</v>
      </c>
      <c r="B326" s="170">
        <f>_xll.GetPrice(B$2,  , "Mid", EOMONTH($A326, 0))</f>
        <v>240</v>
      </c>
      <c r="C326" s="151">
        <f>_xll.GetPrice(C$2,  , "Mid", EOMONTH($A326, 0))</f>
        <v>225</v>
      </c>
      <c r="D326" s="126">
        <f t="shared" si="146"/>
        <v>-15</v>
      </c>
      <c r="E326" s="151">
        <f>_xll.GetPrice(E$2,  , "Mid", EOMONTH($A326, 0))</f>
        <v>250</v>
      </c>
      <c r="F326" s="127">
        <f t="shared" si="147"/>
        <v>10</v>
      </c>
      <c r="G326" s="151">
        <f>_xll.GetPrice(G$2,  , "Mid", EOMONTH($A326, 0))</f>
        <v>255</v>
      </c>
      <c r="H326" s="127">
        <f t="shared" si="148"/>
        <v>15</v>
      </c>
      <c r="I326" s="151">
        <f>_xll.GetPrice(I$2,  , "Mid", EOMONTH($A326, 0))</f>
        <v>282</v>
      </c>
      <c r="J326" s="127">
        <f t="shared" si="149"/>
        <v>42</v>
      </c>
      <c r="K326" s="151">
        <f>_xll.GetPrice(K$2,  , "Mid", EOMONTH($A326, 0))</f>
        <v>384</v>
      </c>
      <c r="L326" s="127">
        <f t="shared" si="150"/>
        <v>144</v>
      </c>
      <c r="M326" s="151">
        <f>_xll.GetPrice(M$2,  , "Mid", EOMONTH($A326, 0))</f>
        <v>280</v>
      </c>
      <c r="N326" s="127">
        <f t="shared" si="151"/>
        <v>30</v>
      </c>
      <c r="O326" s="127">
        <f t="shared" si="152"/>
        <v>-2</v>
      </c>
      <c r="P326" s="151">
        <f>_xll.GetPrice(P$2,  , "Mid", EOMONTH($A326, 0))</f>
        <v>275</v>
      </c>
      <c r="Q326" s="127">
        <f t="shared" si="153"/>
        <v>20</v>
      </c>
      <c r="R326" s="127">
        <f t="shared" si="154"/>
        <v>-7</v>
      </c>
      <c r="S326" s="170">
        <f>_xll.GetPrice(S$2,  , "Mid", EOMONTH($A326, 0))</f>
        <v>300</v>
      </c>
      <c r="T326" s="126">
        <f t="shared" si="155"/>
        <v>60</v>
      </c>
      <c r="U326" s="151">
        <f>_xll.GetPrice(U$2,  , "Mid", EOMONTH($A326, 0))</f>
        <v>300</v>
      </c>
      <c r="V326" s="127">
        <f t="shared" si="156"/>
        <v>50</v>
      </c>
      <c r="W326" s="127">
        <f t="shared" si="157"/>
        <v>0</v>
      </c>
      <c r="X326" s="151">
        <f>_xll.GetPrice(X$2,  , "Mid", EOMONTH($A326, 0))</f>
        <v>295</v>
      </c>
      <c r="Y326" s="127">
        <f t="shared" si="158"/>
        <v>40</v>
      </c>
      <c r="Z326" s="127">
        <f t="shared" si="159"/>
        <v>-5</v>
      </c>
      <c r="AA326" s="151">
        <f>_xll.GetPrice(AA$2,  , "Mid", EOMONTH($A326, 0))</f>
        <v>305</v>
      </c>
      <c r="AB326" s="127">
        <f t="shared" si="160"/>
        <v>5</v>
      </c>
      <c r="AC326" s="151">
        <f>_xll.GetPrice(AC$2,  , "Mid", EOMONTH($A326, 0))</f>
        <v>281</v>
      </c>
      <c r="AD326" s="127">
        <f t="shared" si="161"/>
        <v>-19</v>
      </c>
      <c r="AE326" s="127">
        <f t="shared" si="162"/>
        <v>-24</v>
      </c>
      <c r="AF326" s="151">
        <f>_xll.GetPrice(AF$2,  , "Mid", EOMONTH($A326, 0))</f>
        <v>295</v>
      </c>
      <c r="AG326" s="127">
        <f t="shared" si="163"/>
        <v>0</v>
      </c>
      <c r="AH326" s="127">
        <f t="shared" si="164"/>
        <v>14</v>
      </c>
      <c r="AI326" s="157">
        <f t="shared" si="132"/>
        <v>236.20714285714283</v>
      </c>
      <c r="AJ326" s="156">
        <f t="shared" si="133"/>
        <v>221.44419642857142</v>
      </c>
      <c r="AK326" s="156">
        <f t="shared" si="134"/>
        <v>246.04910714285714</v>
      </c>
      <c r="AL326" s="156">
        <f t="shared" si="135"/>
        <v>250.97008928571427</v>
      </c>
      <c r="AM326" s="156">
        <f t="shared" si="136"/>
        <v>277.54339285714286</v>
      </c>
      <c r="AN326" s="156">
        <f t="shared" si="137"/>
        <v>377.93142857142857</v>
      </c>
      <c r="AO326" s="156">
        <f t="shared" si="138"/>
        <v>275.57499999999999</v>
      </c>
      <c r="AP326" s="156">
        <f t="shared" si="139"/>
        <v>270.65401785714283</v>
      </c>
      <c r="AQ326" s="160">
        <f t="shared" si="140"/>
        <v>295.25892857142856</v>
      </c>
      <c r="AR326" s="156">
        <f t="shared" si="141"/>
        <v>295.25892857142856</v>
      </c>
      <c r="AS326" s="156">
        <f t="shared" si="142"/>
        <v>290.3379464285714</v>
      </c>
      <c r="AT326" s="156">
        <f t="shared" si="143"/>
        <v>300.17991071428565</v>
      </c>
      <c r="AU326" s="156">
        <f t="shared" si="144"/>
        <v>276.5591964285714</v>
      </c>
      <c r="AV326" s="156">
        <f t="shared" si="145"/>
        <v>290.3379464285714</v>
      </c>
    </row>
    <row r="327" spans="1:48" x14ac:dyDescent="0.3">
      <c r="A327" s="124">
        <v>43709</v>
      </c>
      <c r="B327" s="170">
        <f>_xll.GetPrice(B$2,  , "Mid", EOMONTH($A327, 0))</f>
        <v>210</v>
      </c>
      <c r="C327" s="151">
        <f>_xll.GetPrice(C$2,  , "Mid", EOMONTH($A327, 0))</f>
        <v>195</v>
      </c>
      <c r="D327" s="126">
        <f t="shared" si="146"/>
        <v>-15</v>
      </c>
      <c r="E327" s="151">
        <f>_xll.GetPrice(E$2,  , "Mid", EOMONTH($A327, 0))</f>
        <v>220</v>
      </c>
      <c r="F327" s="127">
        <f t="shared" si="147"/>
        <v>10</v>
      </c>
      <c r="G327" s="151">
        <f>_xll.GetPrice(G$2,  , "Mid", EOMONTH($A327, 0))</f>
        <v>225</v>
      </c>
      <c r="H327" s="127">
        <f t="shared" si="148"/>
        <v>15</v>
      </c>
      <c r="I327" s="151">
        <f>_xll.GetPrice(I$2,  , "Mid", EOMONTH($A327, 0))</f>
        <v>252</v>
      </c>
      <c r="J327" s="127">
        <f t="shared" si="149"/>
        <v>42</v>
      </c>
      <c r="K327" s="151">
        <f>_xll.GetPrice(K$2,  , "Mid", EOMONTH($A327, 0))</f>
        <v>354</v>
      </c>
      <c r="L327" s="127">
        <f t="shared" si="150"/>
        <v>144</v>
      </c>
      <c r="M327" s="151">
        <f>_xll.GetPrice(M$2,  , "Mid", EOMONTH($A327, 0))</f>
        <v>250</v>
      </c>
      <c r="N327" s="127">
        <f t="shared" si="151"/>
        <v>30</v>
      </c>
      <c r="O327" s="127">
        <f t="shared" si="152"/>
        <v>-2</v>
      </c>
      <c r="P327" s="151">
        <f>_xll.GetPrice(P$2,  , "Mid", EOMONTH($A327, 0))</f>
        <v>245</v>
      </c>
      <c r="Q327" s="127">
        <f t="shared" si="153"/>
        <v>20</v>
      </c>
      <c r="R327" s="127">
        <f t="shared" si="154"/>
        <v>-7</v>
      </c>
      <c r="S327" s="170">
        <f>_xll.GetPrice(S$2,  , "Mid", EOMONTH($A327, 0))</f>
        <v>260</v>
      </c>
      <c r="T327" s="126">
        <f t="shared" si="155"/>
        <v>50</v>
      </c>
      <c r="U327" s="151">
        <f>_xll.GetPrice(U$2,  , "Mid", EOMONTH($A327, 0))</f>
        <v>260</v>
      </c>
      <c r="V327" s="127">
        <f t="shared" si="156"/>
        <v>40</v>
      </c>
      <c r="W327" s="127">
        <f t="shared" si="157"/>
        <v>0</v>
      </c>
      <c r="X327" s="151">
        <f>_xll.GetPrice(X$2,  , "Mid", EOMONTH($A327, 0))</f>
        <v>255</v>
      </c>
      <c r="Y327" s="127">
        <f t="shared" si="158"/>
        <v>30</v>
      </c>
      <c r="Z327" s="127">
        <f t="shared" si="159"/>
        <v>-5</v>
      </c>
      <c r="AA327" s="151">
        <f>_xll.GetPrice(AA$2,  , "Mid", EOMONTH($A327, 0))</f>
        <v>265</v>
      </c>
      <c r="AB327" s="127">
        <f t="shared" si="160"/>
        <v>5</v>
      </c>
      <c r="AC327" s="151">
        <f>_xll.GetPrice(AC$2,  , "Mid", EOMONTH($A327, 0))</f>
        <v>241</v>
      </c>
      <c r="AD327" s="127">
        <f t="shared" si="161"/>
        <v>-19</v>
      </c>
      <c r="AE327" s="127">
        <f t="shared" si="162"/>
        <v>-24</v>
      </c>
      <c r="AF327" s="151">
        <f>_xll.GetPrice(AF$2,  , "Mid", EOMONTH($A327, 0))</f>
        <v>255</v>
      </c>
      <c r="AG327" s="127">
        <f t="shared" si="163"/>
        <v>0</v>
      </c>
      <c r="AH327" s="127">
        <f t="shared" si="164"/>
        <v>14</v>
      </c>
      <c r="AI327" s="157">
        <f t="shared" ref="AI327:AI341" si="165">B327/2240*2204.6</f>
        <v>206.68124999999998</v>
      </c>
      <c r="AJ327" s="156">
        <f t="shared" ref="AJ327:AJ341" si="166">C327/2240*2204.6</f>
        <v>191.91830357142857</v>
      </c>
      <c r="AK327" s="156">
        <f t="shared" ref="AK327:AK341" si="167">E327/2240*2204.6</f>
        <v>216.52321428571426</v>
      </c>
      <c r="AL327" s="156">
        <f t="shared" ref="AL327:AL341" si="168">G327/2240*2204.6</f>
        <v>221.44419642857142</v>
      </c>
      <c r="AM327" s="156">
        <f t="shared" ref="AM327:AM341" si="169">I327/2240*2204.6</f>
        <v>248.01749999999998</v>
      </c>
      <c r="AN327" s="156">
        <f t="shared" ref="AN327:AN341" si="170">K327/2240*2204.6</f>
        <v>348.40553571428569</v>
      </c>
      <c r="AO327" s="156">
        <f t="shared" ref="AO327:AO341" si="171">M327/2240*2204.6</f>
        <v>246.04910714285714</v>
      </c>
      <c r="AP327" s="156">
        <f t="shared" ref="AP327:AP341" si="172">P327/2240*2204.6</f>
        <v>241.12812499999998</v>
      </c>
      <c r="AQ327" s="160">
        <f t="shared" ref="AQ327:AQ341" si="173">S327/2240*2204.6</f>
        <v>255.89107142857142</v>
      </c>
      <c r="AR327" s="156">
        <f t="shared" ref="AR327:AR341" si="174">U327/2240*2204.6</f>
        <v>255.89107142857142</v>
      </c>
      <c r="AS327" s="156">
        <f t="shared" ref="AS327:AS341" si="175">X327/2240*2204.6</f>
        <v>250.97008928571427</v>
      </c>
      <c r="AT327" s="156">
        <f t="shared" ref="AT327:AT341" si="176">AA327/2240*2204.6</f>
        <v>260.81205357142858</v>
      </c>
      <c r="AU327" s="156">
        <f t="shared" ref="AU327:AU341" si="177">AC327/2240*2204.6</f>
        <v>237.19133928571429</v>
      </c>
      <c r="AV327" s="156">
        <f t="shared" ref="AV327:AV341" si="178">AF327/2240*2204.6</f>
        <v>250.97008928571427</v>
      </c>
    </row>
    <row r="328" spans="1:48" x14ac:dyDescent="0.3">
      <c r="A328" s="124">
        <v>43739</v>
      </c>
      <c r="B328" s="170">
        <f>_xll.GetPrice(B$2,  , "Mid", EOMONTH($A328, 0))</f>
        <v>175</v>
      </c>
      <c r="C328" s="151">
        <f>_xll.GetPrice(C$2,  , "Mid", EOMONTH($A328, 0))</f>
        <v>160</v>
      </c>
      <c r="D328" s="126">
        <f t="shared" ref="D328:D342" si="179">C328-B328</f>
        <v>-15</v>
      </c>
      <c r="E328" s="151">
        <f>_xll.GetPrice(E$2,  , "Mid", EOMONTH($A328, 0))</f>
        <v>183</v>
      </c>
      <c r="F328" s="127">
        <f t="shared" ref="F328:F342" si="180">E328-B328</f>
        <v>8</v>
      </c>
      <c r="G328" s="151">
        <f>_xll.GetPrice(G$2,  , "Mid", EOMONTH($A328, 0))</f>
        <v>190</v>
      </c>
      <c r="H328" s="127">
        <f t="shared" ref="H328:H342" si="181">G328-B328</f>
        <v>15</v>
      </c>
      <c r="I328" s="151">
        <f>_xll.GetPrice(I$2,  , "Mid", EOMONTH($A328, 0))</f>
        <v>217</v>
      </c>
      <c r="J328" s="127">
        <f t="shared" ref="J328:J342" si="182">I328-B328</f>
        <v>42</v>
      </c>
      <c r="K328" s="151">
        <f>_xll.GetPrice(K$2,  , "Mid", EOMONTH($A328, 0))</f>
        <v>324</v>
      </c>
      <c r="L328" s="127">
        <f t="shared" ref="L328:L342" si="183">K328-B328</f>
        <v>149</v>
      </c>
      <c r="M328" s="151">
        <f>_xll.GetPrice(M$2,  , "Mid", EOMONTH($A328, 0))</f>
        <v>214</v>
      </c>
      <c r="N328" s="127">
        <f t="shared" ref="N328:N342" si="184">M328-E328</f>
        <v>31</v>
      </c>
      <c r="O328" s="127">
        <f t="shared" ref="O328:O342" si="185">M328-I328</f>
        <v>-3</v>
      </c>
      <c r="P328" s="151">
        <f>_xll.GetPrice(P$2,  , "Mid", EOMONTH($A328, 0))</f>
        <v>210</v>
      </c>
      <c r="Q328" s="127">
        <f t="shared" ref="Q328:Q342" si="186">P328-G328</f>
        <v>20</v>
      </c>
      <c r="R328" s="127">
        <f t="shared" ref="R328:R342" si="187">P328-I328</f>
        <v>-7</v>
      </c>
      <c r="S328" s="170">
        <f>_xll.GetPrice(S$2,  , "Mid", EOMONTH($A328, 0))</f>
        <v>220</v>
      </c>
      <c r="T328" s="126">
        <f t="shared" ref="T328:T342" si="188">S328-B328</f>
        <v>45</v>
      </c>
      <c r="U328" s="151">
        <f>_xll.GetPrice(U$2,  , "Mid", EOMONTH($A328, 0))</f>
        <v>220</v>
      </c>
      <c r="V328" s="127">
        <f t="shared" ref="V328:V342" si="189">U328-E328</f>
        <v>37</v>
      </c>
      <c r="W328" s="127">
        <f t="shared" ref="W328:W342" si="190">U328-S328</f>
        <v>0</v>
      </c>
      <c r="X328" s="151">
        <f>_xll.GetPrice(X$2,  , "Mid", EOMONTH($A328, 0))</f>
        <v>215</v>
      </c>
      <c r="Y328" s="127">
        <f t="shared" ref="Y328:Y342" si="191">X328-G328</f>
        <v>25</v>
      </c>
      <c r="Z328" s="127">
        <f t="shared" ref="Z328:Z342" si="192">X328-S328</f>
        <v>-5</v>
      </c>
      <c r="AA328" s="151">
        <f>_xll.GetPrice(AA$2,  , "Mid", EOMONTH($A328, 0))</f>
        <v>225</v>
      </c>
      <c r="AB328" s="127">
        <f t="shared" ref="AB328:AB342" si="193">AA328-S328</f>
        <v>5</v>
      </c>
      <c r="AC328" s="151">
        <f>_xll.GetPrice(AC$2,  , "Mid", EOMONTH($A328, 0))</f>
        <v>201</v>
      </c>
      <c r="AD328" s="127">
        <f t="shared" ref="AD328:AD342" si="194">AC328-U328</f>
        <v>-19</v>
      </c>
      <c r="AE328" s="127">
        <f t="shared" ref="AE328:AE342" si="195">AC328-AA328</f>
        <v>-24</v>
      </c>
      <c r="AF328" s="151">
        <f>_xll.GetPrice(AF$2,  , "Mid", EOMONTH($A328, 0))</f>
        <v>215</v>
      </c>
      <c r="AG328" s="127">
        <f t="shared" ref="AG328:AG342" si="196">AF328-X328</f>
        <v>0</v>
      </c>
      <c r="AH328" s="127">
        <f t="shared" ref="AH328:AH342" si="197">AF328-AC328</f>
        <v>14</v>
      </c>
      <c r="AI328" s="157">
        <f t="shared" si="165"/>
        <v>172.234375</v>
      </c>
      <c r="AJ328" s="156">
        <f t="shared" si="166"/>
        <v>157.47142857142856</v>
      </c>
      <c r="AK328" s="156">
        <f t="shared" si="167"/>
        <v>180.10794642857141</v>
      </c>
      <c r="AL328" s="156">
        <f t="shared" si="168"/>
        <v>186.99732142857144</v>
      </c>
      <c r="AM328" s="156">
        <f t="shared" si="169"/>
        <v>213.57062500000001</v>
      </c>
      <c r="AN328" s="156">
        <f t="shared" si="170"/>
        <v>318.87964285714287</v>
      </c>
      <c r="AO328" s="156">
        <f t="shared" si="171"/>
        <v>210.6180357142857</v>
      </c>
      <c r="AP328" s="156">
        <f t="shared" si="172"/>
        <v>206.68124999999998</v>
      </c>
      <c r="AQ328" s="160">
        <f t="shared" si="173"/>
        <v>216.52321428571426</v>
      </c>
      <c r="AR328" s="156">
        <f t="shared" si="174"/>
        <v>216.52321428571426</v>
      </c>
      <c r="AS328" s="156">
        <f t="shared" si="175"/>
        <v>211.60223214285713</v>
      </c>
      <c r="AT328" s="156">
        <f t="shared" si="176"/>
        <v>221.44419642857142</v>
      </c>
      <c r="AU328" s="156">
        <f t="shared" si="177"/>
        <v>197.82348214285713</v>
      </c>
      <c r="AV328" s="156">
        <f t="shared" si="178"/>
        <v>211.60223214285713</v>
      </c>
    </row>
    <row r="329" spans="1:48" x14ac:dyDescent="0.3">
      <c r="A329" s="124">
        <v>43770</v>
      </c>
      <c r="B329" s="170">
        <f>_xll.GetPrice(B$2,  , "Mid", EOMONTH($A329, 0))</f>
        <v>195</v>
      </c>
      <c r="C329" s="151">
        <f>_xll.GetPrice(C$2,  , "Mid", EOMONTH($A329, 0))</f>
        <v>180</v>
      </c>
      <c r="D329" s="126">
        <f t="shared" si="179"/>
        <v>-15</v>
      </c>
      <c r="E329" s="151">
        <f>_xll.GetPrice(E$2,  , "Mid", EOMONTH($A329, 0))</f>
        <v>203</v>
      </c>
      <c r="F329" s="127">
        <f t="shared" si="180"/>
        <v>8</v>
      </c>
      <c r="G329" s="151">
        <f>_xll.GetPrice(G$2,  , "Mid", EOMONTH($A329, 0))</f>
        <v>210</v>
      </c>
      <c r="H329" s="127">
        <f t="shared" si="181"/>
        <v>15</v>
      </c>
      <c r="I329" s="151">
        <f>_xll.GetPrice(I$2,  , "Mid", EOMONTH($A329, 0))</f>
        <v>237</v>
      </c>
      <c r="J329" s="127">
        <f t="shared" si="182"/>
        <v>42</v>
      </c>
      <c r="K329" s="151">
        <f>_xll.GetPrice(K$2,  , "Mid", EOMONTH($A329, 0))</f>
        <v>344</v>
      </c>
      <c r="L329" s="127">
        <f t="shared" si="183"/>
        <v>149</v>
      </c>
      <c r="M329" s="151">
        <f>_xll.GetPrice(M$2,  , "Mid", EOMONTH($A329, 0))</f>
        <v>234</v>
      </c>
      <c r="N329" s="127">
        <f t="shared" si="184"/>
        <v>31</v>
      </c>
      <c r="O329" s="127">
        <f t="shared" si="185"/>
        <v>-3</v>
      </c>
      <c r="P329" s="151">
        <f>_xll.GetPrice(P$2,  , "Mid", EOMONTH($A329, 0))</f>
        <v>230</v>
      </c>
      <c r="Q329" s="127">
        <f t="shared" si="186"/>
        <v>20</v>
      </c>
      <c r="R329" s="127">
        <f t="shared" si="187"/>
        <v>-7</v>
      </c>
      <c r="S329" s="170">
        <f>_xll.GetPrice(S$2,  , "Mid", EOMONTH($A329, 0))</f>
        <v>240</v>
      </c>
      <c r="T329" s="126">
        <f t="shared" si="188"/>
        <v>45</v>
      </c>
      <c r="U329" s="151">
        <f>_xll.GetPrice(U$2,  , "Mid", EOMONTH($A329, 0))</f>
        <v>240</v>
      </c>
      <c r="V329" s="127">
        <f t="shared" si="189"/>
        <v>37</v>
      </c>
      <c r="W329" s="127">
        <f t="shared" si="190"/>
        <v>0</v>
      </c>
      <c r="X329" s="151">
        <f>_xll.GetPrice(X$2,  , "Mid", EOMONTH($A329, 0))</f>
        <v>230</v>
      </c>
      <c r="Y329" s="127">
        <f t="shared" si="191"/>
        <v>20</v>
      </c>
      <c r="Z329" s="127">
        <f t="shared" si="192"/>
        <v>-10</v>
      </c>
      <c r="AA329" s="151">
        <f>_xll.GetPrice(AA$2,  , "Mid", EOMONTH($A329, 0))</f>
        <v>245</v>
      </c>
      <c r="AB329" s="127">
        <f t="shared" si="193"/>
        <v>5</v>
      </c>
      <c r="AC329" s="151">
        <f>_xll.GetPrice(AC$2,  , "Mid", EOMONTH($A329, 0))</f>
        <v>221</v>
      </c>
      <c r="AD329" s="127">
        <f t="shared" si="194"/>
        <v>-19</v>
      </c>
      <c r="AE329" s="127">
        <f t="shared" si="195"/>
        <v>-24</v>
      </c>
      <c r="AF329" s="151">
        <f>_xll.GetPrice(AF$2,  , "Mid", EOMONTH($A329, 0))</f>
        <v>230</v>
      </c>
      <c r="AG329" s="127">
        <f t="shared" si="196"/>
        <v>0</v>
      </c>
      <c r="AH329" s="127">
        <f t="shared" si="197"/>
        <v>9</v>
      </c>
      <c r="AI329" s="157">
        <f t="shared" si="165"/>
        <v>191.91830357142857</v>
      </c>
      <c r="AJ329" s="156">
        <f t="shared" si="166"/>
        <v>177.15535714285716</v>
      </c>
      <c r="AK329" s="156">
        <f t="shared" si="167"/>
        <v>199.79187499999998</v>
      </c>
      <c r="AL329" s="156">
        <f t="shared" si="168"/>
        <v>206.68124999999998</v>
      </c>
      <c r="AM329" s="156">
        <f t="shared" si="169"/>
        <v>233.25455357142857</v>
      </c>
      <c r="AN329" s="156">
        <f t="shared" si="170"/>
        <v>338.56357142857144</v>
      </c>
      <c r="AO329" s="156">
        <f t="shared" si="171"/>
        <v>230.30196428571429</v>
      </c>
      <c r="AP329" s="156">
        <f t="shared" si="172"/>
        <v>226.36517857142854</v>
      </c>
      <c r="AQ329" s="160">
        <f t="shared" si="173"/>
        <v>236.20714285714283</v>
      </c>
      <c r="AR329" s="156">
        <f t="shared" si="174"/>
        <v>236.20714285714283</v>
      </c>
      <c r="AS329" s="156">
        <f t="shared" si="175"/>
        <v>226.36517857142854</v>
      </c>
      <c r="AT329" s="156">
        <f t="shared" si="176"/>
        <v>241.12812499999998</v>
      </c>
      <c r="AU329" s="156">
        <f t="shared" si="177"/>
        <v>217.5074107142857</v>
      </c>
      <c r="AV329" s="156">
        <f t="shared" si="178"/>
        <v>226.36517857142854</v>
      </c>
    </row>
    <row r="330" spans="1:48" x14ac:dyDescent="0.3">
      <c r="A330" s="124">
        <v>43800</v>
      </c>
      <c r="B330" s="170">
        <f>_xll.GetPrice(B$2,  , "Mid", EOMONTH($A330, 0))</f>
        <v>225</v>
      </c>
      <c r="C330" s="151">
        <f>_xll.GetPrice(C$2,  , "Mid", EOMONTH($A330, 0))</f>
        <v>210</v>
      </c>
      <c r="D330" s="126">
        <f t="shared" si="179"/>
        <v>-15</v>
      </c>
      <c r="E330" s="151">
        <f>_xll.GetPrice(E$2,  , "Mid", EOMONTH($A330, 0))</f>
        <v>233</v>
      </c>
      <c r="F330" s="127">
        <f t="shared" si="180"/>
        <v>8</v>
      </c>
      <c r="G330" s="151">
        <f>_xll.GetPrice(G$2,  , "Mid", EOMONTH($A330, 0))</f>
        <v>230</v>
      </c>
      <c r="H330" s="127">
        <f t="shared" si="181"/>
        <v>5</v>
      </c>
      <c r="I330" s="151">
        <f>_xll.GetPrice(I$2,  , "Mid", EOMONTH($A330, 0))</f>
        <v>267</v>
      </c>
      <c r="J330" s="127">
        <f t="shared" si="182"/>
        <v>42</v>
      </c>
      <c r="K330" s="151">
        <f>_xll.GetPrice(K$2,  , "Mid", EOMONTH($A330, 0))</f>
        <v>374</v>
      </c>
      <c r="L330" s="127">
        <f t="shared" si="183"/>
        <v>149</v>
      </c>
      <c r="M330" s="151">
        <f>_xll.GetPrice(M$2,  , "Mid", EOMONTH($A330, 0))</f>
        <v>279</v>
      </c>
      <c r="N330" s="127">
        <f t="shared" si="184"/>
        <v>46</v>
      </c>
      <c r="O330" s="127">
        <f t="shared" si="185"/>
        <v>12</v>
      </c>
      <c r="P330" s="151">
        <f>_xll.GetPrice(P$2,  , "Mid", EOMONTH($A330, 0))</f>
        <v>260</v>
      </c>
      <c r="Q330" s="127">
        <f t="shared" si="186"/>
        <v>30</v>
      </c>
      <c r="R330" s="127">
        <f t="shared" si="187"/>
        <v>-7</v>
      </c>
      <c r="S330" s="170">
        <f>_xll.GetPrice(S$2,  , "Mid", EOMONTH($A330, 0))</f>
        <v>270</v>
      </c>
      <c r="T330" s="126">
        <f t="shared" si="188"/>
        <v>45</v>
      </c>
      <c r="U330" s="151">
        <f>_xll.GetPrice(U$2,  , "Mid", EOMONTH($A330, 0))</f>
        <v>270</v>
      </c>
      <c r="V330" s="127">
        <f t="shared" si="189"/>
        <v>37</v>
      </c>
      <c r="W330" s="127">
        <f t="shared" si="190"/>
        <v>0</v>
      </c>
      <c r="X330" s="151">
        <f>_xll.GetPrice(X$2,  , "Mid", EOMONTH($A330, 0))</f>
        <v>260</v>
      </c>
      <c r="Y330" s="127">
        <f t="shared" si="191"/>
        <v>30</v>
      </c>
      <c r="Z330" s="127">
        <f t="shared" si="192"/>
        <v>-10</v>
      </c>
      <c r="AA330" s="151">
        <f>_xll.GetPrice(AA$2,  , "Mid", EOMONTH($A330, 0))</f>
        <v>275</v>
      </c>
      <c r="AB330" s="127">
        <f t="shared" si="193"/>
        <v>5</v>
      </c>
      <c r="AC330" s="151">
        <f>_xll.GetPrice(AC$2,  , "Mid", EOMONTH($A330, 0))</f>
        <v>251</v>
      </c>
      <c r="AD330" s="127">
        <f t="shared" si="194"/>
        <v>-19</v>
      </c>
      <c r="AE330" s="127">
        <f t="shared" si="195"/>
        <v>-24</v>
      </c>
      <c r="AF330" s="151">
        <f>_xll.GetPrice(AF$2,  , "Mid", EOMONTH($A330, 0))</f>
        <v>260</v>
      </c>
      <c r="AG330" s="127">
        <f t="shared" si="196"/>
        <v>0</v>
      </c>
      <c r="AH330" s="127">
        <f t="shared" si="197"/>
        <v>9</v>
      </c>
      <c r="AI330" s="157">
        <f t="shared" si="165"/>
        <v>221.44419642857142</v>
      </c>
      <c r="AJ330" s="156">
        <f t="shared" si="166"/>
        <v>206.68124999999998</v>
      </c>
      <c r="AK330" s="156">
        <f t="shared" si="167"/>
        <v>229.31776785714285</v>
      </c>
      <c r="AL330" s="156">
        <f t="shared" si="168"/>
        <v>226.36517857142854</v>
      </c>
      <c r="AM330" s="156">
        <f t="shared" si="169"/>
        <v>262.78044642857145</v>
      </c>
      <c r="AN330" s="156">
        <f t="shared" si="170"/>
        <v>368.08946428571426</v>
      </c>
      <c r="AO330" s="156">
        <f t="shared" si="171"/>
        <v>274.59080357142858</v>
      </c>
      <c r="AP330" s="156">
        <f t="shared" si="172"/>
        <v>255.89107142857142</v>
      </c>
      <c r="AQ330" s="160">
        <f t="shared" si="173"/>
        <v>265.73303571428573</v>
      </c>
      <c r="AR330" s="156">
        <f t="shared" si="174"/>
        <v>265.73303571428573</v>
      </c>
      <c r="AS330" s="156">
        <f t="shared" si="175"/>
        <v>255.89107142857142</v>
      </c>
      <c r="AT330" s="156">
        <f t="shared" si="176"/>
        <v>270.65401785714283</v>
      </c>
      <c r="AU330" s="156">
        <f t="shared" si="177"/>
        <v>247.03330357142858</v>
      </c>
      <c r="AV330" s="156">
        <f t="shared" si="178"/>
        <v>255.89107142857142</v>
      </c>
    </row>
    <row r="331" spans="1:48" x14ac:dyDescent="0.3">
      <c r="A331" s="124">
        <v>43831</v>
      </c>
      <c r="B331" s="170">
        <f>_xll.GetPrice(B$2,  , "Mid", EOMONTH($A331, 0))</f>
        <v>255</v>
      </c>
      <c r="C331" s="151">
        <f>_xll.GetPrice(C$2,  , "Mid", EOMONTH($A331, 0))</f>
        <v>240</v>
      </c>
      <c r="D331" s="126">
        <f t="shared" si="179"/>
        <v>-15</v>
      </c>
      <c r="E331" s="151">
        <f>_xll.GetPrice(E$2,  , "Mid", EOMONTH($A331, 0))</f>
        <v>263</v>
      </c>
      <c r="F331" s="127">
        <f t="shared" si="180"/>
        <v>8</v>
      </c>
      <c r="G331" s="151">
        <f>_xll.GetPrice(G$2,  , "Mid", EOMONTH($A331, 0))</f>
        <v>260</v>
      </c>
      <c r="H331" s="127">
        <f t="shared" si="181"/>
        <v>5</v>
      </c>
      <c r="I331" s="151">
        <f>_xll.GetPrice(I$2,  , "Mid", EOMONTH($A331, 0))</f>
        <v>297</v>
      </c>
      <c r="J331" s="127">
        <f t="shared" si="182"/>
        <v>42</v>
      </c>
      <c r="K331" s="151">
        <f>_xll.GetPrice(K$2,  , "Mid", EOMONTH($A331, 0))</f>
        <v>404</v>
      </c>
      <c r="L331" s="127">
        <f t="shared" si="183"/>
        <v>149</v>
      </c>
      <c r="M331" s="151">
        <f>_xll.GetPrice(M$2,  , "Mid", EOMONTH($A331, 0))</f>
        <v>309</v>
      </c>
      <c r="N331" s="127">
        <f t="shared" si="184"/>
        <v>46</v>
      </c>
      <c r="O331" s="127">
        <f t="shared" si="185"/>
        <v>12</v>
      </c>
      <c r="P331" s="151">
        <f>_xll.GetPrice(P$2,  , "Mid", EOMONTH($A331, 0))</f>
        <v>298</v>
      </c>
      <c r="Q331" s="127">
        <f t="shared" si="186"/>
        <v>38</v>
      </c>
      <c r="R331" s="127">
        <f t="shared" si="187"/>
        <v>1</v>
      </c>
      <c r="S331" s="170">
        <f>_xll.GetPrice(S$2,  , "Mid", EOMONTH($A331, 0))</f>
        <v>300</v>
      </c>
      <c r="T331" s="126">
        <f t="shared" si="188"/>
        <v>45</v>
      </c>
      <c r="U331" s="151">
        <f>_xll.GetPrice(U$2,  , "Mid", EOMONTH($A331, 0))</f>
        <v>300</v>
      </c>
      <c r="V331" s="127">
        <f t="shared" si="189"/>
        <v>37</v>
      </c>
      <c r="W331" s="127">
        <f t="shared" si="190"/>
        <v>0</v>
      </c>
      <c r="X331" s="151">
        <f>_xll.GetPrice(X$2,  , "Mid", EOMONTH($A331, 0))</f>
        <v>290</v>
      </c>
      <c r="Y331" s="127">
        <f t="shared" si="191"/>
        <v>30</v>
      </c>
      <c r="Z331" s="127">
        <f t="shared" si="192"/>
        <v>-10</v>
      </c>
      <c r="AA331" s="151">
        <f>_xll.GetPrice(AA$2,  , "Mid", EOMONTH($A331, 0))</f>
        <v>305</v>
      </c>
      <c r="AB331" s="127">
        <f t="shared" si="193"/>
        <v>5</v>
      </c>
      <c r="AC331" s="151">
        <f>_xll.GetPrice(AC$2,  , "Mid", EOMONTH($A331, 0))</f>
        <v>281</v>
      </c>
      <c r="AD331" s="127">
        <f t="shared" si="194"/>
        <v>-19</v>
      </c>
      <c r="AE331" s="127">
        <f t="shared" si="195"/>
        <v>-24</v>
      </c>
      <c r="AF331" s="151">
        <f>_xll.GetPrice(AF$2,  , "Mid", EOMONTH($A331, 0))</f>
        <v>290</v>
      </c>
      <c r="AG331" s="127">
        <f t="shared" si="196"/>
        <v>0</v>
      </c>
      <c r="AH331" s="127">
        <f t="shared" si="197"/>
        <v>9</v>
      </c>
      <c r="AI331" s="157">
        <f t="shared" si="165"/>
        <v>250.97008928571427</v>
      </c>
      <c r="AJ331" s="156">
        <f t="shared" si="166"/>
        <v>236.20714285714283</v>
      </c>
      <c r="AK331" s="156">
        <f t="shared" si="167"/>
        <v>258.8436607142857</v>
      </c>
      <c r="AL331" s="156">
        <f t="shared" si="168"/>
        <v>255.89107142857142</v>
      </c>
      <c r="AM331" s="156">
        <f t="shared" si="169"/>
        <v>292.30633928571427</v>
      </c>
      <c r="AN331" s="156">
        <f t="shared" si="170"/>
        <v>397.61535714285714</v>
      </c>
      <c r="AO331" s="156">
        <f t="shared" si="171"/>
        <v>304.11669642857146</v>
      </c>
      <c r="AP331" s="156">
        <f t="shared" si="172"/>
        <v>293.29053571428568</v>
      </c>
      <c r="AQ331" s="160">
        <f t="shared" si="173"/>
        <v>295.25892857142856</v>
      </c>
      <c r="AR331" s="156">
        <f t="shared" si="174"/>
        <v>295.25892857142856</v>
      </c>
      <c r="AS331" s="156">
        <f t="shared" si="175"/>
        <v>285.4169642857143</v>
      </c>
      <c r="AT331" s="156">
        <f t="shared" si="176"/>
        <v>300.17991071428565</v>
      </c>
      <c r="AU331" s="156">
        <f t="shared" si="177"/>
        <v>276.5591964285714</v>
      </c>
      <c r="AV331" s="156">
        <f t="shared" si="178"/>
        <v>285.4169642857143</v>
      </c>
    </row>
    <row r="332" spans="1:48" x14ac:dyDescent="0.3">
      <c r="A332" s="124">
        <v>43862</v>
      </c>
      <c r="B332" s="170">
        <f>_xll.GetPrice(B$2,  , "Mid", EOMONTH($A332, 0))</f>
        <v>235</v>
      </c>
      <c r="C332" s="151">
        <f>_xll.GetPrice(C$2,  , "Mid", EOMONTH($A332, 0))</f>
        <v>220</v>
      </c>
      <c r="D332" s="126">
        <f t="shared" si="179"/>
        <v>-15</v>
      </c>
      <c r="E332" s="151">
        <f>_xll.GetPrice(E$2,  , "Mid", EOMONTH($A332, 0))</f>
        <v>233</v>
      </c>
      <c r="F332" s="127">
        <f t="shared" si="180"/>
        <v>-2</v>
      </c>
      <c r="G332" s="151">
        <f>_xll.GetPrice(G$2,  , "Mid", EOMONTH($A332, 0))</f>
        <v>230</v>
      </c>
      <c r="H332" s="127">
        <f t="shared" si="181"/>
        <v>-5</v>
      </c>
      <c r="I332" s="151">
        <f>_xll.GetPrice(I$2,  , "Mid", EOMONTH($A332, 0))</f>
        <v>277</v>
      </c>
      <c r="J332" s="127">
        <f t="shared" si="182"/>
        <v>42</v>
      </c>
      <c r="K332" s="151">
        <f>_xll.GetPrice(K$2,  , "Mid", EOMONTH($A332, 0))</f>
        <v>374</v>
      </c>
      <c r="L332" s="127">
        <f t="shared" si="183"/>
        <v>139</v>
      </c>
      <c r="M332" s="151">
        <f>_xll.GetPrice(M$2,  , "Mid", EOMONTH($A332, 0))</f>
        <v>279</v>
      </c>
      <c r="N332" s="127">
        <f t="shared" si="184"/>
        <v>46</v>
      </c>
      <c r="O332" s="127">
        <f t="shared" si="185"/>
        <v>2</v>
      </c>
      <c r="P332" s="151">
        <f>_xll.GetPrice(P$2,  , "Mid", EOMONTH($A332, 0))</f>
        <v>268</v>
      </c>
      <c r="Q332" s="127">
        <f t="shared" si="186"/>
        <v>38</v>
      </c>
      <c r="R332" s="127">
        <f t="shared" si="187"/>
        <v>-9</v>
      </c>
      <c r="S332" s="170">
        <f>_xll.GetPrice(S$2,  , "Mid", EOMONTH($A332, 0))</f>
        <v>290</v>
      </c>
      <c r="T332" s="126">
        <f t="shared" si="188"/>
        <v>55</v>
      </c>
      <c r="U332" s="151">
        <f>_xll.GetPrice(U$2,  , "Mid", EOMONTH($A332, 0))</f>
        <v>290</v>
      </c>
      <c r="V332" s="127">
        <f t="shared" si="189"/>
        <v>57</v>
      </c>
      <c r="W332" s="127">
        <f t="shared" si="190"/>
        <v>0</v>
      </c>
      <c r="X332" s="151">
        <f>_xll.GetPrice(X$2,  , "Mid", EOMONTH($A332, 0))</f>
        <v>260</v>
      </c>
      <c r="Y332" s="127">
        <f t="shared" si="191"/>
        <v>30</v>
      </c>
      <c r="Z332" s="127">
        <f t="shared" si="192"/>
        <v>-30</v>
      </c>
      <c r="AA332" s="151">
        <f>_xll.GetPrice(AA$2,  , "Mid", EOMONTH($A332, 0))</f>
        <v>295</v>
      </c>
      <c r="AB332" s="127">
        <f t="shared" si="193"/>
        <v>5</v>
      </c>
      <c r="AC332" s="151">
        <f>_xll.GetPrice(AC$2,  , "Mid", EOMONTH($A332, 0))</f>
        <v>271</v>
      </c>
      <c r="AD332" s="127">
        <f t="shared" si="194"/>
        <v>-19</v>
      </c>
      <c r="AE332" s="127">
        <f t="shared" si="195"/>
        <v>-24</v>
      </c>
      <c r="AF332" s="151">
        <f>_xll.GetPrice(AF$2,  , "Mid", EOMONTH($A332, 0))</f>
        <v>260</v>
      </c>
      <c r="AG332" s="127">
        <f t="shared" si="196"/>
        <v>0</v>
      </c>
      <c r="AH332" s="127">
        <f t="shared" si="197"/>
        <v>-11</v>
      </c>
      <c r="AI332" s="157">
        <f t="shared" si="165"/>
        <v>231.2861607142857</v>
      </c>
      <c r="AJ332" s="156">
        <f t="shared" si="166"/>
        <v>216.52321428571426</v>
      </c>
      <c r="AK332" s="156">
        <f t="shared" si="167"/>
        <v>229.31776785714285</v>
      </c>
      <c r="AL332" s="156">
        <f t="shared" si="168"/>
        <v>226.36517857142854</v>
      </c>
      <c r="AM332" s="156">
        <f t="shared" si="169"/>
        <v>272.62241071428571</v>
      </c>
      <c r="AN332" s="156">
        <f t="shared" si="170"/>
        <v>368.08946428571426</v>
      </c>
      <c r="AO332" s="156">
        <f t="shared" si="171"/>
        <v>274.59080357142858</v>
      </c>
      <c r="AP332" s="156">
        <f t="shared" si="172"/>
        <v>263.76464285714286</v>
      </c>
      <c r="AQ332" s="160">
        <f t="shared" si="173"/>
        <v>285.4169642857143</v>
      </c>
      <c r="AR332" s="156">
        <f t="shared" si="174"/>
        <v>285.4169642857143</v>
      </c>
      <c r="AS332" s="156">
        <f t="shared" si="175"/>
        <v>255.89107142857142</v>
      </c>
      <c r="AT332" s="156">
        <f t="shared" si="176"/>
        <v>290.3379464285714</v>
      </c>
      <c r="AU332" s="156">
        <f t="shared" si="177"/>
        <v>266.71723214285714</v>
      </c>
      <c r="AV332" s="156">
        <f t="shared" si="178"/>
        <v>255.89107142857142</v>
      </c>
    </row>
    <row r="333" spans="1:48" x14ac:dyDescent="0.3">
      <c r="A333" s="124">
        <v>43891</v>
      </c>
      <c r="B333" s="170">
        <f>_xll.GetPrice(B$2,  , "Mid", EOMONTH($A333, 0))</f>
        <v>235</v>
      </c>
      <c r="C333" s="151">
        <f>_xll.GetPrice(C$2,  , "Mid", EOMONTH($A333, 0))</f>
        <v>220</v>
      </c>
      <c r="D333" s="126">
        <f t="shared" si="179"/>
        <v>-15</v>
      </c>
      <c r="E333" s="151">
        <f>_xll.GetPrice(E$2,  , "Mid", EOMONTH($A333, 0))</f>
        <v>233</v>
      </c>
      <c r="F333" s="127">
        <f t="shared" si="180"/>
        <v>-2</v>
      </c>
      <c r="G333" s="151">
        <f>_xll.GetPrice(G$2,  , "Mid", EOMONTH($A333, 0))</f>
        <v>230</v>
      </c>
      <c r="H333" s="127">
        <f t="shared" si="181"/>
        <v>-5</v>
      </c>
      <c r="I333" s="151">
        <f>_xll.GetPrice(I$2,  , "Mid", EOMONTH($A333, 0))</f>
        <v>277</v>
      </c>
      <c r="J333" s="127">
        <f t="shared" si="182"/>
        <v>42</v>
      </c>
      <c r="K333" s="151">
        <f>_xll.GetPrice(K$2,  , "Mid", EOMONTH($A333, 0))</f>
        <v>374</v>
      </c>
      <c r="L333" s="127">
        <f t="shared" si="183"/>
        <v>139</v>
      </c>
      <c r="M333" s="151">
        <f>_xll.GetPrice(M$2,  , "Mid", EOMONTH($A333, 0))</f>
        <v>279</v>
      </c>
      <c r="N333" s="127">
        <f t="shared" si="184"/>
        <v>46</v>
      </c>
      <c r="O333" s="127">
        <f t="shared" si="185"/>
        <v>2</v>
      </c>
      <c r="P333" s="151">
        <f>_xll.GetPrice(P$2,  , "Mid", EOMONTH($A333, 0))</f>
        <v>268</v>
      </c>
      <c r="Q333" s="127">
        <f t="shared" si="186"/>
        <v>38</v>
      </c>
      <c r="R333" s="127">
        <f t="shared" si="187"/>
        <v>-9</v>
      </c>
      <c r="S333" s="170">
        <f>_xll.GetPrice(S$2,  , "Mid", EOMONTH($A333, 0))</f>
        <v>300</v>
      </c>
      <c r="T333" s="126">
        <f t="shared" si="188"/>
        <v>65</v>
      </c>
      <c r="U333" s="151">
        <f>_xll.GetPrice(U$2,  , "Mid", EOMONTH($A333, 0))</f>
        <v>300</v>
      </c>
      <c r="V333" s="127">
        <f t="shared" si="189"/>
        <v>67</v>
      </c>
      <c r="W333" s="127">
        <f t="shared" si="190"/>
        <v>0</v>
      </c>
      <c r="X333" s="151">
        <f>_xll.GetPrice(X$2,  , "Mid", EOMONTH($A333, 0))</f>
        <v>260</v>
      </c>
      <c r="Y333" s="127">
        <f t="shared" si="191"/>
        <v>30</v>
      </c>
      <c r="Z333" s="127">
        <f t="shared" si="192"/>
        <v>-40</v>
      </c>
      <c r="AA333" s="151">
        <f>_xll.GetPrice(AA$2,  , "Mid", EOMONTH($A333, 0))</f>
        <v>305</v>
      </c>
      <c r="AB333" s="127">
        <f t="shared" si="193"/>
        <v>5</v>
      </c>
      <c r="AC333" s="151">
        <f>_xll.GetPrice(AC$2,  , "Mid", EOMONTH($A333, 0))</f>
        <v>281</v>
      </c>
      <c r="AD333" s="127">
        <f t="shared" si="194"/>
        <v>-19</v>
      </c>
      <c r="AE333" s="127">
        <f t="shared" si="195"/>
        <v>-24</v>
      </c>
      <c r="AF333" s="151">
        <f>_xll.GetPrice(AF$2,  , "Mid", EOMONTH($A333, 0))</f>
        <v>260</v>
      </c>
      <c r="AG333" s="127">
        <f t="shared" si="196"/>
        <v>0</v>
      </c>
      <c r="AH333" s="127">
        <f t="shared" si="197"/>
        <v>-21</v>
      </c>
      <c r="AI333" s="157">
        <f t="shared" si="165"/>
        <v>231.2861607142857</v>
      </c>
      <c r="AJ333" s="156">
        <f t="shared" si="166"/>
        <v>216.52321428571426</v>
      </c>
      <c r="AK333" s="156">
        <f t="shared" si="167"/>
        <v>229.31776785714285</v>
      </c>
      <c r="AL333" s="156">
        <f t="shared" si="168"/>
        <v>226.36517857142854</v>
      </c>
      <c r="AM333" s="156">
        <f t="shared" si="169"/>
        <v>272.62241071428571</v>
      </c>
      <c r="AN333" s="156">
        <f t="shared" si="170"/>
        <v>368.08946428571426</v>
      </c>
      <c r="AO333" s="156">
        <f t="shared" si="171"/>
        <v>274.59080357142858</v>
      </c>
      <c r="AP333" s="156">
        <f t="shared" si="172"/>
        <v>263.76464285714286</v>
      </c>
      <c r="AQ333" s="160">
        <f t="shared" si="173"/>
        <v>295.25892857142856</v>
      </c>
      <c r="AR333" s="156">
        <f t="shared" si="174"/>
        <v>295.25892857142856</v>
      </c>
      <c r="AS333" s="156">
        <f t="shared" si="175"/>
        <v>255.89107142857142</v>
      </c>
      <c r="AT333" s="156">
        <f t="shared" si="176"/>
        <v>300.17991071428565</v>
      </c>
      <c r="AU333" s="156">
        <f t="shared" si="177"/>
        <v>276.5591964285714</v>
      </c>
      <c r="AV333" s="156">
        <f t="shared" si="178"/>
        <v>255.89107142857142</v>
      </c>
    </row>
    <row r="334" spans="1:48" x14ac:dyDescent="0.3">
      <c r="A334" s="124">
        <v>43922</v>
      </c>
      <c r="B334" s="170">
        <f>_xll.GetPrice(B$2,  , "Mid", EOMONTH($A334, 0))</f>
        <v>185</v>
      </c>
      <c r="C334" s="151">
        <f>_xll.GetPrice(C$2,  , "Mid", EOMONTH($A334, 0))</f>
        <v>170</v>
      </c>
      <c r="D334" s="126">
        <f t="shared" si="179"/>
        <v>-15</v>
      </c>
      <c r="E334" s="151">
        <f>_xll.GetPrice(E$2,  , "Mid", EOMONTH($A334, 0))</f>
        <v>183</v>
      </c>
      <c r="F334" s="127">
        <f t="shared" si="180"/>
        <v>-2</v>
      </c>
      <c r="G334" s="151">
        <f>_xll.GetPrice(G$2,  , "Mid", EOMONTH($A334, 0))</f>
        <v>190</v>
      </c>
      <c r="H334" s="127">
        <f t="shared" si="181"/>
        <v>5</v>
      </c>
      <c r="I334" s="151">
        <f>_xll.GetPrice(I$2,  , "Mid", EOMONTH($A334, 0))</f>
        <v>227</v>
      </c>
      <c r="J334" s="127">
        <f t="shared" si="182"/>
        <v>42</v>
      </c>
      <c r="K334" s="151">
        <f>_xll.GetPrice(K$2,  , "Mid", EOMONTH($A334, 0))</f>
        <v>329</v>
      </c>
      <c r="L334" s="127">
        <f t="shared" si="183"/>
        <v>144</v>
      </c>
      <c r="M334" s="151">
        <f>_xll.GetPrice(M$2,  , "Mid", EOMONTH($A334, 0))</f>
        <v>229</v>
      </c>
      <c r="N334" s="127">
        <f t="shared" si="184"/>
        <v>46</v>
      </c>
      <c r="O334" s="127">
        <f t="shared" si="185"/>
        <v>2</v>
      </c>
      <c r="P334" s="151">
        <f>_xll.GetPrice(P$2,  , "Mid", EOMONTH($A334, 0))</f>
        <v>230</v>
      </c>
      <c r="Q334" s="127">
        <f t="shared" si="186"/>
        <v>40</v>
      </c>
      <c r="R334" s="127">
        <f t="shared" si="187"/>
        <v>3</v>
      </c>
      <c r="S334" s="170">
        <f>_xll.GetPrice(S$2,  , "Mid", EOMONTH($A334, 0))</f>
        <v>270</v>
      </c>
      <c r="T334" s="126">
        <f t="shared" si="188"/>
        <v>85</v>
      </c>
      <c r="U334" s="151">
        <f>_xll.GetPrice(U$2,  , "Mid", EOMONTH($A334, 0))</f>
        <v>270</v>
      </c>
      <c r="V334" s="127">
        <f t="shared" si="189"/>
        <v>87</v>
      </c>
      <c r="W334" s="127">
        <f t="shared" si="190"/>
        <v>0</v>
      </c>
      <c r="X334" s="151">
        <f>_xll.GetPrice(X$2,  , "Mid", EOMONTH($A334, 0))</f>
        <v>240</v>
      </c>
      <c r="Y334" s="127">
        <f t="shared" si="191"/>
        <v>50</v>
      </c>
      <c r="Z334" s="127">
        <f t="shared" si="192"/>
        <v>-30</v>
      </c>
      <c r="AA334" s="151">
        <f>_xll.GetPrice(AA$2,  , "Mid", EOMONTH($A334, 0))</f>
        <v>275</v>
      </c>
      <c r="AB334" s="127">
        <f t="shared" si="193"/>
        <v>5</v>
      </c>
      <c r="AC334" s="151">
        <f>_xll.GetPrice(AC$2,  , "Mid", EOMONTH($A334, 0))</f>
        <v>251</v>
      </c>
      <c r="AD334" s="127">
        <f t="shared" si="194"/>
        <v>-19</v>
      </c>
      <c r="AE334" s="127">
        <f t="shared" si="195"/>
        <v>-24</v>
      </c>
      <c r="AF334" s="151">
        <f>_xll.GetPrice(AF$2,  , "Mid", EOMONTH($A334, 0))</f>
        <v>240</v>
      </c>
      <c r="AG334" s="127">
        <f t="shared" si="196"/>
        <v>0</v>
      </c>
      <c r="AH334" s="127">
        <f t="shared" si="197"/>
        <v>-11</v>
      </c>
      <c r="AI334" s="157">
        <f t="shared" si="165"/>
        <v>182.07633928571428</v>
      </c>
      <c r="AJ334" s="156">
        <f t="shared" si="166"/>
        <v>167.31339285714284</v>
      </c>
      <c r="AK334" s="156">
        <f t="shared" si="167"/>
        <v>180.10794642857141</v>
      </c>
      <c r="AL334" s="156">
        <f t="shared" si="168"/>
        <v>186.99732142857144</v>
      </c>
      <c r="AM334" s="156">
        <f t="shared" si="169"/>
        <v>223.41258928571429</v>
      </c>
      <c r="AN334" s="156">
        <f t="shared" si="170"/>
        <v>323.80062500000003</v>
      </c>
      <c r="AO334" s="156">
        <f t="shared" si="171"/>
        <v>225.38098214285714</v>
      </c>
      <c r="AP334" s="156">
        <f t="shared" si="172"/>
        <v>226.36517857142854</v>
      </c>
      <c r="AQ334" s="160">
        <f t="shared" si="173"/>
        <v>265.73303571428573</v>
      </c>
      <c r="AR334" s="156">
        <f t="shared" si="174"/>
        <v>265.73303571428573</v>
      </c>
      <c r="AS334" s="156">
        <f t="shared" si="175"/>
        <v>236.20714285714283</v>
      </c>
      <c r="AT334" s="156">
        <f t="shared" si="176"/>
        <v>270.65401785714283</v>
      </c>
      <c r="AU334" s="156">
        <f t="shared" si="177"/>
        <v>247.03330357142858</v>
      </c>
      <c r="AV334" s="156">
        <f t="shared" si="178"/>
        <v>236.20714285714283</v>
      </c>
    </row>
    <row r="335" spans="1:48" x14ac:dyDescent="0.3">
      <c r="A335" s="124">
        <v>43952</v>
      </c>
      <c r="B335" s="170">
        <f>_xll.GetPrice(B$2,  , "Mid", EOMONTH($A335, 0))</f>
        <v>215</v>
      </c>
      <c r="C335" s="151">
        <f>_xll.GetPrice(C$2,  , "Mid", EOMONTH($A335, 0))</f>
        <v>200</v>
      </c>
      <c r="D335" s="126">
        <f t="shared" si="179"/>
        <v>-15</v>
      </c>
      <c r="E335" s="151">
        <f>_xll.GetPrice(E$2,  , "Mid", EOMONTH($A335, 0))</f>
        <v>183</v>
      </c>
      <c r="F335" s="127">
        <f t="shared" si="180"/>
        <v>-32</v>
      </c>
      <c r="G335" s="151">
        <f>_xll.GetPrice(G$2,  , "Mid", EOMONTH($A335, 0))</f>
        <v>210</v>
      </c>
      <c r="H335" s="127">
        <f t="shared" si="181"/>
        <v>-5</v>
      </c>
      <c r="I335" s="151">
        <f>_xll.GetPrice(I$2,  , "Mid", EOMONTH($A335, 0))</f>
        <v>265</v>
      </c>
      <c r="J335" s="127">
        <f t="shared" si="182"/>
        <v>50</v>
      </c>
      <c r="K335" s="151">
        <f>_xll.GetPrice(K$2,  , "Mid", EOMONTH($A335, 0))</f>
        <v>359</v>
      </c>
      <c r="L335" s="127">
        <f t="shared" si="183"/>
        <v>144</v>
      </c>
      <c r="M335" s="151">
        <f>_xll.GetPrice(M$2,  , "Mid", EOMONTH($A335, 0))</f>
        <v>250</v>
      </c>
      <c r="N335" s="127">
        <f t="shared" si="184"/>
        <v>67</v>
      </c>
      <c r="O335" s="127">
        <f t="shared" si="185"/>
        <v>-15</v>
      </c>
      <c r="P335" s="151">
        <f>_xll.GetPrice(P$2,  , "Mid", EOMONTH($A335, 0))</f>
        <v>250</v>
      </c>
      <c r="Q335" s="127">
        <f t="shared" si="186"/>
        <v>40</v>
      </c>
      <c r="R335" s="127">
        <f t="shared" si="187"/>
        <v>-15</v>
      </c>
      <c r="S335" s="170">
        <f>_xll.GetPrice(S$2,  , "Mid", EOMONTH($A335, 0))</f>
        <v>310</v>
      </c>
      <c r="T335" s="126">
        <f t="shared" si="188"/>
        <v>95</v>
      </c>
      <c r="U335" s="151">
        <f>_xll.GetPrice(U$2,  , "Mid", EOMONTH($A335, 0))</f>
        <v>310</v>
      </c>
      <c r="V335" s="127">
        <f t="shared" si="189"/>
        <v>127</v>
      </c>
      <c r="W335" s="127">
        <f t="shared" si="190"/>
        <v>0</v>
      </c>
      <c r="X335" s="151">
        <f>_xll.GetPrice(X$2,  , "Mid", EOMONTH($A335, 0))</f>
        <v>270</v>
      </c>
      <c r="Y335" s="127">
        <f t="shared" si="191"/>
        <v>60</v>
      </c>
      <c r="Z335" s="127">
        <f t="shared" si="192"/>
        <v>-40</v>
      </c>
      <c r="AA335" s="151">
        <f>_xll.GetPrice(AA$2,  , "Mid", EOMONTH($A335, 0))</f>
        <v>315</v>
      </c>
      <c r="AB335" s="127">
        <f t="shared" si="193"/>
        <v>5</v>
      </c>
      <c r="AC335" s="151">
        <f>_xll.GetPrice(AC$2,  , "Mid", EOMONTH($A335, 0))</f>
        <v>291</v>
      </c>
      <c r="AD335" s="127">
        <f t="shared" si="194"/>
        <v>-19</v>
      </c>
      <c r="AE335" s="127">
        <f t="shared" si="195"/>
        <v>-24</v>
      </c>
      <c r="AF335" s="151">
        <f>_xll.GetPrice(AF$2,  , "Mid", EOMONTH($A335, 0))</f>
        <v>270</v>
      </c>
      <c r="AG335" s="127">
        <f t="shared" si="196"/>
        <v>0</v>
      </c>
      <c r="AH335" s="127">
        <f t="shared" si="197"/>
        <v>-21</v>
      </c>
      <c r="AI335" s="157">
        <f t="shared" si="165"/>
        <v>211.60223214285713</v>
      </c>
      <c r="AJ335" s="156">
        <f t="shared" si="166"/>
        <v>196.83928571428572</v>
      </c>
      <c r="AK335" s="156">
        <f t="shared" si="167"/>
        <v>180.10794642857141</v>
      </c>
      <c r="AL335" s="156">
        <f t="shared" si="168"/>
        <v>206.68124999999998</v>
      </c>
      <c r="AM335" s="156">
        <f t="shared" si="169"/>
        <v>260.81205357142858</v>
      </c>
      <c r="AN335" s="156">
        <f t="shared" si="170"/>
        <v>353.32651785714285</v>
      </c>
      <c r="AO335" s="156">
        <f t="shared" si="171"/>
        <v>246.04910714285714</v>
      </c>
      <c r="AP335" s="156">
        <f t="shared" si="172"/>
        <v>246.04910714285714</v>
      </c>
      <c r="AQ335" s="160">
        <f t="shared" si="173"/>
        <v>305.10089285714287</v>
      </c>
      <c r="AR335" s="156">
        <f t="shared" si="174"/>
        <v>305.10089285714287</v>
      </c>
      <c r="AS335" s="156">
        <f t="shared" si="175"/>
        <v>265.73303571428573</v>
      </c>
      <c r="AT335" s="156">
        <f t="shared" si="176"/>
        <v>310.02187499999997</v>
      </c>
      <c r="AU335" s="156">
        <f t="shared" si="177"/>
        <v>286.40116071428571</v>
      </c>
      <c r="AV335" s="156">
        <f t="shared" si="178"/>
        <v>265.73303571428573</v>
      </c>
    </row>
    <row r="336" spans="1:48" x14ac:dyDescent="0.3">
      <c r="A336" s="124">
        <v>43983</v>
      </c>
      <c r="B336" s="170">
        <f>_xll.GetPrice(B$2,  , "Mid", EOMONTH($A336, 0))</f>
        <v>215</v>
      </c>
      <c r="C336" s="151">
        <f>_xll.GetPrice(C$2,  , "Mid", EOMONTH($A336, 0))</f>
        <v>200</v>
      </c>
      <c r="D336" s="126">
        <f t="shared" si="179"/>
        <v>-15</v>
      </c>
      <c r="E336" s="151">
        <f>_xll.GetPrice(E$2,  , "Mid", EOMONTH($A336, 0))</f>
        <v>195</v>
      </c>
      <c r="F336" s="127">
        <f t="shared" si="180"/>
        <v>-20</v>
      </c>
      <c r="G336" s="151">
        <f>_xll.GetPrice(G$2,  , "Mid", EOMONTH($A336, 0))</f>
        <v>220</v>
      </c>
      <c r="H336" s="127">
        <f t="shared" si="181"/>
        <v>5</v>
      </c>
      <c r="I336" s="151">
        <f>_xll.GetPrice(I$2,  , "Mid", EOMONTH($A336, 0))</f>
        <v>255</v>
      </c>
      <c r="J336" s="127">
        <f t="shared" si="182"/>
        <v>40</v>
      </c>
      <c r="K336" s="151">
        <f>_xll.GetPrice(K$2,  , "Mid", EOMONTH($A336, 0))</f>
        <v>359</v>
      </c>
      <c r="L336" s="127">
        <f t="shared" si="183"/>
        <v>144</v>
      </c>
      <c r="M336" s="151">
        <f>_xll.GetPrice(M$2,  , "Mid", EOMONTH($A336, 0))</f>
        <v>240</v>
      </c>
      <c r="N336" s="127">
        <f t="shared" si="184"/>
        <v>45</v>
      </c>
      <c r="O336" s="127">
        <f t="shared" si="185"/>
        <v>-15</v>
      </c>
      <c r="P336" s="151">
        <f>_xll.GetPrice(P$2,  , "Mid", EOMONTH($A336, 0))</f>
        <v>250</v>
      </c>
      <c r="Q336" s="127">
        <f t="shared" si="186"/>
        <v>30</v>
      </c>
      <c r="R336" s="127">
        <f t="shared" si="187"/>
        <v>-5</v>
      </c>
      <c r="S336" s="170">
        <f>_xll.GetPrice(S$2,  , "Mid", EOMONTH($A336, 0))</f>
        <v>320</v>
      </c>
      <c r="T336" s="126">
        <f t="shared" si="188"/>
        <v>105</v>
      </c>
      <c r="U336" s="151">
        <f>_xll.GetPrice(U$2,  , "Mid", EOMONTH($A336, 0))</f>
        <v>310</v>
      </c>
      <c r="V336" s="127">
        <f t="shared" si="189"/>
        <v>115</v>
      </c>
      <c r="W336" s="127">
        <f t="shared" si="190"/>
        <v>-10</v>
      </c>
      <c r="X336" s="151">
        <f>_xll.GetPrice(X$2,  , "Mid", EOMONTH($A336, 0))</f>
        <v>280</v>
      </c>
      <c r="Y336" s="127">
        <f t="shared" si="191"/>
        <v>60</v>
      </c>
      <c r="Z336" s="127">
        <f t="shared" si="192"/>
        <v>-40</v>
      </c>
      <c r="AA336" s="151">
        <f>_xll.GetPrice(AA$2,  , "Mid", EOMONTH($A336, 0))</f>
        <v>325</v>
      </c>
      <c r="AB336" s="127">
        <f t="shared" si="193"/>
        <v>5</v>
      </c>
      <c r="AC336" s="151">
        <f>_xll.GetPrice(AC$2,  , "Mid", EOMONTH($A336, 0))</f>
        <v>291</v>
      </c>
      <c r="AD336" s="127">
        <f t="shared" si="194"/>
        <v>-19</v>
      </c>
      <c r="AE336" s="127">
        <f t="shared" si="195"/>
        <v>-34</v>
      </c>
      <c r="AF336" s="151">
        <f>_xll.GetPrice(AF$2,  , "Mid", EOMONTH($A336, 0))</f>
        <v>280</v>
      </c>
      <c r="AG336" s="127">
        <f t="shared" si="196"/>
        <v>0</v>
      </c>
      <c r="AH336" s="127">
        <f t="shared" si="197"/>
        <v>-11</v>
      </c>
      <c r="AI336" s="157">
        <f t="shared" si="165"/>
        <v>211.60223214285713</v>
      </c>
      <c r="AJ336" s="156">
        <f t="shared" si="166"/>
        <v>196.83928571428572</v>
      </c>
      <c r="AK336" s="156">
        <f t="shared" si="167"/>
        <v>191.91830357142857</v>
      </c>
      <c r="AL336" s="156">
        <f t="shared" si="168"/>
        <v>216.52321428571426</v>
      </c>
      <c r="AM336" s="156">
        <f t="shared" si="169"/>
        <v>250.97008928571427</v>
      </c>
      <c r="AN336" s="156">
        <f t="shared" si="170"/>
        <v>353.32651785714285</v>
      </c>
      <c r="AO336" s="156">
        <f t="shared" si="171"/>
        <v>236.20714285714283</v>
      </c>
      <c r="AP336" s="156">
        <f t="shared" si="172"/>
        <v>246.04910714285714</v>
      </c>
      <c r="AQ336" s="160">
        <f t="shared" si="173"/>
        <v>314.94285714285712</v>
      </c>
      <c r="AR336" s="156">
        <f t="shared" si="174"/>
        <v>305.10089285714287</v>
      </c>
      <c r="AS336" s="156">
        <f t="shared" si="175"/>
        <v>275.57499999999999</v>
      </c>
      <c r="AT336" s="156">
        <f t="shared" si="176"/>
        <v>319.86383928571428</v>
      </c>
      <c r="AU336" s="156">
        <f t="shared" si="177"/>
        <v>286.40116071428571</v>
      </c>
      <c r="AV336" s="156">
        <f t="shared" si="178"/>
        <v>275.57499999999999</v>
      </c>
    </row>
    <row r="337" spans="1:48" x14ac:dyDescent="0.3">
      <c r="A337" s="124">
        <v>44013</v>
      </c>
      <c r="B337" s="170">
        <f>_xll.GetPrice(B$2,  , "Mid", EOMONTH($A337, 0))</f>
        <v>205</v>
      </c>
      <c r="C337" s="151">
        <f>_xll.GetPrice(C$2,  , "Mid", EOMONTH($A337, 0))</f>
        <v>190</v>
      </c>
      <c r="D337" s="126">
        <f t="shared" si="179"/>
        <v>-15</v>
      </c>
      <c r="E337" s="151">
        <f>_xll.GetPrice(E$2,  , "Mid", EOMONTH($A337, 0))</f>
        <v>175</v>
      </c>
      <c r="F337" s="127">
        <f t="shared" si="180"/>
        <v>-30</v>
      </c>
      <c r="G337" s="151">
        <f>_xll.GetPrice(G$2,  , "Mid", EOMONTH($A337, 0))</f>
        <v>200</v>
      </c>
      <c r="H337" s="127">
        <f t="shared" si="181"/>
        <v>-5</v>
      </c>
      <c r="I337" s="151">
        <f>_xll.GetPrice(I$2,  , "Mid", EOMONTH($A337, 0))</f>
        <v>235</v>
      </c>
      <c r="J337" s="127">
        <f t="shared" si="182"/>
        <v>30</v>
      </c>
      <c r="K337" s="151">
        <f>_xll.GetPrice(K$2,  , "Mid", EOMONTH($A337, 0))</f>
        <v>339</v>
      </c>
      <c r="L337" s="127">
        <f t="shared" si="183"/>
        <v>134</v>
      </c>
      <c r="M337" s="151">
        <f>_xll.GetPrice(M$2,  , "Mid", EOMONTH($A337, 0))</f>
        <v>220</v>
      </c>
      <c r="N337" s="127">
        <f t="shared" si="184"/>
        <v>45</v>
      </c>
      <c r="O337" s="127">
        <f t="shared" si="185"/>
        <v>-15</v>
      </c>
      <c r="P337" s="151">
        <f>_xll.GetPrice(P$2,  , "Mid", EOMONTH($A337, 0))</f>
        <v>230</v>
      </c>
      <c r="Q337" s="127">
        <f t="shared" si="186"/>
        <v>30</v>
      </c>
      <c r="R337" s="127">
        <f t="shared" si="187"/>
        <v>-5</v>
      </c>
      <c r="S337" s="170">
        <f>_xll.GetPrice(S$2,  , "Mid", EOMONTH($A337, 0))</f>
        <v>280</v>
      </c>
      <c r="T337" s="126">
        <f t="shared" si="188"/>
        <v>75</v>
      </c>
      <c r="U337" s="151">
        <f>_xll.GetPrice(U$2,  , "Mid", EOMONTH($A337, 0))</f>
        <v>270</v>
      </c>
      <c r="V337" s="127">
        <f t="shared" si="189"/>
        <v>95</v>
      </c>
      <c r="W337" s="127">
        <f t="shared" si="190"/>
        <v>-10</v>
      </c>
      <c r="X337" s="151">
        <f>_xll.GetPrice(X$2,  , "Mid", EOMONTH($A337, 0))</f>
        <v>240</v>
      </c>
      <c r="Y337" s="127">
        <f t="shared" si="191"/>
        <v>40</v>
      </c>
      <c r="Z337" s="127">
        <f t="shared" si="192"/>
        <v>-40</v>
      </c>
      <c r="AA337" s="151">
        <f>_xll.GetPrice(AA$2,  , "Mid", EOMONTH($A337, 0))</f>
        <v>285</v>
      </c>
      <c r="AB337" s="127">
        <f t="shared" si="193"/>
        <v>5</v>
      </c>
      <c r="AC337" s="151">
        <f>_xll.GetPrice(AC$2,  , "Mid", EOMONTH($A337, 0))</f>
        <v>251</v>
      </c>
      <c r="AD337" s="127">
        <f t="shared" si="194"/>
        <v>-19</v>
      </c>
      <c r="AE337" s="127">
        <f t="shared" si="195"/>
        <v>-34</v>
      </c>
      <c r="AF337" s="151">
        <f>_xll.GetPrice(AF$2,  , "Mid", EOMONTH($A337, 0))</f>
        <v>240</v>
      </c>
      <c r="AG337" s="127">
        <f t="shared" si="196"/>
        <v>0</v>
      </c>
      <c r="AH337" s="127">
        <f t="shared" si="197"/>
        <v>-11</v>
      </c>
      <c r="AI337" s="157">
        <f t="shared" si="165"/>
        <v>201.76026785714285</v>
      </c>
      <c r="AJ337" s="156">
        <f t="shared" si="166"/>
        <v>186.99732142857144</v>
      </c>
      <c r="AK337" s="156">
        <f t="shared" si="167"/>
        <v>172.234375</v>
      </c>
      <c r="AL337" s="156">
        <f t="shared" si="168"/>
        <v>196.83928571428572</v>
      </c>
      <c r="AM337" s="156">
        <f t="shared" si="169"/>
        <v>231.2861607142857</v>
      </c>
      <c r="AN337" s="156">
        <f t="shared" si="170"/>
        <v>333.64258928571422</v>
      </c>
      <c r="AO337" s="156">
        <f t="shared" si="171"/>
        <v>216.52321428571426</v>
      </c>
      <c r="AP337" s="156">
        <f t="shared" si="172"/>
        <v>226.36517857142854</v>
      </c>
      <c r="AQ337" s="160">
        <f t="shared" si="173"/>
        <v>275.57499999999999</v>
      </c>
      <c r="AR337" s="156">
        <f t="shared" si="174"/>
        <v>265.73303571428573</v>
      </c>
      <c r="AS337" s="156">
        <f t="shared" si="175"/>
        <v>236.20714285714283</v>
      </c>
      <c r="AT337" s="156">
        <f t="shared" si="176"/>
        <v>280.49598214285709</v>
      </c>
      <c r="AU337" s="156">
        <f t="shared" si="177"/>
        <v>247.03330357142858</v>
      </c>
      <c r="AV337" s="156">
        <f t="shared" si="178"/>
        <v>236.20714285714283</v>
      </c>
    </row>
    <row r="338" spans="1:48" x14ac:dyDescent="0.3">
      <c r="A338" s="124">
        <v>44044</v>
      </c>
      <c r="B338" s="170">
        <f>_xll.GetPrice(B$2,  , "Mid", EOMONTH($A338, 0))</f>
        <v>205</v>
      </c>
      <c r="C338" s="151">
        <f>_xll.GetPrice(C$2,  , "Mid", EOMONTH($A338, 0))</f>
        <v>190</v>
      </c>
      <c r="D338" s="126">
        <f t="shared" si="179"/>
        <v>-15</v>
      </c>
      <c r="E338" s="151">
        <f>_xll.GetPrice(E$2,  , "Mid", EOMONTH($A338, 0))</f>
        <v>200</v>
      </c>
      <c r="F338" s="127">
        <f t="shared" si="180"/>
        <v>-5</v>
      </c>
      <c r="G338" s="151">
        <f>_xll.GetPrice(G$2,  , "Mid", EOMONTH($A338, 0))</f>
        <v>230</v>
      </c>
      <c r="H338" s="127">
        <f t="shared" si="181"/>
        <v>25</v>
      </c>
      <c r="I338" s="151">
        <f>_xll.GetPrice(I$2,  , "Mid", EOMONTH($A338, 0))</f>
        <v>235</v>
      </c>
      <c r="J338" s="127">
        <f t="shared" si="182"/>
        <v>30</v>
      </c>
      <c r="K338" s="151">
        <f>_xll.GetPrice(K$2,  , "Mid", EOMONTH($A338, 0))</f>
        <v>349</v>
      </c>
      <c r="L338" s="127">
        <f t="shared" si="183"/>
        <v>144</v>
      </c>
      <c r="M338" s="151">
        <f>_xll.GetPrice(M$2,  , "Mid", EOMONTH($A338, 0))</f>
        <v>220</v>
      </c>
      <c r="N338" s="127">
        <f t="shared" si="184"/>
        <v>20</v>
      </c>
      <c r="O338" s="127">
        <f t="shared" si="185"/>
        <v>-15</v>
      </c>
      <c r="P338" s="151">
        <f>_xll.GetPrice(P$2,  , "Mid", EOMONTH($A338, 0))</f>
        <v>260</v>
      </c>
      <c r="Q338" s="127">
        <f t="shared" si="186"/>
        <v>30</v>
      </c>
      <c r="R338" s="127">
        <f t="shared" si="187"/>
        <v>25</v>
      </c>
      <c r="S338" s="170">
        <f>_xll.GetPrice(S$2,  , "Mid", EOMONTH($A338, 0))</f>
        <v>260</v>
      </c>
      <c r="T338" s="126">
        <f t="shared" si="188"/>
        <v>55</v>
      </c>
      <c r="U338" s="151">
        <f>_xll.GetPrice(U$2,  , "Mid", EOMONTH($A338, 0))</f>
        <v>250</v>
      </c>
      <c r="V338" s="127">
        <f t="shared" si="189"/>
        <v>50</v>
      </c>
      <c r="W338" s="127">
        <f t="shared" si="190"/>
        <v>-10</v>
      </c>
      <c r="X338" s="151">
        <f>_xll.GetPrice(X$2,  , "Mid", EOMONTH($A338, 0))</f>
        <v>260</v>
      </c>
      <c r="Y338" s="127">
        <f t="shared" si="191"/>
        <v>30</v>
      </c>
      <c r="Z338" s="127">
        <f t="shared" si="192"/>
        <v>0</v>
      </c>
      <c r="AA338" s="151">
        <f>_xll.GetPrice(AA$2,  , "Mid", EOMONTH($A338, 0))</f>
        <v>265</v>
      </c>
      <c r="AB338" s="127">
        <f t="shared" si="193"/>
        <v>5</v>
      </c>
      <c r="AC338" s="151">
        <f>_xll.GetPrice(AC$2,  , "Mid", EOMONTH($A338, 0))</f>
        <v>231</v>
      </c>
      <c r="AD338" s="127">
        <f t="shared" si="194"/>
        <v>-19</v>
      </c>
      <c r="AE338" s="127">
        <f t="shared" si="195"/>
        <v>-34</v>
      </c>
      <c r="AF338" s="151">
        <f>_xll.GetPrice(AF$2,  , "Mid", EOMONTH($A338, 0))</f>
        <v>260</v>
      </c>
      <c r="AG338" s="127">
        <f t="shared" si="196"/>
        <v>0</v>
      </c>
      <c r="AH338" s="127">
        <f t="shared" si="197"/>
        <v>29</v>
      </c>
      <c r="AI338" s="157">
        <f t="shared" si="165"/>
        <v>201.76026785714285</v>
      </c>
      <c r="AJ338" s="156">
        <f t="shared" si="166"/>
        <v>186.99732142857144</v>
      </c>
      <c r="AK338" s="156">
        <f t="shared" si="167"/>
        <v>196.83928571428572</v>
      </c>
      <c r="AL338" s="156">
        <f t="shared" si="168"/>
        <v>226.36517857142854</v>
      </c>
      <c r="AM338" s="156">
        <f t="shared" si="169"/>
        <v>231.2861607142857</v>
      </c>
      <c r="AN338" s="156">
        <f t="shared" si="170"/>
        <v>343.48455357142853</v>
      </c>
      <c r="AO338" s="156">
        <f t="shared" si="171"/>
        <v>216.52321428571426</v>
      </c>
      <c r="AP338" s="156">
        <f t="shared" si="172"/>
        <v>255.89107142857142</v>
      </c>
      <c r="AQ338" s="160">
        <f t="shared" si="173"/>
        <v>255.89107142857142</v>
      </c>
      <c r="AR338" s="156">
        <f t="shared" si="174"/>
        <v>246.04910714285714</v>
      </c>
      <c r="AS338" s="156">
        <f t="shared" si="175"/>
        <v>255.89107142857142</v>
      </c>
      <c r="AT338" s="156">
        <f t="shared" si="176"/>
        <v>260.81205357142858</v>
      </c>
      <c r="AU338" s="156">
        <f t="shared" si="177"/>
        <v>227.34937499999998</v>
      </c>
      <c r="AV338" s="156">
        <f t="shared" si="178"/>
        <v>255.89107142857142</v>
      </c>
    </row>
    <row r="339" spans="1:48" x14ac:dyDescent="0.3">
      <c r="A339" s="124">
        <v>44075</v>
      </c>
      <c r="B339" s="170">
        <f>_xll.GetPrice(B$2,  , "Mid", EOMONTH($A339, 0))</f>
        <v>245</v>
      </c>
      <c r="C339" s="151">
        <f>_xll.GetPrice(C$2,  , "Mid", EOMONTH($A339, 0))</f>
        <v>230</v>
      </c>
      <c r="D339" s="126">
        <f t="shared" si="179"/>
        <v>-15</v>
      </c>
      <c r="E339" s="151">
        <f>_xll.GetPrice(E$2,  , "Mid", EOMONTH($A339, 0))</f>
        <v>240</v>
      </c>
      <c r="F339" s="127">
        <f t="shared" si="180"/>
        <v>-5</v>
      </c>
      <c r="G339" s="151">
        <f>_xll.GetPrice(G$2,  , "Mid", EOMONTH($A339, 0))</f>
        <v>250</v>
      </c>
      <c r="H339" s="127">
        <f t="shared" si="181"/>
        <v>5</v>
      </c>
      <c r="I339" s="151">
        <f>_xll.GetPrice(I$2,  , "Mid", EOMONTH($A339, 0))</f>
        <v>280</v>
      </c>
      <c r="J339" s="127">
        <f t="shared" si="182"/>
        <v>35</v>
      </c>
      <c r="K339" s="151">
        <f>_xll.GetPrice(K$2,  , "Mid", EOMONTH($A339, 0))</f>
        <v>379</v>
      </c>
      <c r="L339" s="127">
        <f t="shared" si="183"/>
        <v>134</v>
      </c>
      <c r="M339" s="151">
        <f>_xll.GetPrice(M$2,  , "Mid", EOMONTH($A339, 0))</f>
        <v>260</v>
      </c>
      <c r="N339" s="127">
        <f t="shared" si="184"/>
        <v>20</v>
      </c>
      <c r="O339" s="127">
        <f t="shared" si="185"/>
        <v>-20</v>
      </c>
      <c r="P339" s="151">
        <f>_xll.GetPrice(P$2,  , "Mid", EOMONTH($A339, 0))</f>
        <v>290</v>
      </c>
      <c r="Q339" s="127">
        <f t="shared" si="186"/>
        <v>40</v>
      </c>
      <c r="R339" s="127">
        <f t="shared" si="187"/>
        <v>10</v>
      </c>
      <c r="S339" s="170">
        <f>_xll.GetPrice(S$2,  , "Mid", EOMONTH($A339, 0))</f>
        <v>290</v>
      </c>
      <c r="T339" s="126">
        <f t="shared" si="188"/>
        <v>45</v>
      </c>
      <c r="U339" s="151">
        <f>_xll.GetPrice(U$2,  , "Mid", EOMONTH($A339, 0))</f>
        <v>280</v>
      </c>
      <c r="V339" s="127">
        <f t="shared" si="189"/>
        <v>40</v>
      </c>
      <c r="W339" s="127">
        <f t="shared" si="190"/>
        <v>-10</v>
      </c>
      <c r="X339" s="151">
        <f>_xll.GetPrice(X$2,  , "Mid", EOMONTH($A339, 0))</f>
        <v>280</v>
      </c>
      <c r="Y339" s="127">
        <f t="shared" si="191"/>
        <v>30</v>
      </c>
      <c r="Z339" s="127">
        <f t="shared" si="192"/>
        <v>-10</v>
      </c>
      <c r="AA339" s="151">
        <f>_xll.GetPrice(AA$2,  , "Mid", EOMONTH($A339, 0))</f>
        <v>295</v>
      </c>
      <c r="AB339" s="127">
        <f t="shared" si="193"/>
        <v>5</v>
      </c>
      <c r="AC339" s="151">
        <f>_xll.GetPrice(AC$2,  , "Mid", EOMONTH($A339, 0))</f>
        <v>261</v>
      </c>
      <c r="AD339" s="127">
        <f t="shared" si="194"/>
        <v>-19</v>
      </c>
      <c r="AE339" s="127">
        <f t="shared" si="195"/>
        <v>-34</v>
      </c>
      <c r="AF339" s="151">
        <f>_xll.GetPrice(AF$2,  , "Mid", EOMONTH($A339, 0))</f>
        <v>280</v>
      </c>
      <c r="AG339" s="127">
        <f t="shared" si="196"/>
        <v>0</v>
      </c>
      <c r="AH339" s="127">
        <f t="shared" si="197"/>
        <v>19</v>
      </c>
      <c r="AI339" s="157">
        <f t="shared" si="165"/>
        <v>241.12812499999998</v>
      </c>
      <c r="AJ339" s="156">
        <f t="shared" si="166"/>
        <v>226.36517857142854</v>
      </c>
      <c r="AK339" s="156">
        <f t="shared" si="167"/>
        <v>236.20714285714283</v>
      </c>
      <c r="AL339" s="156">
        <f t="shared" si="168"/>
        <v>246.04910714285714</v>
      </c>
      <c r="AM339" s="156">
        <f t="shared" si="169"/>
        <v>275.57499999999999</v>
      </c>
      <c r="AN339" s="156">
        <f t="shared" si="170"/>
        <v>373.01044642857141</v>
      </c>
      <c r="AO339" s="156">
        <f t="shared" si="171"/>
        <v>255.89107142857142</v>
      </c>
      <c r="AP339" s="156">
        <f t="shared" si="172"/>
        <v>285.4169642857143</v>
      </c>
      <c r="AQ339" s="160">
        <f t="shared" si="173"/>
        <v>285.4169642857143</v>
      </c>
      <c r="AR339" s="156">
        <f t="shared" si="174"/>
        <v>275.57499999999999</v>
      </c>
      <c r="AS339" s="156">
        <f t="shared" si="175"/>
        <v>275.57499999999999</v>
      </c>
      <c r="AT339" s="156">
        <f t="shared" si="176"/>
        <v>290.3379464285714</v>
      </c>
      <c r="AU339" s="156">
        <f t="shared" si="177"/>
        <v>256.87526785714283</v>
      </c>
      <c r="AV339" s="156">
        <f t="shared" si="178"/>
        <v>275.57499999999999</v>
      </c>
    </row>
    <row r="340" spans="1:48" x14ac:dyDescent="0.3">
      <c r="A340" s="124">
        <v>44105</v>
      </c>
      <c r="B340" s="170">
        <f>_xll.GetPrice(B$2,  , "Mid", EOMONTH($A340, 0))</f>
        <v>245</v>
      </c>
      <c r="C340" s="151">
        <f>_xll.GetPrice(C$2,  , "Mid", EOMONTH($A340, 0))</f>
        <v>230</v>
      </c>
      <c r="D340" s="126">
        <f t="shared" si="179"/>
        <v>-15</v>
      </c>
      <c r="E340" s="151">
        <f>_xll.GetPrice(E$2,  , "Mid", EOMONTH($A340, 0))</f>
        <v>240</v>
      </c>
      <c r="F340" s="127">
        <f t="shared" si="180"/>
        <v>-5</v>
      </c>
      <c r="G340" s="151">
        <f>_xll.GetPrice(G$2,  , "Mid", EOMONTH($A340, 0))</f>
        <v>248</v>
      </c>
      <c r="H340" s="127">
        <f t="shared" si="181"/>
        <v>3</v>
      </c>
      <c r="I340" s="151">
        <f>_xll.GetPrice(I$2,  , "Mid", EOMONTH($A340, 0))</f>
        <v>280</v>
      </c>
      <c r="J340" s="127">
        <f t="shared" si="182"/>
        <v>35</v>
      </c>
      <c r="K340" s="151">
        <f>_xll.GetPrice(K$2,  , "Mid", EOMONTH($A340, 0))</f>
        <v>379</v>
      </c>
      <c r="L340" s="127">
        <f t="shared" si="183"/>
        <v>134</v>
      </c>
      <c r="M340" s="151">
        <f>_xll.GetPrice(M$2,  , "Mid", EOMONTH($A340, 0))</f>
        <v>260</v>
      </c>
      <c r="N340" s="127">
        <f t="shared" si="184"/>
        <v>20</v>
      </c>
      <c r="O340" s="127">
        <f t="shared" si="185"/>
        <v>-20</v>
      </c>
      <c r="P340" s="151">
        <f>_xll.GetPrice(P$2,  , "Mid", EOMONTH($A340, 0))</f>
        <v>285</v>
      </c>
      <c r="Q340" s="127">
        <f t="shared" si="186"/>
        <v>37</v>
      </c>
      <c r="R340" s="127">
        <f t="shared" si="187"/>
        <v>5</v>
      </c>
      <c r="S340" s="170">
        <f>_xll.GetPrice(S$2,  , "Mid", EOMONTH($A340, 0))</f>
        <v>290</v>
      </c>
      <c r="T340" s="126">
        <f t="shared" si="188"/>
        <v>45</v>
      </c>
      <c r="U340" s="151">
        <f>_xll.GetPrice(U$2,  , "Mid", EOMONTH($A340, 0))</f>
        <v>280</v>
      </c>
      <c r="V340" s="127">
        <f t="shared" si="189"/>
        <v>40</v>
      </c>
      <c r="W340" s="127">
        <f t="shared" si="190"/>
        <v>-10</v>
      </c>
      <c r="X340" s="151">
        <f>_xll.GetPrice(X$2,  , "Mid", EOMONTH($A340, 0))</f>
        <v>280</v>
      </c>
      <c r="Y340" s="127">
        <f t="shared" si="191"/>
        <v>32</v>
      </c>
      <c r="Z340" s="127">
        <f t="shared" si="192"/>
        <v>-10</v>
      </c>
      <c r="AA340" s="151">
        <f>_xll.GetPrice(AA$2,  , "Mid", EOMONTH($A340, 0))</f>
        <v>295</v>
      </c>
      <c r="AB340" s="127">
        <f t="shared" si="193"/>
        <v>5</v>
      </c>
      <c r="AC340" s="151">
        <f>_xll.GetPrice(AC$2,  , "Mid", EOMONTH($A340, 0))</f>
        <v>261</v>
      </c>
      <c r="AD340" s="127">
        <f t="shared" si="194"/>
        <v>-19</v>
      </c>
      <c r="AE340" s="127">
        <f t="shared" si="195"/>
        <v>-34</v>
      </c>
      <c r="AF340" s="151">
        <f>_xll.GetPrice(AF$2,  , "Mid", EOMONTH($A340, 0))</f>
        <v>280</v>
      </c>
      <c r="AG340" s="127">
        <f t="shared" si="196"/>
        <v>0</v>
      </c>
      <c r="AH340" s="127">
        <f t="shared" si="197"/>
        <v>19</v>
      </c>
      <c r="AI340" s="157">
        <f t="shared" si="165"/>
        <v>241.12812499999998</v>
      </c>
      <c r="AJ340" s="156">
        <f t="shared" si="166"/>
        <v>226.36517857142854</v>
      </c>
      <c r="AK340" s="156">
        <f t="shared" si="167"/>
        <v>236.20714285714283</v>
      </c>
      <c r="AL340" s="156">
        <f t="shared" si="168"/>
        <v>244.08071428571427</v>
      </c>
      <c r="AM340" s="156">
        <f t="shared" si="169"/>
        <v>275.57499999999999</v>
      </c>
      <c r="AN340" s="156">
        <f t="shared" si="170"/>
        <v>373.01044642857141</v>
      </c>
      <c r="AO340" s="156">
        <f t="shared" si="171"/>
        <v>255.89107142857142</v>
      </c>
      <c r="AP340" s="156">
        <f t="shared" si="172"/>
        <v>280.49598214285709</v>
      </c>
      <c r="AQ340" s="160">
        <f t="shared" si="173"/>
        <v>285.4169642857143</v>
      </c>
      <c r="AR340" s="156">
        <f t="shared" si="174"/>
        <v>275.57499999999999</v>
      </c>
      <c r="AS340" s="156">
        <f t="shared" si="175"/>
        <v>275.57499999999999</v>
      </c>
      <c r="AT340" s="156">
        <f t="shared" si="176"/>
        <v>290.3379464285714</v>
      </c>
      <c r="AU340" s="156">
        <f t="shared" si="177"/>
        <v>256.87526785714283</v>
      </c>
      <c r="AV340" s="156">
        <f t="shared" si="178"/>
        <v>275.57499999999999</v>
      </c>
    </row>
    <row r="341" spans="1:48" x14ac:dyDescent="0.3">
      <c r="A341" s="124">
        <v>44136</v>
      </c>
      <c r="B341" s="170">
        <f>_xll.GetPrice(B$2,  , "Mid", EOMONTH($A341, 0))</f>
        <v>255</v>
      </c>
      <c r="C341" s="151">
        <f>_xll.GetPrice(C$2,  , "Mid", EOMONTH($A341, 0))</f>
        <v>240</v>
      </c>
      <c r="D341" s="126">
        <f t="shared" si="179"/>
        <v>-15</v>
      </c>
      <c r="E341" s="151">
        <f>_xll.GetPrice(E$2,  , "Mid", EOMONTH($A341, 0))</f>
        <v>240</v>
      </c>
      <c r="F341" s="127">
        <f t="shared" si="180"/>
        <v>-15</v>
      </c>
      <c r="G341" s="151">
        <f>_xll.GetPrice(G$2,  , "Mid", EOMONTH($A341, 0))</f>
        <v>253</v>
      </c>
      <c r="H341" s="127">
        <f t="shared" si="181"/>
        <v>-2</v>
      </c>
      <c r="I341" s="151">
        <f>_xll.GetPrice(I$2,  , "Mid", EOMONTH($A341, 0))</f>
        <v>290</v>
      </c>
      <c r="J341" s="127">
        <f t="shared" si="182"/>
        <v>35</v>
      </c>
      <c r="K341" s="151">
        <f>_xll.GetPrice(K$2,  , "Mid", EOMONTH($A341, 0))</f>
        <v>399</v>
      </c>
      <c r="L341" s="127">
        <f t="shared" si="183"/>
        <v>144</v>
      </c>
      <c r="M341" s="151">
        <f>_xll.GetPrice(M$2,  , "Mid", EOMONTH($A341, 0))</f>
        <v>260</v>
      </c>
      <c r="N341" s="127">
        <f t="shared" si="184"/>
        <v>20</v>
      </c>
      <c r="O341" s="127">
        <f t="shared" si="185"/>
        <v>-30</v>
      </c>
      <c r="P341" s="151">
        <f>_xll.GetPrice(P$2,  , "Mid", EOMONTH($A341, 0))</f>
        <v>285</v>
      </c>
      <c r="Q341" s="127">
        <f t="shared" si="186"/>
        <v>32</v>
      </c>
      <c r="R341" s="127">
        <f t="shared" si="187"/>
        <v>-5</v>
      </c>
      <c r="S341" s="170">
        <f>_xll.GetPrice(S$2,  , "Mid", EOMONTH($A341, 0))</f>
        <v>300</v>
      </c>
      <c r="T341" s="126">
        <f t="shared" si="188"/>
        <v>45</v>
      </c>
      <c r="U341" s="151">
        <f>_xll.GetPrice(U$2,  , "Mid", EOMONTH($A341, 0))</f>
        <v>290</v>
      </c>
      <c r="V341" s="127">
        <f t="shared" si="189"/>
        <v>50</v>
      </c>
      <c r="W341" s="127">
        <f t="shared" si="190"/>
        <v>-10</v>
      </c>
      <c r="X341" s="151">
        <f>_xll.GetPrice(X$2,  , "Mid", EOMONTH($A341, 0))</f>
        <v>280</v>
      </c>
      <c r="Y341" s="127">
        <f t="shared" si="191"/>
        <v>27</v>
      </c>
      <c r="Z341" s="127">
        <f t="shared" si="192"/>
        <v>-20</v>
      </c>
      <c r="AA341" s="151">
        <f>_xll.GetPrice(AA$2,  , "Mid", EOMONTH($A341, 0))</f>
        <v>305</v>
      </c>
      <c r="AB341" s="127">
        <f t="shared" si="193"/>
        <v>5</v>
      </c>
      <c r="AC341" s="151">
        <f>_xll.GetPrice(AC$2,  , "Mid", EOMONTH($A341, 0))</f>
        <v>271</v>
      </c>
      <c r="AD341" s="127">
        <f t="shared" si="194"/>
        <v>-19</v>
      </c>
      <c r="AE341" s="127">
        <f t="shared" si="195"/>
        <v>-34</v>
      </c>
      <c r="AF341" s="151">
        <f>_xll.GetPrice(AF$2,  , "Mid", EOMONTH($A341, 0))</f>
        <v>280</v>
      </c>
      <c r="AG341" s="127">
        <f t="shared" si="196"/>
        <v>0</v>
      </c>
      <c r="AH341" s="127">
        <f t="shared" si="197"/>
        <v>9</v>
      </c>
      <c r="AI341" s="157">
        <f t="shared" si="165"/>
        <v>250.97008928571427</v>
      </c>
      <c r="AJ341" s="156">
        <f t="shared" si="166"/>
        <v>236.20714285714283</v>
      </c>
      <c r="AK341" s="156">
        <f t="shared" si="167"/>
        <v>236.20714285714283</v>
      </c>
      <c r="AL341" s="156">
        <f t="shared" si="168"/>
        <v>249.00169642857142</v>
      </c>
      <c r="AM341" s="156">
        <f t="shared" si="169"/>
        <v>285.4169642857143</v>
      </c>
      <c r="AN341" s="156">
        <f t="shared" si="170"/>
        <v>392.69437499999998</v>
      </c>
      <c r="AO341" s="156">
        <f t="shared" si="171"/>
        <v>255.89107142857142</v>
      </c>
      <c r="AP341" s="156">
        <f t="shared" si="172"/>
        <v>280.49598214285709</v>
      </c>
      <c r="AQ341" s="160">
        <f t="shared" si="173"/>
        <v>295.25892857142856</v>
      </c>
      <c r="AR341" s="156">
        <f t="shared" si="174"/>
        <v>285.4169642857143</v>
      </c>
      <c r="AS341" s="156">
        <f t="shared" si="175"/>
        <v>275.57499999999999</v>
      </c>
      <c r="AT341" s="156">
        <f t="shared" si="176"/>
        <v>300.17991071428565</v>
      </c>
      <c r="AU341" s="156">
        <f t="shared" si="177"/>
        <v>266.71723214285714</v>
      </c>
      <c r="AV341" s="156">
        <f t="shared" si="178"/>
        <v>275.57499999999999</v>
      </c>
    </row>
    <row r="342" spans="1:48" x14ac:dyDescent="0.3">
      <c r="A342" s="124">
        <v>44166</v>
      </c>
      <c r="B342" s="170">
        <f>_xll.GetPrice(B$2,  , "Mid", EOMONTH($A342, 0))</f>
        <v>335</v>
      </c>
      <c r="C342" s="151">
        <f>_xll.GetPrice(C$2,  , "Mid", EOMONTH($A342, 0))</f>
        <v>320</v>
      </c>
      <c r="D342" s="126">
        <f t="shared" si="179"/>
        <v>-15</v>
      </c>
      <c r="E342" s="151">
        <f>_xll.GetPrice(E$2,  , "Mid", EOMONTH($A342, 0))</f>
        <v>310</v>
      </c>
      <c r="F342" s="127">
        <f t="shared" si="180"/>
        <v>-25</v>
      </c>
      <c r="G342" s="151">
        <f>_xll.GetPrice(G$2,  , "Mid", EOMONTH($A342, 0))</f>
        <v>305</v>
      </c>
      <c r="H342" s="127">
        <f t="shared" si="181"/>
        <v>-30</v>
      </c>
      <c r="I342" s="151">
        <f>_xll.GetPrice(I$2,  , "Mid", EOMONTH($A342, 0))</f>
        <v>370</v>
      </c>
      <c r="J342" s="127">
        <f t="shared" si="182"/>
        <v>35</v>
      </c>
      <c r="K342" s="151">
        <f>_xll.GetPrice(K$2,  , "Mid", EOMONTH($A342, 0))</f>
        <v>479</v>
      </c>
      <c r="L342" s="127">
        <f t="shared" si="183"/>
        <v>144</v>
      </c>
      <c r="M342" s="151">
        <f>_xll.GetPrice(M$2,  , "Mid", EOMONTH($A342, 0))</f>
        <v>340</v>
      </c>
      <c r="N342" s="127">
        <f t="shared" si="184"/>
        <v>30</v>
      </c>
      <c r="O342" s="127">
        <f t="shared" si="185"/>
        <v>-30</v>
      </c>
      <c r="P342" s="151">
        <f>_xll.GetPrice(P$2,  , "Mid", EOMONTH($A342, 0))</f>
        <v>365</v>
      </c>
      <c r="Q342" s="127">
        <f t="shared" si="186"/>
        <v>60</v>
      </c>
      <c r="R342" s="127">
        <f t="shared" si="187"/>
        <v>-5</v>
      </c>
      <c r="S342" s="170">
        <f>_xll.GetPrice(S$2,  , "Mid", EOMONTH($A342, 0))</f>
        <v>380</v>
      </c>
      <c r="T342" s="126">
        <f t="shared" si="188"/>
        <v>45</v>
      </c>
      <c r="U342" s="151">
        <f>_xll.GetPrice(U$2,  , "Mid", EOMONTH($A342, 0))</f>
        <v>390</v>
      </c>
      <c r="V342" s="127">
        <f t="shared" si="189"/>
        <v>80</v>
      </c>
      <c r="W342" s="127">
        <f t="shared" si="190"/>
        <v>10</v>
      </c>
      <c r="X342" s="151">
        <f>_xll.GetPrice(X$2,  , "Mid", EOMONTH($A342, 0))</f>
        <v>330</v>
      </c>
      <c r="Y342" s="127">
        <f t="shared" si="191"/>
        <v>25</v>
      </c>
      <c r="Z342" s="127">
        <f t="shared" si="192"/>
        <v>-50</v>
      </c>
      <c r="AA342" s="151">
        <f>_xll.GetPrice(AA$2,  , "Mid", EOMONTH($A342, 0))</f>
        <v>385</v>
      </c>
      <c r="AB342" s="127">
        <f t="shared" si="193"/>
        <v>5</v>
      </c>
      <c r="AC342" s="151">
        <f>_xll.GetPrice(AC$2,  , "Mid", EOMONTH($A342, 0))</f>
        <v>371</v>
      </c>
      <c r="AD342" s="127">
        <f t="shared" si="194"/>
        <v>-19</v>
      </c>
      <c r="AE342" s="127">
        <f t="shared" si="195"/>
        <v>-14</v>
      </c>
      <c r="AF342" s="151">
        <f>_xll.GetPrice(AF$2,  , "Mid", EOMONTH($A342, 0))</f>
        <v>330</v>
      </c>
      <c r="AG342" s="127">
        <f t="shared" si="196"/>
        <v>0</v>
      </c>
      <c r="AH342" s="127">
        <f t="shared" si="197"/>
        <v>-41</v>
      </c>
      <c r="AI342" s="157">
        <f>B342/2240*2204.6</f>
        <v>329.70580357142853</v>
      </c>
      <c r="AJ342" s="156">
        <f t="shared" ref="AJ342" si="198">C342/2240*2204.6</f>
        <v>314.94285714285712</v>
      </c>
      <c r="AK342" s="156">
        <f>E342/2240*2204.6</f>
        <v>305.10089285714287</v>
      </c>
      <c r="AL342" s="156">
        <f>G342/2240*2204.6</f>
        <v>300.17991071428565</v>
      </c>
      <c r="AM342" s="156">
        <f>I342/2240*2204.6</f>
        <v>364.15267857142857</v>
      </c>
      <c r="AN342" s="156">
        <f>K342/2240*2204.6</f>
        <v>471.43008928571425</v>
      </c>
      <c r="AO342" s="156">
        <f>M342/2240*2204.6</f>
        <v>334.62678571428569</v>
      </c>
      <c r="AP342" s="156">
        <f>P342/2240*2204.6</f>
        <v>359.23169642857141</v>
      </c>
      <c r="AQ342" s="160">
        <f>S342/2240*2204.6</f>
        <v>373.99464285714288</v>
      </c>
      <c r="AR342" s="156">
        <f>U342/2240*2204.6</f>
        <v>383.83660714285713</v>
      </c>
      <c r="AS342" s="156">
        <f>X342/2240*2204.6</f>
        <v>324.78482142857143</v>
      </c>
      <c r="AT342" s="156">
        <f>AA342/2240*2204.6</f>
        <v>378.91562499999998</v>
      </c>
      <c r="AU342" s="156">
        <f>AC342/2240*2204.6</f>
        <v>365.13687499999997</v>
      </c>
      <c r="AV342" s="156">
        <f>AF342/2240*2204.6</f>
        <v>324.78482142857143</v>
      </c>
    </row>
    <row r="343" spans="1:48" s="150" customFormat="1" x14ac:dyDescent="0.3">
      <c r="A343" s="145">
        <v>44197</v>
      </c>
      <c r="B343" s="146"/>
      <c r="F343" s="152"/>
      <c r="G343" s="153"/>
      <c r="H343" s="152"/>
      <c r="I343" s="153"/>
      <c r="J343" s="152"/>
      <c r="K343" s="153"/>
      <c r="L343" s="152"/>
      <c r="M343" s="147"/>
      <c r="S343" s="146"/>
      <c r="AI343" s="165">
        <f t="shared" ref="AI343:AI366" si="199">B343/2240*2204.6</f>
        <v>0</v>
      </c>
      <c r="AJ343" s="164">
        <f t="shared" ref="AJ343:AJ366" si="200">C343/2240*2204.6</f>
        <v>0</v>
      </c>
      <c r="AK343" s="164">
        <f t="shared" ref="AK343:AK366" si="201">E343/2240*2204.6</f>
        <v>0</v>
      </c>
      <c r="AL343" s="164">
        <f t="shared" ref="AL343:AL366" si="202">G343/2240*2204.6</f>
        <v>0</v>
      </c>
      <c r="AM343" s="164">
        <f t="shared" ref="AM343:AM366" si="203">I343/2240*2204.6</f>
        <v>0</v>
      </c>
      <c r="AN343" s="164">
        <f t="shared" ref="AN343:AN366" si="204">K343/2240*2204.6</f>
        <v>0</v>
      </c>
      <c r="AO343" s="164">
        <f t="shared" ref="AO343:AO366" si="205">M343/2240*2204.6</f>
        <v>0</v>
      </c>
      <c r="AP343" s="164">
        <f t="shared" ref="AP343:AP366" si="206">P343/2240*2204.6</f>
        <v>0</v>
      </c>
      <c r="AQ343" s="166">
        <f t="shared" ref="AQ343:AQ366" si="207">S343/2240*2204.6</f>
        <v>0</v>
      </c>
      <c r="AR343" s="164">
        <f t="shared" ref="AR343:AR366" si="208">U343/2240*2204.6</f>
        <v>0</v>
      </c>
      <c r="AS343" s="164">
        <f t="shared" ref="AS343:AS366" si="209">X343/2240*2204.6</f>
        <v>0</v>
      </c>
      <c r="AT343" s="164">
        <f t="shared" ref="AT343:AT366" si="210">AA343/2240*2204.6</f>
        <v>0</v>
      </c>
      <c r="AU343" s="164">
        <f t="shared" ref="AU343:AU366" si="211">AC343/2240*2204.6</f>
        <v>0</v>
      </c>
      <c r="AV343" s="164">
        <f t="shared" ref="AV343:AV366" si="212">AF343/2240*2204.6</f>
        <v>0</v>
      </c>
    </row>
    <row r="344" spans="1:48" s="150" customFormat="1" x14ac:dyDescent="0.3">
      <c r="A344" s="145">
        <v>44228</v>
      </c>
      <c r="B344" s="146"/>
      <c r="F344" s="152"/>
      <c r="G344" s="153"/>
      <c r="H344" s="152"/>
      <c r="I344" s="153"/>
      <c r="J344" s="152"/>
      <c r="K344" s="153"/>
      <c r="L344" s="152"/>
      <c r="M344" s="147"/>
      <c r="S344" s="146"/>
      <c r="AI344" s="165">
        <f t="shared" si="199"/>
        <v>0</v>
      </c>
      <c r="AJ344" s="164">
        <f t="shared" si="200"/>
        <v>0</v>
      </c>
      <c r="AK344" s="164">
        <f t="shared" si="201"/>
        <v>0</v>
      </c>
      <c r="AL344" s="164">
        <f t="shared" si="202"/>
        <v>0</v>
      </c>
      <c r="AM344" s="164">
        <f t="shared" si="203"/>
        <v>0</v>
      </c>
      <c r="AN344" s="164">
        <f t="shared" si="204"/>
        <v>0</v>
      </c>
      <c r="AO344" s="164">
        <f t="shared" si="205"/>
        <v>0</v>
      </c>
      <c r="AP344" s="164">
        <f t="shared" si="206"/>
        <v>0</v>
      </c>
      <c r="AQ344" s="166">
        <f t="shared" si="207"/>
        <v>0</v>
      </c>
      <c r="AR344" s="164">
        <f t="shared" si="208"/>
        <v>0</v>
      </c>
      <c r="AS344" s="164">
        <f t="shared" si="209"/>
        <v>0</v>
      </c>
      <c r="AT344" s="164">
        <f t="shared" si="210"/>
        <v>0</v>
      </c>
      <c r="AU344" s="164">
        <f t="shared" si="211"/>
        <v>0</v>
      </c>
      <c r="AV344" s="164">
        <f t="shared" si="212"/>
        <v>0</v>
      </c>
    </row>
    <row r="345" spans="1:48" s="150" customFormat="1" x14ac:dyDescent="0.3">
      <c r="A345" s="145">
        <v>44256</v>
      </c>
      <c r="B345" s="146"/>
      <c r="F345" s="152"/>
      <c r="G345" s="153"/>
      <c r="H345" s="152"/>
      <c r="I345" s="153"/>
      <c r="J345" s="152"/>
      <c r="K345" s="153"/>
      <c r="L345" s="152"/>
      <c r="M345" s="147"/>
      <c r="S345" s="146"/>
      <c r="AI345" s="165">
        <f t="shared" si="199"/>
        <v>0</v>
      </c>
      <c r="AJ345" s="164">
        <f t="shared" si="200"/>
        <v>0</v>
      </c>
      <c r="AK345" s="164">
        <f t="shared" si="201"/>
        <v>0</v>
      </c>
      <c r="AL345" s="164">
        <f t="shared" si="202"/>
        <v>0</v>
      </c>
      <c r="AM345" s="164">
        <f t="shared" si="203"/>
        <v>0</v>
      </c>
      <c r="AN345" s="164">
        <f t="shared" si="204"/>
        <v>0</v>
      </c>
      <c r="AO345" s="164">
        <f t="shared" si="205"/>
        <v>0</v>
      </c>
      <c r="AP345" s="164">
        <f t="shared" si="206"/>
        <v>0</v>
      </c>
      <c r="AQ345" s="166">
        <f t="shared" si="207"/>
        <v>0</v>
      </c>
      <c r="AR345" s="164">
        <f t="shared" si="208"/>
        <v>0</v>
      </c>
      <c r="AS345" s="164">
        <f t="shared" si="209"/>
        <v>0</v>
      </c>
      <c r="AT345" s="164">
        <f t="shared" si="210"/>
        <v>0</v>
      </c>
      <c r="AU345" s="164">
        <f t="shared" si="211"/>
        <v>0</v>
      </c>
      <c r="AV345" s="164">
        <f t="shared" si="212"/>
        <v>0</v>
      </c>
    </row>
    <row r="346" spans="1:48" s="150" customFormat="1" x14ac:dyDescent="0.3">
      <c r="A346" s="145">
        <v>44287</v>
      </c>
      <c r="B346" s="146"/>
      <c r="F346" s="152"/>
      <c r="G346" s="153"/>
      <c r="H346" s="152"/>
      <c r="I346" s="153"/>
      <c r="J346" s="152"/>
      <c r="K346" s="153"/>
      <c r="L346" s="152"/>
      <c r="M346" s="147"/>
      <c r="S346" s="146"/>
      <c r="AI346" s="165">
        <f t="shared" si="199"/>
        <v>0</v>
      </c>
      <c r="AJ346" s="164">
        <f t="shared" si="200"/>
        <v>0</v>
      </c>
      <c r="AK346" s="164">
        <f t="shared" si="201"/>
        <v>0</v>
      </c>
      <c r="AL346" s="164">
        <f t="shared" si="202"/>
        <v>0</v>
      </c>
      <c r="AM346" s="164">
        <f t="shared" si="203"/>
        <v>0</v>
      </c>
      <c r="AN346" s="164">
        <f t="shared" si="204"/>
        <v>0</v>
      </c>
      <c r="AO346" s="164">
        <f t="shared" si="205"/>
        <v>0</v>
      </c>
      <c r="AP346" s="164">
        <f t="shared" si="206"/>
        <v>0</v>
      </c>
      <c r="AQ346" s="166">
        <f t="shared" si="207"/>
        <v>0</v>
      </c>
      <c r="AR346" s="164">
        <f t="shared" si="208"/>
        <v>0</v>
      </c>
      <c r="AS346" s="164">
        <f t="shared" si="209"/>
        <v>0</v>
      </c>
      <c r="AT346" s="164">
        <f t="shared" si="210"/>
        <v>0</v>
      </c>
      <c r="AU346" s="164">
        <f t="shared" si="211"/>
        <v>0</v>
      </c>
      <c r="AV346" s="164">
        <f t="shared" si="212"/>
        <v>0</v>
      </c>
    </row>
    <row r="347" spans="1:48" s="150" customFormat="1" x14ac:dyDescent="0.3">
      <c r="A347" s="145">
        <v>44317</v>
      </c>
      <c r="B347" s="146"/>
      <c r="F347" s="152"/>
      <c r="G347" s="153"/>
      <c r="H347" s="152"/>
      <c r="I347" s="153"/>
      <c r="J347" s="152"/>
      <c r="K347" s="153"/>
      <c r="L347" s="152"/>
      <c r="M347" s="147"/>
      <c r="S347" s="146"/>
      <c r="AI347" s="165">
        <f t="shared" si="199"/>
        <v>0</v>
      </c>
      <c r="AJ347" s="164">
        <f t="shared" si="200"/>
        <v>0</v>
      </c>
      <c r="AK347" s="164">
        <f t="shared" si="201"/>
        <v>0</v>
      </c>
      <c r="AL347" s="164">
        <f t="shared" si="202"/>
        <v>0</v>
      </c>
      <c r="AM347" s="164">
        <f t="shared" si="203"/>
        <v>0</v>
      </c>
      <c r="AN347" s="164">
        <f t="shared" si="204"/>
        <v>0</v>
      </c>
      <c r="AO347" s="164">
        <f t="shared" si="205"/>
        <v>0</v>
      </c>
      <c r="AP347" s="164">
        <f t="shared" si="206"/>
        <v>0</v>
      </c>
      <c r="AQ347" s="166">
        <f t="shared" si="207"/>
        <v>0</v>
      </c>
      <c r="AR347" s="164">
        <f t="shared" si="208"/>
        <v>0</v>
      </c>
      <c r="AS347" s="164">
        <f t="shared" si="209"/>
        <v>0</v>
      </c>
      <c r="AT347" s="164">
        <f t="shared" si="210"/>
        <v>0</v>
      </c>
      <c r="AU347" s="164">
        <f t="shared" si="211"/>
        <v>0</v>
      </c>
      <c r="AV347" s="164">
        <f t="shared" si="212"/>
        <v>0</v>
      </c>
    </row>
    <row r="348" spans="1:48" s="150" customFormat="1" x14ac:dyDescent="0.3">
      <c r="A348" s="145">
        <v>44348</v>
      </c>
      <c r="B348" s="146"/>
      <c r="F348" s="152"/>
      <c r="G348" s="153"/>
      <c r="H348" s="152"/>
      <c r="I348" s="153"/>
      <c r="J348" s="152"/>
      <c r="K348" s="153"/>
      <c r="L348" s="152"/>
      <c r="M348" s="147"/>
      <c r="S348" s="146"/>
      <c r="AI348" s="165">
        <f t="shared" si="199"/>
        <v>0</v>
      </c>
      <c r="AJ348" s="164">
        <f t="shared" si="200"/>
        <v>0</v>
      </c>
      <c r="AK348" s="164">
        <f t="shared" si="201"/>
        <v>0</v>
      </c>
      <c r="AL348" s="164">
        <f t="shared" si="202"/>
        <v>0</v>
      </c>
      <c r="AM348" s="164">
        <f t="shared" si="203"/>
        <v>0</v>
      </c>
      <c r="AN348" s="164">
        <f t="shared" si="204"/>
        <v>0</v>
      </c>
      <c r="AO348" s="164">
        <f t="shared" si="205"/>
        <v>0</v>
      </c>
      <c r="AP348" s="164">
        <f t="shared" si="206"/>
        <v>0</v>
      </c>
      <c r="AQ348" s="166">
        <f t="shared" si="207"/>
        <v>0</v>
      </c>
      <c r="AR348" s="164">
        <f t="shared" si="208"/>
        <v>0</v>
      </c>
      <c r="AS348" s="164">
        <f t="shared" si="209"/>
        <v>0</v>
      </c>
      <c r="AT348" s="164">
        <f t="shared" si="210"/>
        <v>0</v>
      </c>
      <c r="AU348" s="164">
        <f t="shared" si="211"/>
        <v>0</v>
      </c>
      <c r="AV348" s="164">
        <f t="shared" si="212"/>
        <v>0</v>
      </c>
    </row>
    <row r="349" spans="1:48" s="150" customFormat="1" x14ac:dyDescent="0.3">
      <c r="A349" s="145">
        <v>44378</v>
      </c>
      <c r="B349" s="146"/>
      <c r="F349" s="147"/>
      <c r="G349" s="148"/>
      <c r="H349" s="147"/>
      <c r="I349" s="148"/>
      <c r="J349" s="147"/>
      <c r="K349" s="148"/>
      <c r="L349" s="147"/>
      <c r="M349" s="147"/>
      <c r="S349" s="146"/>
      <c r="AI349" s="165">
        <f t="shared" si="199"/>
        <v>0</v>
      </c>
      <c r="AJ349" s="164">
        <f t="shared" si="200"/>
        <v>0</v>
      </c>
      <c r="AK349" s="164">
        <f t="shared" si="201"/>
        <v>0</v>
      </c>
      <c r="AL349" s="164">
        <f t="shared" si="202"/>
        <v>0</v>
      </c>
      <c r="AM349" s="164">
        <f t="shared" si="203"/>
        <v>0</v>
      </c>
      <c r="AN349" s="164">
        <f t="shared" si="204"/>
        <v>0</v>
      </c>
      <c r="AO349" s="164">
        <f t="shared" si="205"/>
        <v>0</v>
      </c>
      <c r="AP349" s="164">
        <f t="shared" si="206"/>
        <v>0</v>
      </c>
      <c r="AQ349" s="166">
        <f t="shared" si="207"/>
        <v>0</v>
      </c>
      <c r="AR349" s="164">
        <f t="shared" si="208"/>
        <v>0</v>
      </c>
      <c r="AS349" s="164">
        <f t="shared" si="209"/>
        <v>0</v>
      </c>
      <c r="AT349" s="164">
        <f t="shared" si="210"/>
        <v>0</v>
      </c>
      <c r="AU349" s="164">
        <f t="shared" si="211"/>
        <v>0</v>
      </c>
      <c r="AV349" s="164">
        <f t="shared" si="212"/>
        <v>0</v>
      </c>
    </row>
    <row r="350" spans="1:48" s="150" customFormat="1" x14ac:dyDescent="0.3">
      <c r="A350" s="145">
        <v>44409</v>
      </c>
      <c r="B350" s="146"/>
      <c r="F350" s="147"/>
      <c r="G350" s="148"/>
      <c r="H350" s="147"/>
      <c r="I350" s="148"/>
      <c r="J350" s="147"/>
      <c r="K350" s="148"/>
      <c r="L350" s="147"/>
      <c r="M350" s="147"/>
      <c r="S350" s="146"/>
      <c r="AI350" s="165">
        <f t="shared" si="199"/>
        <v>0</v>
      </c>
      <c r="AJ350" s="164">
        <f t="shared" si="200"/>
        <v>0</v>
      </c>
      <c r="AK350" s="164">
        <f t="shared" si="201"/>
        <v>0</v>
      </c>
      <c r="AL350" s="164">
        <f t="shared" si="202"/>
        <v>0</v>
      </c>
      <c r="AM350" s="164">
        <f t="shared" si="203"/>
        <v>0</v>
      </c>
      <c r="AN350" s="164">
        <f t="shared" si="204"/>
        <v>0</v>
      </c>
      <c r="AO350" s="164">
        <f t="shared" si="205"/>
        <v>0</v>
      </c>
      <c r="AP350" s="164">
        <f t="shared" si="206"/>
        <v>0</v>
      </c>
      <c r="AQ350" s="166">
        <f t="shared" si="207"/>
        <v>0</v>
      </c>
      <c r="AR350" s="164">
        <f t="shared" si="208"/>
        <v>0</v>
      </c>
      <c r="AS350" s="164">
        <f t="shared" si="209"/>
        <v>0</v>
      </c>
      <c r="AT350" s="164">
        <f t="shared" si="210"/>
        <v>0</v>
      </c>
      <c r="AU350" s="164">
        <f t="shared" si="211"/>
        <v>0</v>
      </c>
      <c r="AV350" s="164">
        <f t="shared" si="212"/>
        <v>0</v>
      </c>
    </row>
    <row r="351" spans="1:48" s="150" customFormat="1" x14ac:dyDescent="0.3">
      <c r="A351" s="145">
        <v>44440</v>
      </c>
      <c r="B351" s="146"/>
      <c r="F351" s="147"/>
      <c r="G351" s="148"/>
      <c r="H351" s="147"/>
      <c r="I351" s="148"/>
      <c r="J351" s="147"/>
      <c r="K351" s="148"/>
      <c r="L351" s="147"/>
      <c r="M351" s="147"/>
      <c r="S351" s="146"/>
      <c r="AI351" s="165">
        <f t="shared" si="199"/>
        <v>0</v>
      </c>
      <c r="AJ351" s="164">
        <f t="shared" si="200"/>
        <v>0</v>
      </c>
      <c r="AK351" s="164">
        <f t="shared" si="201"/>
        <v>0</v>
      </c>
      <c r="AL351" s="164">
        <f t="shared" si="202"/>
        <v>0</v>
      </c>
      <c r="AM351" s="164">
        <f t="shared" si="203"/>
        <v>0</v>
      </c>
      <c r="AN351" s="164">
        <f t="shared" si="204"/>
        <v>0</v>
      </c>
      <c r="AO351" s="164">
        <f t="shared" si="205"/>
        <v>0</v>
      </c>
      <c r="AP351" s="164">
        <f t="shared" si="206"/>
        <v>0</v>
      </c>
      <c r="AQ351" s="166">
        <f t="shared" si="207"/>
        <v>0</v>
      </c>
      <c r="AR351" s="164">
        <f t="shared" si="208"/>
        <v>0</v>
      </c>
      <c r="AS351" s="164">
        <f t="shared" si="209"/>
        <v>0</v>
      </c>
      <c r="AT351" s="164">
        <f t="shared" si="210"/>
        <v>0</v>
      </c>
      <c r="AU351" s="164">
        <f t="shared" si="211"/>
        <v>0</v>
      </c>
      <c r="AV351" s="164">
        <f t="shared" si="212"/>
        <v>0</v>
      </c>
    </row>
    <row r="352" spans="1:48" s="150" customFormat="1" x14ac:dyDescent="0.3">
      <c r="A352" s="145">
        <v>44470</v>
      </c>
      <c r="B352" s="146"/>
      <c r="F352" s="147"/>
      <c r="G352" s="148"/>
      <c r="H352" s="147"/>
      <c r="I352" s="148"/>
      <c r="J352" s="147"/>
      <c r="K352" s="148"/>
      <c r="L352" s="147"/>
      <c r="M352" s="147"/>
      <c r="S352" s="146"/>
      <c r="AI352" s="165">
        <f t="shared" si="199"/>
        <v>0</v>
      </c>
      <c r="AJ352" s="164">
        <f t="shared" si="200"/>
        <v>0</v>
      </c>
      <c r="AK352" s="164">
        <f t="shared" si="201"/>
        <v>0</v>
      </c>
      <c r="AL352" s="164">
        <f t="shared" si="202"/>
        <v>0</v>
      </c>
      <c r="AM352" s="164">
        <f t="shared" si="203"/>
        <v>0</v>
      </c>
      <c r="AN352" s="164">
        <f t="shared" si="204"/>
        <v>0</v>
      </c>
      <c r="AO352" s="164">
        <f t="shared" si="205"/>
        <v>0</v>
      </c>
      <c r="AP352" s="164">
        <f t="shared" si="206"/>
        <v>0</v>
      </c>
      <c r="AQ352" s="166">
        <f t="shared" si="207"/>
        <v>0</v>
      </c>
      <c r="AR352" s="164">
        <f t="shared" si="208"/>
        <v>0</v>
      </c>
      <c r="AS352" s="164">
        <f t="shared" si="209"/>
        <v>0</v>
      </c>
      <c r="AT352" s="164">
        <f t="shared" si="210"/>
        <v>0</v>
      </c>
      <c r="AU352" s="164">
        <f t="shared" si="211"/>
        <v>0</v>
      </c>
      <c r="AV352" s="164">
        <f t="shared" si="212"/>
        <v>0</v>
      </c>
    </row>
    <row r="353" spans="1:48" s="150" customFormat="1" x14ac:dyDescent="0.3">
      <c r="A353" s="145">
        <v>44501</v>
      </c>
      <c r="B353" s="146"/>
      <c r="F353" s="147"/>
      <c r="G353" s="148"/>
      <c r="H353" s="147"/>
      <c r="I353" s="148"/>
      <c r="J353" s="147"/>
      <c r="K353" s="148"/>
      <c r="L353" s="147"/>
      <c r="M353" s="147"/>
      <c r="S353" s="146"/>
      <c r="AI353" s="165">
        <f t="shared" si="199"/>
        <v>0</v>
      </c>
      <c r="AJ353" s="164">
        <f t="shared" si="200"/>
        <v>0</v>
      </c>
      <c r="AK353" s="164">
        <f t="shared" si="201"/>
        <v>0</v>
      </c>
      <c r="AL353" s="164">
        <f t="shared" si="202"/>
        <v>0</v>
      </c>
      <c r="AM353" s="164">
        <f t="shared" si="203"/>
        <v>0</v>
      </c>
      <c r="AN353" s="164">
        <f t="shared" si="204"/>
        <v>0</v>
      </c>
      <c r="AO353" s="164">
        <f t="shared" si="205"/>
        <v>0</v>
      </c>
      <c r="AP353" s="164">
        <f t="shared" si="206"/>
        <v>0</v>
      </c>
      <c r="AQ353" s="166">
        <f t="shared" si="207"/>
        <v>0</v>
      </c>
      <c r="AR353" s="164">
        <f t="shared" si="208"/>
        <v>0</v>
      </c>
      <c r="AS353" s="164">
        <f t="shared" si="209"/>
        <v>0</v>
      </c>
      <c r="AT353" s="164">
        <f t="shared" si="210"/>
        <v>0</v>
      </c>
      <c r="AU353" s="164">
        <f t="shared" si="211"/>
        <v>0</v>
      </c>
      <c r="AV353" s="164">
        <f t="shared" si="212"/>
        <v>0</v>
      </c>
    </row>
    <row r="354" spans="1:48" s="150" customFormat="1" x14ac:dyDescent="0.3">
      <c r="A354" s="145">
        <v>44531</v>
      </c>
      <c r="B354" s="146"/>
      <c r="F354" s="147"/>
      <c r="G354" s="148"/>
      <c r="H354" s="147"/>
      <c r="I354" s="148"/>
      <c r="J354" s="147"/>
      <c r="K354" s="148"/>
      <c r="L354" s="147"/>
      <c r="M354" s="147"/>
      <c r="S354" s="146"/>
      <c r="AI354" s="165">
        <f t="shared" si="199"/>
        <v>0</v>
      </c>
      <c r="AJ354" s="164">
        <f t="shared" si="200"/>
        <v>0</v>
      </c>
      <c r="AK354" s="164">
        <f t="shared" si="201"/>
        <v>0</v>
      </c>
      <c r="AL354" s="164">
        <f t="shared" si="202"/>
        <v>0</v>
      </c>
      <c r="AM354" s="164">
        <f t="shared" si="203"/>
        <v>0</v>
      </c>
      <c r="AN354" s="164">
        <f t="shared" si="204"/>
        <v>0</v>
      </c>
      <c r="AO354" s="164">
        <f t="shared" si="205"/>
        <v>0</v>
      </c>
      <c r="AP354" s="164">
        <f t="shared" si="206"/>
        <v>0</v>
      </c>
      <c r="AQ354" s="166">
        <f t="shared" si="207"/>
        <v>0</v>
      </c>
      <c r="AR354" s="164">
        <f t="shared" si="208"/>
        <v>0</v>
      </c>
      <c r="AS354" s="164">
        <f t="shared" si="209"/>
        <v>0</v>
      </c>
      <c r="AT354" s="164">
        <f t="shared" si="210"/>
        <v>0</v>
      </c>
      <c r="AU354" s="164">
        <f t="shared" si="211"/>
        <v>0</v>
      </c>
      <c r="AV354" s="164">
        <f t="shared" si="212"/>
        <v>0</v>
      </c>
    </row>
    <row r="355" spans="1:48" s="150" customFormat="1" x14ac:dyDescent="0.3">
      <c r="A355" s="145">
        <v>44562</v>
      </c>
      <c r="B355" s="146"/>
      <c r="F355" s="147"/>
      <c r="G355" s="148"/>
      <c r="H355" s="147"/>
      <c r="I355" s="148"/>
      <c r="J355" s="147"/>
      <c r="K355" s="148"/>
      <c r="L355" s="147"/>
      <c r="M355" s="147"/>
      <c r="S355" s="146"/>
      <c r="AI355" s="165">
        <f t="shared" si="199"/>
        <v>0</v>
      </c>
      <c r="AJ355" s="164">
        <f t="shared" si="200"/>
        <v>0</v>
      </c>
      <c r="AK355" s="164">
        <f t="shared" si="201"/>
        <v>0</v>
      </c>
      <c r="AL355" s="164">
        <f t="shared" si="202"/>
        <v>0</v>
      </c>
      <c r="AM355" s="164">
        <f t="shared" si="203"/>
        <v>0</v>
      </c>
      <c r="AN355" s="164">
        <f t="shared" si="204"/>
        <v>0</v>
      </c>
      <c r="AO355" s="164">
        <f t="shared" si="205"/>
        <v>0</v>
      </c>
      <c r="AP355" s="164">
        <f t="shared" si="206"/>
        <v>0</v>
      </c>
      <c r="AQ355" s="166">
        <f t="shared" si="207"/>
        <v>0</v>
      </c>
      <c r="AR355" s="164">
        <f t="shared" si="208"/>
        <v>0</v>
      </c>
      <c r="AS355" s="164">
        <f t="shared" si="209"/>
        <v>0</v>
      </c>
      <c r="AT355" s="164">
        <f t="shared" si="210"/>
        <v>0</v>
      </c>
      <c r="AU355" s="164">
        <f t="shared" si="211"/>
        <v>0</v>
      </c>
      <c r="AV355" s="164">
        <f t="shared" si="212"/>
        <v>0</v>
      </c>
    </row>
    <row r="356" spans="1:48" s="150" customFormat="1" x14ac:dyDescent="0.3">
      <c r="A356" s="145">
        <v>44593</v>
      </c>
      <c r="B356" s="146"/>
      <c r="F356" s="147"/>
      <c r="G356" s="148"/>
      <c r="H356" s="147"/>
      <c r="I356" s="148"/>
      <c r="J356" s="147"/>
      <c r="K356" s="148"/>
      <c r="L356" s="147"/>
      <c r="M356" s="147"/>
      <c r="S356" s="146"/>
      <c r="AI356" s="165">
        <f t="shared" si="199"/>
        <v>0</v>
      </c>
      <c r="AJ356" s="164">
        <f t="shared" si="200"/>
        <v>0</v>
      </c>
      <c r="AK356" s="164">
        <f t="shared" si="201"/>
        <v>0</v>
      </c>
      <c r="AL356" s="164">
        <f t="shared" si="202"/>
        <v>0</v>
      </c>
      <c r="AM356" s="164">
        <f t="shared" si="203"/>
        <v>0</v>
      </c>
      <c r="AN356" s="164">
        <f t="shared" si="204"/>
        <v>0</v>
      </c>
      <c r="AO356" s="164">
        <f t="shared" si="205"/>
        <v>0</v>
      </c>
      <c r="AP356" s="164">
        <f t="shared" si="206"/>
        <v>0</v>
      </c>
      <c r="AQ356" s="166">
        <f t="shared" si="207"/>
        <v>0</v>
      </c>
      <c r="AR356" s="164">
        <f t="shared" si="208"/>
        <v>0</v>
      </c>
      <c r="AS356" s="164">
        <f t="shared" si="209"/>
        <v>0</v>
      </c>
      <c r="AT356" s="164">
        <f t="shared" si="210"/>
        <v>0</v>
      </c>
      <c r="AU356" s="164">
        <f t="shared" si="211"/>
        <v>0</v>
      </c>
      <c r="AV356" s="164">
        <f t="shared" si="212"/>
        <v>0</v>
      </c>
    </row>
    <row r="357" spans="1:48" s="150" customFormat="1" x14ac:dyDescent="0.3">
      <c r="A357" s="145">
        <v>44621</v>
      </c>
      <c r="B357" s="146"/>
      <c r="F357" s="147"/>
      <c r="G357" s="148"/>
      <c r="H357" s="147"/>
      <c r="I357" s="148"/>
      <c r="J357" s="147"/>
      <c r="K357" s="148"/>
      <c r="L357" s="147"/>
      <c r="M357" s="147"/>
      <c r="S357" s="146"/>
      <c r="AI357" s="165">
        <f t="shared" si="199"/>
        <v>0</v>
      </c>
      <c r="AJ357" s="164">
        <f t="shared" si="200"/>
        <v>0</v>
      </c>
      <c r="AK357" s="164">
        <f t="shared" si="201"/>
        <v>0</v>
      </c>
      <c r="AL357" s="164">
        <f t="shared" si="202"/>
        <v>0</v>
      </c>
      <c r="AM357" s="164">
        <f t="shared" si="203"/>
        <v>0</v>
      </c>
      <c r="AN357" s="164">
        <f t="shared" si="204"/>
        <v>0</v>
      </c>
      <c r="AO357" s="164">
        <f t="shared" si="205"/>
        <v>0</v>
      </c>
      <c r="AP357" s="164">
        <f t="shared" si="206"/>
        <v>0</v>
      </c>
      <c r="AQ357" s="166">
        <f t="shared" si="207"/>
        <v>0</v>
      </c>
      <c r="AR357" s="164">
        <f t="shared" si="208"/>
        <v>0</v>
      </c>
      <c r="AS357" s="164">
        <f t="shared" si="209"/>
        <v>0</v>
      </c>
      <c r="AT357" s="164">
        <f t="shared" si="210"/>
        <v>0</v>
      </c>
      <c r="AU357" s="164">
        <f t="shared" si="211"/>
        <v>0</v>
      </c>
      <c r="AV357" s="164">
        <f t="shared" si="212"/>
        <v>0</v>
      </c>
    </row>
    <row r="358" spans="1:48" s="150" customFormat="1" x14ac:dyDescent="0.3">
      <c r="A358" s="145">
        <v>44652</v>
      </c>
      <c r="B358" s="146"/>
      <c r="F358" s="147"/>
      <c r="G358" s="148"/>
      <c r="H358" s="147"/>
      <c r="I358" s="148"/>
      <c r="J358" s="147"/>
      <c r="K358" s="148"/>
      <c r="L358" s="147"/>
      <c r="M358" s="147"/>
      <c r="S358" s="146"/>
      <c r="AI358" s="165">
        <f t="shared" si="199"/>
        <v>0</v>
      </c>
      <c r="AJ358" s="164">
        <f t="shared" si="200"/>
        <v>0</v>
      </c>
      <c r="AK358" s="164">
        <f t="shared" si="201"/>
        <v>0</v>
      </c>
      <c r="AL358" s="164">
        <f t="shared" si="202"/>
        <v>0</v>
      </c>
      <c r="AM358" s="164">
        <f t="shared" si="203"/>
        <v>0</v>
      </c>
      <c r="AN358" s="164">
        <f t="shared" si="204"/>
        <v>0</v>
      </c>
      <c r="AO358" s="164">
        <f t="shared" si="205"/>
        <v>0</v>
      </c>
      <c r="AP358" s="164">
        <f t="shared" si="206"/>
        <v>0</v>
      </c>
      <c r="AQ358" s="166">
        <f t="shared" si="207"/>
        <v>0</v>
      </c>
      <c r="AR358" s="164">
        <f t="shared" si="208"/>
        <v>0</v>
      </c>
      <c r="AS358" s="164">
        <f t="shared" si="209"/>
        <v>0</v>
      </c>
      <c r="AT358" s="164">
        <f t="shared" si="210"/>
        <v>0</v>
      </c>
      <c r="AU358" s="164">
        <f t="shared" si="211"/>
        <v>0</v>
      </c>
      <c r="AV358" s="164">
        <f t="shared" si="212"/>
        <v>0</v>
      </c>
    </row>
    <row r="359" spans="1:48" s="150" customFormat="1" x14ac:dyDescent="0.3">
      <c r="A359" s="145">
        <v>44682</v>
      </c>
      <c r="B359" s="146"/>
      <c r="F359" s="147"/>
      <c r="G359" s="148"/>
      <c r="H359" s="147"/>
      <c r="I359" s="148"/>
      <c r="J359" s="147"/>
      <c r="K359" s="148"/>
      <c r="L359" s="147"/>
      <c r="M359" s="147"/>
      <c r="S359" s="146"/>
      <c r="AI359" s="165">
        <f t="shared" si="199"/>
        <v>0</v>
      </c>
      <c r="AJ359" s="164">
        <f t="shared" si="200"/>
        <v>0</v>
      </c>
      <c r="AK359" s="164">
        <f t="shared" si="201"/>
        <v>0</v>
      </c>
      <c r="AL359" s="164">
        <f t="shared" si="202"/>
        <v>0</v>
      </c>
      <c r="AM359" s="164">
        <f t="shared" si="203"/>
        <v>0</v>
      </c>
      <c r="AN359" s="164">
        <f t="shared" si="204"/>
        <v>0</v>
      </c>
      <c r="AO359" s="164">
        <f t="shared" si="205"/>
        <v>0</v>
      </c>
      <c r="AP359" s="164">
        <f t="shared" si="206"/>
        <v>0</v>
      </c>
      <c r="AQ359" s="166">
        <f t="shared" si="207"/>
        <v>0</v>
      </c>
      <c r="AR359" s="164">
        <f t="shared" si="208"/>
        <v>0</v>
      </c>
      <c r="AS359" s="164">
        <f t="shared" si="209"/>
        <v>0</v>
      </c>
      <c r="AT359" s="164">
        <f t="shared" si="210"/>
        <v>0</v>
      </c>
      <c r="AU359" s="164">
        <f t="shared" si="211"/>
        <v>0</v>
      </c>
      <c r="AV359" s="164">
        <f t="shared" si="212"/>
        <v>0</v>
      </c>
    </row>
    <row r="360" spans="1:48" s="150" customFormat="1" x14ac:dyDescent="0.3">
      <c r="A360" s="145">
        <v>44713</v>
      </c>
      <c r="B360" s="146"/>
      <c r="F360" s="147"/>
      <c r="G360" s="148"/>
      <c r="H360" s="147"/>
      <c r="I360" s="148"/>
      <c r="J360" s="147"/>
      <c r="K360" s="148"/>
      <c r="L360" s="147"/>
      <c r="M360" s="147"/>
      <c r="S360" s="146"/>
      <c r="AI360" s="165">
        <f t="shared" si="199"/>
        <v>0</v>
      </c>
      <c r="AJ360" s="164">
        <f t="shared" si="200"/>
        <v>0</v>
      </c>
      <c r="AK360" s="164">
        <f t="shared" si="201"/>
        <v>0</v>
      </c>
      <c r="AL360" s="164">
        <f t="shared" si="202"/>
        <v>0</v>
      </c>
      <c r="AM360" s="164">
        <f t="shared" si="203"/>
        <v>0</v>
      </c>
      <c r="AN360" s="164">
        <f t="shared" si="204"/>
        <v>0</v>
      </c>
      <c r="AO360" s="164">
        <f t="shared" si="205"/>
        <v>0</v>
      </c>
      <c r="AP360" s="164">
        <f t="shared" si="206"/>
        <v>0</v>
      </c>
      <c r="AQ360" s="166">
        <f t="shared" si="207"/>
        <v>0</v>
      </c>
      <c r="AR360" s="164">
        <f t="shared" si="208"/>
        <v>0</v>
      </c>
      <c r="AS360" s="164">
        <f t="shared" si="209"/>
        <v>0</v>
      </c>
      <c r="AT360" s="164">
        <f t="shared" si="210"/>
        <v>0</v>
      </c>
      <c r="AU360" s="164">
        <f t="shared" si="211"/>
        <v>0</v>
      </c>
      <c r="AV360" s="164">
        <f t="shared" si="212"/>
        <v>0</v>
      </c>
    </row>
    <row r="361" spans="1:48" s="150" customFormat="1" x14ac:dyDescent="0.3">
      <c r="A361" s="145">
        <v>44743</v>
      </c>
      <c r="B361" s="146"/>
      <c r="F361" s="147"/>
      <c r="G361" s="148"/>
      <c r="H361" s="147"/>
      <c r="I361" s="148"/>
      <c r="J361" s="147"/>
      <c r="K361" s="148"/>
      <c r="L361" s="147"/>
      <c r="M361" s="147"/>
      <c r="S361" s="146"/>
      <c r="AI361" s="165">
        <f t="shared" si="199"/>
        <v>0</v>
      </c>
      <c r="AJ361" s="164">
        <f t="shared" si="200"/>
        <v>0</v>
      </c>
      <c r="AK361" s="164">
        <f t="shared" si="201"/>
        <v>0</v>
      </c>
      <c r="AL361" s="164">
        <f t="shared" si="202"/>
        <v>0</v>
      </c>
      <c r="AM361" s="164">
        <f t="shared" si="203"/>
        <v>0</v>
      </c>
      <c r="AN361" s="164">
        <f t="shared" si="204"/>
        <v>0</v>
      </c>
      <c r="AO361" s="164">
        <f t="shared" si="205"/>
        <v>0</v>
      </c>
      <c r="AP361" s="164">
        <f t="shared" si="206"/>
        <v>0</v>
      </c>
      <c r="AQ361" s="166">
        <f t="shared" si="207"/>
        <v>0</v>
      </c>
      <c r="AR361" s="164">
        <f t="shared" si="208"/>
        <v>0</v>
      </c>
      <c r="AS361" s="164">
        <f t="shared" si="209"/>
        <v>0</v>
      </c>
      <c r="AT361" s="164">
        <f t="shared" si="210"/>
        <v>0</v>
      </c>
      <c r="AU361" s="164">
        <f t="shared" si="211"/>
        <v>0</v>
      </c>
      <c r="AV361" s="164">
        <f t="shared" si="212"/>
        <v>0</v>
      </c>
    </row>
    <row r="362" spans="1:48" s="150" customFormat="1" x14ac:dyDescent="0.3">
      <c r="A362" s="145">
        <v>44774</v>
      </c>
      <c r="B362" s="146"/>
      <c r="F362" s="147"/>
      <c r="G362" s="148"/>
      <c r="H362" s="147"/>
      <c r="I362" s="148"/>
      <c r="J362" s="147"/>
      <c r="K362" s="148"/>
      <c r="L362" s="147"/>
      <c r="M362" s="147"/>
      <c r="S362" s="146"/>
      <c r="AI362" s="165">
        <f t="shared" si="199"/>
        <v>0</v>
      </c>
      <c r="AJ362" s="164">
        <f t="shared" si="200"/>
        <v>0</v>
      </c>
      <c r="AK362" s="164">
        <f t="shared" si="201"/>
        <v>0</v>
      </c>
      <c r="AL362" s="164">
        <f t="shared" si="202"/>
        <v>0</v>
      </c>
      <c r="AM362" s="164">
        <f t="shared" si="203"/>
        <v>0</v>
      </c>
      <c r="AN362" s="164">
        <f t="shared" si="204"/>
        <v>0</v>
      </c>
      <c r="AO362" s="164">
        <f t="shared" si="205"/>
        <v>0</v>
      </c>
      <c r="AP362" s="164">
        <f t="shared" si="206"/>
        <v>0</v>
      </c>
      <c r="AQ362" s="166">
        <f t="shared" si="207"/>
        <v>0</v>
      </c>
      <c r="AR362" s="164">
        <f t="shared" si="208"/>
        <v>0</v>
      </c>
      <c r="AS362" s="164">
        <f t="shared" si="209"/>
        <v>0</v>
      </c>
      <c r="AT362" s="164">
        <f t="shared" si="210"/>
        <v>0</v>
      </c>
      <c r="AU362" s="164">
        <f t="shared" si="211"/>
        <v>0</v>
      </c>
      <c r="AV362" s="164">
        <f t="shared" si="212"/>
        <v>0</v>
      </c>
    </row>
    <row r="363" spans="1:48" s="150" customFormat="1" x14ac:dyDescent="0.3">
      <c r="A363" s="145">
        <v>44805</v>
      </c>
      <c r="B363" s="146"/>
      <c r="F363" s="147"/>
      <c r="G363" s="148"/>
      <c r="H363" s="147"/>
      <c r="I363" s="148"/>
      <c r="J363" s="147"/>
      <c r="K363" s="148"/>
      <c r="L363" s="147"/>
      <c r="M363" s="147"/>
      <c r="S363" s="146"/>
      <c r="AI363" s="165">
        <f t="shared" si="199"/>
        <v>0</v>
      </c>
      <c r="AJ363" s="164">
        <f t="shared" si="200"/>
        <v>0</v>
      </c>
      <c r="AK363" s="164">
        <f t="shared" si="201"/>
        <v>0</v>
      </c>
      <c r="AL363" s="164">
        <f t="shared" si="202"/>
        <v>0</v>
      </c>
      <c r="AM363" s="164">
        <f t="shared" si="203"/>
        <v>0</v>
      </c>
      <c r="AN363" s="164">
        <f t="shared" si="204"/>
        <v>0</v>
      </c>
      <c r="AO363" s="164">
        <f t="shared" si="205"/>
        <v>0</v>
      </c>
      <c r="AP363" s="164">
        <f t="shared" si="206"/>
        <v>0</v>
      </c>
      <c r="AQ363" s="166">
        <f t="shared" si="207"/>
        <v>0</v>
      </c>
      <c r="AR363" s="164">
        <f t="shared" si="208"/>
        <v>0</v>
      </c>
      <c r="AS363" s="164">
        <f t="shared" si="209"/>
        <v>0</v>
      </c>
      <c r="AT363" s="164">
        <f t="shared" si="210"/>
        <v>0</v>
      </c>
      <c r="AU363" s="164">
        <f t="shared" si="211"/>
        <v>0</v>
      </c>
      <c r="AV363" s="164">
        <f t="shared" si="212"/>
        <v>0</v>
      </c>
    </row>
    <row r="364" spans="1:48" s="150" customFormat="1" x14ac:dyDescent="0.3">
      <c r="A364" s="145">
        <v>44835</v>
      </c>
      <c r="B364" s="146"/>
      <c r="F364" s="147"/>
      <c r="G364" s="148"/>
      <c r="H364" s="147"/>
      <c r="I364" s="148"/>
      <c r="J364" s="147"/>
      <c r="K364" s="148"/>
      <c r="L364" s="147"/>
      <c r="M364" s="147"/>
      <c r="S364" s="146"/>
      <c r="AI364" s="165">
        <f t="shared" si="199"/>
        <v>0</v>
      </c>
      <c r="AJ364" s="164">
        <f t="shared" si="200"/>
        <v>0</v>
      </c>
      <c r="AK364" s="164">
        <f t="shared" si="201"/>
        <v>0</v>
      </c>
      <c r="AL364" s="164">
        <f t="shared" si="202"/>
        <v>0</v>
      </c>
      <c r="AM364" s="164">
        <f t="shared" si="203"/>
        <v>0</v>
      </c>
      <c r="AN364" s="164">
        <f t="shared" si="204"/>
        <v>0</v>
      </c>
      <c r="AO364" s="164">
        <f t="shared" si="205"/>
        <v>0</v>
      </c>
      <c r="AP364" s="164">
        <f t="shared" si="206"/>
        <v>0</v>
      </c>
      <c r="AQ364" s="166">
        <f t="shared" si="207"/>
        <v>0</v>
      </c>
      <c r="AR364" s="164">
        <f t="shared" si="208"/>
        <v>0</v>
      </c>
      <c r="AS364" s="164">
        <f t="shared" si="209"/>
        <v>0</v>
      </c>
      <c r="AT364" s="164">
        <f t="shared" si="210"/>
        <v>0</v>
      </c>
      <c r="AU364" s="164">
        <f t="shared" si="211"/>
        <v>0</v>
      </c>
      <c r="AV364" s="164">
        <f t="shared" si="212"/>
        <v>0</v>
      </c>
    </row>
    <row r="365" spans="1:48" s="150" customFormat="1" x14ac:dyDescent="0.3">
      <c r="A365" s="145">
        <v>44866</v>
      </c>
      <c r="B365" s="146"/>
      <c r="F365" s="147"/>
      <c r="G365" s="148"/>
      <c r="H365" s="147"/>
      <c r="I365" s="148"/>
      <c r="J365" s="147"/>
      <c r="K365" s="148"/>
      <c r="L365" s="147"/>
      <c r="M365" s="147"/>
      <c r="S365" s="146"/>
      <c r="AI365" s="165">
        <f t="shared" si="199"/>
        <v>0</v>
      </c>
      <c r="AJ365" s="164">
        <f t="shared" si="200"/>
        <v>0</v>
      </c>
      <c r="AK365" s="164">
        <f t="shared" si="201"/>
        <v>0</v>
      </c>
      <c r="AL365" s="164">
        <f t="shared" si="202"/>
        <v>0</v>
      </c>
      <c r="AM365" s="164">
        <f t="shared" si="203"/>
        <v>0</v>
      </c>
      <c r="AN365" s="164">
        <f t="shared" si="204"/>
        <v>0</v>
      </c>
      <c r="AO365" s="164">
        <f t="shared" si="205"/>
        <v>0</v>
      </c>
      <c r="AP365" s="164">
        <f t="shared" si="206"/>
        <v>0</v>
      </c>
      <c r="AQ365" s="166">
        <f t="shared" si="207"/>
        <v>0</v>
      </c>
      <c r="AR365" s="164">
        <f t="shared" si="208"/>
        <v>0</v>
      </c>
      <c r="AS365" s="164">
        <f t="shared" si="209"/>
        <v>0</v>
      </c>
      <c r="AT365" s="164">
        <f t="shared" si="210"/>
        <v>0</v>
      </c>
      <c r="AU365" s="164">
        <f t="shared" si="211"/>
        <v>0</v>
      </c>
      <c r="AV365" s="164">
        <f t="shared" si="212"/>
        <v>0</v>
      </c>
    </row>
    <row r="366" spans="1:48" s="150" customFormat="1" x14ac:dyDescent="0.3">
      <c r="A366" s="145">
        <v>44896</v>
      </c>
      <c r="B366" s="146"/>
      <c r="F366" s="147"/>
      <c r="G366" s="148"/>
      <c r="H366" s="147"/>
      <c r="I366" s="148"/>
      <c r="J366" s="147"/>
      <c r="K366" s="148"/>
      <c r="L366" s="147"/>
      <c r="M366" s="147"/>
      <c r="S366" s="146"/>
      <c r="AI366" s="165">
        <f t="shared" si="199"/>
        <v>0</v>
      </c>
      <c r="AJ366" s="164">
        <f t="shared" si="200"/>
        <v>0</v>
      </c>
      <c r="AK366" s="164">
        <f t="shared" si="201"/>
        <v>0</v>
      </c>
      <c r="AL366" s="164">
        <f t="shared" si="202"/>
        <v>0</v>
      </c>
      <c r="AM366" s="164">
        <f t="shared" si="203"/>
        <v>0</v>
      </c>
      <c r="AN366" s="164">
        <f t="shared" si="204"/>
        <v>0</v>
      </c>
      <c r="AO366" s="164">
        <f t="shared" si="205"/>
        <v>0</v>
      </c>
      <c r="AP366" s="164">
        <f t="shared" si="206"/>
        <v>0</v>
      </c>
      <c r="AQ366" s="166">
        <f t="shared" si="207"/>
        <v>0</v>
      </c>
      <c r="AR366" s="164">
        <f t="shared" si="208"/>
        <v>0</v>
      </c>
      <c r="AS366" s="164">
        <f t="shared" si="209"/>
        <v>0</v>
      </c>
      <c r="AT366" s="164">
        <f t="shared" si="210"/>
        <v>0</v>
      </c>
      <c r="AU366" s="164">
        <f t="shared" si="211"/>
        <v>0</v>
      </c>
      <c r="AV366" s="164">
        <f t="shared" si="212"/>
        <v>0</v>
      </c>
    </row>
    <row r="367" spans="1:48" x14ac:dyDescent="0.3">
      <c r="A367" s="124"/>
      <c r="B367" s="170"/>
      <c r="C367" s="151"/>
      <c r="D367" s="126"/>
      <c r="E367" s="151"/>
      <c r="F367" s="127"/>
      <c r="G367" s="151"/>
      <c r="H367" s="127"/>
      <c r="I367" s="151"/>
      <c r="J367" s="127"/>
      <c r="K367" s="151"/>
      <c r="L367" s="127"/>
      <c r="M367" s="151"/>
      <c r="N367" s="127"/>
      <c r="O367" s="127"/>
      <c r="P367" s="151"/>
      <c r="Q367" s="127"/>
      <c r="R367" s="127"/>
      <c r="S367" s="170"/>
      <c r="T367" s="126"/>
      <c r="U367" s="151"/>
      <c r="V367" s="127"/>
      <c r="W367" s="127"/>
      <c r="X367" s="151"/>
      <c r="Y367" s="127"/>
      <c r="Z367" s="127"/>
      <c r="AA367" s="151"/>
      <c r="AB367" s="127"/>
      <c r="AC367" s="151"/>
      <c r="AD367" s="127"/>
      <c r="AE367" s="127"/>
      <c r="AF367" s="151"/>
      <c r="AG367" s="127"/>
      <c r="AH367" s="127"/>
    </row>
    <row r="368" spans="1:48" x14ac:dyDescent="0.3">
      <c r="A368" s="124"/>
      <c r="B368" s="170"/>
      <c r="C368" s="151"/>
      <c r="D368" s="126"/>
      <c r="E368" s="151"/>
      <c r="F368" s="127"/>
      <c r="G368" s="151"/>
      <c r="H368" s="127"/>
      <c r="I368" s="151"/>
      <c r="J368" s="127"/>
      <c r="K368" s="151"/>
      <c r="L368" s="127"/>
      <c r="M368" s="151"/>
      <c r="N368" s="127"/>
      <c r="O368" s="127"/>
      <c r="P368" s="151"/>
      <c r="Q368" s="127"/>
      <c r="R368" s="127"/>
      <c r="S368" s="170"/>
      <c r="T368" s="126"/>
      <c r="U368" s="151"/>
      <c r="V368" s="127"/>
      <c r="W368" s="127"/>
      <c r="X368" s="151"/>
      <c r="Y368" s="127"/>
      <c r="Z368" s="127"/>
      <c r="AA368" s="151"/>
      <c r="AB368" s="127"/>
      <c r="AC368" s="151"/>
      <c r="AD368" s="127"/>
      <c r="AE368" s="127"/>
      <c r="AF368" s="151"/>
      <c r="AG368" s="127"/>
      <c r="AH368" s="127"/>
    </row>
    <row r="369" spans="1:34" x14ac:dyDescent="0.3">
      <c r="A369" s="124"/>
      <c r="B369" s="170"/>
      <c r="C369" s="151"/>
      <c r="D369" s="126"/>
      <c r="E369" s="151"/>
      <c r="F369" s="127"/>
      <c r="G369" s="151"/>
      <c r="H369" s="127"/>
      <c r="I369" s="151"/>
      <c r="J369" s="127"/>
      <c r="K369" s="151"/>
      <c r="L369" s="127"/>
      <c r="M369" s="151"/>
      <c r="N369" s="127"/>
      <c r="O369" s="127"/>
      <c r="P369" s="151"/>
      <c r="Q369" s="127"/>
      <c r="R369" s="127"/>
      <c r="S369" s="170"/>
      <c r="T369" s="126"/>
      <c r="U369" s="151"/>
      <c r="V369" s="127"/>
      <c r="W369" s="127"/>
      <c r="X369" s="151"/>
      <c r="Y369" s="127"/>
      <c r="Z369" s="127"/>
      <c r="AA369" s="151"/>
      <c r="AB369" s="127"/>
      <c r="AC369" s="151"/>
      <c r="AD369" s="127"/>
      <c r="AE369" s="127"/>
      <c r="AF369" s="151"/>
      <c r="AG369" s="127"/>
      <c r="AH369" s="127"/>
    </row>
    <row r="370" spans="1:34" x14ac:dyDescent="0.3">
      <c r="A370" s="124"/>
      <c r="B370" s="170"/>
      <c r="C370" s="151"/>
      <c r="D370" s="126"/>
      <c r="E370" s="151"/>
      <c r="F370" s="127"/>
      <c r="G370" s="151"/>
      <c r="H370" s="127"/>
      <c r="I370" s="151"/>
      <c r="J370" s="127"/>
      <c r="K370" s="151"/>
      <c r="L370" s="127"/>
      <c r="M370" s="151"/>
      <c r="N370" s="127"/>
      <c r="O370" s="127"/>
      <c r="P370" s="151"/>
      <c r="Q370" s="127"/>
      <c r="R370" s="127"/>
      <c r="S370" s="170"/>
      <c r="T370" s="126"/>
      <c r="U370" s="151"/>
      <c r="V370" s="127"/>
      <c r="W370" s="127"/>
      <c r="X370" s="151"/>
      <c r="Y370" s="127"/>
      <c r="Z370" s="127"/>
      <c r="AA370" s="151"/>
      <c r="AB370" s="127"/>
      <c r="AC370" s="151"/>
      <c r="AD370" s="127"/>
      <c r="AE370" s="127"/>
      <c r="AF370" s="151"/>
      <c r="AG370" s="127"/>
      <c r="AH370" s="127"/>
    </row>
    <row r="371" spans="1:34" x14ac:dyDescent="0.3">
      <c r="A371" s="124"/>
      <c r="B371" s="170"/>
      <c r="C371" s="151"/>
      <c r="D371" s="126"/>
      <c r="E371" s="151"/>
      <c r="F371" s="127"/>
      <c r="G371" s="151"/>
      <c r="H371" s="127"/>
      <c r="I371" s="151"/>
      <c r="J371" s="127"/>
      <c r="K371" s="151"/>
      <c r="L371" s="127"/>
      <c r="M371" s="151"/>
      <c r="N371" s="127"/>
      <c r="O371" s="127"/>
      <c r="P371" s="151"/>
      <c r="Q371" s="127"/>
      <c r="R371" s="127"/>
      <c r="S371" s="170"/>
      <c r="T371" s="126"/>
      <c r="U371" s="151"/>
      <c r="V371" s="127"/>
      <c r="W371" s="127"/>
      <c r="X371" s="151"/>
      <c r="Y371" s="127"/>
      <c r="Z371" s="127"/>
      <c r="AA371" s="151"/>
      <c r="AB371" s="127"/>
      <c r="AC371" s="151"/>
      <c r="AD371" s="127"/>
      <c r="AE371" s="127"/>
      <c r="AF371" s="151"/>
      <c r="AG371" s="127"/>
      <c r="AH371" s="127"/>
    </row>
    <row r="372" spans="1:34" x14ac:dyDescent="0.3">
      <c r="A372" s="124"/>
      <c r="B372" s="170"/>
      <c r="C372" s="151"/>
      <c r="D372" s="126"/>
      <c r="E372" s="151"/>
      <c r="F372" s="127"/>
      <c r="G372" s="151"/>
      <c r="H372" s="127"/>
      <c r="I372" s="151"/>
      <c r="J372" s="127"/>
      <c r="K372" s="151"/>
      <c r="L372" s="127"/>
      <c r="M372" s="151"/>
      <c r="N372" s="127"/>
      <c r="O372" s="127"/>
      <c r="P372" s="151"/>
      <c r="Q372" s="127"/>
      <c r="R372" s="127"/>
      <c r="S372" s="170"/>
      <c r="T372" s="126"/>
      <c r="U372" s="151"/>
      <c r="V372" s="127"/>
      <c r="W372" s="127"/>
      <c r="X372" s="151"/>
      <c r="Y372" s="127"/>
      <c r="Z372" s="127"/>
      <c r="AA372" s="151"/>
      <c r="AB372" s="127"/>
      <c r="AC372" s="151"/>
      <c r="AD372" s="127"/>
      <c r="AE372" s="127"/>
      <c r="AF372" s="151"/>
      <c r="AG372" s="127"/>
      <c r="AH372" s="127"/>
    </row>
    <row r="373" spans="1:34" x14ac:dyDescent="0.3">
      <c r="A373" s="124"/>
      <c r="B373" s="170"/>
      <c r="C373" s="151"/>
      <c r="D373" s="126"/>
      <c r="E373" s="151"/>
      <c r="F373" s="127"/>
      <c r="G373" s="151"/>
      <c r="H373" s="127"/>
      <c r="I373" s="151"/>
      <c r="J373" s="127"/>
      <c r="K373" s="151"/>
      <c r="L373" s="127"/>
      <c r="M373" s="151"/>
      <c r="N373" s="127"/>
      <c r="O373" s="127"/>
      <c r="P373" s="151"/>
      <c r="Q373" s="127"/>
      <c r="R373" s="127"/>
      <c r="S373" s="170"/>
      <c r="T373" s="126"/>
      <c r="U373" s="151"/>
      <c r="V373" s="127"/>
      <c r="W373" s="127"/>
      <c r="X373" s="151"/>
      <c r="Y373" s="127"/>
      <c r="Z373" s="127"/>
      <c r="AA373" s="151"/>
      <c r="AB373" s="127"/>
      <c r="AC373" s="151"/>
      <c r="AD373" s="127"/>
      <c r="AE373" s="127"/>
      <c r="AF373" s="151"/>
      <c r="AG373" s="127"/>
      <c r="AH373" s="127"/>
    </row>
    <row r="374" spans="1:34" x14ac:dyDescent="0.3">
      <c r="A374" s="124"/>
      <c r="B374" s="170"/>
      <c r="C374" s="151"/>
      <c r="D374" s="126"/>
      <c r="E374" s="151"/>
      <c r="F374" s="127"/>
      <c r="G374" s="151"/>
      <c r="H374" s="127"/>
      <c r="I374" s="151"/>
      <c r="J374" s="127"/>
      <c r="K374" s="151"/>
      <c r="L374" s="127"/>
      <c r="M374" s="151"/>
      <c r="N374" s="127"/>
      <c r="O374" s="127"/>
      <c r="P374" s="151"/>
      <c r="Q374" s="127"/>
      <c r="R374" s="127"/>
      <c r="S374" s="170"/>
      <c r="T374" s="126"/>
      <c r="U374" s="151"/>
      <c r="V374" s="127"/>
      <c r="W374" s="127"/>
      <c r="X374" s="151"/>
      <c r="Y374" s="127"/>
      <c r="Z374" s="127"/>
      <c r="AA374" s="151"/>
      <c r="AB374" s="127"/>
      <c r="AC374" s="151"/>
      <c r="AD374" s="127"/>
      <c r="AE374" s="127"/>
      <c r="AF374" s="151"/>
      <c r="AG374" s="127"/>
      <c r="AH374" s="127"/>
    </row>
    <row r="375" spans="1:34" x14ac:dyDescent="0.3">
      <c r="A375" s="124"/>
      <c r="B375" s="170"/>
      <c r="C375" s="151"/>
      <c r="D375" s="126"/>
      <c r="E375" s="151"/>
      <c r="F375" s="127"/>
      <c r="G375" s="151"/>
      <c r="H375" s="127"/>
      <c r="I375" s="151"/>
      <c r="J375" s="127"/>
      <c r="K375" s="151"/>
      <c r="L375" s="127"/>
      <c r="M375" s="151"/>
      <c r="N375" s="127"/>
      <c r="O375" s="127"/>
      <c r="P375" s="151"/>
      <c r="Q375" s="127"/>
      <c r="R375" s="127"/>
      <c r="S375" s="170"/>
      <c r="T375" s="126"/>
      <c r="U375" s="151"/>
      <c r="V375" s="127"/>
      <c r="W375" s="127"/>
      <c r="X375" s="151"/>
      <c r="Y375" s="127"/>
      <c r="Z375" s="127"/>
      <c r="AA375" s="151"/>
      <c r="AB375" s="127"/>
      <c r="AC375" s="151"/>
      <c r="AD375" s="127"/>
      <c r="AE375" s="127"/>
      <c r="AF375" s="151"/>
      <c r="AG375" s="127"/>
      <c r="AH375" s="127"/>
    </row>
    <row r="376" spans="1:34" x14ac:dyDescent="0.3">
      <c r="A376" s="124"/>
      <c r="B376" s="170"/>
      <c r="C376" s="151"/>
      <c r="D376" s="126"/>
      <c r="E376" s="151"/>
      <c r="F376" s="127"/>
      <c r="G376" s="151"/>
      <c r="H376" s="127"/>
      <c r="I376" s="151"/>
      <c r="J376" s="127"/>
      <c r="K376" s="151"/>
      <c r="L376" s="127"/>
      <c r="M376" s="151"/>
      <c r="N376" s="127"/>
      <c r="O376" s="127"/>
      <c r="P376" s="151"/>
      <c r="Q376" s="127"/>
      <c r="R376" s="127"/>
      <c r="S376" s="170"/>
      <c r="T376" s="126"/>
      <c r="U376" s="151"/>
      <c r="V376" s="127"/>
      <c r="W376" s="127"/>
      <c r="X376" s="151"/>
      <c r="Y376" s="127"/>
      <c r="Z376" s="127"/>
      <c r="AA376" s="151"/>
      <c r="AB376" s="127"/>
      <c r="AC376" s="151"/>
      <c r="AD376" s="127"/>
      <c r="AE376" s="127"/>
      <c r="AF376" s="151"/>
      <c r="AG376" s="127"/>
      <c r="AH376" s="127"/>
    </row>
    <row r="377" spans="1:34" x14ac:dyDescent="0.3">
      <c r="A377" s="124"/>
      <c r="B377" s="170"/>
      <c r="C377" s="151"/>
      <c r="D377" s="126"/>
      <c r="E377" s="151"/>
      <c r="F377" s="127"/>
      <c r="G377" s="151"/>
      <c r="H377" s="127"/>
      <c r="I377" s="151"/>
      <c r="J377" s="127"/>
      <c r="K377" s="151"/>
      <c r="L377" s="127"/>
      <c r="M377" s="151"/>
      <c r="N377" s="127"/>
      <c r="O377" s="127"/>
      <c r="P377" s="151"/>
      <c r="Q377" s="127"/>
      <c r="R377" s="127"/>
      <c r="S377" s="170"/>
      <c r="T377" s="126"/>
      <c r="U377" s="151"/>
      <c r="V377" s="127"/>
      <c r="W377" s="127"/>
      <c r="X377" s="151"/>
      <c r="Y377" s="127"/>
      <c r="Z377" s="127"/>
      <c r="AA377" s="151"/>
      <c r="AB377" s="127"/>
      <c r="AC377" s="151"/>
      <c r="AD377" s="127"/>
      <c r="AE377" s="127"/>
      <c r="AF377" s="151"/>
      <c r="AG377" s="127"/>
      <c r="AH377" s="127"/>
    </row>
    <row r="378" spans="1:34" x14ac:dyDescent="0.3">
      <c r="A378" s="124"/>
      <c r="B378" s="170"/>
      <c r="C378" s="151"/>
      <c r="D378" s="126"/>
      <c r="E378" s="151"/>
      <c r="F378" s="127"/>
      <c r="G378" s="151"/>
      <c r="H378" s="127"/>
      <c r="I378" s="151"/>
      <c r="J378" s="127"/>
      <c r="K378" s="151"/>
      <c r="L378" s="127"/>
      <c r="M378" s="151"/>
      <c r="N378" s="127"/>
      <c r="O378" s="127"/>
      <c r="P378" s="151"/>
      <c r="Q378" s="127"/>
      <c r="R378" s="127"/>
      <c r="S378" s="170"/>
      <c r="T378" s="126"/>
      <c r="U378" s="151"/>
      <c r="V378" s="127"/>
      <c r="W378" s="127"/>
      <c r="X378" s="151"/>
      <c r="Y378" s="127"/>
      <c r="Z378" s="127"/>
      <c r="AA378" s="151"/>
      <c r="AB378" s="127"/>
      <c r="AC378" s="151"/>
      <c r="AD378" s="127"/>
      <c r="AE378" s="127"/>
      <c r="AF378" s="151"/>
      <c r="AG378" s="127"/>
      <c r="AH378" s="127"/>
    </row>
    <row r="379" spans="1:34" x14ac:dyDescent="0.3">
      <c r="A379" s="124"/>
      <c r="B379" s="170"/>
      <c r="C379" s="151"/>
      <c r="D379" s="126"/>
      <c r="E379" s="151"/>
      <c r="F379" s="127"/>
      <c r="G379" s="151"/>
      <c r="H379" s="127"/>
      <c r="I379" s="151"/>
      <c r="J379" s="127"/>
      <c r="K379" s="151"/>
      <c r="L379" s="127"/>
      <c r="M379" s="151"/>
      <c r="N379" s="127"/>
      <c r="O379" s="127"/>
      <c r="P379" s="151"/>
      <c r="Q379" s="127"/>
      <c r="R379" s="127"/>
      <c r="S379" s="170"/>
      <c r="T379" s="126"/>
      <c r="U379" s="151"/>
      <c r="V379" s="127"/>
      <c r="W379" s="127"/>
      <c r="X379" s="151"/>
      <c r="Y379" s="127"/>
      <c r="Z379" s="127"/>
      <c r="AA379" s="151"/>
      <c r="AB379" s="127"/>
      <c r="AC379" s="151"/>
      <c r="AD379" s="127"/>
      <c r="AE379" s="127"/>
      <c r="AF379" s="151"/>
      <c r="AG379" s="127"/>
      <c r="AH379" s="127"/>
    </row>
    <row r="380" spans="1:34" x14ac:dyDescent="0.3">
      <c r="A380" s="124"/>
      <c r="B380" s="170"/>
      <c r="C380" s="151"/>
      <c r="D380" s="126"/>
      <c r="E380" s="151"/>
      <c r="F380" s="127"/>
      <c r="G380" s="151"/>
      <c r="H380" s="127"/>
      <c r="I380" s="151"/>
      <c r="J380" s="127"/>
      <c r="K380" s="151"/>
      <c r="L380" s="127"/>
      <c r="M380" s="151"/>
      <c r="N380" s="127"/>
      <c r="O380" s="127"/>
      <c r="P380" s="151"/>
      <c r="Q380" s="127"/>
      <c r="R380" s="127"/>
      <c r="S380" s="170"/>
      <c r="T380" s="126"/>
      <c r="U380" s="151"/>
      <c r="V380" s="127"/>
      <c r="W380" s="127"/>
      <c r="X380" s="151"/>
      <c r="Y380" s="127"/>
      <c r="Z380" s="127"/>
      <c r="AA380" s="151"/>
      <c r="AB380" s="127"/>
      <c r="AC380" s="151"/>
      <c r="AD380" s="127"/>
      <c r="AE380" s="127"/>
      <c r="AF380" s="151"/>
      <c r="AG380" s="127"/>
      <c r="AH380" s="127"/>
    </row>
    <row r="381" spans="1:34" x14ac:dyDescent="0.3">
      <c r="A381" s="124"/>
      <c r="B381" s="170"/>
      <c r="C381" s="151"/>
      <c r="D381" s="126"/>
      <c r="E381" s="151"/>
      <c r="F381" s="127"/>
      <c r="G381" s="151"/>
      <c r="H381" s="127"/>
      <c r="I381" s="151"/>
      <c r="J381" s="127"/>
      <c r="K381" s="151"/>
      <c r="L381" s="127"/>
      <c r="M381" s="151"/>
      <c r="N381" s="127"/>
      <c r="O381" s="127"/>
      <c r="P381" s="151"/>
      <c r="Q381" s="127"/>
      <c r="R381" s="127"/>
      <c r="S381" s="170"/>
      <c r="T381" s="126"/>
      <c r="U381" s="151"/>
      <c r="V381" s="127"/>
      <c r="W381" s="127"/>
      <c r="X381" s="151"/>
      <c r="Y381" s="127"/>
      <c r="Z381" s="127"/>
      <c r="AA381" s="151"/>
      <c r="AB381" s="127"/>
      <c r="AC381" s="151"/>
      <c r="AD381" s="127"/>
      <c r="AE381" s="127"/>
      <c r="AF381" s="151"/>
      <c r="AG381" s="127"/>
      <c r="AH381" s="127"/>
    </row>
    <row r="382" spans="1:34" x14ac:dyDescent="0.3">
      <c r="A382" s="124"/>
      <c r="B382" s="170"/>
      <c r="C382" s="151"/>
      <c r="D382" s="126"/>
      <c r="E382" s="151"/>
      <c r="F382" s="127"/>
      <c r="G382" s="151"/>
      <c r="H382" s="127"/>
      <c r="I382" s="151"/>
      <c r="J382" s="127"/>
      <c r="K382" s="151"/>
      <c r="L382" s="127"/>
      <c r="M382" s="151"/>
      <c r="N382" s="127"/>
      <c r="O382" s="127"/>
      <c r="P382" s="151"/>
      <c r="Q382" s="127"/>
      <c r="R382" s="127"/>
      <c r="S382" s="170"/>
      <c r="T382" s="126"/>
      <c r="U382" s="151"/>
      <c r="V382" s="127"/>
      <c r="W382" s="127"/>
      <c r="X382" s="151"/>
      <c r="Y382" s="127"/>
      <c r="Z382" s="127"/>
      <c r="AA382" s="151"/>
      <c r="AB382" s="127"/>
      <c r="AC382" s="151"/>
      <c r="AD382" s="127"/>
      <c r="AE382" s="127"/>
      <c r="AF382" s="151"/>
      <c r="AG382" s="127"/>
      <c r="AH382" s="127"/>
    </row>
    <row r="383" spans="1:34" x14ac:dyDescent="0.3">
      <c r="A383" s="124"/>
      <c r="B383" s="170"/>
      <c r="C383" s="151"/>
      <c r="D383" s="126"/>
      <c r="E383" s="151"/>
      <c r="F383" s="127"/>
      <c r="G383" s="151"/>
      <c r="H383" s="127"/>
      <c r="I383" s="151"/>
      <c r="J383" s="127"/>
      <c r="K383" s="151"/>
      <c r="L383" s="127"/>
      <c r="M383" s="151"/>
      <c r="N383" s="127"/>
      <c r="O383" s="127"/>
      <c r="P383" s="151"/>
      <c r="Q383" s="127"/>
      <c r="R383" s="127"/>
      <c r="S383" s="170"/>
      <c r="T383" s="126"/>
      <c r="U383" s="151"/>
      <c r="V383" s="127"/>
      <c r="W383" s="127"/>
      <c r="X383" s="151"/>
      <c r="Y383" s="127"/>
      <c r="Z383" s="127"/>
      <c r="AA383" s="151"/>
      <c r="AB383" s="127"/>
      <c r="AC383" s="151"/>
      <c r="AD383" s="127"/>
      <c r="AE383" s="127"/>
      <c r="AF383" s="151"/>
      <c r="AG383" s="127"/>
      <c r="AH383" s="127"/>
    </row>
    <row r="384" spans="1:34" x14ac:dyDescent="0.3">
      <c r="A384" s="124"/>
      <c r="B384" s="170"/>
      <c r="C384" s="151"/>
      <c r="D384" s="126"/>
      <c r="E384" s="151"/>
      <c r="F384" s="127"/>
      <c r="G384" s="151"/>
      <c r="H384" s="127"/>
      <c r="I384" s="151"/>
      <c r="J384" s="127"/>
      <c r="K384" s="151"/>
      <c r="L384" s="127"/>
      <c r="M384" s="151"/>
      <c r="N384" s="127"/>
      <c r="O384" s="127"/>
      <c r="P384" s="151"/>
      <c r="Q384" s="127"/>
      <c r="R384" s="127"/>
      <c r="S384" s="170"/>
      <c r="T384" s="126"/>
      <c r="U384" s="151"/>
      <c r="V384" s="127"/>
      <c r="W384" s="127"/>
      <c r="X384" s="151"/>
      <c r="Y384" s="127"/>
      <c r="Z384" s="127"/>
      <c r="AA384" s="151"/>
      <c r="AB384" s="127"/>
      <c r="AC384" s="151"/>
      <c r="AD384" s="127"/>
      <c r="AE384" s="127"/>
      <c r="AF384" s="151"/>
      <c r="AG384" s="127"/>
      <c r="AH384" s="127"/>
    </row>
    <row r="385" spans="1:34" x14ac:dyDescent="0.3">
      <c r="A385" s="124"/>
      <c r="B385" s="170"/>
      <c r="C385" s="151"/>
      <c r="D385" s="126"/>
      <c r="E385" s="151"/>
      <c r="F385" s="127"/>
      <c r="G385" s="151"/>
      <c r="H385" s="127"/>
      <c r="I385" s="151"/>
      <c r="J385" s="127"/>
      <c r="K385" s="151"/>
      <c r="L385" s="127"/>
      <c r="M385" s="151"/>
      <c r="N385" s="127"/>
      <c r="O385" s="127"/>
      <c r="P385" s="151"/>
      <c r="Q385" s="127"/>
      <c r="R385" s="127"/>
      <c r="S385" s="170"/>
      <c r="T385" s="126"/>
      <c r="U385" s="151"/>
      <c r="V385" s="127"/>
      <c r="W385" s="127"/>
      <c r="X385" s="151"/>
      <c r="Y385" s="127"/>
      <c r="Z385" s="127"/>
      <c r="AA385" s="151"/>
      <c r="AB385" s="127"/>
      <c r="AC385" s="151"/>
      <c r="AD385" s="127"/>
      <c r="AE385" s="127"/>
      <c r="AF385" s="151"/>
      <c r="AG385" s="127"/>
      <c r="AH385" s="127"/>
    </row>
    <row r="386" spans="1:34" x14ac:dyDescent="0.3">
      <c r="A386" s="124"/>
      <c r="B386" s="170"/>
      <c r="C386" s="151"/>
      <c r="D386" s="126"/>
      <c r="E386" s="151"/>
      <c r="F386" s="127"/>
      <c r="G386" s="151"/>
      <c r="H386" s="127"/>
      <c r="I386" s="151"/>
      <c r="J386" s="127"/>
      <c r="K386" s="151"/>
      <c r="L386" s="127"/>
      <c r="M386" s="151"/>
      <c r="N386" s="127"/>
      <c r="O386" s="127"/>
      <c r="P386" s="151"/>
      <c r="Q386" s="127"/>
      <c r="R386" s="127"/>
      <c r="S386" s="170"/>
      <c r="T386" s="126"/>
      <c r="U386" s="151"/>
      <c r="V386" s="127"/>
      <c r="W386" s="127"/>
      <c r="X386" s="151"/>
      <c r="Y386" s="127"/>
      <c r="Z386" s="127"/>
      <c r="AA386" s="151"/>
      <c r="AB386" s="127"/>
      <c r="AC386" s="151"/>
      <c r="AD386" s="127"/>
      <c r="AE386" s="127"/>
      <c r="AF386" s="151"/>
      <c r="AG386" s="127"/>
      <c r="AH386" s="127"/>
    </row>
    <row r="387" spans="1:34" x14ac:dyDescent="0.3">
      <c r="A387" s="124"/>
      <c r="B387" s="170"/>
      <c r="C387" s="151"/>
      <c r="D387" s="126"/>
      <c r="E387" s="151"/>
      <c r="F387" s="127"/>
      <c r="G387" s="151"/>
      <c r="H387" s="127"/>
      <c r="I387" s="151"/>
      <c r="J387" s="127"/>
      <c r="K387" s="151"/>
      <c r="L387" s="127"/>
      <c r="M387" s="151"/>
      <c r="N387" s="127"/>
      <c r="O387" s="127"/>
      <c r="P387" s="151"/>
      <c r="Q387" s="127"/>
      <c r="R387" s="127"/>
      <c r="S387" s="170"/>
      <c r="T387" s="126"/>
      <c r="U387" s="151"/>
      <c r="V387" s="127"/>
      <c r="W387" s="127"/>
      <c r="X387" s="151"/>
      <c r="Y387" s="127"/>
      <c r="Z387" s="127"/>
      <c r="AA387" s="151"/>
      <c r="AB387" s="127"/>
      <c r="AC387" s="151"/>
      <c r="AD387" s="127"/>
      <c r="AE387" s="127"/>
      <c r="AF387" s="151"/>
      <c r="AG387" s="127"/>
      <c r="AH387" s="127"/>
    </row>
    <row r="388" spans="1:34" x14ac:dyDescent="0.3">
      <c r="A388" s="124"/>
      <c r="B388" s="170"/>
      <c r="C388" s="151"/>
      <c r="D388" s="126"/>
      <c r="E388" s="151"/>
      <c r="F388" s="127"/>
      <c r="G388" s="151"/>
      <c r="H388" s="127"/>
      <c r="I388" s="151"/>
      <c r="J388" s="127"/>
      <c r="K388" s="151"/>
      <c r="L388" s="127"/>
      <c r="M388" s="151"/>
      <c r="N388" s="127"/>
      <c r="O388" s="127"/>
      <c r="P388" s="151"/>
      <c r="Q388" s="127"/>
      <c r="R388" s="127"/>
      <c r="S388" s="170"/>
      <c r="T388" s="126"/>
      <c r="U388" s="151"/>
      <c r="V388" s="127"/>
      <c r="W388" s="127"/>
      <c r="X388" s="151"/>
      <c r="Y388" s="127"/>
      <c r="Z388" s="127"/>
      <c r="AA388" s="151"/>
      <c r="AB388" s="127"/>
      <c r="AC388" s="151"/>
      <c r="AD388" s="127"/>
      <c r="AE388" s="127"/>
      <c r="AF388" s="151"/>
      <c r="AG388" s="127"/>
      <c r="AH388" s="127"/>
    </row>
    <row r="389" spans="1:34" x14ac:dyDescent="0.3">
      <c r="A389" s="124"/>
      <c r="B389" s="170"/>
      <c r="C389" s="151"/>
      <c r="D389" s="126"/>
      <c r="E389" s="151"/>
      <c r="F389" s="127"/>
      <c r="G389" s="151"/>
      <c r="H389" s="127"/>
      <c r="I389" s="151"/>
      <c r="J389" s="127"/>
      <c r="K389" s="151"/>
      <c r="L389" s="127"/>
      <c r="M389" s="151"/>
      <c r="N389" s="127"/>
      <c r="O389" s="127"/>
      <c r="P389" s="151"/>
      <c r="Q389" s="127"/>
      <c r="R389" s="127"/>
      <c r="S389" s="170"/>
      <c r="T389" s="126"/>
      <c r="U389" s="151"/>
      <c r="V389" s="127"/>
      <c r="W389" s="127"/>
      <c r="X389" s="151"/>
      <c r="Y389" s="127"/>
      <c r="Z389" s="127"/>
      <c r="AA389" s="151"/>
      <c r="AB389" s="127"/>
      <c r="AC389" s="151"/>
      <c r="AD389" s="127"/>
      <c r="AE389" s="127"/>
      <c r="AF389" s="151"/>
      <c r="AG389" s="127"/>
      <c r="AH389" s="127"/>
    </row>
    <row r="390" spans="1:34" x14ac:dyDescent="0.3">
      <c r="A390" s="124"/>
      <c r="B390" s="170"/>
      <c r="C390" s="151"/>
      <c r="D390" s="126"/>
      <c r="E390" s="151"/>
      <c r="F390" s="127"/>
      <c r="G390" s="151"/>
      <c r="H390" s="127"/>
      <c r="I390" s="151"/>
      <c r="J390" s="127"/>
      <c r="K390" s="151"/>
      <c r="L390" s="127"/>
      <c r="M390" s="151"/>
      <c r="N390" s="127"/>
      <c r="O390" s="127"/>
      <c r="P390" s="151"/>
      <c r="Q390" s="127"/>
      <c r="R390" s="127"/>
      <c r="S390" s="170"/>
      <c r="T390" s="126"/>
      <c r="U390" s="151"/>
      <c r="V390" s="127"/>
      <c r="W390" s="127"/>
      <c r="X390" s="151"/>
      <c r="Y390" s="127"/>
      <c r="Z390" s="127"/>
      <c r="AA390" s="151"/>
      <c r="AB390" s="127"/>
      <c r="AC390" s="151"/>
      <c r="AD390" s="127"/>
      <c r="AE390" s="127"/>
      <c r="AF390" s="151"/>
      <c r="AG390" s="127"/>
      <c r="AH390" s="127"/>
    </row>
    <row r="391" spans="1:34" x14ac:dyDescent="0.3">
      <c r="A391" s="124"/>
      <c r="B391" s="170"/>
      <c r="C391" s="151"/>
      <c r="D391" s="126"/>
      <c r="E391" s="151"/>
      <c r="F391" s="127"/>
      <c r="G391" s="151"/>
      <c r="H391" s="127"/>
      <c r="I391" s="151"/>
      <c r="J391" s="127"/>
      <c r="K391" s="151"/>
      <c r="L391" s="127"/>
      <c r="M391" s="151"/>
      <c r="N391" s="127"/>
      <c r="O391" s="127"/>
      <c r="P391" s="151"/>
      <c r="Q391" s="127"/>
      <c r="R391" s="127"/>
      <c r="S391" s="170"/>
      <c r="T391" s="126"/>
      <c r="U391" s="151"/>
      <c r="V391" s="127"/>
      <c r="W391" s="127"/>
      <c r="X391" s="151"/>
      <c r="Y391" s="127"/>
      <c r="Z391" s="127"/>
      <c r="AA391" s="151"/>
      <c r="AB391" s="127"/>
      <c r="AC391" s="151"/>
      <c r="AD391" s="127"/>
      <c r="AE391" s="127"/>
      <c r="AF391" s="151"/>
      <c r="AG391" s="127"/>
      <c r="AH391" s="127"/>
    </row>
    <row r="392" spans="1:34" x14ac:dyDescent="0.3">
      <c r="A392" s="124"/>
      <c r="B392" s="170"/>
      <c r="C392" s="151"/>
      <c r="D392" s="126"/>
      <c r="E392" s="151"/>
      <c r="F392" s="127"/>
      <c r="G392" s="151"/>
      <c r="H392" s="127"/>
      <c r="I392" s="151"/>
      <c r="J392" s="127"/>
      <c r="K392" s="151"/>
      <c r="L392" s="127"/>
      <c r="M392" s="151"/>
      <c r="N392" s="127"/>
      <c r="O392" s="127"/>
      <c r="P392" s="151"/>
      <c r="Q392" s="127"/>
      <c r="R392" s="127"/>
      <c r="S392" s="170"/>
      <c r="T392" s="126"/>
      <c r="U392" s="151"/>
      <c r="V392" s="127"/>
      <c r="W392" s="127"/>
      <c r="X392" s="151"/>
      <c r="Y392" s="127"/>
      <c r="Z392" s="127"/>
      <c r="AA392" s="151"/>
      <c r="AB392" s="127"/>
      <c r="AC392" s="151"/>
      <c r="AD392" s="127"/>
      <c r="AE392" s="127"/>
      <c r="AF392" s="151"/>
      <c r="AG392" s="127"/>
      <c r="AH392" s="127"/>
    </row>
    <row r="393" spans="1:34" x14ac:dyDescent="0.3">
      <c r="A393" s="124"/>
      <c r="B393" s="170"/>
      <c r="C393" s="151"/>
      <c r="D393" s="126"/>
      <c r="E393" s="151"/>
      <c r="F393" s="127"/>
      <c r="G393" s="151"/>
      <c r="H393" s="127"/>
      <c r="I393" s="151"/>
      <c r="J393" s="127"/>
      <c r="K393" s="151"/>
      <c r="L393" s="127"/>
      <c r="M393" s="151"/>
      <c r="N393" s="127"/>
      <c r="O393" s="127"/>
      <c r="P393" s="151"/>
      <c r="Q393" s="127"/>
      <c r="R393" s="127"/>
      <c r="S393" s="170"/>
      <c r="T393" s="126"/>
      <c r="U393" s="151"/>
      <c r="V393" s="127"/>
      <c r="W393" s="127"/>
      <c r="X393" s="151"/>
      <c r="Y393" s="127"/>
      <c r="Z393" s="127"/>
      <c r="AA393" s="151"/>
      <c r="AB393" s="127"/>
      <c r="AC393" s="151"/>
      <c r="AD393" s="127"/>
      <c r="AE393" s="127"/>
      <c r="AF393" s="151"/>
      <c r="AG393" s="127"/>
      <c r="AH393" s="127"/>
    </row>
    <row r="394" spans="1:34" x14ac:dyDescent="0.3">
      <c r="A394" s="124"/>
      <c r="B394" s="170"/>
      <c r="C394" s="151"/>
      <c r="D394" s="126"/>
      <c r="E394" s="151"/>
      <c r="F394" s="127"/>
      <c r="G394" s="151"/>
      <c r="H394" s="127"/>
      <c r="I394" s="151"/>
      <c r="J394" s="127"/>
      <c r="K394" s="151"/>
      <c r="L394" s="127"/>
      <c r="M394" s="151"/>
      <c r="N394" s="127"/>
      <c r="O394" s="127"/>
      <c r="P394" s="151"/>
      <c r="Q394" s="127"/>
      <c r="R394" s="127"/>
      <c r="S394" s="170"/>
      <c r="T394" s="126"/>
      <c r="U394" s="151"/>
      <c r="V394" s="127"/>
      <c r="W394" s="127"/>
      <c r="X394" s="151"/>
      <c r="Y394" s="127"/>
      <c r="Z394" s="127"/>
      <c r="AA394" s="151"/>
      <c r="AB394" s="127"/>
      <c r="AC394" s="151"/>
      <c r="AD394" s="127"/>
      <c r="AE394" s="127"/>
      <c r="AF394" s="151"/>
      <c r="AG394" s="127"/>
      <c r="AH394" s="127"/>
    </row>
    <row r="395" spans="1:34" x14ac:dyDescent="0.3">
      <c r="A395" s="124"/>
      <c r="B395" s="170"/>
      <c r="C395" s="151"/>
      <c r="D395" s="126"/>
      <c r="E395" s="151"/>
      <c r="F395" s="127"/>
      <c r="G395" s="151"/>
      <c r="H395" s="127"/>
      <c r="I395" s="151"/>
      <c r="J395" s="127"/>
      <c r="K395" s="151"/>
      <c r="L395" s="127"/>
      <c r="M395" s="151"/>
      <c r="N395" s="127"/>
      <c r="O395" s="127"/>
      <c r="P395" s="151"/>
      <c r="Q395" s="127"/>
      <c r="R395" s="127"/>
      <c r="S395" s="170"/>
      <c r="T395" s="126"/>
      <c r="U395" s="151"/>
      <c r="V395" s="127"/>
      <c r="W395" s="127"/>
      <c r="X395" s="151"/>
      <c r="Y395" s="127"/>
      <c r="Z395" s="127"/>
      <c r="AA395" s="151"/>
      <c r="AB395" s="127"/>
      <c r="AC395" s="151"/>
      <c r="AD395" s="127"/>
      <c r="AE395" s="127"/>
      <c r="AF395" s="151"/>
      <c r="AG395" s="127"/>
      <c r="AH395" s="127"/>
    </row>
    <row r="396" spans="1:34" x14ac:dyDescent="0.3">
      <c r="A396" s="124"/>
      <c r="B396" s="170"/>
      <c r="C396" s="151"/>
      <c r="D396" s="126"/>
      <c r="E396" s="151"/>
      <c r="F396" s="127"/>
      <c r="G396" s="151"/>
      <c r="H396" s="127"/>
      <c r="I396" s="151"/>
      <c r="J396" s="127"/>
      <c r="K396" s="151"/>
      <c r="L396" s="127"/>
      <c r="M396" s="151"/>
      <c r="N396" s="127"/>
      <c r="O396" s="127"/>
      <c r="P396" s="151"/>
      <c r="Q396" s="127"/>
      <c r="R396" s="127"/>
      <c r="S396" s="170"/>
      <c r="T396" s="126"/>
      <c r="U396" s="151"/>
      <c r="V396" s="127"/>
      <c r="W396" s="127"/>
      <c r="X396" s="151"/>
      <c r="Y396" s="127"/>
      <c r="Z396" s="127"/>
      <c r="AA396" s="151"/>
      <c r="AB396" s="127"/>
      <c r="AC396" s="151"/>
      <c r="AD396" s="127"/>
      <c r="AE396" s="127"/>
      <c r="AF396" s="151"/>
      <c r="AG396" s="127"/>
      <c r="AH396" s="127"/>
    </row>
    <row r="397" spans="1:34" x14ac:dyDescent="0.3">
      <c r="A397" s="124"/>
      <c r="B397" s="170"/>
      <c r="C397" s="151"/>
      <c r="D397" s="126"/>
      <c r="E397" s="151"/>
      <c r="F397" s="127"/>
      <c r="G397" s="151"/>
      <c r="H397" s="127"/>
      <c r="I397" s="151"/>
      <c r="J397" s="127"/>
      <c r="K397" s="151"/>
      <c r="L397" s="127"/>
      <c r="M397" s="151"/>
      <c r="N397" s="127"/>
      <c r="O397" s="127"/>
      <c r="P397" s="151"/>
      <c r="Q397" s="127"/>
      <c r="R397" s="127"/>
      <c r="S397" s="170"/>
      <c r="T397" s="126"/>
      <c r="U397" s="151"/>
      <c r="V397" s="127"/>
      <c r="W397" s="127"/>
      <c r="X397" s="151"/>
      <c r="Y397" s="127"/>
      <c r="Z397" s="127"/>
      <c r="AA397" s="151"/>
      <c r="AB397" s="127"/>
      <c r="AC397" s="151"/>
      <c r="AD397" s="127"/>
      <c r="AE397" s="127"/>
      <c r="AF397" s="151"/>
      <c r="AG397" s="127"/>
      <c r="AH397" s="127"/>
    </row>
    <row r="398" spans="1:34" x14ac:dyDescent="0.3">
      <c r="A398" s="124"/>
      <c r="B398" s="170"/>
      <c r="C398" s="151"/>
      <c r="D398" s="126"/>
      <c r="E398" s="151"/>
      <c r="F398" s="127"/>
      <c r="G398" s="151"/>
      <c r="H398" s="127"/>
      <c r="I398" s="151"/>
      <c r="J398" s="127"/>
      <c r="K398" s="151"/>
      <c r="L398" s="127"/>
      <c r="M398" s="151"/>
      <c r="N398" s="127"/>
      <c r="O398" s="127"/>
      <c r="P398" s="151"/>
      <c r="Q398" s="127"/>
      <c r="R398" s="127"/>
      <c r="S398" s="170"/>
      <c r="T398" s="126"/>
      <c r="U398" s="151"/>
      <c r="V398" s="127"/>
      <c r="W398" s="127"/>
      <c r="X398" s="151"/>
      <c r="Y398" s="127"/>
      <c r="Z398" s="127"/>
      <c r="AA398" s="151"/>
      <c r="AB398" s="127"/>
      <c r="AC398" s="151"/>
      <c r="AD398" s="127"/>
      <c r="AE398" s="127"/>
      <c r="AF398" s="151"/>
      <c r="AG398" s="127"/>
      <c r="AH398" s="127"/>
    </row>
    <row r="399" spans="1:34" x14ac:dyDescent="0.3">
      <c r="A399" s="124"/>
      <c r="B399" s="170"/>
      <c r="C399" s="151"/>
      <c r="D399" s="126"/>
      <c r="E399" s="151"/>
      <c r="F399" s="127"/>
      <c r="G399" s="151"/>
      <c r="H399" s="127"/>
      <c r="I399" s="151"/>
      <c r="J399" s="127"/>
      <c r="K399" s="151"/>
      <c r="L399" s="127"/>
      <c r="M399" s="151"/>
      <c r="N399" s="127"/>
      <c r="O399" s="127"/>
      <c r="P399" s="151"/>
      <c r="Q399" s="127"/>
      <c r="R399" s="127"/>
      <c r="S399" s="170"/>
      <c r="T399" s="126"/>
      <c r="U399" s="151"/>
      <c r="V399" s="127"/>
      <c r="W399" s="127"/>
      <c r="X399" s="151"/>
      <c r="Y399" s="127"/>
      <c r="Z399" s="127"/>
      <c r="AA399" s="151"/>
      <c r="AB399" s="127"/>
      <c r="AC399" s="151"/>
      <c r="AD399" s="127"/>
      <c r="AE399" s="127"/>
      <c r="AF399" s="151"/>
      <c r="AG399" s="127"/>
      <c r="AH399" s="127"/>
    </row>
    <row r="400" spans="1:34" x14ac:dyDescent="0.3">
      <c r="A400" s="124"/>
      <c r="B400" s="170"/>
      <c r="C400" s="151"/>
      <c r="D400" s="126"/>
      <c r="E400" s="151"/>
      <c r="F400" s="127"/>
      <c r="G400" s="151"/>
      <c r="H400" s="127"/>
      <c r="I400" s="151"/>
      <c r="J400" s="127"/>
      <c r="K400" s="151"/>
      <c r="L400" s="127"/>
      <c r="M400" s="151"/>
      <c r="N400" s="127"/>
      <c r="O400" s="127"/>
      <c r="P400" s="151"/>
      <c r="Q400" s="127"/>
      <c r="R400" s="127"/>
      <c r="S400" s="170"/>
      <c r="T400" s="126"/>
      <c r="U400" s="151"/>
      <c r="V400" s="127"/>
      <c r="W400" s="127"/>
      <c r="X400" s="151"/>
      <c r="Y400" s="127"/>
      <c r="Z400" s="127"/>
      <c r="AA400" s="151"/>
      <c r="AB400" s="127"/>
      <c r="AC400" s="151"/>
      <c r="AD400" s="127"/>
      <c r="AE400" s="127"/>
      <c r="AF400" s="151"/>
      <c r="AG400" s="127"/>
      <c r="AH400" s="127"/>
    </row>
    <row r="401" spans="1:34" x14ac:dyDescent="0.3">
      <c r="A401" s="124"/>
      <c r="B401" s="170"/>
      <c r="C401" s="151"/>
      <c r="D401" s="126"/>
      <c r="E401" s="151"/>
      <c r="F401" s="127"/>
      <c r="G401" s="151"/>
      <c r="H401" s="127"/>
      <c r="I401" s="151"/>
      <c r="J401" s="127"/>
      <c r="K401" s="151"/>
      <c r="L401" s="127"/>
      <c r="M401" s="151"/>
      <c r="N401" s="127"/>
      <c r="O401" s="127"/>
      <c r="P401" s="151"/>
      <c r="Q401" s="127"/>
      <c r="R401" s="127"/>
      <c r="S401" s="170"/>
      <c r="T401" s="126"/>
      <c r="U401" s="151"/>
      <c r="V401" s="127"/>
      <c r="W401" s="127"/>
      <c r="X401" s="151"/>
      <c r="Y401" s="127"/>
      <c r="Z401" s="127"/>
      <c r="AA401" s="151"/>
      <c r="AB401" s="127"/>
      <c r="AC401" s="151"/>
      <c r="AD401" s="127"/>
      <c r="AE401" s="127"/>
      <c r="AF401" s="151"/>
      <c r="AG401" s="127"/>
      <c r="AH401" s="127"/>
    </row>
    <row r="402" spans="1:34" x14ac:dyDescent="0.3">
      <c r="A402" s="124"/>
      <c r="B402" s="170"/>
      <c r="C402" s="151"/>
      <c r="D402" s="126"/>
      <c r="E402" s="151"/>
      <c r="F402" s="127"/>
      <c r="G402" s="151"/>
      <c r="H402" s="127"/>
      <c r="I402" s="151"/>
      <c r="J402" s="127"/>
      <c r="K402" s="151"/>
      <c r="L402" s="127"/>
      <c r="M402" s="151"/>
      <c r="N402" s="127"/>
      <c r="O402" s="127"/>
      <c r="P402" s="151"/>
      <c r="Q402" s="127"/>
      <c r="R402" s="127"/>
      <c r="S402" s="170"/>
      <c r="T402" s="126"/>
      <c r="U402" s="151"/>
      <c r="V402" s="127"/>
      <c r="W402" s="127"/>
      <c r="X402" s="151"/>
      <c r="Y402" s="127"/>
      <c r="Z402" s="127"/>
      <c r="AA402" s="151"/>
      <c r="AB402" s="127"/>
      <c r="AC402" s="151"/>
      <c r="AD402" s="127"/>
      <c r="AE402" s="127"/>
      <c r="AF402" s="151"/>
      <c r="AG402" s="127"/>
      <c r="AH402" s="127"/>
    </row>
    <row r="403" spans="1:34" x14ac:dyDescent="0.3">
      <c r="A403" s="124"/>
      <c r="B403" s="170"/>
      <c r="C403" s="151"/>
      <c r="D403" s="126"/>
      <c r="E403" s="151"/>
      <c r="F403" s="127"/>
      <c r="G403" s="151"/>
      <c r="H403" s="127"/>
      <c r="I403" s="151"/>
      <c r="J403" s="127"/>
      <c r="K403" s="151"/>
      <c r="L403" s="127"/>
      <c r="M403" s="151"/>
      <c r="N403" s="127"/>
      <c r="O403" s="127"/>
      <c r="P403" s="151"/>
      <c r="Q403" s="127"/>
      <c r="R403" s="127"/>
      <c r="S403" s="170"/>
      <c r="T403" s="126"/>
      <c r="U403" s="151"/>
      <c r="V403" s="127"/>
      <c r="W403" s="127"/>
      <c r="X403" s="151"/>
      <c r="Y403" s="127"/>
      <c r="Z403" s="127"/>
      <c r="AA403" s="151"/>
      <c r="AB403" s="127"/>
      <c r="AC403" s="151"/>
      <c r="AD403" s="127"/>
      <c r="AE403" s="127"/>
      <c r="AF403" s="151"/>
      <c r="AG403" s="127"/>
      <c r="AH403" s="127"/>
    </row>
    <row r="404" spans="1:34" x14ac:dyDescent="0.3">
      <c r="A404" s="124"/>
      <c r="B404" s="170"/>
      <c r="C404" s="151"/>
      <c r="D404" s="126"/>
      <c r="E404" s="151"/>
      <c r="F404" s="127"/>
      <c r="G404" s="151"/>
      <c r="H404" s="127"/>
      <c r="I404" s="151"/>
      <c r="J404" s="127"/>
      <c r="K404" s="151"/>
      <c r="L404" s="127"/>
      <c r="M404" s="151"/>
      <c r="N404" s="127"/>
      <c r="O404" s="127"/>
      <c r="P404" s="151"/>
      <c r="Q404" s="127"/>
      <c r="R404" s="127"/>
      <c r="S404" s="170"/>
      <c r="T404" s="126"/>
      <c r="U404" s="151"/>
      <c r="V404" s="127"/>
      <c r="W404" s="127"/>
      <c r="X404" s="151"/>
      <c r="Y404" s="127"/>
      <c r="Z404" s="127"/>
      <c r="AA404" s="151"/>
      <c r="AB404" s="127"/>
      <c r="AC404" s="151"/>
      <c r="AD404" s="127"/>
      <c r="AE404" s="127"/>
      <c r="AF404" s="151"/>
      <c r="AG404" s="127"/>
      <c r="AH404" s="127"/>
    </row>
    <row r="405" spans="1:34" x14ac:dyDescent="0.3">
      <c r="A405" s="124"/>
      <c r="B405" s="170"/>
      <c r="C405" s="151"/>
      <c r="D405" s="126"/>
      <c r="E405" s="151"/>
      <c r="F405" s="127"/>
      <c r="G405" s="151"/>
      <c r="H405" s="127"/>
      <c r="I405" s="151"/>
      <c r="J405" s="127"/>
      <c r="K405" s="151"/>
      <c r="L405" s="127"/>
      <c r="M405" s="151"/>
      <c r="N405" s="127"/>
      <c r="O405" s="127"/>
      <c r="P405" s="151"/>
      <c r="Q405" s="127"/>
      <c r="R405" s="127"/>
      <c r="S405" s="170"/>
      <c r="T405" s="126"/>
      <c r="U405" s="151"/>
      <c r="V405" s="127"/>
      <c r="W405" s="127"/>
      <c r="X405" s="151"/>
      <c r="Y405" s="127"/>
      <c r="Z405" s="127"/>
      <c r="AA405" s="151"/>
      <c r="AB405" s="127"/>
      <c r="AC405" s="151"/>
      <c r="AD405" s="127"/>
      <c r="AE405" s="127"/>
      <c r="AF405" s="151"/>
      <c r="AG405" s="127"/>
      <c r="AH405" s="127"/>
    </row>
    <row r="406" spans="1:34" x14ac:dyDescent="0.3">
      <c r="A406" s="124"/>
      <c r="B406" s="170"/>
      <c r="C406" s="151"/>
      <c r="D406" s="126"/>
      <c r="E406" s="151"/>
      <c r="F406" s="127"/>
      <c r="G406" s="151"/>
      <c r="H406" s="127"/>
      <c r="I406" s="151"/>
      <c r="J406" s="127"/>
      <c r="K406" s="151"/>
      <c r="L406" s="127"/>
      <c r="M406" s="151"/>
      <c r="N406" s="127"/>
      <c r="O406" s="127"/>
      <c r="P406" s="151"/>
      <c r="Q406" s="127"/>
      <c r="R406" s="127"/>
      <c r="S406" s="170"/>
      <c r="T406" s="126"/>
      <c r="U406" s="151"/>
      <c r="V406" s="127"/>
      <c r="W406" s="127"/>
      <c r="X406" s="151"/>
      <c r="Y406" s="127"/>
      <c r="Z406" s="127"/>
      <c r="AA406" s="151"/>
      <c r="AB406" s="127"/>
      <c r="AC406" s="151"/>
      <c r="AD406" s="127"/>
      <c r="AE406" s="127"/>
      <c r="AF406" s="151"/>
      <c r="AG406" s="127"/>
      <c r="AH406" s="127"/>
    </row>
    <row r="407" spans="1:34" x14ac:dyDescent="0.3">
      <c r="A407" s="124"/>
      <c r="B407" s="170"/>
      <c r="C407" s="151"/>
      <c r="D407" s="126"/>
      <c r="E407" s="151"/>
      <c r="F407" s="127"/>
      <c r="G407" s="151"/>
      <c r="H407" s="127"/>
      <c r="I407" s="151"/>
      <c r="J407" s="127"/>
      <c r="K407" s="151"/>
      <c r="L407" s="127"/>
      <c r="M407" s="151"/>
      <c r="N407" s="127"/>
      <c r="O407" s="127"/>
      <c r="P407" s="151"/>
      <c r="Q407" s="127"/>
      <c r="R407" s="127"/>
      <c r="S407" s="170"/>
      <c r="T407" s="126"/>
      <c r="U407" s="151"/>
      <c r="V407" s="127"/>
      <c r="W407" s="127"/>
      <c r="X407" s="151"/>
      <c r="Y407" s="127"/>
      <c r="Z407" s="127"/>
      <c r="AA407" s="151"/>
      <c r="AB407" s="127"/>
      <c r="AC407" s="151"/>
      <c r="AD407" s="127"/>
      <c r="AE407" s="127"/>
      <c r="AF407" s="151"/>
      <c r="AG407" s="127"/>
      <c r="AH407" s="127"/>
    </row>
    <row r="408" spans="1:34" x14ac:dyDescent="0.3">
      <c r="A408" s="124"/>
      <c r="B408" s="170"/>
      <c r="C408" s="151"/>
      <c r="D408" s="126"/>
      <c r="E408" s="151"/>
      <c r="F408" s="127"/>
      <c r="G408" s="151"/>
      <c r="H408" s="127"/>
      <c r="I408" s="151"/>
      <c r="J408" s="127"/>
      <c r="K408" s="151"/>
      <c r="L408" s="127"/>
      <c r="M408" s="151"/>
      <c r="N408" s="127"/>
      <c r="O408" s="127"/>
      <c r="P408" s="151"/>
      <c r="Q408" s="127"/>
      <c r="R408" s="127"/>
      <c r="S408" s="170"/>
      <c r="T408" s="126"/>
      <c r="U408" s="151"/>
      <c r="V408" s="127"/>
      <c r="W408" s="127"/>
      <c r="X408" s="151"/>
      <c r="Y408" s="127"/>
      <c r="Z408" s="127"/>
      <c r="AA408" s="151"/>
      <c r="AB408" s="127"/>
      <c r="AC408" s="151"/>
      <c r="AD408" s="127"/>
      <c r="AE408" s="127"/>
      <c r="AF408" s="151"/>
      <c r="AG408" s="127"/>
      <c r="AH408" s="127"/>
    </row>
    <row r="409" spans="1:34" x14ac:dyDescent="0.3">
      <c r="A409" s="124"/>
      <c r="B409" s="170"/>
      <c r="C409" s="151"/>
      <c r="D409" s="126"/>
      <c r="E409" s="151"/>
      <c r="F409" s="127"/>
      <c r="G409" s="151"/>
      <c r="H409" s="127"/>
      <c r="I409" s="151"/>
      <c r="J409" s="127"/>
      <c r="K409" s="151"/>
      <c r="L409" s="127"/>
      <c r="M409" s="151"/>
      <c r="N409" s="127"/>
      <c r="O409" s="127"/>
      <c r="P409" s="151"/>
      <c r="Q409" s="127"/>
      <c r="R409" s="127"/>
      <c r="S409" s="170"/>
      <c r="T409" s="126"/>
      <c r="U409" s="151"/>
      <c r="V409" s="127"/>
      <c r="W409" s="127"/>
      <c r="X409" s="151"/>
      <c r="Y409" s="127"/>
      <c r="Z409" s="127"/>
      <c r="AA409" s="151"/>
      <c r="AB409" s="127"/>
      <c r="AC409" s="151"/>
      <c r="AD409" s="127"/>
      <c r="AE409" s="127"/>
      <c r="AF409" s="151"/>
      <c r="AG409" s="127"/>
      <c r="AH409" s="127"/>
    </row>
    <row r="410" spans="1:34" x14ac:dyDescent="0.3">
      <c r="A410" s="124"/>
      <c r="B410" s="170"/>
      <c r="C410" s="151"/>
      <c r="D410" s="126"/>
      <c r="E410" s="151"/>
      <c r="F410" s="127"/>
      <c r="G410" s="151"/>
      <c r="H410" s="127"/>
      <c r="I410" s="151"/>
      <c r="J410" s="127"/>
      <c r="K410" s="151"/>
      <c r="L410" s="127"/>
      <c r="M410" s="151"/>
      <c r="N410" s="127"/>
      <c r="O410" s="127"/>
      <c r="P410" s="151"/>
      <c r="Q410" s="127"/>
      <c r="R410" s="127"/>
      <c r="S410" s="170"/>
      <c r="T410" s="126"/>
      <c r="U410" s="151"/>
      <c r="V410" s="127"/>
      <c r="W410" s="127"/>
      <c r="X410" s="151"/>
      <c r="Y410" s="127"/>
      <c r="Z410" s="127"/>
      <c r="AA410" s="151"/>
      <c r="AB410" s="127"/>
      <c r="AC410" s="151"/>
      <c r="AD410" s="127"/>
      <c r="AE410" s="127"/>
      <c r="AF410" s="151"/>
      <c r="AG410" s="127"/>
      <c r="AH410" s="127"/>
    </row>
    <row r="411" spans="1:34" x14ac:dyDescent="0.3">
      <c r="A411" s="124"/>
      <c r="B411" s="170"/>
      <c r="C411" s="151"/>
      <c r="D411" s="126"/>
      <c r="E411" s="151"/>
      <c r="F411" s="127"/>
      <c r="G411" s="151"/>
      <c r="H411" s="127"/>
      <c r="I411" s="151"/>
      <c r="J411" s="127"/>
      <c r="K411" s="151"/>
      <c r="L411" s="127"/>
      <c r="M411" s="151"/>
      <c r="N411" s="127"/>
      <c r="O411" s="127"/>
      <c r="P411" s="151"/>
      <c r="Q411" s="127"/>
      <c r="R411" s="127"/>
      <c r="S411" s="170"/>
      <c r="T411" s="126"/>
      <c r="U411" s="151"/>
      <c r="V411" s="127"/>
      <c r="W411" s="127"/>
      <c r="X411" s="151"/>
      <c r="Y411" s="127"/>
      <c r="Z411" s="127"/>
      <c r="AA411" s="151"/>
      <c r="AB411" s="127"/>
      <c r="AC411" s="151"/>
      <c r="AD411" s="127"/>
      <c r="AE411" s="127"/>
      <c r="AF411" s="151"/>
      <c r="AG411" s="127"/>
      <c r="AH411" s="127"/>
    </row>
    <row r="412" spans="1:34" x14ac:dyDescent="0.3">
      <c r="A412" s="124"/>
      <c r="B412" s="170"/>
      <c r="C412" s="151"/>
      <c r="D412" s="126"/>
      <c r="E412" s="151"/>
      <c r="F412" s="127"/>
      <c r="G412" s="151"/>
      <c r="H412" s="127"/>
      <c r="I412" s="151"/>
      <c r="J412" s="127"/>
      <c r="K412" s="151"/>
      <c r="L412" s="127"/>
      <c r="M412" s="151"/>
      <c r="N412" s="127"/>
      <c r="O412" s="127"/>
      <c r="P412" s="151"/>
      <c r="Q412" s="127"/>
      <c r="R412" s="127"/>
      <c r="S412" s="170"/>
      <c r="T412" s="126"/>
      <c r="U412" s="151"/>
      <c r="V412" s="127"/>
      <c r="W412" s="127"/>
      <c r="X412" s="151"/>
      <c r="Y412" s="127"/>
      <c r="Z412" s="127"/>
      <c r="AA412" s="151"/>
      <c r="AB412" s="127"/>
      <c r="AC412" s="151"/>
      <c r="AD412" s="127"/>
      <c r="AE412" s="127"/>
      <c r="AF412" s="151"/>
      <c r="AG412" s="127"/>
      <c r="AH412" s="127"/>
    </row>
    <row r="413" spans="1:34" x14ac:dyDescent="0.3">
      <c r="A413" s="124"/>
      <c r="B413" s="170"/>
      <c r="C413" s="151"/>
      <c r="D413" s="126"/>
      <c r="E413" s="151"/>
      <c r="F413" s="127"/>
      <c r="G413" s="151"/>
      <c r="H413" s="127"/>
      <c r="I413" s="151"/>
      <c r="J413" s="127"/>
      <c r="K413" s="151"/>
      <c r="L413" s="127"/>
      <c r="M413" s="151"/>
      <c r="N413" s="127"/>
      <c r="O413" s="127"/>
      <c r="P413" s="151"/>
      <c r="Q413" s="127"/>
      <c r="R413" s="127"/>
      <c r="S413" s="170"/>
      <c r="T413" s="126"/>
      <c r="U413" s="151"/>
      <c r="V413" s="127"/>
      <c r="W413" s="127"/>
      <c r="X413" s="151"/>
      <c r="Y413" s="127"/>
      <c r="Z413" s="127"/>
      <c r="AA413" s="151"/>
      <c r="AB413" s="127"/>
      <c r="AC413" s="151"/>
      <c r="AD413" s="127"/>
      <c r="AE413" s="127"/>
      <c r="AF413" s="151"/>
      <c r="AG413" s="127"/>
      <c r="AH413" s="127"/>
    </row>
    <row r="414" spans="1:34" x14ac:dyDescent="0.3">
      <c r="A414" s="124"/>
      <c r="B414" s="170"/>
      <c r="C414" s="151"/>
      <c r="D414" s="126"/>
      <c r="E414" s="151"/>
      <c r="F414" s="127"/>
      <c r="G414" s="151"/>
      <c r="H414" s="127"/>
      <c r="I414" s="151"/>
      <c r="J414" s="127"/>
      <c r="K414" s="151"/>
      <c r="L414" s="127"/>
      <c r="M414" s="151"/>
      <c r="N414" s="127"/>
      <c r="O414" s="127"/>
      <c r="P414" s="151"/>
      <c r="Q414" s="127"/>
      <c r="R414" s="127"/>
      <c r="S414" s="170"/>
      <c r="T414" s="126"/>
      <c r="U414" s="151"/>
      <c r="V414" s="127"/>
      <c r="W414" s="127"/>
      <c r="X414" s="151"/>
      <c r="Y414" s="127"/>
      <c r="Z414" s="127"/>
      <c r="AA414" s="151"/>
      <c r="AB414" s="127"/>
      <c r="AC414" s="151"/>
      <c r="AD414" s="127"/>
      <c r="AE414" s="127"/>
      <c r="AF414" s="151"/>
      <c r="AG414" s="127"/>
      <c r="AH414" s="127"/>
    </row>
    <row r="415" spans="1:34" x14ac:dyDescent="0.3">
      <c r="A415" s="124"/>
      <c r="B415" s="170"/>
      <c r="C415" s="151"/>
      <c r="D415" s="126"/>
      <c r="E415" s="151"/>
      <c r="F415" s="127"/>
      <c r="G415" s="151"/>
      <c r="H415" s="127"/>
      <c r="I415" s="151"/>
      <c r="J415" s="127"/>
      <c r="K415" s="151"/>
      <c r="L415" s="127"/>
      <c r="M415" s="151"/>
      <c r="N415" s="127"/>
      <c r="O415" s="127"/>
      <c r="P415" s="151"/>
      <c r="Q415" s="127"/>
      <c r="R415" s="127"/>
      <c r="S415" s="170"/>
      <c r="T415" s="126"/>
      <c r="U415" s="151"/>
      <c r="V415" s="127"/>
      <c r="W415" s="127"/>
      <c r="X415" s="151"/>
      <c r="Y415" s="127"/>
      <c r="Z415" s="127"/>
      <c r="AA415" s="151"/>
      <c r="AB415" s="127"/>
      <c r="AC415" s="151"/>
      <c r="AD415" s="127"/>
      <c r="AE415" s="127"/>
      <c r="AF415" s="151"/>
      <c r="AG415" s="127"/>
      <c r="AH415" s="127"/>
    </row>
    <row r="416" spans="1:34" x14ac:dyDescent="0.3">
      <c r="A416" s="124"/>
      <c r="B416" s="170"/>
      <c r="C416" s="151"/>
      <c r="D416" s="126"/>
      <c r="E416" s="151"/>
      <c r="F416" s="127"/>
      <c r="G416" s="151"/>
      <c r="H416" s="127"/>
      <c r="I416" s="151"/>
      <c r="J416" s="127"/>
      <c r="K416" s="151"/>
      <c r="L416" s="127"/>
      <c r="M416" s="151"/>
      <c r="N416" s="127"/>
      <c r="O416" s="127"/>
      <c r="P416" s="151"/>
      <c r="Q416" s="127"/>
      <c r="R416" s="127"/>
      <c r="S416" s="170"/>
      <c r="T416" s="126"/>
      <c r="U416" s="151"/>
      <c r="V416" s="127"/>
      <c r="W416" s="127"/>
      <c r="X416" s="151"/>
      <c r="Y416" s="127"/>
      <c r="Z416" s="127"/>
      <c r="AA416" s="151"/>
      <c r="AB416" s="127"/>
      <c r="AC416" s="151"/>
      <c r="AD416" s="127"/>
      <c r="AE416" s="127"/>
      <c r="AF416" s="151"/>
      <c r="AG416" s="127"/>
      <c r="AH416" s="127"/>
    </row>
    <row r="417" spans="1:34" x14ac:dyDescent="0.3">
      <c r="A417" s="124"/>
      <c r="B417" s="170"/>
      <c r="C417" s="151"/>
      <c r="D417" s="126"/>
      <c r="E417" s="151"/>
      <c r="F417" s="127"/>
      <c r="G417" s="151"/>
      <c r="H417" s="127"/>
      <c r="I417" s="151"/>
      <c r="J417" s="127"/>
      <c r="K417" s="151"/>
      <c r="L417" s="127"/>
      <c r="M417" s="151"/>
      <c r="N417" s="127"/>
      <c r="O417" s="127"/>
      <c r="P417" s="151"/>
      <c r="Q417" s="127"/>
      <c r="R417" s="127"/>
      <c r="S417" s="170"/>
      <c r="T417" s="126"/>
      <c r="U417" s="151"/>
      <c r="V417" s="127"/>
      <c r="W417" s="127"/>
      <c r="X417" s="151"/>
      <c r="Y417" s="127"/>
      <c r="Z417" s="127"/>
      <c r="AA417" s="151"/>
      <c r="AB417" s="127"/>
      <c r="AC417" s="151"/>
      <c r="AD417" s="127"/>
      <c r="AE417" s="127"/>
      <c r="AF417" s="151"/>
      <c r="AG417" s="127"/>
      <c r="AH417" s="127"/>
    </row>
    <row r="418" spans="1:34" x14ac:dyDescent="0.3">
      <c r="A418" s="124"/>
      <c r="B418" s="170"/>
      <c r="C418" s="151"/>
      <c r="D418" s="126"/>
      <c r="E418" s="151"/>
      <c r="F418" s="127"/>
      <c r="G418" s="151"/>
      <c r="H418" s="127"/>
      <c r="I418" s="151"/>
      <c r="J418" s="127"/>
      <c r="K418" s="151"/>
      <c r="L418" s="127"/>
      <c r="M418" s="151"/>
      <c r="N418" s="127"/>
      <c r="O418" s="127"/>
      <c r="P418" s="151"/>
      <c r="Q418" s="127"/>
      <c r="R418" s="127"/>
      <c r="S418" s="170"/>
      <c r="T418" s="126"/>
      <c r="U418" s="151"/>
      <c r="V418" s="127"/>
      <c r="W418" s="127"/>
      <c r="X418" s="151"/>
      <c r="Y418" s="127"/>
      <c r="Z418" s="127"/>
      <c r="AA418" s="151"/>
      <c r="AB418" s="127"/>
      <c r="AC418" s="151"/>
      <c r="AD418" s="127"/>
      <c r="AE418" s="127"/>
      <c r="AF418" s="151"/>
      <c r="AG418" s="127"/>
      <c r="AH418" s="127"/>
    </row>
    <row r="419" spans="1:34" x14ac:dyDescent="0.3">
      <c r="A419" s="124"/>
      <c r="B419" s="170"/>
      <c r="C419" s="151"/>
      <c r="D419" s="126"/>
      <c r="E419" s="151"/>
      <c r="F419" s="127"/>
      <c r="G419" s="151"/>
      <c r="H419" s="127"/>
      <c r="I419" s="151"/>
      <c r="J419" s="127"/>
      <c r="K419" s="151"/>
      <c r="L419" s="127"/>
      <c r="M419" s="151"/>
      <c r="N419" s="127"/>
      <c r="O419" s="127"/>
      <c r="P419" s="151"/>
      <c r="Q419" s="127"/>
      <c r="R419" s="127"/>
      <c r="S419" s="170"/>
      <c r="T419" s="126"/>
      <c r="U419" s="151"/>
      <c r="V419" s="127"/>
      <c r="W419" s="127"/>
      <c r="X419" s="151"/>
      <c r="Y419" s="127"/>
      <c r="Z419" s="127"/>
      <c r="AA419" s="151"/>
      <c r="AB419" s="127"/>
      <c r="AC419" s="151"/>
      <c r="AD419" s="127"/>
      <c r="AE419" s="127"/>
      <c r="AF419" s="151"/>
      <c r="AG419" s="127"/>
      <c r="AH419" s="127"/>
    </row>
    <row r="420" spans="1:34" x14ac:dyDescent="0.3">
      <c r="A420" s="124"/>
      <c r="B420" s="170"/>
      <c r="C420" s="151"/>
      <c r="D420" s="126"/>
      <c r="E420" s="151"/>
      <c r="F420" s="127"/>
      <c r="G420" s="151"/>
      <c r="H420" s="127"/>
      <c r="I420" s="151"/>
      <c r="J420" s="127"/>
      <c r="K420" s="151"/>
      <c r="L420" s="127"/>
      <c r="M420" s="151"/>
      <c r="N420" s="127"/>
      <c r="O420" s="127"/>
      <c r="P420" s="151"/>
      <c r="Q420" s="127"/>
      <c r="R420" s="127"/>
      <c r="S420" s="170"/>
      <c r="T420" s="126"/>
      <c r="U420" s="151"/>
      <c r="V420" s="127"/>
      <c r="W420" s="127"/>
      <c r="X420" s="151"/>
      <c r="Y420" s="127"/>
      <c r="Z420" s="127"/>
      <c r="AA420" s="151"/>
      <c r="AB420" s="127"/>
      <c r="AC420" s="151"/>
      <c r="AD420" s="127"/>
      <c r="AE420" s="127"/>
      <c r="AF420" s="151"/>
      <c r="AG420" s="127"/>
      <c r="AH420" s="127"/>
    </row>
    <row r="421" spans="1:34" x14ac:dyDescent="0.3">
      <c r="A421" s="124"/>
      <c r="B421" s="170"/>
      <c r="C421" s="151"/>
      <c r="D421" s="126"/>
      <c r="E421" s="151"/>
      <c r="F421" s="127"/>
      <c r="G421" s="151"/>
      <c r="H421" s="127"/>
      <c r="I421" s="151"/>
      <c r="J421" s="127"/>
      <c r="K421" s="151"/>
      <c r="L421" s="127"/>
      <c r="M421" s="151"/>
      <c r="N421" s="127"/>
      <c r="O421" s="127"/>
      <c r="P421" s="151"/>
      <c r="Q421" s="127"/>
      <c r="R421" s="127"/>
      <c r="S421" s="170"/>
      <c r="T421" s="126"/>
      <c r="U421" s="151"/>
      <c r="V421" s="127"/>
      <c r="W421" s="127"/>
      <c r="X421" s="151"/>
      <c r="Y421" s="127"/>
      <c r="Z421" s="127"/>
      <c r="AA421" s="151"/>
      <c r="AB421" s="127"/>
      <c r="AC421" s="151"/>
      <c r="AD421" s="127"/>
      <c r="AE421" s="127"/>
      <c r="AF421" s="151"/>
      <c r="AG421" s="127"/>
      <c r="AH421" s="127"/>
    </row>
    <row r="422" spans="1:34" x14ac:dyDescent="0.3">
      <c r="A422" s="124"/>
      <c r="B422" s="170"/>
      <c r="C422" s="151"/>
      <c r="D422" s="126"/>
      <c r="E422" s="151"/>
      <c r="F422" s="127"/>
      <c r="G422" s="151"/>
      <c r="H422" s="127"/>
      <c r="I422" s="151"/>
      <c r="J422" s="127"/>
      <c r="K422" s="151"/>
      <c r="L422" s="127"/>
      <c r="M422" s="151"/>
      <c r="N422" s="127"/>
      <c r="O422" s="127"/>
      <c r="P422" s="151"/>
      <c r="Q422" s="127"/>
      <c r="R422" s="127"/>
      <c r="S422" s="170"/>
      <c r="T422" s="126"/>
      <c r="U422" s="151"/>
      <c r="V422" s="127"/>
      <c r="W422" s="127"/>
      <c r="X422" s="151"/>
      <c r="Y422" s="127"/>
      <c r="Z422" s="127"/>
      <c r="AA422" s="151"/>
      <c r="AB422" s="127"/>
      <c r="AC422" s="151"/>
      <c r="AD422" s="127"/>
      <c r="AE422" s="127"/>
      <c r="AF422" s="151"/>
      <c r="AG422" s="127"/>
      <c r="AH422" s="127"/>
    </row>
    <row r="423" spans="1:34" x14ac:dyDescent="0.3">
      <c r="A423" s="124"/>
      <c r="B423" s="170"/>
      <c r="C423" s="151"/>
      <c r="D423" s="126"/>
      <c r="E423" s="151"/>
      <c r="F423" s="127"/>
      <c r="G423" s="151"/>
      <c r="H423" s="127"/>
      <c r="I423" s="151"/>
      <c r="J423" s="127"/>
      <c r="K423" s="151"/>
      <c r="L423" s="127"/>
      <c r="M423" s="151"/>
      <c r="N423" s="127"/>
      <c r="O423" s="127"/>
      <c r="P423" s="151"/>
      <c r="Q423" s="127"/>
      <c r="R423" s="127"/>
      <c r="S423" s="170"/>
      <c r="T423" s="126"/>
      <c r="U423" s="151"/>
      <c r="V423" s="127"/>
      <c r="W423" s="127"/>
      <c r="X423" s="151"/>
      <c r="Y423" s="127"/>
      <c r="Z423" s="127"/>
      <c r="AA423" s="151"/>
      <c r="AB423" s="127"/>
      <c r="AC423" s="151"/>
      <c r="AD423" s="127"/>
      <c r="AE423" s="127"/>
      <c r="AF423" s="151"/>
      <c r="AG423" s="127"/>
      <c r="AH423" s="127"/>
    </row>
    <row r="424" spans="1:34" x14ac:dyDescent="0.3">
      <c r="A424" s="124"/>
      <c r="B424" s="170"/>
      <c r="C424" s="151"/>
      <c r="D424" s="126"/>
      <c r="E424" s="151"/>
      <c r="F424" s="127"/>
      <c r="G424" s="151"/>
      <c r="H424" s="127"/>
      <c r="I424" s="151"/>
      <c r="J424" s="127"/>
      <c r="K424" s="151"/>
      <c r="L424" s="127"/>
      <c r="M424" s="151"/>
      <c r="N424" s="127"/>
      <c r="O424" s="127"/>
      <c r="P424" s="151"/>
      <c r="Q424" s="127"/>
      <c r="R424" s="127"/>
      <c r="S424" s="170"/>
      <c r="T424" s="126"/>
      <c r="U424" s="151"/>
      <c r="V424" s="127"/>
      <c r="W424" s="127"/>
      <c r="X424" s="151"/>
      <c r="Y424" s="127"/>
      <c r="Z424" s="127"/>
      <c r="AA424" s="151"/>
      <c r="AB424" s="127"/>
      <c r="AC424" s="151"/>
      <c r="AD424" s="127"/>
      <c r="AE424" s="127"/>
      <c r="AF424" s="151"/>
      <c r="AG424" s="127"/>
      <c r="AH424" s="127"/>
    </row>
    <row r="425" spans="1:34" x14ac:dyDescent="0.3">
      <c r="A425" s="124"/>
      <c r="B425" s="170"/>
      <c r="C425" s="151"/>
      <c r="D425" s="126"/>
      <c r="E425" s="151"/>
      <c r="F425" s="127"/>
      <c r="G425" s="151"/>
      <c r="H425" s="127"/>
      <c r="I425" s="151"/>
      <c r="J425" s="127"/>
      <c r="K425" s="151"/>
      <c r="L425" s="127"/>
      <c r="M425" s="151"/>
      <c r="N425" s="127"/>
      <c r="O425" s="127"/>
      <c r="P425" s="151"/>
      <c r="Q425" s="127"/>
      <c r="R425" s="127"/>
      <c r="S425" s="170"/>
      <c r="T425" s="126"/>
      <c r="U425" s="151"/>
      <c r="V425" s="127"/>
      <c r="W425" s="127"/>
      <c r="X425" s="151"/>
      <c r="Y425" s="127"/>
      <c r="Z425" s="127"/>
      <c r="AA425" s="151"/>
      <c r="AB425" s="127"/>
      <c r="AC425" s="151"/>
      <c r="AD425" s="127"/>
      <c r="AE425" s="127"/>
      <c r="AF425" s="151"/>
      <c r="AG425" s="127"/>
      <c r="AH425" s="127"/>
    </row>
    <row r="426" spans="1:34" x14ac:dyDescent="0.3">
      <c r="A426" s="124"/>
      <c r="B426" s="170"/>
      <c r="C426" s="151"/>
      <c r="D426" s="126"/>
      <c r="E426" s="151"/>
      <c r="F426" s="127"/>
      <c r="G426" s="151"/>
      <c r="H426" s="127"/>
      <c r="I426" s="151"/>
      <c r="J426" s="127"/>
      <c r="K426" s="151"/>
      <c r="L426" s="127"/>
      <c r="M426" s="151"/>
      <c r="N426" s="127"/>
      <c r="O426" s="127"/>
      <c r="P426" s="151"/>
      <c r="Q426" s="127"/>
      <c r="R426" s="127"/>
      <c r="S426" s="170"/>
      <c r="T426" s="126"/>
      <c r="U426" s="151"/>
      <c r="V426" s="127"/>
      <c r="W426" s="127"/>
      <c r="X426" s="151"/>
      <c r="Y426" s="127"/>
      <c r="Z426" s="127"/>
      <c r="AA426" s="151"/>
      <c r="AB426" s="127"/>
      <c r="AC426" s="151"/>
      <c r="AD426" s="127"/>
      <c r="AE426" s="127"/>
      <c r="AF426" s="151"/>
      <c r="AG426" s="127"/>
      <c r="AH426" s="127"/>
    </row>
    <row r="427" spans="1:34" x14ac:dyDescent="0.3">
      <c r="A427" s="124"/>
      <c r="B427" s="170"/>
      <c r="C427" s="151"/>
      <c r="D427" s="126"/>
      <c r="E427" s="151"/>
      <c r="F427" s="127"/>
      <c r="G427" s="151"/>
      <c r="H427" s="127"/>
      <c r="I427" s="151"/>
      <c r="J427" s="127"/>
      <c r="K427" s="151"/>
      <c r="L427" s="127"/>
      <c r="M427" s="151"/>
      <c r="N427" s="127"/>
      <c r="O427" s="127"/>
      <c r="P427" s="151"/>
      <c r="Q427" s="127"/>
      <c r="R427" s="127"/>
      <c r="S427" s="170"/>
      <c r="T427" s="126"/>
      <c r="U427" s="151"/>
      <c r="V427" s="127"/>
      <c r="W427" s="127"/>
      <c r="X427" s="151"/>
      <c r="Y427" s="127"/>
      <c r="Z427" s="127"/>
      <c r="AA427" s="151"/>
      <c r="AB427" s="127"/>
      <c r="AC427" s="151"/>
      <c r="AD427" s="127"/>
      <c r="AE427" s="127"/>
      <c r="AF427" s="151"/>
      <c r="AG427" s="127"/>
      <c r="AH427" s="127"/>
    </row>
    <row r="428" spans="1:34" x14ac:dyDescent="0.3">
      <c r="A428" s="124"/>
      <c r="B428" s="170"/>
      <c r="C428" s="151"/>
      <c r="D428" s="126"/>
      <c r="E428" s="151"/>
      <c r="F428" s="127"/>
      <c r="G428" s="151"/>
      <c r="H428" s="127"/>
      <c r="I428" s="151"/>
      <c r="J428" s="127"/>
      <c r="K428" s="151"/>
      <c r="L428" s="127"/>
      <c r="M428" s="151"/>
      <c r="N428" s="127"/>
      <c r="O428" s="127"/>
      <c r="P428" s="151"/>
      <c r="Q428" s="127"/>
      <c r="R428" s="127"/>
      <c r="S428" s="170"/>
      <c r="T428" s="126"/>
      <c r="U428" s="151"/>
      <c r="V428" s="127"/>
      <c r="W428" s="127"/>
      <c r="X428" s="151"/>
      <c r="Y428" s="127"/>
      <c r="Z428" s="127"/>
      <c r="AA428" s="151"/>
      <c r="AB428" s="127"/>
      <c r="AC428" s="151"/>
      <c r="AD428" s="127"/>
      <c r="AE428" s="127"/>
      <c r="AF428" s="151"/>
      <c r="AG428" s="127"/>
      <c r="AH428" s="127"/>
    </row>
    <row r="429" spans="1:34" x14ac:dyDescent="0.3">
      <c r="A429" s="124"/>
      <c r="B429" s="170"/>
      <c r="C429" s="151"/>
      <c r="D429" s="126"/>
      <c r="E429" s="151"/>
      <c r="F429" s="127"/>
      <c r="G429" s="151"/>
      <c r="H429" s="127"/>
      <c r="I429" s="151"/>
      <c r="J429" s="127"/>
      <c r="K429" s="151"/>
      <c r="L429" s="127"/>
      <c r="M429" s="151"/>
      <c r="N429" s="127"/>
      <c r="O429" s="127"/>
      <c r="P429" s="151"/>
      <c r="Q429" s="127"/>
      <c r="R429" s="127"/>
      <c r="S429" s="170"/>
      <c r="T429" s="126"/>
      <c r="U429" s="151"/>
      <c r="V429" s="127"/>
      <c r="W429" s="127"/>
      <c r="X429" s="151"/>
      <c r="Y429" s="127"/>
      <c r="Z429" s="127"/>
      <c r="AA429" s="151"/>
      <c r="AB429" s="127"/>
      <c r="AC429" s="151"/>
      <c r="AD429" s="127"/>
      <c r="AE429" s="127"/>
      <c r="AF429" s="151"/>
      <c r="AG429" s="127"/>
      <c r="AH429" s="127"/>
    </row>
    <row r="430" spans="1:34" x14ac:dyDescent="0.3">
      <c r="A430" s="124"/>
      <c r="B430" s="170"/>
      <c r="C430" s="151"/>
      <c r="D430" s="126"/>
      <c r="E430" s="151"/>
      <c r="F430" s="127"/>
      <c r="G430" s="151"/>
      <c r="H430" s="127"/>
      <c r="I430" s="151"/>
      <c r="J430" s="127"/>
      <c r="K430" s="151"/>
      <c r="L430" s="127"/>
      <c r="M430" s="151"/>
      <c r="N430" s="127"/>
      <c r="O430" s="127"/>
      <c r="P430" s="151"/>
      <c r="Q430" s="127"/>
      <c r="R430" s="127"/>
      <c r="S430" s="170"/>
      <c r="T430" s="126"/>
      <c r="U430" s="151"/>
      <c r="V430" s="127"/>
      <c r="W430" s="127"/>
      <c r="X430" s="151"/>
      <c r="Y430" s="127"/>
      <c r="Z430" s="127"/>
      <c r="AA430" s="151"/>
      <c r="AB430" s="127"/>
      <c r="AC430" s="151"/>
      <c r="AD430" s="127"/>
      <c r="AE430" s="127"/>
      <c r="AF430" s="151"/>
      <c r="AG430" s="127"/>
      <c r="AH430" s="127"/>
    </row>
    <row r="431" spans="1:34" x14ac:dyDescent="0.3">
      <c r="A431" s="124"/>
      <c r="B431" s="170"/>
      <c r="C431" s="151"/>
      <c r="D431" s="126"/>
      <c r="E431" s="151"/>
      <c r="F431" s="127"/>
      <c r="G431" s="151"/>
      <c r="H431" s="127"/>
      <c r="I431" s="151"/>
      <c r="J431" s="127"/>
      <c r="K431" s="151"/>
      <c r="L431" s="127"/>
      <c r="M431" s="151"/>
      <c r="N431" s="127"/>
      <c r="O431" s="127"/>
      <c r="P431" s="151"/>
      <c r="Q431" s="127"/>
      <c r="R431" s="127"/>
      <c r="S431" s="170"/>
      <c r="T431" s="126"/>
      <c r="U431" s="151"/>
      <c r="V431" s="127"/>
      <c r="W431" s="127"/>
      <c r="X431" s="151"/>
      <c r="Y431" s="127"/>
      <c r="Z431" s="127"/>
      <c r="AA431" s="151"/>
      <c r="AB431" s="127"/>
      <c r="AC431" s="151"/>
      <c r="AD431" s="127"/>
      <c r="AE431" s="127"/>
      <c r="AF431" s="151"/>
      <c r="AG431" s="127"/>
      <c r="AH431" s="127"/>
    </row>
    <row r="432" spans="1:34" x14ac:dyDescent="0.3">
      <c r="A432" s="124"/>
      <c r="B432" s="170"/>
      <c r="C432" s="151"/>
      <c r="D432" s="126"/>
      <c r="E432" s="151"/>
      <c r="F432" s="127"/>
      <c r="G432" s="151"/>
      <c r="H432" s="127"/>
      <c r="I432" s="151"/>
      <c r="J432" s="127"/>
      <c r="K432" s="151"/>
      <c r="L432" s="127"/>
      <c r="M432" s="151"/>
      <c r="N432" s="127"/>
      <c r="O432" s="127"/>
      <c r="P432" s="151"/>
      <c r="Q432" s="127"/>
      <c r="R432" s="127"/>
      <c r="S432" s="170"/>
      <c r="T432" s="126"/>
      <c r="U432" s="151"/>
      <c r="V432" s="127"/>
      <c r="W432" s="127"/>
      <c r="X432" s="151"/>
      <c r="Y432" s="127"/>
      <c r="Z432" s="127"/>
      <c r="AA432" s="151"/>
      <c r="AB432" s="127"/>
      <c r="AC432" s="151"/>
      <c r="AD432" s="127"/>
      <c r="AE432" s="127"/>
      <c r="AF432" s="151"/>
      <c r="AG432" s="127"/>
      <c r="AH432" s="127"/>
    </row>
    <row r="433" spans="1:34" x14ac:dyDescent="0.3">
      <c r="A433" s="124"/>
      <c r="B433" s="170"/>
      <c r="C433" s="151"/>
      <c r="D433" s="126"/>
      <c r="E433" s="151"/>
      <c r="F433" s="127"/>
      <c r="G433" s="151"/>
      <c r="H433" s="127"/>
      <c r="I433" s="151"/>
      <c r="J433" s="127"/>
      <c r="K433" s="151"/>
      <c r="L433" s="127"/>
      <c r="M433" s="151"/>
      <c r="N433" s="127"/>
      <c r="O433" s="127"/>
      <c r="P433" s="151"/>
      <c r="Q433" s="127"/>
      <c r="R433" s="127"/>
      <c r="S433" s="170"/>
      <c r="T433" s="126"/>
      <c r="U433" s="151"/>
      <c r="V433" s="127"/>
      <c r="W433" s="127"/>
      <c r="X433" s="151"/>
      <c r="Y433" s="127"/>
      <c r="Z433" s="127"/>
      <c r="AA433" s="151"/>
      <c r="AB433" s="127"/>
      <c r="AC433" s="151"/>
      <c r="AD433" s="127"/>
      <c r="AE433" s="127"/>
      <c r="AF433" s="151"/>
      <c r="AG433" s="127"/>
      <c r="AH433" s="127"/>
    </row>
    <row r="434" spans="1:34" x14ac:dyDescent="0.3">
      <c r="A434" s="124"/>
      <c r="B434" s="170"/>
      <c r="C434" s="151"/>
      <c r="D434" s="126"/>
      <c r="E434" s="151"/>
      <c r="F434" s="127"/>
      <c r="G434" s="151"/>
      <c r="H434" s="127"/>
      <c r="I434" s="151"/>
      <c r="J434" s="127"/>
      <c r="K434" s="151"/>
      <c r="L434" s="127"/>
      <c r="M434" s="151"/>
      <c r="N434" s="127"/>
      <c r="O434" s="127"/>
      <c r="P434" s="151"/>
      <c r="Q434" s="127"/>
      <c r="R434" s="127"/>
      <c r="S434" s="170"/>
      <c r="T434" s="126"/>
      <c r="U434" s="151"/>
      <c r="V434" s="127"/>
      <c r="W434" s="127"/>
      <c r="X434" s="151"/>
      <c r="Y434" s="127"/>
      <c r="Z434" s="127"/>
      <c r="AA434" s="151"/>
      <c r="AB434" s="127"/>
      <c r="AC434" s="151"/>
      <c r="AD434" s="127"/>
      <c r="AE434" s="127"/>
      <c r="AF434" s="151"/>
      <c r="AG434" s="127"/>
      <c r="AH434" s="127"/>
    </row>
    <row r="435" spans="1:34" x14ac:dyDescent="0.3">
      <c r="A435" s="124"/>
      <c r="B435" s="170"/>
      <c r="C435" s="151"/>
      <c r="D435" s="126"/>
      <c r="E435" s="151"/>
      <c r="F435" s="127"/>
      <c r="G435" s="151"/>
      <c r="H435" s="127"/>
      <c r="I435" s="151"/>
      <c r="J435" s="127"/>
      <c r="K435" s="151"/>
      <c r="L435" s="127"/>
      <c r="M435" s="151"/>
      <c r="N435" s="127"/>
      <c r="O435" s="127"/>
      <c r="P435" s="151"/>
      <c r="Q435" s="127"/>
      <c r="R435" s="127"/>
      <c r="S435" s="170"/>
      <c r="T435" s="126"/>
      <c r="U435" s="151"/>
      <c r="V435" s="127"/>
      <c r="W435" s="127"/>
      <c r="X435" s="151"/>
      <c r="Y435" s="127"/>
      <c r="Z435" s="127"/>
      <c r="AA435" s="151"/>
      <c r="AB435" s="127"/>
      <c r="AC435" s="151"/>
      <c r="AD435" s="127"/>
      <c r="AE435" s="127"/>
      <c r="AF435" s="151"/>
      <c r="AG435" s="127"/>
      <c r="AH435" s="127"/>
    </row>
    <row r="436" spans="1:34" x14ac:dyDescent="0.3">
      <c r="A436" s="124"/>
      <c r="B436" s="170"/>
      <c r="C436" s="151"/>
      <c r="D436" s="126"/>
      <c r="E436" s="151"/>
      <c r="F436" s="127"/>
      <c r="G436" s="151"/>
      <c r="H436" s="127"/>
      <c r="I436" s="151"/>
      <c r="J436" s="127"/>
      <c r="K436" s="151"/>
      <c r="L436" s="127"/>
      <c r="M436" s="151"/>
      <c r="N436" s="127"/>
      <c r="O436" s="127"/>
      <c r="P436" s="151"/>
      <c r="Q436" s="127"/>
      <c r="R436" s="127"/>
      <c r="S436" s="170"/>
      <c r="T436" s="126"/>
      <c r="U436" s="151"/>
      <c r="V436" s="127"/>
      <c r="W436" s="127"/>
      <c r="X436" s="151"/>
      <c r="Y436" s="127"/>
      <c r="Z436" s="127"/>
      <c r="AA436" s="151"/>
      <c r="AB436" s="127"/>
      <c r="AC436" s="151"/>
      <c r="AD436" s="127"/>
      <c r="AE436" s="127"/>
      <c r="AF436" s="151"/>
      <c r="AG436" s="127"/>
      <c r="AH436" s="127"/>
    </row>
    <row r="437" spans="1:34" x14ac:dyDescent="0.3">
      <c r="A437" s="124"/>
      <c r="B437" s="170"/>
      <c r="C437" s="151"/>
      <c r="D437" s="126"/>
      <c r="E437" s="151"/>
      <c r="F437" s="127"/>
      <c r="G437" s="151"/>
      <c r="H437" s="127"/>
      <c r="I437" s="151"/>
      <c r="J437" s="127"/>
      <c r="K437" s="151"/>
      <c r="L437" s="127"/>
      <c r="M437" s="151"/>
      <c r="N437" s="127"/>
      <c r="O437" s="127"/>
      <c r="P437" s="151"/>
      <c r="Q437" s="127"/>
      <c r="R437" s="127"/>
      <c r="S437" s="170"/>
      <c r="T437" s="126"/>
      <c r="U437" s="151"/>
      <c r="V437" s="127"/>
      <c r="W437" s="127"/>
      <c r="X437" s="151"/>
      <c r="Y437" s="127"/>
      <c r="Z437" s="127"/>
      <c r="AA437" s="151"/>
      <c r="AB437" s="127"/>
      <c r="AC437" s="151"/>
      <c r="AD437" s="127"/>
      <c r="AE437" s="127"/>
      <c r="AF437" s="151"/>
      <c r="AG437" s="127"/>
      <c r="AH437" s="127"/>
    </row>
    <row r="438" spans="1:34" x14ac:dyDescent="0.3">
      <c r="A438" s="124"/>
      <c r="B438" s="170"/>
      <c r="C438" s="151"/>
      <c r="D438" s="126"/>
      <c r="E438" s="151"/>
      <c r="F438" s="127"/>
      <c r="G438" s="151"/>
      <c r="H438" s="127"/>
      <c r="I438" s="151"/>
      <c r="J438" s="127"/>
      <c r="K438" s="151"/>
      <c r="L438" s="127"/>
      <c r="M438" s="151"/>
      <c r="N438" s="127"/>
      <c r="O438" s="127"/>
      <c r="P438" s="151"/>
      <c r="Q438" s="127"/>
      <c r="R438" s="127"/>
      <c r="S438" s="170"/>
      <c r="T438" s="126"/>
      <c r="U438" s="151"/>
      <c r="V438" s="127"/>
      <c r="W438" s="127"/>
      <c r="X438" s="151"/>
      <c r="Y438" s="127"/>
      <c r="Z438" s="127"/>
      <c r="AA438" s="151"/>
      <c r="AB438" s="127"/>
      <c r="AC438" s="151"/>
      <c r="AD438" s="127"/>
      <c r="AE438" s="127"/>
      <c r="AF438" s="151"/>
      <c r="AG438" s="127"/>
      <c r="AH438" s="127"/>
    </row>
    <row r="439" spans="1:34" x14ac:dyDescent="0.3">
      <c r="A439" s="124"/>
      <c r="B439" s="170"/>
      <c r="C439" s="151"/>
      <c r="D439" s="126"/>
      <c r="E439" s="151"/>
      <c r="F439" s="127"/>
      <c r="G439" s="151"/>
      <c r="H439" s="127"/>
      <c r="I439" s="151"/>
      <c r="J439" s="127"/>
      <c r="K439" s="151"/>
      <c r="L439" s="127"/>
      <c r="M439" s="151"/>
      <c r="N439" s="127"/>
      <c r="O439" s="127"/>
      <c r="P439" s="151"/>
      <c r="Q439" s="127"/>
      <c r="R439" s="127"/>
      <c r="S439" s="170"/>
      <c r="T439" s="126"/>
      <c r="U439" s="151"/>
      <c r="V439" s="127"/>
      <c r="W439" s="127"/>
      <c r="X439" s="151"/>
      <c r="Y439" s="127"/>
      <c r="Z439" s="127"/>
      <c r="AA439" s="151"/>
      <c r="AB439" s="127"/>
      <c r="AC439" s="151"/>
      <c r="AD439" s="127"/>
      <c r="AE439" s="127"/>
      <c r="AF439" s="151"/>
      <c r="AG439" s="127"/>
      <c r="AH439" s="127"/>
    </row>
    <row r="440" spans="1:34" x14ac:dyDescent="0.3">
      <c r="A440" s="124"/>
      <c r="B440" s="170"/>
      <c r="C440" s="151"/>
      <c r="D440" s="126"/>
      <c r="E440" s="151"/>
      <c r="F440" s="127"/>
      <c r="G440" s="151"/>
      <c r="H440" s="127"/>
      <c r="I440" s="151"/>
      <c r="J440" s="127"/>
      <c r="K440" s="151"/>
      <c r="L440" s="127"/>
      <c r="M440" s="151"/>
      <c r="N440" s="127"/>
      <c r="O440" s="127"/>
      <c r="P440" s="151"/>
      <c r="Q440" s="127"/>
      <c r="R440" s="127"/>
      <c r="S440" s="170"/>
      <c r="T440" s="126"/>
      <c r="U440" s="151"/>
      <c r="V440" s="127"/>
      <c r="W440" s="127"/>
      <c r="X440" s="151"/>
      <c r="Y440" s="127"/>
      <c r="Z440" s="127"/>
      <c r="AA440" s="151"/>
      <c r="AB440" s="127"/>
      <c r="AC440" s="151"/>
      <c r="AD440" s="127"/>
      <c r="AE440" s="127"/>
      <c r="AF440" s="151"/>
      <c r="AG440" s="127"/>
      <c r="AH440" s="127"/>
    </row>
    <row r="441" spans="1:34" x14ac:dyDescent="0.3">
      <c r="A441" s="124"/>
      <c r="B441" s="170"/>
      <c r="C441" s="151"/>
      <c r="D441" s="126"/>
      <c r="E441" s="151"/>
      <c r="F441" s="127"/>
      <c r="G441" s="151"/>
      <c r="H441" s="127"/>
      <c r="I441" s="151"/>
      <c r="J441" s="127"/>
      <c r="K441" s="151"/>
      <c r="L441" s="127"/>
      <c r="M441" s="151"/>
      <c r="N441" s="127"/>
      <c r="O441" s="127"/>
      <c r="P441" s="151"/>
      <c r="Q441" s="127"/>
      <c r="R441" s="127"/>
      <c r="S441" s="170"/>
      <c r="T441" s="126"/>
      <c r="U441" s="151"/>
      <c r="V441" s="127"/>
      <c r="W441" s="127"/>
      <c r="X441" s="151"/>
      <c r="Y441" s="127"/>
      <c r="Z441" s="127"/>
      <c r="AA441" s="151"/>
      <c r="AB441" s="127"/>
      <c r="AC441" s="151"/>
      <c r="AD441" s="127"/>
      <c r="AE441" s="127"/>
      <c r="AF441" s="151"/>
      <c r="AG441" s="127"/>
      <c r="AH441" s="127"/>
    </row>
    <row r="442" spans="1:34" x14ac:dyDescent="0.3">
      <c r="A442" s="124"/>
      <c r="B442" s="170"/>
      <c r="C442" s="151"/>
      <c r="D442" s="126"/>
      <c r="E442" s="151"/>
      <c r="F442" s="127"/>
      <c r="G442" s="151"/>
      <c r="H442" s="127"/>
      <c r="I442" s="151"/>
      <c r="J442" s="127"/>
      <c r="K442" s="151"/>
      <c r="L442" s="127"/>
      <c r="M442" s="151"/>
      <c r="N442" s="127"/>
      <c r="O442" s="127"/>
      <c r="P442" s="151"/>
      <c r="Q442" s="127"/>
      <c r="R442" s="127"/>
      <c r="S442" s="170"/>
      <c r="T442" s="126"/>
      <c r="U442" s="151"/>
      <c r="V442" s="127"/>
      <c r="W442" s="127"/>
      <c r="X442" s="151"/>
      <c r="Y442" s="127"/>
      <c r="Z442" s="127"/>
      <c r="AA442" s="151"/>
      <c r="AB442" s="127"/>
      <c r="AC442" s="151"/>
      <c r="AD442" s="127"/>
      <c r="AE442" s="127"/>
      <c r="AF442" s="151"/>
      <c r="AG442" s="127"/>
      <c r="AH442" s="127"/>
    </row>
    <row r="443" spans="1:34" x14ac:dyDescent="0.3">
      <c r="A443" s="124"/>
      <c r="B443" s="170"/>
      <c r="C443" s="151"/>
      <c r="D443" s="126"/>
      <c r="E443" s="151"/>
      <c r="F443" s="127"/>
      <c r="G443" s="151"/>
      <c r="H443" s="127"/>
      <c r="I443" s="151"/>
      <c r="J443" s="127"/>
      <c r="K443" s="151"/>
      <c r="L443" s="127"/>
      <c r="M443" s="151"/>
      <c r="N443" s="127"/>
      <c r="O443" s="127"/>
      <c r="P443" s="151"/>
      <c r="Q443" s="127"/>
      <c r="R443" s="127"/>
      <c r="S443" s="170"/>
      <c r="T443" s="126"/>
      <c r="U443" s="151"/>
      <c r="V443" s="127"/>
      <c r="W443" s="127"/>
      <c r="X443" s="151"/>
      <c r="Y443" s="127"/>
      <c r="Z443" s="127"/>
      <c r="AA443" s="151"/>
      <c r="AB443" s="127"/>
      <c r="AC443" s="151"/>
      <c r="AD443" s="127"/>
      <c r="AE443" s="127"/>
      <c r="AF443" s="151"/>
      <c r="AG443" s="127"/>
      <c r="AH443" s="127"/>
    </row>
    <row r="444" spans="1:34" x14ac:dyDescent="0.3">
      <c r="A444" s="124"/>
      <c r="B444" s="170"/>
      <c r="C444" s="151"/>
      <c r="D444" s="126"/>
      <c r="E444" s="151"/>
      <c r="F444" s="127"/>
      <c r="G444" s="151"/>
      <c r="H444" s="127"/>
      <c r="I444" s="151"/>
      <c r="J444" s="127"/>
      <c r="K444" s="151"/>
      <c r="L444" s="127"/>
      <c r="M444" s="151"/>
      <c r="N444" s="127"/>
      <c r="O444" s="127"/>
      <c r="P444" s="151"/>
      <c r="Q444" s="127"/>
      <c r="R444" s="127"/>
      <c r="S444" s="170"/>
      <c r="T444" s="126"/>
      <c r="U444" s="151"/>
      <c r="V444" s="127"/>
      <c r="W444" s="127"/>
      <c r="X444" s="151"/>
      <c r="Y444" s="127"/>
      <c r="Z444" s="127"/>
      <c r="AA444" s="151"/>
      <c r="AB444" s="127"/>
      <c r="AC444" s="151"/>
      <c r="AD444" s="127"/>
      <c r="AE444" s="127"/>
      <c r="AF444" s="151"/>
      <c r="AG444" s="127"/>
      <c r="AH444" s="127"/>
    </row>
    <row r="445" spans="1:34" x14ac:dyDescent="0.3">
      <c r="A445" s="124"/>
      <c r="B445" s="170"/>
      <c r="C445" s="151"/>
      <c r="D445" s="126"/>
      <c r="E445" s="151"/>
      <c r="F445" s="127"/>
      <c r="G445" s="151"/>
      <c r="H445" s="127"/>
      <c r="I445" s="151"/>
      <c r="J445" s="127"/>
      <c r="K445" s="151"/>
      <c r="L445" s="127"/>
      <c r="M445" s="151"/>
      <c r="N445" s="127"/>
      <c r="O445" s="127"/>
      <c r="P445" s="151"/>
      <c r="Q445" s="127"/>
      <c r="R445" s="127"/>
      <c r="S445" s="170"/>
      <c r="T445" s="126"/>
      <c r="U445" s="151"/>
      <c r="V445" s="127"/>
      <c r="W445" s="127"/>
      <c r="X445" s="151"/>
      <c r="Y445" s="127"/>
      <c r="Z445" s="127"/>
      <c r="AA445" s="151"/>
      <c r="AB445" s="127"/>
      <c r="AC445" s="151"/>
      <c r="AD445" s="127"/>
      <c r="AE445" s="127"/>
      <c r="AF445" s="151"/>
      <c r="AG445" s="127"/>
      <c r="AH445" s="127"/>
    </row>
    <row r="446" spans="1:34" x14ac:dyDescent="0.3">
      <c r="A446" s="124"/>
      <c r="B446" s="170"/>
      <c r="C446" s="151"/>
      <c r="D446" s="126"/>
      <c r="E446" s="151"/>
      <c r="F446" s="127"/>
      <c r="G446" s="151"/>
      <c r="H446" s="127"/>
      <c r="I446" s="151"/>
      <c r="J446" s="127"/>
      <c r="K446" s="151"/>
      <c r="L446" s="127"/>
      <c r="M446" s="151"/>
      <c r="N446" s="127"/>
      <c r="O446" s="127"/>
      <c r="P446" s="151"/>
      <c r="Q446" s="127"/>
      <c r="R446" s="127"/>
      <c r="S446" s="170"/>
      <c r="T446" s="126"/>
      <c r="U446" s="151"/>
      <c r="V446" s="127"/>
      <c r="W446" s="127"/>
      <c r="X446" s="151"/>
      <c r="Y446" s="127"/>
      <c r="Z446" s="127"/>
      <c r="AA446" s="151"/>
      <c r="AB446" s="127"/>
      <c r="AC446" s="151"/>
      <c r="AD446" s="127"/>
      <c r="AE446" s="127"/>
      <c r="AF446" s="151"/>
      <c r="AG446" s="127"/>
      <c r="AH446" s="127"/>
    </row>
    <row r="447" spans="1:34" x14ac:dyDescent="0.3">
      <c r="A447" s="124"/>
      <c r="B447" s="170"/>
      <c r="C447" s="151"/>
      <c r="D447" s="126"/>
      <c r="E447" s="151"/>
      <c r="F447" s="127"/>
      <c r="G447" s="151"/>
      <c r="H447" s="127"/>
      <c r="I447" s="151"/>
      <c r="J447" s="127"/>
      <c r="K447" s="151"/>
      <c r="L447" s="127"/>
      <c r="M447" s="151"/>
      <c r="N447" s="127"/>
      <c r="O447" s="127"/>
      <c r="P447" s="151"/>
      <c r="Q447" s="127"/>
      <c r="R447" s="127"/>
      <c r="S447" s="170"/>
      <c r="T447" s="126"/>
      <c r="U447" s="151"/>
      <c r="V447" s="127"/>
      <c r="W447" s="127"/>
      <c r="X447" s="151"/>
      <c r="Y447" s="127"/>
      <c r="Z447" s="127"/>
      <c r="AA447" s="151"/>
      <c r="AB447" s="127"/>
      <c r="AC447" s="151"/>
      <c r="AD447" s="127"/>
      <c r="AE447" s="127"/>
      <c r="AF447" s="151"/>
      <c r="AG447" s="127"/>
      <c r="AH447" s="127"/>
    </row>
    <row r="448" spans="1:34" x14ac:dyDescent="0.3">
      <c r="A448" s="124"/>
      <c r="B448" s="170"/>
      <c r="C448" s="151"/>
      <c r="D448" s="126"/>
      <c r="E448" s="151"/>
      <c r="F448" s="127"/>
      <c r="G448" s="151"/>
      <c r="H448" s="127"/>
      <c r="I448" s="151"/>
      <c r="J448" s="127"/>
      <c r="K448" s="151"/>
      <c r="L448" s="127"/>
      <c r="M448" s="151"/>
      <c r="N448" s="127"/>
      <c r="O448" s="127"/>
      <c r="P448" s="151"/>
      <c r="Q448" s="127"/>
      <c r="R448" s="127"/>
      <c r="S448" s="170"/>
      <c r="T448" s="126"/>
      <c r="U448" s="151"/>
      <c r="V448" s="127"/>
      <c r="W448" s="127"/>
      <c r="X448" s="151"/>
      <c r="Y448" s="127"/>
      <c r="Z448" s="127"/>
      <c r="AA448" s="151"/>
      <c r="AB448" s="127"/>
      <c r="AC448" s="151"/>
      <c r="AD448" s="127"/>
      <c r="AE448" s="127"/>
      <c r="AF448" s="151"/>
      <c r="AG448" s="127"/>
      <c r="AH448" s="127"/>
    </row>
    <row r="449" spans="1:34" x14ac:dyDescent="0.3">
      <c r="A449" s="124"/>
      <c r="B449" s="170"/>
      <c r="C449" s="151"/>
      <c r="D449" s="126"/>
      <c r="E449" s="151"/>
      <c r="F449" s="127"/>
      <c r="G449" s="151"/>
      <c r="H449" s="127"/>
      <c r="I449" s="151"/>
      <c r="J449" s="127"/>
      <c r="K449" s="151"/>
      <c r="L449" s="127"/>
      <c r="M449" s="151"/>
      <c r="N449" s="127"/>
      <c r="O449" s="127"/>
      <c r="P449" s="151"/>
      <c r="Q449" s="127"/>
      <c r="R449" s="127"/>
      <c r="S449" s="170"/>
      <c r="T449" s="126"/>
      <c r="U449" s="151"/>
      <c r="V449" s="127"/>
      <c r="W449" s="127"/>
      <c r="X449" s="151"/>
      <c r="Y449" s="127"/>
      <c r="Z449" s="127"/>
      <c r="AA449" s="151"/>
      <c r="AB449" s="127"/>
      <c r="AC449" s="151"/>
      <c r="AD449" s="127"/>
      <c r="AE449" s="127"/>
      <c r="AF449" s="151"/>
      <c r="AG449" s="127"/>
      <c r="AH449" s="127"/>
    </row>
    <row r="450" spans="1:34" x14ac:dyDescent="0.3">
      <c r="A450" s="124"/>
      <c r="B450" s="170"/>
      <c r="C450" s="151"/>
      <c r="D450" s="126"/>
      <c r="E450" s="151"/>
      <c r="F450" s="127"/>
      <c r="G450" s="151"/>
      <c r="H450" s="127"/>
      <c r="I450" s="151"/>
      <c r="J450" s="127"/>
      <c r="K450" s="151"/>
      <c r="L450" s="127"/>
      <c r="M450" s="151"/>
      <c r="N450" s="127"/>
      <c r="O450" s="127"/>
      <c r="P450" s="151"/>
      <c r="Q450" s="127"/>
      <c r="R450" s="127"/>
      <c r="S450" s="170"/>
      <c r="T450" s="126"/>
      <c r="U450" s="151"/>
      <c r="V450" s="127"/>
      <c r="W450" s="127"/>
      <c r="X450" s="151"/>
      <c r="Y450" s="127"/>
      <c r="Z450" s="127"/>
      <c r="AA450" s="151"/>
      <c r="AB450" s="127"/>
      <c r="AC450" s="151"/>
      <c r="AD450" s="127"/>
      <c r="AE450" s="127"/>
      <c r="AF450" s="151"/>
      <c r="AG450" s="127"/>
      <c r="AH450" s="127"/>
    </row>
    <row r="451" spans="1:34" x14ac:dyDescent="0.3">
      <c r="A451" s="124"/>
      <c r="B451" s="170"/>
      <c r="C451" s="151"/>
      <c r="D451" s="126"/>
      <c r="E451" s="151"/>
      <c r="F451" s="127"/>
      <c r="G451" s="151"/>
      <c r="H451" s="127"/>
      <c r="I451" s="151"/>
      <c r="J451" s="127"/>
      <c r="K451" s="151"/>
      <c r="L451" s="127"/>
      <c r="M451" s="151"/>
      <c r="N451" s="127"/>
      <c r="O451" s="127"/>
      <c r="P451" s="151"/>
      <c r="Q451" s="127"/>
      <c r="R451" s="127"/>
      <c r="S451" s="170"/>
      <c r="T451" s="126"/>
      <c r="U451" s="151"/>
      <c r="V451" s="127"/>
      <c r="W451" s="127"/>
      <c r="X451" s="151"/>
      <c r="Y451" s="127"/>
      <c r="Z451" s="127"/>
      <c r="AA451" s="151"/>
      <c r="AB451" s="127"/>
      <c r="AC451" s="151"/>
      <c r="AD451" s="127"/>
      <c r="AE451" s="127"/>
      <c r="AF451" s="151"/>
      <c r="AG451" s="127"/>
      <c r="AH451" s="127"/>
    </row>
    <row r="452" spans="1:34" x14ac:dyDescent="0.3">
      <c r="A452" s="124"/>
      <c r="B452" s="170"/>
      <c r="C452" s="151"/>
      <c r="D452" s="126"/>
      <c r="E452" s="151"/>
      <c r="F452" s="127"/>
      <c r="G452" s="151"/>
      <c r="H452" s="127"/>
      <c r="I452" s="151"/>
      <c r="J452" s="127"/>
      <c r="K452" s="151"/>
      <c r="L452" s="127"/>
      <c r="M452" s="151"/>
      <c r="N452" s="127"/>
      <c r="O452" s="127"/>
      <c r="P452" s="151"/>
      <c r="Q452" s="127"/>
      <c r="R452" s="127"/>
      <c r="S452" s="170"/>
      <c r="T452" s="126"/>
      <c r="U452" s="151"/>
      <c r="V452" s="127"/>
      <c r="W452" s="127"/>
      <c r="X452" s="151"/>
      <c r="Y452" s="127"/>
      <c r="Z452" s="127"/>
      <c r="AA452" s="151"/>
      <c r="AB452" s="127"/>
      <c r="AC452" s="151"/>
      <c r="AD452" s="127"/>
      <c r="AE452" s="127"/>
      <c r="AF452" s="151"/>
      <c r="AG452" s="127"/>
      <c r="AH452" s="127"/>
    </row>
    <row r="453" spans="1:34" x14ac:dyDescent="0.3">
      <c r="A453" s="124"/>
      <c r="B453" s="170"/>
      <c r="C453" s="151"/>
      <c r="D453" s="126"/>
      <c r="E453" s="151"/>
      <c r="F453" s="127"/>
      <c r="G453" s="151"/>
      <c r="H453" s="127"/>
      <c r="I453" s="151"/>
      <c r="J453" s="127"/>
      <c r="K453" s="151"/>
      <c r="L453" s="127"/>
      <c r="M453" s="151"/>
      <c r="N453" s="127"/>
      <c r="O453" s="127"/>
      <c r="P453" s="151"/>
      <c r="Q453" s="127"/>
      <c r="R453" s="127"/>
      <c r="S453" s="170"/>
      <c r="T453" s="126"/>
      <c r="U453" s="151"/>
      <c r="V453" s="127"/>
      <c r="W453" s="127"/>
      <c r="X453" s="151"/>
      <c r="Y453" s="127"/>
      <c r="Z453" s="127"/>
      <c r="AA453" s="151"/>
      <c r="AB453" s="127"/>
      <c r="AC453" s="151"/>
      <c r="AD453" s="127"/>
      <c r="AE453" s="127"/>
      <c r="AF453" s="151"/>
      <c r="AG453" s="127"/>
      <c r="AH453" s="127"/>
    </row>
    <row r="454" spans="1:34" x14ac:dyDescent="0.3">
      <c r="A454" s="124"/>
      <c r="B454" s="170"/>
      <c r="C454" s="151"/>
      <c r="D454" s="126"/>
      <c r="E454" s="151"/>
      <c r="F454" s="127"/>
      <c r="G454" s="151"/>
      <c r="H454" s="127"/>
      <c r="I454" s="151"/>
      <c r="J454" s="127"/>
      <c r="K454" s="151"/>
      <c r="L454" s="127"/>
      <c r="M454" s="151"/>
      <c r="N454" s="127"/>
      <c r="O454" s="127"/>
      <c r="P454" s="151"/>
      <c r="Q454" s="127"/>
      <c r="R454" s="127"/>
      <c r="S454" s="170"/>
      <c r="T454" s="126"/>
      <c r="U454" s="151"/>
      <c r="V454" s="127"/>
      <c r="W454" s="127"/>
      <c r="X454" s="151"/>
      <c r="Y454" s="127"/>
      <c r="Z454" s="127"/>
      <c r="AA454" s="151"/>
      <c r="AB454" s="127"/>
      <c r="AC454" s="151"/>
      <c r="AD454" s="127"/>
      <c r="AE454" s="127"/>
      <c r="AF454" s="151"/>
      <c r="AG454" s="127"/>
      <c r="AH454" s="127"/>
    </row>
    <row r="455" spans="1:34" x14ac:dyDescent="0.3">
      <c r="A455" s="124"/>
      <c r="B455" s="170"/>
      <c r="C455" s="151"/>
      <c r="D455" s="126"/>
      <c r="E455" s="151"/>
      <c r="F455" s="127"/>
      <c r="G455" s="151"/>
      <c r="H455" s="127"/>
      <c r="I455" s="151"/>
      <c r="J455" s="127"/>
      <c r="K455" s="151"/>
      <c r="L455" s="127"/>
      <c r="M455" s="151"/>
      <c r="N455" s="127"/>
      <c r="O455" s="127"/>
      <c r="P455" s="151"/>
      <c r="Q455" s="127"/>
      <c r="R455" s="127"/>
      <c r="S455" s="170"/>
      <c r="T455" s="126"/>
      <c r="U455" s="151"/>
      <c r="V455" s="127"/>
      <c r="W455" s="127"/>
      <c r="X455" s="151"/>
      <c r="Y455" s="127"/>
      <c r="Z455" s="127"/>
      <c r="AA455" s="151"/>
      <c r="AB455" s="127"/>
      <c r="AC455" s="151"/>
      <c r="AD455" s="127"/>
      <c r="AE455" s="127"/>
      <c r="AF455" s="151"/>
      <c r="AG455" s="127"/>
      <c r="AH455" s="127"/>
    </row>
    <row r="456" spans="1:34" x14ac:dyDescent="0.3">
      <c r="A456" s="124"/>
      <c r="B456" s="170"/>
      <c r="C456" s="151"/>
      <c r="D456" s="126"/>
      <c r="E456" s="151"/>
      <c r="F456" s="127"/>
      <c r="G456" s="151"/>
      <c r="H456" s="127"/>
      <c r="I456" s="151"/>
      <c r="J456" s="127"/>
      <c r="K456" s="151"/>
      <c r="L456" s="127"/>
      <c r="M456" s="151"/>
      <c r="N456" s="127"/>
      <c r="O456" s="127"/>
      <c r="P456" s="151"/>
      <c r="Q456" s="127"/>
      <c r="R456" s="127"/>
      <c r="S456" s="170"/>
      <c r="T456" s="126"/>
      <c r="U456" s="151"/>
      <c r="V456" s="127"/>
      <c r="W456" s="127"/>
      <c r="X456" s="151"/>
      <c r="Y456" s="127"/>
      <c r="Z456" s="127"/>
      <c r="AA456" s="151"/>
      <c r="AB456" s="127"/>
      <c r="AC456" s="151"/>
      <c r="AD456" s="127"/>
      <c r="AE456" s="127"/>
      <c r="AF456" s="151"/>
      <c r="AG456" s="127"/>
      <c r="AH456" s="127"/>
    </row>
    <row r="457" spans="1:34" x14ac:dyDescent="0.3">
      <c r="A457" s="124"/>
      <c r="B457" s="170"/>
      <c r="C457" s="151"/>
      <c r="D457" s="126"/>
      <c r="E457" s="151"/>
      <c r="F457" s="127"/>
      <c r="G457" s="151"/>
      <c r="H457" s="127"/>
      <c r="I457" s="151"/>
      <c r="J457" s="127"/>
      <c r="K457" s="151"/>
      <c r="L457" s="127"/>
      <c r="M457" s="151"/>
      <c r="N457" s="127"/>
      <c r="O457" s="127"/>
      <c r="P457" s="151"/>
      <c r="Q457" s="127"/>
      <c r="R457" s="127"/>
      <c r="S457" s="170"/>
      <c r="T457" s="126"/>
      <c r="U457" s="151"/>
      <c r="V457" s="127"/>
      <c r="W457" s="127"/>
      <c r="X457" s="151"/>
      <c r="Y457" s="127"/>
      <c r="Z457" s="127"/>
      <c r="AA457" s="151"/>
      <c r="AB457" s="127"/>
      <c r="AC457" s="151"/>
      <c r="AD457" s="127"/>
      <c r="AE457" s="127"/>
      <c r="AF457" s="151"/>
      <c r="AG457" s="127"/>
      <c r="AH457" s="127"/>
    </row>
    <row r="458" spans="1:34" x14ac:dyDescent="0.3">
      <c r="A458" s="124"/>
      <c r="B458" s="170"/>
      <c r="C458" s="151"/>
      <c r="D458" s="126"/>
      <c r="E458" s="151"/>
      <c r="F458" s="127"/>
      <c r="G458" s="151"/>
      <c r="H458" s="127"/>
      <c r="I458" s="151"/>
      <c r="J458" s="127"/>
      <c r="K458" s="151"/>
      <c r="L458" s="127"/>
      <c r="M458" s="151"/>
      <c r="N458" s="127"/>
      <c r="O458" s="127"/>
      <c r="P458" s="151"/>
      <c r="Q458" s="127"/>
      <c r="R458" s="127"/>
      <c r="S458" s="170"/>
      <c r="T458" s="126"/>
      <c r="U458" s="151"/>
      <c r="V458" s="127"/>
      <c r="W458" s="127"/>
      <c r="X458" s="151"/>
      <c r="Y458" s="127"/>
      <c r="Z458" s="127"/>
      <c r="AA458" s="151"/>
      <c r="AB458" s="127"/>
      <c r="AC458" s="151"/>
      <c r="AD458" s="127"/>
      <c r="AE458" s="127"/>
      <c r="AF458" s="151"/>
      <c r="AG458" s="127"/>
      <c r="AH458" s="127"/>
    </row>
    <row r="459" spans="1:34" x14ac:dyDescent="0.3">
      <c r="A459" s="124"/>
      <c r="B459" s="170"/>
      <c r="C459" s="151"/>
      <c r="D459" s="126"/>
      <c r="E459" s="151"/>
      <c r="F459" s="127"/>
      <c r="G459" s="151"/>
      <c r="H459" s="127"/>
      <c r="I459" s="151"/>
      <c r="J459" s="127"/>
      <c r="K459" s="151"/>
      <c r="L459" s="127"/>
      <c r="M459" s="151"/>
      <c r="N459" s="127"/>
      <c r="O459" s="127"/>
      <c r="P459" s="151"/>
      <c r="Q459" s="127"/>
      <c r="R459" s="127"/>
      <c r="S459" s="170"/>
      <c r="T459" s="126"/>
      <c r="U459" s="151"/>
      <c r="V459" s="127"/>
      <c r="W459" s="127"/>
      <c r="X459" s="151"/>
      <c r="Y459" s="127"/>
      <c r="Z459" s="127"/>
      <c r="AA459" s="151"/>
      <c r="AB459" s="127"/>
      <c r="AC459" s="151"/>
      <c r="AD459" s="127"/>
      <c r="AE459" s="127"/>
      <c r="AF459" s="151"/>
      <c r="AG459" s="127"/>
      <c r="AH459" s="127"/>
    </row>
    <row r="460" spans="1:34" x14ac:dyDescent="0.3">
      <c r="A460" s="124"/>
      <c r="B460" s="170"/>
      <c r="C460" s="151"/>
      <c r="D460" s="126"/>
      <c r="E460" s="151"/>
      <c r="F460" s="127"/>
      <c r="G460" s="151"/>
      <c r="H460" s="127"/>
      <c r="I460" s="151"/>
      <c r="J460" s="127"/>
      <c r="K460" s="151"/>
      <c r="L460" s="127"/>
      <c r="M460" s="151"/>
      <c r="N460" s="127"/>
      <c r="O460" s="127"/>
      <c r="P460" s="151"/>
      <c r="Q460" s="127"/>
      <c r="R460" s="127"/>
      <c r="S460" s="170"/>
      <c r="T460" s="126"/>
      <c r="U460" s="151"/>
      <c r="V460" s="127"/>
      <c r="W460" s="127"/>
      <c r="X460" s="151"/>
      <c r="Y460" s="127"/>
      <c r="Z460" s="127"/>
      <c r="AA460" s="151"/>
      <c r="AB460" s="127"/>
      <c r="AC460" s="151"/>
      <c r="AD460" s="127"/>
      <c r="AE460" s="127"/>
      <c r="AF460" s="151"/>
      <c r="AG460" s="127"/>
      <c r="AH460" s="127"/>
    </row>
    <row r="461" spans="1:34" x14ac:dyDescent="0.3">
      <c r="A461" s="124"/>
      <c r="B461" s="170"/>
      <c r="C461" s="151"/>
      <c r="D461" s="126"/>
      <c r="E461" s="151"/>
      <c r="F461" s="127"/>
      <c r="G461" s="151"/>
      <c r="H461" s="127"/>
      <c r="I461" s="151"/>
      <c r="J461" s="127"/>
      <c r="K461" s="151"/>
      <c r="L461" s="127"/>
      <c r="M461" s="151"/>
      <c r="N461" s="127"/>
      <c r="O461" s="127"/>
      <c r="P461" s="151"/>
      <c r="Q461" s="127"/>
      <c r="R461" s="127"/>
      <c r="S461" s="170"/>
      <c r="T461" s="126"/>
      <c r="U461" s="151"/>
      <c r="V461" s="127"/>
      <c r="W461" s="127"/>
      <c r="X461" s="151"/>
      <c r="Y461" s="127"/>
      <c r="Z461" s="127"/>
      <c r="AA461" s="151"/>
      <c r="AB461" s="127"/>
      <c r="AC461" s="151"/>
      <c r="AD461" s="127"/>
      <c r="AE461" s="127"/>
      <c r="AF461" s="151"/>
      <c r="AG461" s="127"/>
      <c r="AH461" s="127"/>
    </row>
    <row r="462" spans="1:34" x14ac:dyDescent="0.3">
      <c r="A462" s="124"/>
      <c r="B462" s="170"/>
      <c r="C462" s="151"/>
      <c r="D462" s="126"/>
      <c r="E462" s="151"/>
      <c r="F462" s="127"/>
      <c r="G462" s="151"/>
      <c r="H462" s="127"/>
      <c r="I462" s="151"/>
      <c r="J462" s="127"/>
      <c r="K462" s="151"/>
      <c r="L462" s="127"/>
      <c r="M462" s="151"/>
      <c r="N462" s="127"/>
      <c r="O462" s="127"/>
      <c r="P462" s="151"/>
      <c r="Q462" s="127"/>
      <c r="R462" s="127"/>
      <c r="S462" s="170"/>
      <c r="T462" s="126"/>
      <c r="U462" s="151"/>
      <c r="V462" s="127"/>
      <c r="W462" s="127"/>
      <c r="X462" s="151"/>
      <c r="Y462" s="127"/>
      <c r="Z462" s="127"/>
      <c r="AA462" s="151"/>
      <c r="AB462" s="127"/>
      <c r="AC462" s="151"/>
      <c r="AD462" s="127"/>
      <c r="AE462" s="127"/>
      <c r="AF462" s="151"/>
      <c r="AG462" s="127"/>
      <c r="AH462" s="127"/>
    </row>
    <row r="463" spans="1:34" x14ac:dyDescent="0.3">
      <c r="A463" s="124"/>
      <c r="B463" s="170"/>
      <c r="C463" s="151"/>
      <c r="D463" s="126"/>
      <c r="E463" s="151"/>
      <c r="F463" s="127"/>
      <c r="G463" s="151"/>
      <c r="H463" s="127"/>
      <c r="I463" s="151"/>
      <c r="J463" s="127"/>
      <c r="K463" s="151"/>
      <c r="L463" s="127"/>
      <c r="M463" s="151"/>
      <c r="N463" s="127"/>
      <c r="O463" s="127"/>
      <c r="P463" s="151"/>
      <c r="Q463" s="127"/>
      <c r="R463" s="127"/>
      <c r="S463" s="170"/>
      <c r="T463" s="126"/>
      <c r="U463" s="151"/>
      <c r="V463" s="127"/>
      <c r="W463" s="127"/>
      <c r="X463" s="151"/>
      <c r="Y463" s="127"/>
      <c r="Z463" s="127"/>
      <c r="AA463" s="151"/>
      <c r="AB463" s="127"/>
      <c r="AC463" s="151"/>
      <c r="AD463" s="127"/>
      <c r="AE463" s="127"/>
      <c r="AF463" s="151"/>
      <c r="AG463" s="127"/>
      <c r="AH463" s="127"/>
    </row>
    <row r="464" spans="1:34" x14ac:dyDescent="0.3">
      <c r="A464" s="124"/>
      <c r="B464" s="170"/>
      <c r="C464" s="151"/>
      <c r="D464" s="126"/>
      <c r="E464" s="151"/>
      <c r="F464" s="127"/>
      <c r="G464" s="151"/>
      <c r="H464" s="127"/>
      <c r="I464" s="151"/>
      <c r="J464" s="127"/>
      <c r="K464" s="151"/>
      <c r="L464" s="127"/>
      <c r="M464" s="151"/>
      <c r="N464" s="127"/>
      <c r="O464" s="127"/>
      <c r="P464" s="151"/>
      <c r="Q464" s="127"/>
      <c r="R464" s="127"/>
      <c r="S464" s="170"/>
      <c r="T464" s="126"/>
      <c r="U464" s="151"/>
      <c r="V464" s="127"/>
      <c r="W464" s="127"/>
      <c r="X464" s="151"/>
      <c r="Y464" s="127"/>
      <c r="Z464" s="127"/>
      <c r="AA464" s="151"/>
      <c r="AB464" s="127"/>
      <c r="AC464" s="151"/>
      <c r="AD464" s="127"/>
      <c r="AE464" s="127"/>
      <c r="AF464" s="151"/>
      <c r="AG464" s="127"/>
      <c r="AH464" s="127"/>
    </row>
    <row r="465" spans="1:34" x14ac:dyDescent="0.3">
      <c r="A465" s="124"/>
      <c r="B465" s="170"/>
      <c r="C465" s="151"/>
      <c r="D465" s="126"/>
      <c r="E465" s="151"/>
      <c r="F465" s="127"/>
      <c r="G465" s="151"/>
      <c r="H465" s="127"/>
      <c r="I465" s="151"/>
      <c r="J465" s="127"/>
      <c r="K465" s="151"/>
      <c r="L465" s="127"/>
      <c r="M465" s="151"/>
      <c r="N465" s="127"/>
      <c r="O465" s="127"/>
      <c r="P465" s="151"/>
      <c r="Q465" s="127"/>
      <c r="R465" s="127"/>
      <c r="S465" s="170"/>
      <c r="T465" s="126"/>
      <c r="U465" s="151"/>
      <c r="V465" s="127"/>
      <c r="W465" s="127"/>
      <c r="X465" s="151"/>
      <c r="Y465" s="127"/>
      <c r="Z465" s="127"/>
      <c r="AA465" s="151"/>
      <c r="AB465" s="127"/>
      <c r="AC465" s="151"/>
      <c r="AD465" s="127"/>
      <c r="AE465" s="127"/>
      <c r="AF465" s="151"/>
      <c r="AG465" s="127"/>
      <c r="AH465" s="127"/>
    </row>
    <row r="466" spans="1:34" x14ac:dyDescent="0.3">
      <c r="A466" s="124"/>
      <c r="B466" s="170"/>
      <c r="C466" s="151"/>
      <c r="D466" s="126"/>
      <c r="E466" s="151"/>
      <c r="F466" s="127"/>
      <c r="G466" s="151"/>
      <c r="H466" s="127"/>
      <c r="I466" s="151"/>
      <c r="J466" s="127"/>
      <c r="K466" s="151"/>
      <c r="L466" s="127"/>
      <c r="M466" s="151"/>
      <c r="N466" s="127"/>
      <c r="O466" s="127"/>
      <c r="P466" s="151"/>
      <c r="Q466" s="127"/>
      <c r="R466" s="127"/>
      <c r="S466" s="170"/>
      <c r="T466" s="126"/>
      <c r="U466" s="151"/>
      <c r="V466" s="127"/>
      <c r="W466" s="127"/>
      <c r="X466" s="151"/>
      <c r="Y466" s="127"/>
      <c r="Z466" s="127"/>
      <c r="AA466" s="151"/>
      <c r="AB466" s="127"/>
      <c r="AC466" s="151"/>
      <c r="AD466" s="127"/>
      <c r="AE466" s="127"/>
      <c r="AF466" s="151"/>
      <c r="AG466" s="127"/>
      <c r="AH466" s="127"/>
    </row>
    <row r="467" spans="1:34" x14ac:dyDescent="0.3">
      <c r="A467" s="124"/>
      <c r="B467" s="170"/>
      <c r="C467" s="151"/>
      <c r="D467" s="126"/>
      <c r="E467" s="151"/>
      <c r="F467" s="127"/>
      <c r="G467" s="151"/>
      <c r="H467" s="127"/>
      <c r="I467" s="151"/>
      <c r="J467" s="127"/>
      <c r="K467" s="151"/>
      <c r="L467" s="127"/>
      <c r="M467" s="151"/>
      <c r="N467" s="127"/>
      <c r="O467" s="127"/>
      <c r="P467" s="151"/>
      <c r="Q467" s="127"/>
      <c r="R467" s="127"/>
      <c r="S467" s="170"/>
      <c r="T467" s="126"/>
      <c r="U467" s="151"/>
      <c r="V467" s="127"/>
      <c r="W467" s="127"/>
      <c r="X467" s="151"/>
      <c r="Y467" s="127"/>
      <c r="Z467" s="127"/>
      <c r="AA467" s="151"/>
      <c r="AB467" s="127"/>
      <c r="AC467" s="151"/>
      <c r="AD467" s="127"/>
      <c r="AE467" s="127"/>
      <c r="AF467" s="151"/>
      <c r="AG467" s="127"/>
      <c r="AH467" s="127"/>
    </row>
    <row r="468" spans="1:34" x14ac:dyDescent="0.3">
      <c r="A468" s="124"/>
      <c r="B468" s="170"/>
      <c r="C468" s="151"/>
      <c r="D468" s="126"/>
      <c r="E468" s="151"/>
      <c r="F468" s="127"/>
      <c r="G468" s="151"/>
      <c r="H468" s="127"/>
      <c r="I468" s="151"/>
      <c r="J468" s="127"/>
      <c r="K468" s="151"/>
      <c r="L468" s="127"/>
      <c r="M468" s="151"/>
      <c r="N468" s="127"/>
      <c r="O468" s="127"/>
      <c r="P468" s="151"/>
      <c r="Q468" s="127"/>
      <c r="R468" s="127"/>
      <c r="S468" s="170"/>
      <c r="T468" s="126"/>
      <c r="U468" s="151"/>
      <c r="V468" s="127"/>
      <c r="W468" s="127"/>
      <c r="X468" s="151"/>
      <c r="Y468" s="127"/>
      <c r="Z468" s="127"/>
      <c r="AA468" s="151"/>
      <c r="AB468" s="127"/>
      <c r="AC468" s="151"/>
      <c r="AD468" s="127"/>
      <c r="AE468" s="127"/>
      <c r="AF468" s="151"/>
      <c r="AG468" s="127"/>
      <c r="AH468" s="127"/>
    </row>
    <row r="469" spans="1:34" x14ac:dyDescent="0.3">
      <c r="A469" s="124"/>
      <c r="B469" s="170"/>
      <c r="C469" s="151"/>
      <c r="D469" s="126"/>
      <c r="E469" s="151"/>
      <c r="F469" s="127"/>
      <c r="G469" s="151"/>
      <c r="H469" s="127"/>
      <c r="I469" s="151"/>
      <c r="J469" s="127"/>
      <c r="K469" s="151"/>
      <c r="L469" s="127"/>
      <c r="M469" s="151"/>
      <c r="N469" s="127"/>
      <c r="O469" s="127"/>
      <c r="P469" s="151"/>
      <c r="Q469" s="127"/>
      <c r="R469" s="127"/>
      <c r="S469" s="170"/>
      <c r="T469" s="126"/>
      <c r="U469" s="151"/>
      <c r="V469" s="127"/>
      <c r="W469" s="127"/>
      <c r="X469" s="151"/>
      <c r="Y469" s="127"/>
      <c r="Z469" s="127"/>
      <c r="AA469" s="151"/>
      <c r="AB469" s="127"/>
      <c r="AC469" s="151"/>
      <c r="AD469" s="127"/>
      <c r="AE469" s="127"/>
      <c r="AF469" s="151"/>
      <c r="AG469" s="127"/>
      <c r="AH469" s="127"/>
    </row>
    <row r="470" spans="1:34" x14ac:dyDescent="0.3">
      <c r="A470" s="124"/>
      <c r="B470" s="170"/>
      <c r="C470" s="151"/>
      <c r="D470" s="126"/>
      <c r="E470" s="151"/>
      <c r="F470" s="127"/>
      <c r="G470" s="151"/>
      <c r="H470" s="127"/>
      <c r="I470" s="151"/>
      <c r="J470" s="127"/>
      <c r="K470" s="151"/>
      <c r="L470" s="127"/>
      <c r="M470" s="151"/>
      <c r="N470" s="127"/>
      <c r="O470" s="127"/>
      <c r="P470" s="151"/>
      <c r="Q470" s="127"/>
      <c r="R470" s="127"/>
      <c r="S470" s="170"/>
      <c r="T470" s="126"/>
      <c r="U470" s="151"/>
      <c r="V470" s="127"/>
      <c r="W470" s="127"/>
      <c r="X470" s="151"/>
      <c r="Y470" s="127"/>
      <c r="Z470" s="127"/>
      <c r="AA470" s="151"/>
      <c r="AB470" s="127"/>
      <c r="AC470" s="151"/>
      <c r="AD470" s="127"/>
      <c r="AE470" s="127"/>
      <c r="AF470" s="151"/>
      <c r="AG470" s="127"/>
      <c r="AH470" s="127"/>
    </row>
    <row r="471" spans="1:34" x14ac:dyDescent="0.3">
      <c r="A471" s="124"/>
      <c r="B471" s="170"/>
      <c r="C471" s="151"/>
      <c r="D471" s="126"/>
      <c r="E471" s="151"/>
      <c r="F471" s="127"/>
      <c r="G471" s="151"/>
      <c r="H471" s="127"/>
      <c r="I471" s="151"/>
      <c r="J471" s="127"/>
      <c r="K471" s="151"/>
      <c r="L471" s="127"/>
      <c r="M471" s="151"/>
      <c r="N471" s="127"/>
      <c r="O471" s="127"/>
      <c r="P471" s="151"/>
      <c r="Q471" s="127"/>
      <c r="R471" s="127"/>
      <c r="S471" s="170"/>
      <c r="T471" s="126"/>
      <c r="U471" s="151"/>
      <c r="V471" s="127"/>
      <c r="W471" s="127"/>
      <c r="X471" s="151"/>
      <c r="Y471" s="127"/>
      <c r="Z471" s="127"/>
      <c r="AA471" s="151"/>
      <c r="AB471" s="127"/>
      <c r="AC471" s="151"/>
      <c r="AD471" s="127"/>
      <c r="AE471" s="127"/>
      <c r="AF471" s="151"/>
      <c r="AG471" s="127"/>
      <c r="AH471" s="127"/>
    </row>
    <row r="472" spans="1:34" x14ac:dyDescent="0.3">
      <c r="A472" s="124"/>
      <c r="B472" s="170"/>
      <c r="C472" s="151"/>
      <c r="D472" s="126"/>
      <c r="E472" s="151"/>
      <c r="F472" s="127"/>
      <c r="G472" s="151"/>
      <c r="H472" s="127"/>
      <c r="I472" s="151"/>
      <c r="J472" s="127"/>
      <c r="K472" s="151"/>
      <c r="L472" s="127"/>
      <c r="M472" s="151"/>
      <c r="N472" s="127"/>
      <c r="O472" s="127"/>
      <c r="P472" s="151"/>
      <c r="Q472" s="127"/>
      <c r="R472" s="127"/>
      <c r="S472" s="170"/>
      <c r="T472" s="126"/>
      <c r="U472" s="151"/>
      <c r="V472" s="127"/>
      <c r="W472" s="127"/>
      <c r="X472" s="151"/>
      <c r="Y472" s="127"/>
      <c r="Z472" s="127"/>
      <c r="AA472" s="151"/>
      <c r="AB472" s="127"/>
      <c r="AC472" s="151"/>
      <c r="AD472" s="127"/>
      <c r="AE472" s="127"/>
      <c r="AF472" s="151"/>
      <c r="AG472" s="127"/>
      <c r="AH472" s="127"/>
    </row>
    <row r="473" spans="1:34" x14ac:dyDescent="0.3">
      <c r="A473" s="124"/>
      <c r="B473" s="170"/>
      <c r="C473" s="151"/>
      <c r="D473" s="126"/>
      <c r="E473" s="151"/>
      <c r="F473" s="127"/>
      <c r="G473" s="151"/>
      <c r="H473" s="127"/>
      <c r="I473" s="151"/>
      <c r="J473" s="127"/>
      <c r="K473" s="151"/>
      <c r="L473" s="127"/>
      <c r="M473" s="151"/>
      <c r="N473" s="127"/>
      <c r="O473" s="127"/>
      <c r="P473" s="151"/>
      <c r="Q473" s="127"/>
      <c r="R473" s="127"/>
      <c r="S473" s="170"/>
      <c r="T473" s="126"/>
      <c r="U473" s="151"/>
      <c r="V473" s="127"/>
      <c r="W473" s="127"/>
      <c r="X473" s="151"/>
      <c r="Y473" s="127"/>
      <c r="Z473" s="127"/>
      <c r="AA473" s="151"/>
      <c r="AB473" s="127"/>
      <c r="AC473" s="151"/>
      <c r="AD473" s="127"/>
      <c r="AE473" s="127"/>
      <c r="AF473" s="151"/>
      <c r="AG473" s="127"/>
      <c r="AH473" s="127"/>
    </row>
    <row r="474" spans="1:34" x14ac:dyDescent="0.3">
      <c r="A474" s="124"/>
      <c r="B474" s="170"/>
      <c r="C474" s="151"/>
      <c r="D474" s="126"/>
      <c r="E474" s="151"/>
      <c r="F474" s="127"/>
      <c r="G474" s="151"/>
      <c r="H474" s="127"/>
      <c r="I474" s="151"/>
      <c r="J474" s="127"/>
      <c r="K474" s="151"/>
      <c r="L474" s="127"/>
      <c r="M474" s="151"/>
      <c r="N474" s="127"/>
      <c r="O474" s="127"/>
      <c r="P474" s="151"/>
      <c r="Q474" s="127"/>
      <c r="R474" s="127"/>
      <c r="S474" s="170"/>
      <c r="T474" s="126"/>
      <c r="U474" s="151"/>
      <c r="V474" s="127"/>
      <c r="W474" s="127"/>
      <c r="X474" s="151"/>
      <c r="Y474" s="127"/>
      <c r="Z474" s="127"/>
      <c r="AA474" s="151"/>
      <c r="AB474" s="127"/>
      <c r="AC474" s="151"/>
      <c r="AD474" s="127"/>
      <c r="AE474" s="127"/>
      <c r="AF474" s="151"/>
      <c r="AG474" s="127"/>
      <c r="AH474" s="127"/>
    </row>
    <row r="475" spans="1:34" x14ac:dyDescent="0.3">
      <c r="A475" s="124"/>
      <c r="B475" s="170"/>
      <c r="C475" s="151"/>
      <c r="D475" s="126"/>
      <c r="E475" s="151"/>
      <c r="F475" s="127"/>
      <c r="G475" s="151"/>
      <c r="H475" s="127"/>
      <c r="I475" s="151"/>
      <c r="J475" s="127"/>
      <c r="K475" s="151"/>
      <c r="L475" s="127"/>
      <c r="M475" s="151"/>
      <c r="N475" s="127"/>
      <c r="O475" s="127"/>
      <c r="P475" s="151"/>
      <c r="Q475" s="127"/>
      <c r="R475" s="127"/>
      <c r="S475" s="170"/>
      <c r="T475" s="126"/>
      <c r="U475" s="151"/>
      <c r="V475" s="127"/>
      <c r="W475" s="127"/>
      <c r="X475" s="151"/>
      <c r="Y475" s="127"/>
      <c r="Z475" s="127"/>
      <c r="AA475" s="151"/>
      <c r="AB475" s="127"/>
      <c r="AC475" s="151"/>
      <c r="AD475" s="127"/>
      <c r="AE475" s="127"/>
      <c r="AF475" s="151"/>
      <c r="AG475" s="127"/>
      <c r="AH475" s="127"/>
    </row>
    <row r="476" spans="1:34" x14ac:dyDescent="0.3">
      <c r="A476" s="124"/>
      <c r="B476" s="170"/>
      <c r="C476" s="151"/>
      <c r="D476" s="126"/>
      <c r="E476" s="151"/>
      <c r="F476" s="127"/>
      <c r="G476" s="151"/>
      <c r="H476" s="127"/>
      <c r="I476" s="151"/>
      <c r="J476" s="127"/>
      <c r="K476" s="151"/>
      <c r="L476" s="127"/>
      <c r="M476" s="151"/>
      <c r="N476" s="127"/>
      <c r="O476" s="127"/>
      <c r="P476" s="151"/>
      <c r="Q476" s="127"/>
      <c r="R476" s="127"/>
      <c r="S476" s="170"/>
      <c r="T476" s="126"/>
      <c r="U476" s="151"/>
      <c r="V476" s="127"/>
      <c r="W476" s="127"/>
      <c r="X476" s="151"/>
      <c r="Y476" s="127"/>
      <c r="Z476" s="127"/>
      <c r="AA476" s="151"/>
      <c r="AB476" s="127"/>
      <c r="AC476" s="151"/>
      <c r="AD476" s="127"/>
      <c r="AE476" s="127"/>
      <c r="AF476" s="151"/>
      <c r="AG476" s="127"/>
      <c r="AH476" s="127"/>
    </row>
    <row r="477" spans="1:34" x14ac:dyDescent="0.3">
      <c r="A477" s="124"/>
      <c r="B477" s="170"/>
      <c r="C477" s="151"/>
      <c r="D477" s="126"/>
      <c r="E477" s="151"/>
      <c r="F477" s="127"/>
      <c r="G477" s="151"/>
      <c r="H477" s="127"/>
      <c r="I477" s="151"/>
      <c r="J477" s="127"/>
      <c r="K477" s="151"/>
      <c r="L477" s="127"/>
      <c r="M477" s="151"/>
      <c r="N477" s="127"/>
      <c r="O477" s="127"/>
      <c r="P477" s="151"/>
      <c r="Q477" s="127"/>
      <c r="R477" s="127"/>
      <c r="S477" s="170"/>
      <c r="T477" s="126"/>
      <c r="U477" s="151"/>
      <c r="V477" s="127"/>
      <c r="W477" s="127"/>
      <c r="X477" s="151"/>
      <c r="Y477" s="127"/>
      <c r="Z477" s="127"/>
      <c r="AA477" s="151"/>
      <c r="AB477" s="127"/>
      <c r="AC477" s="151"/>
      <c r="AD477" s="127"/>
      <c r="AE477" s="127"/>
      <c r="AF477" s="151"/>
      <c r="AG477" s="127"/>
      <c r="AH477" s="127"/>
    </row>
    <row r="478" spans="1:34" x14ac:dyDescent="0.3">
      <c r="A478" s="124"/>
      <c r="B478" s="170"/>
      <c r="C478" s="151"/>
      <c r="D478" s="126"/>
      <c r="E478" s="151"/>
      <c r="F478" s="127"/>
      <c r="G478" s="151"/>
      <c r="H478" s="127"/>
      <c r="I478" s="151"/>
      <c r="J478" s="127"/>
      <c r="K478" s="151"/>
      <c r="L478" s="127"/>
      <c r="M478" s="151"/>
      <c r="N478" s="127"/>
      <c r="O478" s="127"/>
      <c r="P478" s="151"/>
      <c r="Q478" s="127"/>
      <c r="R478" s="127"/>
      <c r="S478" s="170"/>
      <c r="T478" s="126"/>
      <c r="U478" s="151"/>
      <c r="V478" s="127"/>
      <c r="W478" s="127"/>
      <c r="X478" s="151"/>
      <c r="Y478" s="127"/>
      <c r="Z478" s="127"/>
      <c r="AA478" s="151"/>
      <c r="AB478" s="127"/>
      <c r="AC478" s="151"/>
      <c r="AD478" s="127"/>
      <c r="AE478" s="127"/>
      <c r="AF478" s="151"/>
      <c r="AG478" s="127"/>
      <c r="AH478" s="127"/>
    </row>
    <row r="479" spans="1:34" x14ac:dyDescent="0.3">
      <c r="A479" s="124"/>
      <c r="B479" s="170"/>
      <c r="C479" s="151"/>
      <c r="D479" s="126"/>
      <c r="E479" s="151"/>
      <c r="F479" s="127"/>
      <c r="G479" s="151"/>
      <c r="H479" s="127"/>
      <c r="I479" s="151"/>
      <c r="J479" s="127"/>
      <c r="K479" s="151"/>
      <c r="L479" s="127"/>
      <c r="M479" s="151"/>
      <c r="N479" s="127"/>
      <c r="O479" s="127"/>
      <c r="P479" s="151"/>
      <c r="Q479" s="127"/>
      <c r="R479" s="127"/>
      <c r="S479" s="170"/>
      <c r="T479" s="126"/>
      <c r="U479" s="151"/>
      <c r="V479" s="127"/>
      <c r="W479" s="127"/>
      <c r="X479" s="151"/>
      <c r="Y479" s="127"/>
      <c r="Z479" s="127"/>
      <c r="AA479" s="151"/>
      <c r="AB479" s="127"/>
      <c r="AC479" s="151"/>
      <c r="AD479" s="127"/>
      <c r="AE479" s="127"/>
      <c r="AF479" s="151"/>
      <c r="AG479" s="127"/>
      <c r="AH479" s="127"/>
    </row>
    <row r="480" spans="1:34" x14ac:dyDescent="0.3">
      <c r="A480" s="124"/>
      <c r="B480" s="170"/>
      <c r="C480" s="151"/>
      <c r="D480" s="126"/>
      <c r="E480" s="151"/>
      <c r="F480" s="127"/>
      <c r="G480" s="151"/>
      <c r="H480" s="127"/>
      <c r="I480" s="151"/>
      <c r="J480" s="127"/>
      <c r="K480" s="151"/>
      <c r="L480" s="127"/>
      <c r="M480" s="151"/>
      <c r="N480" s="127"/>
      <c r="O480" s="127"/>
      <c r="P480" s="151"/>
      <c r="Q480" s="127"/>
      <c r="R480" s="127"/>
      <c r="S480" s="170"/>
      <c r="T480" s="126"/>
      <c r="U480" s="151"/>
      <c r="V480" s="127"/>
      <c r="W480" s="127"/>
      <c r="X480" s="151"/>
      <c r="Y480" s="127"/>
      <c r="Z480" s="127"/>
      <c r="AA480" s="151"/>
      <c r="AB480" s="127"/>
      <c r="AC480" s="151"/>
      <c r="AD480" s="127"/>
      <c r="AE480" s="127"/>
      <c r="AF480" s="151"/>
      <c r="AG480" s="127"/>
      <c r="AH480" s="127"/>
    </row>
    <row r="481" spans="1:34" x14ac:dyDescent="0.3">
      <c r="A481" s="124"/>
      <c r="B481" s="170"/>
      <c r="C481" s="151"/>
      <c r="D481" s="126"/>
      <c r="E481" s="151"/>
      <c r="F481" s="127"/>
      <c r="G481" s="151"/>
      <c r="H481" s="127"/>
      <c r="I481" s="151"/>
      <c r="J481" s="127"/>
      <c r="K481" s="151"/>
      <c r="L481" s="127"/>
      <c r="M481" s="151"/>
      <c r="N481" s="127"/>
      <c r="O481" s="127"/>
      <c r="P481" s="151"/>
      <c r="Q481" s="127"/>
      <c r="R481" s="127"/>
      <c r="S481" s="170"/>
      <c r="T481" s="126"/>
      <c r="U481" s="151"/>
      <c r="V481" s="127"/>
      <c r="W481" s="127"/>
      <c r="X481" s="151"/>
      <c r="Y481" s="127"/>
      <c r="Z481" s="127"/>
      <c r="AA481" s="151"/>
      <c r="AB481" s="127"/>
      <c r="AC481" s="151"/>
      <c r="AD481" s="127"/>
      <c r="AE481" s="127"/>
      <c r="AF481" s="151"/>
      <c r="AG481" s="127"/>
      <c r="AH481" s="127"/>
    </row>
    <row r="482" spans="1:34" x14ac:dyDescent="0.3">
      <c r="A482" s="124"/>
      <c r="B482" s="170"/>
      <c r="C482" s="151"/>
      <c r="D482" s="126"/>
      <c r="E482" s="151"/>
      <c r="F482" s="127"/>
      <c r="G482" s="151"/>
      <c r="H482" s="127"/>
      <c r="I482" s="151"/>
      <c r="J482" s="127"/>
      <c r="K482" s="151"/>
      <c r="L482" s="127"/>
      <c r="M482" s="151"/>
      <c r="N482" s="127"/>
      <c r="O482" s="127"/>
      <c r="P482" s="151"/>
      <c r="Q482" s="127"/>
      <c r="R482" s="127"/>
      <c r="S482" s="170"/>
      <c r="T482" s="126"/>
      <c r="U482" s="151"/>
      <c r="V482" s="127"/>
      <c r="W482" s="127"/>
      <c r="X482" s="151"/>
      <c r="Y482" s="127"/>
      <c r="Z482" s="127"/>
      <c r="AA482" s="151"/>
      <c r="AB482" s="127"/>
      <c r="AC482" s="151"/>
      <c r="AD482" s="127"/>
      <c r="AE482" s="127"/>
      <c r="AF482" s="151"/>
      <c r="AG482" s="127"/>
      <c r="AH482" s="127"/>
    </row>
    <row r="483" spans="1:34" x14ac:dyDescent="0.3">
      <c r="A483" s="124"/>
      <c r="B483" s="170"/>
      <c r="C483" s="151"/>
      <c r="D483" s="126"/>
      <c r="E483" s="151"/>
      <c r="F483" s="127"/>
      <c r="G483" s="151"/>
      <c r="H483" s="127"/>
      <c r="I483" s="151"/>
      <c r="J483" s="127"/>
      <c r="K483" s="151"/>
      <c r="L483" s="127"/>
      <c r="M483" s="151"/>
      <c r="N483" s="127"/>
      <c r="O483" s="127"/>
      <c r="P483" s="151"/>
      <c r="Q483" s="127"/>
      <c r="R483" s="127"/>
      <c r="S483" s="170"/>
      <c r="T483" s="126"/>
      <c r="U483" s="151"/>
      <c r="V483" s="127"/>
      <c r="W483" s="127"/>
      <c r="X483" s="151"/>
      <c r="Y483" s="127"/>
      <c r="Z483" s="127"/>
      <c r="AA483" s="151"/>
      <c r="AB483" s="127"/>
      <c r="AC483" s="151"/>
      <c r="AD483" s="127"/>
      <c r="AE483" s="127"/>
      <c r="AF483" s="151"/>
      <c r="AG483" s="127"/>
      <c r="AH483" s="127"/>
    </row>
    <row r="484" spans="1:34" x14ac:dyDescent="0.3">
      <c r="A484" s="124"/>
      <c r="B484" s="170"/>
      <c r="C484" s="151"/>
      <c r="D484" s="126"/>
      <c r="E484" s="151"/>
      <c r="F484" s="127"/>
      <c r="G484" s="151"/>
      <c r="H484" s="127"/>
      <c r="I484" s="151"/>
      <c r="J484" s="127"/>
      <c r="K484" s="151"/>
      <c r="L484" s="127"/>
      <c r="M484" s="151"/>
      <c r="N484" s="127"/>
      <c r="O484" s="127"/>
      <c r="P484" s="151"/>
      <c r="Q484" s="127"/>
      <c r="R484" s="127"/>
      <c r="S484" s="170"/>
      <c r="T484" s="126"/>
      <c r="U484" s="151"/>
      <c r="V484" s="127"/>
      <c r="W484" s="127"/>
      <c r="X484" s="151"/>
      <c r="Y484" s="127"/>
      <c r="Z484" s="127"/>
      <c r="AA484" s="151"/>
      <c r="AB484" s="127"/>
      <c r="AC484" s="151"/>
      <c r="AD484" s="127"/>
      <c r="AE484" s="127"/>
      <c r="AF484" s="151"/>
      <c r="AG484" s="127"/>
      <c r="AH484" s="127"/>
    </row>
    <row r="485" spans="1:34" x14ac:dyDescent="0.3">
      <c r="A485" s="124"/>
      <c r="B485" s="170"/>
      <c r="C485" s="151"/>
      <c r="D485" s="126"/>
      <c r="E485" s="151"/>
      <c r="F485" s="127"/>
      <c r="G485" s="151"/>
      <c r="H485" s="127"/>
      <c r="I485" s="151"/>
      <c r="J485" s="127"/>
      <c r="K485" s="151"/>
      <c r="L485" s="127"/>
      <c r="M485" s="151"/>
      <c r="N485" s="127"/>
      <c r="O485" s="127"/>
      <c r="P485" s="151"/>
      <c r="Q485" s="127"/>
      <c r="R485" s="127"/>
      <c r="S485" s="170"/>
      <c r="T485" s="126"/>
      <c r="U485" s="151"/>
      <c r="V485" s="127"/>
      <c r="W485" s="127"/>
      <c r="X485" s="151"/>
      <c r="Y485" s="127"/>
      <c r="Z485" s="127"/>
      <c r="AA485" s="151"/>
      <c r="AB485" s="127"/>
      <c r="AC485" s="151"/>
      <c r="AD485" s="127"/>
      <c r="AE485" s="127"/>
      <c r="AF485" s="151"/>
      <c r="AG485" s="127"/>
      <c r="AH485" s="127"/>
    </row>
    <row r="486" spans="1:34" x14ac:dyDescent="0.3">
      <c r="A486" s="124"/>
      <c r="B486" s="170"/>
      <c r="C486" s="151"/>
      <c r="D486" s="126"/>
      <c r="E486" s="151"/>
      <c r="F486" s="127"/>
      <c r="G486" s="151"/>
      <c r="H486" s="127"/>
      <c r="I486" s="151"/>
      <c r="J486" s="127"/>
      <c r="K486" s="151"/>
      <c r="L486" s="127"/>
      <c r="M486" s="151"/>
      <c r="N486" s="127"/>
      <c r="O486" s="127"/>
      <c r="P486" s="151"/>
      <c r="Q486" s="127"/>
      <c r="R486" s="127"/>
      <c r="S486" s="170"/>
      <c r="T486" s="126"/>
      <c r="U486" s="151"/>
      <c r="V486" s="127"/>
      <c r="W486" s="127"/>
      <c r="X486" s="151"/>
      <c r="Y486" s="127"/>
      <c r="Z486" s="127"/>
      <c r="AA486" s="151"/>
      <c r="AB486" s="127"/>
      <c r="AC486" s="151"/>
      <c r="AD486" s="127"/>
      <c r="AE486" s="127"/>
      <c r="AF486" s="151"/>
      <c r="AG486" s="127"/>
      <c r="AH486" s="127"/>
    </row>
    <row r="487" spans="1:34" x14ac:dyDescent="0.3">
      <c r="A487" s="124"/>
      <c r="B487" s="170"/>
      <c r="C487" s="151"/>
      <c r="D487" s="126"/>
      <c r="E487" s="151"/>
      <c r="F487" s="127"/>
      <c r="G487" s="151"/>
      <c r="H487" s="127"/>
      <c r="I487" s="151"/>
      <c r="J487" s="127"/>
      <c r="K487" s="151"/>
      <c r="L487" s="127"/>
      <c r="M487" s="151"/>
      <c r="N487" s="127"/>
      <c r="O487" s="127"/>
      <c r="P487" s="151"/>
      <c r="Q487" s="127"/>
      <c r="R487" s="127"/>
      <c r="S487" s="170"/>
      <c r="T487" s="126"/>
      <c r="U487" s="151"/>
      <c r="V487" s="127"/>
      <c r="W487" s="127"/>
      <c r="X487" s="151"/>
      <c r="Y487" s="127"/>
      <c r="Z487" s="127"/>
      <c r="AA487" s="151"/>
      <c r="AB487" s="127"/>
      <c r="AC487" s="151"/>
      <c r="AD487" s="127"/>
      <c r="AE487" s="127"/>
      <c r="AF487" s="151"/>
      <c r="AG487" s="127"/>
      <c r="AH487" s="127"/>
    </row>
    <row r="488" spans="1:34" x14ac:dyDescent="0.3">
      <c r="A488" s="124"/>
      <c r="B488" s="170"/>
      <c r="C488" s="151"/>
      <c r="D488" s="126"/>
      <c r="E488" s="151"/>
      <c r="F488" s="127"/>
      <c r="G488" s="151"/>
      <c r="H488" s="127"/>
      <c r="I488" s="151"/>
      <c r="J488" s="127"/>
      <c r="K488" s="151"/>
      <c r="L488" s="127"/>
      <c r="M488" s="151"/>
      <c r="N488" s="127"/>
      <c r="O488" s="127"/>
      <c r="P488" s="151"/>
      <c r="Q488" s="127"/>
      <c r="R488" s="127"/>
      <c r="S488" s="170"/>
      <c r="T488" s="126"/>
      <c r="U488" s="151"/>
      <c r="V488" s="127"/>
      <c r="W488" s="127"/>
      <c r="X488" s="151"/>
      <c r="Y488" s="127"/>
      <c r="Z488" s="127"/>
      <c r="AA488" s="151"/>
      <c r="AB488" s="127"/>
      <c r="AC488" s="151"/>
      <c r="AD488" s="127"/>
      <c r="AE488" s="127"/>
      <c r="AF488" s="151"/>
      <c r="AG488" s="127"/>
      <c r="AH488" s="127"/>
    </row>
    <row r="489" spans="1:34" x14ac:dyDescent="0.3">
      <c r="A489" s="124"/>
      <c r="B489" s="170"/>
      <c r="C489" s="151"/>
      <c r="D489" s="126"/>
      <c r="E489" s="151"/>
      <c r="F489" s="127"/>
      <c r="G489" s="151"/>
      <c r="H489" s="127"/>
      <c r="I489" s="151"/>
      <c r="J489" s="127"/>
      <c r="K489" s="151"/>
      <c r="L489" s="127"/>
      <c r="M489" s="151"/>
      <c r="N489" s="127"/>
      <c r="O489" s="127"/>
      <c r="P489" s="151"/>
      <c r="Q489" s="127"/>
      <c r="R489" s="127"/>
      <c r="S489" s="170"/>
      <c r="T489" s="126"/>
      <c r="U489" s="151"/>
      <c r="V489" s="127"/>
      <c r="W489" s="127"/>
      <c r="X489" s="151"/>
      <c r="Y489" s="127"/>
      <c r="Z489" s="127"/>
      <c r="AA489" s="151"/>
      <c r="AB489" s="127"/>
      <c r="AC489" s="151"/>
      <c r="AD489" s="127"/>
      <c r="AE489" s="127"/>
      <c r="AF489" s="151"/>
      <c r="AG489" s="127"/>
      <c r="AH489" s="127"/>
    </row>
    <row r="490" spans="1:34" x14ac:dyDescent="0.3">
      <c r="A490" s="124"/>
      <c r="B490" s="170"/>
      <c r="C490" s="151"/>
      <c r="D490" s="126"/>
      <c r="E490" s="151"/>
      <c r="F490" s="127"/>
      <c r="G490" s="151"/>
      <c r="H490" s="127"/>
      <c r="I490" s="151"/>
      <c r="J490" s="127"/>
      <c r="K490" s="151"/>
      <c r="L490" s="127"/>
      <c r="M490" s="151"/>
      <c r="N490" s="127"/>
      <c r="O490" s="127"/>
      <c r="P490" s="151"/>
      <c r="Q490" s="127"/>
      <c r="R490" s="127"/>
      <c r="S490" s="170"/>
      <c r="T490" s="126"/>
      <c r="U490" s="151"/>
      <c r="V490" s="127"/>
      <c r="W490" s="127"/>
      <c r="X490" s="151"/>
      <c r="Y490" s="127"/>
      <c r="Z490" s="127"/>
      <c r="AA490" s="151"/>
      <c r="AB490" s="127"/>
      <c r="AC490" s="151"/>
      <c r="AD490" s="127"/>
      <c r="AE490" s="127"/>
      <c r="AF490" s="151"/>
      <c r="AG490" s="127"/>
      <c r="AH490" s="127"/>
    </row>
    <row r="491" spans="1:34" x14ac:dyDescent="0.3">
      <c r="A491" s="124"/>
      <c r="B491" s="170"/>
      <c r="C491" s="151"/>
      <c r="D491" s="126"/>
      <c r="E491" s="151"/>
      <c r="F491" s="127"/>
      <c r="G491" s="151"/>
      <c r="H491" s="127"/>
      <c r="I491" s="151"/>
      <c r="J491" s="127"/>
      <c r="K491" s="151"/>
      <c r="L491" s="127"/>
      <c r="M491" s="151"/>
      <c r="N491" s="127"/>
      <c r="O491" s="127"/>
      <c r="P491" s="151"/>
      <c r="Q491" s="127"/>
      <c r="R491" s="127"/>
      <c r="S491" s="170"/>
      <c r="T491" s="126"/>
      <c r="U491" s="151"/>
      <c r="V491" s="127"/>
      <c r="W491" s="127"/>
      <c r="X491" s="151"/>
      <c r="Y491" s="127"/>
      <c r="Z491" s="127"/>
      <c r="AA491" s="151"/>
      <c r="AB491" s="127"/>
      <c r="AC491" s="151"/>
      <c r="AD491" s="127"/>
      <c r="AE491" s="127"/>
      <c r="AF491" s="151"/>
      <c r="AG491" s="127"/>
      <c r="AH491" s="127"/>
    </row>
    <row r="492" spans="1:34" x14ac:dyDescent="0.3">
      <c r="A492" s="124"/>
      <c r="B492" s="170"/>
      <c r="C492" s="151"/>
      <c r="D492" s="126"/>
      <c r="E492" s="151"/>
      <c r="F492" s="127"/>
      <c r="G492" s="151"/>
      <c r="H492" s="127"/>
      <c r="I492" s="151"/>
      <c r="J492" s="127"/>
      <c r="K492" s="151"/>
      <c r="L492" s="127"/>
      <c r="M492" s="151"/>
      <c r="N492" s="127"/>
      <c r="O492" s="127"/>
      <c r="P492" s="151"/>
      <c r="Q492" s="127"/>
      <c r="R492" s="127"/>
      <c r="S492" s="170"/>
      <c r="T492" s="126"/>
      <c r="U492" s="151"/>
      <c r="V492" s="127"/>
      <c r="W492" s="127"/>
      <c r="X492" s="151"/>
      <c r="Y492" s="127"/>
      <c r="Z492" s="127"/>
      <c r="AA492" s="151"/>
      <c r="AB492" s="127"/>
      <c r="AC492" s="151"/>
      <c r="AD492" s="127"/>
      <c r="AE492" s="127"/>
      <c r="AF492" s="151"/>
      <c r="AG492" s="127"/>
      <c r="AH492" s="127"/>
    </row>
    <row r="493" spans="1:34" x14ac:dyDescent="0.3">
      <c r="A493" s="124"/>
      <c r="B493" s="170"/>
      <c r="C493" s="151"/>
      <c r="D493" s="126"/>
      <c r="E493" s="151"/>
      <c r="F493" s="127"/>
      <c r="G493" s="151"/>
      <c r="H493" s="127"/>
      <c r="I493" s="151"/>
      <c r="J493" s="127"/>
      <c r="K493" s="151"/>
      <c r="L493" s="127"/>
      <c r="M493" s="151"/>
      <c r="N493" s="127"/>
      <c r="O493" s="127"/>
      <c r="P493" s="151"/>
      <c r="Q493" s="127"/>
      <c r="R493" s="127"/>
      <c r="S493" s="170"/>
      <c r="T493" s="126"/>
      <c r="U493" s="151"/>
      <c r="V493" s="127"/>
      <c r="W493" s="127"/>
      <c r="X493" s="151"/>
      <c r="Y493" s="127"/>
      <c r="Z493" s="127"/>
      <c r="AA493" s="151"/>
      <c r="AB493" s="127"/>
      <c r="AC493" s="151"/>
      <c r="AD493" s="127"/>
      <c r="AE493" s="127"/>
      <c r="AF493" s="151"/>
      <c r="AG493" s="127"/>
      <c r="AH493" s="127"/>
    </row>
    <row r="494" spans="1:34" x14ac:dyDescent="0.3">
      <c r="A494" s="124"/>
      <c r="B494" s="170"/>
      <c r="C494" s="151"/>
      <c r="D494" s="126"/>
      <c r="E494" s="151"/>
      <c r="F494" s="127"/>
      <c r="G494" s="151"/>
      <c r="H494" s="127"/>
      <c r="I494" s="151"/>
      <c r="J494" s="127"/>
      <c r="K494" s="151"/>
      <c r="L494" s="127"/>
      <c r="M494" s="151"/>
      <c r="N494" s="127"/>
      <c r="O494" s="127"/>
      <c r="P494" s="151"/>
      <c r="Q494" s="127"/>
      <c r="R494" s="127"/>
      <c r="S494" s="170"/>
      <c r="T494" s="126"/>
      <c r="U494" s="151"/>
      <c r="V494" s="127"/>
      <c r="W494" s="127"/>
      <c r="X494" s="151"/>
      <c r="Y494" s="127"/>
      <c r="Z494" s="127"/>
      <c r="AA494" s="151"/>
      <c r="AB494" s="127"/>
      <c r="AC494" s="151"/>
      <c r="AD494" s="127"/>
      <c r="AE494" s="127"/>
      <c r="AF494" s="151"/>
      <c r="AG494" s="127"/>
      <c r="AH494" s="127"/>
    </row>
    <row r="495" spans="1:34" x14ac:dyDescent="0.3">
      <c r="A495" s="124"/>
      <c r="B495" s="170"/>
      <c r="C495" s="151"/>
      <c r="D495" s="126"/>
      <c r="E495" s="151"/>
      <c r="F495" s="127"/>
      <c r="G495" s="151"/>
      <c r="H495" s="127"/>
      <c r="I495" s="151"/>
      <c r="J495" s="127"/>
      <c r="K495" s="151"/>
      <c r="L495" s="127"/>
      <c r="M495" s="151"/>
      <c r="N495" s="127"/>
      <c r="O495" s="127"/>
      <c r="P495" s="151"/>
      <c r="Q495" s="127"/>
      <c r="R495" s="127"/>
      <c r="S495" s="170"/>
      <c r="T495" s="126"/>
      <c r="U495" s="151"/>
      <c r="V495" s="127"/>
      <c r="W495" s="127"/>
      <c r="X495" s="151"/>
      <c r="Y495" s="127"/>
      <c r="Z495" s="127"/>
      <c r="AA495" s="151"/>
      <c r="AB495" s="127"/>
      <c r="AC495" s="151"/>
      <c r="AD495" s="127"/>
      <c r="AE495" s="127"/>
      <c r="AF495" s="151"/>
      <c r="AG495" s="127"/>
      <c r="AH495" s="127"/>
    </row>
    <row r="496" spans="1:34" x14ac:dyDescent="0.3">
      <c r="A496" s="124"/>
      <c r="B496" s="170"/>
      <c r="C496" s="151"/>
      <c r="D496" s="126"/>
      <c r="E496" s="151"/>
      <c r="F496" s="127"/>
      <c r="G496" s="151"/>
      <c r="H496" s="127"/>
      <c r="I496" s="151"/>
      <c r="J496" s="127"/>
      <c r="K496" s="151"/>
      <c r="L496" s="127"/>
      <c r="M496" s="151"/>
      <c r="N496" s="127"/>
      <c r="O496" s="127"/>
      <c r="P496" s="151"/>
      <c r="Q496" s="127"/>
      <c r="R496" s="127"/>
      <c r="S496" s="170"/>
      <c r="T496" s="126"/>
      <c r="U496" s="151"/>
      <c r="V496" s="127"/>
      <c r="W496" s="127"/>
      <c r="X496" s="151"/>
      <c r="Y496" s="127"/>
      <c r="Z496" s="127"/>
      <c r="AA496" s="151"/>
      <c r="AB496" s="127"/>
      <c r="AC496" s="151"/>
      <c r="AD496" s="127"/>
      <c r="AE496" s="127"/>
      <c r="AF496" s="151"/>
      <c r="AG496" s="127"/>
      <c r="AH496" s="127"/>
    </row>
    <row r="497" spans="1:34" x14ac:dyDescent="0.3">
      <c r="A497" s="124"/>
      <c r="B497" s="170"/>
      <c r="C497" s="151"/>
      <c r="D497" s="126"/>
      <c r="E497" s="151"/>
      <c r="F497" s="127"/>
      <c r="G497" s="151"/>
      <c r="H497" s="127"/>
      <c r="I497" s="151"/>
      <c r="J497" s="127"/>
      <c r="K497" s="151"/>
      <c r="L497" s="127"/>
      <c r="M497" s="151"/>
      <c r="N497" s="127"/>
      <c r="O497" s="127"/>
      <c r="P497" s="151"/>
      <c r="Q497" s="127"/>
      <c r="R497" s="127"/>
      <c r="S497" s="170"/>
      <c r="T497" s="126"/>
      <c r="U497" s="151"/>
      <c r="V497" s="127"/>
      <c r="W497" s="127"/>
      <c r="X497" s="151"/>
      <c r="Y497" s="127"/>
      <c r="Z497" s="127"/>
      <c r="AA497" s="151"/>
      <c r="AB497" s="127"/>
      <c r="AC497" s="151"/>
      <c r="AD497" s="127"/>
      <c r="AE497" s="127"/>
      <c r="AF497" s="151"/>
      <c r="AG497" s="127"/>
      <c r="AH497" s="127"/>
    </row>
    <row r="498" spans="1:34" x14ac:dyDescent="0.3">
      <c r="A498" s="124"/>
      <c r="B498" s="170"/>
      <c r="C498" s="151"/>
      <c r="D498" s="126"/>
      <c r="E498" s="151"/>
      <c r="F498" s="127"/>
      <c r="G498" s="151"/>
      <c r="H498" s="127"/>
      <c r="I498" s="151"/>
      <c r="J498" s="127"/>
      <c r="K498" s="151"/>
      <c r="L498" s="127"/>
      <c r="M498" s="151"/>
      <c r="N498" s="127"/>
      <c r="O498" s="127"/>
      <c r="P498" s="151"/>
      <c r="Q498" s="127"/>
      <c r="R498" s="127"/>
      <c r="S498" s="170"/>
      <c r="T498" s="126"/>
      <c r="U498" s="151"/>
      <c r="V498" s="127"/>
      <c r="W498" s="127"/>
      <c r="X498" s="151"/>
      <c r="Y498" s="127"/>
      <c r="Z498" s="127"/>
      <c r="AA498" s="151"/>
      <c r="AB498" s="127"/>
      <c r="AC498" s="151"/>
      <c r="AD498" s="127"/>
      <c r="AE498" s="127"/>
      <c r="AF498" s="151"/>
      <c r="AG498" s="127"/>
      <c r="AH498" s="127"/>
    </row>
    <row r="499" spans="1:34" x14ac:dyDescent="0.3">
      <c r="A499" s="124"/>
      <c r="B499" s="170"/>
      <c r="C499" s="151"/>
      <c r="D499" s="126"/>
      <c r="E499" s="151"/>
      <c r="F499" s="127"/>
      <c r="G499" s="151"/>
      <c r="H499" s="127"/>
      <c r="I499" s="151"/>
      <c r="J499" s="127"/>
      <c r="K499" s="151"/>
      <c r="L499" s="127"/>
      <c r="M499" s="151"/>
      <c r="N499" s="127"/>
      <c r="O499" s="127"/>
      <c r="P499" s="151"/>
      <c r="Q499" s="127"/>
      <c r="R499" s="127"/>
      <c r="S499" s="170"/>
      <c r="T499" s="126"/>
      <c r="U499" s="151"/>
      <c r="V499" s="127"/>
      <c r="W499" s="127"/>
      <c r="X499" s="151"/>
      <c r="Y499" s="127"/>
      <c r="Z499" s="127"/>
      <c r="AA499" s="151"/>
      <c r="AB499" s="127"/>
      <c r="AC499" s="151"/>
      <c r="AD499" s="127"/>
      <c r="AE499" s="127"/>
      <c r="AF499" s="151"/>
      <c r="AG499" s="127"/>
      <c r="AH499" s="127"/>
    </row>
    <row r="500" spans="1:34" x14ac:dyDescent="0.3">
      <c r="A500" s="124"/>
      <c r="B500" s="170"/>
      <c r="C500" s="151"/>
      <c r="D500" s="126"/>
      <c r="E500" s="151"/>
      <c r="F500" s="127"/>
      <c r="G500" s="151"/>
      <c r="H500" s="127"/>
      <c r="I500" s="151"/>
      <c r="J500" s="127"/>
      <c r="K500" s="151"/>
      <c r="L500" s="127"/>
      <c r="M500" s="151"/>
      <c r="N500" s="127"/>
      <c r="O500" s="127"/>
      <c r="P500" s="151"/>
      <c r="Q500" s="127"/>
      <c r="R500" s="127"/>
      <c r="S500" s="170"/>
      <c r="T500" s="126"/>
      <c r="U500" s="151"/>
      <c r="V500" s="127"/>
      <c r="W500" s="127"/>
      <c r="X500" s="151"/>
      <c r="Y500" s="127"/>
      <c r="Z500" s="127"/>
      <c r="AA500" s="151"/>
      <c r="AB500" s="127"/>
      <c r="AC500" s="151"/>
      <c r="AD500" s="127"/>
      <c r="AE500" s="127"/>
      <c r="AF500" s="151"/>
      <c r="AG500" s="127"/>
      <c r="AH500" s="127"/>
    </row>
    <row r="501" spans="1:34" x14ac:dyDescent="0.3">
      <c r="A501" s="124"/>
      <c r="B501" s="170"/>
      <c r="C501" s="151"/>
      <c r="D501" s="126"/>
      <c r="E501" s="151"/>
      <c r="F501" s="127"/>
      <c r="G501" s="151"/>
      <c r="H501" s="127"/>
      <c r="I501" s="151"/>
      <c r="J501" s="127"/>
      <c r="K501" s="151"/>
      <c r="L501" s="127"/>
      <c r="M501" s="151"/>
      <c r="N501" s="127"/>
      <c r="O501" s="127"/>
      <c r="P501" s="151"/>
      <c r="Q501" s="127"/>
      <c r="R501" s="127"/>
      <c r="S501" s="170"/>
      <c r="T501" s="126"/>
      <c r="U501" s="151"/>
      <c r="V501" s="127"/>
      <c r="W501" s="127"/>
      <c r="X501" s="151"/>
      <c r="Y501" s="127"/>
      <c r="Z501" s="127"/>
      <c r="AA501" s="151"/>
      <c r="AB501" s="127"/>
      <c r="AC501" s="151"/>
      <c r="AD501" s="127"/>
      <c r="AE501" s="127"/>
      <c r="AF501" s="151"/>
      <c r="AG501" s="127"/>
      <c r="AH501" s="127"/>
    </row>
    <row r="502" spans="1:34" x14ac:dyDescent="0.3">
      <c r="A502" s="124"/>
      <c r="B502" s="170"/>
      <c r="C502" s="151"/>
      <c r="D502" s="126"/>
      <c r="E502" s="151"/>
      <c r="F502" s="127"/>
      <c r="G502" s="151"/>
      <c r="H502" s="127"/>
      <c r="I502" s="151"/>
      <c r="J502" s="127"/>
      <c r="K502" s="151"/>
      <c r="L502" s="127"/>
      <c r="M502" s="151"/>
      <c r="N502" s="127"/>
      <c r="O502" s="127"/>
      <c r="P502" s="151"/>
      <c r="Q502" s="127"/>
      <c r="R502" s="127"/>
      <c r="S502" s="170"/>
      <c r="T502" s="126"/>
      <c r="U502" s="151"/>
      <c r="V502" s="127"/>
      <c r="W502" s="127"/>
      <c r="X502" s="151"/>
      <c r="Y502" s="127"/>
      <c r="Z502" s="127"/>
      <c r="AA502" s="151"/>
      <c r="AB502" s="127"/>
      <c r="AC502" s="151"/>
      <c r="AD502" s="127"/>
      <c r="AE502" s="127"/>
      <c r="AF502" s="151"/>
      <c r="AG502" s="127"/>
      <c r="AH502" s="127"/>
    </row>
    <row r="503" spans="1:34" x14ac:dyDescent="0.3">
      <c r="A503" s="124"/>
      <c r="B503" s="170"/>
      <c r="C503" s="151"/>
      <c r="D503" s="126"/>
      <c r="E503" s="151"/>
      <c r="F503" s="127"/>
      <c r="G503" s="151"/>
      <c r="H503" s="127"/>
      <c r="I503" s="151"/>
      <c r="J503" s="127"/>
      <c r="K503" s="151"/>
      <c r="L503" s="127"/>
      <c r="M503" s="151"/>
      <c r="N503" s="127"/>
      <c r="O503" s="127"/>
      <c r="P503" s="151"/>
      <c r="Q503" s="127"/>
      <c r="R503" s="127"/>
      <c r="S503" s="170"/>
      <c r="T503" s="126"/>
      <c r="U503" s="151"/>
      <c r="V503" s="127"/>
      <c r="W503" s="127"/>
      <c r="X503" s="151"/>
      <c r="Y503" s="127"/>
      <c r="Z503" s="127"/>
      <c r="AA503" s="151"/>
      <c r="AB503" s="127"/>
      <c r="AC503" s="151"/>
      <c r="AD503" s="127"/>
      <c r="AE503" s="127"/>
      <c r="AF503" s="151"/>
      <c r="AG503" s="127"/>
      <c r="AH503" s="127"/>
    </row>
    <row r="504" spans="1:34" x14ac:dyDescent="0.3">
      <c r="A504" s="124"/>
      <c r="B504" s="170"/>
      <c r="C504" s="151"/>
      <c r="D504" s="126"/>
      <c r="E504" s="151"/>
      <c r="F504" s="127"/>
      <c r="G504" s="151"/>
      <c r="H504" s="127"/>
      <c r="I504" s="151"/>
      <c r="J504" s="127"/>
      <c r="K504" s="151"/>
      <c r="L504" s="127"/>
      <c r="M504" s="151"/>
      <c r="N504" s="127"/>
      <c r="O504" s="127"/>
      <c r="P504" s="151"/>
      <c r="Q504" s="127"/>
      <c r="R504" s="127"/>
      <c r="S504" s="170"/>
      <c r="T504" s="126"/>
      <c r="U504" s="151"/>
      <c r="V504" s="127"/>
      <c r="W504" s="127"/>
      <c r="X504" s="151"/>
      <c r="Y504" s="127"/>
      <c r="Z504" s="127"/>
      <c r="AA504" s="151"/>
      <c r="AB504" s="127"/>
      <c r="AC504" s="151"/>
      <c r="AD504" s="127"/>
      <c r="AE504" s="127"/>
      <c r="AF504" s="151"/>
      <c r="AG504" s="127"/>
      <c r="AH504" s="127"/>
    </row>
    <row r="505" spans="1:34" x14ac:dyDescent="0.3">
      <c r="A505" s="124"/>
      <c r="B505" s="170"/>
      <c r="C505" s="151"/>
      <c r="D505" s="126"/>
      <c r="E505" s="151"/>
      <c r="F505" s="127"/>
      <c r="G505" s="151"/>
      <c r="H505" s="127"/>
      <c r="I505" s="151"/>
      <c r="J505" s="127"/>
      <c r="K505" s="151"/>
      <c r="L505" s="127"/>
      <c r="M505" s="151"/>
      <c r="N505" s="127"/>
      <c r="O505" s="127"/>
      <c r="P505" s="151"/>
      <c r="Q505" s="127"/>
      <c r="R505" s="127"/>
      <c r="S505" s="170"/>
      <c r="T505" s="126"/>
      <c r="U505" s="151"/>
      <c r="V505" s="127"/>
      <c r="W505" s="127"/>
      <c r="X505" s="151"/>
      <c r="Y505" s="127"/>
      <c r="Z505" s="127"/>
      <c r="AA505" s="151"/>
      <c r="AB505" s="127"/>
      <c r="AC505" s="151"/>
      <c r="AD505" s="127"/>
      <c r="AE505" s="127"/>
      <c r="AF505" s="151"/>
      <c r="AG505" s="127"/>
      <c r="AH505" s="127"/>
    </row>
    <row r="506" spans="1:34" x14ac:dyDescent="0.3">
      <c r="A506" s="124"/>
      <c r="B506" s="170"/>
      <c r="C506" s="151"/>
      <c r="D506" s="126"/>
      <c r="E506" s="151"/>
      <c r="F506" s="127"/>
      <c r="G506" s="151"/>
      <c r="H506" s="127"/>
      <c r="I506" s="151"/>
      <c r="J506" s="127"/>
      <c r="K506" s="151"/>
      <c r="L506" s="127"/>
      <c r="M506" s="151"/>
      <c r="N506" s="127"/>
      <c r="O506" s="127"/>
      <c r="P506" s="151"/>
      <c r="Q506" s="127"/>
      <c r="R506" s="127"/>
      <c r="S506" s="170"/>
      <c r="T506" s="126"/>
      <c r="U506" s="151"/>
      <c r="V506" s="127"/>
      <c r="W506" s="127"/>
      <c r="X506" s="151"/>
      <c r="Y506" s="127"/>
      <c r="Z506" s="127"/>
      <c r="AA506" s="151"/>
      <c r="AB506" s="127"/>
      <c r="AC506" s="151"/>
      <c r="AD506" s="127"/>
      <c r="AE506" s="127"/>
      <c r="AF506" s="151"/>
      <c r="AG506" s="127"/>
      <c r="AH506" s="127"/>
    </row>
    <row r="507" spans="1:34" x14ac:dyDescent="0.3">
      <c r="A507" s="124"/>
      <c r="B507" s="170"/>
      <c r="C507" s="151"/>
      <c r="D507" s="126"/>
      <c r="E507" s="151"/>
      <c r="F507" s="127"/>
      <c r="G507" s="151"/>
      <c r="H507" s="127"/>
      <c r="I507" s="151"/>
      <c r="J507" s="127"/>
      <c r="K507" s="151"/>
      <c r="L507" s="127"/>
      <c r="M507" s="151"/>
      <c r="N507" s="127"/>
      <c r="O507" s="127"/>
      <c r="P507" s="151"/>
      <c r="Q507" s="127"/>
      <c r="R507" s="127"/>
      <c r="S507" s="170"/>
      <c r="T507" s="126"/>
      <c r="U507" s="151"/>
      <c r="V507" s="127"/>
      <c r="W507" s="127"/>
      <c r="X507" s="151"/>
      <c r="Y507" s="127"/>
      <c r="Z507" s="127"/>
      <c r="AA507" s="151"/>
      <c r="AB507" s="127"/>
      <c r="AC507" s="151"/>
      <c r="AD507" s="127"/>
      <c r="AE507" s="127"/>
      <c r="AF507" s="151"/>
      <c r="AG507" s="127"/>
      <c r="AH507" s="127"/>
    </row>
    <row r="508" spans="1:34" x14ac:dyDescent="0.3">
      <c r="A508" s="124"/>
      <c r="B508" s="170"/>
      <c r="C508" s="151"/>
      <c r="D508" s="126"/>
      <c r="E508" s="151"/>
      <c r="F508" s="127"/>
      <c r="G508" s="151"/>
      <c r="H508" s="127"/>
      <c r="I508" s="151"/>
      <c r="J508" s="127"/>
      <c r="K508" s="151"/>
      <c r="L508" s="127"/>
      <c r="M508" s="151"/>
      <c r="N508" s="127"/>
      <c r="O508" s="127"/>
      <c r="P508" s="151"/>
      <c r="Q508" s="127"/>
      <c r="R508" s="127"/>
      <c r="S508" s="170"/>
      <c r="T508" s="126"/>
      <c r="U508" s="151"/>
      <c r="V508" s="127"/>
      <c r="W508" s="127"/>
      <c r="X508" s="151"/>
      <c r="Y508" s="127"/>
      <c r="Z508" s="127"/>
      <c r="AA508" s="151"/>
      <c r="AB508" s="127"/>
      <c r="AC508" s="151"/>
      <c r="AD508" s="127"/>
      <c r="AE508" s="127"/>
      <c r="AF508" s="151"/>
      <c r="AG508" s="127"/>
      <c r="AH508" s="127"/>
    </row>
    <row r="509" spans="1:34" x14ac:dyDescent="0.3">
      <c r="A509" s="124"/>
      <c r="B509" s="170"/>
      <c r="C509" s="151"/>
      <c r="D509" s="126"/>
      <c r="E509" s="151"/>
      <c r="F509" s="127"/>
      <c r="G509" s="151"/>
      <c r="H509" s="127"/>
      <c r="I509" s="151"/>
      <c r="J509" s="127"/>
      <c r="K509" s="151"/>
      <c r="L509" s="127"/>
      <c r="M509" s="151"/>
      <c r="N509" s="127"/>
      <c r="O509" s="127"/>
      <c r="P509" s="151"/>
      <c r="Q509" s="127"/>
      <c r="R509" s="127"/>
      <c r="S509" s="170"/>
      <c r="T509" s="126"/>
      <c r="U509" s="151"/>
      <c r="V509" s="127"/>
      <c r="W509" s="127"/>
      <c r="X509" s="151"/>
      <c r="Y509" s="127"/>
      <c r="Z509" s="127"/>
      <c r="AA509" s="151"/>
      <c r="AB509" s="127"/>
      <c r="AC509" s="151"/>
      <c r="AD509" s="127"/>
      <c r="AE509" s="127"/>
      <c r="AF509" s="151"/>
      <c r="AG509" s="127"/>
      <c r="AH509" s="127"/>
    </row>
    <row r="510" spans="1:34" x14ac:dyDescent="0.3">
      <c r="A510" s="124"/>
      <c r="B510" s="170"/>
      <c r="C510" s="151"/>
      <c r="D510" s="126"/>
      <c r="E510" s="151"/>
      <c r="F510" s="127"/>
      <c r="G510" s="151"/>
      <c r="H510" s="127"/>
      <c r="I510" s="151"/>
      <c r="J510" s="127"/>
      <c r="K510" s="151"/>
      <c r="L510" s="127"/>
      <c r="M510" s="151"/>
      <c r="N510" s="127"/>
      <c r="O510" s="127"/>
      <c r="P510" s="151"/>
      <c r="Q510" s="127"/>
      <c r="R510" s="127"/>
      <c r="S510" s="170"/>
      <c r="T510" s="126"/>
      <c r="U510" s="151"/>
      <c r="V510" s="127"/>
      <c r="W510" s="127"/>
      <c r="X510" s="151"/>
      <c r="Y510" s="127"/>
      <c r="Z510" s="127"/>
      <c r="AA510" s="151"/>
      <c r="AB510" s="127"/>
      <c r="AC510" s="151"/>
      <c r="AD510" s="127"/>
      <c r="AE510" s="127"/>
      <c r="AF510" s="151"/>
      <c r="AG510" s="127"/>
      <c r="AH510" s="127"/>
    </row>
    <row r="511" spans="1:34" x14ac:dyDescent="0.3">
      <c r="A511" s="124"/>
      <c r="B511" s="170"/>
      <c r="C511" s="151"/>
      <c r="D511" s="126"/>
      <c r="E511" s="151"/>
      <c r="F511" s="127"/>
      <c r="G511" s="151"/>
      <c r="H511" s="127"/>
      <c r="I511" s="151"/>
      <c r="J511" s="127"/>
      <c r="K511" s="151"/>
      <c r="L511" s="127"/>
      <c r="M511" s="151"/>
      <c r="N511" s="127"/>
      <c r="O511" s="127"/>
      <c r="P511" s="151"/>
      <c r="Q511" s="127"/>
      <c r="R511" s="127"/>
      <c r="S511" s="170"/>
      <c r="T511" s="126"/>
      <c r="U511" s="151"/>
      <c r="V511" s="127"/>
      <c r="W511" s="127"/>
      <c r="X511" s="151"/>
      <c r="Y511" s="127"/>
      <c r="Z511" s="127"/>
      <c r="AA511" s="151"/>
      <c r="AB511" s="127"/>
      <c r="AC511" s="151"/>
      <c r="AD511" s="127"/>
      <c r="AE511" s="127"/>
      <c r="AF511" s="151"/>
      <c r="AG511" s="127"/>
      <c r="AH511" s="127"/>
    </row>
    <row r="512" spans="1:34" x14ac:dyDescent="0.3">
      <c r="A512" s="124"/>
      <c r="B512" s="170"/>
      <c r="C512" s="151"/>
      <c r="D512" s="126"/>
      <c r="E512" s="151"/>
      <c r="F512" s="127"/>
      <c r="G512" s="151"/>
      <c r="H512" s="127"/>
      <c r="I512" s="151"/>
      <c r="J512" s="127"/>
      <c r="K512" s="151"/>
      <c r="L512" s="127"/>
      <c r="M512" s="151"/>
      <c r="N512" s="127"/>
      <c r="O512" s="127"/>
      <c r="P512" s="151"/>
      <c r="Q512" s="127"/>
      <c r="R512" s="127"/>
      <c r="S512" s="170"/>
      <c r="T512" s="126"/>
      <c r="U512" s="151"/>
      <c r="V512" s="127"/>
      <c r="W512" s="127"/>
      <c r="X512" s="151"/>
      <c r="Y512" s="127"/>
      <c r="Z512" s="127"/>
      <c r="AA512" s="151"/>
      <c r="AB512" s="127"/>
      <c r="AC512" s="151"/>
      <c r="AD512" s="127"/>
      <c r="AE512" s="127"/>
      <c r="AF512" s="151"/>
      <c r="AG512" s="127"/>
      <c r="AH512" s="127"/>
    </row>
    <row r="513" spans="1:34" x14ac:dyDescent="0.3">
      <c r="A513" s="124"/>
      <c r="B513" s="170"/>
      <c r="C513" s="151"/>
      <c r="D513" s="126"/>
      <c r="E513" s="151"/>
      <c r="F513" s="127"/>
      <c r="G513" s="151"/>
      <c r="H513" s="127"/>
      <c r="I513" s="151"/>
      <c r="J513" s="127"/>
      <c r="K513" s="151"/>
      <c r="L513" s="127"/>
      <c r="M513" s="151"/>
      <c r="N513" s="127"/>
      <c r="O513" s="127"/>
      <c r="P513" s="151"/>
      <c r="Q513" s="127"/>
      <c r="R513" s="127"/>
      <c r="S513" s="170"/>
      <c r="T513" s="126"/>
      <c r="U513" s="151"/>
      <c r="V513" s="127"/>
      <c r="W513" s="127"/>
      <c r="X513" s="151"/>
      <c r="Y513" s="127"/>
      <c r="Z513" s="127"/>
      <c r="AA513" s="151"/>
      <c r="AB513" s="127"/>
      <c r="AC513" s="151"/>
      <c r="AD513" s="127"/>
      <c r="AE513" s="127"/>
      <c r="AF513" s="151"/>
      <c r="AG513" s="127"/>
      <c r="AH513" s="127"/>
    </row>
    <row r="514" spans="1:34" x14ac:dyDescent="0.3">
      <c r="A514" s="124"/>
      <c r="B514" s="170"/>
      <c r="C514" s="151"/>
      <c r="D514" s="126"/>
      <c r="E514" s="151"/>
      <c r="F514" s="127"/>
      <c r="G514" s="151"/>
      <c r="H514" s="127"/>
      <c r="I514" s="151"/>
      <c r="J514" s="127"/>
      <c r="K514" s="151"/>
      <c r="L514" s="127"/>
      <c r="M514" s="151"/>
      <c r="N514" s="127"/>
      <c r="O514" s="127"/>
      <c r="P514" s="151"/>
      <c r="Q514" s="127"/>
      <c r="R514" s="127"/>
      <c r="S514" s="170"/>
      <c r="T514" s="126"/>
      <c r="U514" s="151"/>
      <c r="V514" s="127"/>
      <c r="W514" s="127"/>
      <c r="X514" s="151"/>
      <c r="Y514" s="127"/>
      <c r="Z514" s="127"/>
      <c r="AA514" s="151"/>
      <c r="AB514" s="127"/>
      <c r="AC514" s="151"/>
      <c r="AD514" s="127"/>
      <c r="AE514" s="127"/>
      <c r="AF514" s="151"/>
      <c r="AG514" s="127"/>
      <c r="AH514" s="127"/>
    </row>
    <row r="515" spans="1:34" x14ac:dyDescent="0.3">
      <c r="A515" s="124"/>
      <c r="B515" s="170"/>
      <c r="C515" s="151"/>
      <c r="D515" s="126"/>
      <c r="E515" s="151"/>
      <c r="F515" s="127"/>
      <c r="G515" s="151"/>
      <c r="H515" s="127"/>
      <c r="I515" s="151"/>
      <c r="J515" s="127"/>
      <c r="K515" s="151"/>
      <c r="L515" s="127"/>
      <c r="M515" s="151"/>
      <c r="N515" s="127"/>
      <c r="O515" s="127"/>
      <c r="P515" s="151"/>
      <c r="Q515" s="127"/>
      <c r="R515" s="127"/>
      <c r="S515" s="170"/>
      <c r="T515" s="126"/>
      <c r="U515" s="151"/>
      <c r="V515" s="127"/>
      <c r="W515" s="127"/>
      <c r="X515" s="151"/>
      <c r="Y515" s="127"/>
      <c r="Z515" s="127"/>
      <c r="AA515" s="151"/>
      <c r="AB515" s="127"/>
      <c r="AC515" s="151"/>
      <c r="AD515" s="127"/>
      <c r="AE515" s="127"/>
      <c r="AF515" s="151"/>
      <c r="AG515" s="127"/>
      <c r="AH515" s="127"/>
    </row>
    <row r="516" spans="1:34" x14ac:dyDescent="0.3">
      <c r="A516" s="124"/>
      <c r="B516" s="170"/>
      <c r="C516" s="151"/>
      <c r="D516" s="126"/>
      <c r="E516" s="151"/>
      <c r="F516" s="127"/>
      <c r="G516" s="151"/>
      <c r="H516" s="127"/>
      <c r="I516" s="151"/>
      <c r="J516" s="127"/>
      <c r="K516" s="151"/>
      <c r="L516" s="127"/>
      <c r="M516" s="151"/>
      <c r="N516" s="127"/>
      <c r="O516" s="127"/>
      <c r="P516" s="151"/>
      <c r="Q516" s="127"/>
      <c r="R516" s="127"/>
      <c r="S516" s="170"/>
      <c r="T516" s="126"/>
      <c r="U516" s="151"/>
      <c r="V516" s="127"/>
      <c r="W516" s="127"/>
      <c r="X516" s="151"/>
      <c r="Y516" s="127"/>
      <c r="Z516" s="127"/>
      <c r="AA516" s="151"/>
      <c r="AB516" s="127"/>
      <c r="AC516" s="151"/>
      <c r="AD516" s="127"/>
      <c r="AE516" s="127"/>
      <c r="AF516" s="151"/>
      <c r="AG516" s="127"/>
      <c r="AH516" s="127"/>
    </row>
    <row r="517" spans="1:34" x14ac:dyDescent="0.3">
      <c r="A517" s="124"/>
      <c r="B517" s="170"/>
      <c r="C517" s="151"/>
      <c r="D517" s="126"/>
      <c r="E517" s="151"/>
      <c r="F517" s="127"/>
      <c r="G517" s="151"/>
      <c r="H517" s="127"/>
      <c r="I517" s="151"/>
      <c r="J517" s="127"/>
      <c r="K517" s="151"/>
      <c r="L517" s="127"/>
      <c r="M517" s="151"/>
      <c r="N517" s="127"/>
      <c r="O517" s="127"/>
      <c r="P517" s="151"/>
      <c r="Q517" s="127"/>
      <c r="R517" s="127"/>
      <c r="S517" s="170"/>
      <c r="T517" s="126"/>
      <c r="U517" s="151"/>
      <c r="V517" s="127"/>
      <c r="W517" s="127"/>
      <c r="X517" s="151"/>
      <c r="Y517" s="127"/>
      <c r="Z517" s="127"/>
      <c r="AA517" s="151"/>
      <c r="AB517" s="127"/>
      <c r="AC517" s="151"/>
      <c r="AD517" s="127"/>
      <c r="AE517" s="127"/>
      <c r="AF517" s="151"/>
      <c r="AG517" s="127"/>
      <c r="AH517" s="127"/>
    </row>
    <row r="518" spans="1:34" x14ac:dyDescent="0.3">
      <c r="A518" s="124"/>
      <c r="B518" s="170"/>
      <c r="C518" s="151"/>
      <c r="D518" s="126"/>
      <c r="E518" s="151"/>
      <c r="F518" s="127"/>
      <c r="G518" s="151"/>
      <c r="H518" s="127"/>
      <c r="I518" s="151"/>
      <c r="J518" s="127"/>
      <c r="K518" s="151"/>
      <c r="L518" s="127"/>
      <c r="M518" s="151"/>
      <c r="N518" s="127"/>
      <c r="O518" s="127"/>
      <c r="P518" s="151"/>
      <c r="Q518" s="127"/>
      <c r="R518" s="127"/>
      <c r="S518" s="170"/>
      <c r="T518" s="126"/>
      <c r="U518" s="151"/>
      <c r="V518" s="127"/>
      <c r="W518" s="127"/>
      <c r="X518" s="151"/>
      <c r="Y518" s="127"/>
      <c r="Z518" s="127"/>
      <c r="AA518" s="151"/>
      <c r="AB518" s="127"/>
      <c r="AC518" s="151"/>
      <c r="AD518" s="127"/>
      <c r="AE518" s="127"/>
      <c r="AF518" s="151"/>
      <c r="AG518" s="127"/>
      <c r="AH518" s="127"/>
    </row>
    <row r="519" spans="1:34" x14ac:dyDescent="0.3">
      <c r="A519" s="124"/>
      <c r="B519" s="170"/>
      <c r="C519" s="151"/>
      <c r="D519" s="126"/>
      <c r="E519" s="151"/>
      <c r="F519" s="127"/>
      <c r="G519" s="151"/>
      <c r="H519" s="127"/>
      <c r="I519" s="151"/>
      <c r="J519" s="127"/>
      <c r="K519" s="151"/>
      <c r="L519" s="127"/>
      <c r="M519" s="151"/>
      <c r="N519" s="127"/>
      <c r="O519" s="127"/>
      <c r="P519" s="151"/>
      <c r="Q519" s="127"/>
      <c r="R519" s="127"/>
      <c r="S519" s="170"/>
      <c r="T519" s="126"/>
      <c r="U519" s="151"/>
      <c r="V519" s="127"/>
      <c r="W519" s="127"/>
      <c r="X519" s="151"/>
      <c r="Y519" s="127"/>
      <c r="Z519" s="127"/>
      <c r="AA519" s="151"/>
      <c r="AB519" s="127"/>
      <c r="AC519" s="151"/>
      <c r="AD519" s="127"/>
      <c r="AE519" s="127"/>
      <c r="AF519" s="151"/>
      <c r="AG519" s="127"/>
      <c r="AH519" s="127"/>
    </row>
    <row r="520" spans="1:34" x14ac:dyDescent="0.3">
      <c r="A520" s="124"/>
      <c r="B520" s="170"/>
      <c r="C520" s="151"/>
      <c r="D520" s="126"/>
      <c r="E520" s="151"/>
      <c r="F520" s="127"/>
      <c r="G520" s="151"/>
      <c r="H520" s="127"/>
      <c r="I520" s="151"/>
      <c r="J520" s="127"/>
      <c r="K520" s="151"/>
      <c r="L520" s="127"/>
      <c r="M520" s="151"/>
      <c r="N520" s="127"/>
      <c r="O520" s="127"/>
      <c r="P520" s="151"/>
      <c r="Q520" s="127"/>
      <c r="R520" s="127"/>
      <c r="S520" s="170"/>
      <c r="T520" s="126"/>
      <c r="U520" s="151"/>
      <c r="V520" s="127"/>
      <c r="W520" s="127"/>
      <c r="X520" s="151"/>
      <c r="Y520" s="127"/>
      <c r="Z520" s="127"/>
      <c r="AA520" s="151"/>
      <c r="AB520" s="127"/>
      <c r="AC520" s="151"/>
      <c r="AD520" s="127"/>
      <c r="AE520" s="127"/>
      <c r="AF520" s="151"/>
      <c r="AG520" s="127"/>
      <c r="AH520" s="127"/>
    </row>
    <row r="521" spans="1:34" x14ac:dyDescent="0.3">
      <c r="A521" s="124"/>
      <c r="B521" s="170"/>
      <c r="C521" s="151"/>
      <c r="D521" s="126"/>
      <c r="E521" s="151"/>
      <c r="F521" s="127"/>
      <c r="G521" s="151"/>
      <c r="H521" s="127"/>
      <c r="I521" s="151"/>
      <c r="J521" s="127"/>
      <c r="K521" s="151"/>
      <c r="L521" s="127"/>
      <c r="M521" s="151"/>
      <c r="N521" s="127"/>
      <c r="O521" s="127"/>
      <c r="P521" s="151"/>
      <c r="Q521" s="127"/>
      <c r="R521" s="127"/>
      <c r="S521" s="170"/>
      <c r="T521" s="126"/>
      <c r="U521" s="151"/>
      <c r="V521" s="127"/>
      <c r="W521" s="127"/>
      <c r="X521" s="151"/>
      <c r="Y521" s="127"/>
      <c r="Z521" s="127"/>
      <c r="AA521" s="151"/>
      <c r="AB521" s="127"/>
      <c r="AC521" s="151"/>
      <c r="AD521" s="127"/>
      <c r="AE521" s="127"/>
      <c r="AF521" s="151"/>
      <c r="AG521" s="127"/>
      <c r="AH521" s="127"/>
    </row>
    <row r="522" spans="1:34" x14ac:dyDescent="0.3">
      <c r="A522" s="124"/>
      <c r="B522" s="170"/>
      <c r="C522" s="151"/>
      <c r="D522" s="126"/>
      <c r="E522" s="151"/>
      <c r="F522" s="127"/>
      <c r="G522" s="151"/>
      <c r="H522" s="127"/>
      <c r="I522" s="151"/>
      <c r="J522" s="127"/>
      <c r="K522" s="151"/>
      <c r="L522" s="127"/>
      <c r="M522" s="151"/>
      <c r="N522" s="127"/>
      <c r="O522" s="127"/>
      <c r="P522" s="151"/>
      <c r="Q522" s="127"/>
      <c r="R522" s="127"/>
      <c r="S522" s="170"/>
      <c r="T522" s="126"/>
      <c r="U522" s="151"/>
      <c r="V522" s="127"/>
      <c r="W522" s="127"/>
      <c r="X522" s="151"/>
      <c r="Y522" s="127"/>
      <c r="Z522" s="127"/>
      <c r="AA522" s="151"/>
      <c r="AB522" s="127"/>
      <c r="AC522" s="151"/>
      <c r="AD522" s="127"/>
      <c r="AE522" s="127"/>
      <c r="AF522" s="151"/>
      <c r="AG522" s="127"/>
      <c r="AH522" s="127"/>
    </row>
    <row r="523" spans="1:34" x14ac:dyDescent="0.3">
      <c r="A523" s="124"/>
      <c r="B523" s="170"/>
      <c r="C523" s="151"/>
      <c r="D523" s="126"/>
      <c r="E523" s="151"/>
      <c r="F523" s="127"/>
      <c r="G523" s="151"/>
      <c r="H523" s="127"/>
      <c r="I523" s="151"/>
      <c r="J523" s="127"/>
      <c r="K523" s="151"/>
      <c r="L523" s="127"/>
      <c r="M523" s="151"/>
      <c r="N523" s="127"/>
      <c r="O523" s="127"/>
      <c r="P523" s="151"/>
      <c r="Q523" s="127"/>
      <c r="R523" s="127"/>
      <c r="S523" s="170"/>
      <c r="T523" s="126"/>
      <c r="U523" s="151"/>
      <c r="V523" s="127"/>
      <c r="W523" s="127"/>
      <c r="X523" s="151"/>
      <c r="Y523" s="127"/>
      <c r="Z523" s="127"/>
      <c r="AA523" s="151"/>
      <c r="AB523" s="127"/>
      <c r="AC523" s="151"/>
      <c r="AD523" s="127"/>
      <c r="AE523" s="127"/>
      <c r="AF523" s="151"/>
      <c r="AG523" s="127"/>
      <c r="AH523" s="127"/>
    </row>
    <row r="524" spans="1:34" x14ac:dyDescent="0.3">
      <c r="A524" s="124"/>
      <c r="B524" s="170"/>
      <c r="C524" s="151"/>
      <c r="D524" s="126"/>
      <c r="E524" s="151"/>
      <c r="F524" s="127"/>
      <c r="G524" s="151"/>
      <c r="H524" s="127"/>
      <c r="I524" s="151"/>
      <c r="J524" s="127"/>
      <c r="K524" s="151"/>
      <c r="L524" s="127"/>
      <c r="M524" s="151"/>
      <c r="N524" s="127"/>
      <c r="O524" s="127"/>
      <c r="P524" s="151"/>
      <c r="Q524" s="127"/>
      <c r="R524" s="127"/>
      <c r="S524" s="170"/>
      <c r="T524" s="126"/>
      <c r="U524" s="151"/>
      <c r="V524" s="127"/>
      <c r="W524" s="127"/>
      <c r="X524" s="151"/>
      <c r="Y524" s="127"/>
      <c r="Z524" s="127"/>
      <c r="AA524" s="151"/>
      <c r="AB524" s="127"/>
      <c r="AC524" s="151"/>
      <c r="AD524" s="127"/>
      <c r="AE524" s="127"/>
      <c r="AF524" s="151"/>
      <c r="AG524" s="127"/>
      <c r="AH524" s="127"/>
    </row>
    <row r="525" spans="1:34" x14ac:dyDescent="0.3">
      <c r="A525" s="124"/>
      <c r="B525" s="170"/>
      <c r="C525" s="151"/>
      <c r="D525" s="126"/>
      <c r="E525" s="151"/>
      <c r="F525" s="127"/>
      <c r="G525" s="151"/>
      <c r="H525" s="127"/>
      <c r="I525" s="151"/>
      <c r="J525" s="127"/>
      <c r="K525" s="151"/>
      <c r="L525" s="127"/>
      <c r="M525" s="151"/>
      <c r="N525" s="127"/>
      <c r="O525" s="127"/>
      <c r="P525" s="151"/>
      <c r="Q525" s="127"/>
      <c r="R525" s="127"/>
      <c r="S525" s="170"/>
      <c r="T525" s="126"/>
      <c r="U525" s="151"/>
      <c r="V525" s="127"/>
      <c r="W525" s="127"/>
      <c r="X525" s="151"/>
      <c r="Y525" s="127"/>
      <c r="Z525" s="127"/>
      <c r="AA525" s="151"/>
      <c r="AB525" s="127"/>
      <c r="AC525" s="151"/>
      <c r="AD525" s="127"/>
      <c r="AE525" s="127"/>
      <c r="AF525" s="151"/>
      <c r="AG525" s="127"/>
      <c r="AH525" s="127"/>
    </row>
    <row r="526" spans="1:34" x14ac:dyDescent="0.3">
      <c r="A526" s="124"/>
      <c r="B526" s="170"/>
      <c r="C526" s="151"/>
      <c r="D526" s="126"/>
      <c r="E526" s="151"/>
      <c r="F526" s="127"/>
      <c r="G526" s="151"/>
      <c r="H526" s="127"/>
      <c r="I526" s="151"/>
      <c r="J526" s="127"/>
      <c r="K526" s="151"/>
      <c r="L526" s="127"/>
      <c r="M526" s="151"/>
      <c r="N526" s="127"/>
      <c r="O526" s="127"/>
      <c r="P526" s="151"/>
      <c r="Q526" s="127"/>
      <c r="R526" s="127"/>
      <c r="S526" s="170"/>
      <c r="T526" s="126"/>
      <c r="U526" s="151"/>
      <c r="V526" s="127"/>
      <c r="W526" s="127"/>
      <c r="X526" s="151"/>
      <c r="Y526" s="127"/>
      <c r="Z526" s="127"/>
      <c r="AA526" s="151"/>
      <c r="AB526" s="127"/>
      <c r="AC526" s="151"/>
      <c r="AD526" s="127"/>
      <c r="AE526" s="127"/>
      <c r="AF526" s="151"/>
      <c r="AG526" s="127"/>
      <c r="AH526" s="127"/>
    </row>
    <row r="527" spans="1:34" x14ac:dyDescent="0.3">
      <c r="A527" s="124"/>
      <c r="B527" s="170"/>
      <c r="C527" s="151"/>
      <c r="D527" s="126"/>
      <c r="E527" s="151"/>
      <c r="F527" s="127"/>
      <c r="G527" s="151"/>
      <c r="H527" s="127"/>
      <c r="I527" s="151"/>
      <c r="J527" s="127"/>
      <c r="K527" s="151"/>
      <c r="L527" s="127"/>
      <c r="M527" s="151"/>
      <c r="N527" s="127"/>
      <c r="O527" s="127"/>
      <c r="P527" s="151"/>
      <c r="Q527" s="127"/>
      <c r="R527" s="127"/>
      <c r="S527" s="170"/>
      <c r="T527" s="126"/>
      <c r="U527" s="151"/>
      <c r="V527" s="127"/>
      <c r="W527" s="127"/>
      <c r="X527" s="151"/>
      <c r="Y527" s="127"/>
      <c r="Z527" s="127"/>
      <c r="AA527" s="151"/>
      <c r="AB527" s="127"/>
      <c r="AC527" s="151"/>
      <c r="AD527" s="127"/>
      <c r="AE527" s="127"/>
      <c r="AF527" s="151"/>
      <c r="AG527" s="127"/>
      <c r="AH527" s="127"/>
    </row>
    <row r="528" spans="1:34" x14ac:dyDescent="0.3">
      <c r="A528" s="124"/>
      <c r="B528" s="170"/>
      <c r="C528" s="151"/>
      <c r="D528" s="126"/>
      <c r="E528" s="151"/>
      <c r="F528" s="127"/>
      <c r="G528" s="151"/>
      <c r="H528" s="127"/>
      <c r="I528" s="151"/>
      <c r="J528" s="127"/>
      <c r="K528" s="151"/>
      <c r="L528" s="127"/>
      <c r="M528" s="151"/>
      <c r="N528" s="127"/>
      <c r="O528" s="127"/>
      <c r="P528" s="151"/>
      <c r="Q528" s="127"/>
      <c r="R528" s="127"/>
      <c r="S528" s="170"/>
      <c r="T528" s="126"/>
      <c r="U528" s="151"/>
      <c r="V528" s="127"/>
      <c r="W528" s="127"/>
      <c r="X528" s="151"/>
      <c r="Y528" s="127"/>
      <c r="Z528" s="127"/>
      <c r="AA528" s="151"/>
      <c r="AB528" s="127"/>
      <c r="AC528" s="151"/>
      <c r="AD528" s="127"/>
      <c r="AE528" s="127"/>
      <c r="AF528" s="151"/>
      <c r="AG528" s="127"/>
      <c r="AH528" s="127"/>
    </row>
    <row r="529" spans="1:34" x14ac:dyDescent="0.3">
      <c r="A529" s="124"/>
      <c r="B529" s="170"/>
      <c r="C529" s="151"/>
      <c r="D529" s="126"/>
      <c r="E529" s="151"/>
      <c r="F529" s="127"/>
      <c r="G529" s="151"/>
      <c r="H529" s="127"/>
      <c r="I529" s="151"/>
      <c r="J529" s="127"/>
      <c r="K529" s="151"/>
      <c r="L529" s="127"/>
      <c r="M529" s="151"/>
      <c r="N529" s="127"/>
      <c r="O529" s="127"/>
      <c r="P529" s="151"/>
      <c r="Q529" s="127"/>
      <c r="R529" s="127"/>
      <c r="S529" s="170"/>
      <c r="T529" s="126"/>
      <c r="U529" s="151"/>
      <c r="V529" s="127"/>
      <c r="W529" s="127"/>
      <c r="X529" s="151"/>
      <c r="Y529" s="127"/>
      <c r="Z529" s="127"/>
      <c r="AA529" s="151"/>
      <c r="AB529" s="127"/>
      <c r="AC529" s="151"/>
      <c r="AD529" s="127"/>
      <c r="AE529" s="127"/>
      <c r="AF529" s="151"/>
      <c r="AG529" s="127"/>
      <c r="AH529" s="127"/>
    </row>
    <row r="530" spans="1:34" x14ac:dyDescent="0.3">
      <c r="A530" s="124"/>
      <c r="B530" s="170"/>
      <c r="C530" s="151"/>
      <c r="D530" s="126"/>
      <c r="E530" s="151"/>
      <c r="F530" s="127"/>
      <c r="G530" s="151"/>
      <c r="H530" s="127"/>
      <c r="I530" s="151"/>
      <c r="J530" s="127"/>
      <c r="K530" s="151"/>
      <c r="L530" s="127"/>
      <c r="M530" s="151"/>
      <c r="N530" s="127"/>
      <c r="O530" s="127"/>
      <c r="P530" s="151"/>
      <c r="Q530" s="127"/>
      <c r="R530" s="127"/>
      <c r="S530" s="170"/>
      <c r="T530" s="126"/>
      <c r="U530" s="151"/>
      <c r="V530" s="127"/>
      <c r="W530" s="127"/>
      <c r="X530" s="151"/>
      <c r="Y530" s="127"/>
      <c r="Z530" s="127"/>
      <c r="AA530" s="151"/>
      <c r="AB530" s="127"/>
      <c r="AC530" s="151"/>
      <c r="AD530" s="127"/>
      <c r="AE530" s="127"/>
      <c r="AF530" s="151"/>
      <c r="AG530" s="127"/>
      <c r="AH530" s="127"/>
    </row>
    <row r="531" spans="1:34" x14ac:dyDescent="0.3">
      <c r="A531" s="124"/>
      <c r="B531" s="170"/>
      <c r="C531" s="151"/>
      <c r="D531" s="126"/>
      <c r="E531" s="151"/>
      <c r="F531" s="127"/>
      <c r="G531" s="151"/>
      <c r="H531" s="127"/>
      <c r="I531" s="151"/>
      <c r="J531" s="127"/>
      <c r="K531" s="151"/>
      <c r="L531" s="127"/>
      <c r="M531" s="151"/>
      <c r="N531" s="127"/>
      <c r="O531" s="127"/>
      <c r="P531" s="151"/>
      <c r="Q531" s="127"/>
      <c r="R531" s="127"/>
      <c r="S531" s="170"/>
      <c r="T531" s="126"/>
      <c r="U531" s="151"/>
      <c r="V531" s="127"/>
      <c r="W531" s="127"/>
      <c r="X531" s="151"/>
      <c r="Y531" s="127"/>
      <c r="Z531" s="127"/>
      <c r="AA531" s="151"/>
      <c r="AB531" s="127"/>
      <c r="AC531" s="151"/>
      <c r="AD531" s="127"/>
      <c r="AE531" s="127"/>
      <c r="AF531" s="151"/>
      <c r="AG531" s="127"/>
      <c r="AH531" s="127"/>
    </row>
    <row r="532" spans="1:34" x14ac:dyDescent="0.3">
      <c r="A532" s="124"/>
      <c r="B532" s="170"/>
      <c r="C532" s="151"/>
      <c r="D532" s="126"/>
      <c r="E532" s="151"/>
      <c r="F532" s="127"/>
      <c r="G532" s="151"/>
      <c r="H532" s="127"/>
      <c r="I532" s="151"/>
      <c r="J532" s="127"/>
      <c r="K532" s="151"/>
      <c r="L532" s="127"/>
      <c r="M532" s="151"/>
      <c r="N532" s="127"/>
      <c r="O532" s="127"/>
      <c r="P532" s="151"/>
      <c r="Q532" s="127"/>
      <c r="R532" s="127"/>
      <c r="S532" s="170"/>
      <c r="T532" s="126"/>
      <c r="U532" s="151"/>
      <c r="V532" s="127"/>
      <c r="W532" s="127"/>
      <c r="X532" s="151"/>
      <c r="Y532" s="127"/>
      <c r="Z532" s="127"/>
      <c r="AA532" s="151"/>
      <c r="AB532" s="127"/>
      <c r="AC532" s="151"/>
      <c r="AD532" s="127"/>
      <c r="AE532" s="127"/>
      <c r="AF532" s="151"/>
      <c r="AG532" s="127"/>
      <c r="AH532" s="127"/>
    </row>
    <row r="533" spans="1:34" x14ac:dyDescent="0.3">
      <c r="A533" s="124"/>
      <c r="B533" s="170"/>
      <c r="C533" s="151"/>
      <c r="D533" s="126"/>
      <c r="E533" s="151"/>
      <c r="F533" s="127"/>
      <c r="G533" s="151"/>
      <c r="H533" s="127"/>
      <c r="I533" s="151"/>
      <c r="J533" s="127"/>
      <c r="K533" s="151"/>
      <c r="L533" s="127"/>
      <c r="M533" s="151"/>
      <c r="N533" s="127"/>
      <c r="O533" s="127"/>
      <c r="P533" s="151"/>
      <c r="Q533" s="127"/>
      <c r="R533" s="127"/>
      <c r="S533" s="170"/>
      <c r="T533" s="126"/>
      <c r="U533" s="151"/>
      <c r="V533" s="127"/>
      <c r="W533" s="127"/>
      <c r="X533" s="151"/>
      <c r="Y533" s="127"/>
      <c r="Z533" s="127"/>
      <c r="AA533" s="151"/>
      <c r="AB533" s="127"/>
      <c r="AC533" s="151"/>
      <c r="AD533" s="127"/>
      <c r="AE533" s="127"/>
      <c r="AF533" s="151"/>
      <c r="AG533" s="127"/>
      <c r="AH533" s="127"/>
    </row>
    <row r="534" spans="1:34" x14ac:dyDescent="0.3">
      <c r="A534" s="124"/>
      <c r="B534" s="170"/>
      <c r="C534" s="151"/>
      <c r="D534" s="126"/>
      <c r="E534" s="151"/>
      <c r="F534" s="127"/>
      <c r="G534" s="151"/>
      <c r="H534" s="127"/>
      <c r="I534" s="151"/>
      <c r="J534" s="127"/>
      <c r="K534" s="151"/>
      <c r="L534" s="127"/>
      <c r="M534" s="151"/>
      <c r="N534" s="127"/>
      <c r="O534" s="127"/>
      <c r="P534" s="151"/>
      <c r="Q534" s="127"/>
      <c r="R534" s="127"/>
      <c r="S534" s="170"/>
      <c r="T534" s="126"/>
      <c r="U534" s="151"/>
      <c r="V534" s="127"/>
      <c r="W534" s="127"/>
      <c r="X534" s="151"/>
      <c r="Y534" s="127"/>
      <c r="Z534" s="127"/>
      <c r="AA534" s="151"/>
      <c r="AB534" s="127"/>
      <c r="AC534" s="151"/>
      <c r="AD534" s="127"/>
      <c r="AE534" s="127"/>
      <c r="AF534" s="151"/>
      <c r="AG534" s="127"/>
      <c r="AH534" s="127"/>
    </row>
    <row r="535" spans="1:34" x14ac:dyDescent="0.3">
      <c r="A535" s="124"/>
      <c r="B535" s="170"/>
      <c r="C535" s="151"/>
      <c r="D535" s="126"/>
      <c r="E535" s="151"/>
      <c r="F535" s="127"/>
      <c r="G535" s="151"/>
      <c r="H535" s="127"/>
      <c r="I535" s="151"/>
      <c r="J535" s="127"/>
      <c r="K535" s="151"/>
      <c r="L535" s="127"/>
      <c r="M535" s="151"/>
      <c r="N535" s="127"/>
      <c r="O535" s="127"/>
      <c r="P535" s="151"/>
      <c r="Q535" s="127"/>
      <c r="R535" s="127"/>
      <c r="S535" s="170"/>
      <c r="T535" s="126"/>
      <c r="U535" s="151"/>
      <c r="V535" s="127"/>
      <c r="W535" s="127"/>
      <c r="X535" s="151"/>
      <c r="Y535" s="127"/>
      <c r="Z535" s="127"/>
      <c r="AA535" s="151"/>
      <c r="AB535" s="127"/>
      <c r="AC535" s="151"/>
      <c r="AD535" s="127"/>
      <c r="AE535" s="127"/>
      <c r="AF535" s="151"/>
      <c r="AG535" s="127"/>
      <c r="AH535" s="127"/>
    </row>
    <row r="536" spans="1:34" x14ac:dyDescent="0.3">
      <c r="A536" s="124"/>
      <c r="B536" s="170"/>
      <c r="C536" s="151"/>
      <c r="D536" s="126"/>
      <c r="E536" s="151"/>
      <c r="F536" s="127"/>
      <c r="G536" s="151"/>
      <c r="H536" s="127"/>
      <c r="I536" s="151"/>
      <c r="J536" s="127"/>
      <c r="K536" s="151"/>
      <c r="L536" s="127"/>
      <c r="M536" s="151"/>
      <c r="N536" s="127"/>
      <c r="O536" s="127"/>
      <c r="P536" s="151"/>
      <c r="Q536" s="127"/>
      <c r="R536" s="127"/>
      <c r="S536" s="170"/>
      <c r="T536" s="126"/>
      <c r="U536" s="151"/>
      <c r="V536" s="127"/>
      <c r="W536" s="127"/>
      <c r="X536" s="151"/>
      <c r="Y536" s="127"/>
      <c r="Z536" s="127"/>
      <c r="AA536" s="151"/>
      <c r="AB536" s="127"/>
      <c r="AC536" s="151"/>
      <c r="AD536" s="127"/>
      <c r="AE536" s="127"/>
      <c r="AF536" s="151"/>
      <c r="AG536" s="127"/>
      <c r="AH536" s="127"/>
    </row>
    <row r="537" spans="1:34" x14ac:dyDescent="0.3">
      <c r="A537" s="124"/>
      <c r="B537" s="170"/>
      <c r="C537" s="151"/>
      <c r="D537" s="126"/>
      <c r="E537" s="151"/>
      <c r="F537" s="127"/>
      <c r="G537" s="151"/>
      <c r="H537" s="127"/>
      <c r="I537" s="151"/>
      <c r="J537" s="127"/>
      <c r="K537" s="151"/>
      <c r="L537" s="127"/>
      <c r="M537" s="151"/>
      <c r="N537" s="127"/>
      <c r="O537" s="127"/>
      <c r="P537" s="151"/>
      <c r="Q537" s="127"/>
      <c r="R537" s="127"/>
      <c r="S537" s="170"/>
      <c r="T537" s="126"/>
      <c r="U537" s="151"/>
      <c r="V537" s="127"/>
      <c r="W537" s="127"/>
      <c r="X537" s="151"/>
      <c r="Y537" s="127"/>
      <c r="Z537" s="127"/>
      <c r="AA537" s="151"/>
      <c r="AB537" s="127"/>
      <c r="AC537" s="151"/>
      <c r="AD537" s="127"/>
      <c r="AE537" s="127"/>
      <c r="AF537" s="151"/>
      <c r="AG537" s="127"/>
      <c r="AH537" s="127"/>
    </row>
    <row r="538" spans="1:34" x14ac:dyDescent="0.3">
      <c r="A538" s="124"/>
      <c r="B538" s="170"/>
      <c r="C538" s="151"/>
      <c r="D538" s="126"/>
      <c r="E538" s="151"/>
      <c r="F538" s="127"/>
      <c r="G538" s="151"/>
      <c r="H538" s="127"/>
      <c r="I538" s="151"/>
      <c r="J538" s="127"/>
      <c r="K538" s="151"/>
      <c r="L538" s="127"/>
      <c r="M538" s="151"/>
      <c r="N538" s="127"/>
      <c r="O538" s="127"/>
      <c r="P538" s="151"/>
      <c r="Q538" s="127"/>
      <c r="R538" s="127"/>
      <c r="S538" s="170"/>
      <c r="T538" s="126"/>
      <c r="U538" s="151"/>
      <c r="V538" s="127"/>
      <c r="W538" s="127"/>
      <c r="X538" s="151"/>
      <c r="Y538" s="127"/>
      <c r="Z538" s="127"/>
      <c r="AA538" s="151"/>
      <c r="AB538" s="127"/>
      <c r="AC538" s="151"/>
      <c r="AD538" s="127"/>
      <c r="AE538" s="127"/>
      <c r="AF538" s="151"/>
      <c r="AG538" s="127"/>
      <c r="AH538" s="127"/>
    </row>
    <row r="539" spans="1:34" x14ac:dyDescent="0.3">
      <c r="A539" s="124"/>
      <c r="B539" s="170"/>
      <c r="C539" s="151"/>
      <c r="D539" s="126"/>
      <c r="E539" s="151"/>
      <c r="F539" s="127"/>
      <c r="G539" s="151"/>
      <c r="H539" s="127"/>
      <c r="I539" s="151"/>
      <c r="J539" s="127"/>
      <c r="K539" s="151"/>
      <c r="L539" s="127"/>
      <c r="M539" s="151"/>
      <c r="N539" s="127"/>
      <c r="O539" s="127"/>
      <c r="P539" s="151"/>
      <c r="Q539" s="127"/>
      <c r="R539" s="127"/>
      <c r="S539" s="170"/>
      <c r="T539" s="126"/>
      <c r="U539" s="151"/>
      <c r="V539" s="127"/>
      <c r="W539" s="127"/>
      <c r="X539" s="151"/>
      <c r="Y539" s="127"/>
      <c r="Z539" s="127"/>
      <c r="AA539" s="151"/>
      <c r="AB539" s="127"/>
      <c r="AC539" s="151"/>
      <c r="AD539" s="127"/>
      <c r="AE539" s="127"/>
      <c r="AF539" s="151"/>
      <c r="AG539" s="127"/>
      <c r="AH539" s="127"/>
    </row>
    <row r="540" spans="1:34" x14ac:dyDescent="0.3">
      <c r="A540" s="124"/>
      <c r="B540" s="170"/>
      <c r="C540" s="151"/>
      <c r="D540" s="126"/>
      <c r="E540" s="151"/>
      <c r="F540" s="127"/>
      <c r="G540" s="151"/>
      <c r="H540" s="127"/>
      <c r="I540" s="151"/>
      <c r="J540" s="127"/>
      <c r="K540" s="151"/>
      <c r="L540" s="127"/>
      <c r="M540" s="151"/>
      <c r="N540" s="127"/>
      <c r="O540" s="127"/>
      <c r="P540" s="151"/>
      <c r="Q540" s="127"/>
      <c r="R540" s="127"/>
      <c r="S540" s="170"/>
      <c r="T540" s="126"/>
      <c r="U540" s="151"/>
      <c r="V540" s="127"/>
      <c r="W540" s="127"/>
      <c r="X540" s="151"/>
      <c r="Y540" s="127"/>
      <c r="Z540" s="127"/>
      <c r="AA540" s="151"/>
      <c r="AB540" s="127"/>
      <c r="AC540" s="151"/>
      <c r="AD540" s="127"/>
      <c r="AE540" s="127"/>
      <c r="AF540" s="151"/>
      <c r="AG540" s="127"/>
      <c r="AH540" s="127"/>
    </row>
    <row r="541" spans="1:34" x14ac:dyDescent="0.3">
      <c r="A541" s="124"/>
      <c r="B541" s="170"/>
      <c r="C541" s="151"/>
      <c r="D541" s="126"/>
      <c r="E541" s="151"/>
      <c r="F541" s="127"/>
      <c r="G541" s="151"/>
      <c r="H541" s="127"/>
      <c r="I541" s="151"/>
      <c r="J541" s="127"/>
      <c r="K541" s="151"/>
      <c r="L541" s="127"/>
      <c r="M541" s="151"/>
      <c r="N541" s="127"/>
      <c r="O541" s="127"/>
      <c r="P541" s="151"/>
      <c r="Q541" s="127"/>
      <c r="R541" s="127"/>
      <c r="S541" s="170"/>
      <c r="T541" s="126"/>
      <c r="U541" s="151"/>
      <c r="V541" s="127"/>
      <c r="W541" s="127"/>
      <c r="X541" s="151"/>
      <c r="Y541" s="127"/>
      <c r="Z541" s="127"/>
      <c r="AA541" s="151"/>
      <c r="AB541" s="127"/>
      <c r="AC541" s="151"/>
      <c r="AD541" s="127"/>
      <c r="AE541" s="127"/>
      <c r="AF541" s="151"/>
      <c r="AG541" s="127"/>
      <c r="AH541" s="127"/>
    </row>
    <row r="542" spans="1:34" x14ac:dyDescent="0.3">
      <c r="A542" s="124"/>
      <c r="B542" s="170"/>
      <c r="C542" s="151"/>
      <c r="D542" s="126"/>
      <c r="E542" s="151"/>
      <c r="F542" s="127"/>
      <c r="G542" s="151"/>
      <c r="H542" s="127"/>
      <c r="I542" s="151"/>
      <c r="J542" s="127"/>
      <c r="K542" s="151"/>
      <c r="L542" s="127"/>
      <c r="M542" s="151"/>
      <c r="N542" s="127"/>
      <c r="O542" s="127"/>
      <c r="P542" s="151"/>
      <c r="Q542" s="127"/>
      <c r="R542" s="127"/>
      <c r="S542" s="170"/>
      <c r="T542" s="126"/>
      <c r="U542" s="151"/>
      <c r="V542" s="127"/>
      <c r="W542" s="127"/>
      <c r="X542" s="151"/>
      <c r="Y542" s="127"/>
      <c r="Z542" s="127"/>
      <c r="AA542" s="151"/>
      <c r="AB542" s="127"/>
      <c r="AC542" s="151"/>
      <c r="AD542" s="127"/>
      <c r="AE542" s="127"/>
      <c r="AF542" s="151"/>
      <c r="AG542" s="127"/>
      <c r="AH542" s="127"/>
    </row>
    <row r="543" spans="1:34" x14ac:dyDescent="0.3">
      <c r="A543" s="124"/>
      <c r="B543" s="170"/>
      <c r="C543" s="151"/>
      <c r="D543" s="126"/>
      <c r="E543" s="151"/>
      <c r="F543" s="127"/>
      <c r="G543" s="151"/>
      <c r="H543" s="127"/>
      <c r="I543" s="151"/>
      <c r="J543" s="127"/>
      <c r="K543" s="151"/>
      <c r="L543" s="127"/>
      <c r="M543" s="151"/>
      <c r="N543" s="127"/>
      <c r="O543" s="127"/>
      <c r="P543" s="151"/>
      <c r="Q543" s="127"/>
      <c r="R543" s="127"/>
      <c r="S543" s="170"/>
      <c r="T543" s="126"/>
      <c r="U543" s="151"/>
      <c r="V543" s="127"/>
      <c r="W543" s="127"/>
      <c r="X543" s="151"/>
      <c r="Y543" s="127"/>
      <c r="Z543" s="127"/>
      <c r="AA543" s="151"/>
      <c r="AB543" s="127"/>
      <c r="AC543" s="151"/>
      <c r="AD543" s="127"/>
      <c r="AE543" s="127"/>
      <c r="AF543" s="151"/>
      <c r="AG543" s="127"/>
      <c r="AH543" s="127"/>
    </row>
    <row r="544" spans="1:34" x14ac:dyDescent="0.3">
      <c r="A544" s="124"/>
      <c r="B544" s="170"/>
      <c r="C544" s="151"/>
      <c r="D544" s="126"/>
      <c r="E544" s="151"/>
      <c r="F544" s="127"/>
      <c r="G544" s="151"/>
      <c r="H544" s="127"/>
      <c r="I544" s="151"/>
      <c r="J544" s="127"/>
      <c r="K544" s="151"/>
      <c r="L544" s="127"/>
      <c r="M544" s="151"/>
      <c r="N544" s="127"/>
      <c r="O544" s="127"/>
      <c r="P544" s="151"/>
      <c r="Q544" s="127"/>
      <c r="R544" s="127"/>
      <c r="S544" s="170"/>
      <c r="T544" s="126"/>
      <c r="U544" s="151"/>
      <c r="V544" s="127"/>
      <c r="W544" s="127"/>
      <c r="X544" s="151"/>
      <c r="Y544" s="127"/>
      <c r="Z544" s="127"/>
      <c r="AA544" s="151"/>
      <c r="AB544" s="127"/>
      <c r="AC544" s="151"/>
      <c r="AD544" s="127"/>
      <c r="AE544" s="127"/>
      <c r="AF544" s="151"/>
      <c r="AG544" s="127"/>
      <c r="AH544" s="127"/>
    </row>
    <row r="545" spans="1:34" x14ac:dyDescent="0.3">
      <c r="A545" s="124"/>
      <c r="B545" s="170"/>
      <c r="C545" s="151"/>
      <c r="D545" s="126"/>
      <c r="E545" s="151"/>
      <c r="F545" s="127"/>
      <c r="G545" s="151"/>
      <c r="H545" s="127"/>
      <c r="I545" s="151"/>
      <c r="J545" s="127"/>
      <c r="K545" s="151"/>
      <c r="L545" s="127"/>
      <c r="M545" s="151"/>
      <c r="N545" s="127"/>
      <c r="O545" s="127"/>
      <c r="P545" s="151"/>
      <c r="Q545" s="127"/>
      <c r="R545" s="127"/>
      <c r="S545" s="170"/>
      <c r="T545" s="126"/>
      <c r="U545" s="151"/>
      <c r="V545" s="127"/>
      <c r="W545" s="127"/>
      <c r="X545" s="151"/>
      <c r="Y545" s="127"/>
      <c r="Z545" s="127"/>
      <c r="AA545" s="151"/>
      <c r="AB545" s="127"/>
      <c r="AC545" s="151"/>
      <c r="AD545" s="127"/>
      <c r="AE545" s="127"/>
      <c r="AF545" s="151"/>
      <c r="AG545" s="127"/>
      <c r="AH545" s="127"/>
    </row>
    <row r="546" spans="1:34" x14ac:dyDescent="0.3">
      <c r="A546" s="124"/>
      <c r="B546" s="170"/>
      <c r="C546" s="151"/>
      <c r="D546" s="126"/>
      <c r="E546" s="151"/>
      <c r="F546" s="127"/>
      <c r="G546" s="151"/>
      <c r="H546" s="127"/>
      <c r="I546" s="151"/>
      <c r="J546" s="127"/>
      <c r="K546" s="151"/>
      <c r="L546" s="127"/>
      <c r="M546" s="151"/>
      <c r="N546" s="127"/>
      <c r="O546" s="127"/>
      <c r="P546" s="151"/>
      <c r="Q546" s="127"/>
      <c r="R546" s="127"/>
      <c r="S546" s="170"/>
      <c r="T546" s="126"/>
      <c r="U546" s="151"/>
      <c r="V546" s="127"/>
      <c r="W546" s="127"/>
      <c r="X546" s="151"/>
      <c r="Y546" s="127"/>
      <c r="Z546" s="127"/>
      <c r="AA546" s="151"/>
      <c r="AB546" s="127"/>
      <c r="AC546" s="151"/>
      <c r="AD546" s="127"/>
      <c r="AE546" s="127"/>
      <c r="AF546" s="151"/>
      <c r="AG546" s="127"/>
      <c r="AH546" s="127"/>
    </row>
    <row r="547" spans="1:34" x14ac:dyDescent="0.3">
      <c r="B547" s="171"/>
      <c r="C547" s="141"/>
      <c r="E547" s="141"/>
      <c r="G547" s="141"/>
      <c r="I547" s="141"/>
      <c r="K547" s="141"/>
      <c r="M547" s="141"/>
      <c r="S547" s="171"/>
      <c r="U547" s="141"/>
      <c r="X547" s="141"/>
      <c r="AA547" s="141"/>
      <c r="AC547" s="141"/>
      <c r="AF547" s="141"/>
    </row>
    <row r="548" spans="1:34" x14ac:dyDescent="0.3">
      <c r="B548" s="171"/>
      <c r="C548" s="141"/>
      <c r="E548" s="141"/>
      <c r="G548" s="141"/>
      <c r="I548" s="141"/>
      <c r="K548" s="141"/>
      <c r="M548" s="141"/>
      <c r="S548" s="171"/>
      <c r="X548" s="141"/>
      <c r="AA548" s="141"/>
      <c r="AC548" s="141"/>
      <c r="AF548" s="141"/>
    </row>
    <row r="549" spans="1:34" x14ac:dyDescent="0.3">
      <c r="B549" s="171"/>
      <c r="E549" s="141"/>
      <c r="G549" s="141"/>
      <c r="I549" s="141"/>
      <c r="K549" s="141"/>
      <c r="M549" s="141"/>
      <c r="S549" s="171"/>
      <c r="U549" s="141"/>
      <c r="X549" s="141"/>
      <c r="AA549" s="141"/>
      <c r="AC549" s="141"/>
      <c r="AF549" s="141"/>
    </row>
    <row r="550" spans="1:34" x14ac:dyDescent="0.3">
      <c r="B550" s="171"/>
      <c r="C550" s="141"/>
      <c r="E550" s="141"/>
      <c r="G550" s="141"/>
      <c r="I550" s="141"/>
      <c r="K550" s="141"/>
      <c r="M550" s="141"/>
      <c r="P550" s="141"/>
      <c r="S550" s="171"/>
      <c r="U550" s="141"/>
      <c r="X550" s="141"/>
      <c r="AA550" s="141"/>
      <c r="AC550" s="141"/>
      <c r="AF550" s="141"/>
    </row>
    <row r="551" spans="1:34" x14ac:dyDescent="0.3">
      <c r="B551" s="171"/>
      <c r="C551" s="141"/>
      <c r="E551" s="141"/>
      <c r="G551" s="141"/>
      <c r="I551" s="141"/>
      <c r="K551" s="141"/>
      <c r="M551" s="141"/>
      <c r="P551" s="141"/>
      <c r="S551" s="171"/>
      <c r="U551" s="141"/>
      <c r="X551" s="141"/>
      <c r="AA551" s="141"/>
      <c r="AC551" s="141"/>
      <c r="AF551" s="141"/>
    </row>
    <row r="552" spans="1:34" x14ac:dyDescent="0.3">
      <c r="B552" s="171"/>
      <c r="C552" s="141"/>
      <c r="E552" s="141"/>
      <c r="G552" s="141"/>
      <c r="I552" s="141"/>
      <c r="K552" s="141"/>
      <c r="M552" s="141"/>
      <c r="P552" s="141"/>
      <c r="S552" s="171"/>
      <c r="U552" s="141"/>
      <c r="X552" s="141"/>
      <c r="AA552" s="141"/>
      <c r="AC552" s="141"/>
      <c r="AF552" s="141"/>
    </row>
    <row r="553" spans="1:34" x14ac:dyDescent="0.3">
      <c r="B553" s="171"/>
      <c r="C553" s="141"/>
      <c r="E553" s="141"/>
      <c r="G553" s="141"/>
      <c r="I553" s="141"/>
      <c r="K553" s="141"/>
      <c r="M553" s="141"/>
      <c r="P553" s="141"/>
      <c r="S553" s="171"/>
      <c r="X553" s="141"/>
      <c r="AA553" s="141"/>
      <c r="AC553" s="141"/>
      <c r="AF553" s="141"/>
    </row>
    <row r="554" spans="1:34" x14ac:dyDescent="0.3">
      <c r="B554" s="171"/>
      <c r="C554" s="141"/>
      <c r="E554" s="141"/>
      <c r="G554" s="141"/>
      <c r="I554" s="141"/>
      <c r="K554" s="141"/>
      <c r="M554" s="141"/>
      <c r="S554" s="171"/>
      <c r="X554" s="141"/>
      <c r="AA554" s="141"/>
      <c r="AC554" s="141"/>
      <c r="AF554" s="141"/>
    </row>
    <row r="555" spans="1:34" x14ac:dyDescent="0.3">
      <c r="B555" s="171"/>
      <c r="C555" s="141"/>
      <c r="E555" s="141"/>
      <c r="G555" s="141"/>
      <c r="I555" s="141"/>
      <c r="K555" s="141"/>
      <c r="M555" s="141"/>
      <c r="S555" s="171"/>
      <c r="U555" s="141"/>
      <c r="X555" s="141"/>
      <c r="AA555" s="141"/>
      <c r="AF555" s="141"/>
    </row>
    <row r="556" spans="1:34" x14ac:dyDescent="0.3">
      <c r="B556" s="171"/>
      <c r="C556" s="141"/>
      <c r="E556" s="141"/>
      <c r="G556" s="141"/>
      <c r="I556" s="141"/>
      <c r="K556" s="141"/>
      <c r="M556" s="141"/>
      <c r="S556" s="171"/>
      <c r="X556" s="141"/>
      <c r="AA556" s="141"/>
      <c r="AC556" s="141"/>
      <c r="AF556" s="141"/>
    </row>
    <row r="557" spans="1:34" x14ac:dyDescent="0.3">
      <c r="B557" s="171"/>
      <c r="E557" s="141"/>
      <c r="G557" s="141"/>
      <c r="I557" s="141"/>
      <c r="K557" s="141"/>
      <c r="M557" s="141"/>
      <c r="S557" s="171"/>
      <c r="U557" s="141"/>
      <c r="X557" s="141"/>
      <c r="AA557" s="141"/>
      <c r="AC557" s="141"/>
      <c r="AF557" s="141"/>
    </row>
    <row r="558" spans="1:34" x14ac:dyDescent="0.3">
      <c r="B558" s="171"/>
      <c r="C558" s="141"/>
      <c r="E558" s="141"/>
      <c r="G558" s="141"/>
      <c r="I558" s="141"/>
      <c r="K558" s="141"/>
      <c r="M558" s="141"/>
      <c r="P558" s="141"/>
      <c r="S558" s="171"/>
      <c r="U558" s="141"/>
      <c r="X558" s="141"/>
      <c r="AA558" s="141"/>
      <c r="AC558" s="141"/>
      <c r="AF558" s="141"/>
    </row>
    <row r="559" spans="1:34" x14ac:dyDescent="0.3">
      <c r="B559" s="171"/>
      <c r="C559" s="141"/>
      <c r="E559" s="141"/>
      <c r="G559" s="141"/>
      <c r="I559" s="141"/>
      <c r="K559" s="141"/>
      <c r="M559" s="141"/>
      <c r="P559" s="141"/>
      <c r="S559" s="171"/>
      <c r="U559" s="141"/>
      <c r="X559" s="141"/>
      <c r="AA559" s="141"/>
      <c r="AC559" s="141"/>
      <c r="AF559" s="141"/>
    </row>
    <row r="560" spans="1:34" x14ac:dyDescent="0.3">
      <c r="B560" s="171"/>
      <c r="C560" s="141"/>
      <c r="E560" s="141"/>
      <c r="G560" s="141"/>
      <c r="I560" s="141"/>
      <c r="K560" s="141"/>
      <c r="M560" s="141"/>
      <c r="P560" s="141"/>
      <c r="S560" s="171"/>
      <c r="U560" s="141"/>
      <c r="X560" s="141"/>
      <c r="AA560" s="141"/>
      <c r="AC560" s="141"/>
      <c r="AF560" s="141"/>
    </row>
    <row r="561" spans="2:32" x14ac:dyDescent="0.3">
      <c r="B561" s="171"/>
      <c r="C561" s="141"/>
      <c r="E561" s="141"/>
      <c r="G561" s="141"/>
      <c r="I561" s="141"/>
      <c r="K561" s="141"/>
      <c r="M561" s="141"/>
      <c r="P561" s="141"/>
      <c r="S561" s="171"/>
      <c r="X561" s="141"/>
      <c r="AA561" s="141"/>
      <c r="AC561" s="141"/>
      <c r="AF561" s="141"/>
    </row>
    <row r="562" spans="2:32" x14ac:dyDescent="0.3">
      <c r="B562" s="171"/>
      <c r="C562" s="141"/>
      <c r="E562" s="141"/>
      <c r="G562" s="141"/>
      <c r="I562" s="141"/>
      <c r="K562" s="141"/>
      <c r="M562" s="141"/>
      <c r="S562" s="171"/>
      <c r="X562" s="141"/>
      <c r="AA562" s="141"/>
      <c r="AC562" s="141"/>
      <c r="AF562" s="141"/>
    </row>
    <row r="563" spans="2:32" x14ac:dyDescent="0.3">
      <c r="B563" s="171"/>
      <c r="C563" s="141"/>
      <c r="E563" s="141"/>
      <c r="G563" s="141"/>
      <c r="I563" s="141"/>
      <c r="K563" s="141"/>
      <c r="M563" s="141"/>
      <c r="S563" s="171"/>
      <c r="U563" s="141"/>
      <c r="X563" s="141"/>
      <c r="AA563" s="141"/>
      <c r="AC563" s="141"/>
      <c r="AF563" s="141"/>
    </row>
    <row r="564" spans="2:32" x14ac:dyDescent="0.3">
      <c r="B564" s="171"/>
      <c r="C564" s="141"/>
      <c r="E564" s="141"/>
      <c r="G564" s="141"/>
      <c r="I564" s="141"/>
      <c r="K564" s="141"/>
      <c r="M564" s="141"/>
      <c r="S564" s="171"/>
      <c r="X564" s="141"/>
      <c r="AA564" s="141"/>
      <c r="AC564" s="141"/>
      <c r="AF564" s="141"/>
    </row>
    <row r="565" spans="2:32" x14ac:dyDescent="0.3">
      <c r="B565" s="171"/>
      <c r="E565" s="141"/>
      <c r="G565" s="141"/>
      <c r="I565" s="141"/>
      <c r="K565" s="141"/>
      <c r="M565" s="141"/>
      <c r="S565" s="171"/>
      <c r="U565" s="141"/>
      <c r="X565" s="141"/>
      <c r="AA565" s="141"/>
      <c r="AC565" s="141"/>
      <c r="AF565" s="141"/>
    </row>
    <row r="566" spans="2:32" x14ac:dyDescent="0.3">
      <c r="B566" s="171"/>
      <c r="E566" s="141"/>
      <c r="G566" s="141"/>
      <c r="I566" s="141"/>
      <c r="K566" s="141"/>
      <c r="M566" s="141"/>
      <c r="P566" s="141"/>
      <c r="S566" s="171"/>
      <c r="U566" s="141"/>
      <c r="X566" s="141"/>
      <c r="AA566" s="141"/>
      <c r="AC566" s="141"/>
      <c r="AF566" s="141"/>
    </row>
    <row r="567" spans="2:32" x14ac:dyDescent="0.3">
      <c r="B567" s="171"/>
      <c r="C567" s="141"/>
      <c r="E567" s="141"/>
      <c r="G567" s="141"/>
      <c r="I567" s="141"/>
      <c r="K567" s="141"/>
      <c r="M567" s="141"/>
      <c r="P567" s="141"/>
      <c r="S567" s="171"/>
      <c r="U567" s="141"/>
      <c r="X567" s="141"/>
      <c r="AA567" s="141"/>
      <c r="AC567" s="141"/>
      <c r="AF567" s="141"/>
    </row>
    <row r="568" spans="2:32" x14ac:dyDescent="0.3">
      <c r="B568" s="171"/>
      <c r="C568" s="141"/>
      <c r="E568" s="141"/>
      <c r="G568" s="141"/>
      <c r="I568" s="141"/>
      <c r="K568" s="141"/>
      <c r="M568" s="141"/>
      <c r="P568" s="141"/>
      <c r="S568" s="171"/>
      <c r="U568" s="141"/>
      <c r="X568" s="141"/>
      <c r="AA568" s="141"/>
      <c r="AF568" s="141"/>
    </row>
    <row r="569" spans="2:32" x14ac:dyDescent="0.3">
      <c r="B569" s="171"/>
      <c r="C569" s="141"/>
      <c r="E569" s="141"/>
      <c r="G569" s="141"/>
      <c r="I569" s="141"/>
      <c r="K569" s="141"/>
      <c r="M569" s="141"/>
      <c r="P569" s="141"/>
      <c r="S569" s="171"/>
      <c r="X569" s="141"/>
      <c r="AA569" s="141"/>
      <c r="AC569" s="141"/>
      <c r="AF569" s="141"/>
    </row>
    <row r="570" spans="2:32" x14ac:dyDescent="0.3">
      <c r="B570" s="171"/>
      <c r="E570" s="141"/>
      <c r="G570" s="141"/>
      <c r="I570" s="141"/>
      <c r="K570" s="141"/>
      <c r="M570" s="141"/>
      <c r="P570" s="141"/>
      <c r="S570" s="171"/>
      <c r="X570" s="141"/>
      <c r="AA570" s="141"/>
      <c r="AC570" s="141"/>
      <c r="AF570" s="141"/>
    </row>
    <row r="571" spans="2:32" x14ac:dyDescent="0.3">
      <c r="B571" s="171"/>
      <c r="C571" s="141"/>
      <c r="E571" s="141"/>
      <c r="G571" s="141"/>
      <c r="I571" s="141"/>
      <c r="K571" s="141"/>
      <c r="M571" s="141"/>
      <c r="S571" s="171"/>
      <c r="U571" s="141"/>
      <c r="X571" s="141"/>
      <c r="AA571" s="141"/>
      <c r="AC571" s="141"/>
      <c r="AF571" s="141"/>
    </row>
    <row r="572" spans="2:32" x14ac:dyDescent="0.3">
      <c r="B572" s="171"/>
      <c r="C572" s="141"/>
      <c r="E572" s="141"/>
      <c r="G572" s="141"/>
      <c r="I572" s="141"/>
      <c r="K572" s="141"/>
      <c r="M572" s="141"/>
      <c r="S572" s="171"/>
      <c r="U572" s="141"/>
      <c r="X572" s="141"/>
      <c r="AA572" s="141"/>
      <c r="AC572" s="141"/>
      <c r="AF572" s="141"/>
    </row>
    <row r="573" spans="2:32" x14ac:dyDescent="0.3">
      <c r="B573" s="171"/>
      <c r="C573" s="141"/>
      <c r="E573" s="141"/>
      <c r="G573" s="141"/>
      <c r="I573" s="141"/>
      <c r="K573" s="141"/>
      <c r="M573" s="141"/>
      <c r="P573" s="141"/>
      <c r="S573" s="171"/>
      <c r="U573" s="141"/>
      <c r="X573" s="141"/>
      <c r="AA573" s="141"/>
      <c r="AC573" s="141"/>
      <c r="AF573" s="141"/>
    </row>
    <row r="574" spans="2:32" x14ac:dyDescent="0.3">
      <c r="B574" s="171"/>
      <c r="E574" s="141"/>
      <c r="G574" s="141"/>
      <c r="I574" s="141"/>
      <c r="K574" s="141"/>
      <c r="M574" s="141"/>
      <c r="P574" s="141"/>
      <c r="S574" s="171"/>
      <c r="X574" s="141"/>
      <c r="AA574" s="141"/>
      <c r="AF574" s="141"/>
    </row>
    <row r="575" spans="2:32" x14ac:dyDescent="0.3">
      <c r="B575" s="171"/>
      <c r="E575" s="141"/>
      <c r="G575" s="141"/>
      <c r="I575" s="141"/>
      <c r="K575" s="141"/>
      <c r="M575" s="141"/>
      <c r="P575" s="141"/>
      <c r="S575" s="171"/>
      <c r="U575" s="141"/>
      <c r="X575" s="141"/>
      <c r="AA575" s="141"/>
      <c r="AC575" s="141"/>
      <c r="AF575" s="141"/>
    </row>
    <row r="576" spans="2:32" x14ac:dyDescent="0.3">
      <c r="B576" s="171"/>
      <c r="C576" s="141"/>
      <c r="E576" s="141"/>
      <c r="G576" s="141"/>
      <c r="I576" s="141"/>
      <c r="K576" s="141"/>
      <c r="M576" s="141"/>
      <c r="P576" s="141"/>
      <c r="S576" s="171"/>
      <c r="U576" s="141"/>
      <c r="X576" s="141"/>
      <c r="AA576" s="141"/>
      <c r="AF576" s="141"/>
    </row>
    <row r="577" spans="2:32" x14ac:dyDescent="0.3">
      <c r="B577" s="171"/>
      <c r="C577" s="141"/>
      <c r="E577" s="141"/>
      <c r="G577" s="141"/>
      <c r="I577" s="141"/>
      <c r="K577" s="141"/>
      <c r="M577" s="141"/>
      <c r="P577" s="141"/>
      <c r="S577" s="171"/>
      <c r="U577" s="141"/>
      <c r="X577" s="141"/>
      <c r="AA577" s="141"/>
      <c r="AC577" s="141"/>
      <c r="AF577" s="141"/>
    </row>
    <row r="578" spans="2:32" x14ac:dyDescent="0.3">
      <c r="B578" s="171"/>
      <c r="E578" s="141"/>
      <c r="G578" s="141"/>
      <c r="I578" s="141"/>
      <c r="K578" s="141"/>
      <c r="M578" s="141"/>
      <c r="P578" s="141"/>
      <c r="S578" s="171"/>
      <c r="X578" s="141"/>
      <c r="AA578" s="141"/>
      <c r="AC578" s="141"/>
      <c r="AF578" s="141"/>
    </row>
    <row r="579" spans="2:32" x14ac:dyDescent="0.3">
      <c r="B579" s="171"/>
      <c r="E579" s="141"/>
      <c r="G579" s="141"/>
      <c r="I579" s="141"/>
      <c r="K579" s="141"/>
      <c r="M579" s="141"/>
      <c r="P579" s="141"/>
      <c r="S579" s="171"/>
      <c r="U579" s="141"/>
      <c r="X579" s="141"/>
      <c r="AA579" s="141"/>
      <c r="AF579" s="141"/>
    </row>
    <row r="580" spans="2:32" x14ac:dyDescent="0.3">
      <c r="B580" s="171"/>
      <c r="C580" s="141"/>
      <c r="E580" s="141"/>
      <c r="G580" s="141"/>
      <c r="I580" s="141"/>
      <c r="K580" s="141"/>
      <c r="M580" s="141"/>
      <c r="S580" s="171"/>
      <c r="X580" s="141"/>
      <c r="AA580" s="141"/>
      <c r="AF580" s="141"/>
    </row>
    <row r="581" spans="2:32" x14ac:dyDescent="0.3">
      <c r="B581" s="171"/>
      <c r="C581" s="141"/>
      <c r="E581" s="141"/>
      <c r="G581" s="141"/>
      <c r="I581" s="141"/>
      <c r="K581" s="141"/>
      <c r="M581" s="141"/>
      <c r="P581" s="141"/>
      <c r="S581" s="171"/>
      <c r="U581" s="141"/>
      <c r="X581" s="141"/>
      <c r="AA581" s="141"/>
      <c r="AC581" s="141"/>
      <c r="AF581" s="141"/>
    </row>
    <row r="582" spans="2:32" x14ac:dyDescent="0.3">
      <c r="B582" s="171"/>
      <c r="E582" s="141"/>
      <c r="G582" s="141"/>
      <c r="I582" s="141"/>
      <c r="K582" s="141"/>
      <c r="M582" s="141"/>
      <c r="P582" s="141"/>
      <c r="S582" s="171"/>
      <c r="U582" s="141"/>
      <c r="X582" s="141"/>
      <c r="AA582" s="141"/>
      <c r="AC582" s="141"/>
      <c r="AF582" s="141"/>
    </row>
    <row r="583" spans="2:32" x14ac:dyDescent="0.3">
      <c r="B583" s="171"/>
      <c r="C583" s="141"/>
      <c r="E583" s="141"/>
      <c r="G583" s="141"/>
      <c r="I583" s="141"/>
      <c r="K583" s="141"/>
      <c r="M583" s="141"/>
      <c r="P583" s="141"/>
      <c r="S583" s="171"/>
      <c r="U583" s="141"/>
      <c r="X583" s="141"/>
      <c r="AA583" s="141"/>
      <c r="AC583" s="141"/>
      <c r="AF583" s="141"/>
    </row>
    <row r="584" spans="2:32" x14ac:dyDescent="0.3">
      <c r="B584" s="171"/>
      <c r="E584" s="141"/>
      <c r="G584" s="141"/>
      <c r="I584" s="141"/>
      <c r="K584" s="141"/>
      <c r="M584" s="141"/>
      <c r="P584" s="141"/>
      <c r="S584" s="171"/>
      <c r="U584" s="141"/>
      <c r="X584" s="141"/>
      <c r="AA584" s="141"/>
      <c r="AC584" s="141"/>
      <c r="AF584" s="141"/>
    </row>
    <row r="585" spans="2:32" x14ac:dyDescent="0.3">
      <c r="B585" s="171"/>
      <c r="E585" s="141"/>
      <c r="G585" s="141"/>
      <c r="I585" s="141"/>
      <c r="K585" s="141"/>
      <c r="M585" s="141"/>
      <c r="P585" s="141"/>
      <c r="S585" s="171"/>
      <c r="U585" s="141"/>
      <c r="X585" s="141"/>
      <c r="AA585" s="141"/>
      <c r="AC585" s="141"/>
      <c r="AF585" s="141"/>
    </row>
    <row r="586" spans="2:32" x14ac:dyDescent="0.3">
      <c r="B586" s="171"/>
      <c r="E586" s="141"/>
      <c r="G586" s="141"/>
      <c r="I586" s="141"/>
      <c r="K586" s="141"/>
      <c r="M586" s="141"/>
      <c r="P586" s="141"/>
      <c r="S586" s="171"/>
      <c r="U586" s="141"/>
      <c r="X586" s="141"/>
      <c r="AA586" s="141"/>
      <c r="AF586" s="141"/>
    </row>
    <row r="587" spans="2:32" x14ac:dyDescent="0.3">
      <c r="B587" s="171"/>
      <c r="E587" s="141"/>
      <c r="G587" s="141"/>
      <c r="I587" s="141"/>
      <c r="K587" s="141"/>
      <c r="M587" s="141"/>
      <c r="P587" s="141"/>
      <c r="S587" s="171"/>
      <c r="U587" s="141"/>
      <c r="X587" s="141"/>
      <c r="AA587" s="141"/>
      <c r="AC587" s="141"/>
      <c r="AF587" s="141"/>
    </row>
    <row r="588" spans="2:32" x14ac:dyDescent="0.3">
      <c r="B588" s="171"/>
      <c r="C588" s="141"/>
      <c r="E588" s="141"/>
      <c r="G588" s="141"/>
      <c r="I588" s="141"/>
      <c r="K588" s="141"/>
      <c r="M588" s="141"/>
      <c r="P588" s="141"/>
      <c r="S588" s="171"/>
      <c r="U588" s="141"/>
      <c r="X588" s="141"/>
      <c r="AA588" s="141"/>
      <c r="AF588" s="141"/>
    </row>
    <row r="589" spans="2:32" x14ac:dyDescent="0.3">
      <c r="B589" s="171"/>
      <c r="C589" s="141"/>
      <c r="E589" s="141"/>
      <c r="G589" s="141"/>
      <c r="I589" s="141"/>
      <c r="K589" s="141"/>
      <c r="M589" s="141"/>
      <c r="P589" s="141"/>
      <c r="S589" s="171"/>
      <c r="X589" s="141"/>
      <c r="AA589" s="141"/>
      <c r="AC589" s="141"/>
      <c r="AF589" s="141"/>
    </row>
    <row r="590" spans="2:32" x14ac:dyDescent="0.3">
      <c r="B590" s="171"/>
      <c r="C590" s="141"/>
      <c r="E590" s="141"/>
      <c r="G590" s="141"/>
      <c r="I590" s="141"/>
      <c r="K590" s="141"/>
      <c r="M590" s="141"/>
      <c r="P590" s="141"/>
      <c r="S590" s="171"/>
      <c r="U590" s="141"/>
      <c r="X590" s="141"/>
      <c r="AA590" s="141"/>
      <c r="AC590" s="141"/>
      <c r="AF590" s="141"/>
    </row>
    <row r="591" spans="2:32" x14ac:dyDescent="0.3">
      <c r="B591" s="171"/>
      <c r="C591" s="141"/>
      <c r="E591" s="141"/>
      <c r="G591" s="141"/>
      <c r="I591" s="141"/>
      <c r="K591" s="141"/>
      <c r="M591" s="141"/>
      <c r="P591" s="141"/>
      <c r="S591" s="171"/>
      <c r="U591" s="141"/>
      <c r="X591" s="141"/>
      <c r="AA591" s="141"/>
      <c r="AC591" s="141"/>
      <c r="AF591" s="141"/>
    </row>
    <row r="592" spans="2:32" x14ac:dyDescent="0.3">
      <c r="B592" s="171"/>
      <c r="E592" s="141"/>
      <c r="G592" s="141"/>
      <c r="I592" s="141"/>
      <c r="K592" s="141"/>
      <c r="M592" s="141"/>
      <c r="P592" s="141"/>
      <c r="S592" s="171"/>
      <c r="U592" s="141"/>
      <c r="X592" s="141"/>
      <c r="AA592" s="141"/>
      <c r="AC592" s="141"/>
      <c r="AF592" s="141"/>
    </row>
    <row r="593" spans="2:32" x14ac:dyDescent="0.3">
      <c r="B593" s="171"/>
      <c r="E593" s="141"/>
      <c r="G593" s="141"/>
      <c r="I593" s="141"/>
      <c r="K593" s="141"/>
      <c r="M593" s="141"/>
      <c r="P593" s="141"/>
      <c r="S593" s="171"/>
      <c r="U593" s="141"/>
      <c r="X593" s="141"/>
      <c r="AA593" s="141"/>
      <c r="AF593" s="141"/>
    </row>
    <row r="594" spans="2:32" x14ac:dyDescent="0.3">
      <c r="B594" s="171"/>
      <c r="E594" s="141"/>
      <c r="G594" s="141"/>
      <c r="I594" s="141"/>
      <c r="K594" s="141"/>
      <c r="M594" s="141"/>
      <c r="P594" s="141"/>
      <c r="S594" s="171"/>
      <c r="U594" s="141"/>
      <c r="X594" s="141"/>
      <c r="AA594" s="141"/>
      <c r="AF594" s="141"/>
    </row>
    <row r="595" spans="2:32" x14ac:dyDescent="0.3">
      <c r="B595" s="171"/>
      <c r="C595" s="141"/>
      <c r="E595" s="141"/>
      <c r="G595" s="141"/>
      <c r="I595" s="141"/>
      <c r="K595" s="141"/>
      <c r="M595" s="141"/>
      <c r="P595" s="141"/>
      <c r="S595" s="171"/>
      <c r="U595" s="141"/>
      <c r="X595" s="141"/>
      <c r="AA595" s="141"/>
      <c r="AF595" s="141"/>
    </row>
    <row r="596" spans="2:32" x14ac:dyDescent="0.3">
      <c r="B596" s="171"/>
      <c r="C596" s="141"/>
      <c r="E596" s="141"/>
      <c r="G596" s="141"/>
      <c r="I596" s="141"/>
      <c r="K596" s="141"/>
      <c r="M596" s="141"/>
      <c r="P596" s="141"/>
      <c r="S596" s="171"/>
      <c r="U596" s="141"/>
      <c r="X596" s="141"/>
      <c r="AA596" s="141"/>
      <c r="AF596" s="141"/>
    </row>
    <row r="597" spans="2:32" x14ac:dyDescent="0.3">
      <c r="B597" s="171"/>
      <c r="C597" s="141"/>
      <c r="E597" s="141"/>
      <c r="G597" s="141"/>
      <c r="I597" s="141"/>
      <c r="K597" s="141"/>
      <c r="M597" s="141"/>
      <c r="P597" s="141"/>
      <c r="S597" s="171"/>
      <c r="X597" s="141"/>
      <c r="AA597" s="141"/>
      <c r="AC597" s="141"/>
      <c r="AF597" s="141"/>
    </row>
    <row r="598" spans="2:32" x14ac:dyDescent="0.3">
      <c r="B598" s="171"/>
      <c r="C598" s="141"/>
      <c r="E598" s="141"/>
      <c r="G598" s="141"/>
      <c r="I598" s="141"/>
      <c r="K598" s="141"/>
      <c r="M598" s="141"/>
      <c r="P598" s="141"/>
      <c r="S598" s="171"/>
      <c r="U598" s="141"/>
      <c r="X598" s="141"/>
      <c r="AA598" s="141"/>
      <c r="AC598" s="141"/>
      <c r="AF598" s="141"/>
    </row>
    <row r="599" spans="2:32" x14ac:dyDescent="0.3">
      <c r="B599" s="171"/>
      <c r="C599" s="141"/>
      <c r="E599" s="141"/>
      <c r="G599" s="141"/>
      <c r="I599" s="141"/>
      <c r="K599" s="141"/>
      <c r="M599" s="141"/>
      <c r="P599" s="141"/>
      <c r="S599" s="171"/>
      <c r="U599" s="141"/>
      <c r="X599" s="141"/>
      <c r="AA599" s="141"/>
      <c r="AC599" s="141"/>
      <c r="AF599" s="141"/>
    </row>
    <row r="600" spans="2:32" x14ac:dyDescent="0.3">
      <c r="B600" s="171"/>
      <c r="E600" s="141"/>
      <c r="G600" s="141"/>
      <c r="I600" s="141"/>
      <c r="K600" s="141"/>
      <c r="M600" s="141"/>
      <c r="P600" s="141"/>
      <c r="S600" s="171"/>
      <c r="U600" s="141"/>
      <c r="X600" s="141"/>
      <c r="AA600" s="141"/>
      <c r="AC600" s="141"/>
      <c r="AF600" s="141"/>
    </row>
    <row r="601" spans="2:32" x14ac:dyDescent="0.3">
      <c r="B601" s="171"/>
      <c r="E601" s="141"/>
      <c r="G601" s="141"/>
      <c r="I601" s="141"/>
      <c r="K601" s="141"/>
      <c r="M601" s="141"/>
      <c r="P601" s="141"/>
      <c r="S601" s="171"/>
      <c r="U601" s="141"/>
      <c r="X601" s="141"/>
      <c r="AA601" s="141"/>
      <c r="AF601" s="141"/>
    </row>
    <row r="602" spans="2:32" x14ac:dyDescent="0.3">
      <c r="B602" s="171"/>
      <c r="E602" s="141"/>
      <c r="G602" s="141"/>
      <c r="I602" s="141"/>
      <c r="K602" s="141"/>
      <c r="M602" s="141"/>
      <c r="P602" s="141"/>
      <c r="S602" s="171"/>
      <c r="U602" s="141"/>
      <c r="X602" s="141"/>
      <c r="AA602" s="141"/>
      <c r="AF602" s="141"/>
    </row>
    <row r="603" spans="2:32" x14ac:dyDescent="0.3">
      <c r="B603" s="171"/>
      <c r="C603" s="141"/>
      <c r="E603" s="141"/>
      <c r="G603" s="141"/>
      <c r="I603" s="141"/>
      <c r="K603" s="141"/>
      <c r="M603" s="141"/>
      <c r="P603" s="141"/>
      <c r="S603" s="171"/>
      <c r="U603" s="141"/>
      <c r="X603" s="141"/>
      <c r="AA603" s="141"/>
      <c r="AC603" s="141"/>
      <c r="AF603" s="141"/>
    </row>
    <row r="604" spans="2:32" x14ac:dyDescent="0.3">
      <c r="B604" s="171"/>
      <c r="C604" s="141"/>
      <c r="E604" s="141"/>
      <c r="G604" s="141"/>
      <c r="I604" s="141"/>
      <c r="K604" s="141"/>
      <c r="M604" s="141"/>
      <c r="P604" s="141"/>
      <c r="S604" s="171"/>
      <c r="U604" s="141"/>
      <c r="X604" s="141"/>
      <c r="AA604" s="141"/>
      <c r="AF604" s="141"/>
    </row>
    <row r="605" spans="2:32" x14ac:dyDescent="0.3">
      <c r="B605" s="171"/>
      <c r="C605" s="141"/>
      <c r="E605" s="141"/>
      <c r="G605" s="141"/>
      <c r="I605" s="141"/>
      <c r="K605" s="141"/>
      <c r="M605" s="141"/>
      <c r="P605" s="141"/>
      <c r="S605" s="171"/>
      <c r="X605" s="141"/>
      <c r="AA605" s="141"/>
      <c r="AC605" s="141"/>
      <c r="AF605" s="141"/>
    </row>
    <row r="606" spans="2:32" x14ac:dyDescent="0.3">
      <c r="B606" s="171"/>
      <c r="C606" s="141"/>
      <c r="E606" s="141"/>
      <c r="G606" s="141"/>
      <c r="I606" s="141"/>
      <c r="K606" s="141"/>
      <c r="M606" s="141"/>
      <c r="P606" s="141"/>
      <c r="S606" s="171"/>
      <c r="U606" s="141"/>
      <c r="X606" s="141"/>
      <c r="AA606" s="141"/>
      <c r="AC606" s="141"/>
      <c r="AF606" s="141"/>
    </row>
    <row r="607" spans="2:32" x14ac:dyDescent="0.3">
      <c r="B607" s="171"/>
      <c r="C607" s="141"/>
      <c r="E607" s="141"/>
      <c r="G607" s="141"/>
      <c r="I607" s="141"/>
      <c r="K607" s="141"/>
      <c r="M607" s="141"/>
      <c r="P607" s="141"/>
      <c r="S607" s="171"/>
      <c r="U607" s="141"/>
      <c r="X607" s="141"/>
      <c r="AA607" s="141"/>
      <c r="AC607" s="141"/>
      <c r="AF607" s="141"/>
    </row>
    <row r="608" spans="2:32" x14ac:dyDescent="0.3">
      <c r="B608" s="171"/>
      <c r="E608" s="141"/>
      <c r="G608" s="141"/>
      <c r="I608" s="141"/>
      <c r="K608" s="141"/>
      <c r="M608" s="141"/>
      <c r="P608" s="141"/>
      <c r="S608" s="171"/>
      <c r="U608" s="141"/>
      <c r="X608" s="141"/>
      <c r="AA608" s="141"/>
      <c r="AC608" s="141"/>
      <c r="AF608" s="141"/>
    </row>
    <row r="609" spans="2:32" x14ac:dyDescent="0.3">
      <c r="B609" s="171"/>
      <c r="E609" s="141"/>
      <c r="G609" s="141"/>
      <c r="I609" s="141"/>
      <c r="K609" s="141"/>
      <c r="M609" s="141"/>
      <c r="P609" s="141"/>
      <c r="S609" s="171"/>
      <c r="U609" s="141"/>
      <c r="X609" s="141"/>
      <c r="AA609" s="141"/>
      <c r="AF609" s="141"/>
    </row>
    <row r="610" spans="2:32" x14ac:dyDescent="0.3">
      <c r="B610" s="171"/>
      <c r="E610" s="141"/>
      <c r="G610" s="141"/>
      <c r="I610" s="141"/>
      <c r="K610" s="141"/>
      <c r="M610" s="141"/>
      <c r="P610" s="141"/>
      <c r="S610" s="171"/>
      <c r="U610" s="141"/>
      <c r="X610" s="141"/>
      <c r="AA610" s="141"/>
      <c r="AF610" s="141"/>
    </row>
    <row r="611" spans="2:32" x14ac:dyDescent="0.3">
      <c r="B611" s="171"/>
      <c r="C611" s="141"/>
      <c r="E611" s="141"/>
      <c r="G611" s="141"/>
      <c r="I611" s="141"/>
      <c r="K611" s="141"/>
      <c r="M611" s="141"/>
      <c r="P611" s="141"/>
      <c r="S611" s="171"/>
      <c r="U611" s="141"/>
      <c r="X611" s="141"/>
      <c r="AA611" s="141"/>
      <c r="AC611" s="141"/>
      <c r="AF611" s="141"/>
    </row>
    <row r="612" spans="2:32" x14ac:dyDescent="0.3">
      <c r="B612" s="171"/>
      <c r="C612" s="141"/>
      <c r="E612" s="141"/>
      <c r="G612" s="141"/>
      <c r="I612" s="141"/>
      <c r="K612" s="141"/>
      <c r="M612" s="141"/>
      <c r="P612" s="141"/>
      <c r="S612" s="171"/>
      <c r="U612" s="141"/>
      <c r="X612" s="141"/>
      <c r="AA612" s="141"/>
      <c r="AF612" s="141"/>
    </row>
    <row r="613" spans="2:32" x14ac:dyDescent="0.3">
      <c r="B613" s="171"/>
      <c r="C613" s="141"/>
      <c r="E613" s="141"/>
      <c r="G613" s="141"/>
      <c r="I613" s="141"/>
      <c r="K613" s="141"/>
      <c r="M613" s="141"/>
      <c r="P613" s="141"/>
      <c r="S613" s="171"/>
      <c r="X613" s="141"/>
      <c r="AA613" s="141"/>
      <c r="AC613" s="141"/>
      <c r="AF613" s="141"/>
    </row>
    <row r="614" spans="2:32" x14ac:dyDescent="0.3">
      <c r="B614" s="171"/>
      <c r="C614" s="141"/>
      <c r="E614" s="141"/>
      <c r="G614" s="141"/>
      <c r="I614" s="141"/>
      <c r="K614" s="141"/>
      <c r="M614" s="141"/>
      <c r="P614" s="141"/>
      <c r="S614" s="171"/>
      <c r="U614" s="141"/>
      <c r="X614" s="141"/>
      <c r="AA614" s="141"/>
      <c r="AC614" s="141"/>
      <c r="AF614" s="141"/>
    </row>
    <row r="615" spans="2:32" x14ac:dyDescent="0.3">
      <c r="B615" s="171"/>
      <c r="C615" s="141"/>
      <c r="E615" s="141"/>
      <c r="G615" s="141"/>
      <c r="I615" s="141"/>
      <c r="K615" s="141"/>
      <c r="M615" s="141"/>
      <c r="P615" s="141"/>
      <c r="S615" s="171"/>
      <c r="U615" s="141"/>
      <c r="X615" s="141"/>
      <c r="AA615" s="141"/>
      <c r="AC615" s="141"/>
      <c r="AF615" s="141"/>
    </row>
    <row r="616" spans="2:32" x14ac:dyDescent="0.3">
      <c r="B616" s="171"/>
      <c r="E616" s="141"/>
      <c r="G616" s="141"/>
      <c r="I616" s="141"/>
      <c r="K616" s="141"/>
      <c r="M616" s="141"/>
      <c r="P616" s="141"/>
      <c r="S616" s="171"/>
      <c r="U616" s="141"/>
      <c r="X616" s="141"/>
      <c r="AA616" s="141"/>
      <c r="AC616" s="141"/>
      <c r="AF616" s="141"/>
    </row>
    <row r="617" spans="2:32" x14ac:dyDescent="0.3">
      <c r="B617" s="171"/>
      <c r="E617" s="141"/>
      <c r="G617" s="141"/>
      <c r="I617" s="141"/>
      <c r="K617" s="141"/>
      <c r="M617" s="141"/>
      <c r="P617" s="141"/>
      <c r="S617" s="171"/>
      <c r="U617" s="141"/>
      <c r="X617" s="141"/>
      <c r="AA617" s="141"/>
      <c r="AF617" s="141"/>
    </row>
    <row r="618" spans="2:32" x14ac:dyDescent="0.3">
      <c r="B618" s="171"/>
      <c r="E618" s="141"/>
      <c r="G618" s="141"/>
      <c r="I618" s="141"/>
      <c r="K618" s="141"/>
      <c r="M618" s="141"/>
      <c r="P618" s="141"/>
      <c r="S618" s="171"/>
      <c r="U618" s="141"/>
      <c r="X618" s="141"/>
      <c r="AA618" s="141"/>
      <c r="AF618" s="141"/>
    </row>
    <row r="619" spans="2:32" x14ac:dyDescent="0.3">
      <c r="B619" s="171"/>
      <c r="C619" s="141"/>
      <c r="E619" s="141"/>
      <c r="G619" s="141"/>
      <c r="I619" s="141"/>
      <c r="K619" s="141"/>
      <c r="M619" s="141"/>
      <c r="P619" s="141"/>
      <c r="S619" s="171"/>
      <c r="U619" s="141"/>
      <c r="X619" s="141"/>
      <c r="AA619" s="141"/>
      <c r="AC619" s="141"/>
      <c r="AF619" s="141"/>
    </row>
    <row r="620" spans="2:32" x14ac:dyDescent="0.3">
      <c r="B620" s="171"/>
      <c r="C620" s="141"/>
      <c r="E620" s="141"/>
      <c r="G620" s="141"/>
      <c r="I620" s="141"/>
      <c r="K620" s="141"/>
      <c r="M620" s="141"/>
      <c r="P620" s="141"/>
      <c r="S620" s="171"/>
      <c r="U620" s="141"/>
      <c r="X620" s="141"/>
      <c r="AA620" s="141"/>
      <c r="AF620" s="141"/>
    </row>
    <row r="621" spans="2:32" x14ac:dyDescent="0.3">
      <c r="B621" s="171"/>
      <c r="C621" s="141"/>
      <c r="E621" s="141"/>
      <c r="G621" s="141"/>
      <c r="I621" s="141"/>
      <c r="K621" s="141"/>
      <c r="M621" s="141"/>
      <c r="P621" s="141"/>
      <c r="S621" s="171"/>
      <c r="U621" s="141"/>
      <c r="X621" s="141"/>
      <c r="AA621" s="141"/>
      <c r="AC621" s="141"/>
      <c r="AF621" s="141"/>
    </row>
    <row r="622" spans="2:32" x14ac:dyDescent="0.3">
      <c r="B622" s="171"/>
      <c r="C622" s="141"/>
      <c r="E622" s="141"/>
      <c r="G622" s="141"/>
      <c r="I622" s="141"/>
      <c r="K622" s="141"/>
      <c r="M622" s="141"/>
      <c r="P622" s="141"/>
      <c r="S622" s="171"/>
      <c r="U622" s="141"/>
      <c r="X622" s="141"/>
      <c r="AA622" s="141"/>
      <c r="AC622" s="141"/>
      <c r="AF622" s="141"/>
    </row>
    <row r="623" spans="2:32" x14ac:dyDescent="0.3">
      <c r="B623" s="171"/>
      <c r="E623" s="141"/>
      <c r="G623" s="141"/>
      <c r="I623" s="141"/>
      <c r="K623" s="141"/>
      <c r="M623" s="141"/>
      <c r="P623" s="141"/>
      <c r="S623" s="171"/>
      <c r="U623" s="141"/>
      <c r="X623" s="141"/>
      <c r="AA623" s="141"/>
      <c r="AC623" s="141"/>
      <c r="AF623" s="141"/>
    </row>
    <row r="624" spans="2:32" x14ac:dyDescent="0.3">
      <c r="B624" s="171"/>
      <c r="E624" s="141"/>
      <c r="G624" s="141"/>
      <c r="I624" s="141"/>
      <c r="K624" s="141"/>
      <c r="M624" s="141"/>
      <c r="P624" s="141"/>
      <c r="S624" s="171"/>
      <c r="U624" s="141"/>
      <c r="X624" s="141"/>
      <c r="AA624" s="141"/>
      <c r="AC624" s="141"/>
      <c r="AF624" s="141"/>
    </row>
    <row r="625" spans="2:32" x14ac:dyDescent="0.3">
      <c r="B625" s="171"/>
      <c r="E625" s="141"/>
      <c r="G625" s="141"/>
      <c r="I625" s="141"/>
      <c r="K625" s="141"/>
      <c r="M625" s="141"/>
      <c r="P625" s="141"/>
      <c r="S625" s="171"/>
      <c r="U625" s="141"/>
      <c r="X625" s="141"/>
      <c r="AA625" s="141"/>
      <c r="AF625" s="141"/>
    </row>
    <row r="626" spans="2:32" x14ac:dyDescent="0.3">
      <c r="B626" s="171"/>
      <c r="E626" s="141"/>
      <c r="G626" s="141"/>
      <c r="I626" s="141"/>
      <c r="K626" s="141"/>
      <c r="M626" s="141"/>
      <c r="P626" s="141"/>
      <c r="S626" s="171"/>
      <c r="U626" s="141"/>
      <c r="X626" s="141"/>
      <c r="AA626" s="141"/>
      <c r="AF626" s="141"/>
    </row>
    <row r="627" spans="2:32" x14ac:dyDescent="0.3">
      <c r="B627" s="171"/>
      <c r="C627" s="141"/>
      <c r="E627" s="141"/>
      <c r="G627" s="141"/>
      <c r="I627" s="141"/>
      <c r="K627" s="141"/>
      <c r="M627" s="141"/>
      <c r="P627" s="141"/>
      <c r="S627" s="171"/>
      <c r="U627" s="141"/>
      <c r="X627" s="141"/>
      <c r="AA627" s="141"/>
      <c r="AC627" s="141"/>
      <c r="AF627" s="141"/>
    </row>
    <row r="628" spans="2:32" x14ac:dyDescent="0.3">
      <c r="B628" s="171"/>
      <c r="C628" s="141"/>
      <c r="E628" s="141"/>
      <c r="G628" s="141"/>
      <c r="I628" s="141"/>
      <c r="K628" s="141"/>
      <c r="M628" s="141"/>
      <c r="P628" s="141"/>
      <c r="S628" s="171"/>
      <c r="U628" s="141"/>
      <c r="X628" s="141"/>
      <c r="AA628" s="141"/>
      <c r="AF628" s="141"/>
    </row>
    <row r="629" spans="2:32" x14ac:dyDescent="0.3">
      <c r="B629" s="171"/>
      <c r="C629" s="141"/>
      <c r="E629" s="141"/>
      <c r="G629" s="141"/>
      <c r="I629" s="141"/>
      <c r="K629" s="141"/>
      <c r="M629" s="141"/>
      <c r="P629" s="141"/>
      <c r="S629" s="171"/>
      <c r="U629" s="141"/>
      <c r="X629" s="141"/>
      <c r="AA629" s="141"/>
      <c r="AC629" s="141"/>
      <c r="AF629" s="141"/>
    </row>
    <row r="630" spans="2:32" x14ac:dyDescent="0.3">
      <c r="B630" s="171"/>
      <c r="C630" s="141"/>
      <c r="E630" s="141"/>
      <c r="G630" s="141"/>
      <c r="I630" s="141"/>
      <c r="K630" s="141"/>
      <c r="M630" s="141"/>
      <c r="P630" s="141"/>
      <c r="S630" s="171"/>
      <c r="U630" s="141"/>
      <c r="X630" s="141"/>
      <c r="AA630" s="141"/>
      <c r="AC630" s="141"/>
      <c r="AF630" s="141"/>
    </row>
    <row r="631" spans="2:32" x14ac:dyDescent="0.3">
      <c r="B631" s="171"/>
      <c r="E631" s="141"/>
      <c r="G631" s="141"/>
      <c r="I631" s="141"/>
      <c r="K631" s="141"/>
      <c r="M631" s="141"/>
      <c r="P631" s="141"/>
      <c r="S631" s="171"/>
      <c r="U631" s="141"/>
      <c r="X631" s="141"/>
      <c r="AA631" s="141"/>
      <c r="AC631" s="141"/>
      <c r="AF631" s="141"/>
    </row>
    <row r="632" spans="2:32" x14ac:dyDescent="0.3">
      <c r="B632" s="171"/>
      <c r="E632" s="141"/>
      <c r="G632" s="141"/>
      <c r="I632" s="141"/>
      <c r="K632" s="141"/>
      <c r="M632" s="141"/>
      <c r="P632" s="141"/>
      <c r="S632" s="171"/>
      <c r="U632" s="141"/>
      <c r="X632" s="141"/>
      <c r="AA632" s="141"/>
      <c r="AC632" s="141"/>
      <c r="AF632" s="141"/>
    </row>
    <row r="633" spans="2:32" x14ac:dyDescent="0.3">
      <c r="B633" s="171"/>
      <c r="E633" s="141"/>
      <c r="G633" s="141"/>
      <c r="I633" s="141"/>
      <c r="K633" s="141"/>
      <c r="M633" s="141"/>
      <c r="P633" s="141"/>
      <c r="S633" s="171"/>
      <c r="U633" s="141"/>
      <c r="X633" s="141"/>
      <c r="AA633" s="141"/>
      <c r="AF633" s="141"/>
    </row>
    <row r="634" spans="2:32" x14ac:dyDescent="0.3">
      <c r="B634" s="171"/>
      <c r="E634" s="141"/>
      <c r="G634" s="141"/>
      <c r="I634" s="141"/>
      <c r="K634" s="141"/>
      <c r="M634" s="141"/>
      <c r="P634" s="141"/>
      <c r="S634" s="171"/>
      <c r="U634" s="141"/>
      <c r="X634" s="141"/>
      <c r="AA634" s="141"/>
      <c r="AF634" s="141"/>
    </row>
    <row r="635" spans="2:32" x14ac:dyDescent="0.3">
      <c r="B635" s="171"/>
      <c r="C635" s="141"/>
      <c r="E635" s="141"/>
      <c r="G635" s="141"/>
      <c r="I635" s="141"/>
      <c r="K635" s="141"/>
      <c r="M635" s="141"/>
      <c r="P635" s="141"/>
      <c r="S635" s="171"/>
      <c r="U635" s="141"/>
      <c r="X635" s="141"/>
      <c r="AA635" s="141"/>
      <c r="AC635" s="141"/>
      <c r="AF635" s="141"/>
    </row>
    <row r="636" spans="2:32" x14ac:dyDescent="0.3">
      <c r="B636" s="171"/>
      <c r="C636" s="141"/>
      <c r="E636" s="141"/>
      <c r="G636" s="141"/>
      <c r="I636" s="141"/>
      <c r="K636" s="141"/>
      <c r="M636" s="141"/>
      <c r="P636" s="141"/>
      <c r="S636" s="171"/>
      <c r="U636" s="141"/>
      <c r="X636" s="141"/>
      <c r="AA636" s="141"/>
      <c r="AF636" s="141"/>
    </row>
    <row r="637" spans="2:32" x14ac:dyDescent="0.3">
      <c r="B637" s="171"/>
      <c r="C637" s="141"/>
      <c r="E637" s="141"/>
      <c r="G637" s="141"/>
      <c r="I637" s="141"/>
      <c r="K637" s="141"/>
      <c r="M637" s="141"/>
      <c r="P637" s="141"/>
      <c r="S637" s="171"/>
      <c r="U637" s="141"/>
      <c r="X637" s="141"/>
      <c r="AA637" s="141"/>
      <c r="AF637" s="141"/>
    </row>
    <row r="638" spans="2:32" x14ac:dyDescent="0.3">
      <c r="B638" s="171"/>
      <c r="C638" s="141"/>
      <c r="E638" s="141"/>
      <c r="G638" s="141"/>
      <c r="I638" s="141"/>
      <c r="K638" s="141"/>
      <c r="M638" s="141"/>
      <c r="P638" s="141"/>
      <c r="S638" s="171"/>
      <c r="U638" s="141"/>
      <c r="X638" s="141"/>
      <c r="AA638" s="141"/>
      <c r="AC638" s="141"/>
      <c r="AF638" s="141"/>
    </row>
    <row r="639" spans="2:32" x14ac:dyDescent="0.3">
      <c r="B639" s="171"/>
      <c r="C639" s="141"/>
      <c r="E639" s="141"/>
      <c r="G639" s="141"/>
      <c r="I639" s="141"/>
      <c r="K639" s="141"/>
      <c r="M639" s="141"/>
      <c r="P639" s="141"/>
      <c r="S639" s="171"/>
      <c r="U639" s="141"/>
      <c r="X639" s="141"/>
      <c r="AA639" s="141"/>
      <c r="AC639" s="141"/>
      <c r="AF639" s="141"/>
    </row>
    <row r="640" spans="2:32" x14ac:dyDescent="0.3">
      <c r="B640" s="171"/>
      <c r="E640" s="141"/>
      <c r="G640" s="141"/>
      <c r="I640" s="141"/>
      <c r="K640" s="141"/>
      <c r="M640" s="141"/>
      <c r="P640" s="141"/>
      <c r="S640" s="171"/>
      <c r="U640" s="141"/>
      <c r="X640" s="141"/>
      <c r="AA640" s="141"/>
      <c r="AC640" s="141"/>
      <c r="AF640" s="141"/>
    </row>
    <row r="641" spans="2:32" x14ac:dyDescent="0.3">
      <c r="B641" s="171"/>
      <c r="E641" s="141"/>
      <c r="G641" s="141"/>
      <c r="I641" s="141"/>
      <c r="K641" s="141"/>
      <c r="M641" s="141"/>
      <c r="P641" s="141"/>
      <c r="S641" s="171"/>
      <c r="U641" s="141"/>
      <c r="X641" s="141"/>
      <c r="AA641" s="141"/>
      <c r="AF641" s="141"/>
    </row>
    <row r="642" spans="2:32" x14ac:dyDescent="0.3">
      <c r="B642" s="171"/>
      <c r="C642" s="141"/>
      <c r="E642" s="141"/>
      <c r="G642" s="141"/>
      <c r="I642" s="141"/>
      <c r="K642" s="141"/>
      <c r="M642" s="141"/>
      <c r="P642" s="141"/>
      <c r="S642" s="171"/>
      <c r="U642" s="141"/>
      <c r="X642" s="141"/>
      <c r="AA642" s="141"/>
      <c r="AF642" s="141"/>
    </row>
    <row r="643" spans="2:32" x14ac:dyDescent="0.3">
      <c r="B643" s="171"/>
      <c r="C643" s="141"/>
      <c r="E643" s="141"/>
      <c r="G643" s="141"/>
      <c r="I643" s="141"/>
      <c r="K643" s="141"/>
      <c r="M643" s="141"/>
      <c r="P643" s="141"/>
      <c r="S643" s="171"/>
      <c r="U643" s="141"/>
      <c r="X643" s="141"/>
      <c r="AA643" s="141"/>
      <c r="AC643" s="141"/>
      <c r="AF643" s="141"/>
    </row>
    <row r="644" spans="2:32" x14ac:dyDescent="0.3">
      <c r="B644" s="171"/>
      <c r="C644" s="141"/>
      <c r="E644" s="141"/>
      <c r="G644" s="141"/>
      <c r="I644" s="141"/>
      <c r="K644" s="141"/>
      <c r="M644" s="141"/>
      <c r="P644" s="141"/>
      <c r="S644" s="171"/>
      <c r="U644" s="141"/>
      <c r="X644" s="141"/>
      <c r="AA644" s="141"/>
      <c r="AF644" s="141"/>
    </row>
    <row r="645" spans="2:32" x14ac:dyDescent="0.3">
      <c r="B645" s="171"/>
      <c r="C645" s="141"/>
      <c r="E645" s="141"/>
      <c r="G645" s="141"/>
      <c r="I645" s="141"/>
      <c r="K645" s="141"/>
      <c r="M645" s="141"/>
      <c r="P645" s="141"/>
      <c r="S645" s="171"/>
      <c r="U645" s="141"/>
      <c r="X645" s="141"/>
      <c r="AA645" s="141"/>
      <c r="AC645" s="141"/>
      <c r="AF645" s="141"/>
    </row>
    <row r="646" spans="2:32" x14ac:dyDescent="0.3">
      <c r="B646" s="171"/>
      <c r="C646" s="141"/>
      <c r="E646" s="141"/>
      <c r="G646" s="141"/>
      <c r="I646" s="141"/>
      <c r="K646" s="141"/>
      <c r="M646" s="141"/>
      <c r="P646" s="141"/>
      <c r="S646" s="171"/>
      <c r="U646" s="141"/>
      <c r="X646" s="141"/>
      <c r="AA646" s="141"/>
      <c r="AC646" s="141"/>
      <c r="AF646" s="141"/>
    </row>
    <row r="647" spans="2:32" x14ac:dyDescent="0.3">
      <c r="B647" s="171"/>
      <c r="C647" s="141"/>
      <c r="E647" s="141"/>
      <c r="G647" s="141"/>
      <c r="I647" s="141"/>
      <c r="K647" s="141"/>
      <c r="M647" s="141"/>
      <c r="P647" s="141"/>
      <c r="S647" s="171"/>
      <c r="U647" s="141"/>
      <c r="X647" s="141"/>
      <c r="AA647" s="141"/>
      <c r="AC647" s="141"/>
      <c r="AF647" s="141"/>
    </row>
    <row r="648" spans="2:32" x14ac:dyDescent="0.3">
      <c r="B648" s="171"/>
      <c r="E648" s="141"/>
      <c r="G648" s="141"/>
      <c r="I648" s="141"/>
      <c r="K648" s="141"/>
      <c r="M648" s="141"/>
      <c r="P648" s="141"/>
      <c r="S648" s="171"/>
      <c r="U648" s="141"/>
      <c r="X648" s="141"/>
      <c r="AA648" s="141"/>
      <c r="AC648" s="141"/>
      <c r="AF648" s="141"/>
    </row>
    <row r="649" spans="2:32" x14ac:dyDescent="0.3">
      <c r="B649" s="171"/>
      <c r="E649" s="141"/>
      <c r="G649" s="141"/>
      <c r="I649" s="141"/>
      <c r="K649" s="141"/>
      <c r="M649" s="141"/>
      <c r="P649" s="141"/>
      <c r="S649" s="171"/>
      <c r="U649" s="141"/>
      <c r="X649" s="141"/>
      <c r="AA649" s="141"/>
      <c r="AC649" s="141"/>
      <c r="AF649" s="141"/>
    </row>
    <row r="650" spans="2:32" x14ac:dyDescent="0.3">
      <c r="B650" s="171"/>
      <c r="C650" s="141"/>
      <c r="E650" s="141"/>
      <c r="G650" s="141"/>
      <c r="I650" s="141"/>
      <c r="K650" s="141"/>
      <c r="M650" s="141"/>
      <c r="P650" s="141"/>
      <c r="S650" s="171"/>
      <c r="U650" s="141"/>
      <c r="X650" s="141"/>
      <c r="AA650" s="141"/>
      <c r="AF650" s="141"/>
    </row>
    <row r="651" spans="2:32" x14ac:dyDescent="0.3">
      <c r="B651" s="171"/>
      <c r="C651" s="141"/>
      <c r="E651" s="141"/>
      <c r="G651" s="141"/>
      <c r="I651" s="141"/>
      <c r="K651" s="141"/>
      <c r="M651" s="141"/>
      <c r="P651" s="141"/>
      <c r="S651" s="171"/>
      <c r="U651" s="141"/>
      <c r="X651" s="141"/>
      <c r="AA651" s="141"/>
      <c r="AC651" s="141"/>
      <c r="AF651" s="141"/>
    </row>
    <row r="652" spans="2:32" x14ac:dyDescent="0.3">
      <c r="B652" s="171"/>
      <c r="C652" s="141"/>
      <c r="E652" s="141"/>
      <c r="G652" s="141"/>
      <c r="I652" s="141"/>
      <c r="K652" s="141"/>
      <c r="M652" s="141"/>
      <c r="P652" s="141"/>
      <c r="S652" s="171"/>
      <c r="U652" s="141"/>
      <c r="X652" s="141"/>
      <c r="AA652" s="141"/>
      <c r="AF652" s="141"/>
    </row>
    <row r="653" spans="2:32" x14ac:dyDescent="0.3">
      <c r="B653" s="171"/>
      <c r="C653" s="141"/>
      <c r="E653" s="141"/>
      <c r="G653" s="141"/>
      <c r="I653" s="141"/>
      <c r="K653" s="141"/>
      <c r="M653" s="141"/>
      <c r="P653" s="141"/>
      <c r="S653" s="171"/>
      <c r="U653" s="141"/>
      <c r="X653" s="141"/>
      <c r="AA653" s="141"/>
      <c r="AF653" s="141"/>
    </row>
    <row r="654" spans="2:32" x14ac:dyDescent="0.3">
      <c r="B654" s="171"/>
      <c r="C654" s="141"/>
      <c r="E654" s="141"/>
      <c r="G654" s="141"/>
      <c r="I654" s="141"/>
      <c r="K654" s="141"/>
      <c r="M654" s="141"/>
      <c r="P654" s="141"/>
      <c r="S654" s="171"/>
      <c r="U654" s="141"/>
      <c r="X654" s="141"/>
      <c r="AA654" s="141"/>
      <c r="AC654" s="141"/>
      <c r="AF654" s="141"/>
    </row>
    <row r="655" spans="2:32" x14ac:dyDescent="0.3">
      <c r="B655" s="171"/>
      <c r="C655" s="141"/>
      <c r="E655" s="141"/>
      <c r="G655" s="141"/>
      <c r="I655" s="141"/>
      <c r="K655" s="141"/>
      <c r="M655" s="141"/>
      <c r="P655" s="141"/>
      <c r="S655" s="171"/>
      <c r="U655" s="141"/>
      <c r="X655" s="141"/>
      <c r="AA655" s="141"/>
      <c r="AC655" s="141"/>
      <c r="AF655" s="141"/>
    </row>
    <row r="656" spans="2:32" x14ac:dyDescent="0.3">
      <c r="B656" s="171"/>
      <c r="E656" s="141"/>
      <c r="G656" s="141"/>
      <c r="I656" s="141"/>
      <c r="K656" s="141"/>
      <c r="M656" s="141"/>
      <c r="P656" s="141"/>
      <c r="S656" s="171"/>
      <c r="U656" s="141"/>
      <c r="X656" s="141"/>
      <c r="AA656" s="141"/>
      <c r="AC656" s="141"/>
      <c r="AF656" s="141"/>
    </row>
    <row r="657" spans="2:32" x14ac:dyDescent="0.3">
      <c r="B657" s="171"/>
      <c r="C657" s="141"/>
      <c r="E657" s="141"/>
      <c r="G657" s="141"/>
      <c r="I657" s="141"/>
      <c r="K657" s="141"/>
      <c r="M657" s="141"/>
      <c r="P657" s="141"/>
      <c r="S657" s="171"/>
      <c r="U657" s="141"/>
      <c r="X657" s="141"/>
      <c r="AA657" s="141"/>
      <c r="AC657" s="141"/>
      <c r="AF657" s="141"/>
    </row>
    <row r="658" spans="2:32" x14ac:dyDescent="0.3">
      <c r="B658" s="171"/>
      <c r="C658" s="141"/>
      <c r="E658" s="141"/>
      <c r="G658" s="141"/>
      <c r="I658" s="141"/>
      <c r="K658" s="141"/>
      <c r="M658" s="141"/>
      <c r="P658" s="141"/>
      <c r="S658" s="171"/>
      <c r="U658" s="141"/>
      <c r="X658" s="141"/>
      <c r="AA658" s="141"/>
      <c r="AF658" s="141"/>
    </row>
    <row r="659" spans="2:32" x14ac:dyDescent="0.3">
      <c r="B659" s="171"/>
      <c r="C659" s="141"/>
      <c r="E659" s="141"/>
      <c r="G659" s="141"/>
      <c r="I659" s="141"/>
      <c r="K659" s="141"/>
      <c r="M659" s="141"/>
      <c r="P659" s="141"/>
      <c r="S659" s="171"/>
      <c r="U659" s="141"/>
      <c r="X659" s="141"/>
      <c r="AA659" s="141"/>
      <c r="AF659" s="141"/>
    </row>
    <row r="660" spans="2:32" x14ac:dyDescent="0.3">
      <c r="B660" s="171"/>
      <c r="C660" s="141"/>
      <c r="E660" s="141"/>
      <c r="G660" s="141"/>
      <c r="I660" s="141"/>
      <c r="K660" s="141"/>
      <c r="M660" s="141"/>
      <c r="P660" s="141"/>
      <c r="S660" s="171"/>
      <c r="U660" s="141"/>
      <c r="X660" s="141"/>
      <c r="AA660" s="141"/>
      <c r="AC660" s="141"/>
      <c r="AF660" s="141"/>
    </row>
    <row r="661" spans="2:32" x14ac:dyDescent="0.3">
      <c r="B661" s="171"/>
      <c r="C661" s="141"/>
      <c r="E661" s="141"/>
      <c r="G661" s="141"/>
      <c r="I661" s="141"/>
      <c r="K661" s="141"/>
      <c r="M661" s="141"/>
      <c r="P661" s="141"/>
      <c r="S661" s="171"/>
      <c r="U661" s="141"/>
      <c r="X661" s="141"/>
      <c r="AA661" s="141"/>
      <c r="AC661" s="141"/>
      <c r="AF661" s="141"/>
    </row>
    <row r="662" spans="2:32" x14ac:dyDescent="0.3">
      <c r="B662" s="171"/>
      <c r="C662" s="141"/>
      <c r="E662" s="141"/>
      <c r="G662" s="141"/>
      <c r="I662" s="141"/>
      <c r="K662" s="141"/>
      <c r="M662" s="141"/>
      <c r="P662" s="141"/>
      <c r="S662" s="171"/>
      <c r="U662" s="141"/>
      <c r="X662" s="141"/>
      <c r="AA662" s="141"/>
      <c r="AC662" s="141"/>
      <c r="AF662" s="141"/>
    </row>
    <row r="663" spans="2:32" x14ac:dyDescent="0.3">
      <c r="B663" s="171"/>
      <c r="C663" s="141"/>
      <c r="E663" s="141"/>
      <c r="G663" s="141"/>
      <c r="I663" s="141"/>
      <c r="K663" s="141"/>
      <c r="M663" s="141"/>
      <c r="P663" s="141"/>
      <c r="S663" s="171"/>
      <c r="U663" s="141"/>
      <c r="X663" s="141"/>
      <c r="AA663" s="141"/>
      <c r="AC663" s="141"/>
      <c r="AF663" s="141"/>
    </row>
    <row r="664" spans="2:32" x14ac:dyDescent="0.3">
      <c r="B664" s="171"/>
      <c r="C664" s="141"/>
      <c r="E664" s="141"/>
      <c r="G664" s="141"/>
      <c r="I664" s="141"/>
      <c r="K664" s="141"/>
      <c r="M664" s="141"/>
      <c r="P664" s="141"/>
      <c r="S664" s="171"/>
      <c r="U664" s="141"/>
      <c r="X664" s="141"/>
      <c r="AA664" s="141"/>
      <c r="AC664" s="141"/>
      <c r="AF664" s="141"/>
    </row>
    <row r="665" spans="2:32" x14ac:dyDescent="0.3">
      <c r="B665" s="171"/>
      <c r="C665" s="141"/>
      <c r="E665" s="141"/>
      <c r="G665" s="141"/>
      <c r="I665" s="141"/>
      <c r="K665" s="141"/>
      <c r="M665" s="141"/>
      <c r="P665" s="141"/>
      <c r="S665" s="171"/>
      <c r="U665" s="141"/>
      <c r="X665" s="141"/>
      <c r="AA665" s="141"/>
      <c r="AC665" s="141"/>
      <c r="AF665" s="141"/>
    </row>
    <row r="666" spans="2:32" x14ac:dyDescent="0.3">
      <c r="B666" s="171"/>
      <c r="C666" s="141"/>
      <c r="E666" s="141"/>
      <c r="G666" s="141"/>
      <c r="I666" s="141"/>
      <c r="K666" s="141"/>
      <c r="M666" s="141"/>
      <c r="P666" s="141"/>
      <c r="S666" s="171"/>
      <c r="U666" s="141"/>
      <c r="X666" s="141"/>
      <c r="AA666" s="141"/>
      <c r="AC666" s="141"/>
      <c r="AF666" s="141"/>
    </row>
    <row r="667" spans="2:32" x14ac:dyDescent="0.3">
      <c r="B667" s="171"/>
      <c r="C667" s="141"/>
      <c r="E667" s="141"/>
      <c r="G667" s="141"/>
      <c r="I667" s="141"/>
      <c r="K667" s="141"/>
      <c r="M667" s="141"/>
      <c r="P667" s="141"/>
      <c r="S667" s="171"/>
      <c r="U667" s="141"/>
      <c r="X667" s="141"/>
      <c r="AA667" s="141"/>
      <c r="AC667" s="141"/>
      <c r="AF667" s="141"/>
    </row>
    <row r="668" spans="2:32" x14ac:dyDescent="0.3">
      <c r="B668" s="171"/>
      <c r="C668" s="141"/>
      <c r="E668" s="141"/>
      <c r="G668" s="141"/>
      <c r="I668" s="141"/>
      <c r="K668" s="141"/>
      <c r="M668" s="141"/>
      <c r="P668" s="141"/>
      <c r="S668" s="171"/>
      <c r="U668" s="141"/>
      <c r="X668" s="141"/>
      <c r="AA668" s="141"/>
      <c r="AC668" s="141"/>
      <c r="AF668" s="141"/>
    </row>
    <row r="669" spans="2:32" x14ac:dyDescent="0.3">
      <c r="B669" s="171"/>
      <c r="C669" s="141"/>
      <c r="E669" s="141"/>
      <c r="G669" s="141"/>
      <c r="I669" s="141"/>
      <c r="K669" s="141"/>
      <c r="M669" s="141"/>
      <c r="P669" s="141"/>
      <c r="S669" s="171"/>
      <c r="U669" s="141"/>
      <c r="X669" s="141"/>
      <c r="AA669" s="141"/>
      <c r="AF669" s="141"/>
    </row>
    <row r="670" spans="2:32" x14ac:dyDescent="0.3">
      <c r="B670" s="171"/>
      <c r="C670" s="141"/>
      <c r="E670" s="141"/>
      <c r="G670" s="141"/>
      <c r="I670" s="141"/>
      <c r="K670" s="141"/>
      <c r="M670" s="141"/>
      <c r="P670" s="141"/>
      <c r="S670" s="171"/>
      <c r="U670" s="141"/>
      <c r="X670" s="141"/>
      <c r="AA670" s="141"/>
      <c r="AC670" s="141"/>
      <c r="AF670" s="141"/>
    </row>
    <row r="671" spans="2:32" x14ac:dyDescent="0.3">
      <c r="B671" s="171"/>
      <c r="C671" s="141"/>
      <c r="E671" s="141"/>
      <c r="G671" s="141"/>
      <c r="I671" s="141"/>
      <c r="K671" s="141"/>
      <c r="M671" s="141"/>
      <c r="P671" s="141"/>
      <c r="S671" s="171"/>
      <c r="U671" s="141"/>
      <c r="X671" s="141"/>
      <c r="AA671" s="141"/>
      <c r="AC671" s="141"/>
      <c r="AF671" s="141"/>
    </row>
    <row r="672" spans="2:32" x14ac:dyDescent="0.3">
      <c r="B672" s="171"/>
      <c r="C672" s="141"/>
      <c r="E672" s="141"/>
      <c r="G672" s="141"/>
      <c r="I672" s="141"/>
      <c r="K672" s="141"/>
      <c r="M672" s="141"/>
      <c r="P672" s="141"/>
      <c r="S672" s="171"/>
      <c r="U672" s="141"/>
      <c r="X672" s="141"/>
      <c r="AA672" s="141"/>
      <c r="AC672" s="141"/>
      <c r="AF672" s="141"/>
    </row>
    <row r="673" spans="2:32" x14ac:dyDescent="0.3">
      <c r="B673" s="171"/>
      <c r="C673" s="141"/>
      <c r="E673" s="141"/>
      <c r="G673" s="141"/>
      <c r="I673" s="141"/>
      <c r="K673" s="141"/>
      <c r="M673" s="141"/>
      <c r="P673" s="141"/>
      <c r="S673" s="171"/>
      <c r="U673" s="141"/>
      <c r="X673" s="141"/>
      <c r="AA673" s="141"/>
      <c r="AC673" s="141"/>
      <c r="AF673" s="141"/>
    </row>
    <row r="674" spans="2:32" x14ac:dyDescent="0.3">
      <c r="B674" s="171"/>
      <c r="C674" s="141"/>
      <c r="E674" s="141"/>
      <c r="G674" s="141"/>
      <c r="I674" s="141"/>
      <c r="K674" s="141"/>
      <c r="M674" s="141"/>
      <c r="P674" s="141"/>
      <c r="S674" s="171"/>
      <c r="U674" s="141"/>
      <c r="X674" s="141"/>
      <c r="AA674" s="141"/>
      <c r="AC674" s="141"/>
      <c r="AF674" s="141"/>
    </row>
    <row r="675" spans="2:32" x14ac:dyDescent="0.3">
      <c r="B675" s="171"/>
      <c r="C675" s="141"/>
      <c r="E675" s="141"/>
      <c r="G675" s="141"/>
      <c r="I675" s="141"/>
      <c r="K675" s="141"/>
      <c r="M675" s="141"/>
      <c r="P675" s="141"/>
      <c r="S675" s="171"/>
      <c r="U675" s="141"/>
      <c r="X675" s="141"/>
      <c r="AA675" s="141"/>
      <c r="AC675" s="141"/>
      <c r="AF675" s="141"/>
    </row>
    <row r="676" spans="2:32" x14ac:dyDescent="0.3">
      <c r="B676" s="171"/>
      <c r="C676" s="141"/>
      <c r="E676" s="141"/>
      <c r="G676" s="141"/>
      <c r="I676" s="141"/>
      <c r="K676" s="141"/>
      <c r="M676" s="141"/>
      <c r="P676" s="141"/>
      <c r="S676" s="171"/>
      <c r="U676" s="141"/>
      <c r="X676" s="141"/>
      <c r="AA676" s="141"/>
      <c r="AC676" s="141"/>
      <c r="AF676" s="141"/>
    </row>
    <row r="677" spans="2:32" x14ac:dyDescent="0.3">
      <c r="B677" s="171"/>
      <c r="C677" s="141"/>
      <c r="E677" s="141"/>
      <c r="G677" s="141"/>
      <c r="I677" s="141"/>
      <c r="K677" s="141"/>
      <c r="M677" s="141"/>
      <c r="P677" s="141"/>
      <c r="S677" s="171"/>
      <c r="U677" s="141"/>
      <c r="X677" s="141"/>
      <c r="AA677" s="141"/>
      <c r="AF677" s="141"/>
    </row>
    <row r="678" spans="2:32" x14ac:dyDescent="0.3">
      <c r="B678" s="171"/>
      <c r="C678" s="141"/>
      <c r="E678" s="141"/>
      <c r="G678" s="141"/>
      <c r="I678" s="141"/>
      <c r="K678" s="141"/>
      <c r="M678" s="141"/>
      <c r="P678" s="141"/>
      <c r="S678" s="171"/>
      <c r="U678" s="141"/>
      <c r="X678" s="141"/>
      <c r="AA678" s="141"/>
      <c r="AC678" s="141"/>
      <c r="AF678" s="141"/>
    </row>
    <row r="679" spans="2:32" x14ac:dyDescent="0.3">
      <c r="B679" s="171"/>
      <c r="C679" s="141"/>
      <c r="E679" s="141"/>
      <c r="G679" s="141"/>
      <c r="I679" s="141"/>
      <c r="K679" s="141"/>
      <c r="M679" s="141"/>
      <c r="P679" s="141"/>
      <c r="S679" s="171"/>
      <c r="U679" s="141"/>
      <c r="X679" s="141"/>
      <c r="AA679" s="141"/>
      <c r="AC679" s="141"/>
      <c r="AF679" s="141"/>
    </row>
    <row r="680" spans="2:32" x14ac:dyDescent="0.3">
      <c r="B680" s="171"/>
      <c r="C680" s="141"/>
      <c r="E680" s="141"/>
      <c r="G680" s="141"/>
      <c r="I680" s="141"/>
      <c r="K680" s="141"/>
      <c r="M680" s="141"/>
      <c r="P680" s="141"/>
      <c r="S680" s="171"/>
      <c r="U680" s="141"/>
      <c r="X680" s="141"/>
      <c r="AA680" s="141"/>
      <c r="AC680" s="141"/>
      <c r="AF680" s="141"/>
    </row>
    <row r="681" spans="2:32" x14ac:dyDescent="0.3">
      <c r="B681" s="171"/>
      <c r="C681" s="141"/>
      <c r="E681" s="141"/>
      <c r="G681" s="141"/>
      <c r="I681" s="141"/>
      <c r="K681" s="141"/>
      <c r="M681" s="141"/>
      <c r="P681" s="141"/>
      <c r="S681" s="171"/>
      <c r="U681" s="141"/>
      <c r="X681" s="141"/>
      <c r="AA681" s="141"/>
      <c r="AC681" s="141"/>
      <c r="AF681" s="141"/>
    </row>
    <row r="682" spans="2:32" x14ac:dyDescent="0.3">
      <c r="B682" s="171"/>
      <c r="C682" s="141"/>
      <c r="E682" s="141"/>
      <c r="G682" s="141"/>
      <c r="I682" s="141"/>
      <c r="K682" s="141"/>
      <c r="M682" s="141"/>
      <c r="P682" s="141"/>
      <c r="S682" s="171"/>
      <c r="U682" s="141"/>
      <c r="X682" s="141"/>
      <c r="AA682" s="141"/>
      <c r="AC682" s="141"/>
      <c r="AF682" s="141"/>
    </row>
    <row r="683" spans="2:32" x14ac:dyDescent="0.3">
      <c r="B683" s="171"/>
      <c r="C683" s="141"/>
      <c r="E683" s="141"/>
      <c r="G683" s="141"/>
      <c r="I683" s="141"/>
      <c r="K683" s="141"/>
      <c r="M683" s="141"/>
      <c r="P683" s="141"/>
      <c r="S683" s="171"/>
      <c r="U683" s="141"/>
      <c r="X683" s="141"/>
      <c r="AA683" s="141"/>
      <c r="AC683" s="141"/>
      <c r="AF683" s="141"/>
    </row>
    <row r="684" spans="2:32" x14ac:dyDescent="0.3">
      <c r="B684" s="171"/>
      <c r="C684" s="141"/>
      <c r="E684" s="141"/>
      <c r="G684" s="141"/>
      <c r="I684" s="141"/>
      <c r="K684" s="141"/>
      <c r="M684" s="141"/>
      <c r="P684" s="141"/>
      <c r="S684" s="171"/>
      <c r="U684" s="141"/>
      <c r="X684" s="141"/>
      <c r="AA684" s="141"/>
      <c r="AC684" s="141"/>
      <c r="AF684" s="141"/>
    </row>
    <row r="685" spans="2:32" x14ac:dyDescent="0.3">
      <c r="B685" s="171"/>
      <c r="C685" s="141"/>
      <c r="E685" s="141"/>
      <c r="G685" s="141"/>
      <c r="I685" s="141"/>
      <c r="K685" s="141"/>
      <c r="M685" s="141"/>
      <c r="P685" s="141"/>
      <c r="S685" s="171"/>
      <c r="U685" s="141"/>
      <c r="X685" s="141"/>
      <c r="AA685" s="141"/>
      <c r="AF685" s="141"/>
    </row>
    <row r="686" spans="2:32" x14ac:dyDescent="0.3">
      <c r="B686" s="171"/>
      <c r="C686" s="141"/>
      <c r="E686" s="141"/>
      <c r="G686" s="141"/>
      <c r="I686" s="141"/>
      <c r="K686" s="141"/>
      <c r="M686" s="141"/>
      <c r="P686" s="141"/>
      <c r="S686" s="171"/>
      <c r="U686" s="141"/>
      <c r="X686" s="141"/>
      <c r="AA686" s="141"/>
      <c r="AC686" s="141"/>
      <c r="AF686" s="141"/>
    </row>
    <row r="687" spans="2:32" x14ac:dyDescent="0.3">
      <c r="B687" s="171"/>
      <c r="C687" s="141"/>
      <c r="E687" s="141"/>
      <c r="G687" s="141"/>
      <c r="I687" s="141"/>
      <c r="K687" s="141"/>
      <c r="M687" s="141"/>
      <c r="P687" s="141"/>
      <c r="S687" s="171"/>
      <c r="U687" s="141"/>
      <c r="X687" s="141"/>
      <c r="AA687" s="141"/>
      <c r="AC687" s="141"/>
      <c r="AF687" s="141"/>
    </row>
    <row r="688" spans="2:32" x14ac:dyDescent="0.3">
      <c r="B688" s="171"/>
      <c r="C688" s="141"/>
      <c r="E688" s="141"/>
      <c r="G688" s="141"/>
      <c r="I688" s="141"/>
      <c r="K688" s="141"/>
      <c r="M688" s="141"/>
      <c r="P688" s="141"/>
      <c r="S688" s="171"/>
      <c r="U688" s="141"/>
      <c r="X688" s="141"/>
      <c r="AA688" s="141"/>
      <c r="AC688" s="141"/>
      <c r="AF688" s="141"/>
    </row>
    <row r="689" spans="2:32" x14ac:dyDescent="0.3">
      <c r="B689" s="171"/>
      <c r="C689" s="141"/>
      <c r="E689" s="141"/>
      <c r="G689" s="141"/>
      <c r="I689" s="141"/>
      <c r="K689" s="141"/>
      <c r="M689" s="141"/>
      <c r="P689" s="141"/>
      <c r="S689" s="171"/>
      <c r="U689" s="141"/>
      <c r="X689" s="141"/>
      <c r="AA689" s="141"/>
      <c r="AC689" s="141"/>
      <c r="AF689" s="141"/>
    </row>
    <row r="690" spans="2:32" x14ac:dyDescent="0.3">
      <c r="B690" s="171"/>
      <c r="C690" s="141"/>
      <c r="E690" s="141"/>
      <c r="I690" s="141"/>
      <c r="K690" s="141"/>
      <c r="M690" s="141"/>
      <c r="P690" s="141"/>
      <c r="S690" s="171"/>
      <c r="U690" s="141"/>
      <c r="X690" s="141"/>
      <c r="AA690" s="141"/>
      <c r="AC690" s="141"/>
      <c r="AF690" s="141"/>
    </row>
    <row r="691" spans="2:32" x14ac:dyDescent="0.3">
      <c r="B691" s="171"/>
      <c r="C691" s="141"/>
      <c r="E691" s="141"/>
      <c r="G691" s="141"/>
      <c r="I691" s="141"/>
      <c r="K691" s="141"/>
      <c r="M691" s="141"/>
      <c r="P691" s="141"/>
      <c r="S691" s="171"/>
      <c r="U691" s="141"/>
      <c r="X691" s="141"/>
      <c r="AA691" s="141"/>
      <c r="AC691" s="141"/>
      <c r="AF691" s="141"/>
    </row>
    <row r="692" spans="2:32" x14ac:dyDescent="0.3">
      <c r="B692" s="171"/>
      <c r="C692" s="141"/>
      <c r="G692" s="141"/>
      <c r="I692" s="141"/>
      <c r="K692" s="141"/>
      <c r="P692" s="141"/>
      <c r="S692" s="171"/>
      <c r="X692" s="141"/>
      <c r="AA692" s="141"/>
      <c r="AF692" s="141"/>
    </row>
    <row r="693" spans="2:32" x14ac:dyDescent="0.3">
      <c r="B693" s="171"/>
      <c r="C693" s="141"/>
      <c r="E693" s="141"/>
      <c r="G693" s="141"/>
      <c r="I693" s="141"/>
      <c r="K693" s="141"/>
      <c r="M693" s="141"/>
      <c r="P693" s="141"/>
      <c r="S693" s="171"/>
      <c r="U693" s="141"/>
      <c r="X693" s="141"/>
      <c r="AA693" s="141"/>
      <c r="AF693" s="141"/>
    </row>
    <row r="694" spans="2:32" x14ac:dyDescent="0.3">
      <c r="E694" s="141"/>
      <c r="G694" s="141"/>
      <c r="I694" s="141"/>
      <c r="M694" s="141"/>
      <c r="P694" s="141"/>
      <c r="U694" s="141"/>
      <c r="X694" s="141"/>
      <c r="AC694" s="141"/>
      <c r="AF694" s="141"/>
    </row>
    <row r="695" spans="2:32" x14ac:dyDescent="0.3">
      <c r="B695" s="171"/>
      <c r="C695" s="141"/>
      <c r="E695" s="141"/>
      <c r="G695" s="141"/>
      <c r="I695" s="141"/>
      <c r="K695" s="141"/>
      <c r="M695" s="141"/>
      <c r="P695" s="141"/>
      <c r="S695" s="171"/>
      <c r="U695" s="141"/>
      <c r="X695" s="141"/>
      <c r="AA695" s="141"/>
      <c r="AC695" s="141"/>
      <c r="AF695" s="141"/>
    </row>
    <row r="696" spans="2:32" x14ac:dyDescent="0.3">
      <c r="B696" s="171"/>
      <c r="C696" s="141"/>
      <c r="E696" s="141"/>
      <c r="G696" s="141"/>
      <c r="K696" s="141"/>
      <c r="M696" s="141"/>
      <c r="P696" s="141"/>
      <c r="S696" s="171"/>
      <c r="U696" s="141"/>
      <c r="X696" s="141"/>
      <c r="AA696" s="141"/>
      <c r="AC696" s="141"/>
      <c r="AF696" s="141"/>
    </row>
    <row r="697" spans="2:32" x14ac:dyDescent="0.3">
      <c r="B697" s="171"/>
      <c r="C697" s="141"/>
      <c r="E697" s="141"/>
      <c r="G697" s="141"/>
      <c r="I697" s="141"/>
      <c r="K697" s="141"/>
      <c r="M697" s="141"/>
      <c r="P697" s="141"/>
      <c r="S697" s="171"/>
      <c r="U697" s="141"/>
      <c r="X697" s="141"/>
      <c r="AA697" s="141"/>
      <c r="AC697" s="141"/>
    </row>
    <row r="698" spans="2:32" x14ac:dyDescent="0.3">
      <c r="B698" s="171"/>
      <c r="C698" s="141"/>
      <c r="E698" s="141"/>
      <c r="I698" s="141"/>
      <c r="K698" s="141"/>
      <c r="M698" s="141"/>
      <c r="P698" s="141"/>
      <c r="S698" s="171"/>
      <c r="U698" s="141"/>
      <c r="X698" s="141"/>
      <c r="AA698" s="141"/>
      <c r="AC698" s="141"/>
      <c r="AF698" s="141"/>
    </row>
    <row r="699" spans="2:32" x14ac:dyDescent="0.3">
      <c r="B699" s="171"/>
      <c r="C699" s="141"/>
      <c r="E699" s="141"/>
      <c r="G699" s="141"/>
      <c r="I699" s="141"/>
      <c r="K699" s="141"/>
      <c r="M699" s="141"/>
      <c r="P699" s="141"/>
      <c r="S699" s="171"/>
      <c r="U699" s="141"/>
      <c r="X699" s="141"/>
      <c r="AA699" s="141"/>
      <c r="AC699" s="141"/>
      <c r="AF699" s="141"/>
    </row>
    <row r="700" spans="2:32" x14ac:dyDescent="0.3">
      <c r="B700" s="171"/>
      <c r="C700" s="141"/>
      <c r="G700" s="141"/>
      <c r="I700" s="141"/>
      <c r="K700" s="141"/>
      <c r="P700" s="141"/>
      <c r="S700" s="171"/>
      <c r="X700" s="141"/>
      <c r="AA700" s="141"/>
      <c r="AF700" s="141"/>
    </row>
    <row r="701" spans="2:32" x14ac:dyDescent="0.3">
      <c r="B701" s="171"/>
      <c r="C701" s="141"/>
      <c r="E701" s="141"/>
      <c r="G701" s="141"/>
      <c r="I701" s="141"/>
      <c r="K701" s="141"/>
      <c r="M701" s="141"/>
      <c r="P701" s="141"/>
      <c r="S701" s="171"/>
      <c r="U701" s="141"/>
      <c r="X701" s="141"/>
      <c r="AA701" s="141"/>
      <c r="AF701" s="141"/>
    </row>
    <row r="702" spans="2:32" x14ac:dyDescent="0.3">
      <c r="E702" s="141"/>
      <c r="G702" s="141"/>
      <c r="I702" s="141"/>
      <c r="M702" s="141"/>
      <c r="P702" s="141"/>
      <c r="U702" s="141"/>
      <c r="X702" s="141"/>
      <c r="AC702" s="141"/>
      <c r="AF702" s="141"/>
    </row>
    <row r="703" spans="2:32" x14ac:dyDescent="0.3">
      <c r="B703" s="171"/>
      <c r="C703" s="141"/>
      <c r="E703" s="141"/>
      <c r="G703" s="141"/>
      <c r="I703" s="141"/>
      <c r="K703" s="141"/>
      <c r="M703" s="141"/>
      <c r="P703" s="141"/>
      <c r="S703" s="171"/>
      <c r="U703" s="141"/>
      <c r="X703" s="141"/>
      <c r="AA703" s="141"/>
      <c r="AC703" s="141"/>
      <c r="AF703" s="141"/>
    </row>
    <row r="704" spans="2:32" x14ac:dyDescent="0.3">
      <c r="B704" s="171"/>
      <c r="C704" s="141"/>
      <c r="E704" s="141"/>
      <c r="G704" s="141"/>
      <c r="K704" s="141"/>
      <c r="M704" s="141"/>
      <c r="P704" s="141"/>
      <c r="S704" s="171"/>
      <c r="U704" s="141"/>
      <c r="X704" s="141"/>
      <c r="AA704" s="141"/>
      <c r="AC704" s="141"/>
      <c r="AF704" s="141"/>
    </row>
    <row r="705" spans="2:32" x14ac:dyDescent="0.3">
      <c r="B705" s="171"/>
      <c r="C705" s="141"/>
      <c r="E705" s="141"/>
      <c r="G705" s="141"/>
      <c r="I705" s="141"/>
      <c r="K705" s="141"/>
      <c r="M705" s="141"/>
      <c r="P705" s="141"/>
      <c r="S705" s="171"/>
      <c r="U705" s="141"/>
      <c r="AA705" s="141"/>
      <c r="AC705" s="141"/>
    </row>
    <row r="706" spans="2:32" x14ac:dyDescent="0.3">
      <c r="B706" s="171"/>
      <c r="C706" s="141"/>
      <c r="E706" s="141"/>
      <c r="I706" s="141"/>
      <c r="K706" s="141"/>
      <c r="M706" s="141"/>
      <c r="P706" s="141"/>
      <c r="S706" s="171"/>
      <c r="U706" s="141"/>
      <c r="X706" s="141"/>
      <c r="AA706" s="141"/>
      <c r="AC706" s="141"/>
      <c r="AF706" s="141"/>
    </row>
    <row r="707" spans="2:32" x14ac:dyDescent="0.3">
      <c r="B707" s="171"/>
      <c r="C707" s="141"/>
      <c r="E707" s="141"/>
      <c r="G707" s="141"/>
      <c r="I707" s="141"/>
      <c r="K707" s="141"/>
      <c r="M707" s="141"/>
      <c r="P707" s="141"/>
      <c r="S707" s="171"/>
      <c r="U707" s="141"/>
      <c r="X707" s="141"/>
      <c r="AA707" s="141"/>
      <c r="AC707" s="141"/>
      <c r="AF707" s="141"/>
    </row>
    <row r="708" spans="2:32" x14ac:dyDescent="0.3">
      <c r="B708" s="171"/>
      <c r="C708" s="141"/>
      <c r="I708" s="141"/>
      <c r="K708" s="141"/>
      <c r="P708" s="141"/>
      <c r="S708" s="171"/>
      <c r="U708" s="141"/>
      <c r="X708" s="141"/>
      <c r="AA708" s="141"/>
      <c r="AF708" s="141"/>
    </row>
    <row r="709" spans="2:32" x14ac:dyDescent="0.3">
      <c r="B709" s="171"/>
      <c r="C709" s="141"/>
      <c r="E709" s="141"/>
      <c r="G709" s="141"/>
      <c r="I709" s="141"/>
      <c r="K709" s="141"/>
      <c r="M709" s="141"/>
      <c r="P709" s="141"/>
      <c r="S709" s="171"/>
      <c r="U709" s="141"/>
      <c r="X709" s="141"/>
      <c r="AA709" s="141"/>
      <c r="AC709" s="141"/>
      <c r="AF709" s="141"/>
    </row>
    <row r="710" spans="2:32" x14ac:dyDescent="0.3">
      <c r="B710" s="171"/>
      <c r="G710" s="141"/>
      <c r="I710" s="141"/>
      <c r="P710" s="141"/>
      <c r="S710" s="171"/>
      <c r="U710" s="141"/>
      <c r="X710" s="141"/>
      <c r="AF710" s="141"/>
    </row>
    <row r="711" spans="2:32" x14ac:dyDescent="0.3">
      <c r="B711" s="171"/>
      <c r="C711" s="141"/>
      <c r="E711" s="141"/>
      <c r="G711" s="141"/>
      <c r="I711" s="141"/>
      <c r="K711" s="141"/>
      <c r="M711" s="141"/>
      <c r="P711" s="141"/>
      <c r="S711" s="171"/>
      <c r="U711" s="141"/>
      <c r="X711" s="141"/>
      <c r="AA711" s="141"/>
      <c r="AC711" s="141"/>
      <c r="AF711" s="141"/>
    </row>
    <row r="712" spans="2:32" x14ac:dyDescent="0.3">
      <c r="B712" s="171"/>
      <c r="E712" s="141"/>
      <c r="G712" s="141"/>
      <c r="M712" s="141"/>
      <c r="P712" s="141"/>
      <c r="S712" s="171"/>
      <c r="U712" s="141"/>
      <c r="X712" s="141"/>
      <c r="AC712" s="141"/>
      <c r="AF712" s="141"/>
    </row>
    <row r="713" spans="2:32" x14ac:dyDescent="0.3">
      <c r="B713" s="171"/>
      <c r="C713" s="141"/>
      <c r="E713" s="141"/>
      <c r="G713" s="141"/>
      <c r="I713" s="141"/>
      <c r="K713" s="141"/>
      <c r="M713" s="141"/>
      <c r="P713" s="141"/>
      <c r="S713" s="171"/>
      <c r="U713" s="141"/>
      <c r="AA713" s="141"/>
      <c r="AC713" s="141"/>
    </row>
    <row r="714" spans="2:32" x14ac:dyDescent="0.3">
      <c r="B714" s="171"/>
      <c r="C714" s="141"/>
      <c r="E714" s="141"/>
      <c r="K714" s="141"/>
      <c r="M714" s="141"/>
      <c r="P714" s="141"/>
      <c r="S714" s="171"/>
      <c r="U714" s="141"/>
      <c r="X714" s="141"/>
      <c r="AA714" s="141"/>
      <c r="AC714" s="141"/>
      <c r="AF714" s="141"/>
    </row>
    <row r="715" spans="2:32" x14ac:dyDescent="0.3">
      <c r="B715" s="171"/>
      <c r="C715" s="141"/>
      <c r="E715" s="141"/>
      <c r="G715" s="141"/>
      <c r="I715" s="141"/>
      <c r="K715" s="141"/>
      <c r="M715" s="141"/>
      <c r="P715" s="141"/>
      <c r="S715" s="171"/>
      <c r="U715" s="141"/>
      <c r="AA715" s="141"/>
      <c r="AC715" s="141"/>
    </row>
    <row r="716" spans="2:32" x14ac:dyDescent="0.3">
      <c r="B716" s="171"/>
      <c r="C716" s="141"/>
      <c r="I716" s="141"/>
      <c r="K716" s="141"/>
      <c r="M716" s="141"/>
      <c r="P716" s="141"/>
      <c r="S716" s="171"/>
      <c r="X716" s="141"/>
      <c r="AA716" s="141"/>
      <c r="AF716" s="141"/>
    </row>
    <row r="717" spans="2:32" x14ac:dyDescent="0.3">
      <c r="B717" s="171"/>
      <c r="C717" s="141"/>
      <c r="E717" s="141"/>
      <c r="G717" s="141"/>
      <c r="I717" s="141"/>
      <c r="K717" s="141"/>
      <c r="M717" s="141"/>
      <c r="P717" s="141"/>
      <c r="S717" s="171"/>
      <c r="U717" s="141"/>
      <c r="X717" s="141"/>
      <c r="AA717" s="141"/>
      <c r="AC717" s="141"/>
      <c r="AF717" s="141"/>
    </row>
    <row r="718" spans="2:32" x14ac:dyDescent="0.3">
      <c r="G718" s="141"/>
      <c r="I718" s="141"/>
      <c r="K718" s="141"/>
      <c r="M718" s="141"/>
      <c r="P718" s="141"/>
      <c r="X718" s="141"/>
      <c r="AF718" s="141"/>
    </row>
    <row r="719" spans="2:32" x14ac:dyDescent="0.3">
      <c r="B719" s="171"/>
      <c r="C719" s="141"/>
      <c r="E719" s="141"/>
      <c r="G719" s="141"/>
      <c r="I719" s="141"/>
      <c r="K719" s="141"/>
      <c r="M719" s="141"/>
      <c r="P719" s="141"/>
      <c r="S719" s="171"/>
      <c r="U719" s="141"/>
      <c r="X719" s="141"/>
      <c r="AA719" s="141"/>
      <c r="AC719" s="141"/>
      <c r="AF719" s="141"/>
    </row>
    <row r="720" spans="2:32" x14ac:dyDescent="0.3">
      <c r="E720" s="141"/>
      <c r="G720" s="141"/>
      <c r="I720" s="141"/>
      <c r="K720" s="141"/>
      <c r="M720" s="141"/>
      <c r="P720" s="141"/>
      <c r="U720" s="141"/>
      <c r="X720" s="141"/>
      <c r="AC720" s="141"/>
      <c r="AF720" s="141"/>
    </row>
    <row r="721" spans="2:32" x14ac:dyDescent="0.3">
      <c r="B721" s="171"/>
      <c r="C721" s="141"/>
      <c r="E721" s="141"/>
      <c r="G721" s="141"/>
      <c r="I721" s="141"/>
      <c r="K721" s="141"/>
      <c r="M721" s="141"/>
      <c r="S721" s="171"/>
      <c r="U721" s="141"/>
      <c r="AA721" s="141"/>
      <c r="AC721" s="141"/>
    </row>
    <row r="722" spans="2:32" x14ac:dyDescent="0.3">
      <c r="B722" s="171"/>
      <c r="C722" s="141"/>
      <c r="E722" s="141"/>
      <c r="G722" s="141"/>
      <c r="I722" s="141"/>
      <c r="K722" s="141"/>
      <c r="M722" s="141"/>
      <c r="P722" s="141"/>
      <c r="S722" s="171"/>
      <c r="U722" s="141"/>
      <c r="X722" s="141"/>
      <c r="AA722" s="141"/>
      <c r="AC722" s="141"/>
      <c r="AF722" s="141"/>
    </row>
    <row r="723" spans="2:32" x14ac:dyDescent="0.3">
      <c r="B723" s="171"/>
      <c r="C723" s="141"/>
      <c r="E723" s="141"/>
      <c r="G723" s="141"/>
      <c r="I723" s="141"/>
      <c r="K723" s="141"/>
      <c r="M723" s="141"/>
      <c r="S723" s="171"/>
      <c r="U723" s="141"/>
      <c r="AA723" s="141"/>
      <c r="AC723" s="141"/>
    </row>
    <row r="724" spans="2:32" x14ac:dyDescent="0.3">
      <c r="B724" s="171"/>
      <c r="C724" s="141"/>
      <c r="E724" s="141"/>
      <c r="G724" s="141"/>
      <c r="I724" s="141"/>
      <c r="K724" s="141"/>
      <c r="P724" s="141"/>
      <c r="S724" s="171"/>
      <c r="X724" s="141"/>
      <c r="AA724" s="141"/>
      <c r="AF724" s="141"/>
    </row>
    <row r="725" spans="2:32" x14ac:dyDescent="0.3">
      <c r="B725" s="171"/>
      <c r="C725" s="141"/>
      <c r="E725" s="141"/>
      <c r="G725" s="141"/>
      <c r="I725" s="141"/>
      <c r="K725" s="141"/>
      <c r="M725" s="141"/>
      <c r="P725" s="141"/>
      <c r="S725" s="171"/>
      <c r="U725" s="141"/>
      <c r="X725" s="141"/>
      <c r="AA725" s="141"/>
      <c r="AC725" s="141"/>
      <c r="AF725" s="141"/>
    </row>
    <row r="726" spans="2:32" x14ac:dyDescent="0.3">
      <c r="C726" s="141"/>
      <c r="E726" s="141"/>
      <c r="G726" s="141"/>
      <c r="I726" s="141"/>
      <c r="P726" s="141"/>
      <c r="X726" s="141"/>
      <c r="AF726" s="141"/>
    </row>
    <row r="727" spans="2:32" x14ac:dyDescent="0.3">
      <c r="B727" s="171"/>
      <c r="C727" s="141"/>
      <c r="E727" s="141"/>
      <c r="G727" s="141"/>
      <c r="I727" s="141"/>
      <c r="K727" s="141"/>
      <c r="M727" s="141"/>
      <c r="P727" s="141"/>
      <c r="S727" s="171"/>
      <c r="U727" s="141"/>
      <c r="X727" s="141"/>
      <c r="AA727" s="141"/>
      <c r="AC727" s="141"/>
      <c r="AF727" s="141"/>
    </row>
    <row r="728" spans="2:32" x14ac:dyDescent="0.3">
      <c r="C728" s="141"/>
      <c r="E728" s="141"/>
      <c r="G728" s="141"/>
      <c r="M728" s="141"/>
      <c r="P728" s="141"/>
      <c r="U728" s="141"/>
      <c r="X728" s="141"/>
      <c r="AC728" s="141"/>
      <c r="AF728" s="141"/>
    </row>
    <row r="729" spans="2:32" x14ac:dyDescent="0.3">
      <c r="C729" s="141"/>
      <c r="E729" s="141"/>
      <c r="G729" s="141"/>
      <c r="I729" s="141"/>
      <c r="M729" s="141"/>
      <c r="P729" s="141"/>
      <c r="U729" s="141"/>
      <c r="AC729" s="141"/>
      <c r="AF729" s="141"/>
    </row>
    <row r="730" spans="2:32" x14ac:dyDescent="0.3">
      <c r="E730" s="141"/>
      <c r="M730" s="141"/>
      <c r="P730" s="141"/>
      <c r="U730" s="141"/>
      <c r="X730" s="141"/>
      <c r="AC730" s="141"/>
      <c r="AF730" s="141"/>
    </row>
    <row r="731" spans="2:32" x14ac:dyDescent="0.3">
      <c r="B731" s="171"/>
      <c r="C731" s="141"/>
      <c r="E731" s="141"/>
      <c r="G731" s="141"/>
      <c r="K731" s="141"/>
      <c r="M731" s="141"/>
      <c r="P731" s="141"/>
      <c r="S731" s="171"/>
      <c r="U731" s="141"/>
      <c r="AA731" s="141"/>
      <c r="AC731" s="141"/>
    </row>
    <row r="732" spans="2:32" x14ac:dyDescent="0.3">
      <c r="B732" s="171"/>
      <c r="C732" s="141"/>
      <c r="I732" s="141"/>
      <c r="K732" s="141"/>
      <c r="S732" s="171"/>
      <c r="U732" s="141"/>
      <c r="AA732" s="141"/>
    </row>
    <row r="733" spans="2:32" x14ac:dyDescent="0.3">
      <c r="C733" s="141"/>
      <c r="E733" s="141"/>
      <c r="I733" s="141"/>
      <c r="M733" s="141"/>
      <c r="U733" s="141"/>
      <c r="AA733" s="141"/>
      <c r="AC733" s="141"/>
    </row>
    <row r="734" spans="2:32" x14ac:dyDescent="0.3">
      <c r="B734" s="171"/>
      <c r="G734" s="141"/>
      <c r="I734" s="141"/>
      <c r="P734" s="141"/>
      <c r="S734" s="171"/>
      <c r="U734" s="141"/>
      <c r="X734" s="141"/>
      <c r="AF734" s="141"/>
    </row>
    <row r="735" spans="2:32" x14ac:dyDescent="0.3">
      <c r="G735" s="141"/>
      <c r="I735" s="141"/>
      <c r="P735" s="141"/>
      <c r="X735" s="141"/>
      <c r="AA735" s="141"/>
      <c r="AF735" s="141"/>
    </row>
    <row r="736" spans="2:32" x14ac:dyDescent="0.3">
      <c r="C736" s="141"/>
      <c r="G736" s="141"/>
      <c r="K736" s="141"/>
      <c r="U736" s="141"/>
      <c r="AC736" s="141"/>
    </row>
    <row r="737" spans="2:32" x14ac:dyDescent="0.3">
      <c r="E737" s="141"/>
      <c r="G737" s="141"/>
      <c r="P737" s="141"/>
      <c r="X737" s="141"/>
    </row>
    <row r="738" spans="2:32" x14ac:dyDescent="0.3">
      <c r="B738" s="171"/>
      <c r="E738" s="141"/>
      <c r="I738" s="141"/>
      <c r="M738" s="141"/>
      <c r="S738" s="171"/>
      <c r="U738" s="141"/>
      <c r="AA738" s="141"/>
    </row>
    <row r="739" spans="2:32" x14ac:dyDescent="0.3">
      <c r="B739" s="171"/>
      <c r="C739" s="141"/>
      <c r="K739" s="141"/>
      <c r="S739" s="171"/>
      <c r="AA739" s="141"/>
    </row>
    <row r="740" spans="2:32" x14ac:dyDescent="0.3">
      <c r="I740" s="141"/>
    </row>
    <row r="741" spans="2:32" x14ac:dyDescent="0.3">
      <c r="I741" s="141"/>
      <c r="P741" s="141"/>
      <c r="X741" s="141"/>
      <c r="AF741" s="141"/>
    </row>
    <row r="742" spans="2:32" x14ac:dyDescent="0.3">
      <c r="G742" s="141"/>
      <c r="P742" s="141"/>
      <c r="X742" s="141"/>
      <c r="AF742" s="141"/>
    </row>
    <row r="743" spans="2:32" x14ac:dyDescent="0.3">
      <c r="G743" s="141"/>
    </row>
    <row r="744" spans="2:32" x14ac:dyDescent="0.3">
      <c r="E744" s="141"/>
      <c r="M744" s="141"/>
      <c r="U744" s="141"/>
      <c r="AC744" s="141"/>
    </row>
    <row r="745" spans="2:32" x14ac:dyDescent="0.3">
      <c r="E745" s="141"/>
      <c r="M745" s="141"/>
      <c r="U745" s="141"/>
      <c r="AC745" s="141"/>
    </row>
    <row r="746" spans="2:32" x14ac:dyDescent="0.3">
      <c r="B746" s="171"/>
      <c r="C746" s="141"/>
      <c r="K746" s="141"/>
      <c r="S746" s="171"/>
      <c r="AA746" s="141"/>
    </row>
    <row r="747" spans="2:32" x14ac:dyDescent="0.3">
      <c r="B747" s="171"/>
      <c r="C747" s="141"/>
      <c r="K747" s="141"/>
      <c r="S747" s="171"/>
      <c r="AA747" s="141"/>
    </row>
    <row r="748" spans="2:32" x14ac:dyDescent="0.3">
      <c r="I748" s="141"/>
    </row>
    <row r="749" spans="2:32" x14ac:dyDescent="0.3">
      <c r="I749" s="141"/>
      <c r="P749" s="141"/>
      <c r="X749" s="141"/>
      <c r="AF749" s="141"/>
    </row>
    <row r="750" spans="2:32" x14ac:dyDescent="0.3">
      <c r="G750" s="141"/>
      <c r="P750" s="141"/>
      <c r="X750" s="141"/>
    </row>
    <row r="752" spans="2:32" x14ac:dyDescent="0.3">
      <c r="E752" s="141"/>
      <c r="M752" s="141"/>
      <c r="U752" s="141"/>
      <c r="AC752" s="141"/>
    </row>
    <row r="754" spans="2:32" x14ac:dyDescent="0.3">
      <c r="B754" s="171"/>
      <c r="C754" s="141"/>
      <c r="K754" s="141"/>
      <c r="S754" s="171"/>
      <c r="AA754" s="141"/>
    </row>
    <row r="756" spans="2:32" x14ac:dyDescent="0.3">
      <c r="I756" s="141"/>
    </row>
    <row r="757" spans="2:32" x14ac:dyDescent="0.3">
      <c r="P757" s="141"/>
      <c r="X757" s="141"/>
      <c r="AF757" s="141"/>
    </row>
    <row r="758" spans="2:32" x14ac:dyDescent="0.3">
      <c r="G758" s="141"/>
    </row>
    <row r="760" spans="2:32" x14ac:dyDescent="0.3">
      <c r="E760" s="141"/>
      <c r="M760" s="141"/>
      <c r="U760" s="141"/>
      <c r="AC760" s="141"/>
    </row>
    <row r="762" spans="2:32" x14ac:dyDescent="0.3">
      <c r="B762" s="171"/>
      <c r="C762" s="141"/>
      <c r="K762" s="141"/>
      <c r="S762" s="171"/>
      <c r="AA762" s="141"/>
    </row>
    <row r="764" spans="2:32" x14ac:dyDescent="0.3">
      <c r="I764" s="141"/>
    </row>
    <row r="765" spans="2:32" x14ac:dyDescent="0.3">
      <c r="P765" s="141"/>
      <c r="X765" s="141"/>
      <c r="AF765" s="141"/>
    </row>
    <row r="766" spans="2:32" x14ac:dyDescent="0.3">
      <c r="G766" s="141"/>
    </row>
    <row r="768" spans="2:32" x14ac:dyDescent="0.3">
      <c r="E768" s="141"/>
      <c r="M768" s="141"/>
      <c r="U768" s="141"/>
      <c r="AC768" s="141"/>
    </row>
    <row r="770" spans="2:32" x14ac:dyDescent="0.3">
      <c r="B770" s="171"/>
      <c r="C770" s="141"/>
      <c r="K770" s="141"/>
      <c r="S770" s="171"/>
      <c r="AA770" s="141"/>
    </row>
    <row r="772" spans="2:32" x14ac:dyDescent="0.3">
      <c r="I772" s="141"/>
    </row>
    <row r="773" spans="2:32" x14ac:dyDescent="0.3">
      <c r="P773" s="141"/>
      <c r="X773" s="141"/>
      <c r="AF773" s="141"/>
    </row>
    <row r="774" spans="2:32" x14ac:dyDescent="0.3">
      <c r="G774" s="141"/>
    </row>
    <row r="776" spans="2:32" x14ac:dyDescent="0.3">
      <c r="E776" s="141"/>
      <c r="M776" s="141"/>
      <c r="U776" s="141"/>
      <c r="AC776" s="141"/>
    </row>
    <row r="778" spans="2:32" x14ac:dyDescent="0.3">
      <c r="B778" s="171"/>
      <c r="C778" s="141"/>
      <c r="K778" s="141"/>
      <c r="S778" s="171"/>
      <c r="AA778" s="141"/>
    </row>
    <row r="780" spans="2:32" x14ac:dyDescent="0.3">
      <c r="I780" s="141"/>
    </row>
    <row r="781" spans="2:32" x14ac:dyDescent="0.3">
      <c r="P781" s="141"/>
      <c r="X781" s="141"/>
      <c r="AF781" s="141"/>
    </row>
    <row r="782" spans="2:32" x14ac:dyDescent="0.3">
      <c r="G782" s="141"/>
    </row>
    <row r="784" spans="2:32" x14ac:dyDescent="0.3">
      <c r="E784" s="141"/>
      <c r="M784" s="141"/>
      <c r="U784" s="141"/>
      <c r="AC784" s="141"/>
    </row>
    <row r="786" spans="2:32" x14ac:dyDescent="0.3">
      <c r="B786" s="171"/>
      <c r="C786" s="141"/>
      <c r="K786" s="141"/>
      <c r="S786" s="171"/>
      <c r="AA786" s="141"/>
    </row>
    <row r="788" spans="2:32" x14ac:dyDescent="0.3">
      <c r="I788" s="141"/>
    </row>
    <row r="789" spans="2:32" x14ac:dyDescent="0.3">
      <c r="P789" s="141"/>
      <c r="X789" s="141"/>
      <c r="AF789" s="141"/>
    </row>
    <row r="790" spans="2:32" x14ac:dyDescent="0.3">
      <c r="G790" s="141"/>
    </row>
    <row r="792" spans="2:32" x14ac:dyDescent="0.3">
      <c r="E792" s="141"/>
      <c r="M792" s="141"/>
      <c r="U792" s="141"/>
      <c r="AC792" s="141"/>
    </row>
    <row r="794" spans="2:32" x14ac:dyDescent="0.3">
      <c r="C794" s="141"/>
    </row>
  </sheetData>
  <mergeCells count="21">
    <mergeCell ref="Z3:Z5"/>
    <mergeCell ref="A2:A4"/>
    <mergeCell ref="D3:D5"/>
    <mergeCell ref="F3:F5"/>
    <mergeCell ref="H3:H5"/>
    <mergeCell ref="J3:J5"/>
    <mergeCell ref="L3:L5"/>
    <mergeCell ref="N3:N5"/>
    <mergeCell ref="O3:O5"/>
    <mergeCell ref="Q3:Q5"/>
    <mergeCell ref="R3:R5"/>
    <mergeCell ref="T3:T5"/>
    <mergeCell ref="V3:V5"/>
    <mergeCell ref="W3:W5"/>
    <mergeCell ref="Y3:Y5"/>
    <mergeCell ref="AI1:AV1"/>
    <mergeCell ref="AB3:AB5"/>
    <mergeCell ref="AD3:AD5"/>
    <mergeCell ref="AE3:AE5"/>
    <mergeCell ref="AG3:AG5"/>
    <mergeCell ref="AH3:AH5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92D050"/>
  </sheetPr>
  <dimension ref="A1:AK366"/>
  <sheetViews>
    <sheetView zoomScale="90" zoomScaleNormal="90" workbookViewId="0">
      <pane xSplit="1" ySplit="6" topLeftCell="B338" activePane="bottomRight" state="frozen"/>
      <selection activeCell="H1" sqref="H1"/>
      <selection pane="topRight" activeCell="I1" sqref="I1"/>
      <selection pane="bottomLeft" activeCell="H6" sqref="H6"/>
      <selection pane="bottomRight" activeCell="C366" sqref="C366"/>
    </sheetView>
  </sheetViews>
  <sheetFormatPr defaultColWidth="9.1796875" defaultRowHeight="13" x14ac:dyDescent="0.3"/>
  <cols>
    <col min="1" max="1" width="9.1796875" style="119"/>
    <col min="2" max="2" width="13.54296875" style="134" bestFit="1" customWidth="1"/>
    <col min="3" max="6" width="13.54296875" style="137" bestFit="1" customWidth="1"/>
    <col min="7" max="7" width="5" style="125" customWidth="1"/>
    <col min="8" max="8" width="13.54296875" style="137" bestFit="1" customWidth="1"/>
    <col min="9" max="9" width="5" style="125" customWidth="1"/>
    <col min="10" max="10" width="13.54296875" style="137" bestFit="1" customWidth="1"/>
    <col min="11" max="11" width="5" style="125" customWidth="1"/>
    <col min="12" max="12" width="13.54296875" style="137" bestFit="1" customWidth="1"/>
    <col min="13" max="13" width="5" style="121" customWidth="1"/>
    <col min="14" max="16384" width="9.1796875" style="119"/>
  </cols>
  <sheetData>
    <row r="1" spans="1:37" x14ac:dyDescent="0.3">
      <c r="B1" s="134">
        <v>34</v>
      </c>
      <c r="C1" s="137">
        <v>35</v>
      </c>
      <c r="D1" s="137">
        <v>36</v>
      </c>
      <c r="E1" s="137">
        <v>37</v>
      </c>
      <c r="F1" s="137">
        <v>38</v>
      </c>
      <c r="H1" s="137">
        <v>39</v>
      </c>
      <c r="J1" s="137">
        <v>40</v>
      </c>
      <c r="L1" s="137">
        <v>41</v>
      </c>
    </row>
    <row r="2" spans="1:37" x14ac:dyDescent="0.3">
      <c r="A2" s="392"/>
      <c r="B2" s="134" t="s">
        <v>381</v>
      </c>
      <c r="C2" s="137" t="s">
        <v>553</v>
      </c>
      <c r="D2" s="137" t="s">
        <v>552</v>
      </c>
      <c r="E2" s="137" t="s">
        <v>550</v>
      </c>
      <c r="F2" s="137" t="s">
        <v>551</v>
      </c>
      <c r="H2" s="137" t="s">
        <v>555</v>
      </c>
      <c r="J2" s="137" t="s">
        <v>554</v>
      </c>
      <c r="L2" s="137" t="s">
        <v>556</v>
      </c>
      <c r="M2" s="128"/>
    </row>
    <row r="3" spans="1:37" ht="15" customHeight="1" x14ac:dyDescent="0.3">
      <c r="A3" s="392"/>
      <c r="B3" s="134" t="s">
        <v>374</v>
      </c>
      <c r="C3" s="137" t="s">
        <v>374</v>
      </c>
      <c r="D3" s="137" t="s">
        <v>488</v>
      </c>
      <c r="E3" s="137" t="s">
        <v>490</v>
      </c>
      <c r="F3" s="137" t="s">
        <v>489</v>
      </c>
      <c r="G3" s="384" t="s">
        <v>486</v>
      </c>
      <c r="H3" s="137" t="s">
        <v>491</v>
      </c>
      <c r="I3" s="384" t="s">
        <v>486</v>
      </c>
      <c r="J3" s="137" t="s">
        <v>492</v>
      </c>
      <c r="K3" s="384" t="s">
        <v>486</v>
      </c>
      <c r="L3" s="137" t="s">
        <v>493</v>
      </c>
      <c r="M3" s="384"/>
      <c r="Q3" s="128"/>
      <c r="R3" s="128"/>
      <c r="S3" s="128"/>
      <c r="T3" s="128"/>
    </row>
    <row r="4" spans="1:37" ht="15" customHeight="1" x14ac:dyDescent="0.3">
      <c r="A4" s="392"/>
      <c r="B4" s="134" t="s">
        <v>495</v>
      </c>
      <c r="C4" s="137" t="s">
        <v>495</v>
      </c>
      <c r="D4" s="137" t="s">
        <v>496</v>
      </c>
      <c r="E4" s="137" t="s">
        <v>496</v>
      </c>
      <c r="F4" s="137" t="s">
        <v>496</v>
      </c>
      <c r="G4" s="384"/>
      <c r="H4" s="137" t="s">
        <v>496</v>
      </c>
      <c r="I4" s="384"/>
      <c r="J4" s="137" t="s">
        <v>496</v>
      </c>
      <c r="K4" s="384"/>
      <c r="L4" s="137" t="s">
        <v>495</v>
      </c>
      <c r="M4" s="384"/>
      <c r="Q4" s="128"/>
      <c r="R4" s="128"/>
      <c r="S4" s="128"/>
      <c r="T4" s="128"/>
    </row>
    <row r="5" spans="1:37" s="129" customFormat="1" ht="26.15" customHeight="1" x14ac:dyDescent="0.3">
      <c r="A5" s="122" t="s">
        <v>6</v>
      </c>
      <c r="B5" s="135" t="s">
        <v>375</v>
      </c>
      <c r="C5" s="138" t="s">
        <v>503</v>
      </c>
      <c r="D5" s="138" t="s">
        <v>503</v>
      </c>
      <c r="E5" s="138" t="s">
        <v>375</v>
      </c>
      <c r="F5" s="138" t="s">
        <v>375</v>
      </c>
      <c r="G5" s="384"/>
      <c r="H5" s="138" t="s">
        <v>375</v>
      </c>
      <c r="I5" s="384"/>
      <c r="J5" s="138" t="s">
        <v>375</v>
      </c>
      <c r="K5" s="384"/>
      <c r="L5" s="138" t="s">
        <v>375</v>
      </c>
      <c r="M5" s="384"/>
    </row>
    <row r="6" spans="1:37" x14ac:dyDescent="0.3">
      <c r="A6" s="123"/>
      <c r="B6" s="134" t="s">
        <v>505</v>
      </c>
      <c r="C6" s="137" t="s">
        <v>505</v>
      </c>
      <c r="D6" s="137" t="s">
        <v>506</v>
      </c>
      <c r="E6" s="137" t="s">
        <v>506</v>
      </c>
      <c r="F6" s="137" t="s">
        <v>506</v>
      </c>
      <c r="G6" s="127"/>
      <c r="H6" s="137" t="s">
        <v>506</v>
      </c>
      <c r="I6" s="127"/>
      <c r="J6" s="137" t="s">
        <v>506</v>
      </c>
      <c r="K6" s="127"/>
      <c r="L6" s="137" t="s">
        <v>505</v>
      </c>
      <c r="M6" s="127"/>
    </row>
    <row r="7" spans="1:37" x14ac:dyDescent="0.3">
      <c r="A7" s="124">
        <v>33970</v>
      </c>
      <c r="B7" s="133" t="str">
        <f>_xll.GetPrice(B$2, "MonthlyAverage", "Mid", EOMONTH($A7, 0))</f>
        <v>#N/A No price available for MonthlyAverage before 28/02/2005</v>
      </c>
      <c r="C7" s="151" t="str">
        <f>_xll.GetPrice(C$2, "MonthlyAverage", "Mid", EOMONTH($A7, 0))</f>
        <v>#N/A No price available for MonthlyAverage before 29/09/2017</v>
      </c>
      <c r="D7" s="151" t="str">
        <f>_xll.GetPrice(D$2, "MonthlyAverage", "Mid", EOMONTH($A7, 0))</f>
        <v>#N/A No price available for MonthlyAverage before 28/02/2005</v>
      </c>
      <c r="E7" s="151" t="str">
        <f>_xll.GetPrice(E$2, "MonthlyAverage", "Mid", EOMONTH($A7, 0))</f>
        <v>#N/A No price available for MonthlyAverage before 28/11/2003</v>
      </c>
      <c r="F7" s="151" t="str">
        <f>_xll.GetPrice(F$2, "MonthlyAverage", "Mid", EOMONTH($A7, 0))</f>
        <v>#N/A No price available for MonthlyAverage before 28/11/2003</v>
      </c>
      <c r="G7" s="127" t="e">
        <f>F7-E7</f>
        <v>#VALUE!</v>
      </c>
      <c r="H7" s="151" t="str">
        <f>_xll.GetPrice(H$2, "MonthlyAverage", "Mid", EOMONTH($A7, 0))</f>
        <v>#N/A No price available for MonthlyAverage before 31/08/1994</v>
      </c>
      <c r="I7" s="127" t="e">
        <f>H7-E7</f>
        <v>#VALUE!</v>
      </c>
      <c r="J7" s="151" t="str">
        <f>_xll.GetPrice(J$2, "MonthlyAverage", "Mid", EOMONTH($A7, 0))</f>
        <v>#N/A No price available for MonthlyAverage before 31/08/1994</v>
      </c>
      <c r="K7" s="127" t="e">
        <f>J7-H7</f>
        <v>#VALUE!</v>
      </c>
      <c r="L7" s="151" t="str">
        <f>_xll.GetPrice(L$2, "MonthlyAverage", "Mid", EOMONTH($A7, 0))</f>
        <v>#N/A No price available for MonthlyAverage before 30/01/2015</v>
      </c>
      <c r="M7" s="126"/>
    </row>
    <row r="8" spans="1:37" x14ac:dyDescent="0.3">
      <c r="A8" s="124">
        <v>34001</v>
      </c>
      <c r="B8" s="133" t="str">
        <f>_xll.GetPrice(B$2, "MonthlyAverage", "Mid", EOMONTH($A8, 0))</f>
        <v>#N/A No price available for MonthlyAverage before 28/02/2005</v>
      </c>
      <c r="C8" s="151" t="str">
        <f>_xll.GetPrice(C$2, "MonthlyAverage", "Mid", EOMONTH($A8, 0))</f>
        <v>#N/A No price available for MonthlyAverage before 29/09/2017</v>
      </c>
      <c r="D8" s="151" t="str">
        <f>_xll.GetPrice(D$2, "MonthlyAverage", "Mid", EOMONTH($A8, 0))</f>
        <v>#N/A No price available for MonthlyAverage before 28/02/2005</v>
      </c>
      <c r="E8" s="151" t="str">
        <f>_xll.GetPrice(E$2, "MonthlyAverage", "Mid", EOMONTH($A8, 0))</f>
        <v>#N/A No price available for MonthlyAverage before 28/11/2003</v>
      </c>
      <c r="F8" s="151" t="str">
        <f>_xll.GetPrice(F$2, "MonthlyAverage", "Mid", EOMONTH($A8, 0))</f>
        <v>#N/A No price available for MonthlyAverage before 28/11/2003</v>
      </c>
      <c r="G8" s="127" t="e">
        <f t="shared" ref="G8:G42" si="0">F8-E8</f>
        <v>#VALUE!</v>
      </c>
      <c r="H8" s="151" t="str">
        <f>_xll.GetPrice(H$2, "MonthlyAverage", "Mid", EOMONTH($A8, 0))</f>
        <v>#N/A No price available for MonthlyAverage before 31/08/1994</v>
      </c>
      <c r="I8" s="127" t="e">
        <f t="shared" ref="I8:I42" si="1">H8-E8</f>
        <v>#VALUE!</v>
      </c>
      <c r="J8" s="151" t="str">
        <f>_xll.GetPrice(J$2, "MonthlyAverage", "Mid", EOMONTH($A8, 0))</f>
        <v>#N/A No price available for MonthlyAverage before 31/08/1994</v>
      </c>
      <c r="K8" s="127" t="e">
        <f t="shared" ref="K8:K42" si="2">J8-H8</f>
        <v>#VALUE!</v>
      </c>
      <c r="L8" s="151" t="str">
        <f>_xll.GetPrice(L$2, "MonthlyAverage", "Mid", EOMONTH($A8, 0))</f>
        <v>#N/A No price available for MonthlyAverage before 30/01/2015</v>
      </c>
    </row>
    <row r="9" spans="1:37" x14ac:dyDescent="0.3">
      <c r="A9" s="124">
        <v>34029</v>
      </c>
      <c r="B9" s="133" t="str">
        <f>_xll.GetPrice(B$2, "MonthlyAverage", "Mid", EOMONTH($A9, 0))</f>
        <v>#N/A No price available for MonthlyAverage before 28/02/2005</v>
      </c>
      <c r="C9" s="151" t="str">
        <f>_xll.GetPrice(C$2, "MonthlyAverage", "Mid", EOMONTH($A9, 0))</f>
        <v>#N/A No price available for MonthlyAverage before 29/09/2017</v>
      </c>
      <c r="D9" s="151" t="str">
        <f>_xll.GetPrice(D$2, "MonthlyAverage", "Mid", EOMONTH($A9, 0))</f>
        <v>#N/A No price available for MonthlyAverage before 28/02/2005</v>
      </c>
      <c r="E9" s="151" t="str">
        <f>_xll.GetPrice(E$2, "MonthlyAverage", "Mid", EOMONTH($A9, 0))</f>
        <v>#N/A No price available for MonthlyAverage before 28/11/2003</v>
      </c>
      <c r="F9" s="151" t="str">
        <f>_xll.GetPrice(F$2, "MonthlyAverage", "Mid", EOMONTH($A9, 0))</f>
        <v>#N/A No price available for MonthlyAverage before 28/11/2003</v>
      </c>
      <c r="G9" s="127" t="e">
        <f t="shared" si="0"/>
        <v>#VALUE!</v>
      </c>
      <c r="H9" s="151" t="str">
        <f>_xll.GetPrice(H$2, "MonthlyAverage", "Mid", EOMONTH($A9, 0))</f>
        <v>#N/A No price available for MonthlyAverage before 31/08/1994</v>
      </c>
      <c r="I9" s="127" t="e">
        <f t="shared" si="1"/>
        <v>#VALUE!</v>
      </c>
      <c r="J9" s="151" t="str">
        <f>_xll.GetPrice(J$2, "MonthlyAverage", "Mid", EOMONTH($A9, 0))</f>
        <v>#N/A No price available for MonthlyAverage before 31/08/1994</v>
      </c>
      <c r="K9" s="127" t="e">
        <f t="shared" si="2"/>
        <v>#VALUE!</v>
      </c>
      <c r="L9" s="151" t="str">
        <f>_xll.GetPrice(L$2, "MonthlyAverage", "Mid", EOMONTH($A9, 0))</f>
        <v>#N/A No price available for MonthlyAverage before 30/01/2015</v>
      </c>
    </row>
    <row r="10" spans="1:37" x14ac:dyDescent="0.3">
      <c r="A10" s="124">
        <v>34060</v>
      </c>
      <c r="B10" s="133" t="str">
        <f>_xll.GetPrice(B$2, "MonthlyAverage", "Mid", EOMONTH($A10, 0))</f>
        <v>#N/A No price available for MonthlyAverage before 28/02/2005</v>
      </c>
      <c r="C10" s="151" t="str">
        <f>_xll.GetPrice(C$2, "MonthlyAverage", "Mid", EOMONTH($A10, 0))</f>
        <v>#N/A No price available for MonthlyAverage before 29/09/2017</v>
      </c>
      <c r="D10" s="151" t="str">
        <f>_xll.GetPrice(D$2, "MonthlyAverage", "Mid", EOMONTH($A10, 0))</f>
        <v>#N/A No price available for MonthlyAverage before 28/02/2005</v>
      </c>
      <c r="E10" s="151" t="str">
        <f>_xll.GetPrice(E$2, "MonthlyAverage", "Mid", EOMONTH($A10, 0))</f>
        <v>#N/A No price available for MonthlyAverage before 28/11/2003</v>
      </c>
      <c r="F10" s="151" t="str">
        <f>_xll.GetPrice(F$2, "MonthlyAverage", "Mid", EOMONTH($A10, 0))</f>
        <v>#N/A No price available for MonthlyAverage before 28/11/2003</v>
      </c>
      <c r="G10" s="127" t="e">
        <f t="shared" si="0"/>
        <v>#VALUE!</v>
      </c>
      <c r="H10" s="151" t="str">
        <f>_xll.GetPrice(H$2, "MonthlyAverage", "Mid", EOMONTH($A10, 0))</f>
        <v>#N/A No price available for MonthlyAverage before 31/08/1994</v>
      </c>
      <c r="I10" s="127" t="e">
        <f t="shared" si="1"/>
        <v>#VALUE!</v>
      </c>
      <c r="J10" s="151" t="str">
        <f>_xll.GetPrice(J$2, "MonthlyAverage", "Mid", EOMONTH($A10, 0))</f>
        <v>#N/A No price available for MonthlyAverage before 31/08/1994</v>
      </c>
      <c r="K10" s="127" t="e">
        <f t="shared" si="2"/>
        <v>#VALUE!</v>
      </c>
      <c r="L10" s="151" t="str">
        <f>_xll.GetPrice(L$2, "MonthlyAverage", "Mid", EOMONTH($A10, 0))</f>
        <v>#N/A No price available for MonthlyAverage before 30/01/2015</v>
      </c>
    </row>
    <row r="11" spans="1:37" x14ac:dyDescent="0.3">
      <c r="A11" s="124">
        <v>34090</v>
      </c>
      <c r="B11" s="133" t="str">
        <f>_xll.GetPrice(B$2, "MonthlyAverage", "Mid", EOMONTH($A11, 0))</f>
        <v>#N/A No price available for MonthlyAverage before 28/02/2005</v>
      </c>
      <c r="C11" s="151" t="str">
        <f>_xll.GetPrice(C$2, "MonthlyAverage", "Mid", EOMONTH($A11, 0))</f>
        <v>#N/A No price available for MonthlyAverage before 29/09/2017</v>
      </c>
      <c r="D11" s="151" t="str">
        <f>_xll.GetPrice(D$2, "MonthlyAverage", "Mid", EOMONTH($A11, 0))</f>
        <v>#N/A No price available for MonthlyAverage before 28/02/2005</v>
      </c>
      <c r="E11" s="151" t="str">
        <f>_xll.GetPrice(E$2, "MonthlyAverage", "Mid", EOMONTH($A11, 0))</f>
        <v>#N/A No price available for MonthlyAverage before 28/11/2003</v>
      </c>
      <c r="F11" s="151" t="str">
        <f>_xll.GetPrice(F$2, "MonthlyAverage", "Mid", EOMONTH($A11, 0))</f>
        <v>#N/A No price available for MonthlyAverage before 28/11/2003</v>
      </c>
      <c r="G11" s="127" t="e">
        <f t="shared" si="0"/>
        <v>#VALUE!</v>
      </c>
      <c r="H11" s="151" t="str">
        <f>_xll.GetPrice(H$2, "MonthlyAverage", "Mid", EOMONTH($A11, 0))</f>
        <v>#N/A No price available for MonthlyAverage before 31/08/1994</v>
      </c>
      <c r="I11" s="127" t="e">
        <f t="shared" si="1"/>
        <v>#VALUE!</v>
      </c>
      <c r="J11" s="151" t="str">
        <f>_xll.GetPrice(J$2, "MonthlyAverage", "Mid", EOMONTH($A11, 0))</f>
        <v>#N/A No price available for MonthlyAverage before 31/08/1994</v>
      </c>
      <c r="K11" s="127" t="e">
        <f t="shared" si="2"/>
        <v>#VALUE!</v>
      </c>
      <c r="L11" s="151" t="str">
        <f>_xll.GetPrice(L$2, "MonthlyAverage", "Mid", EOMONTH($A11, 0))</f>
        <v>#N/A No price available for MonthlyAverage before 30/01/2015</v>
      </c>
    </row>
    <row r="12" spans="1:37" s="120" customFormat="1" x14ac:dyDescent="0.3">
      <c r="A12" s="124">
        <v>34121</v>
      </c>
      <c r="B12" s="133" t="str">
        <f>_xll.GetPrice(B$2, "MonthlyAverage", "Mid", EOMONTH($A12, 0))</f>
        <v>#N/A No price available for MonthlyAverage before 28/02/2005</v>
      </c>
      <c r="C12" s="151" t="str">
        <f>_xll.GetPrice(C$2, "MonthlyAverage", "Mid", EOMONTH($A12, 0))</f>
        <v>#N/A No price available for MonthlyAverage before 29/09/2017</v>
      </c>
      <c r="D12" s="151" t="str">
        <f>_xll.GetPrice(D$2, "MonthlyAverage", "Mid", EOMONTH($A12, 0))</f>
        <v>#N/A No price available for MonthlyAverage before 28/02/2005</v>
      </c>
      <c r="E12" s="151" t="str">
        <f>_xll.GetPrice(E$2, "MonthlyAverage", "Mid", EOMONTH($A12, 0))</f>
        <v>#N/A No price available for MonthlyAverage before 28/11/2003</v>
      </c>
      <c r="F12" s="151" t="str">
        <f>_xll.GetPrice(F$2, "MonthlyAverage", "Mid", EOMONTH($A12, 0))</f>
        <v>#N/A No price available for MonthlyAverage before 28/11/2003</v>
      </c>
      <c r="G12" s="127" t="e">
        <f t="shared" si="0"/>
        <v>#VALUE!</v>
      </c>
      <c r="H12" s="151" t="str">
        <f>_xll.GetPrice(H$2, "MonthlyAverage", "Mid", EOMONTH($A12, 0))</f>
        <v>#N/A No price available for MonthlyAverage before 31/08/1994</v>
      </c>
      <c r="I12" s="127" t="e">
        <f t="shared" si="1"/>
        <v>#VALUE!</v>
      </c>
      <c r="J12" s="151" t="str">
        <f>_xll.GetPrice(J$2, "MonthlyAverage", "Mid", EOMONTH($A12, 0))</f>
        <v>#N/A No price available for MonthlyAverage before 31/08/1994</v>
      </c>
      <c r="K12" s="127" t="e">
        <f t="shared" si="2"/>
        <v>#VALUE!</v>
      </c>
      <c r="L12" s="151" t="str">
        <f>_xll.GetPrice(L$2, "MonthlyAverage", "Mid", EOMONTH($A12, 0))</f>
        <v>#N/A No price available for MonthlyAverage before 30/01/2015</v>
      </c>
      <c r="M12" s="121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</row>
    <row r="13" spans="1:37" s="120" customFormat="1" x14ac:dyDescent="0.3">
      <c r="A13" s="124">
        <v>34151</v>
      </c>
      <c r="B13" s="133" t="str">
        <f>_xll.GetPrice(B$2, "MonthlyAverage", "Mid", EOMONTH($A13, 0))</f>
        <v>#N/A No price available for MonthlyAverage before 28/02/2005</v>
      </c>
      <c r="C13" s="151" t="str">
        <f>_xll.GetPrice(C$2, "MonthlyAverage", "Mid", EOMONTH($A13, 0))</f>
        <v>#N/A No price available for MonthlyAverage before 29/09/2017</v>
      </c>
      <c r="D13" s="151" t="str">
        <f>_xll.GetPrice(D$2, "MonthlyAverage", "Mid", EOMONTH($A13, 0))</f>
        <v>#N/A No price available for MonthlyAverage before 28/02/2005</v>
      </c>
      <c r="E13" s="151" t="str">
        <f>_xll.GetPrice(E$2, "MonthlyAverage", "Mid", EOMONTH($A13, 0))</f>
        <v>#N/A No price available for MonthlyAverage before 28/11/2003</v>
      </c>
      <c r="F13" s="151" t="str">
        <f>_xll.GetPrice(F$2, "MonthlyAverage", "Mid", EOMONTH($A13, 0))</f>
        <v>#N/A No price available for MonthlyAverage before 28/11/2003</v>
      </c>
      <c r="G13" s="127" t="e">
        <f t="shared" si="0"/>
        <v>#VALUE!</v>
      </c>
      <c r="H13" s="151" t="str">
        <f>_xll.GetPrice(H$2, "MonthlyAverage", "Mid", EOMONTH($A13, 0))</f>
        <v>#N/A No price available for MonthlyAverage before 31/08/1994</v>
      </c>
      <c r="I13" s="127" t="e">
        <f t="shared" si="1"/>
        <v>#VALUE!</v>
      </c>
      <c r="J13" s="151" t="str">
        <f>_xll.GetPrice(J$2, "MonthlyAverage", "Mid", EOMONTH($A13, 0))</f>
        <v>#N/A No price available for MonthlyAverage before 31/08/1994</v>
      </c>
      <c r="K13" s="127" t="e">
        <f t="shared" si="2"/>
        <v>#VALUE!</v>
      </c>
      <c r="L13" s="151" t="str">
        <f>_xll.GetPrice(L$2, "MonthlyAverage", "Mid", EOMONTH($A13, 0))</f>
        <v>#N/A No price available for MonthlyAverage before 30/01/2015</v>
      </c>
      <c r="M13" s="121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</row>
    <row r="14" spans="1:37" s="120" customFormat="1" x14ac:dyDescent="0.3">
      <c r="A14" s="124">
        <v>34182</v>
      </c>
      <c r="B14" s="133" t="str">
        <f>_xll.GetPrice(B$2, "MonthlyAverage", "Mid", EOMONTH($A14, 0))</f>
        <v>#N/A No price available for MonthlyAverage before 28/02/2005</v>
      </c>
      <c r="C14" s="151" t="str">
        <f>_xll.GetPrice(C$2, "MonthlyAverage", "Mid", EOMONTH($A14, 0))</f>
        <v>#N/A No price available for MonthlyAverage before 29/09/2017</v>
      </c>
      <c r="D14" s="151" t="str">
        <f>_xll.GetPrice(D$2, "MonthlyAverage", "Mid", EOMONTH($A14, 0))</f>
        <v>#N/A No price available for MonthlyAverage before 28/02/2005</v>
      </c>
      <c r="E14" s="151" t="str">
        <f>_xll.GetPrice(E$2, "MonthlyAverage", "Mid", EOMONTH($A14, 0))</f>
        <v>#N/A No price available for MonthlyAverage before 28/11/2003</v>
      </c>
      <c r="F14" s="151" t="str">
        <f>_xll.GetPrice(F$2, "MonthlyAverage", "Mid", EOMONTH($A14, 0))</f>
        <v>#N/A No price available for MonthlyAverage before 28/11/2003</v>
      </c>
      <c r="G14" s="127" t="e">
        <f t="shared" si="0"/>
        <v>#VALUE!</v>
      </c>
      <c r="H14" s="151" t="str">
        <f>_xll.GetPrice(H$2, "MonthlyAverage", "Mid", EOMONTH($A14, 0))</f>
        <v>#N/A No price available for MonthlyAverage before 31/08/1994</v>
      </c>
      <c r="I14" s="127" t="e">
        <f t="shared" si="1"/>
        <v>#VALUE!</v>
      </c>
      <c r="J14" s="151" t="str">
        <f>_xll.GetPrice(J$2, "MonthlyAverage", "Mid", EOMONTH($A14, 0))</f>
        <v>#N/A No price available for MonthlyAverage before 31/08/1994</v>
      </c>
      <c r="K14" s="127" t="e">
        <f t="shared" si="2"/>
        <v>#VALUE!</v>
      </c>
      <c r="L14" s="151" t="str">
        <f>_xll.GetPrice(L$2, "MonthlyAverage", "Mid", EOMONTH($A14, 0))</f>
        <v>#N/A No price available for MonthlyAverage before 30/01/2015</v>
      </c>
      <c r="M14" s="121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</row>
    <row r="15" spans="1:37" s="120" customFormat="1" x14ac:dyDescent="0.3">
      <c r="A15" s="124">
        <v>34213</v>
      </c>
      <c r="B15" s="133" t="str">
        <f>_xll.GetPrice(B$2, "MonthlyAverage", "Mid", EOMONTH($A15, 0))</f>
        <v>#N/A No price available for MonthlyAverage before 28/02/2005</v>
      </c>
      <c r="C15" s="151" t="str">
        <f>_xll.GetPrice(C$2, "MonthlyAverage", "Mid", EOMONTH($A15, 0))</f>
        <v>#N/A No price available for MonthlyAverage before 29/09/2017</v>
      </c>
      <c r="D15" s="151" t="str">
        <f>_xll.GetPrice(D$2, "MonthlyAverage", "Mid", EOMONTH($A15, 0))</f>
        <v>#N/A No price available for MonthlyAverage before 28/02/2005</v>
      </c>
      <c r="E15" s="151" t="str">
        <f>_xll.GetPrice(E$2, "MonthlyAverage", "Mid", EOMONTH($A15, 0))</f>
        <v>#N/A No price available for MonthlyAverage before 28/11/2003</v>
      </c>
      <c r="F15" s="151" t="str">
        <f>_xll.GetPrice(F$2, "MonthlyAverage", "Mid", EOMONTH($A15, 0))</f>
        <v>#N/A No price available for MonthlyAverage before 28/11/2003</v>
      </c>
      <c r="G15" s="127" t="e">
        <f t="shared" si="0"/>
        <v>#VALUE!</v>
      </c>
      <c r="H15" s="151" t="str">
        <f>_xll.GetPrice(H$2, "MonthlyAverage", "Mid", EOMONTH($A15, 0))</f>
        <v>#N/A No price available for MonthlyAverage before 31/08/1994</v>
      </c>
      <c r="I15" s="127" t="e">
        <f t="shared" si="1"/>
        <v>#VALUE!</v>
      </c>
      <c r="J15" s="151" t="str">
        <f>_xll.GetPrice(J$2, "MonthlyAverage", "Mid", EOMONTH($A15, 0))</f>
        <v>#N/A No price available for MonthlyAverage before 31/08/1994</v>
      </c>
      <c r="K15" s="127" t="e">
        <f t="shared" si="2"/>
        <v>#VALUE!</v>
      </c>
      <c r="L15" s="151" t="str">
        <f>_xll.GetPrice(L$2, "MonthlyAverage", "Mid", EOMONTH($A15, 0))</f>
        <v>#N/A No price available for MonthlyAverage before 30/01/2015</v>
      </c>
      <c r="M15" s="121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</row>
    <row r="16" spans="1:37" s="120" customFormat="1" x14ac:dyDescent="0.3">
      <c r="A16" s="124">
        <v>34243</v>
      </c>
      <c r="B16" s="133" t="str">
        <f>_xll.GetPrice(B$2, "MonthlyAverage", "Mid", EOMONTH($A16, 0))</f>
        <v>#N/A No price available for MonthlyAverage before 28/02/2005</v>
      </c>
      <c r="C16" s="151" t="str">
        <f>_xll.GetPrice(C$2, "MonthlyAverage", "Mid", EOMONTH($A16, 0))</f>
        <v>#N/A No price available for MonthlyAverage before 29/09/2017</v>
      </c>
      <c r="D16" s="151" t="str">
        <f>_xll.GetPrice(D$2, "MonthlyAverage", "Mid", EOMONTH($A16, 0))</f>
        <v>#N/A No price available for MonthlyAverage before 28/02/2005</v>
      </c>
      <c r="E16" s="151" t="str">
        <f>_xll.GetPrice(E$2, "MonthlyAverage", "Mid", EOMONTH($A16, 0))</f>
        <v>#N/A No price available for MonthlyAverage before 28/11/2003</v>
      </c>
      <c r="F16" s="151" t="str">
        <f>_xll.GetPrice(F$2, "MonthlyAverage", "Mid", EOMONTH($A16, 0))</f>
        <v>#N/A No price available for MonthlyAverage before 28/11/2003</v>
      </c>
      <c r="G16" s="127" t="e">
        <f t="shared" si="0"/>
        <v>#VALUE!</v>
      </c>
      <c r="H16" s="151" t="str">
        <f>_xll.GetPrice(H$2, "MonthlyAverage", "Mid", EOMONTH($A16, 0))</f>
        <v>#N/A No price available for MonthlyAverage before 31/08/1994</v>
      </c>
      <c r="I16" s="127" t="e">
        <f t="shared" si="1"/>
        <v>#VALUE!</v>
      </c>
      <c r="J16" s="151" t="str">
        <f>_xll.GetPrice(J$2, "MonthlyAverage", "Mid", EOMONTH($A16, 0))</f>
        <v>#N/A No price available for MonthlyAverage before 31/08/1994</v>
      </c>
      <c r="K16" s="127" t="e">
        <f t="shared" si="2"/>
        <v>#VALUE!</v>
      </c>
      <c r="L16" s="151" t="str">
        <f>_xll.GetPrice(L$2, "MonthlyAverage", "Mid", EOMONTH($A16, 0))</f>
        <v>#N/A No price available for MonthlyAverage before 30/01/2015</v>
      </c>
      <c r="M16" s="121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</row>
    <row r="17" spans="1:37" s="120" customFormat="1" x14ac:dyDescent="0.3">
      <c r="A17" s="124">
        <v>34274</v>
      </c>
      <c r="B17" s="133" t="str">
        <f>_xll.GetPrice(B$2, "MonthlyAverage", "Mid", EOMONTH($A17, 0))</f>
        <v>#N/A No price available for MonthlyAverage before 28/02/2005</v>
      </c>
      <c r="C17" s="151" t="str">
        <f>_xll.GetPrice(C$2, "MonthlyAverage", "Mid", EOMONTH($A17, 0))</f>
        <v>#N/A No price available for MonthlyAverage before 29/09/2017</v>
      </c>
      <c r="D17" s="151" t="str">
        <f>_xll.GetPrice(D$2, "MonthlyAverage", "Mid", EOMONTH($A17, 0))</f>
        <v>#N/A No price available for MonthlyAverage before 28/02/2005</v>
      </c>
      <c r="E17" s="151" t="str">
        <f>_xll.GetPrice(E$2, "MonthlyAverage", "Mid", EOMONTH($A17, 0))</f>
        <v>#N/A No price available for MonthlyAverage before 28/11/2003</v>
      </c>
      <c r="F17" s="151" t="str">
        <f>_xll.GetPrice(F$2, "MonthlyAverage", "Mid", EOMONTH($A17, 0))</f>
        <v>#N/A No price available for MonthlyAverage before 28/11/2003</v>
      </c>
      <c r="G17" s="127" t="e">
        <f t="shared" si="0"/>
        <v>#VALUE!</v>
      </c>
      <c r="H17" s="151" t="str">
        <f>_xll.GetPrice(H$2, "MonthlyAverage", "Mid", EOMONTH($A17, 0))</f>
        <v>#N/A No price available for MonthlyAverage before 31/08/1994</v>
      </c>
      <c r="I17" s="127" t="e">
        <f t="shared" si="1"/>
        <v>#VALUE!</v>
      </c>
      <c r="J17" s="151" t="str">
        <f>_xll.GetPrice(J$2, "MonthlyAverage", "Mid", EOMONTH($A17, 0))</f>
        <v>#N/A No price available for MonthlyAverage before 31/08/1994</v>
      </c>
      <c r="K17" s="127" t="e">
        <f t="shared" si="2"/>
        <v>#VALUE!</v>
      </c>
      <c r="L17" s="151" t="str">
        <f>_xll.GetPrice(L$2, "MonthlyAverage", "Mid", EOMONTH($A17, 0))</f>
        <v>#N/A No price available for MonthlyAverage before 30/01/2015</v>
      </c>
      <c r="M17" s="121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</row>
    <row r="18" spans="1:37" s="120" customFormat="1" x14ac:dyDescent="0.3">
      <c r="A18" s="124">
        <v>34304</v>
      </c>
      <c r="B18" s="133" t="str">
        <f>_xll.GetPrice(B$2, "MonthlyAverage", "Mid", EOMONTH($A18, 0))</f>
        <v>#N/A No price available for MonthlyAverage before 28/02/2005</v>
      </c>
      <c r="C18" s="151" t="str">
        <f>_xll.GetPrice(C$2, "MonthlyAverage", "Mid", EOMONTH($A18, 0))</f>
        <v>#N/A No price available for MonthlyAverage before 29/09/2017</v>
      </c>
      <c r="D18" s="151" t="str">
        <f>_xll.GetPrice(D$2, "MonthlyAverage", "Mid", EOMONTH($A18, 0))</f>
        <v>#N/A No price available for MonthlyAverage before 28/02/2005</v>
      </c>
      <c r="E18" s="151" t="str">
        <f>_xll.GetPrice(E$2, "MonthlyAverage", "Mid", EOMONTH($A18, 0))</f>
        <v>#N/A No price available for MonthlyAverage before 28/11/2003</v>
      </c>
      <c r="F18" s="151" t="str">
        <f>_xll.GetPrice(F$2, "MonthlyAverage", "Mid", EOMONTH($A18, 0))</f>
        <v>#N/A No price available for MonthlyAverage before 28/11/2003</v>
      </c>
      <c r="G18" s="127" t="e">
        <f t="shared" si="0"/>
        <v>#VALUE!</v>
      </c>
      <c r="H18" s="151" t="str">
        <f>_xll.GetPrice(H$2, "MonthlyAverage", "Mid", EOMONTH($A18, 0))</f>
        <v>#N/A No price available for MonthlyAverage before 31/08/1994</v>
      </c>
      <c r="I18" s="127" t="e">
        <f t="shared" si="1"/>
        <v>#VALUE!</v>
      </c>
      <c r="J18" s="151" t="str">
        <f>_xll.GetPrice(J$2, "MonthlyAverage", "Mid", EOMONTH($A18, 0))</f>
        <v>#N/A No price available for MonthlyAverage before 31/08/1994</v>
      </c>
      <c r="K18" s="127" t="e">
        <f t="shared" si="2"/>
        <v>#VALUE!</v>
      </c>
      <c r="L18" s="151" t="str">
        <f>_xll.GetPrice(L$2, "MonthlyAverage", "Mid", EOMONTH($A18, 0))</f>
        <v>#N/A No price available for MonthlyAverage before 30/01/2015</v>
      </c>
      <c r="M18" s="121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</row>
    <row r="19" spans="1:37" s="120" customFormat="1" x14ac:dyDescent="0.3">
      <c r="A19" s="124">
        <v>34335</v>
      </c>
      <c r="B19" s="133" t="str">
        <f>_xll.GetPrice(B$2, "MonthlyAverage", "Mid", EOMONTH($A19, 0))</f>
        <v>#N/A No price available for MonthlyAverage before 28/02/2005</v>
      </c>
      <c r="C19" s="151" t="str">
        <f>_xll.GetPrice(C$2, "MonthlyAverage", "Mid", EOMONTH($A19, 0))</f>
        <v>#N/A No price available for MonthlyAverage before 29/09/2017</v>
      </c>
      <c r="D19" s="151" t="str">
        <f>_xll.GetPrice(D$2, "MonthlyAverage", "Mid", EOMONTH($A19, 0))</f>
        <v>#N/A No price available for MonthlyAverage before 28/02/2005</v>
      </c>
      <c r="E19" s="151" t="str">
        <f>_xll.GetPrice(E$2, "MonthlyAverage", "Mid", EOMONTH($A19, 0))</f>
        <v>#N/A No price available for MonthlyAverage before 28/11/2003</v>
      </c>
      <c r="F19" s="151" t="str">
        <f>_xll.GetPrice(F$2, "MonthlyAverage", "Mid", EOMONTH($A19, 0))</f>
        <v>#N/A No price available for MonthlyAverage before 28/11/2003</v>
      </c>
      <c r="G19" s="127" t="e">
        <f t="shared" si="0"/>
        <v>#VALUE!</v>
      </c>
      <c r="H19" s="151" t="str">
        <f>_xll.GetPrice(H$2, "MonthlyAverage", "Mid", EOMONTH($A19, 0))</f>
        <v>#N/A No price available for MonthlyAverage before 31/08/1994</v>
      </c>
      <c r="I19" s="127" t="e">
        <f t="shared" si="1"/>
        <v>#VALUE!</v>
      </c>
      <c r="J19" s="151" t="str">
        <f>_xll.GetPrice(J$2, "MonthlyAverage", "Mid", EOMONTH($A19, 0))</f>
        <v>#N/A No price available for MonthlyAverage before 31/08/1994</v>
      </c>
      <c r="K19" s="127" t="e">
        <f t="shared" si="2"/>
        <v>#VALUE!</v>
      </c>
      <c r="L19" s="151" t="str">
        <f>_xll.GetPrice(L$2, "MonthlyAverage", "Mid", EOMONTH($A19, 0))</f>
        <v>#N/A No price available for MonthlyAverage before 30/01/2015</v>
      </c>
      <c r="M19" s="121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</row>
    <row r="20" spans="1:37" x14ac:dyDescent="0.3">
      <c r="A20" s="124">
        <v>34366</v>
      </c>
      <c r="B20" s="133" t="str">
        <f>_xll.GetPrice(B$2, "MonthlyAverage", "Mid", EOMONTH($A20, 0))</f>
        <v>#N/A No price available for MonthlyAverage before 28/02/2005</v>
      </c>
      <c r="C20" s="151" t="str">
        <f>_xll.GetPrice(C$2, "MonthlyAverage", "Mid", EOMONTH($A20, 0))</f>
        <v>#N/A No price available for MonthlyAverage before 29/09/2017</v>
      </c>
      <c r="D20" s="151" t="str">
        <f>_xll.GetPrice(D$2, "MonthlyAverage", "Mid", EOMONTH($A20, 0))</f>
        <v>#N/A No price available for MonthlyAverage before 28/02/2005</v>
      </c>
      <c r="E20" s="151" t="str">
        <f>_xll.GetPrice(E$2, "MonthlyAverage", "Mid", EOMONTH($A20, 0))</f>
        <v>#N/A No price available for MonthlyAverage before 28/11/2003</v>
      </c>
      <c r="F20" s="151" t="str">
        <f>_xll.GetPrice(F$2, "MonthlyAverage", "Mid", EOMONTH($A20, 0))</f>
        <v>#N/A No price available for MonthlyAverage before 28/11/2003</v>
      </c>
      <c r="G20" s="127" t="e">
        <f t="shared" si="0"/>
        <v>#VALUE!</v>
      </c>
      <c r="H20" s="151" t="str">
        <f>_xll.GetPrice(H$2, "MonthlyAverage", "Mid", EOMONTH($A20, 0))</f>
        <v>#N/A No price available for MonthlyAverage before 31/08/1994</v>
      </c>
      <c r="I20" s="127" t="e">
        <f t="shared" si="1"/>
        <v>#VALUE!</v>
      </c>
      <c r="J20" s="151" t="str">
        <f>_xll.GetPrice(J$2, "MonthlyAverage", "Mid", EOMONTH($A20, 0))</f>
        <v>#N/A No price available for MonthlyAverage before 31/08/1994</v>
      </c>
      <c r="K20" s="127" t="e">
        <f t="shared" si="2"/>
        <v>#VALUE!</v>
      </c>
      <c r="L20" s="151" t="str">
        <f>_xll.GetPrice(L$2, "MonthlyAverage", "Mid", EOMONTH($A20, 0))</f>
        <v>#N/A No price available for MonthlyAverage before 30/01/2015</v>
      </c>
    </row>
    <row r="21" spans="1:37" s="120" customFormat="1" x14ac:dyDescent="0.3">
      <c r="A21" s="124">
        <v>34394</v>
      </c>
      <c r="B21" s="133" t="str">
        <f>_xll.GetPrice(B$2, "MonthlyAverage", "Mid", EOMONTH($A21, 0))</f>
        <v>#N/A No price available for MonthlyAverage before 28/02/2005</v>
      </c>
      <c r="C21" s="151" t="str">
        <f>_xll.GetPrice(C$2, "MonthlyAverage", "Mid", EOMONTH($A21, 0))</f>
        <v>#N/A No price available for MonthlyAverage before 29/09/2017</v>
      </c>
      <c r="D21" s="151" t="str">
        <f>_xll.GetPrice(D$2, "MonthlyAverage", "Mid", EOMONTH($A21, 0))</f>
        <v>#N/A No price available for MonthlyAverage before 28/02/2005</v>
      </c>
      <c r="E21" s="151" t="str">
        <f>_xll.GetPrice(E$2, "MonthlyAverage", "Mid", EOMONTH($A21, 0))</f>
        <v>#N/A No price available for MonthlyAverage before 28/11/2003</v>
      </c>
      <c r="F21" s="151" t="str">
        <f>_xll.GetPrice(F$2, "MonthlyAverage", "Mid", EOMONTH($A21, 0))</f>
        <v>#N/A No price available for MonthlyAverage before 28/11/2003</v>
      </c>
      <c r="G21" s="127" t="e">
        <f t="shared" si="0"/>
        <v>#VALUE!</v>
      </c>
      <c r="H21" s="151" t="str">
        <f>_xll.GetPrice(H$2, "MonthlyAverage", "Mid", EOMONTH($A21, 0))</f>
        <v>#N/A No price available for MonthlyAverage before 31/08/1994</v>
      </c>
      <c r="I21" s="127" t="e">
        <f t="shared" si="1"/>
        <v>#VALUE!</v>
      </c>
      <c r="J21" s="151" t="str">
        <f>_xll.GetPrice(J$2, "MonthlyAverage", "Mid", EOMONTH($A21, 0))</f>
        <v>#N/A No price available for MonthlyAverage before 31/08/1994</v>
      </c>
      <c r="K21" s="127" t="e">
        <f t="shared" si="2"/>
        <v>#VALUE!</v>
      </c>
      <c r="L21" s="151" t="str">
        <f>_xll.GetPrice(L$2, "MonthlyAverage", "Mid", EOMONTH($A21, 0))</f>
        <v>#N/A No price available for MonthlyAverage before 30/01/2015</v>
      </c>
      <c r="M21" s="121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</row>
    <row r="22" spans="1:37" s="120" customFormat="1" x14ac:dyDescent="0.3">
      <c r="A22" s="124">
        <v>34425</v>
      </c>
      <c r="B22" s="133" t="str">
        <f>_xll.GetPrice(B$2, "MonthlyAverage", "Mid", EOMONTH($A22, 0))</f>
        <v>#N/A No price available for MonthlyAverage before 28/02/2005</v>
      </c>
      <c r="C22" s="151" t="str">
        <f>_xll.GetPrice(C$2, "MonthlyAverage", "Mid", EOMONTH($A22, 0))</f>
        <v>#N/A No price available for MonthlyAverage before 29/09/2017</v>
      </c>
      <c r="D22" s="151" t="str">
        <f>_xll.GetPrice(D$2, "MonthlyAverage", "Mid", EOMONTH($A22, 0))</f>
        <v>#N/A No price available for MonthlyAverage before 28/02/2005</v>
      </c>
      <c r="E22" s="151" t="str">
        <f>_xll.GetPrice(E$2, "MonthlyAverage", "Mid", EOMONTH($A22, 0))</f>
        <v>#N/A No price available for MonthlyAverage before 28/11/2003</v>
      </c>
      <c r="F22" s="151" t="str">
        <f>_xll.GetPrice(F$2, "MonthlyAverage", "Mid", EOMONTH($A22, 0))</f>
        <v>#N/A No price available for MonthlyAverage before 28/11/2003</v>
      </c>
      <c r="G22" s="127" t="e">
        <f t="shared" si="0"/>
        <v>#VALUE!</v>
      </c>
      <c r="H22" s="151" t="str">
        <f>_xll.GetPrice(H$2, "MonthlyAverage", "Mid", EOMONTH($A22, 0))</f>
        <v>#N/A No price available for MonthlyAverage before 31/08/1994</v>
      </c>
      <c r="I22" s="127" t="e">
        <f t="shared" si="1"/>
        <v>#VALUE!</v>
      </c>
      <c r="J22" s="151" t="str">
        <f>_xll.GetPrice(J$2, "MonthlyAverage", "Mid", EOMONTH($A22, 0))</f>
        <v>#N/A No price available for MonthlyAverage before 31/08/1994</v>
      </c>
      <c r="K22" s="127" t="e">
        <f t="shared" si="2"/>
        <v>#VALUE!</v>
      </c>
      <c r="L22" s="151" t="str">
        <f>_xll.GetPrice(L$2, "MonthlyAverage", "Mid", EOMONTH($A22, 0))</f>
        <v>#N/A No price available for MonthlyAverage before 30/01/2015</v>
      </c>
      <c r="M22" s="121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</row>
    <row r="23" spans="1:37" s="120" customFormat="1" x14ac:dyDescent="0.3">
      <c r="A23" s="124">
        <v>34455</v>
      </c>
      <c r="B23" s="133" t="str">
        <f>_xll.GetPrice(B$2, "MonthlyAverage", "Mid", EOMONTH($A23, 0))</f>
        <v>#N/A No price available for MonthlyAverage before 28/02/2005</v>
      </c>
      <c r="C23" s="151" t="str">
        <f>_xll.GetPrice(C$2, "MonthlyAverage", "Mid", EOMONTH($A23, 0))</f>
        <v>#N/A No price available for MonthlyAverage before 29/09/2017</v>
      </c>
      <c r="D23" s="151" t="str">
        <f>_xll.GetPrice(D$2, "MonthlyAverage", "Mid", EOMONTH($A23, 0))</f>
        <v>#N/A No price available for MonthlyAverage before 28/02/2005</v>
      </c>
      <c r="E23" s="151" t="str">
        <f>_xll.GetPrice(E$2, "MonthlyAverage", "Mid", EOMONTH($A23, 0))</f>
        <v>#N/A No price available for MonthlyAverage before 28/11/2003</v>
      </c>
      <c r="F23" s="151" t="str">
        <f>_xll.GetPrice(F$2, "MonthlyAverage", "Mid", EOMONTH($A23, 0))</f>
        <v>#N/A No price available for MonthlyAverage before 28/11/2003</v>
      </c>
      <c r="G23" s="127" t="e">
        <f t="shared" si="0"/>
        <v>#VALUE!</v>
      </c>
      <c r="H23" s="151" t="str">
        <f>_xll.GetPrice(H$2, "MonthlyAverage", "Mid", EOMONTH($A23, 0))</f>
        <v>#N/A No price available for MonthlyAverage before 31/08/1994</v>
      </c>
      <c r="I23" s="127" t="e">
        <f t="shared" si="1"/>
        <v>#VALUE!</v>
      </c>
      <c r="J23" s="151" t="str">
        <f>_xll.GetPrice(J$2, "MonthlyAverage", "Mid", EOMONTH($A23, 0))</f>
        <v>#N/A No price available for MonthlyAverage before 31/08/1994</v>
      </c>
      <c r="K23" s="127" t="e">
        <f t="shared" si="2"/>
        <v>#VALUE!</v>
      </c>
      <c r="L23" s="151" t="str">
        <f>_xll.GetPrice(L$2, "MonthlyAverage", "Mid", EOMONTH($A23, 0))</f>
        <v>#N/A No price available for MonthlyAverage before 30/01/2015</v>
      </c>
      <c r="M23" s="121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</row>
    <row r="24" spans="1:37" s="120" customFormat="1" x14ac:dyDescent="0.3">
      <c r="A24" s="124">
        <v>34486</v>
      </c>
      <c r="B24" s="133" t="str">
        <f>_xll.GetPrice(B$2, "MonthlyAverage", "Mid", EOMONTH($A24, 0))</f>
        <v>#N/A No price available for MonthlyAverage before 28/02/2005</v>
      </c>
      <c r="C24" s="151" t="str">
        <f>_xll.GetPrice(C$2, "MonthlyAverage", "Mid", EOMONTH($A24, 0))</f>
        <v>#N/A No price available for MonthlyAverage before 29/09/2017</v>
      </c>
      <c r="D24" s="151" t="str">
        <f>_xll.GetPrice(D$2, "MonthlyAverage", "Mid", EOMONTH($A24, 0))</f>
        <v>#N/A No price available for MonthlyAverage before 28/02/2005</v>
      </c>
      <c r="E24" s="151" t="str">
        <f>_xll.GetPrice(E$2, "MonthlyAverage", "Mid", EOMONTH($A24, 0))</f>
        <v>#N/A No price available for MonthlyAverage before 28/11/2003</v>
      </c>
      <c r="F24" s="151" t="str">
        <f>_xll.GetPrice(F$2, "MonthlyAverage", "Mid", EOMONTH($A24, 0))</f>
        <v>#N/A No price available for MonthlyAverage before 28/11/2003</v>
      </c>
      <c r="G24" s="127" t="e">
        <f t="shared" si="0"/>
        <v>#VALUE!</v>
      </c>
      <c r="H24" s="151" t="str">
        <f>_xll.GetPrice(H$2, "MonthlyAverage", "Mid", EOMONTH($A24, 0))</f>
        <v>#N/A No price available for MonthlyAverage before 31/08/1994</v>
      </c>
      <c r="I24" s="127" t="e">
        <f t="shared" si="1"/>
        <v>#VALUE!</v>
      </c>
      <c r="J24" s="151" t="str">
        <f>_xll.GetPrice(J$2, "MonthlyAverage", "Mid", EOMONTH($A24, 0))</f>
        <v>#N/A No price available for MonthlyAverage before 31/08/1994</v>
      </c>
      <c r="K24" s="127" t="e">
        <f t="shared" si="2"/>
        <v>#VALUE!</v>
      </c>
      <c r="L24" s="151" t="str">
        <f>_xll.GetPrice(L$2, "MonthlyAverage", "Mid", EOMONTH($A24, 0))</f>
        <v>#N/A No price available for MonthlyAverage before 30/01/2015</v>
      </c>
      <c r="M24" s="121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</row>
    <row r="25" spans="1:37" s="120" customFormat="1" x14ac:dyDescent="0.3">
      <c r="A25" s="124">
        <v>34516</v>
      </c>
      <c r="B25" s="133" t="str">
        <f>_xll.GetPrice(B$2, "MonthlyAverage", "Mid", EOMONTH($A25, 0))</f>
        <v>#N/A No price available for MonthlyAverage before 28/02/2005</v>
      </c>
      <c r="C25" s="151" t="str">
        <f>_xll.GetPrice(C$2, "MonthlyAverage", "Mid", EOMONTH($A25, 0))</f>
        <v>#N/A No price available for MonthlyAverage before 29/09/2017</v>
      </c>
      <c r="D25" s="151" t="str">
        <f>_xll.GetPrice(D$2, "MonthlyAverage", "Mid", EOMONTH($A25, 0))</f>
        <v>#N/A No price available for MonthlyAverage before 28/02/2005</v>
      </c>
      <c r="E25" s="151" t="str">
        <f>_xll.GetPrice(E$2, "MonthlyAverage", "Mid", EOMONTH($A25, 0))</f>
        <v>#N/A No price available for MonthlyAverage before 28/11/2003</v>
      </c>
      <c r="F25" s="151" t="str">
        <f>_xll.GetPrice(F$2, "MonthlyAverage", "Mid", EOMONTH($A25, 0))</f>
        <v>#N/A No price available for MonthlyAverage before 28/11/2003</v>
      </c>
      <c r="G25" s="127" t="e">
        <f t="shared" si="0"/>
        <v>#VALUE!</v>
      </c>
      <c r="H25" s="151" t="str">
        <f>_xll.GetPrice(H$2, "MonthlyAverage", "Mid", EOMONTH($A25, 0))</f>
        <v>#N/A No price available for MonthlyAverage before 31/08/1994</v>
      </c>
      <c r="I25" s="127" t="e">
        <f t="shared" si="1"/>
        <v>#VALUE!</v>
      </c>
      <c r="J25" s="151" t="str">
        <f>_xll.GetPrice(J$2, "MonthlyAverage", "Mid", EOMONTH($A25, 0))</f>
        <v>#N/A No price available for MonthlyAverage before 31/08/1994</v>
      </c>
      <c r="K25" s="127" t="e">
        <f t="shared" si="2"/>
        <v>#VALUE!</v>
      </c>
      <c r="L25" s="151" t="str">
        <f>_xll.GetPrice(L$2, "MonthlyAverage", "Mid", EOMONTH($A25, 0))</f>
        <v>#N/A No price available for MonthlyAverage before 30/01/2015</v>
      </c>
      <c r="M25" s="121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</row>
    <row r="26" spans="1:37" s="120" customFormat="1" x14ac:dyDescent="0.3">
      <c r="A26" s="124">
        <v>34547</v>
      </c>
      <c r="B26" s="133" t="str">
        <f>_xll.GetPrice(B$2, "MonthlyAverage", "Mid", EOMONTH($A26, 0))</f>
        <v>#N/A No price available for MonthlyAverage before 28/02/2005</v>
      </c>
      <c r="C26" s="151" t="str">
        <f>_xll.GetPrice(C$2, "MonthlyAverage", "Mid", EOMONTH($A26, 0))</f>
        <v>#N/A No price available for MonthlyAverage before 29/09/2017</v>
      </c>
      <c r="D26" s="151" t="str">
        <f>_xll.GetPrice(D$2, "MonthlyAverage", "Mid", EOMONTH($A26, 0))</f>
        <v>#N/A No price available for MonthlyAverage before 28/02/2005</v>
      </c>
      <c r="E26" s="151" t="str">
        <f>_xll.GetPrice(E$2, "MonthlyAverage", "Mid", EOMONTH($A26, 0))</f>
        <v>#N/A No price available for MonthlyAverage before 28/11/2003</v>
      </c>
      <c r="F26" s="151" t="str">
        <f>_xll.GetPrice(F$2, "MonthlyAverage", "Mid", EOMONTH($A26, 0))</f>
        <v>#N/A No price available for MonthlyAverage before 28/11/2003</v>
      </c>
      <c r="G26" s="127" t="e">
        <f t="shared" si="0"/>
        <v>#VALUE!</v>
      </c>
      <c r="H26" s="151">
        <f>_xll.GetPrice(H$2, "MonthlyAverage", "Mid", EOMONTH($A26, 0))</f>
        <v>117.5</v>
      </c>
      <c r="I26" s="127" t="e">
        <f t="shared" si="1"/>
        <v>#VALUE!</v>
      </c>
      <c r="J26" s="151">
        <f>_xll.GetPrice(J$2, "MonthlyAverage", "Mid", EOMONTH($A26, 0))</f>
        <v>117.5</v>
      </c>
      <c r="K26" s="127">
        <f t="shared" si="2"/>
        <v>0</v>
      </c>
      <c r="L26" s="151" t="str">
        <f>_xll.GetPrice(L$2, "MonthlyAverage", "Mid", EOMONTH($A26, 0))</f>
        <v>#N/A No price available for MonthlyAverage before 30/01/2015</v>
      </c>
      <c r="M26" s="121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</row>
    <row r="27" spans="1:37" s="120" customFormat="1" x14ac:dyDescent="0.3">
      <c r="A27" s="124">
        <v>34578</v>
      </c>
      <c r="B27" s="133" t="str">
        <f>_xll.GetPrice(B$2, "MonthlyAverage", "Mid", EOMONTH($A27, 0))</f>
        <v>#N/A No price available for MonthlyAverage before 28/02/2005</v>
      </c>
      <c r="C27" s="151" t="str">
        <f>_xll.GetPrice(C$2, "MonthlyAverage", "Mid", EOMONTH($A27, 0))</f>
        <v>#N/A No price available for MonthlyAverage before 29/09/2017</v>
      </c>
      <c r="D27" s="151" t="str">
        <f>_xll.GetPrice(D$2, "MonthlyAverage", "Mid", EOMONTH($A27, 0))</f>
        <v>#N/A No price available for MonthlyAverage before 28/02/2005</v>
      </c>
      <c r="E27" s="151" t="str">
        <f>_xll.GetPrice(E$2, "MonthlyAverage", "Mid", EOMONTH($A27, 0))</f>
        <v>#N/A No price available for MonthlyAverage before 28/11/2003</v>
      </c>
      <c r="F27" s="151" t="str">
        <f>_xll.GetPrice(F$2, "MonthlyAverage", "Mid", EOMONTH($A27, 0))</f>
        <v>#N/A No price available for MonthlyAverage before 28/11/2003</v>
      </c>
      <c r="G27" s="127" t="e">
        <f t="shared" si="0"/>
        <v>#VALUE!</v>
      </c>
      <c r="H27" s="151">
        <f>_xll.GetPrice(H$2, "MonthlyAverage", "Mid", EOMONTH($A27, 0))</f>
        <v>113.75</v>
      </c>
      <c r="I27" s="127" t="e">
        <f t="shared" si="1"/>
        <v>#VALUE!</v>
      </c>
      <c r="J27" s="151">
        <f>_xll.GetPrice(J$2, "MonthlyAverage", "Mid", EOMONTH($A27, 0))</f>
        <v>113.75</v>
      </c>
      <c r="K27" s="127">
        <f t="shared" si="2"/>
        <v>0</v>
      </c>
      <c r="L27" s="151" t="str">
        <f>_xll.GetPrice(L$2, "MonthlyAverage", "Mid", EOMONTH($A27, 0))</f>
        <v>#N/A No price available for MonthlyAverage before 30/01/2015</v>
      </c>
      <c r="M27" s="121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</row>
    <row r="28" spans="1:37" s="120" customFormat="1" x14ac:dyDescent="0.3">
      <c r="A28" s="124">
        <v>34608</v>
      </c>
      <c r="B28" s="133" t="str">
        <f>_xll.GetPrice(B$2, "MonthlyAverage", "Mid", EOMONTH($A28, 0))</f>
        <v>#N/A No price available for MonthlyAverage before 28/02/2005</v>
      </c>
      <c r="C28" s="151" t="str">
        <f>_xll.GetPrice(C$2, "MonthlyAverage", "Mid", EOMONTH($A28, 0))</f>
        <v>#N/A No price available for MonthlyAverage before 29/09/2017</v>
      </c>
      <c r="D28" s="151" t="str">
        <f>_xll.GetPrice(D$2, "MonthlyAverage", "Mid", EOMONTH($A28, 0))</f>
        <v>#N/A No price available for MonthlyAverage before 28/02/2005</v>
      </c>
      <c r="E28" s="151" t="str">
        <f>_xll.GetPrice(E$2, "MonthlyAverage", "Mid", EOMONTH($A28, 0))</f>
        <v>#N/A No price available for MonthlyAverage before 28/11/2003</v>
      </c>
      <c r="F28" s="151" t="str">
        <f>_xll.GetPrice(F$2, "MonthlyAverage", "Mid", EOMONTH($A28, 0))</f>
        <v>#N/A No price available for MonthlyAverage before 28/11/2003</v>
      </c>
      <c r="G28" s="127" t="e">
        <f t="shared" si="0"/>
        <v>#VALUE!</v>
      </c>
      <c r="H28" s="151">
        <f>_xll.GetPrice(H$2, "MonthlyAverage", "Mid", EOMONTH($A28, 0))</f>
        <v>112.5</v>
      </c>
      <c r="I28" s="127" t="e">
        <f t="shared" si="1"/>
        <v>#VALUE!</v>
      </c>
      <c r="J28" s="151">
        <f>_xll.GetPrice(J$2, "MonthlyAverage", "Mid", EOMONTH($A28, 0))</f>
        <v>112.5</v>
      </c>
      <c r="K28" s="127">
        <f t="shared" si="2"/>
        <v>0</v>
      </c>
      <c r="L28" s="151" t="str">
        <f>_xll.GetPrice(L$2, "MonthlyAverage", "Mid", EOMONTH($A28, 0))</f>
        <v>#N/A No price available for MonthlyAverage before 30/01/2015</v>
      </c>
      <c r="M28" s="121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</row>
    <row r="29" spans="1:37" s="120" customFormat="1" x14ac:dyDescent="0.3">
      <c r="A29" s="124">
        <v>34639</v>
      </c>
      <c r="B29" s="133" t="str">
        <f>_xll.GetPrice(B$2, "MonthlyAverage", "Mid", EOMONTH($A29, 0))</f>
        <v>#N/A No price available for MonthlyAverage before 28/02/2005</v>
      </c>
      <c r="C29" s="151" t="str">
        <f>_xll.GetPrice(C$2, "MonthlyAverage", "Mid", EOMONTH($A29, 0))</f>
        <v>#N/A No price available for MonthlyAverage before 29/09/2017</v>
      </c>
      <c r="D29" s="151" t="str">
        <f>_xll.GetPrice(D$2, "MonthlyAverage", "Mid", EOMONTH($A29, 0))</f>
        <v>#N/A No price available for MonthlyAverage before 28/02/2005</v>
      </c>
      <c r="E29" s="151" t="str">
        <f>_xll.GetPrice(E$2, "MonthlyAverage", "Mid", EOMONTH($A29, 0))</f>
        <v>#N/A No price available for MonthlyAverage before 28/11/2003</v>
      </c>
      <c r="F29" s="151" t="str">
        <f>_xll.GetPrice(F$2, "MonthlyAverage", "Mid", EOMONTH($A29, 0))</f>
        <v>#N/A No price available for MonthlyAverage before 28/11/2003</v>
      </c>
      <c r="G29" s="127" t="e">
        <f t="shared" si="0"/>
        <v>#VALUE!</v>
      </c>
      <c r="H29" s="151">
        <f>_xll.GetPrice(H$2, "MonthlyAverage", "Mid", EOMONTH($A29, 0))</f>
        <v>124</v>
      </c>
      <c r="I29" s="127" t="e">
        <f t="shared" si="1"/>
        <v>#VALUE!</v>
      </c>
      <c r="J29" s="151">
        <f>_xll.GetPrice(J$2, "MonthlyAverage", "Mid", EOMONTH($A29, 0))</f>
        <v>124</v>
      </c>
      <c r="K29" s="127">
        <f t="shared" si="2"/>
        <v>0</v>
      </c>
      <c r="L29" s="151" t="str">
        <f>_xll.GetPrice(L$2, "MonthlyAverage", "Mid", EOMONTH($A29, 0))</f>
        <v>#N/A No price available for MonthlyAverage before 30/01/2015</v>
      </c>
      <c r="M29" s="121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</row>
    <row r="30" spans="1:37" s="120" customFormat="1" x14ac:dyDescent="0.3">
      <c r="A30" s="124">
        <v>34669</v>
      </c>
      <c r="B30" s="133" t="str">
        <f>_xll.GetPrice(B$2, "MonthlyAverage", "Mid", EOMONTH($A30, 0))</f>
        <v>#N/A No price available for MonthlyAverage before 28/02/2005</v>
      </c>
      <c r="C30" s="151" t="str">
        <f>_xll.GetPrice(C$2, "MonthlyAverage", "Mid", EOMONTH($A30, 0))</f>
        <v>#N/A No price available for MonthlyAverage before 29/09/2017</v>
      </c>
      <c r="D30" s="151" t="str">
        <f>_xll.GetPrice(D$2, "MonthlyAverage", "Mid", EOMONTH($A30, 0))</f>
        <v>#N/A No price available for MonthlyAverage before 28/02/2005</v>
      </c>
      <c r="E30" s="151" t="str">
        <f>_xll.GetPrice(E$2, "MonthlyAverage", "Mid", EOMONTH($A30, 0))</f>
        <v>#N/A No price available for MonthlyAverage before 28/11/2003</v>
      </c>
      <c r="F30" s="151" t="str">
        <f>_xll.GetPrice(F$2, "MonthlyAverage", "Mid", EOMONTH($A30, 0))</f>
        <v>#N/A No price available for MonthlyAverage before 28/11/2003</v>
      </c>
      <c r="G30" s="127" t="e">
        <f t="shared" si="0"/>
        <v>#VALUE!</v>
      </c>
      <c r="H30" s="151">
        <f>_xll.GetPrice(H$2, "MonthlyAverage", "Mid", EOMONTH($A30, 0))</f>
        <v>124</v>
      </c>
      <c r="I30" s="127" t="e">
        <f t="shared" si="1"/>
        <v>#VALUE!</v>
      </c>
      <c r="J30" s="151">
        <f>_xll.GetPrice(J$2, "MonthlyAverage", "Mid", EOMONTH($A30, 0))</f>
        <v>124</v>
      </c>
      <c r="K30" s="127">
        <f t="shared" si="2"/>
        <v>0</v>
      </c>
      <c r="L30" s="151" t="str">
        <f>_xll.GetPrice(L$2, "MonthlyAverage", "Mid", EOMONTH($A30, 0))</f>
        <v>#N/A No price available for MonthlyAverage before 30/01/2015</v>
      </c>
      <c r="M30" s="121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</row>
    <row r="31" spans="1:37" s="120" customFormat="1" x14ac:dyDescent="0.3">
      <c r="A31" s="124">
        <v>34700</v>
      </c>
      <c r="B31" s="133" t="str">
        <f>_xll.GetPrice(B$2, "MonthlyAverage", "Mid", EOMONTH($A31, 0))</f>
        <v>#N/A No price available for MonthlyAverage before 28/02/2005</v>
      </c>
      <c r="C31" s="151" t="str">
        <f>_xll.GetPrice(C$2, "MonthlyAverage", "Mid", EOMONTH($A31, 0))</f>
        <v>#N/A No price available for MonthlyAverage before 29/09/2017</v>
      </c>
      <c r="D31" s="151" t="str">
        <f>_xll.GetPrice(D$2, "MonthlyAverage", "Mid", EOMONTH($A31, 0))</f>
        <v>#N/A No price available for MonthlyAverage before 28/02/2005</v>
      </c>
      <c r="E31" s="151" t="str">
        <f>_xll.GetPrice(E$2, "MonthlyAverage", "Mid", EOMONTH($A31, 0))</f>
        <v>#N/A No price available for MonthlyAverage before 28/11/2003</v>
      </c>
      <c r="F31" s="151" t="str">
        <f>_xll.GetPrice(F$2, "MonthlyAverage", "Mid", EOMONTH($A31, 0))</f>
        <v>#N/A No price available for MonthlyAverage before 28/11/2003</v>
      </c>
      <c r="G31" s="127" t="e">
        <f t="shared" si="0"/>
        <v>#VALUE!</v>
      </c>
      <c r="H31" s="151">
        <f>_xll.GetPrice(H$2, "MonthlyAverage", "Mid", EOMONTH($A31, 0))</f>
        <v>128.88</v>
      </c>
      <c r="I31" s="127" t="e">
        <f t="shared" si="1"/>
        <v>#VALUE!</v>
      </c>
      <c r="J31" s="151">
        <f>_xll.GetPrice(J$2, "MonthlyAverage", "Mid", EOMONTH($A31, 0))</f>
        <v>128.88</v>
      </c>
      <c r="K31" s="127">
        <f t="shared" si="2"/>
        <v>0</v>
      </c>
      <c r="L31" s="151" t="str">
        <f>_xll.GetPrice(L$2, "MonthlyAverage", "Mid", EOMONTH($A31, 0))</f>
        <v>#N/A No price available for MonthlyAverage before 30/01/2015</v>
      </c>
      <c r="M31" s="121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</row>
    <row r="32" spans="1:37" s="120" customFormat="1" x14ac:dyDescent="0.3">
      <c r="A32" s="124">
        <v>34731</v>
      </c>
      <c r="B32" s="133" t="str">
        <f>_xll.GetPrice(B$2, "MonthlyAverage", "Mid", EOMONTH($A32, 0))</f>
        <v>#N/A No price available for MonthlyAverage before 28/02/2005</v>
      </c>
      <c r="C32" s="151" t="str">
        <f>_xll.GetPrice(C$2, "MonthlyAverage", "Mid", EOMONTH($A32, 0))</f>
        <v>#N/A No price available for MonthlyAverage before 29/09/2017</v>
      </c>
      <c r="D32" s="151" t="str">
        <f>_xll.GetPrice(D$2, "MonthlyAverage", "Mid", EOMONTH($A32, 0))</f>
        <v>#N/A No price available for MonthlyAverage before 28/02/2005</v>
      </c>
      <c r="E32" s="151" t="str">
        <f>_xll.GetPrice(E$2, "MonthlyAverage", "Mid", EOMONTH($A32, 0))</f>
        <v>#N/A No price available for MonthlyAverage before 28/11/2003</v>
      </c>
      <c r="F32" s="151" t="str">
        <f>_xll.GetPrice(F$2, "MonthlyAverage", "Mid", EOMONTH($A32, 0))</f>
        <v>#N/A No price available for MonthlyAverage before 28/11/2003</v>
      </c>
      <c r="G32" s="127" t="e">
        <f t="shared" si="0"/>
        <v>#VALUE!</v>
      </c>
      <c r="H32" s="151">
        <f>_xll.GetPrice(H$2, "MonthlyAverage", "Mid", EOMONTH($A32, 0))</f>
        <v>137.5</v>
      </c>
      <c r="I32" s="127" t="e">
        <f t="shared" si="1"/>
        <v>#VALUE!</v>
      </c>
      <c r="J32" s="151">
        <f>_xll.GetPrice(J$2, "MonthlyAverage", "Mid", EOMONTH($A32, 0))</f>
        <v>137.5</v>
      </c>
      <c r="K32" s="127">
        <f t="shared" si="2"/>
        <v>0</v>
      </c>
      <c r="L32" s="151" t="str">
        <f>_xll.GetPrice(L$2, "MonthlyAverage", "Mid", EOMONTH($A32, 0))</f>
        <v>#N/A No price available for MonthlyAverage before 30/01/2015</v>
      </c>
      <c r="M32" s="121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</row>
    <row r="33" spans="1:37" x14ac:dyDescent="0.3">
      <c r="A33" s="124">
        <v>34759</v>
      </c>
      <c r="B33" s="133" t="str">
        <f>_xll.GetPrice(B$2, "MonthlyAverage", "Mid", EOMONTH($A33, 0))</f>
        <v>#N/A No price available for MonthlyAverage before 28/02/2005</v>
      </c>
      <c r="C33" s="151" t="str">
        <f>_xll.GetPrice(C$2, "MonthlyAverage", "Mid", EOMONTH($A33, 0))</f>
        <v>#N/A No price available for MonthlyAverage before 29/09/2017</v>
      </c>
      <c r="D33" s="151" t="str">
        <f>_xll.GetPrice(D$2, "MonthlyAverage", "Mid", EOMONTH($A33, 0))</f>
        <v>#N/A No price available for MonthlyAverage before 28/02/2005</v>
      </c>
      <c r="E33" s="151" t="str">
        <f>_xll.GetPrice(E$2, "MonthlyAverage", "Mid", EOMONTH($A33, 0))</f>
        <v>#N/A No price available for MonthlyAverage before 28/11/2003</v>
      </c>
      <c r="F33" s="151" t="str">
        <f>_xll.GetPrice(F$2, "MonthlyAverage", "Mid", EOMONTH($A33, 0))</f>
        <v>#N/A No price available for MonthlyAverage before 28/11/2003</v>
      </c>
      <c r="G33" s="127" t="e">
        <f t="shared" si="0"/>
        <v>#VALUE!</v>
      </c>
      <c r="H33" s="151">
        <f>_xll.GetPrice(H$2, "MonthlyAverage", "Mid", EOMONTH($A33, 0))</f>
        <v>142.5</v>
      </c>
      <c r="I33" s="127" t="e">
        <f t="shared" si="1"/>
        <v>#VALUE!</v>
      </c>
      <c r="J33" s="151">
        <f>_xll.GetPrice(J$2, "MonthlyAverage", "Mid", EOMONTH($A33, 0))</f>
        <v>142.5</v>
      </c>
      <c r="K33" s="127">
        <f t="shared" si="2"/>
        <v>0</v>
      </c>
      <c r="L33" s="151" t="str">
        <f>_xll.GetPrice(L$2, "MonthlyAverage", "Mid", EOMONTH($A33, 0))</f>
        <v>#N/A No price available for MonthlyAverage before 30/01/2015</v>
      </c>
    </row>
    <row r="34" spans="1:37" s="120" customFormat="1" x14ac:dyDescent="0.3">
      <c r="A34" s="124">
        <v>34790</v>
      </c>
      <c r="B34" s="133" t="str">
        <f>_xll.GetPrice(B$2, "MonthlyAverage", "Mid", EOMONTH($A34, 0))</f>
        <v>#N/A No price available for MonthlyAverage before 28/02/2005</v>
      </c>
      <c r="C34" s="151" t="str">
        <f>_xll.GetPrice(C$2, "MonthlyAverage", "Mid", EOMONTH($A34, 0))</f>
        <v>#N/A No price available for MonthlyAverage before 29/09/2017</v>
      </c>
      <c r="D34" s="151" t="str">
        <f>_xll.GetPrice(D$2, "MonthlyAverage", "Mid", EOMONTH($A34, 0))</f>
        <v>#N/A No price available for MonthlyAverage before 28/02/2005</v>
      </c>
      <c r="E34" s="151" t="str">
        <f>_xll.GetPrice(E$2, "MonthlyAverage", "Mid", EOMONTH($A34, 0))</f>
        <v>#N/A No price available for MonthlyAverage before 28/11/2003</v>
      </c>
      <c r="F34" s="151" t="str">
        <f>_xll.GetPrice(F$2, "MonthlyAverage", "Mid", EOMONTH($A34, 0))</f>
        <v>#N/A No price available for MonthlyAverage before 28/11/2003</v>
      </c>
      <c r="G34" s="127" t="e">
        <f t="shared" si="0"/>
        <v>#VALUE!</v>
      </c>
      <c r="H34" s="151">
        <f>_xll.GetPrice(H$2, "MonthlyAverage", "Mid", EOMONTH($A34, 0))</f>
        <v>146.25</v>
      </c>
      <c r="I34" s="127" t="e">
        <f t="shared" si="1"/>
        <v>#VALUE!</v>
      </c>
      <c r="J34" s="151">
        <f>_xll.GetPrice(J$2, "MonthlyAverage", "Mid", EOMONTH($A34, 0))</f>
        <v>146.25</v>
      </c>
      <c r="K34" s="127">
        <f t="shared" si="2"/>
        <v>0</v>
      </c>
      <c r="L34" s="151" t="str">
        <f>_xll.GetPrice(L$2, "MonthlyAverage", "Mid", EOMONTH($A34, 0))</f>
        <v>#N/A No price available for MonthlyAverage before 30/01/2015</v>
      </c>
      <c r="M34" s="121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</row>
    <row r="35" spans="1:37" x14ac:dyDescent="0.3">
      <c r="A35" s="124">
        <v>34820</v>
      </c>
      <c r="B35" s="133" t="str">
        <f>_xll.GetPrice(B$2, "MonthlyAverage", "Mid", EOMONTH($A35, 0))</f>
        <v>#N/A No price available for MonthlyAverage before 28/02/2005</v>
      </c>
      <c r="C35" s="151" t="str">
        <f>_xll.GetPrice(C$2, "MonthlyAverage", "Mid", EOMONTH($A35, 0))</f>
        <v>#N/A No price available for MonthlyAverage before 29/09/2017</v>
      </c>
      <c r="D35" s="151" t="str">
        <f>_xll.GetPrice(D$2, "MonthlyAverage", "Mid", EOMONTH($A35, 0))</f>
        <v>#N/A No price available for MonthlyAverage before 28/02/2005</v>
      </c>
      <c r="E35" s="151" t="str">
        <f>_xll.GetPrice(E$2, "MonthlyAverage", "Mid", EOMONTH($A35, 0))</f>
        <v>#N/A No price available for MonthlyAverage before 28/11/2003</v>
      </c>
      <c r="F35" s="151" t="str">
        <f>_xll.GetPrice(F$2, "MonthlyAverage", "Mid", EOMONTH($A35, 0))</f>
        <v>#N/A No price available for MonthlyAverage before 28/11/2003</v>
      </c>
      <c r="G35" s="127" t="e">
        <f t="shared" si="0"/>
        <v>#VALUE!</v>
      </c>
      <c r="H35" s="151">
        <f>_xll.GetPrice(H$2, "MonthlyAverage", "Mid", EOMONTH($A35, 0))</f>
        <v>150</v>
      </c>
      <c r="I35" s="127" t="e">
        <f t="shared" si="1"/>
        <v>#VALUE!</v>
      </c>
      <c r="J35" s="151">
        <f>_xll.GetPrice(J$2, "MonthlyAverage", "Mid", EOMONTH($A35, 0))</f>
        <v>150</v>
      </c>
      <c r="K35" s="127">
        <f t="shared" si="2"/>
        <v>0</v>
      </c>
      <c r="L35" s="151" t="str">
        <f>_xll.GetPrice(L$2, "MonthlyAverage", "Mid", EOMONTH($A35, 0))</f>
        <v>#N/A No price available for MonthlyAverage before 30/01/2015</v>
      </c>
    </row>
    <row r="36" spans="1:37" x14ac:dyDescent="0.3">
      <c r="A36" s="124">
        <v>34851</v>
      </c>
      <c r="B36" s="133" t="str">
        <f>_xll.GetPrice(B$2, "MonthlyAverage", "Mid", EOMONTH($A36, 0))</f>
        <v>#N/A No price available for MonthlyAverage before 28/02/2005</v>
      </c>
      <c r="C36" s="151" t="str">
        <f>_xll.GetPrice(C$2, "MonthlyAverage", "Mid", EOMONTH($A36, 0))</f>
        <v>#N/A No price available for MonthlyAverage before 29/09/2017</v>
      </c>
      <c r="D36" s="151" t="str">
        <f>_xll.GetPrice(D$2, "MonthlyAverage", "Mid", EOMONTH($A36, 0))</f>
        <v>#N/A No price available for MonthlyAverage before 28/02/2005</v>
      </c>
      <c r="E36" s="151" t="str">
        <f>_xll.GetPrice(E$2, "MonthlyAverage", "Mid", EOMONTH($A36, 0))</f>
        <v>#N/A No price available for MonthlyAverage before 28/11/2003</v>
      </c>
      <c r="F36" s="151" t="str">
        <f>_xll.GetPrice(F$2, "MonthlyAverage", "Mid", EOMONTH($A36, 0))</f>
        <v>#N/A No price available for MonthlyAverage before 28/11/2003</v>
      </c>
      <c r="G36" s="127" t="e">
        <f t="shared" si="0"/>
        <v>#VALUE!</v>
      </c>
      <c r="H36" s="151">
        <f>_xll.GetPrice(H$2, "MonthlyAverage", "Mid", EOMONTH($A36, 0))</f>
        <v>150</v>
      </c>
      <c r="I36" s="127" t="e">
        <f t="shared" si="1"/>
        <v>#VALUE!</v>
      </c>
      <c r="J36" s="151">
        <f>_xll.GetPrice(J$2, "MonthlyAverage", "Mid", EOMONTH($A36, 0))</f>
        <v>150</v>
      </c>
      <c r="K36" s="127">
        <f t="shared" si="2"/>
        <v>0</v>
      </c>
      <c r="L36" s="151" t="str">
        <f>_xll.GetPrice(L$2, "MonthlyAverage", "Mid", EOMONTH($A36, 0))</f>
        <v>#N/A No price available for MonthlyAverage before 30/01/2015</v>
      </c>
    </row>
    <row r="37" spans="1:37" x14ac:dyDescent="0.3">
      <c r="A37" s="124">
        <v>34881</v>
      </c>
      <c r="B37" s="133" t="str">
        <f>_xll.GetPrice(B$2, "MonthlyAverage", "Mid", EOMONTH($A37, 0))</f>
        <v>#N/A No price available for MonthlyAverage before 28/02/2005</v>
      </c>
      <c r="C37" s="151" t="str">
        <f>_xll.GetPrice(C$2, "MonthlyAverage", "Mid", EOMONTH($A37, 0))</f>
        <v>#N/A No price available for MonthlyAverage before 29/09/2017</v>
      </c>
      <c r="D37" s="151" t="str">
        <f>_xll.GetPrice(D$2, "MonthlyAverage", "Mid", EOMONTH($A37, 0))</f>
        <v>#N/A No price available for MonthlyAverage before 28/02/2005</v>
      </c>
      <c r="E37" s="151" t="str">
        <f>_xll.GetPrice(E$2, "MonthlyAverage", "Mid", EOMONTH($A37, 0))</f>
        <v>#N/A No price available for MonthlyAverage before 28/11/2003</v>
      </c>
      <c r="F37" s="151" t="str">
        <f>_xll.GetPrice(F$2, "MonthlyAverage", "Mid", EOMONTH($A37, 0))</f>
        <v>#N/A No price available for MonthlyAverage before 28/11/2003</v>
      </c>
      <c r="G37" s="127" t="e">
        <f t="shared" si="0"/>
        <v>#VALUE!</v>
      </c>
      <c r="H37" s="151">
        <f>_xll.GetPrice(H$2, "MonthlyAverage", "Mid", EOMONTH($A37, 0))</f>
        <v>150</v>
      </c>
      <c r="I37" s="127" t="e">
        <f t="shared" si="1"/>
        <v>#VALUE!</v>
      </c>
      <c r="J37" s="151">
        <f>_xll.GetPrice(J$2, "MonthlyAverage", "Mid", EOMONTH($A37, 0))</f>
        <v>150</v>
      </c>
      <c r="K37" s="127">
        <f t="shared" si="2"/>
        <v>0</v>
      </c>
      <c r="L37" s="151" t="str">
        <f>_xll.GetPrice(L$2, "MonthlyAverage", "Mid", EOMONTH($A37, 0))</f>
        <v>#N/A No price available for MonthlyAverage before 30/01/2015</v>
      </c>
    </row>
    <row r="38" spans="1:37" x14ac:dyDescent="0.3">
      <c r="A38" s="124">
        <v>34912</v>
      </c>
      <c r="B38" s="133" t="str">
        <f>_xll.GetPrice(B$2, "MonthlyAverage", "Mid", EOMONTH($A38, 0))</f>
        <v>#N/A No price available for MonthlyAverage before 28/02/2005</v>
      </c>
      <c r="C38" s="151" t="str">
        <f>_xll.GetPrice(C$2, "MonthlyAverage", "Mid", EOMONTH($A38, 0))</f>
        <v>#N/A No price available for MonthlyAverage before 29/09/2017</v>
      </c>
      <c r="D38" s="151" t="str">
        <f>_xll.GetPrice(D$2, "MonthlyAverage", "Mid", EOMONTH($A38, 0))</f>
        <v>#N/A No price available for MonthlyAverage before 28/02/2005</v>
      </c>
      <c r="E38" s="151" t="str">
        <f>_xll.GetPrice(E$2, "MonthlyAverage", "Mid", EOMONTH($A38, 0))</f>
        <v>#N/A No price available for MonthlyAverage before 28/11/2003</v>
      </c>
      <c r="F38" s="151" t="str">
        <f>_xll.GetPrice(F$2, "MonthlyAverage", "Mid", EOMONTH($A38, 0))</f>
        <v>#N/A No price available for MonthlyAverage before 28/11/2003</v>
      </c>
      <c r="G38" s="127" t="e">
        <f t="shared" si="0"/>
        <v>#VALUE!</v>
      </c>
      <c r="H38" s="151">
        <f>_xll.GetPrice(H$2, "MonthlyAverage", "Mid", EOMONTH($A38, 0))</f>
        <v>150</v>
      </c>
      <c r="I38" s="127" t="e">
        <f t="shared" si="1"/>
        <v>#VALUE!</v>
      </c>
      <c r="J38" s="151">
        <f>_xll.GetPrice(J$2, "MonthlyAverage", "Mid", EOMONTH($A38, 0))</f>
        <v>150</v>
      </c>
      <c r="K38" s="127">
        <f t="shared" si="2"/>
        <v>0</v>
      </c>
      <c r="L38" s="151" t="str">
        <f>_xll.GetPrice(L$2, "MonthlyAverage", "Mid", EOMONTH($A38, 0))</f>
        <v>#N/A No price available for MonthlyAverage before 30/01/2015</v>
      </c>
    </row>
    <row r="39" spans="1:37" x14ac:dyDescent="0.3">
      <c r="A39" s="124">
        <v>34943</v>
      </c>
      <c r="B39" s="133" t="str">
        <f>_xll.GetPrice(B$2, "MonthlyAverage", "Mid", EOMONTH($A39, 0))</f>
        <v>#N/A No price available for MonthlyAverage before 28/02/2005</v>
      </c>
      <c r="C39" s="151" t="str">
        <f>_xll.GetPrice(C$2, "MonthlyAverage", "Mid", EOMONTH($A39, 0))</f>
        <v>#N/A No price available for MonthlyAverage before 29/09/2017</v>
      </c>
      <c r="D39" s="151" t="str">
        <f>_xll.GetPrice(D$2, "MonthlyAverage", "Mid", EOMONTH($A39, 0))</f>
        <v>#N/A No price available for MonthlyAverage before 28/02/2005</v>
      </c>
      <c r="E39" s="151" t="str">
        <f>_xll.GetPrice(E$2, "MonthlyAverage", "Mid", EOMONTH($A39, 0))</f>
        <v>#N/A No price available for MonthlyAverage before 28/11/2003</v>
      </c>
      <c r="F39" s="151" t="str">
        <f>_xll.GetPrice(F$2, "MonthlyAverage", "Mid", EOMONTH($A39, 0))</f>
        <v>#N/A No price available for MonthlyAverage before 28/11/2003</v>
      </c>
      <c r="G39" s="127" t="e">
        <f t="shared" si="0"/>
        <v>#VALUE!</v>
      </c>
      <c r="H39" s="151">
        <f>_xll.GetPrice(H$2, "MonthlyAverage", "Mid", EOMONTH($A39, 0))</f>
        <v>149.38</v>
      </c>
      <c r="I39" s="127" t="e">
        <f t="shared" si="1"/>
        <v>#VALUE!</v>
      </c>
      <c r="J39" s="151">
        <f>_xll.GetPrice(J$2, "MonthlyAverage", "Mid", EOMONTH($A39, 0))</f>
        <v>149.38</v>
      </c>
      <c r="K39" s="127">
        <f t="shared" si="2"/>
        <v>0</v>
      </c>
      <c r="L39" s="151" t="str">
        <f>_xll.GetPrice(L$2, "MonthlyAverage", "Mid", EOMONTH($A39, 0))</f>
        <v>#N/A No price available for MonthlyAverage before 30/01/2015</v>
      </c>
    </row>
    <row r="40" spans="1:37" x14ac:dyDescent="0.3">
      <c r="A40" s="124">
        <v>34973</v>
      </c>
      <c r="B40" s="133" t="str">
        <f>_xll.GetPrice(B$2, "MonthlyAverage", "Mid", EOMONTH($A40, 0))</f>
        <v>#N/A No price available for MonthlyAverage before 28/02/2005</v>
      </c>
      <c r="C40" s="151" t="str">
        <f>_xll.GetPrice(C$2, "MonthlyAverage", "Mid", EOMONTH($A40, 0))</f>
        <v>#N/A No price available for MonthlyAverage before 29/09/2017</v>
      </c>
      <c r="D40" s="151" t="str">
        <f>_xll.GetPrice(D$2, "MonthlyAverage", "Mid", EOMONTH($A40, 0))</f>
        <v>#N/A No price available for MonthlyAverage before 28/02/2005</v>
      </c>
      <c r="E40" s="151" t="str">
        <f>_xll.GetPrice(E$2, "MonthlyAverage", "Mid", EOMONTH($A40, 0))</f>
        <v>#N/A No price available for MonthlyAverage before 28/11/2003</v>
      </c>
      <c r="F40" s="151" t="str">
        <f>_xll.GetPrice(F$2, "MonthlyAverage", "Mid", EOMONTH($A40, 0))</f>
        <v>#N/A No price available for MonthlyAverage before 28/11/2003</v>
      </c>
      <c r="G40" s="127" t="e">
        <f t="shared" si="0"/>
        <v>#VALUE!</v>
      </c>
      <c r="H40" s="151">
        <f>_xll.GetPrice(H$2, "MonthlyAverage", "Mid", EOMONTH($A40, 0))</f>
        <v>147.5</v>
      </c>
      <c r="I40" s="127" t="e">
        <f t="shared" si="1"/>
        <v>#VALUE!</v>
      </c>
      <c r="J40" s="151">
        <f>_xll.GetPrice(J$2, "MonthlyAverage", "Mid", EOMONTH($A40, 0))</f>
        <v>147.5</v>
      </c>
      <c r="K40" s="127">
        <f t="shared" si="2"/>
        <v>0</v>
      </c>
      <c r="L40" s="151" t="str">
        <f>_xll.GetPrice(L$2, "MonthlyAverage", "Mid", EOMONTH($A40, 0))</f>
        <v>#N/A No price available for MonthlyAverage before 30/01/2015</v>
      </c>
    </row>
    <row r="41" spans="1:37" x14ac:dyDescent="0.3">
      <c r="A41" s="124">
        <v>35004</v>
      </c>
      <c r="B41" s="133" t="str">
        <f>_xll.GetPrice(B$2, "MonthlyAverage", "Mid", EOMONTH($A41, 0))</f>
        <v>#N/A No price available for MonthlyAverage before 28/02/2005</v>
      </c>
      <c r="C41" s="151" t="str">
        <f>_xll.GetPrice(C$2, "MonthlyAverage", "Mid", EOMONTH($A41, 0))</f>
        <v>#N/A No price available for MonthlyAverage before 29/09/2017</v>
      </c>
      <c r="D41" s="151" t="str">
        <f>_xll.GetPrice(D$2, "MonthlyAverage", "Mid", EOMONTH($A41, 0))</f>
        <v>#N/A No price available for MonthlyAverage before 28/02/2005</v>
      </c>
      <c r="E41" s="151" t="str">
        <f>_xll.GetPrice(E$2, "MonthlyAverage", "Mid", EOMONTH($A41, 0))</f>
        <v>#N/A No price available for MonthlyAverage before 28/11/2003</v>
      </c>
      <c r="F41" s="151" t="str">
        <f>_xll.GetPrice(F$2, "MonthlyAverage", "Mid", EOMONTH($A41, 0))</f>
        <v>#N/A No price available for MonthlyAverage before 28/11/2003</v>
      </c>
      <c r="G41" s="127" t="e">
        <f t="shared" si="0"/>
        <v>#VALUE!</v>
      </c>
      <c r="H41" s="151">
        <f>_xll.GetPrice(H$2, "MonthlyAverage", "Mid", EOMONTH($A41, 0))</f>
        <v>143.5</v>
      </c>
      <c r="I41" s="127" t="e">
        <f t="shared" si="1"/>
        <v>#VALUE!</v>
      </c>
      <c r="J41" s="151">
        <f>_xll.GetPrice(J$2, "MonthlyAverage", "Mid", EOMONTH($A41, 0))</f>
        <v>143.5</v>
      </c>
      <c r="K41" s="127">
        <f t="shared" si="2"/>
        <v>0</v>
      </c>
      <c r="L41" s="151" t="str">
        <f>_xll.GetPrice(L$2, "MonthlyAverage", "Mid", EOMONTH($A41, 0))</f>
        <v>#N/A No price available for MonthlyAverage before 30/01/2015</v>
      </c>
    </row>
    <row r="42" spans="1:37" x14ac:dyDescent="0.3">
      <c r="A42" s="124">
        <v>35034</v>
      </c>
      <c r="B42" s="133" t="str">
        <f>_xll.GetPrice(B$2, "MonthlyAverage", "Mid", EOMONTH($A42, 0))</f>
        <v>#N/A No price available for MonthlyAverage before 28/02/2005</v>
      </c>
      <c r="C42" s="151" t="str">
        <f>_xll.GetPrice(C$2, "MonthlyAverage", "Mid", EOMONTH($A42, 0))</f>
        <v>#N/A No price available for MonthlyAverage before 29/09/2017</v>
      </c>
      <c r="D42" s="151" t="str">
        <f>_xll.GetPrice(D$2, "MonthlyAverage", "Mid", EOMONTH($A42, 0))</f>
        <v>#N/A No price available for MonthlyAverage before 28/02/2005</v>
      </c>
      <c r="E42" s="151" t="str">
        <f>_xll.GetPrice(E$2, "MonthlyAverage", "Mid", EOMONTH($A42, 0))</f>
        <v>#N/A No price available for MonthlyAverage before 28/11/2003</v>
      </c>
      <c r="F42" s="151" t="str">
        <f>_xll.GetPrice(F$2, "MonthlyAverage", "Mid", EOMONTH($A42, 0))</f>
        <v>#N/A No price available for MonthlyAverage before 28/11/2003</v>
      </c>
      <c r="G42" s="127" t="e">
        <f t="shared" si="0"/>
        <v>#VALUE!</v>
      </c>
      <c r="H42" s="151">
        <f>_xll.GetPrice(H$2, "MonthlyAverage", "Mid", EOMONTH($A42, 0))</f>
        <v>142.5</v>
      </c>
      <c r="I42" s="127" t="e">
        <f t="shared" si="1"/>
        <v>#VALUE!</v>
      </c>
      <c r="J42" s="151">
        <f>_xll.GetPrice(J$2, "MonthlyAverage", "Mid", EOMONTH($A42, 0))</f>
        <v>142.5</v>
      </c>
      <c r="K42" s="127">
        <f t="shared" si="2"/>
        <v>0</v>
      </c>
      <c r="L42" s="151" t="str">
        <f>_xll.GetPrice(L$2, "MonthlyAverage", "Mid", EOMONTH($A42, 0))</f>
        <v>#N/A No price available for MonthlyAverage before 30/01/2015</v>
      </c>
    </row>
    <row r="43" spans="1:37" x14ac:dyDescent="0.3">
      <c r="A43" s="124">
        <v>35065</v>
      </c>
      <c r="B43" s="133" t="str">
        <f>_xll.GetPrice(B$2, "MonthlyAverage", "Mid", EOMONTH($A43, 0))</f>
        <v>#N/A No price available for MonthlyAverage before 28/02/2005</v>
      </c>
      <c r="C43" s="151" t="str">
        <f>_xll.GetPrice(C$2, "MonthlyAverage", "Mid", EOMONTH($A43, 0))</f>
        <v>#N/A No price available for MonthlyAverage before 29/09/2017</v>
      </c>
      <c r="D43" s="151" t="str">
        <f>_xll.GetPrice(D$2, "MonthlyAverage", "Mid", EOMONTH($A43, 0))</f>
        <v>#N/A No price available for MonthlyAverage before 28/02/2005</v>
      </c>
      <c r="E43" s="151" t="str">
        <f>_xll.GetPrice(E$2, "MonthlyAverage", "Mid", EOMONTH($A43, 0))</f>
        <v>#N/A No price available for MonthlyAverage before 28/11/2003</v>
      </c>
      <c r="F43" s="151" t="str">
        <f>_xll.GetPrice(F$2, "MonthlyAverage", "Mid", EOMONTH($A43, 0))</f>
        <v>#N/A No price available for MonthlyAverage before 28/11/2003</v>
      </c>
      <c r="G43" s="127" t="e">
        <f t="shared" ref="G43:G72" si="3">F43-E43</f>
        <v>#VALUE!</v>
      </c>
      <c r="H43" s="151">
        <f>_xll.GetPrice(H$2, "MonthlyAverage", "Mid", EOMONTH($A43, 0))</f>
        <v>142.5</v>
      </c>
      <c r="I43" s="127" t="e">
        <f t="shared" ref="I43:I72" si="4">H43-E43</f>
        <v>#VALUE!</v>
      </c>
      <c r="J43" s="151">
        <f>_xll.GetPrice(J$2, "MonthlyAverage", "Mid", EOMONTH($A43, 0))</f>
        <v>142.5</v>
      </c>
      <c r="K43" s="127">
        <f t="shared" ref="K43:K72" si="5">J43-H43</f>
        <v>0</v>
      </c>
      <c r="L43" s="151" t="str">
        <f>_xll.GetPrice(L$2, "MonthlyAverage", "Mid", EOMONTH($A43, 0))</f>
        <v>#N/A No price available for MonthlyAverage before 30/01/2015</v>
      </c>
    </row>
    <row r="44" spans="1:37" x14ac:dyDescent="0.3">
      <c r="A44" s="124">
        <v>35096</v>
      </c>
      <c r="B44" s="133" t="str">
        <f>_xll.GetPrice(B$2, "MonthlyAverage", "Mid", EOMONTH($A44, 0))</f>
        <v>#N/A No price available for MonthlyAverage before 28/02/2005</v>
      </c>
      <c r="C44" s="151" t="str">
        <f>_xll.GetPrice(C$2, "MonthlyAverage", "Mid", EOMONTH($A44, 0))</f>
        <v>#N/A No price available for MonthlyAverage before 29/09/2017</v>
      </c>
      <c r="D44" s="151" t="str">
        <f>_xll.GetPrice(D$2, "MonthlyAverage", "Mid", EOMONTH($A44, 0))</f>
        <v>#N/A No price available for MonthlyAverage before 28/02/2005</v>
      </c>
      <c r="E44" s="151" t="str">
        <f>_xll.GetPrice(E$2, "MonthlyAverage", "Mid", EOMONTH($A44, 0))</f>
        <v>#N/A No price available for MonthlyAverage before 28/11/2003</v>
      </c>
      <c r="F44" s="151" t="str">
        <f>_xll.GetPrice(F$2, "MonthlyAverage", "Mid", EOMONTH($A44, 0))</f>
        <v>#N/A No price available for MonthlyAverage before 28/11/2003</v>
      </c>
      <c r="G44" s="127" t="e">
        <f t="shared" si="3"/>
        <v>#VALUE!</v>
      </c>
      <c r="H44" s="151">
        <f>_xll.GetPrice(H$2, "MonthlyAverage", "Mid", EOMONTH($A44, 0))</f>
        <v>142.5</v>
      </c>
      <c r="I44" s="127" t="e">
        <f t="shared" si="4"/>
        <v>#VALUE!</v>
      </c>
      <c r="J44" s="151">
        <f>_xll.GetPrice(J$2, "MonthlyAverage", "Mid", EOMONTH($A44, 0))</f>
        <v>142.5</v>
      </c>
      <c r="K44" s="127">
        <f t="shared" si="5"/>
        <v>0</v>
      </c>
      <c r="L44" s="151" t="str">
        <f>_xll.GetPrice(L$2, "MonthlyAverage", "Mid", EOMONTH($A44, 0))</f>
        <v>#N/A No price available for MonthlyAverage before 30/01/2015</v>
      </c>
    </row>
    <row r="45" spans="1:37" x14ac:dyDescent="0.3">
      <c r="A45" s="124">
        <v>35125</v>
      </c>
      <c r="B45" s="133" t="str">
        <f>_xll.GetPrice(B$2, "MonthlyAverage", "Mid", EOMONTH($A45, 0))</f>
        <v>#N/A No price available for MonthlyAverage before 28/02/2005</v>
      </c>
      <c r="C45" s="151" t="str">
        <f>_xll.GetPrice(C$2, "MonthlyAverage", "Mid", EOMONTH($A45, 0))</f>
        <v>#N/A No price available for MonthlyAverage before 29/09/2017</v>
      </c>
      <c r="D45" s="151" t="str">
        <f>_xll.GetPrice(D$2, "MonthlyAverage", "Mid", EOMONTH($A45, 0))</f>
        <v>#N/A No price available for MonthlyAverage before 28/02/2005</v>
      </c>
      <c r="E45" s="151" t="str">
        <f>_xll.GetPrice(E$2, "MonthlyAverage", "Mid", EOMONTH($A45, 0))</f>
        <v>#N/A No price available for MonthlyAverage before 28/11/2003</v>
      </c>
      <c r="F45" s="151" t="str">
        <f>_xll.GetPrice(F$2, "MonthlyAverage", "Mid", EOMONTH($A45, 0))</f>
        <v>#N/A No price available for MonthlyAverage before 28/11/2003</v>
      </c>
      <c r="G45" s="127" t="e">
        <f t="shared" si="3"/>
        <v>#VALUE!</v>
      </c>
      <c r="H45" s="151">
        <f>_xll.GetPrice(H$2, "MonthlyAverage", "Mid", EOMONTH($A45, 0))</f>
        <v>142.5</v>
      </c>
      <c r="I45" s="127" t="e">
        <f t="shared" si="4"/>
        <v>#VALUE!</v>
      </c>
      <c r="J45" s="151">
        <f>_xll.GetPrice(J$2, "MonthlyAverage", "Mid", EOMONTH($A45, 0))</f>
        <v>142.5</v>
      </c>
      <c r="K45" s="127">
        <f t="shared" si="5"/>
        <v>0</v>
      </c>
      <c r="L45" s="151" t="str">
        <f>_xll.GetPrice(L$2, "MonthlyAverage", "Mid", EOMONTH($A45, 0))</f>
        <v>#N/A No price available for MonthlyAverage before 30/01/2015</v>
      </c>
    </row>
    <row r="46" spans="1:37" x14ac:dyDescent="0.3">
      <c r="A46" s="124">
        <v>35156</v>
      </c>
      <c r="B46" s="133" t="str">
        <f>_xll.GetPrice(B$2, "MonthlyAverage", "Mid", EOMONTH($A46, 0))</f>
        <v>#N/A No price available for MonthlyAverage before 28/02/2005</v>
      </c>
      <c r="C46" s="151" t="str">
        <f>_xll.GetPrice(C$2, "MonthlyAverage", "Mid", EOMONTH($A46, 0))</f>
        <v>#N/A No price available for MonthlyAverage before 29/09/2017</v>
      </c>
      <c r="D46" s="151" t="str">
        <f>_xll.GetPrice(D$2, "MonthlyAverage", "Mid", EOMONTH($A46, 0))</f>
        <v>#N/A No price available for MonthlyAverage before 28/02/2005</v>
      </c>
      <c r="E46" s="151" t="str">
        <f>_xll.GetPrice(E$2, "MonthlyAverage", "Mid", EOMONTH($A46, 0))</f>
        <v>#N/A No price available for MonthlyAverage before 28/11/2003</v>
      </c>
      <c r="F46" s="151" t="str">
        <f>_xll.GetPrice(F$2, "MonthlyAverage", "Mid", EOMONTH($A46, 0))</f>
        <v>#N/A No price available for MonthlyAverage before 28/11/2003</v>
      </c>
      <c r="G46" s="127" t="e">
        <f t="shared" si="3"/>
        <v>#VALUE!</v>
      </c>
      <c r="H46" s="151">
        <f>_xll.GetPrice(H$2, "MonthlyAverage", "Mid", EOMONTH($A46, 0))</f>
        <v>142.5</v>
      </c>
      <c r="I46" s="127" t="e">
        <f t="shared" si="4"/>
        <v>#VALUE!</v>
      </c>
      <c r="J46" s="151">
        <f>_xll.GetPrice(J$2, "MonthlyAverage", "Mid", EOMONTH($A46, 0))</f>
        <v>142.5</v>
      </c>
      <c r="K46" s="127">
        <f t="shared" si="5"/>
        <v>0</v>
      </c>
      <c r="L46" s="151" t="str">
        <f>_xll.GetPrice(L$2, "MonthlyAverage", "Mid", EOMONTH($A46, 0))</f>
        <v>#N/A No price available for MonthlyAverage before 30/01/2015</v>
      </c>
    </row>
    <row r="47" spans="1:37" x14ac:dyDescent="0.3">
      <c r="A47" s="124">
        <v>35186</v>
      </c>
      <c r="B47" s="133" t="str">
        <f>_xll.GetPrice(B$2, "MonthlyAverage", "Mid", EOMONTH($A47, 0))</f>
        <v>#N/A No price available for MonthlyAverage before 28/02/2005</v>
      </c>
      <c r="C47" s="151" t="str">
        <f>_xll.GetPrice(C$2, "MonthlyAverage", "Mid", EOMONTH($A47, 0))</f>
        <v>#N/A No price available for MonthlyAverage before 29/09/2017</v>
      </c>
      <c r="D47" s="151" t="str">
        <f>_xll.GetPrice(D$2, "MonthlyAverage", "Mid", EOMONTH($A47, 0))</f>
        <v>#N/A No price available for MonthlyAverage before 28/02/2005</v>
      </c>
      <c r="E47" s="151" t="str">
        <f>_xll.GetPrice(E$2, "MonthlyAverage", "Mid", EOMONTH($A47, 0))</f>
        <v>#N/A No price available for MonthlyAverage before 28/11/2003</v>
      </c>
      <c r="F47" s="151" t="str">
        <f>_xll.GetPrice(F$2, "MonthlyAverage", "Mid", EOMONTH($A47, 0))</f>
        <v>#N/A No price available for MonthlyAverage before 28/11/2003</v>
      </c>
      <c r="G47" s="127" t="e">
        <f t="shared" si="3"/>
        <v>#VALUE!</v>
      </c>
      <c r="H47" s="151">
        <f>_xll.GetPrice(H$2, "MonthlyAverage", "Mid", EOMONTH($A47, 0))</f>
        <v>142.5</v>
      </c>
      <c r="I47" s="127" t="e">
        <f t="shared" si="4"/>
        <v>#VALUE!</v>
      </c>
      <c r="J47" s="151">
        <f>_xll.GetPrice(J$2, "MonthlyAverage", "Mid", EOMONTH($A47, 0))</f>
        <v>142.5</v>
      </c>
      <c r="K47" s="127">
        <f t="shared" si="5"/>
        <v>0</v>
      </c>
      <c r="L47" s="151" t="str">
        <f>_xll.GetPrice(L$2, "MonthlyAverage", "Mid", EOMONTH($A47, 0))</f>
        <v>#N/A No price available for MonthlyAverage before 30/01/2015</v>
      </c>
    </row>
    <row r="48" spans="1:37" x14ac:dyDescent="0.3">
      <c r="A48" s="124">
        <v>35217</v>
      </c>
      <c r="B48" s="133" t="str">
        <f>_xll.GetPrice(B$2, "MonthlyAverage", "Mid", EOMONTH($A48, 0))</f>
        <v>#N/A No price available for MonthlyAverage before 28/02/2005</v>
      </c>
      <c r="C48" s="151" t="str">
        <f>_xll.GetPrice(C$2, "MonthlyAverage", "Mid", EOMONTH($A48, 0))</f>
        <v>#N/A No price available for MonthlyAverage before 29/09/2017</v>
      </c>
      <c r="D48" s="151" t="str">
        <f>_xll.GetPrice(D$2, "MonthlyAverage", "Mid", EOMONTH($A48, 0))</f>
        <v>#N/A No price available for MonthlyAverage before 28/02/2005</v>
      </c>
      <c r="E48" s="151" t="str">
        <f>_xll.GetPrice(E$2, "MonthlyAverage", "Mid", EOMONTH($A48, 0))</f>
        <v>#N/A No price available for MonthlyAverage before 28/11/2003</v>
      </c>
      <c r="F48" s="151" t="str">
        <f>_xll.GetPrice(F$2, "MonthlyAverage", "Mid", EOMONTH($A48, 0))</f>
        <v>#N/A No price available for MonthlyAverage before 28/11/2003</v>
      </c>
      <c r="G48" s="127" t="e">
        <f t="shared" si="3"/>
        <v>#VALUE!</v>
      </c>
      <c r="H48" s="151">
        <f>_xll.GetPrice(H$2, "MonthlyAverage", "Mid", EOMONTH($A48, 0))</f>
        <v>140</v>
      </c>
      <c r="I48" s="127" t="e">
        <f t="shared" si="4"/>
        <v>#VALUE!</v>
      </c>
      <c r="J48" s="151">
        <f>_xll.GetPrice(J$2, "MonthlyAverage", "Mid", EOMONTH($A48, 0))</f>
        <v>140</v>
      </c>
      <c r="K48" s="127">
        <f t="shared" si="5"/>
        <v>0</v>
      </c>
      <c r="L48" s="151" t="str">
        <f>_xll.GetPrice(L$2, "MonthlyAverage", "Mid", EOMONTH($A48, 0))</f>
        <v>#N/A No price available for MonthlyAverage before 30/01/2015</v>
      </c>
    </row>
    <row r="49" spans="1:12" x14ac:dyDescent="0.3">
      <c r="A49" s="124">
        <v>35247</v>
      </c>
      <c r="B49" s="133" t="str">
        <f>_xll.GetPrice(B$2, "MonthlyAverage", "Mid", EOMONTH($A49, 0))</f>
        <v>#N/A No price available for MonthlyAverage before 28/02/2005</v>
      </c>
      <c r="C49" s="151" t="str">
        <f>_xll.GetPrice(C$2, "MonthlyAverage", "Mid", EOMONTH($A49, 0))</f>
        <v>#N/A No price available for MonthlyAverage before 29/09/2017</v>
      </c>
      <c r="D49" s="151" t="str">
        <f>_xll.GetPrice(D$2, "MonthlyAverage", "Mid", EOMONTH($A49, 0))</f>
        <v>#N/A No price available for MonthlyAverage before 28/02/2005</v>
      </c>
      <c r="E49" s="151" t="str">
        <f>_xll.GetPrice(E$2, "MonthlyAverage", "Mid", EOMONTH($A49, 0))</f>
        <v>#N/A No price available for MonthlyAverage before 28/11/2003</v>
      </c>
      <c r="F49" s="151" t="str">
        <f>_xll.GetPrice(F$2, "MonthlyAverage", "Mid", EOMONTH($A49, 0))</f>
        <v>#N/A No price available for MonthlyAverage before 28/11/2003</v>
      </c>
      <c r="G49" s="127" t="e">
        <f t="shared" si="3"/>
        <v>#VALUE!</v>
      </c>
      <c r="H49" s="151">
        <f>_xll.GetPrice(H$2, "MonthlyAverage", "Mid", EOMONTH($A49, 0))</f>
        <v>136.94</v>
      </c>
      <c r="I49" s="127" t="e">
        <f t="shared" si="4"/>
        <v>#VALUE!</v>
      </c>
      <c r="J49" s="151">
        <f>_xll.GetPrice(J$2, "MonthlyAverage", "Mid", EOMONTH($A49, 0))</f>
        <v>136.94</v>
      </c>
      <c r="K49" s="127">
        <f t="shared" si="5"/>
        <v>0</v>
      </c>
      <c r="L49" s="151" t="str">
        <f>_xll.GetPrice(L$2, "MonthlyAverage", "Mid", EOMONTH($A49, 0))</f>
        <v>#N/A No price available for MonthlyAverage before 30/01/2015</v>
      </c>
    </row>
    <row r="50" spans="1:12" x14ac:dyDescent="0.3">
      <c r="A50" s="124">
        <v>35278</v>
      </c>
      <c r="B50" s="133" t="str">
        <f>_xll.GetPrice(B$2, "MonthlyAverage", "Mid", EOMONTH($A50, 0))</f>
        <v>#N/A No price available for MonthlyAverage before 28/02/2005</v>
      </c>
      <c r="C50" s="151" t="str">
        <f>_xll.GetPrice(C$2, "MonthlyAverage", "Mid", EOMONTH($A50, 0))</f>
        <v>#N/A No price available for MonthlyAverage before 29/09/2017</v>
      </c>
      <c r="D50" s="151" t="str">
        <f>_xll.GetPrice(D$2, "MonthlyAverage", "Mid", EOMONTH($A50, 0))</f>
        <v>#N/A No price available for MonthlyAverage before 28/02/2005</v>
      </c>
      <c r="E50" s="151" t="str">
        <f>_xll.GetPrice(E$2, "MonthlyAverage", "Mid", EOMONTH($A50, 0))</f>
        <v>#N/A No price available for MonthlyAverage before 28/11/2003</v>
      </c>
      <c r="F50" s="151" t="str">
        <f>_xll.GetPrice(F$2, "MonthlyAverage", "Mid", EOMONTH($A50, 0))</f>
        <v>#N/A No price available for MonthlyAverage before 28/11/2003</v>
      </c>
      <c r="G50" s="127" t="e">
        <f t="shared" si="3"/>
        <v>#VALUE!</v>
      </c>
      <c r="H50" s="151">
        <f>_xll.GetPrice(H$2, "MonthlyAverage", "Mid", EOMONTH($A50, 0))</f>
        <v>113.57</v>
      </c>
      <c r="I50" s="127" t="e">
        <f t="shared" si="4"/>
        <v>#VALUE!</v>
      </c>
      <c r="J50" s="151">
        <f>_xll.GetPrice(J$2, "MonthlyAverage", "Mid", EOMONTH($A50, 0))</f>
        <v>113.57</v>
      </c>
      <c r="K50" s="127">
        <f t="shared" si="5"/>
        <v>0</v>
      </c>
      <c r="L50" s="151" t="str">
        <f>_xll.GetPrice(L$2, "MonthlyAverage", "Mid", EOMONTH($A50, 0))</f>
        <v>#N/A No price available for MonthlyAverage before 30/01/2015</v>
      </c>
    </row>
    <row r="51" spans="1:12" x14ac:dyDescent="0.3">
      <c r="A51" s="124">
        <v>35309</v>
      </c>
      <c r="B51" s="133" t="str">
        <f>_xll.GetPrice(B$2, "MonthlyAverage", "Mid", EOMONTH($A51, 0))</f>
        <v>#N/A No price available for MonthlyAverage before 28/02/2005</v>
      </c>
      <c r="C51" s="151" t="str">
        <f>_xll.GetPrice(C$2, "MonthlyAverage", "Mid", EOMONTH($A51, 0))</f>
        <v>#N/A No price available for MonthlyAverage before 29/09/2017</v>
      </c>
      <c r="D51" s="151" t="str">
        <f>_xll.GetPrice(D$2, "MonthlyAverage", "Mid", EOMONTH($A51, 0))</f>
        <v>#N/A No price available for MonthlyAverage before 28/02/2005</v>
      </c>
      <c r="E51" s="151" t="str">
        <f>_xll.GetPrice(E$2, "MonthlyAverage", "Mid", EOMONTH($A51, 0))</f>
        <v>#N/A No price available for MonthlyAverage before 28/11/2003</v>
      </c>
      <c r="F51" s="151" t="str">
        <f>_xll.GetPrice(F$2, "MonthlyAverage", "Mid", EOMONTH($A51, 0))</f>
        <v>#N/A No price available for MonthlyAverage before 28/11/2003</v>
      </c>
      <c r="G51" s="127" t="e">
        <f t="shared" si="3"/>
        <v>#VALUE!</v>
      </c>
      <c r="H51" s="151">
        <f>_xll.GetPrice(H$2, "MonthlyAverage", "Mid", EOMONTH($A51, 0))</f>
        <v>129.88</v>
      </c>
      <c r="I51" s="127" t="e">
        <f t="shared" si="4"/>
        <v>#VALUE!</v>
      </c>
      <c r="J51" s="151">
        <f>_xll.GetPrice(J$2, "MonthlyAverage", "Mid", EOMONTH($A51, 0))</f>
        <v>129.88</v>
      </c>
      <c r="K51" s="127">
        <f t="shared" si="5"/>
        <v>0</v>
      </c>
      <c r="L51" s="151" t="str">
        <f>_xll.GetPrice(L$2, "MonthlyAverage", "Mid", EOMONTH($A51, 0))</f>
        <v>#N/A No price available for MonthlyAverage before 30/01/2015</v>
      </c>
    </row>
    <row r="52" spans="1:12" x14ac:dyDescent="0.3">
      <c r="A52" s="124">
        <v>35339</v>
      </c>
      <c r="B52" s="133" t="str">
        <f>_xll.GetPrice(B$2, "MonthlyAverage", "Mid", EOMONTH($A52, 0))</f>
        <v>#N/A No price available for MonthlyAverage before 28/02/2005</v>
      </c>
      <c r="C52" s="151" t="str">
        <f>_xll.GetPrice(C$2, "MonthlyAverage", "Mid", EOMONTH($A52, 0))</f>
        <v>#N/A No price available for MonthlyAverage before 29/09/2017</v>
      </c>
      <c r="D52" s="151" t="str">
        <f>_xll.GetPrice(D$2, "MonthlyAverage", "Mid", EOMONTH($A52, 0))</f>
        <v>#N/A No price available for MonthlyAverage before 28/02/2005</v>
      </c>
      <c r="E52" s="151" t="str">
        <f>_xll.GetPrice(E$2, "MonthlyAverage", "Mid", EOMONTH($A52, 0))</f>
        <v>#N/A No price available for MonthlyAverage before 28/11/2003</v>
      </c>
      <c r="F52" s="151" t="str">
        <f>_xll.GetPrice(F$2, "MonthlyAverage", "Mid", EOMONTH($A52, 0))</f>
        <v>#N/A No price available for MonthlyAverage before 28/11/2003</v>
      </c>
      <c r="G52" s="127" t="e">
        <f t="shared" si="3"/>
        <v>#VALUE!</v>
      </c>
      <c r="H52" s="151">
        <f>_xll.GetPrice(H$2, "MonthlyAverage", "Mid", EOMONTH($A52, 0))</f>
        <v>129.07</v>
      </c>
      <c r="I52" s="127" t="e">
        <f t="shared" si="4"/>
        <v>#VALUE!</v>
      </c>
      <c r="J52" s="151">
        <f>_xll.GetPrice(J$2, "MonthlyAverage", "Mid", EOMONTH($A52, 0))</f>
        <v>129.07</v>
      </c>
      <c r="K52" s="127">
        <f t="shared" si="5"/>
        <v>0</v>
      </c>
      <c r="L52" s="151" t="str">
        <f>_xll.GetPrice(L$2, "MonthlyAverage", "Mid", EOMONTH($A52, 0))</f>
        <v>#N/A No price available for MonthlyAverage before 30/01/2015</v>
      </c>
    </row>
    <row r="53" spans="1:12" x14ac:dyDescent="0.3">
      <c r="A53" s="124">
        <v>35370</v>
      </c>
      <c r="B53" s="133" t="str">
        <f>_xll.GetPrice(B$2, "MonthlyAverage", "Mid", EOMONTH($A53, 0))</f>
        <v>#N/A No price available for MonthlyAverage before 28/02/2005</v>
      </c>
      <c r="C53" s="151" t="str">
        <f>_xll.GetPrice(C$2, "MonthlyAverage", "Mid", EOMONTH($A53, 0))</f>
        <v>#N/A No price available for MonthlyAverage before 29/09/2017</v>
      </c>
      <c r="D53" s="151" t="str">
        <f>_xll.GetPrice(D$2, "MonthlyAverage", "Mid", EOMONTH($A53, 0))</f>
        <v>#N/A No price available for MonthlyAverage before 28/02/2005</v>
      </c>
      <c r="E53" s="151" t="str">
        <f>_xll.GetPrice(E$2, "MonthlyAverage", "Mid", EOMONTH($A53, 0))</f>
        <v>#N/A No price available for MonthlyAverage before 28/11/2003</v>
      </c>
      <c r="F53" s="151" t="str">
        <f>_xll.GetPrice(F$2, "MonthlyAverage", "Mid", EOMONTH($A53, 0))</f>
        <v>#N/A No price available for MonthlyAverage before 28/11/2003</v>
      </c>
      <c r="G53" s="127" t="e">
        <f t="shared" si="3"/>
        <v>#VALUE!</v>
      </c>
      <c r="H53" s="151">
        <f>_xll.GetPrice(H$2, "MonthlyAverage", "Mid", EOMONTH($A53, 0))</f>
        <v>132.5</v>
      </c>
      <c r="I53" s="127" t="e">
        <f t="shared" si="4"/>
        <v>#VALUE!</v>
      </c>
      <c r="J53" s="151">
        <f>_xll.GetPrice(J$2, "MonthlyAverage", "Mid", EOMONTH($A53, 0))</f>
        <v>132.5</v>
      </c>
      <c r="K53" s="127">
        <f t="shared" si="5"/>
        <v>0</v>
      </c>
      <c r="L53" s="151" t="str">
        <f>_xll.GetPrice(L$2, "MonthlyAverage", "Mid", EOMONTH($A53, 0))</f>
        <v>#N/A No price available for MonthlyAverage before 30/01/2015</v>
      </c>
    </row>
    <row r="54" spans="1:12" x14ac:dyDescent="0.3">
      <c r="A54" s="124">
        <v>35400</v>
      </c>
      <c r="B54" s="133" t="str">
        <f>_xll.GetPrice(B$2, "MonthlyAverage", "Mid", EOMONTH($A54, 0))</f>
        <v>#N/A No price available for MonthlyAverage before 28/02/2005</v>
      </c>
      <c r="C54" s="151" t="str">
        <f>_xll.GetPrice(C$2, "MonthlyAverage", "Mid", EOMONTH($A54, 0))</f>
        <v>#N/A No price available for MonthlyAverage before 29/09/2017</v>
      </c>
      <c r="D54" s="151" t="str">
        <f>_xll.GetPrice(D$2, "MonthlyAverage", "Mid", EOMONTH($A54, 0))</f>
        <v>#N/A No price available for MonthlyAverage before 28/02/2005</v>
      </c>
      <c r="E54" s="151" t="str">
        <f>_xll.GetPrice(E$2, "MonthlyAverage", "Mid", EOMONTH($A54, 0))</f>
        <v>#N/A No price available for MonthlyAverage before 28/11/2003</v>
      </c>
      <c r="F54" s="151" t="str">
        <f>_xll.GetPrice(F$2, "MonthlyAverage", "Mid", EOMONTH($A54, 0))</f>
        <v>#N/A No price available for MonthlyAverage before 28/11/2003</v>
      </c>
      <c r="G54" s="127" t="e">
        <f t="shared" si="3"/>
        <v>#VALUE!</v>
      </c>
      <c r="H54" s="151">
        <f>_xll.GetPrice(H$2, "MonthlyAverage", "Mid", EOMONTH($A54, 0))</f>
        <v>132.5</v>
      </c>
      <c r="I54" s="127" t="e">
        <f t="shared" si="4"/>
        <v>#VALUE!</v>
      </c>
      <c r="J54" s="151">
        <f>_xll.GetPrice(J$2, "MonthlyAverage", "Mid", EOMONTH($A54, 0))</f>
        <v>132.5</v>
      </c>
      <c r="K54" s="127">
        <f t="shared" si="5"/>
        <v>0</v>
      </c>
      <c r="L54" s="151" t="str">
        <f>_xll.GetPrice(L$2, "MonthlyAverage", "Mid", EOMONTH($A54, 0))</f>
        <v>#N/A No price available for MonthlyAverage before 30/01/2015</v>
      </c>
    </row>
    <row r="55" spans="1:12" x14ac:dyDescent="0.3">
      <c r="A55" s="124">
        <v>35431</v>
      </c>
      <c r="B55" s="133" t="str">
        <f>_xll.GetPrice(B$2, "MonthlyAverage", "Mid", EOMONTH($A55, 0))</f>
        <v>#N/A No price available for MonthlyAverage before 28/02/2005</v>
      </c>
      <c r="C55" s="151" t="str">
        <f>_xll.GetPrice(C$2, "MonthlyAverage", "Mid", EOMONTH($A55, 0))</f>
        <v>#N/A No price available for MonthlyAverage before 29/09/2017</v>
      </c>
      <c r="D55" s="151" t="str">
        <f>_xll.GetPrice(D$2, "MonthlyAverage", "Mid", EOMONTH($A55, 0))</f>
        <v>#N/A No price available for MonthlyAverage before 28/02/2005</v>
      </c>
      <c r="E55" s="151" t="str">
        <f>_xll.GetPrice(E$2, "MonthlyAverage", "Mid", EOMONTH($A55, 0))</f>
        <v>#N/A No price available for MonthlyAverage before 28/11/2003</v>
      </c>
      <c r="F55" s="151" t="str">
        <f>_xll.GetPrice(F$2, "MonthlyAverage", "Mid", EOMONTH($A55, 0))</f>
        <v>#N/A No price available for MonthlyAverage before 28/11/2003</v>
      </c>
      <c r="G55" s="127" t="e">
        <f t="shared" si="3"/>
        <v>#VALUE!</v>
      </c>
      <c r="H55" s="151">
        <f>_xll.GetPrice(H$2, "MonthlyAverage", "Mid", EOMONTH($A55, 0))</f>
        <v>132.5</v>
      </c>
      <c r="I55" s="127" t="e">
        <f t="shared" si="4"/>
        <v>#VALUE!</v>
      </c>
      <c r="J55" s="151">
        <f>_xll.GetPrice(J$2, "MonthlyAverage", "Mid", EOMONTH($A55, 0))</f>
        <v>132.5</v>
      </c>
      <c r="K55" s="127">
        <f t="shared" si="5"/>
        <v>0</v>
      </c>
      <c r="L55" s="151" t="str">
        <f>_xll.GetPrice(L$2, "MonthlyAverage", "Mid", EOMONTH($A55, 0))</f>
        <v>#N/A No price available for MonthlyAverage before 30/01/2015</v>
      </c>
    </row>
    <row r="56" spans="1:12" x14ac:dyDescent="0.3">
      <c r="A56" s="124">
        <v>35462</v>
      </c>
      <c r="B56" s="133" t="str">
        <f>_xll.GetPrice(B$2, "MonthlyAverage", "Mid", EOMONTH($A56, 0))</f>
        <v>#N/A No price available for MonthlyAverage before 28/02/2005</v>
      </c>
      <c r="C56" s="151" t="str">
        <f>_xll.GetPrice(C$2, "MonthlyAverage", "Mid", EOMONTH($A56, 0))</f>
        <v>#N/A No price available for MonthlyAverage before 29/09/2017</v>
      </c>
      <c r="D56" s="151" t="str">
        <f>_xll.GetPrice(D$2, "MonthlyAverage", "Mid", EOMONTH($A56, 0))</f>
        <v>#N/A No price available for MonthlyAverage before 28/02/2005</v>
      </c>
      <c r="E56" s="151" t="str">
        <f>_xll.GetPrice(E$2, "MonthlyAverage", "Mid", EOMONTH($A56, 0))</f>
        <v>#N/A No price available for MonthlyAverage before 28/11/2003</v>
      </c>
      <c r="F56" s="151" t="str">
        <f>_xll.GetPrice(F$2, "MonthlyAverage", "Mid", EOMONTH($A56, 0))</f>
        <v>#N/A No price available for MonthlyAverage before 28/11/2003</v>
      </c>
      <c r="G56" s="127" t="e">
        <f t="shared" si="3"/>
        <v>#VALUE!</v>
      </c>
      <c r="H56" s="151">
        <f>_xll.GetPrice(H$2, "MonthlyAverage", "Mid", EOMONTH($A56, 0))</f>
        <v>132.5</v>
      </c>
      <c r="I56" s="127" t="e">
        <f t="shared" si="4"/>
        <v>#VALUE!</v>
      </c>
      <c r="J56" s="151">
        <f>_xll.GetPrice(J$2, "MonthlyAverage", "Mid", EOMONTH($A56, 0))</f>
        <v>132.5</v>
      </c>
      <c r="K56" s="127">
        <f t="shared" si="5"/>
        <v>0</v>
      </c>
      <c r="L56" s="151" t="str">
        <f>_xll.GetPrice(L$2, "MonthlyAverage", "Mid", EOMONTH($A56, 0))</f>
        <v>#N/A No price available for MonthlyAverage before 30/01/2015</v>
      </c>
    </row>
    <row r="57" spans="1:12" x14ac:dyDescent="0.3">
      <c r="A57" s="124">
        <v>35490</v>
      </c>
      <c r="B57" s="133" t="str">
        <f>_xll.GetPrice(B$2, "MonthlyAverage", "Mid", EOMONTH($A57, 0))</f>
        <v>#N/A No price available for MonthlyAverage before 28/02/2005</v>
      </c>
      <c r="C57" s="151" t="str">
        <f>_xll.GetPrice(C$2, "MonthlyAverage", "Mid", EOMONTH($A57, 0))</f>
        <v>#N/A No price available for MonthlyAverage before 29/09/2017</v>
      </c>
      <c r="D57" s="151" t="str">
        <f>_xll.GetPrice(D$2, "MonthlyAverage", "Mid", EOMONTH($A57, 0))</f>
        <v>#N/A No price available for MonthlyAverage before 28/02/2005</v>
      </c>
      <c r="E57" s="151" t="str">
        <f>_xll.GetPrice(E$2, "MonthlyAverage", "Mid", EOMONTH($A57, 0))</f>
        <v>#N/A No price available for MonthlyAverage before 28/11/2003</v>
      </c>
      <c r="F57" s="151" t="str">
        <f>_xll.GetPrice(F$2, "MonthlyAverage", "Mid", EOMONTH($A57, 0))</f>
        <v>#N/A No price available for MonthlyAverage before 28/11/2003</v>
      </c>
      <c r="G57" s="127" t="e">
        <f t="shared" si="3"/>
        <v>#VALUE!</v>
      </c>
      <c r="H57" s="151">
        <f>_xll.GetPrice(H$2, "MonthlyAverage", "Mid", EOMONTH($A57, 0))</f>
        <v>132.5</v>
      </c>
      <c r="I57" s="127" t="e">
        <f t="shared" si="4"/>
        <v>#VALUE!</v>
      </c>
      <c r="J57" s="151">
        <f>_xll.GetPrice(J$2, "MonthlyAverage", "Mid", EOMONTH($A57, 0))</f>
        <v>132.5</v>
      </c>
      <c r="K57" s="127">
        <f t="shared" si="5"/>
        <v>0</v>
      </c>
      <c r="L57" s="151" t="str">
        <f>_xll.GetPrice(L$2, "MonthlyAverage", "Mid", EOMONTH($A57, 0))</f>
        <v>#N/A No price available for MonthlyAverage before 30/01/2015</v>
      </c>
    </row>
    <row r="58" spans="1:12" x14ac:dyDescent="0.3">
      <c r="A58" s="124">
        <v>35521</v>
      </c>
      <c r="B58" s="133" t="str">
        <f>_xll.GetPrice(B$2, "MonthlyAverage", "Mid", EOMONTH($A58, 0))</f>
        <v>#N/A No price available for MonthlyAverage before 28/02/2005</v>
      </c>
      <c r="C58" s="151" t="str">
        <f>_xll.GetPrice(C$2, "MonthlyAverage", "Mid", EOMONTH($A58, 0))</f>
        <v>#N/A No price available for MonthlyAverage before 29/09/2017</v>
      </c>
      <c r="D58" s="151" t="str">
        <f>_xll.GetPrice(D$2, "MonthlyAverage", "Mid", EOMONTH($A58, 0))</f>
        <v>#N/A No price available for MonthlyAverage before 28/02/2005</v>
      </c>
      <c r="E58" s="151" t="str">
        <f>_xll.GetPrice(E$2, "MonthlyAverage", "Mid", EOMONTH($A58, 0))</f>
        <v>#N/A No price available for MonthlyAverage before 28/11/2003</v>
      </c>
      <c r="F58" s="151" t="str">
        <f>_xll.GetPrice(F$2, "MonthlyAverage", "Mid", EOMONTH($A58, 0))</f>
        <v>#N/A No price available for MonthlyAverage before 28/11/2003</v>
      </c>
      <c r="G58" s="127" t="e">
        <f t="shared" si="3"/>
        <v>#VALUE!</v>
      </c>
      <c r="H58" s="151">
        <f>_xll.GetPrice(H$2, "MonthlyAverage", "Mid", EOMONTH($A58, 0))</f>
        <v>132.5</v>
      </c>
      <c r="I58" s="127" t="e">
        <f t="shared" si="4"/>
        <v>#VALUE!</v>
      </c>
      <c r="J58" s="151">
        <f>_xll.GetPrice(J$2, "MonthlyAverage", "Mid", EOMONTH($A58, 0))</f>
        <v>132.5</v>
      </c>
      <c r="K58" s="127">
        <f t="shared" si="5"/>
        <v>0</v>
      </c>
      <c r="L58" s="151" t="str">
        <f>_xll.GetPrice(L$2, "MonthlyAverage", "Mid", EOMONTH($A58, 0))</f>
        <v>#N/A No price available for MonthlyAverage before 30/01/2015</v>
      </c>
    </row>
    <row r="59" spans="1:12" x14ac:dyDescent="0.3">
      <c r="A59" s="124">
        <v>35551</v>
      </c>
      <c r="B59" s="133" t="str">
        <f>_xll.GetPrice(B$2, "MonthlyAverage", "Mid", EOMONTH($A59, 0))</f>
        <v>#N/A No price available for MonthlyAverage before 28/02/2005</v>
      </c>
      <c r="C59" s="151" t="str">
        <f>_xll.GetPrice(C$2, "MonthlyAverage", "Mid", EOMONTH($A59, 0))</f>
        <v>#N/A No price available for MonthlyAverage before 29/09/2017</v>
      </c>
      <c r="D59" s="151" t="str">
        <f>_xll.GetPrice(D$2, "MonthlyAverage", "Mid", EOMONTH($A59, 0))</f>
        <v>#N/A No price available for MonthlyAverage before 28/02/2005</v>
      </c>
      <c r="E59" s="151" t="str">
        <f>_xll.GetPrice(E$2, "MonthlyAverage", "Mid", EOMONTH($A59, 0))</f>
        <v>#N/A No price available for MonthlyAverage before 28/11/2003</v>
      </c>
      <c r="F59" s="151" t="str">
        <f>_xll.GetPrice(F$2, "MonthlyAverage", "Mid", EOMONTH($A59, 0))</f>
        <v>#N/A No price available for MonthlyAverage before 28/11/2003</v>
      </c>
      <c r="G59" s="127" t="e">
        <f t="shared" si="3"/>
        <v>#VALUE!</v>
      </c>
      <c r="H59" s="151">
        <f>_xll.GetPrice(H$2, "MonthlyAverage", "Mid", EOMONTH($A59, 0))</f>
        <v>132.5</v>
      </c>
      <c r="I59" s="127" t="e">
        <f t="shared" si="4"/>
        <v>#VALUE!</v>
      </c>
      <c r="J59" s="151">
        <f>_xll.GetPrice(J$2, "MonthlyAverage", "Mid", EOMONTH($A59, 0))</f>
        <v>132.5</v>
      </c>
      <c r="K59" s="127">
        <f t="shared" si="5"/>
        <v>0</v>
      </c>
      <c r="L59" s="151" t="str">
        <f>_xll.GetPrice(L$2, "MonthlyAverage", "Mid", EOMONTH($A59, 0))</f>
        <v>#N/A No price available for MonthlyAverage before 30/01/2015</v>
      </c>
    </row>
    <row r="60" spans="1:12" x14ac:dyDescent="0.3">
      <c r="A60" s="124">
        <v>35582</v>
      </c>
      <c r="B60" s="133" t="str">
        <f>_xll.GetPrice(B$2, "MonthlyAverage", "Mid", EOMONTH($A60, 0))</f>
        <v>#N/A No price available for MonthlyAverage before 28/02/2005</v>
      </c>
      <c r="C60" s="151" t="str">
        <f>_xll.GetPrice(C$2, "MonthlyAverage", "Mid", EOMONTH($A60, 0))</f>
        <v>#N/A No price available for MonthlyAverage before 29/09/2017</v>
      </c>
      <c r="D60" s="151" t="str">
        <f>_xll.GetPrice(D$2, "MonthlyAverage", "Mid", EOMONTH($A60, 0))</f>
        <v>#N/A No price available for MonthlyAverage before 28/02/2005</v>
      </c>
      <c r="E60" s="151" t="str">
        <f>_xll.GetPrice(E$2, "MonthlyAverage", "Mid", EOMONTH($A60, 0))</f>
        <v>#N/A No price available for MonthlyAverage before 28/11/2003</v>
      </c>
      <c r="F60" s="151" t="str">
        <f>_xll.GetPrice(F$2, "MonthlyAverage", "Mid", EOMONTH($A60, 0))</f>
        <v>#N/A No price available for MonthlyAverage before 28/11/2003</v>
      </c>
      <c r="G60" s="127" t="e">
        <f t="shared" si="3"/>
        <v>#VALUE!</v>
      </c>
      <c r="H60" s="151">
        <f>_xll.GetPrice(H$2, "MonthlyAverage", "Mid", EOMONTH($A60, 0))</f>
        <v>132.5</v>
      </c>
      <c r="I60" s="127" t="e">
        <f t="shared" si="4"/>
        <v>#VALUE!</v>
      </c>
      <c r="J60" s="151">
        <f>_xll.GetPrice(J$2, "MonthlyAverage", "Mid", EOMONTH($A60, 0))</f>
        <v>132.5</v>
      </c>
      <c r="K60" s="127">
        <f t="shared" si="5"/>
        <v>0</v>
      </c>
      <c r="L60" s="151" t="str">
        <f>_xll.GetPrice(L$2, "MonthlyAverage", "Mid", EOMONTH($A60, 0))</f>
        <v>#N/A No price available for MonthlyAverage before 30/01/2015</v>
      </c>
    </row>
    <row r="61" spans="1:12" x14ac:dyDescent="0.3">
      <c r="A61" s="124">
        <v>35612</v>
      </c>
      <c r="B61" s="133" t="str">
        <f>_xll.GetPrice(B$2, "MonthlyAverage", "Mid", EOMONTH($A61, 0))</f>
        <v>#N/A No price available for MonthlyAverage before 28/02/2005</v>
      </c>
      <c r="C61" s="151" t="str">
        <f>_xll.GetPrice(C$2, "MonthlyAverage", "Mid", EOMONTH($A61, 0))</f>
        <v>#N/A No price available for MonthlyAverage before 29/09/2017</v>
      </c>
      <c r="D61" s="151" t="str">
        <f>_xll.GetPrice(D$2, "MonthlyAverage", "Mid", EOMONTH($A61, 0))</f>
        <v>#N/A No price available for MonthlyAverage before 28/02/2005</v>
      </c>
      <c r="E61" s="151" t="str">
        <f>_xll.GetPrice(E$2, "MonthlyAverage", "Mid", EOMONTH($A61, 0))</f>
        <v>#N/A No price available for MonthlyAverage before 28/11/2003</v>
      </c>
      <c r="F61" s="151" t="str">
        <f>_xll.GetPrice(F$2, "MonthlyAverage", "Mid", EOMONTH($A61, 0))</f>
        <v>#N/A No price available for MonthlyAverage before 28/11/2003</v>
      </c>
      <c r="G61" s="127" t="e">
        <f t="shared" si="3"/>
        <v>#VALUE!</v>
      </c>
      <c r="H61" s="151">
        <f>_xll.GetPrice(H$2, "MonthlyAverage", "Mid", EOMONTH($A61, 0))</f>
        <v>132.5</v>
      </c>
      <c r="I61" s="127" t="e">
        <f t="shared" si="4"/>
        <v>#VALUE!</v>
      </c>
      <c r="J61" s="151">
        <f>_xll.GetPrice(J$2, "MonthlyAverage", "Mid", EOMONTH($A61, 0))</f>
        <v>132.5</v>
      </c>
      <c r="K61" s="127">
        <f t="shared" si="5"/>
        <v>0</v>
      </c>
      <c r="L61" s="151" t="str">
        <f>_xll.GetPrice(L$2, "MonthlyAverage", "Mid", EOMONTH($A61, 0))</f>
        <v>#N/A No price available for MonthlyAverage before 30/01/2015</v>
      </c>
    </row>
    <row r="62" spans="1:12" x14ac:dyDescent="0.3">
      <c r="A62" s="124">
        <v>35643</v>
      </c>
      <c r="B62" s="133" t="str">
        <f>_xll.GetPrice(B$2, "MonthlyAverage", "Mid", EOMONTH($A62, 0))</f>
        <v>#N/A No price available for MonthlyAverage before 28/02/2005</v>
      </c>
      <c r="C62" s="151" t="str">
        <f>_xll.GetPrice(C$2, "MonthlyAverage", "Mid", EOMONTH($A62, 0))</f>
        <v>#N/A No price available for MonthlyAverage before 29/09/2017</v>
      </c>
      <c r="D62" s="151" t="str">
        <f>_xll.GetPrice(D$2, "MonthlyAverage", "Mid", EOMONTH($A62, 0))</f>
        <v>#N/A No price available for MonthlyAverage before 28/02/2005</v>
      </c>
      <c r="E62" s="151" t="str">
        <f>_xll.GetPrice(E$2, "MonthlyAverage", "Mid", EOMONTH($A62, 0))</f>
        <v>#N/A No price available for MonthlyAverage before 28/11/2003</v>
      </c>
      <c r="F62" s="151" t="str">
        <f>_xll.GetPrice(F$2, "MonthlyAverage", "Mid", EOMONTH($A62, 0))</f>
        <v>#N/A No price available for MonthlyAverage before 28/11/2003</v>
      </c>
      <c r="G62" s="127" t="e">
        <f t="shared" si="3"/>
        <v>#VALUE!</v>
      </c>
      <c r="H62" s="151">
        <f>_xll.GetPrice(H$2, "MonthlyAverage", "Mid", EOMONTH($A62, 0))</f>
        <v>132.5</v>
      </c>
      <c r="I62" s="127" t="e">
        <f t="shared" si="4"/>
        <v>#VALUE!</v>
      </c>
      <c r="J62" s="151">
        <f>_xll.GetPrice(J$2, "MonthlyAverage", "Mid", EOMONTH($A62, 0))</f>
        <v>132.5</v>
      </c>
      <c r="K62" s="127">
        <f t="shared" si="5"/>
        <v>0</v>
      </c>
      <c r="L62" s="151" t="str">
        <f>_xll.GetPrice(L$2, "MonthlyAverage", "Mid", EOMONTH($A62, 0))</f>
        <v>#N/A No price available for MonthlyAverage before 30/01/2015</v>
      </c>
    </row>
    <row r="63" spans="1:12" x14ac:dyDescent="0.3">
      <c r="A63" s="124">
        <v>35674</v>
      </c>
      <c r="B63" s="133" t="str">
        <f>_xll.GetPrice(B$2, "MonthlyAverage", "Mid", EOMONTH($A63, 0))</f>
        <v>#N/A No price available for MonthlyAverage before 28/02/2005</v>
      </c>
      <c r="C63" s="151" t="str">
        <f>_xll.GetPrice(C$2, "MonthlyAverage", "Mid", EOMONTH($A63, 0))</f>
        <v>#N/A No price available for MonthlyAverage before 29/09/2017</v>
      </c>
      <c r="D63" s="151" t="str">
        <f>_xll.GetPrice(D$2, "MonthlyAverage", "Mid", EOMONTH($A63, 0))</f>
        <v>#N/A No price available for MonthlyAverage before 28/02/2005</v>
      </c>
      <c r="E63" s="151" t="str">
        <f>_xll.GetPrice(E$2, "MonthlyAverage", "Mid", EOMONTH($A63, 0))</f>
        <v>#N/A No price available for MonthlyAverage before 28/11/2003</v>
      </c>
      <c r="F63" s="151" t="str">
        <f>_xll.GetPrice(F$2, "MonthlyAverage", "Mid", EOMONTH($A63, 0))</f>
        <v>#N/A No price available for MonthlyAverage before 28/11/2003</v>
      </c>
      <c r="G63" s="127" t="e">
        <f t="shared" si="3"/>
        <v>#VALUE!</v>
      </c>
      <c r="H63" s="151">
        <f>_xll.GetPrice(H$2, "MonthlyAverage", "Mid", EOMONTH($A63, 0))</f>
        <v>132.5</v>
      </c>
      <c r="I63" s="127" t="e">
        <f t="shared" si="4"/>
        <v>#VALUE!</v>
      </c>
      <c r="J63" s="151">
        <f>_xll.GetPrice(J$2, "MonthlyAverage", "Mid", EOMONTH($A63, 0))</f>
        <v>132.5</v>
      </c>
      <c r="K63" s="127">
        <f t="shared" si="5"/>
        <v>0</v>
      </c>
      <c r="L63" s="151" t="str">
        <f>_xll.GetPrice(L$2, "MonthlyAverage", "Mid", EOMONTH($A63, 0))</f>
        <v>#N/A No price available for MonthlyAverage before 30/01/2015</v>
      </c>
    </row>
    <row r="64" spans="1:12" x14ac:dyDescent="0.3">
      <c r="A64" s="124">
        <v>35704</v>
      </c>
      <c r="B64" s="133" t="str">
        <f>_xll.GetPrice(B$2, "MonthlyAverage", "Mid", EOMONTH($A64, 0))</f>
        <v>#N/A No price available for MonthlyAverage before 28/02/2005</v>
      </c>
      <c r="C64" s="151" t="str">
        <f>_xll.GetPrice(C$2, "MonthlyAverage", "Mid", EOMONTH($A64, 0))</f>
        <v>#N/A No price available for MonthlyAverage before 29/09/2017</v>
      </c>
      <c r="D64" s="151" t="str">
        <f>_xll.GetPrice(D$2, "MonthlyAverage", "Mid", EOMONTH($A64, 0))</f>
        <v>#N/A No price available for MonthlyAverage before 28/02/2005</v>
      </c>
      <c r="E64" s="151" t="str">
        <f>_xll.GetPrice(E$2, "MonthlyAverage", "Mid", EOMONTH($A64, 0))</f>
        <v>#N/A No price available for MonthlyAverage before 28/11/2003</v>
      </c>
      <c r="F64" s="151" t="str">
        <f>_xll.GetPrice(F$2, "MonthlyAverage", "Mid", EOMONTH($A64, 0))</f>
        <v>#N/A No price available for MonthlyAverage before 28/11/2003</v>
      </c>
      <c r="G64" s="127" t="e">
        <f t="shared" si="3"/>
        <v>#VALUE!</v>
      </c>
      <c r="H64" s="151">
        <f>_xll.GetPrice(H$2, "MonthlyAverage", "Mid", EOMONTH($A64, 0))</f>
        <v>147.5</v>
      </c>
      <c r="I64" s="127" t="e">
        <f t="shared" si="4"/>
        <v>#VALUE!</v>
      </c>
      <c r="J64" s="151">
        <f>_xll.GetPrice(J$2, "MonthlyAverage", "Mid", EOMONTH($A64, 0))</f>
        <v>147.5</v>
      </c>
      <c r="K64" s="127">
        <f t="shared" si="5"/>
        <v>0</v>
      </c>
      <c r="L64" s="151" t="str">
        <f>_xll.GetPrice(L$2, "MonthlyAverage", "Mid", EOMONTH($A64, 0))</f>
        <v>#N/A No price available for MonthlyAverage before 30/01/2015</v>
      </c>
    </row>
    <row r="65" spans="1:12" x14ac:dyDescent="0.3">
      <c r="A65" s="124">
        <v>35735</v>
      </c>
      <c r="B65" s="133" t="str">
        <f>_xll.GetPrice(B$2, "MonthlyAverage", "Mid", EOMONTH($A65, 0))</f>
        <v>#N/A No price available for MonthlyAverage before 28/02/2005</v>
      </c>
      <c r="C65" s="151" t="str">
        <f>_xll.GetPrice(C$2, "MonthlyAverage", "Mid", EOMONTH($A65, 0))</f>
        <v>#N/A No price available for MonthlyAverage before 29/09/2017</v>
      </c>
      <c r="D65" s="151" t="str">
        <f>_xll.GetPrice(D$2, "MonthlyAverage", "Mid", EOMONTH($A65, 0))</f>
        <v>#N/A No price available for MonthlyAverage before 28/02/2005</v>
      </c>
      <c r="E65" s="151" t="str">
        <f>_xll.GetPrice(E$2, "MonthlyAverage", "Mid", EOMONTH($A65, 0))</f>
        <v>#N/A No price available for MonthlyAverage before 28/11/2003</v>
      </c>
      <c r="F65" s="151" t="str">
        <f>_xll.GetPrice(F$2, "MonthlyAverage", "Mid", EOMONTH($A65, 0))</f>
        <v>#N/A No price available for MonthlyAverage before 28/11/2003</v>
      </c>
      <c r="G65" s="127" t="e">
        <f t="shared" si="3"/>
        <v>#VALUE!</v>
      </c>
      <c r="H65" s="151">
        <f>_xll.GetPrice(H$2, "MonthlyAverage", "Mid", EOMONTH($A65, 0))</f>
        <v>147.5</v>
      </c>
      <c r="I65" s="127" t="e">
        <f t="shared" si="4"/>
        <v>#VALUE!</v>
      </c>
      <c r="J65" s="151">
        <f>_xll.GetPrice(J$2, "MonthlyAverage", "Mid", EOMONTH($A65, 0))</f>
        <v>147.5</v>
      </c>
      <c r="K65" s="127">
        <f t="shared" si="5"/>
        <v>0</v>
      </c>
      <c r="L65" s="151" t="str">
        <f>_xll.GetPrice(L$2, "MonthlyAverage", "Mid", EOMONTH($A65, 0))</f>
        <v>#N/A No price available for MonthlyAverage before 30/01/2015</v>
      </c>
    </row>
    <row r="66" spans="1:12" x14ac:dyDescent="0.3">
      <c r="A66" s="124">
        <v>35765</v>
      </c>
      <c r="B66" s="133" t="str">
        <f>_xll.GetPrice(B$2, "MonthlyAverage", "Mid", EOMONTH($A66, 0))</f>
        <v>#N/A No price available for MonthlyAverage before 28/02/2005</v>
      </c>
      <c r="C66" s="151" t="str">
        <f>_xll.GetPrice(C$2, "MonthlyAverage", "Mid", EOMONTH($A66, 0))</f>
        <v>#N/A No price available for MonthlyAverage before 29/09/2017</v>
      </c>
      <c r="D66" s="151" t="str">
        <f>_xll.GetPrice(D$2, "MonthlyAverage", "Mid", EOMONTH($A66, 0))</f>
        <v>#N/A No price available for MonthlyAverage before 28/02/2005</v>
      </c>
      <c r="E66" s="151" t="str">
        <f>_xll.GetPrice(E$2, "MonthlyAverage", "Mid", EOMONTH($A66, 0))</f>
        <v>#N/A No price available for MonthlyAverage before 28/11/2003</v>
      </c>
      <c r="F66" s="151" t="str">
        <f>_xll.GetPrice(F$2, "MonthlyAverage", "Mid", EOMONTH($A66, 0))</f>
        <v>#N/A No price available for MonthlyAverage before 28/11/2003</v>
      </c>
      <c r="G66" s="127" t="e">
        <f t="shared" si="3"/>
        <v>#VALUE!</v>
      </c>
      <c r="H66" s="151">
        <f>_xll.GetPrice(H$2, "MonthlyAverage", "Mid", EOMONTH($A66, 0))</f>
        <v>147.5</v>
      </c>
      <c r="I66" s="127" t="e">
        <f t="shared" si="4"/>
        <v>#VALUE!</v>
      </c>
      <c r="J66" s="151">
        <f>_xll.GetPrice(J$2, "MonthlyAverage", "Mid", EOMONTH($A66, 0))</f>
        <v>147.5</v>
      </c>
      <c r="K66" s="127">
        <f t="shared" si="5"/>
        <v>0</v>
      </c>
      <c r="L66" s="151" t="str">
        <f>_xll.GetPrice(L$2, "MonthlyAverage", "Mid", EOMONTH($A66, 0))</f>
        <v>#N/A No price available for MonthlyAverage before 30/01/2015</v>
      </c>
    </row>
    <row r="67" spans="1:12" x14ac:dyDescent="0.3">
      <c r="A67" s="124">
        <v>35796</v>
      </c>
      <c r="B67" s="133" t="str">
        <f>_xll.GetPrice(B$2, "MonthlyAverage", "Mid", EOMONTH($A67, 0))</f>
        <v>#N/A No price available for MonthlyAverage before 28/02/2005</v>
      </c>
      <c r="C67" s="151" t="str">
        <f>_xll.GetPrice(C$2, "MonthlyAverage", "Mid", EOMONTH($A67, 0))</f>
        <v>#N/A No price available for MonthlyAverage before 29/09/2017</v>
      </c>
      <c r="D67" s="151" t="str">
        <f>_xll.GetPrice(D$2, "MonthlyAverage", "Mid", EOMONTH($A67, 0))</f>
        <v>#N/A No price available for MonthlyAverage before 28/02/2005</v>
      </c>
      <c r="E67" s="151" t="str">
        <f>_xll.GetPrice(E$2, "MonthlyAverage", "Mid", EOMONTH($A67, 0))</f>
        <v>#N/A No price available for MonthlyAverage before 28/11/2003</v>
      </c>
      <c r="F67" s="151" t="str">
        <f>_xll.GetPrice(F$2, "MonthlyAverage", "Mid", EOMONTH($A67, 0))</f>
        <v>#N/A No price available for MonthlyAverage before 28/11/2003</v>
      </c>
      <c r="G67" s="127" t="e">
        <f t="shared" si="3"/>
        <v>#VALUE!</v>
      </c>
      <c r="H67" s="151">
        <f>_xll.GetPrice(H$2, "MonthlyAverage", "Mid", EOMONTH($A67, 0))</f>
        <v>147.5</v>
      </c>
      <c r="I67" s="127" t="e">
        <f t="shared" si="4"/>
        <v>#VALUE!</v>
      </c>
      <c r="J67" s="151">
        <f>_xll.GetPrice(J$2, "MonthlyAverage", "Mid", EOMONTH($A67, 0))</f>
        <v>147.5</v>
      </c>
      <c r="K67" s="127">
        <f t="shared" si="5"/>
        <v>0</v>
      </c>
      <c r="L67" s="151" t="str">
        <f>_xll.GetPrice(L$2, "MonthlyAverage", "Mid", EOMONTH($A67, 0))</f>
        <v>#N/A No price available for MonthlyAverage before 30/01/2015</v>
      </c>
    </row>
    <row r="68" spans="1:12" x14ac:dyDescent="0.3">
      <c r="A68" s="124">
        <v>35827</v>
      </c>
      <c r="B68" s="133" t="str">
        <f>_xll.GetPrice(B$2, "MonthlyAverage", "Mid", EOMONTH($A68, 0))</f>
        <v>#N/A No price available for MonthlyAverage before 28/02/2005</v>
      </c>
      <c r="C68" s="151" t="str">
        <f>_xll.GetPrice(C$2, "MonthlyAverage", "Mid", EOMONTH($A68, 0))</f>
        <v>#N/A No price available for MonthlyAverage before 29/09/2017</v>
      </c>
      <c r="D68" s="151" t="str">
        <f>_xll.GetPrice(D$2, "MonthlyAverage", "Mid", EOMONTH($A68, 0))</f>
        <v>#N/A No price available for MonthlyAverage before 28/02/2005</v>
      </c>
      <c r="E68" s="151" t="str">
        <f>_xll.GetPrice(E$2, "MonthlyAverage", "Mid", EOMONTH($A68, 0))</f>
        <v>#N/A No price available for MonthlyAverage before 28/11/2003</v>
      </c>
      <c r="F68" s="151" t="str">
        <f>_xll.GetPrice(F$2, "MonthlyAverage", "Mid", EOMONTH($A68, 0))</f>
        <v>#N/A No price available for MonthlyAverage before 28/11/2003</v>
      </c>
      <c r="G68" s="127" t="e">
        <f t="shared" si="3"/>
        <v>#VALUE!</v>
      </c>
      <c r="H68" s="151">
        <f>_xll.GetPrice(H$2, "MonthlyAverage", "Mid", EOMONTH($A68, 0))</f>
        <v>145.63</v>
      </c>
      <c r="I68" s="127" t="e">
        <f t="shared" si="4"/>
        <v>#VALUE!</v>
      </c>
      <c r="J68" s="151">
        <f>_xll.GetPrice(J$2, "MonthlyAverage", "Mid", EOMONTH($A68, 0))</f>
        <v>145.63</v>
      </c>
      <c r="K68" s="127">
        <f t="shared" si="5"/>
        <v>0</v>
      </c>
      <c r="L68" s="151" t="str">
        <f>_xll.GetPrice(L$2, "MonthlyAverage", "Mid", EOMONTH($A68, 0))</f>
        <v>#N/A No price available for MonthlyAverage before 30/01/2015</v>
      </c>
    </row>
    <row r="69" spans="1:12" x14ac:dyDescent="0.3">
      <c r="A69" s="124">
        <v>35855</v>
      </c>
      <c r="B69" s="133" t="str">
        <f>_xll.GetPrice(B$2, "MonthlyAverage", "Mid", EOMONTH($A69, 0))</f>
        <v>#N/A No price available for MonthlyAverage before 28/02/2005</v>
      </c>
      <c r="C69" s="151" t="str">
        <f>_xll.GetPrice(C$2, "MonthlyAverage", "Mid", EOMONTH($A69, 0))</f>
        <v>#N/A No price available for MonthlyAverage before 29/09/2017</v>
      </c>
      <c r="D69" s="151" t="str">
        <f>_xll.GetPrice(D$2, "MonthlyAverage", "Mid", EOMONTH($A69, 0))</f>
        <v>#N/A No price available for MonthlyAverage before 28/02/2005</v>
      </c>
      <c r="E69" s="151" t="str">
        <f>_xll.GetPrice(E$2, "MonthlyAverage", "Mid", EOMONTH($A69, 0))</f>
        <v>#N/A No price available for MonthlyAverage before 28/11/2003</v>
      </c>
      <c r="F69" s="151" t="str">
        <f>_xll.GetPrice(F$2, "MonthlyAverage", "Mid", EOMONTH($A69, 0))</f>
        <v>#N/A No price available for MonthlyAverage before 28/11/2003</v>
      </c>
      <c r="G69" s="127" t="e">
        <f t="shared" si="3"/>
        <v>#VALUE!</v>
      </c>
      <c r="H69" s="151">
        <f>_xll.GetPrice(H$2, "MonthlyAverage", "Mid", EOMONTH($A69, 0))</f>
        <v>140</v>
      </c>
      <c r="I69" s="127" t="e">
        <f t="shared" si="4"/>
        <v>#VALUE!</v>
      </c>
      <c r="J69" s="151">
        <f>_xll.GetPrice(J$2, "MonthlyAverage", "Mid", EOMONTH($A69, 0))</f>
        <v>140</v>
      </c>
      <c r="K69" s="127">
        <f t="shared" si="5"/>
        <v>0</v>
      </c>
      <c r="L69" s="151" t="str">
        <f>_xll.GetPrice(L$2, "MonthlyAverage", "Mid", EOMONTH($A69, 0))</f>
        <v>#N/A No price available for MonthlyAverage before 30/01/2015</v>
      </c>
    </row>
    <row r="70" spans="1:12" x14ac:dyDescent="0.3">
      <c r="A70" s="124">
        <v>35886</v>
      </c>
      <c r="B70" s="133" t="str">
        <f>_xll.GetPrice(B$2, "MonthlyAverage", "Mid", EOMONTH($A70, 0))</f>
        <v>#N/A No price available for MonthlyAverage before 28/02/2005</v>
      </c>
      <c r="C70" s="151" t="str">
        <f>_xll.GetPrice(C$2, "MonthlyAverage", "Mid", EOMONTH($A70, 0))</f>
        <v>#N/A No price available for MonthlyAverage before 29/09/2017</v>
      </c>
      <c r="D70" s="151" t="str">
        <f>_xll.GetPrice(D$2, "MonthlyAverage", "Mid", EOMONTH($A70, 0))</f>
        <v>#N/A No price available for MonthlyAverage before 28/02/2005</v>
      </c>
      <c r="E70" s="151" t="str">
        <f>_xll.GetPrice(E$2, "MonthlyAverage", "Mid", EOMONTH($A70, 0))</f>
        <v>#N/A No price available for MonthlyAverage before 28/11/2003</v>
      </c>
      <c r="F70" s="151" t="str">
        <f>_xll.GetPrice(F$2, "MonthlyAverage", "Mid", EOMONTH($A70, 0))</f>
        <v>#N/A No price available for MonthlyAverage before 28/11/2003</v>
      </c>
      <c r="G70" s="127" t="e">
        <f t="shared" si="3"/>
        <v>#VALUE!</v>
      </c>
      <c r="H70" s="151">
        <f>_xll.GetPrice(H$2, "MonthlyAverage", "Mid", EOMONTH($A70, 0))</f>
        <v>130</v>
      </c>
      <c r="I70" s="127" t="e">
        <f t="shared" si="4"/>
        <v>#VALUE!</v>
      </c>
      <c r="J70" s="151">
        <f>_xll.GetPrice(J$2, "MonthlyAverage", "Mid", EOMONTH($A70, 0))</f>
        <v>130</v>
      </c>
      <c r="K70" s="127">
        <f t="shared" si="5"/>
        <v>0</v>
      </c>
      <c r="L70" s="151" t="str">
        <f>_xll.GetPrice(L$2, "MonthlyAverage", "Mid", EOMONTH($A70, 0))</f>
        <v>#N/A No price available for MonthlyAverage before 30/01/2015</v>
      </c>
    </row>
    <row r="71" spans="1:12" x14ac:dyDescent="0.3">
      <c r="A71" s="124">
        <v>35916</v>
      </c>
      <c r="B71" s="133" t="str">
        <f>_xll.GetPrice(B$2, "MonthlyAverage", "Mid", EOMONTH($A71, 0))</f>
        <v>#N/A No price available for MonthlyAverage before 28/02/2005</v>
      </c>
      <c r="C71" s="151" t="str">
        <f>_xll.GetPrice(C$2, "MonthlyAverage", "Mid", EOMONTH($A71, 0))</f>
        <v>#N/A No price available for MonthlyAverage before 29/09/2017</v>
      </c>
      <c r="D71" s="151" t="str">
        <f>_xll.GetPrice(D$2, "MonthlyAverage", "Mid", EOMONTH($A71, 0))</f>
        <v>#N/A No price available for MonthlyAverage before 28/02/2005</v>
      </c>
      <c r="E71" s="151" t="str">
        <f>_xll.GetPrice(E$2, "MonthlyAverage", "Mid", EOMONTH($A71, 0))</f>
        <v>#N/A No price available for MonthlyAverage before 28/11/2003</v>
      </c>
      <c r="F71" s="151" t="str">
        <f>_xll.GetPrice(F$2, "MonthlyAverage", "Mid", EOMONTH($A71, 0))</f>
        <v>#N/A No price available for MonthlyAverage before 28/11/2003</v>
      </c>
      <c r="G71" s="127" t="e">
        <f t="shared" si="3"/>
        <v>#VALUE!</v>
      </c>
      <c r="H71" s="151">
        <f>_xll.GetPrice(H$2, "MonthlyAverage", "Mid", EOMONTH($A71, 0))</f>
        <v>130</v>
      </c>
      <c r="I71" s="127" t="e">
        <f t="shared" si="4"/>
        <v>#VALUE!</v>
      </c>
      <c r="J71" s="151">
        <f>_xll.GetPrice(J$2, "MonthlyAverage", "Mid", EOMONTH($A71, 0))</f>
        <v>130</v>
      </c>
      <c r="K71" s="127">
        <f t="shared" si="5"/>
        <v>0</v>
      </c>
      <c r="L71" s="151" t="str">
        <f>_xll.GetPrice(L$2, "MonthlyAverage", "Mid", EOMONTH($A71, 0))</f>
        <v>#N/A No price available for MonthlyAverage before 30/01/2015</v>
      </c>
    </row>
    <row r="72" spans="1:12" x14ac:dyDescent="0.3">
      <c r="A72" s="124">
        <v>35947</v>
      </c>
      <c r="B72" s="133" t="str">
        <f>_xll.GetPrice(B$2, "MonthlyAverage", "Mid", EOMONTH($A72, 0))</f>
        <v>#N/A No price available for MonthlyAverage before 28/02/2005</v>
      </c>
      <c r="C72" s="151" t="str">
        <f>_xll.GetPrice(C$2, "MonthlyAverage", "Mid", EOMONTH($A72, 0))</f>
        <v>#N/A No price available for MonthlyAverage before 29/09/2017</v>
      </c>
      <c r="D72" s="151" t="str">
        <f>_xll.GetPrice(D$2, "MonthlyAverage", "Mid", EOMONTH($A72, 0))</f>
        <v>#N/A No price available for MonthlyAverage before 28/02/2005</v>
      </c>
      <c r="E72" s="151" t="str">
        <f>_xll.GetPrice(E$2, "MonthlyAverage", "Mid", EOMONTH($A72, 0))</f>
        <v>#N/A No price available for MonthlyAverage before 28/11/2003</v>
      </c>
      <c r="F72" s="151" t="str">
        <f>_xll.GetPrice(F$2, "MonthlyAverage", "Mid", EOMONTH($A72, 0))</f>
        <v>#N/A No price available for MonthlyAverage before 28/11/2003</v>
      </c>
      <c r="G72" s="127" t="e">
        <f t="shared" si="3"/>
        <v>#VALUE!</v>
      </c>
      <c r="H72" s="151">
        <f>_xll.GetPrice(H$2, "MonthlyAverage", "Mid", EOMONTH($A72, 0))</f>
        <v>123</v>
      </c>
      <c r="I72" s="127" t="e">
        <f t="shared" si="4"/>
        <v>#VALUE!</v>
      </c>
      <c r="J72" s="151">
        <f>_xll.GetPrice(J$2, "MonthlyAverage", "Mid", EOMONTH($A72, 0))</f>
        <v>123</v>
      </c>
      <c r="K72" s="127">
        <f t="shared" si="5"/>
        <v>0</v>
      </c>
      <c r="L72" s="151" t="str">
        <f>_xll.GetPrice(L$2, "MonthlyAverage", "Mid", EOMONTH($A72, 0))</f>
        <v>#N/A No price available for MonthlyAverage before 30/01/2015</v>
      </c>
    </row>
    <row r="73" spans="1:12" x14ac:dyDescent="0.3">
      <c r="A73" s="124">
        <v>35977</v>
      </c>
      <c r="B73" s="133" t="str">
        <f>_xll.GetPrice(B$2, "MonthlyAverage", "Mid", EOMONTH($A73, 0))</f>
        <v>#N/A No price available for MonthlyAverage before 28/02/2005</v>
      </c>
      <c r="C73" s="151" t="str">
        <f>_xll.GetPrice(C$2, "MonthlyAverage", "Mid", EOMONTH($A73, 0))</f>
        <v>#N/A No price available for MonthlyAverage before 29/09/2017</v>
      </c>
      <c r="D73" s="151" t="str">
        <f>_xll.GetPrice(D$2, "MonthlyAverage", "Mid", EOMONTH($A73, 0))</f>
        <v>#N/A No price available for MonthlyAverage before 28/02/2005</v>
      </c>
      <c r="E73" s="151" t="str">
        <f>_xll.GetPrice(E$2, "MonthlyAverage", "Mid", EOMONTH($A73, 0))</f>
        <v>#N/A No price available for MonthlyAverage before 28/11/2003</v>
      </c>
      <c r="F73" s="151" t="str">
        <f>_xll.GetPrice(F$2, "MonthlyAverage", "Mid", EOMONTH($A73, 0))</f>
        <v>#N/A No price available for MonthlyAverage before 28/11/2003</v>
      </c>
      <c r="G73" s="127" t="e">
        <f t="shared" ref="G73:G96" si="6">F73-E73</f>
        <v>#VALUE!</v>
      </c>
      <c r="H73" s="151">
        <f>_xll.GetPrice(H$2, "MonthlyAverage", "Mid", EOMONTH($A73, 0))</f>
        <v>123</v>
      </c>
      <c r="I73" s="127" t="e">
        <f t="shared" ref="I73:I96" si="7">H73-E73</f>
        <v>#VALUE!</v>
      </c>
      <c r="J73" s="151">
        <f>_xll.GetPrice(J$2, "MonthlyAverage", "Mid", EOMONTH($A73, 0))</f>
        <v>123</v>
      </c>
      <c r="K73" s="127">
        <f t="shared" ref="K73:K96" si="8">J73-H73</f>
        <v>0</v>
      </c>
      <c r="L73" s="151" t="str">
        <f>_xll.GetPrice(L$2, "MonthlyAverage", "Mid", EOMONTH($A73, 0))</f>
        <v>#N/A No price available for MonthlyAverage before 30/01/2015</v>
      </c>
    </row>
    <row r="74" spans="1:12" x14ac:dyDescent="0.3">
      <c r="A74" s="124">
        <v>36008</v>
      </c>
      <c r="B74" s="133" t="str">
        <f>_xll.GetPrice(B$2, "MonthlyAverage", "Mid", EOMONTH($A74, 0))</f>
        <v>#N/A No price available for MonthlyAverage before 28/02/2005</v>
      </c>
      <c r="C74" s="151" t="str">
        <f>_xll.GetPrice(C$2, "MonthlyAverage", "Mid", EOMONTH($A74, 0))</f>
        <v>#N/A No price available for MonthlyAverage before 29/09/2017</v>
      </c>
      <c r="D74" s="151" t="str">
        <f>_xll.GetPrice(D$2, "MonthlyAverage", "Mid", EOMONTH($A74, 0))</f>
        <v>#N/A No price available for MonthlyAverage before 28/02/2005</v>
      </c>
      <c r="E74" s="151" t="str">
        <f>_xll.GetPrice(E$2, "MonthlyAverage", "Mid", EOMONTH($A74, 0))</f>
        <v>#N/A No price available for MonthlyAverage before 28/11/2003</v>
      </c>
      <c r="F74" s="151" t="str">
        <f>_xll.GetPrice(F$2, "MonthlyAverage", "Mid", EOMONTH($A74, 0))</f>
        <v>#N/A No price available for MonthlyAverage before 28/11/2003</v>
      </c>
      <c r="G74" s="127" t="e">
        <f t="shared" si="6"/>
        <v>#VALUE!</v>
      </c>
      <c r="H74" s="151">
        <f>_xll.GetPrice(H$2, "MonthlyAverage", "Mid", EOMONTH($A74, 0))</f>
        <v>123</v>
      </c>
      <c r="I74" s="127" t="e">
        <f t="shared" si="7"/>
        <v>#VALUE!</v>
      </c>
      <c r="J74" s="151">
        <f>_xll.GetPrice(J$2, "MonthlyAverage", "Mid", EOMONTH($A74, 0))</f>
        <v>123</v>
      </c>
      <c r="K74" s="127">
        <f t="shared" si="8"/>
        <v>0</v>
      </c>
      <c r="L74" s="151" t="str">
        <f>_xll.GetPrice(L$2, "MonthlyAverage", "Mid", EOMONTH($A74, 0))</f>
        <v>#N/A No price available for MonthlyAverage before 30/01/2015</v>
      </c>
    </row>
    <row r="75" spans="1:12" x14ac:dyDescent="0.3">
      <c r="A75" s="124">
        <v>36039</v>
      </c>
      <c r="B75" s="133" t="str">
        <f>_xll.GetPrice(B$2, "MonthlyAverage", "Mid", EOMONTH($A75, 0))</f>
        <v>#N/A No price available for MonthlyAverage before 28/02/2005</v>
      </c>
      <c r="C75" s="151" t="str">
        <f>_xll.GetPrice(C$2, "MonthlyAverage", "Mid", EOMONTH($A75, 0))</f>
        <v>#N/A No price available for MonthlyAverage before 29/09/2017</v>
      </c>
      <c r="D75" s="151" t="str">
        <f>_xll.GetPrice(D$2, "MonthlyAverage", "Mid", EOMONTH($A75, 0))</f>
        <v>#N/A No price available for MonthlyAverage before 28/02/2005</v>
      </c>
      <c r="E75" s="151" t="str">
        <f>_xll.GetPrice(E$2, "MonthlyAverage", "Mid", EOMONTH($A75, 0))</f>
        <v>#N/A No price available for MonthlyAverage before 28/11/2003</v>
      </c>
      <c r="F75" s="151" t="str">
        <f>_xll.GetPrice(F$2, "MonthlyAverage", "Mid", EOMONTH($A75, 0))</f>
        <v>#N/A No price available for MonthlyAverage before 28/11/2003</v>
      </c>
      <c r="G75" s="127" t="e">
        <f t="shared" si="6"/>
        <v>#VALUE!</v>
      </c>
      <c r="H75" s="151">
        <f>_xll.GetPrice(H$2, "MonthlyAverage", "Mid", EOMONTH($A75, 0))</f>
        <v>110</v>
      </c>
      <c r="I75" s="127" t="e">
        <f t="shared" si="7"/>
        <v>#VALUE!</v>
      </c>
      <c r="J75" s="151">
        <f>_xll.GetPrice(J$2, "MonthlyAverage", "Mid", EOMONTH($A75, 0))</f>
        <v>110</v>
      </c>
      <c r="K75" s="127">
        <f t="shared" si="8"/>
        <v>0</v>
      </c>
      <c r="L75" s="151" t="str">
        <f>_xll.GetPrice(L$2, "MonthlyAverage", "Mid", EOMONTH($A75, 0))</f>
        <v>#N/A No price available for MonthlyAverage before 30/01/2015</v>
      </c>
    </row>
    <row r="76" spans="1:12" x14ac:dyDescent="0.3">
      <c r="A76" s="124">
        <v>36069</v>
      </c>
      <c r="B76" s="133" t="str">
        <f>_xll.GetPrice(B$2, "MonthlyAverage", "Mid", EOMONTH($A76, 0))</f>
        <v>#N/A No price available for MonthlyAverage before 28/02/2005</v>
      </c>
      <c r="C76" s="151" t="str">
        <f>_xll.GetPrice(C$2, "MonthlyAverage", "Mid", EOMONTH($A76, 0))</f>
        <v>#N/A No price available for MonthlyAverage before 29/09/2017</v>
      </c>
      <c r="D76" s="151" t="str">
        <f>_xll.GetPrice(D$2, "MonthlyAverage", "Mid", EOMONTH($A76, 0))</f>
        <v>#N/A No price available for MonthlyAverage before 28/02/2005</v>
      </c>
      <c r="E76" s="151" t="str">
        <f>_xll.GetPrice(E$2, "MonthlyAverage", "Mid", EOMONTH($A76, 0))</f>
        <v>#N/A No price available for MonthlyAverage before 28/11/2003</v>
      </c>
      <c r="F76" s="151" t="str">
        <f>_xll.GetPrice(F$2, "MonthlyAverage", "Mid", EOMONTH($A76, 0))</f>
        <v>#N/A No price available for MonthlyAverage before 28/11/2003</v>
      </c>
      <c r="G76" s="127" t="e">
        <f t="shared" si="6"/>
        <v>#VALUE!</v>
      </c>
      <c r="H76" s="151">
        <f>_xll.GetPrice(H$2, "MonthlyAverage", "Mid", EOMONTH($A76, 0))</f>
        <v>110</v>
      </c>
      <c r="I76" s="127" t="e">
        <f t="shared" si="7"/>
        <v>#VALUE!</v>
      </c>
      <c r="J76" s="151">
        <f>_xll.GetPrice(J$2, "MonthlyAverage", "Mid", EOMONTH($A76, 0))</f>
        <v>110</v>
      </c>
      <c r="K76" s="127">
        <f t="shared" si="8"/>
        <v>0</v>
      </c>
      <c r="L76" s="151" t="str">
        <f>_xll.GetPrice(L$2, "MonthlyAverage", "Mid", EOMONTH($A76, 0))</f>
        <v>#N/A No price available for MonthlyAverage before 30/01/2015</v>
      </c>
    </row>
    <row r="77" spans="1:12" x14ac:dyDescent="0.3">
      <c r="A77" s="124">
        <v>36100</v>
      </c>
      <c r="B77" s="133" t="str">
        <f>_xll.GetPrice(B$2, "MonthlyAverage", "Mid", EOMONTH($A77, 0))</f>
        <v>#N/A No price available for MonthlyAverage before 28/02/2005</v>
      </c>
      <c r="C77" s="151" t="str">
        <f>_xll.GetPrice(C$2, "MonthlyAverage", "Mid", EOMONTH($A77, 0))</f>
        <v>#N/A No price available for MonthlyAverage before 29/09/2017</v>
      </c>
      <c r="D77" s="151" t="str">
        <f>_xll.GetPrice(D$2, "MonthlyAverage", "Mid", EOMONTH($A77, 0))</f>
        <v>#N/A No price available for MonthlyAverage before 28/02/2005</v>
      </c>
      <c r="E77" s="151" t="str">
        <f>_xll.GetPrice(E$2, "MonthlyAverage", "Mid", EOMONTH($A77, 0))</f>
        <v>#N/A No price available for MonthlyAverage before 28/11/2003</v>
      </c>
      <c r="F77" s="151" t="str">
        <f>_xll.GetPrice(F$2, "MonthlyAverage", "Mid", EOMONTH($A77, 0))</f>
        <v>#N/A No price available for MonthlyAverage before 28/11/2003</v>
      </c>
      <c r="G77" s="127" t="e">
        <f t="shared" si="6"/>
        <v>#VALUE!</v>
      </c>
      <c r="H77" s="151">
        <f>_xll.GetPrice(H$2, "MonthlyAverage", "Mid", EOMONTH($A77, 0))</f>
        <v>91.25</v>
      </c>
      <c r="I77" s="127" t="e">
        <f t="shared" si="7"/>
        <v>#VALUE!</v>
      </c>
      <c r="J77" s="151">
        <f>_xll.GetPrice(J$2, "MonthlyAverage", "Mid", EOMONTH($A77, 0))</f>
        <v>91.25</v>
      </c>
      <c r="K77" s="127">
        <f t="shared" si="8"/>
        <v>0</v>
      </c>
      <c r="L77" s="151" t="str">
        <f>_xll.GetPrice(L$2, "MonthlyAverage", "Mid", EOMONTH($A77, 0))</f>
        <v>#N/A No price available for MonthlyAverage before 30/01/2015</v>
      </c>
    </row>
    <row r="78" spans="1:12" x14ac:dyDescent="0.3">
      <c r="A78" s="124">
        <v>36130</v>
      </c>
      <c r="B78" s="133" t="str">
        <f>_xll.GetPrice(B$2, "MonthlyAverage", "Mid", EOMONTH($A78, 0))</f>
        <v>#N/A No price available for MonthlyAverage before 28/02/2005</v>
      </c>
      <c r="C78" s="151" t="str">
        <f>_xll.GetPrice(C$2, "MonthlyAverage", "Mid", EOMONTH($A78, 0))</f>
        <v>#N/A No price available for MonthlyAverage before 29/09/2017</v>
      </c>
      <c r="D78" s="151" t="str">
        <f>_xll.GetPrice(D$2, "MonthlyAverage", "Mid", EOMONTH($A78, 0))</f>
        <v>#N/A No price available for MonthlyAverage before 28/02/2005</v>
      </c>
      <c r="E78" s="151" t="str">
        <f>_xll.GetPrice(E$2, "MonthlyAverage", "Mid", EOMONTH($A78, 0))</f>
        <v>#N/A No price available for MonthlyAverage before 28/11/2003</v>
      </c>
      <c r="F78" s="151" t="str">
        <f>_xll.GetPrice(F$2, "MonthlyAverage", "Mid", EOMONTH($A78, 0))</f>
        <v>#N/A No price available for MonthlyAverage before 28/11/2003</v>
      </c>
      <c r="G78" s="127" t="e">
        <f t="shared" si="6"/>
        <v>#VALUE!</v>
      </c>
      <c r="H78" s="151">
        <f>_xll.GetPrice(H$2, "MonthlyAverage", "Mid", EOMONTH($A78, 0))</f>
        <v>85</v>
      </c>
      <c r="I78" s="127" t="e">
        <f t="shared" si="7"/>
        <v>#VALUE!</v>
      </c>
      <c r="J78" s="151">
        <f>_xll.GetPrice(J$2, "MonthlyAverage", "Mid", EOMONTH($A78, 0))</f>
        <v>85</v>
      </c>
      <c r="K78" s="127">
        <f t="shared" si="8"/>
        <v>0</v>
      </c>
      <c r="L78" s="151" t="str">
        <f>_xll.GetPrice(L$2, "MonthlyAverage", "Mid", EOMONTH($A78, 0))</f>
        <v>#N/A No price available for MonthlyAverage before 30/01/2015</v>
      </c>
    </row>
    <row r="79" spans="1:12" x14ac:dyDescent="0.3">
      <c r="A79" s="124">
        <v>36161</v>
      </c>
      <c r="B79" s="133" t="str">
        <f>_xll.GetPrice(B$2, "MonthlyAverage", "Mid", EOMONTH($A79, 0))</f>
        <v>#N/A No price available for MonthlyAverage before 28/02/2005</v>
      </c>
      <c r="C79" s="151" t="str">
        <f>_xll.GetPrice(C$2, "MonthlyAverage", "Mid", EOMONTH($A79, 0))</f>
        <v>#N/A No price available for MonthlyAverage before 29/09/2017</v>
      </c>
      <c r="D79" s="151" t="str">
        <f>_xll.GetPrice(D$2, "MonthlyAverage", "Mid", EOMONTH($A79, 0))</f>
        <v>#N/A No price available for MonthlyAverage before 28/02/2005</v>
      </c>
      <c r="E79" s="151" t="str">
        <f>_xll.GetPrice(E$2, "MonthlyAverage", "Mid", EOMONTH($A79, 0))</f>
        <v>#N/A No price available for MonthlyAverage before 28/11/2003</v>
      </c>
      <c r="F79" s="151" t="str">
        <f>_xll.GetPrice(F$2, "MonthlyAverage", "Mid", EOMONTH($A79, 0))</f>
        <v>#N/A No price available for MonthlyAverage before 28/11/2003</v>
      </c>
      <c r="G79" s="127" t="e">
        <f t="shared" si="6"/>
        <v>#VALUE!</v>
      </c>
      <c r="H79" s="151">
        <f>_xll.GetPrice(H$2, "MonthlyAverage", "Mid", EOMONTH($A79, 0))</f>
        <v>85</v>
      </c>
      <c r="I79" s="127" t="e">
        <f t="shared" si="7"/>
        <v>#VALUE!</v>
      </c>
      <c r="J79" s="151">
        <f>_xll.GetPrice(J$2, "MonthlyAverage", "Mid", EOMONTH($A79, 0))</f>
        <v>85</v>
      </c>
      <c r="K79" s="127">
        <f t="shared" si="8"/>
        <v>0</v>
      </c>
      <c r="L79" s="151" t="str">
        <f>_xll.GetPrice(L$2, "MonthlyAverage", "Mid", EOMONTH($A79, 0))</f>
        <v>#N/A No price available for MonthlyAverage before 30/01/2015</v>
      </c>
    </row>
    <row r="80" spans="1:12" x14ac:dyDescent="0.3">
      <c r="A80" s="124">
        <v>36192</v>
      </c>
      <c r="B80" s="133" t="str">
        <f>_xll.GetPrice(B$2, "MonthlyAverage", "Mid", EOMONTH($A80, 0))</f>
        <v>#N/A No price available for MonthlyAverage before 28/02/2005</v>
      </c>
      <c r="C80" s="151" t="str">
        <f>_xll.GetPrice(C$2, "MonthlyAverage", "Mid", EOMONTH($A80, 0))</f>
        <v>#N/A No price available for MonthlyAverage before 29/09/2017</v>
      </c>
      <c r="D80" s="151" t="str">
        <f>_xll.GetPrice(D$2, "MonthlyAverage", "Mid", EOMONTH($A80, 0))</f>
        <v>#N/A No price available for MonthlyAverage before 28/02/2005</v>
      </c>
      <c r="E80" s="151" t="str">
        <f>_xll.GetPrice(E$2, "MonthlyAverage", "Mid", EOMONTH($A80, 0))</f>
        <v>#N/A No price available for MonthlyAverage before 28/11/2003</v>
      </c>
      <c r="F80" s="151" t="str">
        <f>_xll.GetPrice(F$2, "MonthlyAverage", "Mid", EOMONTH($A80, 0))</f>
        <v>#N/A No price available for MonthlyAverage before 28/11/2003</v>
      </c>
      <c r="G80" s="127" t="e">
        <f t="shared" si="6"/>
        <v>#VALUE!</v>
      </c>
      <c r="H80" s="151">
        <f>_xll.GetPrice(H$2, "MonthlyAverage", "Mid", EOMONTH($A80, 0))</f>
        <v>85</v>
      </c>
      <c r="I80" s="127" t="e">
        <f t="shared" si="7"/>
        <v>#VALUE!</v>
      </c>
      <c r="J80" s="151">
        <f>_xll.GetPrice(J$2, "MonthlyAverage", "Mid", EOMONTH($A80, 0))</f>
        <v>85</v>
      </c>
      <c r="K80" s="127">
        <f t="shared" si="8"/>
        <v>0</v>
      </c>
      <c r="L80" s="151" t="str">
        <f>_xll.GetPrice(L$2, "MonthlyAverage", "Mid", EOMONTH($A80, 0))</f>
        <v>#N/A No price available for MonthlyAverage before 30/01/2015</v>
      </c>
    </row>
    <row r="81" spans="1:12" x14ac:dyDescent="0.3">
      <c r="A81" s="124">
        <v>36220</v>
      </c>
      <c r="B81" s="133" t="str">
        <f>_xll.GetPrice(B$2, "MonthlyAverage", "Mid", EOMONTH($A81, 0))</f>
        <v>#N/A No price available for MonthlyAverage before 28/02/2005</v>
      </c>
      <c r="C81" s="151" t="str">
        <f>_xll.GetPrice(C$2, "MonthlyAverage", "Mid", EOMONTH($A81, 0))</f>
        <v>#N/A No price available for MonthlyAverage before 29/09/2017</v>
      </c>
      <c r="D81" s="151" t="str">
        <f>_xll.GetPrice(D$2, "MonthlyAverage", "Mid", EOMONTH($A81, 0))</f>
        <v>#N/A No price available for MonthlyAverage before 28/02/2005</v>
      </c>
      <c r="E81" s="151" t="str">
        <f>_xll.GetPrice(E$2, "MonthlyAverage", "Mid", EOMONTH($A81, 0))</f>
        <v>#N/A No price available for MonthlyAverage before 28/11/2003</v>
      </c>
      <c r="F81" s="151" t="str">
        <f>_xll.GetPrice(F$2, "MonthlyAverage", "Mid", EOMONTH($A81, 0))</f>
        <v>#N/A No price available for MonthlyAverage before 28/11/2003</v>
      </c>
      <c r="G81" s="127" t="e">
        <f t="shared" si="6"/>
        <v>#VALUE!</v>
      </c>
      <c r="H81" s="151">
        <f>_xll.GetPrice(H$2, "MonthlyAverage", "Mid", EOMONTH($A81, 0))</f>
        <v>85</v>
      </c>
      <c r="I81" s="127" t="e">
        <f t="shared" si="7"/>
        <v>#VALUE!</v>
      </c>
      <c r="J81" s="151">
        <f>_xll.GetPrice(J$2, "MonthlyAverage", "Mid", EOMONTH($A81, 0))</f>
        <v>85</v>
      </c>
      <c r="K81" s="127">
        <f t="shared" si="8"/>
        <v>0</v>
      </c>
      <c r="L81" s="151" t="str">
        <f>_xll.GetPrice(L$2, "MonthlyAverage", "Mid", EOMONTH($A81, 0))</f>
        <v>#N/A No price available for MonthlyAverage before 30/01/2015</v>
      </c>
    </row>
    <row r="82" spans="1:12" x14ac:dyDescent="0.3">
      <c r="A82" s="124">
        <v>36251</v>
      </c>
      <c r="B82" s="133" t="str">
        <f>_xll.GetPrice(B$2, "MonthlyAverage", "Mid", EOMONTH($A82, 0))</f>
        <v>#N/A No price available for MonthlyAverage before 28/02/2005</v>
      </c>
      <c r="C82" s="151" t="str">
        <f>_xll.GetPrice(C$2, "MonthlyAverage", "Mid", EOMONTH($A82, 0))</f>
        <v>#N/A No price available for MonthlyAverage before 29/09/2017</v>
      </c>
      <c r="D82" s="151" t="str">
        <f>_xll.GetPrice(D$2, "MonthlyAverage", "Mid", EOMONTH($A82, 0))</f>
        <v>#N/A No price available for MonthlyAverage before 28/02/2005</v>
      </c>
      <c r="E82" s="151" t="str">
        <f>_xll.GetPrice(E$2, "MonthlyAverage", "Mid", EOMONTH($A82, 0))</f>
        <v>#N/A No price available for MonthlyAverage before 28/11/2003</v>
      </c>
      <c r="F82" s="151" t="str">
        <f>_xll.GetPrice(F$2, "MonthlyAverage", "Mid", EOMONTH($A82, 0))</f>
        <v>#N/A No price available for MonthlyAverage before 28/11/2003</v>
      </c>
      <c r="G82" s="127" t="e">
        <f t="shared" si="6"/>
        <v>#VALUE!</v>
      </c>
      <c r="H82" s="151">
        <f>_xll.GetPrice(H$2, "MonthlyAverage", "Mid", EOMONTH($A82, 0))</f>
        <v>87</v>
      </c>
      <c r="I82" s="127" t="e">
        <f t="shared" si="7"/>
        <v>#VALUE!</v>
      </c>
      <c r="J82" s="151">
        <f>_xll.GetPrice(J$2, "MonthlyAverage", "Mid", EOMONTH($A82, 0))</f>
        <v>87</v>
      </c>
      <c r="K82" s="127">
        <f t="shared" si="8"/>
        <v>0</v>
      </c>
      <c r="L82" s="151" t="str">
        <f>_xll.GetPrice(L$2, "MonthlyAverage", "Mid", EOMONTH($A82, 0))</f>
        <v>#N/A No price available for MonthlyAverage before 30/01/2015</v>
      </c>
    </row>
    <row r="83" spans="1:12" x14ac:dyDescent="0.3">
      <c r="A83" s="124">
        <v>36281</v>
      </c>
      <c r="B83" s="133" t="str">
        <f>_xll.GetPrice(B$2, "MonthlyAverage", "Mid", EOMONTH($A83, 0))</f>
        <v>#N/A No price available for MonthlyAverage before 28/02/2005</v>
      </c>
      <c r="C83" s="151" t="str">
        <f>_xll.GetPrice(C$2, "MonthlyAverage", "Mid", EOMONTH($A83, 0))</f>
        <v>#N/A No price available for MonthlyAverage before 29/09/2017</v>
      </c>
      <c r="D83" s="151" t="str">
        <f>_xll.GetPrice(D$2, "MonthlyAverage", "Mid", EOMONTH($A83, 0))</f>
        <v>#N/A No price available for MonthlyAverage before 28/02/2005</v>
      </c>
      <c r="E83" s="151" t="str">
        <f>_xll.GetPrice(E$2, "MonthlyAverage", "Mid", EOMONTH($A83, 0))</f>
        <v>#N/A No price available for MonthlyAverage before 28/11/2003</v>
      </c>
      <c r="F83" s="151" t="str">
        <f>_xll.GetPrice(F$2, "MonthlyAverage", "Mid", EOMONTH($A83, 0))</f>
        <v>#N/A No price available for MonthlyAverage before 28/11/2003</v>
      </c>
      <c r="G83" s="127" t="e">
        <f t="shared" si="6"/>
        <v>#VALUE!</v>
      </c>
      <c r="H83" s="151">
        <f>_xll.GetPrice(H$2, "MonthlyAverage", "Mid", EOMONTH($A83, 0))</f>
        <v>90</v>
      </c>
      <c r="I83" s="127" t="e">
        <f t="shared" si="7"/>
        <v>#VALUE!</v>
      </c>
      <c r="J83" s="151">
        <f>_xll.GetPrice(J$2, "MonthlyAverage", "Mid", EOMONTH($A83, 0))</f>
        <v>90</v>
      </c>
      <c r="K83" s="127">
        <f t="shared" si="8"/>
        <v>0</v>
      </c>
      <c r="L83" s="151" t="str">
        <f>_xll.GetPrice(L$2, "MonthlyAverage", "Mid", EOMONTH($A83, 0))</f>
        <v>#N/A No price available for MonthlyAverage before 30/01/2015</v>
      </c>
    </row>
    <row r="84" spans="1:12" x14ac:dyDescent="0.3">
      <c r="A84" s="124">
        <v>36312</v>
      </c>
      <c r="B84" s="133" t="str">
        <f>_xll.GetPrice(B$2, "MonthlyAverage", "Mid", EOMONTH($A84, 0))</f>
        <v>#N/A No price available for MonthlyAverage before 28/02/2005</v>
      </c>
      <c r="C84" s="151" t="str">
        <f>_xll.GetPrice(C$2, "MonthlyAverage", "Mid", EOMONTH($A84, 0))</f>
        <v>#N/A No price available for MonthlyAverage before 29/09/2017</v>
      </c>
      <c r="D84" s="151" t="str">
        <f>_xll.GetPrice(D$2, "MonthlyAverage", "Mid", EOMONTH($A84, 0))</f>
        <v>#N/A No price available for MonthlyAverage before 28/02/2005</v>
      </c>
      <c r="E84" s="151" t="str">
        <f>_xll.GetPrice(E$2, "MonthlyAverage", "Mid", EOMONTH($A84, 0))</f>
        <v>#N/A No price available for MonthlyAverage before 28/11/2003</v>
      </c>
      <c r="F84" s="151" t="str">
        <f>_xll.GetPrice(F$2, "MonthlyAverage", "Mid", EOMONTH($A84, 0))</f>
        <v>#N/A No price available for MonthlyAverage before 28/11/2003</v>
      </c>
      <c r="G84" s="127" t="e">
        <f t="shared" si="6"/>
        <v>#VALUE!</v>
      </c>
      <c r="H84" s="151">
        <f>_xll.GetPrice(H$2, "MonthlyAverage", "Mid", EOMONTH($A84, 0))</f>
        <v>91.5</v>
      </c>
      <c r="I84" s="127" t="e">
        <f t="shared" si="7"/>
        <v>#VALUE!</v>
      </c>
      <c r="J84" s="151">
        <f>_xll.GetPrice(J$2, "MonthlyAverage", "Mid", EOMONTH($A84, 0))</f>
        <v>91.5</v>
      </c>
      <c r="K84" s="127">
        <f t="shared" si="8"/>
        <v>0</v>
      </c>
      <c r="L84" s="151" t="str">
        <f>_xll.GetPrice(L$2, "MonthlyAverage", "Mid", EOMONTH($A84, 0))</f>
        <v>#N/A No price available for MonthlyAverage before 30/01/2015</v>
      </c>
    </row>
    <row r="85" spans="1:12" x14ac:dyDescent="0.3">
      <c r="A85" s="124">
        <v>36342</v>
      </c>
      <c r="B85" s="133" t="str">
        <f>_xll.GetPrice(B$2, "MonthlyAverage", "Mid", EOMONTH($A85, 0))</f>
        <v>#N/A No price available for MonthlyAverage before 28/02/2005</v>
      </c>
      <c r="C85" s="151" t="str">
        <f>_xll.GetPrice(C$2, "MonthlyAverage", "Mid", EOMONTH($A85, 0))</f>
        <v>#N/A No price available for MonthlyAverage before 29/09/2017</v>
      </c>
      <c r="D85" s="151" t="str">
        <f>_xll.GetPrice(D$2, "MonthlyAverage", "Mid", EOMONTH($A85, 0))</f>
        <v>#N/A No price available for MonthlyAverage before 28/02/2005</v>
      </c>
      <c r="E85" s="151" t="str">
        <f>_xll.GetPrice(E$2, "MonthlyAverage", "Mid", EOMONTH($A85, 0))</f>
        <v>#N/A No price available for MonthlyAverage before 28/11/2003</v>
      </c>
      <c r="F85" s="151" t="str">
        <f>_xll.GetPrice(F$2, "MonthlyAverage", "Mid", EOMONTH($A85, 0))</f>
        <v>#N/A No price available for MonthlyAverage before 28/11/2003</v>
      </c>
      <c r="G85" s="127" t="e">
        <f t="shared" si="6"/>
        <v>#VALUE!</v>
      </c>
      <c r="H85" s="151">
        <f>_xll.GetPrice(H$2, "MonthlyAverage", "Mid", EOMONTH($A85, 0))</f>
        <v>99.25</v>
      </c>
      <c r="I85" s="127" t="e">
        <f t="shared" si="7"/>
        <v>#VALUE!</v>
      </c>
      <c r="J85" s="151">
        <f>_xll.GetPrice(J$2, "MonthlyAverage", "Mid", EOMONTH($A85, 0))</f>
        <v>99.25</v>
      </c>
      <c r="K85" s="127">
        <f t="shared" si="8"/>
        <v>0</v>
      </c>
      <c r="L85" s="151" t="str">
        <f>_xll.GetPrice(L$2, "MonthlyAverage", "Mid", EOMONTH($A85, 0))</f>
        <v>#N/A No price available for MonthlyAverage before 30/01/2015</v>
      </c>
    </row>
    <row r="86" spans="1:12" x14ac:dyDescent="0.3">
      <c r="A86" s="124">
        <v>36373</v>
      </c>
      <c r="B86" s="133" t="str">
        <f>_xll.GetPrice(B$2, "MonthlyAverage", "Mid", EOMONTH($A86, 0))</f>
        <v>#N/A No price available for MonthlyAverage before 28/02/2005</v>
      </c>
      <c r="C86" s="151" t="str">
        <f>_xll.GetPrice(C$2, "MonthlyAverage", "Mid", EOMONTH($A86, 0))</f>
        <v>#N/A No price available for MonthlyAverage before 29/09/2017</v>
      </c>
      <c r="D86" s="151" t="str">
        <f>_xll.GetPrice(D$2, "MonthlyAverage", "Mid", EOMONTH($A86, 0))</f>
        <v>#N/A No price available for MonthlyAverage before 28/02/2005</v>
      </c>
      <c r="E86" s="151" t="str">
        <f>_xll.GetPrice(E$2, "MonthlyAverage", "Mid", EOMONTH($A86, 0))</f>
        <v>#N/A No price available for MonthlyAverage before 28/11/2003</v>
      </c>
      <c r="F86" s="151" t="str">
        <f>_xll.GetPrice(F$2, "MonthlyAverage", "Mid", EOMONTH($A86, 0))</f>
        <v>#N/A No price available for MonthlyAverage before 28/11/2003</v>
      </c>
      <c r="G86" s="127" t="e">
        <f t="shared" si="6"/>
        <v>#VALUE!</v>
      </c>
      <c r="H86" s="151">
        <f>_xll.GetPrice(H$2, "MonthlyAverage", "Mid", EOMONTH($A86, 0))</f>
        <v>107.25</v>
      </c>
      <c r="I86" s="127" t="e">
        <f t="shared" si="7"/>
        <v>#VALUE!</v>
      </c>
      <c r="J86" s="151">
        <f>_xll.GetPrice(J$2, "MonthlyAverage", "Mid", EOMONTH($A86, 0))</f>
        <v>107.25</v>
      </c>
      <c r="K86" s="127">
        <f t="shared" si="8"/>
        <v>0</v>
      </c>
      <c r="L86" s="151" t="str">
        <f>_xll.GetPrice(L$2, "MonthlyAverage", "Mid", EOMONTH($A86, 0))</f>
        <v>#N/A No price available for MonthlyAverage before 30/01/2015</v>
      </c>
    </row>
    <row r="87" spans="1:12" x14ac:dyDescent="0.3">
      <c r="A87" s="124">
        <v>36404</v>
      </c>
      <c r="B87" s="133" t="str">
        <f>_xll.GetPrice(B$2, "MonthlyAverage", "Mid", EOMONTH($A87, 0))</f>
        <v>#N/A No price available for MonthlyAverage before 28/02/2005</v>
      </c>
      <c r="C87" s="151" t="str">
        <f>_xll.GetPrice(C$2, "MonthlyAverage", "Mid", EOMONTH($A87, 0))</f>
        <v>#N/A No price available for MonthlyAverage before 29/09/2017</v>
      </c>
      <c r="D87" s="151" t="str">
        <f>_xll.GetPrice(D$2, "MonthlyAverage", "Mid", EOMONTH($A87, 0))</f>
        <v>#N/A No price available for MonthlyAverage before 28/02/2005</v>
      </c>
      <c r="E87" s="151" t="str">
        <f>_xll.GetPrice(E$2, "MonthlyAverage", "Mid", EOMONTH($A87, 0))</f>
        <v>#N/A No price available for MonthlyAverage before 28/11/2003</v>
      </c>
      <c r="F87" s="151" t="str">
        <f>_xll.GetPrice(F$2, "MonthlyAverage", "Mid", EOMONTH($A87, 0))</f>
        <v>#N/A No price available for MonthlyAverage before 28/11/2003</v>
      </c>
      <c r="G87" s="127" t="e">
        <f t="shared" si="6"/>
        <v>#VALUE!</v>
      </c>
      <c r="H87" s="151">
        <f>_xll.GetPrice(H$2, "MonthlyAverage", "Mid", EOMONTH($A87, 0))</f>
        <v>110</v>
      </c>
      <c r="I87" s="127" t="e">
        <f t="shared" si="7"/>
        <v>#VALUE!</v>
      </c>
      <c r="J87" s="151">
        <f>_xll.GetPrice(J$2, "MonthlyAverage", "Mid", EOMONTH($A87, 0))</f>
        <v>110</v>
      </c>
      <c r="K87" s="127">
        <f t="shared" si="8"/>
        <v>0</v>
      </c>
      <c r="L87" s="151" t="str">
        <f>_xll.GetPrice(L$2, "MonthlyAverage", "Mid", EOMONTH($A87, 0))</f>
        <v>#N/A No price available for MonthlyAverage before 30/01/2015</v>
      </c>
    </row>
    <row r="88" spans="1:12" x14ac:dyDescent="0.3">
      <c r="A88" s="124">
        <v>36434</v>
      </c>
      <c r="B88" s="133" t="str">
        <f>_xll.GetPrice(B$2, "MonthlyAverage", "Mid", EOMONTH($A88, 0))</f>
        <v>#N/A No price available for MonthlyAverage before 28/02/2005</v>
      </c>
      <c r="C88" s="151" t="str">
        <f>_xll.GetPrice(C$2, "MonthlyAverage", "Mid", EOMONTH($A88, 0))</f>
        <v>#N/A No price available for MonthlyAverage before 29/09/2017</v>
      </c>
      <c r="D88" s="151" t="str">
        <f>_xll.GetPrice(D$2, "MonthlyAverage", "Mid", EOMONTH($A88, 0))</f>
        <v>#N/A No price available for MonthlyAverage before 28/02/2005</v>
      </c>
      <c r="E88" s="151" t="str">
        <f>_xll.GetPrice(E$2, "MonthlyAverage", "Mid", EOMONTH($A88, 0))</f>
        <v>#N/A No price available for MonthlyAverage before 28/11/2003</v>
      </c>
      <c r="F88" s="151" t="str">
        <f>_xll.GetPrice(F$2, "MonthlyAverage", "Mid", EOMONTH($A88, 0))</f>
        <v>#N/A No price available for MonthlyAverage before 28/11/2003</v>
      </c>
      <c r="G88" s="127" t="e">
        <f t="shared" si="6"/>
        <v>#VALUE!</v>
      </c>
      <c r="H88" s="151">
        <f>_xll.GetPrice(H$2, "MonthlyAverage", "Mid", EOMONTH($A88, 0))</f>
        <v>110.75</v>
      </c>
      <c r="I88" s="127" t="e">
        <f t="shared" si="7"/>
        <v>#VALUE!</v>
      </c>
      <c r="J88" s="151">
        <f>_xll.GetPrice(J$2, "MonthlyAverage", "Mid", EOMONTH($A88, 0))</f>
        <v>110.75</v>
      </c>
      <c r="K88" s="127">
        <f t="shared" si="8"/>
        <v>0</v>
      </c>
      <c r="L88" s="151" t="str">
        <f>_xll.GetPrice(L$2, "MonthlyAverage", "Mid", EOMONTH($A88, 0))</f>
        <v>#N/A No price available for MonthlyAverage before 30/01/2015</v>
      </c>
    </row>
    <row r="89" spans="1:12" x14ac:dyDescent="0.3">
      <c r="A89" s="124">
        <v>36465</v>
      </c>
      <c r="B89" s="133" t="str">
        <f>_xll.GetPrice(B$2, "MonthlyAverage", "Mid", EOMONTH($A89, 0))</f>
        <v>#N/A No price available for MonthlyAverage before 28/02/2005</v>
      </c>
      <c r="C89" s="151" t="str">
        <f>_xll.GetPrice(C$2, "MonthlyAverage", "Mid", EOMONTH($A89, 0))</f>
        <v>#N/A No price available for MonthlyAverage before 29/09/2017</v>
      </c>
      <c r="D89" s="151" t="str">
        <f>_xll.GetPrice(D$2, "MonthlyAverage", "Mid", EOMONTH($A89, 0))</f>
        <v>#N/A No price available for MonthlyAverage before 28/02/2005</v>
      </c>
      <c r="E89" s="151" t="str">
        <f>_xll.GetPrice(E$2, "MonthlyAverage", "Mid", EOMONTH($A89, 0))</f>
        <v>#N/A No price available for MonthlyAverage before 28/11/2003</v>
      </c>
      <c r="F89" s="151" t="str">
        <f>_xll.GetPrice(F$2, "MonthlyAverage", "Mid", EOMONTH($A89, 0))</f>
        <v>#N/A No price available for MonthlyAverage before 28/11/2003</v>
      </c>
      <c r="G89" s="127" t="e">
        <f t="shared" si="6"/>
        <v>#VALUE!</v>
      </c>
      <c r="H89" s="151">
        <f>_xll.GetPrice(H$2, "MonthlyAverage", "Mid", EOMONTH($A89, 0))</f>
        <v>115</v>
      </c>
      <c r="I89" s="127" t="e">
        <f t="shared" si="7"/>
        <v>#VALUE!</v>
      </c>
      <c r="J89" s="151">
        <f>_xll.GetPrice(J$2, "MonthlyAverage", "Mid", EOMONTH($A89, 0))</f>
        <v>115</v>
      </c>
      <c r="K89" s="127">
        <f t="shared" si="8"/>
        <v>0</v>
      </c>
      <c r="L89" s="151" t="str">
        <f>_xll.GetPrice(L$2, "MonthlyAverage", "Mid", EOMONTH($A89, 0))</f>
        <v>#N/A No price available for MonthlyAverage before 30/01/2015</v>
      </c>
    </row>
    <row r="90" spans="1:12" x14ac:dyDescent="0.3">
      <c r="A90" s="124">
        <v>36495</v>
      </c>
      <c r="B90" s="133" t="str">
        <f>_xll.GetPrice(B$2, "MonthlyAverage", "Mid", EOMONTH($A90, 0))</f>
        <v>#N/A No price available for MonthlyAverage before 28/02/2005</v>
      </c>
      <c r="C90" s="151" t="str">
        <f>_xll.GetPrice(C$2, "MonthlyAverage", "Mid", EOMONTH($A90, 0))</f>
        <v>#N/A No price available for MonthlyAverage before 29/09/2017</v>
      </c>
      <c r="D90" s="151" t="str">
        <f>_xll.GetPrice(D$2, "MonthlyAverage", "Mid", EOMONTH($A90, 0))</f>
        <v>#N/A No price available for MonthlyAverage before 28/02/2005</v>
      </c>
      <c r="E90" s="151" t="str">
        <f>_xll.GetPrice(E$2, "MonthlyAverage", "Mid", EOMONTH($A90, 0))</f>
        <v>#N/A No price available for MonthlyAverage before 28/11/2003</v>
      </c>
      <c r="F90" s="151" t="str">
        <f>_xll.GetPrice(F$2, "MonthlyAverage", "Mid", EOMONTH($A90, 0))</f>
        <v>#N/A No price available for MonthlyAverage before 28/11/2003</v>
      </c>
      <c r="G90" s="127" t="e">
        <f t="shared" si="6"/>
        <v>#VALUE!</v>
      </c>
      <c r="H90" s="151">
        <f>_xll.GetPrice(H$2, "MonthlyAverage", "Mid", EOMONTH($A90, 0))</f>
        <v>122.5</v>
      </c>
      <c r="I90" s="127" t="e">
        <f t="shared" si="7"/>
        <v>#VALUE!</v>
      </c>
      <c r="J90" s="151">
        <f>_xll.GetPrice(J$2, "MonthlyAverage", "Mid", EOMONTH($A90, 0))</f>
        <v>122.5</v>
      </c>
      <c r="K90" s="127">
        <f t="shared" si="8"/>
        <v>0</v>
      </c>
      <c r="L90" s="151" t="str">
        <f>_xll.GetPrice(L$2, "MonthlyAverage", "Mid", EOMONTH($A90, 0))</f>
        <v>#N/A No price available for MonthlyAverage before 30/01/2015</v>
      </c>
    </row>
    <row r="91" spans="1:12" x14ac:dyDescent="0.3">
      <c r="A91" s="124">
        <v>36526</v>
      </c>
      <c r="B91" s="133" t="str">
        <f>_xll.GetPrice(B$2, "MonthlyAverage", "Mid", EOMONTH($A91, 0))</f>
        <v>#N/A No price available for MonthlyAverage before 28/02/2005</v>
      </c>
      <c r="C91" s="151" t="str">
        <f>_xll.GetPrice(C$2, "MonthlyAverage", "Mid", EOMONTH($A91, 0))</f>
        <v>#N/A No price available for MonthlyAverage before 29/09/2017</v>
      </c>
      <c r="D91" s="151" t="str">
        <f>_xll.GetPrice(D$2, "MonthlyAverage", "Mid", EOMONTH($A91, 0))</f>
        <v>#N/A No price available for MonthlyAverage before 28/02/2005</v>
      </c>
      <c r="E91" s="151" t="str">
        <f>_xll.GetPrice(E$2, "MonthlyAverage", "Mid", EOMONTH($A91, 0))</f>
        <v>#N/A No price available for MonthlyAverage before 28/11/2003</v>
      </c>
      <c r="F91" s="151" t="str">
        <f>_xll.GetPrice(F$2, "MonthlyAverage", "Mid", EOMONTH($A91, 0))</f>
        <v>#N/A No price available for MonthlyAverage before 28/11/2003</v>
      </c>
      <c r="G91" s="127" t="e">
        <f t="shared" si="6"/>
        <v>#VALUE!</v>
      </c>
      <c r="H91" s="151">
        <f>_xll.GetPrice(H$2, "MonthlyAverage", "Mid", EOMONTH($A91, 0))</f>
        <v>122.5</v>
      </c>
      <c r="I91" s="127" t="e">
        <f t="shared" si="7"/>
        <v>#VALUE!</v>
      </c>
      <c r="J91" s="151">
        <f>_xll.GetPrice(J$2, "MonthlyAverage", "Mid", EOMONTH($A91, 0))</f>
        <v>122.5</v>
      </c>
      <c r="K91" s="127">
        <f t="shared" si="8"/>
        <v>0</v>
      </c>
      <c r="L91" s="151" t="str">
        <f>_xll.GetPrice(L$2, "MonthlyAverage", "Mid", EOMONTH($A91, 0))</f>
        <v>#N/A No price available for MonthlyAverage before 30/01/2015</v>
      </c>
    </row>
    <row r="92" spans="1:12" x14ac:dyDescent="0.3">
      <c r="A92" s="124">
        <v>36557</v>
      </c>
      <c r="B92" s="133" t="str">
        <f>_xll.GetPrice(B$2, "MonthlyAverage", "Mid", EOMONTH($A92, 0))</f>
        <v>#N/A No price available for MonthlyAverage before 28/02/2005</v>
      </c>
      <c r="C92" s="151" t="str">
        <f>_xll.GetPrice(C$2, "MonthlyAverage", "Mid", EOMONTH($A92, 0))</f>
        <v>#N/A No price available for MonthlyAverage before 29/09/2017</v>
      </c>
      <c r="D92" s="151" t="str">
        <f>_xll.GetPrice(D$2, "MonthlyAverage", "Mid", EOMONTH($A92, 0))</f>
        <v>#N/A No price available for MonthlyAverage before 28/02/2005</v>
      </c>
      <c r="E92" s="151" t="str">
        <f>_xll.GetPrice(E$2, "MonthlyAverage", "Mid", EOMONTH($A92, 0))</f>
        <v>#N/A No price available for MonthlyAverage before 28/11/2003</v>
      </c>
      <c r="F92" s="151" t="str">
        <f>_xll.GetPrice(F$2, "MonthlyAverage", "Mid", EOMONTH($A92, 0))</f>
        <v>#N/A No price available for MonthlyAverage before 28/11/2003</v>
      </c>
      <c r="G92" s="127" t="e">
        <f t="shared" si="6"/>
        <v>#VALUE!</v>
      </c>
      <c r="H92" s="151">
        <f>_xll.GetPrice(H$2, "MonthlyAverage", "Mid", EOMONTH($A92, 0))</f>
        <v>125.5</v>
      </c>
      <c r="I92" s="127" t="e">
        <f t="shared" si="7"/>
        <v>#VALUE!</v>
      </c>
      <c r="J92" s="151">
        <f>_xll.GetPrice(J$2, "MonthlyAverage", "Mid", EOMONTH($A92, 0))</f>
        <v>125.5</v>
      </c>
      <c r="K92" s="127">
        <f t="shared" si="8"/>
        <v>0</v>
      </c>
      <c r="L92" s="151" t="str">
        <f>_xll.GetPrice(L$2, "MonthlyAverage", "Mid", EOMONTH($A92, 0))</f>
        <v>#N/A No price available for MonthlyAverage before 30/01/2015</v>
      </c>
    </row>
    <row r="93" spans="1:12" x14ac:dyDescent="0.3">
      <c r="A93" s="124">
        <v>36586</v>
      </c>
      <c r="B93" s="133" t="str">
        <f>_xll.GetPrice(B$2, "MonthlyAverage", "Mid", EOMONTH($A93, 0))</f>
        <v>#N/A No price available for MonthlyAverage before 28/02/2005</v>
      </c>
      <c r="C93" s="151" t="str">
        <f>_xll.GetPrice(C$2, "MonthlyAverage", "Mid", EOMONTH($A93, 0))</f>
        <v>#N/A No price available for MonthlyAverage before 29/09/2017</v>
      </c>
      <c r="D93" s="151" t="str">
        <f>_xll.GetPrice(D$2, "MonthlyAverage", "Mid", EOMONTH($A93, 0))</f>
        <v>#N/A No price available for MonthlyAverage before 28/02/2005</v>
      </c>
      <c r="E93" s="151" t="str">
        <f>_xll.GetPrice(E$2, "MonthlyAverage", "Mid", EOMONTH($A93, 0))</f>
        <v>#N/A No price available for MonthlyAverage before 28/11/2003</v>
      </c>
      <c r="F93" s="151" t="str">
        <f>_xll.GetPrice(F$2, "MonthlyAverage", "Mid", EOMONTH($A93, 0))</f>
        <v>#N/A No price available for MonthlyAverage before 28/11/2003</v>
      </c>
      <c r="G93" s="127" t="e">
        <f t="shared" si="6"/>
        <v>#VALUE!</v>
      </c>
      <c r="H93" s="151">
        <f>_xll.GetPrice(H$2, "MonthlyAverage", "Mid", EOMONTH($A93, 0))</f>
        <v>126.5</v>
      </c>
      <c r="I93" s="127" t="e">
        <f t="shared" si="7"/>
        <v>#VALUE!</v>
      </c>
      <c r="J93" s="151">
        <f>_xll.GetPrice(J$2, "MonthlyAverage", "Mid", EOMONTH($A93, 0))</f>
        <v>126.5</v>
      </c>
      <c r="K93" s="127">
        <f t="shared" si="8"/>
        <v>0</v>
      </c>
      <c r="L93" s="151" t="str">
        <f>_xll.GetPrice(L$2, "MonthlyAverage", "Mid", EOMONTH($A93, 0))</f>
        <v>#N/A No price available for MonthlyAverage before 30/01/2015</v>
      </c>
    </row>
    <row r="94" spans="1:12" x14ac:dyDescent="0.3">
      <c r="A94" s="124">
        <v>36617</v>
      </c>
      <c r="B94" s="133" t="str">
        <f>_xll.GetPrice(B$2, "MonthlyAverage", "Mid", EOMONTH($A94, 0))</f>
        <v>#N/A No price available for MonthlyAverage before 28/02/2005</v>
      </c>
      <c r="C94" s="151" t="str">
        <f>_xll.GetPrice(C$2, "MonthlyAverage", "Mid", EOMONTH($A94, 0))</f>
        <v>#N/A No price available for MonthlyAverage before 29/09/2017</v>
      </c>
      <c r="D94" s="151" t="str">
        <f>_xll.GetPrice(D$2, "MonthlyAverage", "Mid", EOMONTH($A94, 0))</f>
        <v>#N/A No price available for MonthlyAverage before 28/02/2005</v>
      </c>
      <c r="E94" s="151" t="str">
        <f>_xll.GetPrice(E$2, "MonthlyAverage", "Mid", EOMONTH($A94, 0))</f>
        <v>#N/A No price available for MonthlyAverage before 28/11/2003</v>
      </c>
      <c r="F94" s="151" t="str">
        <f>_xll.GetPrice(F$2, "MonthlyAverage", "Mid", EOMONTH($A94, 0))</f>
        <v>#N/A No price available for MonthlyAverage before 28/11/2003</v>
      </c>
      <c r="G94" s="127" t="e">
        <f t="shared" si="6"/>
        <v>#VALUE!</v>
      </c>
      <c r="H94" s="151">
        <f>_xll.GetPrice(H$2, "MonthlyAverage", "Mid", EOMONTH($A94, 0))</f>
        <v>126.5</v>
      </c>
      <c r="I94" s="127" t="e">
        <f t="shared" si="7"/>
        <v>#VALUE!</v>
      </c>
      <c r="J94" s="151">
        <f>_xll.GetPrice(J$2, "MonthlyAverage", "Mid", EOMONTH($A94, 0))</f>
        <v>126.5</v>
      </c>
      <c r="K94" s="127">
        <f t="shared" si="8"/>
        <v>0</v>
      </c>
      <c r="L94" s="151" t="str">
        <f>_xll.GetPrice(L$2, "MonthlyAverage", "Mid", EOMONTH($A94, 0))</f>
        <v>#N/A No price available for MonthlyAverage before 30/01/2015</v>
      </c>
    </row>
    <row r="95" spans="1:12" x14ac:dyDescent="0.3">
      <c r="A95" s="124">
        <v>36647</v>
      </c>
      <c r="B95" s="133" t="str">
        <f>_xll.GetPrice(B$2, "MonthlyAverage", "Mid", EOMONTH($A95, 0))</f>
        <v>#N/A No price available for MonthlyAverage before 28/02/2005</v>
      </c>
      <c r="C95" s="151" t="str">
        <f>_xll.GetPrice(C$2, "MonthlyAverage", "Mid", EOMONTH($A95, 0))</f>
        <v>#N/A No price available for MonthlyAverage before 29/09/2017</v>
      </c>
      <c r="D95" s="151" t="str">
        <f>_xll.GetPrice(D$2, "MonthlyAverage", "Mid", EOMONTH($A95, 0))</f>
        <v>#N/A No price available for MonthlyAverage before 28/02/2005</v>
      </c>
      <c r="E95" s="151" t="str">
        <f>_xll.GetPrice(E$2, "MonthlyAverage", "Mid", EOMONTH($A95, 0))</f>
        <v>#N/A No price available for MonthlyAverage before 28/11/2003</v>
      </c>
      <c r="F95" s="151" t="str">
        <f>_xll.GetPrice(F$2, "MonthlyAverage", "Mid", EOMONTH($A95, 0))</f>
        <v>#N/A No price available for MonthlyAverage before 28/11/2003</v>
      </c>
      <c r="G95" s="127" t="e">
        <f t="shared" si="6"/>
        <v>#VALUE!</v>
      </c>
      <c r="H95" s="151">
        <f>_xll.GetPrice(H$2, "MonthlyAverage", "Mid", EOMONTH($A95, 0))</f>
        <v>122.5</v>
      </c>
      <c r="I95" s="127" t="e">
        <f t="shared" si="7"/>
        <v>#VALUE!</v>
      </c>
      <c r="J95" s="151">
        <f>_xll.GetPrice(J$2, "MonthlyAverage", "Mid", EOMONTH($A95, 0))</f>
        <v>122.5</v>
      </c>
      <c r="K95" s="127">
        <f t="shared" si="8"/>
        <v>0</v>
      </c>
      <c r="L95" s="151" t="str">
        <f>_xll.GetPrice(L$2, "MonthlyAverage", "Mid", EOMONTH($A95, 0))</f>
        <v>#N/A No price available for MonthlyAverage before 30/01/2015</v>
      </c>
    </row>
    <row r="96" spans="1:12" x14ac:dyDescent="0.3">
      <c r="A96" s="124">
        <v>36678</v>
      </c>
      <c r="B96" s="133" t="str">
        <f>_xll.GetPrice(B$2, "MonthlyAverage", "Mid", EOMONTH($A96, 0))</f>
        <v>#N/A No price available for MonthlyAverage before 28/02/2005</v>
      </c>
      <c r="C96" s="151" t="str">
        <f>_xll.GetPrice(C$2, "MonthlyAverage", "Mid", EOMONTH($A96, 0))</f>
        <v>#N/A No price available for MonthlyAverage before 29/09/2017</v>
      </c>
      <c r="D96" s="151" t="str">
        <f>_xll.GetPrice(D$2, "MonthlyAverage", "Mid", EOMONTH($A96, 0))</f>
        <v>#N/A No price available for MonthlyAverage before 28/02/2005</v>
      </c>
      <c r="E96" s="151" t="str">
        <f>_xll.GetPrice(E$2, "MonthlyAverage", "Mid", EOMONTH($A96, 0))</f>
        <v>#N/A No price available for MonthlyAverage before 28/11/2003</v>
      </c>
      <c r="F96" s="151" t="str">
        <f>_xll.GetPrice(F$2, "MonthlyAverage", "Mid", EOMONTH($A96, 0))</f>
        <v>#N/A No price available for MonthlyAverage before 28/11/2003</v>
      </c>
      <c r="G96" s="127" t="e">
        <f t="shared" si="6"/>
        <v>#VALUE!</v>
      </c>
      <c r="H96" s="151">
        <f>_xll.GetPrice(H$2, "MonthlyAverage", "Mid", EOMONTH($A96, 0))</f>
        <v>117</v>
      </c>
      <c r="I96" s="127" t="e">
        <f t="shared" si="7"/>
        <v>#VALUE!</v>
      </c>
      <c r="J96" s="151">
        <f>_xll.GetPrice(J$2, "MonthlyAverage", "Mid", EOMONTH($A96, 0))</f>
        <v>117</v>
      </c>
      <c r="K96" s="127">
        <f t="shared" si="8"/>
        <v>0</v>
      </c>
      <c r="L96" s="151" t="str">
        <f>_xll.GetPrice(L$2, "MonthlyAverage", "Mid", EOMONTH($A96, 0))</f>
        <v>#N/A No price available for MonthlyAverage before 30/01/2015</v>
      </c>
    </row>
    <row r="97" spans="1:12" x14ac:dyDescent="0.3">
      <c r="A97" s="124">
        <v>36708</v>
      </c>
      <c r="B97" s="133" t="str">
        <f>_xll.GetPrice(B$2, "MonthlyAverage", "Mid", EOMONTH($A97, 0))</f>
        <v>#N/A No price available for MonthlyAverage before 28/02/2005</v>
      </c>
      <c r="C97" s="151" t="str">
        <f>_xll.GetPrice(C$2, "MonthlyAverage", "Mid", EOMONTH($A97, 0))</f>
        <v>#N/A No price available for MonthlyAverage before 29/09/2017</v>
      </c>
      <c r="D97" s="151" t="str">
        <f>_xll.GetPrice(D$2, "MonthlyAverage", "Mid", EOMONTH($A97, 0))</f>
        <v>#N/A No price available for MonthlyAverage before 28/02/2005</v>
      </c>
      <c r="E97" s="151" t="str">
        <f>_xll.GetPrice(E$2, "MonthlyAverage", "Mid", EOMONTH($A97, 0))</f>
        <v>#N/A No price available for MonthlyAverage before 28/11/2003</v>
      </c>
      <c r="F97" s="151" t="str">
        <f>_xll.GetPrice(F$2, "MonthlyAverage", "Mid", EOMONTH($A97, 0))</f>
        <v>#N/A No price available for MonthlyAverage before 28/11/2003</v>
      </c>
      <c r="G97" s="127" t="e">
        <f t="shared" ref="G97:G122" si="9">F97-E97</f>
        <v>#VALUE!</v>
      </c>
      <c r="H97" s="151">
        <f>_xll.GetPrice(H$2, "MonthlyAverage", "Mid", EOMONTH($A97, 0))</f>
        <v>117</v>
      </c>
      <c r="I97" s="127" t="e">
        <f t="shared" ref="I97:I122" si="10">H97-E97</f>
        <v>#VALUE!</v>
      </c>
      <c r="J97" s="151">
        <f>_xll.GetPrice(J$2, "MonthlyAverage", "Mid", EOMONTH($A97, 0))</f>
        <v>117</v>
      </c>
      <c r="K97" s="127">
        <f t="shared" ref="K97:K122" si="11">J97-H97</f>
        <v>0</v>
      </c>
      <c r="L97" s="151" t="str">
        <f>_xll.GetPrice(L$2, "MonthlyAverage", "Mid", EOMONTH($A97, 0))</f>
        <v>#N/A No price available for MonthlyAverage before 30/01/2015</v>
      </c>
    </row>
    <row r="98" spans="1:12" x14ac:dyDescent="0.3">
      <c r="A98" s="124">
        <v>36739</v>
      </c>
      <c r="B98" s="133" t="str">
        <f>_xll.GetPrice(B$2, "MonthlyAverage", "Mid", EOMONTH($A98, 0))</f>
        <v>#N/A No price available for MonthlyAverage before 28/02/2005</v>
      </c>
      <c r="C98" s="151" t="str">
        <f>_xll.GetPrice(C$2, "MonthlyAverage", "Mid", EOMONTH($A98, 0))</f>
        <v>#N/A No price available for MonthlyAverage before 29/09/2017</v>
      </c>
      <c r="D98" s="151" t="str">
        <f>_xll.GetPrice(D$2, "MonthlyAverage", "Mid", EOMONTH($A98, 0))</f>
        <v>#N/A No price available for MonthlyAverage before 28/02/2005</v>
      </c>
      <c r="E98" s="151" t="str">
        <f>_xll.GetPrice(E$2, "MonthlyAverage", "Mid", EOMONTH($A98, 0))</f>
        <v>#N/A No price available for MonthlyAverage before 28/11/2003</v>
      </c>
      <c r="F98" s="151" t="str">
        <f>_xll.GetPrice(F$2, "MonthlyAverage", "Mid", EOMONTH($A98, 0))</f>
        <v>#N/A No price available for MonthlyAverage before 28/11/2003</v>
      </c>
      <c r="G98" s="127" t="e">
        <f t="shared" si="9"/>
        <v>#VALUE!</v>
      </c>
      <c r="H98" s="151">
        <f>_xll.GetPrice(H$2, "MonthlyAverage", "Mid", EOMONTH($A98, 0))</f>
        <v>111</v>
      </c>
      <c r="I98" s="127" t="e">
        <f t="shared" si="10"/>
        <v>#VALUE!</v>
      </c>
      <c r="J98" s="151">
        <f>_xll.GetPrice(J$2, "MonthlyAverage", "Mid", EOMONTH($A98, 0))</f>
        <v>111</v>
      </c>
      <c r="K98" s="127">
        <f t="shared" si="11"/>
        <v>0</v>
      </c>
      <c r="L98" s="151" t="str">
        <f>_xll.GetPrice(L$2, "MonthlyAverage", "Mid", EOMONTH($A98, 0))</f>
        <v>#N/A No price available for MonthlyAverage before 30/01/2015</v>
      </c>
    </row>
    <row r="99" spans="1:12" x14ac:dyDescent="0.3">
      <c r="A99" s="124">
        <v>36770</v>
      </c>
      <c r="B99" s="133" t="str">
        <f>_xll.GetPrice(B$2, "MonthlyAverage", "Mid", EOMONTH($A99, 0))</f>
        <v>#N/A No price available for MonthlyAverage before 28/02/2005</v>
      </c>
      <c r="C99" s="151" t="str">
        <f>_xll.GetPrice(C$2, "MonthlyAverage", "Mid", EOMONTH($A99, 0))</f>
        <v>#N/A No price available for MonthlyAverage before 29/09/2017</v>
      </c>
      <c r="D99" s="151" t="str">
        <f>_xll.GetPrice(D$2, "MonthlyAverage", "Mid", EOMONTH($A99, 0))</f>
        <v>#N/A No price available for MonthlyAverage before 28/02/2005</v>
      </c>
      <c r="E99" s="151" t="str">
        <f>_xll.GetPrice(E$2, "MonthlyAverage", "Mid", EOMONTH($A99, 0))</f>
        <v>#N/A No price available for MonthlyAverage before 28/11/2003</v>
      </c>
      <c r="F99" s="151" t="str">
        <f>_xll.GetPrice(F$2, "MonthlyAverage", "Mid", EOMONTH($A99, 0))</f>
        <v>#N/A No price available for MonthlyAverage before 28/11/2003</v>
      </c>
      <c r="G99" s="127" t="e">
        <f t="shared" si="9"/>
        <v>#VALUE!</v>
      </c>
      <c r="H99" s="151">
        <f>_xll.GetPrice(H$2, "MonthlyAverage", "Mid", EOMONTH($A99, 0))</f>
        <v>105</v>
      </c>
      <c r="I99" s="127" t="e">
        <f t="shared" si="10"/>
        <v>#VALUE!</v>
      </c>
      <c r="J99" s="151">
        <f>_xll.GetPrice(J$2, "MonthlyAverage", "Mid", EOMONTH($A99, 0))</f>
        <v>105</v>
      </c>
      <c r="K99" s="127">
        <f t="shared" si="11"/>
        <v>0</v>
      </c>
      <c r="L99" s="151" t="str">
        <f>_xll.GetPrice(L$2, "MonthlyAverage", "Mid", EOMONTH($A99, 0))</f>
        <v>#N/A No price available for MonthlyAverage before 30/01/2015</v>
      </c>
    </row>
    <row r="100" spans="1:12" x14ac:dyDescent="0.3">
      <c r="A100" s="124">
        <v>36800</v>
      </c>
      <c r="B100" s="133" t="str">
        <f>_xll.GetPrice(B$2, "MonthlyAverage", "Mid", EOMONTH($A100, 0))</f>
        <v>#N/A No price available for MonthlyAverage before 28/02/2005</v>
      </c>
      <c r="C100" s="151" t="str">
        <f>_xll.GetPrice(C$2, "MonthlyAverage", "Mid", EOMONTH($A100, 0))</f>
        <v>#N/A No price available for MonthlyAverage before 29/09/2017</v>
      </c>
      <c r="D100" s="151" t="str">
        <f>_xll.GetPrice(D$2, "MonthlyAverage", "Mid", EOMONTH($A100, 0))</f>
        <v>#N/A No price available for MonthlyAverage before 28/02/2005</v>
      </c>
      <c r="E100" s="151" t="str">
        <f>_xll.GetPrice(E$2, "MonthlyAverage", "Mid", EOMONTH($A100, 0))</f>
        <v>#N/A No price available for MonthlyAverage before 28/11/2003</v>
      </c>
      <c r="F100" s="151" t="str">
        <f>_xll.GetPrice(F$2, "MonthlyAverage", "Mid", EOMONTH($A100, 0))</f>
        <v>#N/A No price available for MonthlyAverage before 28/11/2003</v>
      </c>
      <c r="G100" s="127" t="e">
        <f t="shared" si="9"/>
        <v>#VALUE!</v>
      </c>
      <c r="H100" s="151">
        <f>_xll.GetPrice(H$2, "MonthlyAverage", "Mid", EOMONTH($A100, 0))</f>
        <v>105</v>
      </c>
      <c r="I100" s="127" t="e">
        <f t="shared" si="10"/>
        <v>#VALUE!</v>
      </c>
      <c r="J100" s="151">
        <f>_xll.GetPrice(J$2, "MonthlyAverage", "Mid", EOMONTH($A100, 0))</f>
        <v>105</v>
      </c>
      <c r="K100" s="127">
        <f t="shared" si="11"/>
        <v>0</v>
      </c>
      <c r="L100" s="151" t="str">
        <f>_xll.GetPrice(L$2, "MonthlyAverage", "Mid", EOMONTH($A100, 0))</f>
        <v>#N/A No price available for MonthlyAverage before 30/01/2015</v>
      </c>
    </row>
    <row r="101" spans="1:12" x14ac:dyDescent="0.3">
      <c r="A101" s="124">
        <v>36831</v>
      </c>
      <c r="B101" s="133" t="str">
        <f>_xll.GetPrice(B$2, "MonthlyAverage", "Mid", EOMONTH($A101, 0))</f>
        <v>#N/A No price available for MonthlyAverage before 28/02/2005</v>
      </c>
      <c r="C101" s="151" t="str">
        <f>_xll.GetPrice(C$2, "MonthlyAverage", "Mid", EOMONTH($A101, 0))</f>
        <v>#N/A No price available for MonthlyAverage before 29/09/2017</v>
      </c>
      <c r="D101" s="151" t="str">
        <f>_xll.GetPrice(D$2, "MonthlyAverage", "Mid", EOMONTH($A101, 0))</f>
        <v>#N/A No price available for MonthlyAverage before 28/02/2005</v>
      </c>
      <c r="E101" s="151" t="str">
        <f>_xll.GetPrice(E$2, "MonthlyAverage", "Mid", EOMONTH($A101, 0))</f>
        <v>#N/A No price available for MonthlyAverage before 28/11/2003</v>
      </c>
      <c r="F101" s="151" t="str">
        <f>_xll.GetPrice(F$2, "MonthlyAverage", "Mid", EOMONTH($A101, 0))</f>
        <v>#N/A No price available for MonthlyAverage before 28/11/2003</v>
      </c>
      <c r="G101" s="127" t="e">
        <f t="shared" si="9"/>
        <v>#VALUE!</v>
      </c>
      <c r="H101" s="151">
        <f>_xll.GetPrice(H$2, "MonthlyAverage", "Mid", EOMONTH($A101, 0))</f>
        <v>105</v>
      </c>
      <c r="I101" s="127" t="e">
        <f t="shared" si="10"/>
        <v>#VALUE!</v>
      </c>
      <c r="J101" s="151">
        <f>_xll.GetPrice(J$2, "MonthlyAverage", "Mid", EOMONTH($A101, 0))</f>
        <v>105</v>
      </c>
      <c r="K101" s="127">
        <f t="shared" si="11"/>
        <v>0</v>
      </c>
      <c r="L101" s="151" t="str">
        <f>_xll.GetPrice(L$2, "MonthlyAverage", "Mid", EOMONTH($A101, 0))</f>
        <v>#N/A No price available for MonthlyAverage before 30/01/2015</v>
      </c>
    </row>
    <row r="102" spans="1:12" x14ac:dyDescent="0.3">
      <c r="A102" s="124">
        <v>36861</v>
      </c>
      <c r="B102" s="133" t="str">
        <f>_xll.GetPrice(B$2, "MonthlyAverage", "Mid", EOMONTH($A102, 0))</f>
        <v>#N/A No price available for MonthlyAverage before 28/02/2005</v>
      </c>
      <c r="C102" s="151" t="str">
        <f>_xll.GetPrice(C$2, "MonthlyAverage", "Mid", EOMONTH($A102, 0))</f>
        <v>#N/A No price available for MonthlyAverage before 29/09/2017</v>
      </c>
      <c r="D102" s="151" t="str">
        <f>_xll.GetPrice(D$2, "MonthlyAverage", "Mid", EOMONTH($A102, 0))</f>
        <v>#N/A No price available for MonthlyAverage before 28/02/2005</v>
      </c>
      <c r="E102" s="151" t="str">
        <f>_xll.GetPrice(E$2, "MonthlyAverage", "Mid", EOMONTH($A102, 0))</f>
        <v>#N/A No price available for MonthlyAverage before 28/11/2003</v>
      </c>
      <c r="F102" s="151" t="str">
        <f>_xll.GetPrice(F$2, "MonthlyAverage", "Mid", EOMONTH($A102, 0))</f>
        <v>#N/A No price available for MonthlyAverage before 28/11/2003</v>
      </c>
      <c r="G102" s="127" t="e">
        <f t="shared" si="9"/>
        <v>#VALUE!</v>
      </c>
      <c r="H102" s="151">
        <f>_xll.GetPrice(H$2, "MonthlyAverage", "Mid", EOMONTH($A102, 0))</f>
        <v>105</v>
      </c>
      <c r="I102" s="127" t="e">
        <f t="shared" si="10"/>
        <v>#VALUE!</v>
      </c>
      <c r="J102" s="151">
        <f>_xll.GetPrice(J$2, "MonthlyAverage", "Mid", EOMONTH($A102, 0))</f>
        <v>105</v>
      </c>
      <c r="K102" s="127">
        <f t="shared" si="11"/>
        <v>0</v>
      </c>
      <c r="L102" s="151" t="str">
        <f>_xll.GetPrice(L$2, "MonthlyAverage", "Mid", EOMONTH($A102, 0))</f>
        <v>#N/A No price available for MonthlyAverage before 30/01/2015</v>
      </c>
    </row>
    <row r="103" spans="1:12" x14ac:dyDescent="0.3">
      <c r="A103" s="124">
        <v>36892</v>
      </c>
      <c r="B103" s="133" t="str">
        <f>_xll.GetPrice(B$2, "MonthlyAverage", "Mid", EOMONTH($A103, 0))</f>
        <v>#N/A No price available for MonthlyAverage before 28/02/2005</v>
      </c>
      <c r="C103" s="151" t="str">
        <f>_xll.GetPrice(C$2, "MonthlyAverage", "Mid", EOMONTH($A103, 0))</f>
        <v>#N/A No price available for MonthlyAverage before 29/09/2017</v>
      </c>
      <c r="D103" s="151" t="str">
        <f>_xll.GetPrice(D$2, "MonthlyAverage", "Mid", EOMONTH($A103, 0))</f>
        <v>#N/A No price available for MonthlyAverage before 28/02/2005</v>
      </c>
      <c r="E103" s="151" t="str">
        <f>_xll.GetPrice(E$2, "MonthlyAverage", "Mid", EOMONTH($A103, 0))</f>
        <v>#N/A No price available for MonthlyAverage before 28/11/2003</v>
      </c>
      <c r="F103" s="151" t="str">
        <f>_xll.GetPrice(F$2, "MonthlyAverage", "Mid", EOMONTH($A103, 0))</f>
        <v>#N/A No price available for MonthlyAverage before 28/11/2003</v>
      </c>
      <c r="G103" s="127" t="e">
        <f t="shared" si="9"/>
        <v>#VALUE!</v>
      </c>
      <c r="H103" s="151">
        <f>_xll.GetPrice(H$2, "MonthlyAverage", "Mid", EOMONTH($A103, 0))</f>
        <v>105</v>
      </c>
      <c r="I103" s="127" t="e">
        <f t="shared" si="10"/>
        <v>#VALUE!</v>
      </c>
      <c r="J103" s="151">
        <f>_xll.GetPrice(J$2, "MonthlyAverage", "Mid", EOMONTH($A103, 0))</f>
        <v>105</v>
      </c>
      <c r="K103" s="127">
        <f t="shared" si="11"/>
        <v>0</v>
      </c>
      <c r="L103" s="151" t="str">
        <f>_xll.GetPrice(L$2, "MonthlyAverage", "Mid", EOMONTH($A103, 0))</f>
        <v>#N/A No price available for MonthlyAverage before 30/01/2015</v>
      </c>
    </row>
    <row r="104" spans="1:12" x14ac:dyDescent="0.3">
      <c r="A104" s="124">
        <v>36923</v>
      </c>
      <c r="B104" s="133" t="str">
        <f>_xll.GetPrice(B$2, "MonthlyAverage", "Mid", EOMONTH($A104, 0))</f>
        <v>#N/A No price available for MonthlyAverage before 28/02/2005</v>
      </c>
      <c r="C104" s="151" t="str">
        <f>_xll.GetPrice(C$2, "MonthlyAverage", "Mid", EOMONTH($A104, 0))</f>
        <v>#N/A No price available for MonthlyAverage before 29/09/2017</v>
      </c>
      <c r="D104" s="151" t="str">
        <f>_xll.GetPrice(D$2, "MonthlyAverage", "Mid", EOMONTH($A104, 0))</f>
        <v>#N/A No price available for MonthlyAverage before 28/02/2005</v>
      </c>
      <c r="E104" s="151" t="str">
        <f>_xll.GetPrice(E$2, "MonthlyAverage", "Mid", EOMONTH($A104, 0))</f>
        <v>#N/A No price available for MonthlyAverage before 28/11/2003</v>
      </c>
      <c r="F104" s="151" t="str">
        <f>_xll.GetPrice(F$2, "MonthlyAverage", "Mid", EOMONTH($A104, 0))</f>
        <v>#N/A No price available for MonthlyAverage before 28/11/2003</v>
      </c>
      <c r="G104" s="127" t="e">
        <f t="shared" si="9"/>
        <v>#VALUE!</v>
      </c>
      <c r="H104" s="151">
        <f>_xll.GetPrice(H$2, "MonthlyAverage", "Mid", EOMONTH($A104, 0))</f>
        <v>105</v>
      </c>
      <c r="I104" s="127" t="e">
        <f t="shared" si="10"/>
        <v>#VALUE!</v>
      </c>
      <c r="J104" s="151">
        <f>_xll.GetPrice(J$2, "MonthlyAverage", "Mid", EOMONTH($A104, 0))</f>
        <v>105</v>
      </c>
      <c r="K104" s="127">
        <f t="shared" si="11"/>
        <v>0</v>
      </c>
      <c r="L104" s="151" t="str">
        <f>_xll.GetPrice(L$2, "MonthlyAverage", "Mid", EOMONTH($A104, 0))</f>
        <v>#N/A No price available for MonthlyAverage before 30/01/2015</v>
      </c>
    </row>
    <row r="105" spans="1:12" x14ac:dyDescent="0.3">
      <c r="A105" s="124">
        <v>36951</v>
      </c>
      <c r="B105" s="133" t="str">
        <f>_xll.GetPrice(B$2, "MonthlyAverage", "Mid", EOMONTH($A105, 0))</f>
        <v>#N/A No price available for MonthlyAverage before 28/02/2005</v>
      </c>
      <c r="C105" s="151" t="str">
        <f>_xll.GetPrice(C$2, "MonthlyAverage", "Mid", EOMONTH($A105, 0))</f>
        <v>#N/A No price available for MonthlyAverage before 29/09/2017</v>
      </c>
      <c r="D105" s="151" t="str">
        <f>_xll.GetPrice(D$2, "MonthlyAverage", "Mid", EOMONTH($A105, 0))</f>
        <v>#N/A No price available for MonthlyAverage before 28/02/2005</v>
      </c>
      <c r="E105" s="151" t="str">
        <f>_xll.GetPrice(E$2, "MonthlyAverage", "Mid", EOMONTH($A105, 0))</f>
        <v>#N/A No price available for MonthlyAverage before 28/11/2003</v>
      </c>
      <c r="F105" s="151" t="str">
        <f>_xll.GetPrice(F$2, "MonthlyAverage", "Mid", EOMONTH($A105, 0))</f>
        <v>#N/A No price available for MonthlyAverage before 28/11/2003</v>
      </c>
      <c r="G105" s="127" t="e">
        <f t="shared" si="9"/>
        <v>#VALUE!</v>
      </c>
      <c r="H105" s="151">
        <f>_xll.GetPrice(H$2, "MonthlyAverage", "Mid", EOMONTH($A105, 0))</f>
        <v>105</v>
      </c>
      <c r="I105" s="127" t="e">
        <f t="shared" si="10"/>
        <v>#VALUE!</v>
      </c>
      <c r="J105" s="151">
        <f>_xll.GetPrice(J$2, "MonthlyAverage", "Mid", EOMONTH($A105, 0))</f>
        <v>105</v>
      </c>
      <c r="K105" s="127">
        <f t="shared" si="11"/>
        <v>0</v>
      </c>
      <c r="L105" s="151" t="str">
        <f>_xll.GetPrice(L$2, "MonthlyAverage", "Mid", EOMONTH($A105, 0))</f>
        <v>#N/A No price available for MonthlyAverage before 30/01/2015</v>
      </c>
    </row>
    <row r="106" spans="1:12" x14ac:dyDescent="0.3">
      <c r="A106" s="124">
        <v>36982</v>
      </c>
      <c r="B106" s="133" t="str">
        <f>_xll.GetPrice(B$2, "MonthlyAverage", "Mid", EOMONTH($A106, 0))</f>
        <v>#N/A No price available for MonthlyAverage before 28/02/2005</v>
      </c>
      <c r="C106" s="151" t="str">
        <f>_xll.GetPrice(C$2, "MonthlyAverage", "Mid", EOMONTH($A106, 0))</f>
        <v>#N/A No price available for MonthlyAverage before 29/09/2017</v>
      </c>
      <c r="D106" s="151" t="str">
        <f>_xll.GetPrice(D$2, "MonthlyAverage", "Mid", EOMONTH($A106, 0))</f>
        <v>#N/A No price available for MonthlyAverage before 28/02/2005</v>
      </c>
      <c r="E106" s="151" t="str">
        <f>_xll.GetPrice(E$2, "MonthlyAverage", "Mid", EOMONTH($A106, 0))</f>
        <v>#N/A No price available for MonthlyAverage before 28/11/2003</v>
      </c>
      <c r="F106" s="151" t="str">
        <f>_xll.GetPrice(F$2, "MonthlyAverage", "Mid", EOMONTH($A106, 0))</f>
        <v>#N/A No price available for MonthlyAverage before 28/11/2003</v>
      </c>
      <c r="G106" s="127" t="e">
        <f t="shared" si="9"/>
        <v>#VALUE!</v>
      </c>
      <c r="H106" s="151">
        <f>_xll.GetPrice(H$2, "MonthlyAverage", "Mid", EOMONTH($A106, 0))</f>
        <v>105</v>
      </c>
      <c r="I106" s="127" t="e">
        <f t="shared" si="10"/>
        <v>#VALUE!</v>
      </c>
      <c r="J106" s="151">
        <f>_xll.GetPrice(J$2, "MonthlyAverage", "Mid", EOMONTH($A106, 0))</f>
        <v>105</v>
      </c>
      <c r="K106" s="127">
        <f t="shared" si="11"/>
        <v>0</v>
      </c>
      <c r="L106" s="151" t="str">
        <f>_xll.GetPrice(L$2, "MonthlyAverage", "Mid", EOMONTH($A106, 0))</f>
        <v>#N/A No price available for MonthlyAverage before 30/01/2015</v>
      </c>
    </row>
    <row r="107" spans="1:12" x14ac:dyDescent="0.3">
      <c r="A107" s="124">
        <v>37012</v>
      </c>
      <c r="B107" s="133" t="str">
        <f>_xll.GetPrice(B$2, "MonthlyAverage", "Mid", EOMONTH($A107, 0))</f>
        <v>#N/A No price available for MonthlyAverage before 28/02/2005</v>
      </c>
      <c r="C107" s="151" t="str">
        <f>_xll.GetPrice(C$2, "MonthlyAverage", "Mid", EOMONTH($A107, 0))</f>
        <v>#N/A No price available for MonthlyAverage before 29/09/2017</v>
      </c>
      <c r="D107" s="151" t="str">
        <f>_xll.GetPrice(D$2, "MonthlyAverage", "Mid", EOMONTH($A107, 0))</f>
        <v>#N/A No price available for MonthlyAverage before 28/02/2005</v>
      </c>
      <c r="E107" s="151" t="str">
        <f>_xll.GetPrice(E$2, "MonthlyAverage", "Mid", EOMONTH($A107, 0))</f>
        <v>#N/A No price available for MonthlyAverage before 28/11/2003</v>
      </c>
      <c r="F107" s="151" t="str">
        <f>_xll.GetPrice(F$2, "MonthlyAverage", "Mid", EOMONTH($A107, 0))</f>
        <v>#N/A No price available for MonthlyAverage before 28/11/2003</v>
      </c>
      <c r="G107" s="127" t="e">
        <f t="shared" si="9"/>
        <v>#VALUE!</v>
      </c>
      <c r="H107" s="151">
        <f>_xll.GetPrice(H$2, "MonthlyAverage", "Mid", EOMONTH($A107, 0))</f>
        <v>106</v>
      </c>
      <c r="I107" s="127" t="e">
        <f t="shared" si="10"/>
        <v>#VALUE!</v>
      </c>
      <c r="J107" s="151">
        <f>_xll.GetPrice(J$2, "MonthlyAverage", "Mid", EOMONTH($A107, 0))</f>
        <v>106</v>
      </c>
      <c r="K107" s="127">
        <f t="shared" si="11"/>
        <v>0</v>
      </c>
      <c r="L107" s="151" t="str">
        <f>_xll.GetPrice(L$2, "MonthlyAverage", "Mid", EOMONTH($A107, 0))</f>
        <v>#N/A No price available for MonthlyAverage before 30/01/2015</v>
      </c>
    </row>
    <row r="108" spans="1:12" x14ac:dyDescent="0.3">
      <c r="A108" s="124">
        <v>37043</v>
      </c>
      <c r="B108" s="133" t="str">
        <f>_xll.GetPrice(B$2, "MonthlyAverage", "Mid", EOMONTH($A108, 0))</f>
        <v>#N/A No price available for MonthlyAverage before 28/02/2005</v>
      </c>
      <c r="C108" s="151" t="str">
        <f>_xll.GetPrice(C$2, "MonthlyAverage", "Mid", EOMONTH($A108, 0))</f>
        <v>#N/A No price available for MonthlyAverage before 29/09/2017</v>
      </c>
      <c r="D108" s="151" t="str">
        <f>_xll.GetPrice(D$2, "MonthlyAverage", "Mid", EOMONTH($A108, 0))</f>
        <v>#N/A No price available for MonthlyAverage before 28/02/2005</v>
      </c>
      <c r="E108" s="151" t="str">
        <f>_xll.GetPrice(E$2, "MonthlyAverage", "Mid", EOMONTH($A108, 0))</f>
        <v>#N/A No price available for MonthlyAverage before 28/11/2003</v>
      </c>
      <c r="F108" s="151" t="str">
        <f>_xll.GetPrice(F$2, "MonthlyAverage", "Mid", EOMONTH($A108, 0))</f>
        <v>#N/A No price available for MonthlyAverage before 28/11/2003</v>
      </c>
      <c r="G108" s="127" t="e">
        <f t="shared" si="9"/>
        <v>#VALUE!</v>
      </c>
      <c r="H108" s="151">
        <f>_xll.GetPrice(H$2, "MonthlyAverage", "Mid", EOMONTH($A108, 0))</f>
        <v>110</v>
      </c>
      <c r="I108" s="127" t="e">
        <f t="shared" si="10"/>
        <v>#VALUE!</v>
      </c>
      <c r="J108" s="151">
        <f>_xll.GetPrice(J$2, "MonthlyAverage", "Mid", EOMONTH($A108, 0))</f>
        <v>110</v>
      </c>
      <c r="K108" s="127">
        <f t="shared" si="11"/>
        <v>0</v>
      </c>
      <c r="L108" s="151" t="str">
        <f>_xll.GetPrice(L$2, "MonthlyAverage", "Mid", EOMONTH($A108, 0))</f>
        <v>#N/A No price available for MonthlyAverage before 30/01/2015</v>
      </c>
    </row>
    <row r="109" spans="1:12" x14ac:dyDescent="0.3">
      <c r="A109" s="124">
        <v>37073</v>
      </c>
      <c r="B109" s="133" t="str">
        <f>_xll.GetPrice(B$2, "MonthlyAverage", "Mid", EOMONTH($A109, 0))</f>
        <v>#N/A No price available for MonthlyAverage before 28/02/2005</v>
      </c>
      <c r="C109" s="151" t="str">
        <f>_xll.GetPrice(C$2, "MonthlyAverage", "Mid", EOMONTH($A109, 0))</f>
        <v>#N/A No price available for MonthlyAverage before 29/09/2017</v>
      </c>
      <c r="D109" s="151" t="str">
        <f>_xll.GetPrice(D$2, "MonthlyAverage", "Mid", EOMONTH($A109, 0))</f>
        <v>#N/A No price available for MonthlyAverage before 28/02/2005</v>
      </c>
      <c r="E109" s="151" t="str">
        <f>_xll.GetPrice(E$2, "MonthlyAverage", "Mid", EOMONTH($A109, 0))</f>
        <v>#N/A No price available for MonthlyAverage before 28/11/2003</v>
      </c>
      <c r="F109" s="151" t="str">
        <f>_xll.GetPrice(F$2, "MonthlyAverage", "Mid", EOMONTH($A109, 0))</f>
        <v>#N/A No price available for MonthlyAverage before 28/11/2003</v>
      </c>
      <c r="G109" s="127" t="e">
        <f t="shared" si="9"/>
        <v>#VALUE!</v>
      </c>
      <c r="H109" s="151">
        <f>_xll.GetPrice(H$2, "MonthlyAverage", "Mid", EOMONTH($A109, 0))</f>
        <v>110</v>
      </c>
      <c r="I109" s="127" t="e">
        <f t="shared" si="10"/>
        <v>#VALUE!</v>
      </c>
      <c r="J109" s="151">
        <f>_xll.GetPrice(J$2, "MonthlyAverage", "Mid", EOMONTH($A109, 0))</f>
        <v>110</v>
      </c>
      <c r="K109" s="127">
        <f t="shared" si="11"/>
        <v>0</v>
      </c>
      <c r="L109" s="151" t="str">
        <f>_xll.GetPrice(L$2, "MonthlyAverage", "Mid", EOMONTH($A109, 0))</f>
        <v>#N/A No price available for MonthlyAverage before 30/01/2015</v>
      </c>
    </row>
    <row r="110" spans="1:12" x14ac:dyDescent="0.3">
      <c r="A110" s="124">
        <v>37104</v>
      </c>
      <c r="B110" s="133" t="str">
        <f>_xll.GetPrice(B$2, "MonthlyAverage", "Mid", EOMONTH($A110, 0))</f>
        <v>#N/A No price available for MonthlyAverage before 28/02/2005</v>
      </c>
      <c r="C110" s="151" t="str">
        <f>_xll.GetPrice(C$2, "MonthlyAverage", "Mid", EOMONTH($A110, 0))</f>
        <v>#N/A No price available for MonthlyAverage before 29/09/2017</v>
      </c>
      <c r="D110" s="151" t="str">
        <f>_xll.GetPrice(D$2, "MonthlyAverage", "Mid", EOMONTH($A110, 0))</f>
        <v>#N/A No price available for MonthlyAverage before 28/02/2005</v>
      </c>
      <c r="E110" s="151" t="str">
        <f>_xll.GetPrice(E$2, "MonthlyAverage", "Mid", EOMONTH($A110, 0))</f>
        <v>#N/A No price available for MonthlyAverage before 28/11/2003</v>
      </c>
      <c r="F110" s="151" t="str">
        <f>_xll.GetPrice(F$2, "MonthlyAverage", "Mid", EOMONTH($A110, 0))</f>
        <v>#N/A No price available for MonthlyAverage before 28/11/2003</v>
      </c>
      <c r="G110" s="127" t="e">
        <f t="shared" si="9"/>
        <v>#VALUE!</v>
      </c>
      <c r="H110" s="151">
        <f>_xll.GetPrice(H$2, "MonthlyAverage", "Mid", EOMONTH($A110, 0))</f>
        <v>110</v>
      </c>
      <c r="I110" s="127" t="e">
        <f t="shared" si="10"/>
        <v>#VALUE!</v>
      </c>
      <c r="J110" s="151">
        <f>_xll.GetPrice(J$2, "MonthlyAverage", "Mid", EOMONTH($A110, 0))</f>
        <v>110</v>
      </c>
      <c r="K110" s="127">
        <f t="shared" si="11"/>
        <v>0</v>
      </c>
      <c r="L110" s="151" t="str">
        <f>_xll.GetPrice(L$2, "MonthlyAverage", "Mid", EOMONTH($A110, 0))</f>
        <v>#N/A No price available for MonthlyAverage before 30/01/2015</v>
      </c>
    </row>
    <row r="111" spans="1:12" x14ac:dyDescent="0.3">
      <c r="A111" s="124">
        <v>37135</v>
      </c>
      <c r="B111" s="133" t="str">
        <f>_xll.GetPrice(B$2, "MonthlyAverage", "Mid", EOMONTH($A111, 0))</f>
        <v>#N/A No price available for MonthlyAverage before 28/02/2005</v>
      </c>
      <c r="C111" s="151" t="str">
        <f>_xll.GetPrice(C$2, "MonthlyAverage", "Mid", EOMONTH($A111, 0))</f>
        <v>#N/A No price available for MonthlyAverage before 29/09/2017</v>
      </c>
      <c r="D111" s="151" t="str">
        <f>_xll.GetPrice(D$2, "MonthlyAverage", "Mid", EOMONTH($A111, 0))</f>
        <v>#N/A No price available for MonthlyAverage before 28/02/2005</v>
      </c>
      <c r="E111" s="151" t="str">
        <f>_xll.GetPrice(E$2, "MonthlyAverage", "Mid", EOMONTH($A111, 0))</f>
        <v>#N/A No price available for MonthlyAverage before 28/11/2003</v>
      </c>
      <c r="F111" s="151" t="str">
        <f>_xll.GetPrice(F$2, "MonthlyAverage", "Mid", EOMONTH($A111, 0))</f>
        <v>#N/A No price available for MonthlyAverage before 28/11/2003</v>
      </c>
      <c r="G111" s="127" t="e">
        <f t="shared" si="9"/>
        <v>#VALUE!</v>
      </c>
      <c r="H111" s="151">
        <f>_xll.GetPrice(H$2, "MonthlyAverage", "Mid", EOMONTH($A111, 0))</f>
        <v>110</v>
      </c>
      <c r="I111" s="127" t="e">
        <f t="shared" si="10"/>
        <v>#VALUE!</v>
      </c>
      <c r="J111" s="151">
        <f>_xll.GetPrice(J$2, "MonthlyAverage", "Mid", EOMONTH($A111, 0))</f>
        <v>110</v>
      </c>
      <c r="K111" s="127">
        <f t="shared" si="11"/>
        <v>0</v>
      </c>
      <c r="L111" s="151" t="str">
        <f>_xll.GetPrice(L$2, "MonthlyAverage", "Mid", EOMONTH($A111, 0))</f>
        <v>#N/A No price available for MonthlyAverage before 30/01/2015</v>
      </c>
    </row>
    <row r="112" spans="1:12" x14ac:dyDescent="0.3">
      <c r="A112" s="124">
        <v>37165</v>
      </c>
      <c r="B112" s="133" t="str">
        <f>_xll.GetPrice(B$2, "MonthlyAverage", "Mid", EOMONTH($A112, 0))</f>
        <v>#N/A No price available for MonthlyAverage before 28/02/2005</v>
      </c>
      <c r="C112" s="151" t="str">
        <f>_xll.GetPrice(C$2, "MonthlyAverage", "Mid", EOMONTH($A112, 0))</f>
        <v>#N/A No price available for MonthlyAverage before 29/09/2017</v>
      </c>
      <c r="D112" s="151" t="str">
        <f>_xll.GetPrice(D$2, "MonthlyAverage", "Mid", EOMONTH($A112, 0))</f>
        <v>#N/A No price available for MonthlyAverage before 28/02/2005</v>
      </c>
      <c r="E112" s="151" t="str">
        <f>_xll.GetPrice(E$2, "MonthlyAverage", "Mid", EOMONTH($A112, 0))</f>
        <v>#N/A No price available for MonthlyAverage before 28/11/2003</v>
      </c>
      <c r="F112" s="151" t="str">
        <f>_xll.GetPrice(F$2, "MonthlyAverage", "Mid", EOMONTH($A112, 0))</f>
        <v>#N/A No price available for MonthlyAverage before 28/11/2003</v>
      </c>
      <c r="G112" s="127" t="e">
        <f t="shared" si="9"/>
        <v>#VALUE!</v>
      </c>
      <c r="H112" s="151">
        <f>_xll.GetPrice(H$2, "MonthlyAverage", "Mid", EOMONTH($A112, 0))</f>
        <v>110</v>
      </c>
      <c r="I112" s="127" t="e">
        <f t="shared" si="10"/>
        <v>#VALUE!</v>
      </c>
      <c r="J112" s="151">
        <f>_xll.GetPrice(J$2, "MonthlyAverage", "Mid", EOMONTH($A112, 0))</f>
        <v>110</v>
      </c>
      <c r="K112" s="127">
        <f t="shared" si="11"/>
        <v>0</v>
      </c>
      <c r="L112" s="151" t="str">
        <f>_xll.GetPrice(L$2, "MonthlyAverage", "Mid", EOMONTH($A112, 0))</f>
        <v>#N/A No price available for MonthlyAverage before 30/01/2015</v>
      </c>
    </row>
    <row r="113" spans="1:12" x14ac:dyDescent="0.3">
      <c r="A113" s="124">
        <v>37196</v>
      </c>
      <c r="B113" s="133" t="str">
        <f>_xll.GetPrice(B$2, "MonthlyAverage", "Mid", EOMONTH($A113, 0))</f>
        <v>#N/A No price available for MonthlyAverage before 28/02/2005</v>
      </c>
      <c r="C113" s="151" t="str">
        <f>_xll.GetPrice(C$2, "MonthlyAverage", "Mid", EOMONTH($A113, 0))</f>
        <v>#N/A No price available for MonthlyAverage before 29/09/2017</v>
      </c>
      <c r="D113" s="151" t="str">
        <f>_xll.GetPrice(D$2, "MonthlyAverage", "Mid", EOMONTH($A113, 0))</f>
        <v>#N/A No price available for MonthlyAverage before 28/02/2005</v>
      </c>
      <c r="E113" s="151" t="str">
        <f>_xll.GetPrice(E$2, "MonthlyAverage", "Mid", EOMONTH($A113, 0))</f>
        <v>#N/A No price available for MonthlyAverage before 28/11/2003</v>
      </c>
      <c r="F113" s="151" t="str">
        <f>_xll.GetPrice(F$2, "MonthlyAverage", "Mid", EOMONTH($A113, 0))</f>
        <v>#N/A No price available for MonthlyAverage before 28/11/2003</v>
      </c>
      <c r="G113" s="127" t="e">
        <f t="shared" si="9"/>
        <v>#VALUE!</v>
      </c>
      <c r="H113" s="151">
        <f>_xll.GetPrice(H$2, "MonthlyAverage", "Mid", EOMONTH($A113, 0))</f>
        <v>110</v>
      </c>
      <c r="I113" s="127" t="e">
        <f t="shared" si="10"/>
        <v>#VALUE!</v>
      </c>
      <c r="J113" s="151">
        <f>_xll.GetPrice(J$2, "MonthlyAverage", "Mid", EOMONTH($A113, 0))</f>
        <v>110</v>
      </c>
      <c r="K113" s="127">
        <f t="shared" si="11"/>
        <v>0</v>
      </c>
      <c r="L113" s="151" t="str">
        <f>_xll.GetPrice(L$2, "MonthlyAverage", "Mid", EOMONTH($A113, 0))</f>
        <v>#N/A No price available for MonthlyAverage before 30/01/2015</v>
      </c>
    </row>
    <row r="114" spans="1:12" x14ac:dyDescent="0.3">
      <c r="A114" s="124">
        <v>37226</v>
      </c>
      <c r="B114" s="133" t="str">
        <f>_xll.GetPrice(B$2, "MonthlyAverage", "Mid", EOMONTH($A114, 0))</f>
        <v>#N/A No price available for MonthlyAverage before 28/02/2005</v>
      </c>
      <c r="C114" s="151" t="str">
        <f>_xll.GetPrice(C$2, "MonthlyAverage", "Mid", EOMONTH($A114, 0))</f>
        <v>#N/A No price available for MonthlyAverage before 29/09/2017</v>
      </c>
      <c r="D114" s="151" t="str">
        <f>_xll.GetPrice(D$2, "MonthlyAverage", "Mid", EOMONTH($A114, 0))</f>
        <v>#N/A No price available for MonthlyAverage before 28/02/2005</v>
      </c>
      <c r="E114" s="151" t="str">
        <f>_xll.GetPrice(E$2, "MonthlyAverage", "Mid", EOMONTH($A114, 0))</f>
        <v>#N/A No price available for MonthlyAverage before 28/11/2003</v>
      </c>
      <c r="F114" s="151" t="str">
        <f>_xll.GetPrice(F$2, "MonthlyAverage", "Mid", EOMONTH($A114, 0))</f>
        <v>#N/A No price available for MonthlyAverage before 28/11/2003</v>
      </c>
      <c r="G114" s="127" t="e">
        <f t="shared" si="9"/>
        <v>#VALUE!</v>
      </c>
      <c r="H114" s="151">
        <f>_xll.GetPrice(H$2, "MonthlyAverage", "Mid", EOMONTH($A114, 0))</f>
        <v>110</v>
      </c>
      <c r="I114" s="127" t="e">
        <f t="shared" si="10"/>
        <v>#VALUE!</v>
      </c>
      <c r="J114" s="151">
        <f>_xll.GetPrice(J$2, "MonthlyAverage", "Mid", EOMONTH($A114, 0))</f>
        <v>110</v>
      </c>
      <c r="K114" s="127">
        <f t="shared" si="11"/>
        <v>0</v>
      </c>
      <c r="L114" s="151" t="str">
        <f>_xll.GetPrice(L$2, "MonthlyAverage", "Mid", EOMONTH($A114, 0))</f>
        <v>#N/A No price available for MonthlyAverage before 30/01/2015</v>
      </c>
    </row>
    <row r="115" spans="1:12" x14ac:dyDescent="0.3">
      <c r="A115" s="124">
        <v>37257</v>
      </c>
      <c r="B115" s="133" t="str">
        <f>_xll.GetPrice(B$2, "MonthlyAverage", "Mid", EOMONTH($A115, 0))</f>
        <v>#N/A No price available for MonthlyAverage before 28/02/2005</v>
      </c>
      <c r="C115" s="151" t="str">
        <f>_xll.GetPrice(C$2, "MonthlyAverage", "Mid", EOMONTH($A115, 0))</f>
        <v>#N/A No price available for MonthlyAverage before 29/09/2017</v>
      </c>
      <c r="D115" s="151" t="str">
        <f>_xll.GetPrice(D$2, "MonthlyAverage", "Mid", EOMONTH($A115, 0))</f>
        <v>#N/A No price available for MonthlyAverage before 28/02/2005</v>
      </c>
      <c r="E115" s="151" t="str">
        <f>_xll.GetPrice(E$2, "MonthlyAverage", "Mid", EOMONTH($A115, 0))</f>
        <v>#N/A No price available for MonthlyAverage before 28/11/2003</v>
      </c>
      <c r="F115" s="151" t="str">
        <f>_xll.GetPrice(F$2, "MonthlyAverage", "Mid", EOMONTH($A115, 0))</f>
        <v>#N/A No price available for MonthlyAverage before 28/11/2003</v>
      </c>
      <c r="G115" s="127" t="e">
        <f t="shared" si="9"/>
        <v>#VALUE!</v>
      </c>
      <c r="H115" s="151">
        <f>_xll.GetPrice(H$2, "MonthlyAverage", "Mid", EOMONTH($A115, 0))</f>
        <v>110</v>
      </c>
      <c r="I115" s="127" t="e">
        <f t="shared" si="10"/>
        <v>#VALUE!</v>
      </c>
      <c r="J115" s="151">
        <f>_xll.GetPrice(J$2, "MonthlyAverage", "Mid", EOMONTH($A115, 0))</f>
        <v>110</v>
      </c>
      <c r="K115" s="127">
        <f t="shared" si="11"/>
        <v>0</v>
      </c>
      <c r="L115" s="151" t="str">
        <f>_xll.GetPrice(L$2, "MonthlyAverage", "Mid", EOMONTH($A115, 0))</f>
        <v>#N/A No price available for MonthlyAverage before 30/01/2015</v>
      </c>
    </row>
    <row r="116" spans="1:12" x14ac:dyDescent="0.3">
      <c r="A116" s="124">
        <v>37288</v>
      </c>
      <c r="B116" s="133" t="str">
        <f>_xll.GetPrice(B$2, "MonthlyAverage", "Mid", EOMONTH($A116, 0))</f>
        <v>#N/A No price available for MonthlyAverage before 28/02/2005</v>
      </c>
      <c r="C116" s="151" t="str">
        <f>_xll.GetPrice(C$2, "MonthlyAverage", "Mid", EOMONTH($A116, 0))</f>
        <v>#N/A No price available for MonthlyAverage before 29/09/2017</v>
      </c>
      <c r="D116" s="151" t="str">
        <f>_xll.GetPrice(D$2, "MonthlyAverage", "Mid", EOMONTH($A116, 0))</f>
        <v>#N/A No price available for MonthlyAverage before 28/02/2005</v>
      </c>
      <c r="E116" s="151" t="str">
        <f>_xll.GetPrice(E$2, "MonthlyAverage", "Mid", EOMONTH($A116, 0))</f>
        <v>#N/A No price available for MonthlyAverage before 28/11/2003</v>
      </c>
      <c r="F116" s="151" t="str">
        <f>_xll.GetPrice(F$2, "MonthlyAverage", "Mid", EOMONTH($A116, 0))</f>
        <v>#N/A No price available for MonthlyAverage before 28/11/2003</v>
      </c>
      <c r="G116" s="127" t="e">
        <f t="shared" si="9"/>
        <v>#VALUE!</v>
      </c>
      <c r="H116" s="151">
        <f>_xll.GetPrice(H$2, "MonthlyAverage", "Mid", EOMONTH($A116, 0))</f>
        <v>110</v>
      </c>
      <c r="I116" s="127" t="e">
        <f t="shared" si="10"/>
        <v>#VALUE!</v>
      </c>
      <c r="J116" s="151">
        <f>_xll.GetPrice(J$2, "MonthlyAverage", "Mid", EOMONTH($A116, 0))</f>
        <v>110</v>
      </c>
      <c r="K116" s="127">
        <f t="shared" si="11"/>
        <v>0</v>
      </c>
      <c r="L116" s="151" t="str">
        <f>_xll.GetPrice(L$2, "MonthlyAverage", "Mid", EOMONTH($A116, 0))</f>
        <v>#N/A No price available for MonthlyAverage before 30/01/2015</v>
      </c>
    </row>
    <row r="117" spans="1:12" x14ac:dyDescent="0.3">
      <c r="A117" s="124">
        <v>37316</v>
      </c>
      <c r="B117" s="133" t="str">
        <f>_xll.GetPrice(B$2, "MonthlyAverage", "Mid", EOMONTH($A117, 0))</f>
        <v>#N/A No price available for MonthlyAverage before 28/02/2005</v>
      </c>
      <c r="C117" s="151" t="str">
        <f>_xll.GetPrice(C$2, "MonthlyAverage", "Mid", EOMONTH($A117, 0))</f>
        <v>#N/A No price available for MonthlyAverage before 29/09/2017</v>
      </c>
      <c r="D117" s="151" t="str">
        <f>_xll.GetPrice(D$2, "MonthlyAverage", "Mid", EOMONTH($A117, 0))</f>
        <v>#N/A No price available for MonthlyAverage before 28/02/2005</v>
      </c>
      <c r="E117" s="151" t="str">
        <f>_xll.GetPrice(E$2, "MonthlyAverage", "Mid", EOMONTH($A117, 0))</f>
        <v>#N/A No price available for MonthlyAverage before 28/11/2003</v>
      </c>
      <c r="F117" s="151" t="str">
        <f>_xll.GetPrice(F$2, "MonthlyAverage", "Mid", EOMONTH($A117, 0))</f>
        <v>#N/A No price available for MonthlyAverage before 28/11/2003</v>
      </c>
      <c r="G117" s="127" t="e">
        <f t="shared" si="9"/>
        <v>#VALUE!</v>
      </c>
      <c r="H117" s="151">
        <f>_xll.GetPrice(H$2, "MonthlyAverage", "Mid", EOMONTH($A117, 0))</f>
        <v>110</v>
      </c>
      <c r="I117" s="127" t="e">
        <f t="shared" si="10"/>
        <v>#VALUE!</v>
      </c>
      <c r="J117" s="151">
        <f>_xll.GetPrice(J$2, "MonthlyAverage", "Mid", EOMONTH($A117, 0))</f>
        <v>110</v>
      </c>
      <c r="K117" s="127">
        <f t="shared" si="11"/>
        <v>0</v>
      </c>
      <c r="L117" s="151" t="str">
        <f>_xll.GetPrice(L$2, "MonthlyAverage", "Mid", EOMONTH($A117, 0))</f>
        <v>#N/A No price available for MonthlyAverage before 30/01/2015</v>
      </c>
    </row>
    <row r="118" spans="1:12" x14ac:dyDescent="0.3">
      <c r="A118" s="124">
        <v>37347</v>
      </c>
      <c r="B118" s="133" t="str">
        <f>_xll.GetPrice(B$2, "MonthlyAverage", "Mid", EOMONTH($A118, 0))</f>
        <v>#N/A No price available for MonthlyAverage before 28/02/2005</v>
      </c>
      <c r="C118" s="151" t="str">
        <f>_xll.GetPrice(C$2, "MonthlyAverage", "Mid", EOMONTH($A118, 0))</f>
        <v>#N/A No price available for MonthlyAverage before 29/09/2017</v>
      </c>
      <c r="D118" s="151" t="str">
        <f>_xll.GetPrice(D$2, "MonthlyAverage", "Mid", EOMONTH($A118, 0))</f>
        <v>#N/A No price available for MonthlyAverage before 28/02/2005</v>
      </c>
      <c r="E118" s="151" t="str">
        <f>_xll.GetPrice(E$2, "MonthlyAverage", "Mid", EOMONTH($A118, 0))</f>
        <v>#N/A No price available for MonthlyAverage before 28/11/2003</v>
      </c>
      <c r="F118" s="151" t="str">
        <f>_xll.GetPrice(F$2, "MonthlyAverage", "Mid", EOMONTH($A118, 0))</f>
        <v>#N/A No price available for MonthlyAverage before 28/11/2003</v>
      </c>
      <c r="G118" s="127" t="e">
        <f t="shared" si="9"/>
        <v>#VALUE!</v>
      </c>
      <c r="H118" s="151">
        <f>_xll.GetPrice(H$2, "MonthlyAverage", "Mid", EOMONTH($A118, 0))</f>
        <v>111.88</v>
      </c>
      <c r="I118" s="127" t="e">
        <f t="shared" si="10"/>
        <v>#VALUE!</v>
      </c>
      <c r="J118" s="151">
        <f>_xll.GetPrice(J$2, "MonthlyAverage", "Mid", EOMONTH($A118, 0))</f>
        <v>111.88</v>
      </c>
      <c r="K118" s="127">
        <f t="shared" si="11"/>
        <v>0</v>
      </c>
      <c r="L118" s="151" t="str">
        <f>_xll.GetPrice(L$2, "MonthlyAverage", "Mid", EOMONTH($A118, 0))</f>
        <v>#N/A No price available for MonthlyAverage before 30/01/2015</v>
      </c>
    </row>
    <row r="119" spans="1:12" x14ac:dyDescent="0.3">
      <c r="A119" s="124">
        <v>37377</v>
      </c>
      <c r="B119" s="133" t="str">
        <f>_xll.GetPrice(B$2, "MonthlyAverage", "Mid", EOMONTH($A119, 0))</f>
        <v>#N/A No price available for MonthlyAverage before 28/02/2005</v>
      </c>
      <c r="C119" s="151" t="str">
        <f>_xll.GetPrice(C$2, "MonthlyAverage", "Mid", EOMONTH($A119, 0))</f>
        <v>#N/A No price available for MonthlyAverage before 29/09/2017</v>
      </c>
      <c r="D119" s="151" t="str">
        <f>_xll.GetPrice(D$2, "MonthlyAverage", "Mid", EOMONTH($A119, 0))</f>
        <v>#N/A No price available for MonthlyAverage before 28/02/2005</v>
      </c>
      <c r="E119" s="151" t="str">
        <f>_xll.GetPrice(E$2, "MonthlyAverage", "Mid", EOMONTH($A119, 0))</f>
        <v>#N/A No price available for MonthlyAverage before 28/11/2003</v>
      </c>
      <c r="F119" s="151" t="str">
        <f>_xll.GetPrice(F$2, "MonthlyAverage", "Mid", EOMONTH($A119, 0))</f>
        <v>#N/A No price available for MonthlyAverage before 28/11/2003</v>
      </c>
      <c r="G119" s="127" t="e">
        <f t="shared" si="9"/>
        <v>#VALUE!</v>
      </c>
      <c r="H119" s="151">
        <f>_xll.GetPrice(H$2, "MonthlyAverage", "Mid", EOMONTH($A119, 0))</f>
        <v>117.5</v>
      </c>
      <c r="I119" s="127" t="e">
        <f t="shared" si="10"/>
        <v>#VALUE!</v>
      </c>
      <c r="J119" s="151">
        <f>_xll.GetPrice(J$2, "MonthlyAverage", "Mid", EOMONTH($A119, 0))</f>
        <v>117.5</v>
      </c>
      <c r="K119" s="127">
        <f t="shared" si="11"/>
        <v>0</v>
      </c>
      <c r="L119" s="151" t="str">
        <f>_xll.GetPrice(L$2, "MonthlyAverage", "Mid", EOMONTH($A119, 0))</f>
        <v>#N/A No price available for MonthlyAverage before 30/01/2015</v>
      </c>
    </row>
    <row r="120" spans="1:12" x14ac:dyDescent="0.3">
      <c r="A120" s="124">
        <v>37408</v>
      </c>
      <c r="B120" s="133" t="str">
        <f>_xll.GetPrice(B$2, "MonthlyAverage", "Mid", EOMONTH($A120, 0))</f>
        <v>#N/A No price available for MonthlyAverage before 28/02/2005</v>
      </c>
      <c r="C120" s="151" t="str">
        <f>_xll.GetPrice(C$2, "MonthlyAverage", "Mid", EOMONTH($A120, 0))</f>
        <v>#N/A No price available for MonthlyAverage before 29/09/2017</v>
      </c>
      <c r="D120" s="151" t="str">
        <f>_xll.GetPrice(D$2, "MonthlyAverage", "Mid", EOMONTH($A120, 0))</f>
        <v>#N/A No price available for MonthlyAverage before 28/02/2005</v>
      </c>
      <c r="E120" s="151" t="str">
        <f>_xll.GetPrice(E$2, "MonthlyAverage", "Mid", EOMONTH($A120, 0))</f>
        <v>#N/A No price available for MonthlyAverage before 28/11/2003</v>
      </c>
      <c r="F120" s="151" t="str">
        <f>_xll.GetPrice(F$2, "MonthlyAverage", "Mid", EOMONTH($A120, 0))</f>
        <v>#N/A No price available for MonthlyAverage before 28/11/2003</v>
      </c>
      <c r="G120" s="127" t="e">
        <f t="shared" si="9"/>
        <v>#VALUE!</v>
      </c>
      <c r="H120" s="151">
        <f>_xll.GetPrice(H$2, "MonthlyAverage", "Mid", EOMONTH($A120, 0))</f>
        <v>117.5</v>
      </c>
      <c r="I120" s="127" t="e">
        <f t="shared" si="10"/>
        <v>#VALUE!</v>
      </c>
      <c r="J120" s="151">
        <f>_xll.GetPrice(J$2, "MonthlyAverage", "Mid", EOMONTH($A120, 0))</f>
        <v>117.5</v>
      </c>
      <c r="K120" s="127">
        <f t="shared" si="11"/>
        <v>0</v>
      </c>
      <c r="L120" s="151" t="str">
        <f>_xll.GetPrice(L$2, "MonthlyAverage", "Mid", EOMONTH($A120, 0))</f>
        <v>#N/A No price available for MonthlyAverage before 30/01/2015</v>
      </c>
    </row>
    <row r="121" spans="1:12" x14ac:dyDescent="0.3">
      <c r="A121" s="124">
        <v>37438</v>
      </c>
      <c r="B121" s="133" t="str">
        <f>_xll.GetPrice(B$2, "MonthlyAverage", "Mid", EOMONTH($A121, 0))</f>
        <v>#N/A No price available for MonthlyAverage before 28/02/2005</v>
      </c>
      <c r="C121" s="151" t="str">
        <f>_xll.GetPrice(C$2, "MonthlyAverage", "Mid", EOMONTH($A121, 0))</f>
        <v>#N/A No price available for MonthlyAverage before 29/09/2017</v>
      </c>
      <c r="D121" s="151" t="str">
        <f>_xll.GetPrice(D$2, "MonthlyAverage", "Mid", EOMONTH($A121, 0))</f>
        <v>#N/A No price available for MonthlyAverage before 28/02/2005</v>
      </c>
      <c r="E121" s="151" t="str">
        <f>_xll.GetPrice(E$2, "MonthlyAverage", "Mid", EOMONTH($A121, 0))</f>
        <v>#N/A No price available for MonthlyAverage before 28/11/2003</v>
      </c>
      <c r="F121" s="151" t="str">
        <f>_xll.GetPrice(F$2, "MonthlyAverage", "Mid", EOMONTH($A121, 0))</f>
        <v>#N/A No price available for MonthlyAverage before 28/11/2003</v>
      </c>
      <c r="G121" s="127" t="e">
        <f t="shared" si="9"/>
        <v>#VALUE!</v>
      </c>
      <c r="H121" s="151">
        <f>_xll.GetPrice(H$2, "MonthlyAverage", "Mid", EOMONTH($A121, 0))</f>
        <v>117.5</v>
      </c>
      <c r="I121" s="127" t="e">
        <f t="shared" si="10"/>
        <v>#VALUE!</v>
      </c>
      <c r="J121" s="151">
        <f>_xll.GetPrice(J$2, "MonthlyAverage", "Mid", EOMONTH($A121, 0))</f>
        <v>117.5</v>
      </c>
      <c r="K121" s="127">
        <f t="shared" si="11"/>
        <v>0</v>
      </c>
      <c r="L121" s="151" t="str">
        <f>_xll.GetPrice(L$2, "MonthlyAverage", "Mid", EOMONTH($A121, 0))</f>
        <v>#N/A No price available for MonthlyAverage before 30/01/2015</v>
      </c>
    </row>
    <row r="122" spans="1:12" x14ac:dyDescent="0.3">
      <c r="A122" s="124">
        <v>37469</v>
      </c>
      <c r="B122" s="133" t="str">
        <f>_xll.GetPrice(B$2, "MonthlyAverage", "Mid", EOMONTH($A122, 0))</f>
        <v>#N/A No price available for MonthlyAverage before 28/02/2005</v>
      </c>
      <c r="C122" s="151" t="str">
        <f>_xll.GetPrice(C$2, "MonthlyAverage", "Mid", EOMONTH($A122, 0))</f>
        <v>#N/A No price available for MonthlyAverage before 29/09/2017</v>
      </c>
      <c r="D122" s="151" t="str">
        <f>_xll.GetPrice(D$2, "MonthlyAverage", "Mid", EOMONTH($A122, 0))</f>
        <v>#N/A No price available for MonthlyAverage before 28/02/2005</v>
      </c>
      <c r="E122" s="151" t="str">
        <f>_xll.GetPrice(E$2, "MonthlyAverage", "Mid", EOMONTH($A122, 0))</f>
        <v>#N/A No price available for MonthlyAverage before 28/11/2003</v>
      </c>
      <c r="F122" s="151" t="str">
        <f>_xll.GetPrice(F$2, "MonthlyAverage", "Mid", EOMONTH($A122, 0))</f>
        <v>#N/A No price available for MonthlyAverage before 28/11/2003</v>
      </c>
      <c r="G122" s="127" t="e">
        <f t="shared" si="9"/>
        <v>#VALUE!</v>
      </c>
      <c r="H122" s="151">
        <f>_xll.GetPrice(H$2, "MonthlyAverage", "Mid", EOMONTH($A122, 0))</f>
        <v>117.5</v>
      </c>
      <c r="I122" s="127" t="e">
        <f t="shared" si="10"/>
        <v>#VALUE!</v>
      </c>
      <c r="J122" s="151">
        <f>_xll.GetPrice(J$2, "MonthlyAverage", "Mid", EOMONTH($A122, 0))</f>
        <v>117.5</v>
      </c>
      <c r="K122" s="127">
        <f t="shared" si="11"/>
        <v>0</v>
      </c>
      <c r="L122" s="151" t="str">
        <f>_xll.GetPrice(L$2, "MonthlyAverage", "Mid", EOMONTH($A122, 0))</f>
        <v>#N/A No price available for MonthlyAverage before 30/01/2015</v>
      </c>
    </row>
    <row r="123" spans="1:12" x14ac:dyDescent="0.3">
      <c r="A123" s="124">
        <v>37500</v>
      </c>
      <c r="B123" s="133" t="str">
        <f>_xll.GetPrice(B$2, "MonthlyAverage", "Mid", EOMONTH($A123, 0))</f>
        <v>#N/A No price available for MonthlyAverage before 28/02/2005</v>
      </c>
      <c r="C123" s="151" t="str">
        <f>_xll.GetPrice(C$2, "MonthlyAverage", "Mid", EOMONTH($A123, 0))</f>
        <v>#N/A No price available for MonthlyAverage before 29/09/2017</v>
      </c>
      <c r="D123" s="151" t="str">
        <f>_xll.GetPrice(D$2, "MonthlyAverage", "Mid", EOMONTH($A123, 0))</f>
        <v>#N/A No price available for MonthlyAverage before 28/02/2005</v>
      </c>
      <c r="E123" s="151" t="str">
        <f>_xll.GetPrice(E$2, "MonthlyAverage", "Mid", EOMONTH($A123, 0))</f>
        <v>#N/A No price available for MonthlyAverage before 28/11/2003</v>
      </c>
      <c r="F123" s="151" t="str">
        <f>_xll.GetPrice(F$2, "MonthlyAverage", "Mid", EOMONTH($A123, 0))</f>
        <v>#N/A No price available for MonthlyAverage before 28/11/2003</v>
      </c>
      <c r="G123" s="127" t="e">
        <f t="shared" ref="G123:G147" si="12">F123-E123</f>
        <v>#VALUE!</v>
      </c>
      <c r="H123" s="151">
        <f>_xll.GetPrice(H$2, "MonthlyAverage", "Mid", EOMONTH($A123, 0))</f>
        <v>117.5</v>
      </c>
      <c r="I123" s="127" t="e">
        <f t="shared" ref="I123:I147" si="13">H123-E123</f>
        <v>#VALUE!</v>
      </c>
      <c r="J123" s="151">
        <f>_xll.GetPrice(J$2, "MonthlyAverage", "Mid", EOMONTH($A123, 0))</f>
        <v>117.5</v>
      </c>
      <c r="K123" s="127">
        <f t="shared" ref="K123:K147" si="14">J123-H123</f>
        <v>0</v>
      </c>
      <c r="L123" s="151" t="str">
        <f>_xll.GetPrice(L$2, "MonthlyAverage", "Mid", EOMONTH($A123, 0))</f>
        <v>#N/A No price available for MonthlyAverage before 30/01/2015</v>
      </c>
    </row>
    <row r="124" spans="1:12" x14ac:dyDescent="0.3">
      <c r="A124" s="124">
        <v>37530</v>
      </c>
      <c r="B124" s="133" t="str">
        <f>_xll.GetPrice(B$2, "MonthlyAverage", "Mid", EOMONTH($A124, 0))</f>
        <v>#N/A No price available for MonthlyAverage before 28/02/2005</v>
      </c>
      <c r="C124" s="151" t="str">
        <f>_xll.GetPrice(C$2, "MonthlyAverage", "Mid", EOMONTH($A124, 0))</f>
        <v>#N/A No price available for MonthlyAverage before 29/09/2017</v>
      </c>
      <c r="D124" s="151" t="str">
        <f>_xll.GetPrice(D$2, "MonthlyAverage", "Mid", EOMONTH($A124, 0))</f>
        <v>#N/A No price available for MonthlyAverage before 28/02/2005</v>
      </c>
      <c r="E124" s="151" t="str">
        <f>_xll.GetPrice(E$2, "MonthlyAverage", "Mid", EOMONTH($A124, 0))</f>
        <v>#N/A No price available for MonthlyAverage before 28/11/2003</v>
      </c>
      <c r="F124" s="151" t="str">
        <f>_xll.GetPrice(F$2, "MonthlyAverage", "Mid", EOMONTH($A124, 0))</f>
        <v>#N/A No price available for MonthlyAverage before 28/11/2003</v>
      </c>
      <c r="G124" s="127" t="e">
        <f t="shared" si="12"/>
        <v>#VALUE!</v>
      </c>
      <c r="H124" s="151">
        <f>_xll.GetPrice(H$2, "MonthlyAverage", "Mid", EOMONTH($A124, 0))</f>
        <v>117.5</v>
      </c>
      <c r="I124" s="127" t="e">
        <f t="shared" si="13"/>
        <v>#VALUE!</v>
      </c>
      <c r="J124" s="151">
        <f>_xll.GetPrice(J$2, "MonthlyAverage", "Mid", EOMONTH($A124, 0))</f>
        <v>117.5</v>
      </c>
      <c r="K124" s="127">
        <f t="shared" si="14"/>
        <v>0</v>
      </c>
      <c r="L124" s="151" t="str">
        <f>_xll.GetPrice(L$2, "MonthlyAverage", "Mid", EOMONTH($A124, 0))</f>
        <v>#N/A No price available for MonthlyAverage before 30/01/2015</v>
      </c>
    </row>
    <row r="125" spans="1:12" x14ac:dyDescent="0.3">
      <c r="A125" s="124">
        <v>37561</v>
      </c>
      <c r="B125" s="133" t="str">
        <f>_xll.GetPrice(B$2, "MonthlyAverage", "Mid", EOMONTH($A125, 0))</f>
        <v>#N/A No price available for MonthlyAverage before 28/02/2005</v>
      </c>
      <c r="C125" s="151" t="str">
        <f>_xll.GetPrice(C$2, "MonthlyAverage", "Mid", EOMONTH($A125, 0))</f>
        <v>#N/A No price available for MonthlyAverage before 29/09/2017</v>
      </c>
      <c r="D125" s="151" t="str">
        <f>_xll.GetPrice(D$2, "MonthlyAverage", "Mid", EOMONTH($A125, 0))</f>
        <v>#N/A No price available for MonthlyAverage before 28/02/2005</v>
      </c>
      <c r="E125" s="151" t="str">
        <f>_xll.GetPrice(E$2, "MonthlyAverage", "Mid", EOMONTH($A125, 0))</f>
        <v>#N/A No price available for MonthlyAverage before 28/11/2003</v>
      </c>
      <c r="F125" s="151" t="str">
        <f>_xll.GetPrice(F$2, "MonthlyAverage", "Mid", EOMONTH($A125, 0))</f>
        <v>#N/A No price available for MonthlyAverage before 28/11/2003</v>
      </c>
      <c r="G125" s="127" t="e">
        <f t="shared" si="12"/>
        <v>#VALUE!</v>
      </c>
      <c r="H125" s="151">
        <f>_xll.GetPrice(H$2, "MonthlyAverage", "Mid", EOMONTH($A125, 0))</f>
        <v>117.5</v>
      </c>
      <c r="I125" s="127" t="e">
        <f t="shared" si="13"/>
        <v>#VALUE!</v>
      </c>
      <c r="J125" s="151">
        <f>_xll.GetPrice(J$2, "MonthlyAverage", "Mid", EOMONTH($A125, 0))</f>
        <v>117.5</v>
      </c>
      <c r="K125" s="127">
        <f t="shared" si="14"/>
        <v>0</v>
      </c>
      <c r="L125" s="151" t="str">
        <f>_xll.GetPrice(L$2, "MonthlyAverage", "Mid", EOMONTH($A125, 0))</f>
        <v>#N/A No price available for MonthlyAverage before 30/01/2015</v>
      </c>
    </row>
    <row r="126" spans="1:12" x14ac:dyDescent="0.3">
      <c r="A126" s="124">
        <v>37591</v>
      </c>
      <c r="B126" s="133" t="str">
        <f>_xll.GetPrice(B$2, "MonthlyAverage", "Mid", EOMONTH($A126, 0))</f>
        <v>#N/A No price available for MonthlyAverage before 28/02/2005</v>
      </c>
      <c r="C126" s="151" t="str">
        <f>_xll.GetPrice(C$2, "MonthlyAverage", "Mid", EOMONTH($A126, 0))</f>
        <v>#N/A No price available for MonthlyAverage before 29/09/2017</v>
      </c>
      <c r="D126" s="151" t="str">
        <f>_xll.GetPrice(D$2, "MonthlyAverage", "Mid", EOMONTH($A126, 0))</f>
        <v>#N/A No price available for MonthlyAverage before 28/02/2005</v>
      </c>
      <c r="E126" s="151" t="str">
        <f>_xll.GetPrice(E$2, "MonthlyAverage", "Mid", EOMONTH($A126, 0))</f>
        <v>#N/A No price available for MonthlyAverage before 28/11/2003</v>
      </c>
      <c r="F126" s="151" t="str">
        <f>_xll.GetPrice(F$2, "MonthlyAverage", "Mid", EOMONTH($A126, 0))</f>
        <v>#N/A No price available for MonthlyAverage before 28/11/2003</v>
      </c>
      <c r="G126" s="127" t="e">
        <f t="shared" si="12"/>
        <v>#VALUE!</v>
      </c>
      <c r="H126" s="151">
        <f>_xll.GetPrice(H$2, "MonthlyAverage", "Mid", EOMONTH($A126, 0))</f>
        <v>117.5</v>
      </c>
      <c r="I126" s="127" t="e">
        <f t="shared" si="13"/>
        <v>#VALUE!</v>
      </c>
      <c r="J126" s="151">
        <f>_xll.GetPrice(J$2, "MonthlyAverage", "Mid", EOMONTH($A126, 0))</f>
        <v>117.5</v>
      </c>
      <c r="K126" s="127">
        <f t="shared" si="14"/>
        <v>0</v>
      </c>
      <c r="L126" s="151" t="str">
        <f>_xll.GetPrice(L$2, "MonthlyAverage", "Mid", EOMONTH($A126, 0))</f>
        <v>#N/A No price available for MonthlyAverage before 30/01/2015</v>
      </c>
    </row>
    <row r="127" spans="1:12" x14ac:dyDescent="0.3">
      <c r="A127" s="124">
        <v>37622</v>
      </c>
      <c r="B127" s="133" t="str">
        <f>_xll.GetPrice(B$2, "MonthlyAverage", "Mid", EOMONTH($A127, 0))</f>
        <v>#N/A No price available for MonthlyAverage before 28/02/2005</v>
      </c>
      <c r="C127" s="151" t="str">
        <f>_xll.GetPrice(C$2, "MonthlyAverage", "Mid", EOMONTH($A127, 0))</f>
        <v>#N/A No price available for MonthlyAverage before 29/09/2017</v>
      </c>
      <c r="D127" s="151" t="str">
        <f>_xll.GetPrice(D$2, "MonthlyAverage", "Mid", EOMONTH($A127, 0))</f>
        <v>#N/A No price available for MonthlyAverage before 28/02/2005</v>
      </c>
      <c r="E127" s="151" t="str">
        <f>_xll.GetPrice(E$2, "MonthlyAverage", "Mid", EOMONTH($A127, 0))</f>
        <v>#N/A No price available for MonthlyAverage before 28/11/2003</v>
      </c>
      <c r="F127" s="151" t="str">
        <f>_xll.GetPrice(F$2, "MonthlyAverage", "Mid", EOMONTH($A127, 0))</f>
        <v>#N/A No price available for MonthlyAverage before 28/11/2003</v>
      </c>
      <c r="G127" s="127" t="e">
        <f t="shared" si="12"/>
        <v>#VALUE!</v>
      </c>
      <c r="H127" s="151">
        <f>_xll.GetPrice(H$2, "MonthlyAverage", "Mid", EOMONTH($A127, 0))</f>
        <v>136.25</v>
      </c>
      <c r="I127" s="127" t="e">
        <f t="shared" si="13"/>
        <v>#VALUE!</v>
      </c>
      <c r="J127" s="151">
        <f>_xll.GetPrice(J$2, "MonthlyAverage", "Mid", EOMONTH($A127, 0))</f>
        <v>136.25</v>
      </c>
      <c r="K127" s="127">
        <f t="shared" si="14"/>
        <v>0</v>
      </c>
      <c r="L127" s="151" t="str">
        <f>_xll.GetPrice(L$2, "MonthlyAverage", "Mid", EOMONTH($A127, 0))</f>
        <v>#N/A No price available for MonthlyAverage before 30/01/2015</v>
      </c>
    </row>
    <row r="128" spans="1:12" x14ac:dyDescent="0.3">
      <c r="A128" s="124">
        <v>37653</v>
      </c>
      <c r="B128" s="133" t="str">
        <f>_xll.GetPrice(B$2, "MonthlyAverage", "Mid", EOMONTH($A128, 0))</f>
        <v>#N/A No price available for MonthlyAverage before 28/02/2005</v>
      </c>
      <c r="C128" s="151" t="str">
        <f>_xll.GetPrice(C$2, "MonthlyAverage", "Mid", EOMONTH($A128, 0))</f>
        <v>#N/A No price available for MonthlyAverage before 29/09/2017</v>
      </c>
      <c r="D128" s="151" t="str">
        <f>_xll.GetPrice(D$2, "MonthlyAverage", "Mid", EOMONTH($A128, 0))</f>
        <v>#N/A No price available for MonthlyAverage before 28/02/2005</v>
      </c>
      <c r="E128" s="151" t="str">
        <f>_xll.GetPrice(E$2, "MonthlyAverage", "Mid", EOMONTH($A128, 0))</f>
        <v>#N/A No price available for MonthlyAverage before 28/11/2003</v>
      </c>
      <c r="F128" s="151" t="str">
        <f>_xll.GetPrice(F$2, "MonthlyAverage", "Mid", EOMONTH($A128, 0))</f>
        <v>#N/A No price available for MonthlyAverage before 28/11/2003</v>
      </c>
      <c r="G128" s="127" t="e">
        <f t="shared" si="12"/>
        <v>#VALUE!</v>
      </c>
      <c r="H128" s="151">
        <f>_xll.GetPrice(H$2, "MonthlyAverage", "Mid", EOMONTH($A128, 0))</f>
        <v>147.5</v>
      </c>
      <c r="I128" s="127" t="e">
        <f t="shared" si="13"/>
        <v>#VALUE!</v>
      </c>
      <c r="J128" s="151">
        <f>_xll.GetPrice(J$2, "MonthlyAverage", "Mid", EOMONTH($A128, 0))</f>
        <v>147.5</v>
      </c>
      <c r="K128" s="127">
        <f t="shared" si="14"/>
        <v>0</v>
      </c>
      <c r="L128" s="151" t="str">
        <f>_xll.GetPrice(L$2, "MonthlyAverage", "Mid", EOMONTH($A128, 0))</f>
        <v>#N/A No price available for MonthlyAverage before 30/01/2015</v>
      </c>
    </row>
    <row r="129" spans="1:12" x14ac:dyDescent="0.3">
      <c r="A129" s="124">
        <v>37681</v>
      </c>
      <c r="B129" s="133" t="str">
        <f>_xll.GetPrice(B$2, "MonthlyAverage", "Mid", EOMONTH($A129, 0))</f>
        <v>#N/A No price available for MonthlyAverage before 28/02/2005</v>
      </c>
      <c r="C129" s="151" t="str">
        <f>_xll.GetPrice(C$2, "MonthlyAverage", "Mid", EOMONTH($A129, 0))</f>
        <v>#N/A No price available for MonthlyAverage before 29/09/2017</v>
      </c>
      <c r="D129" s="151" t="str">
        <f>_xll.GetPrice(D$2, "MonthlyAverage", "Mid", EOMONTH($A129, 0))</f>
        <v>#N/A No price available for MonthlyAverage before 28/02/2005</v>
      </c>
      <c r="E129" s="151" t="str">
        <f>_xll.GetPrice(E$2, "MonthlyAverage", "Mid", EOMONTH($A129, 0))</f>
        <v>#N/A No price available for MonthlyAverage before 28/11/2003</v>
      </c>
      <c r="F129" s="151" t="str">
        <f>_xll.GetPrice(F$2, "MonthlyAverage", "Mid", EOMONTH($A129, 0))</f>
        <v>#N/A No price available for MonthlyAverage before 28/11/2003</v>
      </c>
      <c r="G129" s="127" t="e">
        <f t="shared" si="12"/>
        <v>#VALUE!</v>
      </c>
      <c r="H129" s="151">
        <f>_xll.GetPrice(H$2, "MonthlyAverage", "Mid", EOMONTH($A129, 0))</f>
        <v>152.5</v>
      </c>
      <c r="I129" s="127" t="e">
        <f t="shared" si="13"/>
        <v>#VALUE!</v>
      </c>
      <c r="J129" s="151">
        <f>_xll.GetPrice(J$2, "MonthlyAverage", "Mid", EOMONTH($A129, 0))</f>
        <v>152.5</v>
      </c>
      <c r="K129" s="127">
        <f t="shared" si="14"/>
        <v>0</v>
      </c>
      <c r="L129" s="151" t="str">
        <f>_xll.GetPrice(L$2, "MonthlyAverage", "Mid", EOMONTH($A129, 0))</f>
        <v>#N/A No price available for MonthlyAverage before 30/01/2015</v>
      </c>
    </row>
    <row r="130" spans="1:12" x14ac:dyDescent="0.3">
      <c r="A130" s="124">
        <v>37712</v>
      </c>
      <c r="B130" s="133" t="str">
        <f>_xll.GetPrice(B$2, "MonthlyAverage", "Mid", EOMONTH($A130, 0))</f>
        <v>#N/A No price available for MonthlyAverage before 28/02/2005</v>
      </c>
      <c r="C130" s="151" t="str">
        <f>_xll.GetPrice(C$2, "MonthlyAverage", "Mid", EOMONTH($A130, 0))</f>
        <v>#N/A No price available for MonthlyAverage before 29/09/2017</v>
      </c>
      <c r="D130" s="151" t="str">
        <f>_xll.GetPrice(D$2, "MonthlyAverage", "Mid", EOMONTH($A130, 0))</f>
        <v>#N/A No price available for MonthlyAverage before 28/02/2005</v>
      </c>
      <c r="E130" s="151" t="str">
        <f>_xll.GetPrice(E$2, "MonthlyAverage", "Mid", EOMONTH($A130, 0))</f>
        <v>#N/A No price available for MonthlyAverage before 28/11/2003</v>
      </c>
      <c r="F130" s="151" t="str">
        <f>_xll.GetPrice(F$2, "MonthlyAverage", "Mid", EOMONTH($A130, 0))</f>
        <v>#N/A No price available for MonthlyAverage before 28/11/2003</v>
      </c>
      <c r="G130" s="127" t="e">
        <f t="shared" si="12"/>
        <v>#VALUE!</v>
      </c>
      <c r="H130" s="151">
        <f>_xll.GetPrice(H$2, "MonthlyAverage", "Mid", EOMONTH($A130, 0))</f>
        <v>152.5</v>
      </c>
      <c r="I130" s="127" t="e">
        <f t="shared" si="13"/>
        <v>#VALUE!</v>
      </c>
      <c r="J130" s="151">
        <f>_xll.GetPrice(J$2, "MonthlyAverage", "Mid", EOMONTH($A130, 0))</f>
        <v>152.5</v>
      </c>
      <c r="K130" s="127">
        <f t="shared" si="14"/>
        <v>0</v>
      </c>
      <c r="L130" s="151" t="str">
        <f>_xll.GetPrice(L$2, "MonthlyAverage", "Mid", EOMONTH($A130, 0))</f>
        <v>#N/A No price available for MonthlyAverage before 30/01/2015</v>
      </c>
    </row>
    <row r="131" spans="1:12" x14ac:dyDescent="0.3">
      <c r="A131" s="124">
        <v>37742</v>
      </c>
      <c r="B131" s="133" t="str">
        <f>_xll.GetPrice(B$2, "MonthlyAverage", "Mid", EOMONTH($A131, 0))</f>
        <v>#N/A No price available for MonthlyAverage before 28/02/2005</v>
      </c>
      <c r="C131" s="151" t="str">
        <f>_xll.GetPrice(C$2, "MonthlyAverage", "Mid", EOMONTH($A131, 0))</f>
        <v>#N/A No price available for MonthlyAverage before 29/09/2017</v>
      </c>
      <c r="D131" s="151" t="str">
        <f>_xll.GetPrice(D$2, "MonthlyAverage", "Mid", EOMONTH($A131, 0))</f>
        <v>#N/A No price available for MonthlyAverage before 28/02/2005</v>
      </c>
      <c r="E131" s="151" t="str">
        <f>_xll.GetPrice(E$2, "MonthlyAverage", "Mid", EOMONTH($A131, 0))</f>
        <v>#N/A No price available for MonthlyAverage before 28/11/2003</v>
      </c>
      <c r="F131" s="151" t="str">
        <f>_xll.GetPrice(F$2, "MonthlyAverage", "Mid", EOMONTH($A131, 0))</f>
        <v>#N/A No price available for MonthlyAverage before 28/11/2003</v>
      </c>
      <c r="G131" s="127" t="e">
        <f t="shared" si="12"/>
        <v>#VALUE!</v>
      </c>
      <c r="H131" s="151">
        <f>_xll.GetPrice(H$2, "MonthlyAverage", "Mid", EOMONTH($A131, 0))</f>
        <v>152.5</v>
      </c>
      <c r="I131" s="127" t="e">
        <f t="shared" si="13"/>
        <v>#VALUE!</v>
      </c>
      <c r="J131" s="151">
        <f>_xll.GetPrice(J$2, "MonthlyAverage", "Mid", EOMONTH($A131, 0))</f>
        <v>152.5</v>
      </c>
      <c r="K131" s="127">
        <f t="shared" si="14"/>
        <v>0</v>
      </c>
      <c r="L131" s="151" t="str">
        <f>_xll.GetPrice(L$2, "MonthlyAverage", "Mid", EOMONTH($A131, 0))</f>
        <v>#N/A No price available for MonthlyAverage before 30/01/2015</v>
      </c>
    </row>
    <row r="132" spans="1:12" x14ac:dyDescent="0.3">
      <c r="A132" s="124">
        <v>37773</v>
      </c>
      <c r="B132" s="133" t="str">
        <f>_xll.GetPrice(B$2, "MonthlyAverage", "Mid", EOMONTH($A132, 0))</f>
        <v>#N/A No price available for MonthlyAverage before 28/02/2005</v>
      </c>
      <c r="C132" s="151" t="str">
        <f>_xll.GetPrice(C$2, "MonthlyAverage", "Mid", EOMONTH($A132, 0))</f>
        <v>#N/A No price available for MonthlyAverage before 29/09/2017</v>
      </c>
      <c r="D132" s="151" t="str">
        <f>_xll.GetPrice(D$2, "MonthlyAverage", "Mid", EOMONTH($A132, 0))</f>
        <v>#N/A No price available for MonthlyAverage before 28/02/2005</v>
      </c>
      <c r="E132" s="151" t="str">
        <f>_xll.GetPrice(E$2, "MonthlyAverage", "Mid", EOMONTH($A132, 0))</f>
        <v>#N/A No price available for MonthlyAverage before 28/11/2003</v>
      </c>
      <c r="F132" s="151" t="str">
        <f>_xll.GetPrice(F$2, "MonthlyAverage", "Mid", EOMONTH($A132, 0))</f>
        <v>#N/A No price available for MonthlyAverage before 28/11/2003</v>
      </c>
      <c r="G132" s="127" t="e">
        <f t="shared" si="12"/>
        <v>#VALUE!</v>
      </c>
      <c r="H132" s="151">
        <f>_xll.GetPrice(H$2, "MonthlyAverage", "Mid", EOMONTH($A132, 0))</f>
        <v>152.5</v>
      </c>
      <c r="I132" s="127" t="e">
        <f t="shared" si="13"/>
        <v>#VALUE!</v>
      </c>
      <c r="J132" s="151">
        <f>_xll.GetPrice(J$2, "MonthlyAverage", "Mid", EOMONTH($A132, 0))</f>
        <v>152.5</v>
      </c>
      <c r="K132" s="127">
        <f t="shared" si="14"/>
        <v>0</v>
      </c>
      <c r="L132" s="151" t="str">
        <f>_xll.GetPrice(L$2, "MonthlyAverage", "Mid", EOMONTH($A132, 0))</f>
        <v>#N/A No price available for MonthlyAverage before 30/01/2015</v>
      </c>
    </row>
    <row r="133" spans="1:12" x14ac:dyDescent="0.3">
      <c r="A133" s="124">
        <v>37803</v>
      </c>
      <c r="B133" s="133" t="str">
        <f>_xll.GetPrice(B$2, "MonthlyAverage", "Mid", EOMONTH($A133, 0))</f>
        <v>#N/A No price available for MonthlyAverage before 28/02/2005</v>
      </c>
      <c r="C133" s="151" t="str">
        <f>_xll.GetPrice(C$2, "MonthlyAverage", "Mid", EOMONTH($A133, 0))</f>
        <v>#N/A No price available for MonthlyAverage before 29/09/2017</v>
      </c>
      <c r="D133" s="151" t="str">
        <f>_xll.GetPrice(D$2, "MonthlyAverage", "Mid", EOMONTH($A133, 0))</f>
        <v>#N/A No price available for MonthlyAverage before 28/02/2005</v>
      </c>
      <c r="E133" s="151" t="str">
        <f>_xll.GetPrice(E$2, "MonthlyAverage", "Mid", EOMONTH($A133, 0))</f>
        <v>#N/A No price available for MonthlyAverage before 28/11/2003</v>
      </c>
      <c r="F133" s="151" t="str">
        <f>_xll.GetPrice(F$2, "MonthlyAverage", "Mid", EOMONTH($A133, 0))</f>
        <v>#N/A No price available for MonthlyAverage before 28/11/2003</v>
      </c>
      <c r="G133" s="127" t="e">
        <f t="shared" si="12"/>
        <v>#VALUE!</v>
      </c>
      <c r="H133" s="151">
        <f>_xll.GetPrice(H$2, "MonthlyAverage", "Mid", EOMONTH($A133, 0))</f>
        <v>155.5</v>
      </c>
      <c r="I133" s="127" t="e">
        <f t="shared" si="13"/>
        <v>#VALUE!</v>
      </c>
      <c r="J133" s="151">
        <f>_xll.GetPrice(J$2, "MonthlyAverage", "Mid", EOMONTH($A133, 0))</f>
        <v>155.5</v>
      </c>
      <c r="K133" s="127">
        <f t="shared" si="14"/>
        <v>0</v>
      </c>
      <c r="L133" s="151" t="str">
        <f>_xll.GetPrice(L$2, "MonthlyAverage", "Mid", EOMONTH($A133, 0))</f>
        <v>#N/A No price available for MonthlyAverage before 30/01/2015</v>
      </c>
    </row>
    <row r="134" spans="1:12" x14ac:dyDescent="0.3">
      <c r="A134" s="124">
        <v>37834</v>
      </c>
      <c r="B134" s="133" t="str">
        <f>_xll.GetPrice(B$2, "MonthlyAverage", "Mid", EOMONTH($A134, 0))</f>
        <v>#N/A No price available for MonthlyAverage before 28/02/2005</v>
      </c>
      <c r="C134" s="151" t="str">
        <f>_xll.GetPrice(C$2, "MonthlyAverage", "Mid", EOMONTH($A134, 0))</f>
        <v>#N/A No price available for MonthlyAverage before 29/09/2017</v>
      </c>
      <c r="D134" s="151" t="str">
        <f>_xll.GetPrice(D$2, "MonthlyAverage", "Mid", EOMONTH($A134, 0))</f>
        <v>#N/A No price available for MonthlyAverage before 28/02/2005</v>
      </c>
      <c r="E134" s="151" t="str">
        <f>_xll.GetPrice(E$2, "MonthlyAverage", "Mid", EOMONTH($A134, 0))</f>
        <v>#N/A No price available for MonthlyAverage before 28/11/2003</v>
      </c>
      <c r="F134" s="151" t="str">
        <f>_xll.GetPrice(F$2, "MonthlyAverage", "Mid", EOMONTH($A134, 0))</f>
        <v>#N/A No price available for MonthlyAverage before 28/11/2003</v>
      </c>
      <c r="G134" s="127" t="e">
        <f t="shared" si="12"/>
        <v>#VALUE!</v>
      </c>
      <c r="H134" s="151">
        <f>_xll.GetPrice(H$2, "MonthlyAverage", "Mid", EOMONTH($A134, 0))</f>
        <v>157.5</v>
      </c>
      <c r="I134" s="127" t="e">
        <f t="shared" si="13"/>
        <v>#VALUE!</v>
      </c>
      <c r="J134" s="151">
        <f>_xll.GetPrice(J$2, "MonthlyAverage", "Mid", EOMONTH($A134, 0))</f>
        <v>157.5</v>
      </c>
      <c r="K134" s="127">
        <f t="shared" si="14"/>
        <v>0</v>
      </c>
      <c r="L134" s="151" t="str">
        <f>_xll.GetPrice(L$2, "MonthlyAverage", "Mid", EOMONTH($A134, 0))</f>
        <v>#N/A No price available for MonthlyAverage before 30/01/2015</v>
      </c>
    </row>
    <row r="135" spans="1:12" x14ac:dyDescent="0.3">
      <c r="A135" s="124">
        <v>37865</v>
      </c>
      <c r="B135" s="133" t="str">
        <f>_xll.GetPrice(B$2, "MonthlyAverage", "Mid", EOMONTH($A135, 0))</f>
        <v>#N/A No price available for MonthlyAverage before 28/02/2005</v>
      </c>
      <c r="C135" s="151" t="str">
        <f>_xll.GetPrice(C$2, "MonthlyAverage", "Mid", EOMONTH($A135, 0))</f>
        <v>#N/A No price available for MonthlyAverage before 29/09/2017</v>
      </c>
      <c r="D135" s="151" t="str">
        <f>_xll.GetPrice(D$2, "MonthlyAverage", "Mid", EOMONTH($A135, 0))</f>
        <v>#N/A No price available for MonthlyAverage before 28/02/2005</v>
      </c>
      <c r="E135" s="151" t="str">
        <f>_xll.GetPrice(E$2, "MonthlyAverage", "Mid", EOMONTH($A135, 0))</f>
        <v>#N/A No price available for MonthlyAverage before 28/11/2003</v>
      </c>
      <c r="F135" s="151" t="str">
        <f>_xll.GetPrice(F$2, "MonthlyAverage", "Mid", EOMONTH($A135, 0))</f>
        <v>#N/A No price available for MonthlyAverage before 28/11/2003</v>
      </c>
      <c r="G135" s="127" t="e">
        <f t="shared" si="12"/>
        <v>#VALUE!</v>
      </c>
      <c r="H135" s="151">
        <f>_xll.GetPrice(H$2, "MonthlyAverage", "Mid", EOMONTH($A135, 0))</f>
        <v>157.5</v>
      </c>
      <c r="I135" s="127" t="e">
        <f t="shared" si="13"/>
        <v>#VALUE!</v>
      </c>
      <c r="J135" s="151">
        <f>_xll.GetPrice(J$2, "MonthlyAverage", "Mid", EOMONTH($A135, 0))</f>
        <v>157.5</v>
      </c>
      <c r="K135" s="127">
        <f t="shared" si="14"/>
        <v>0</v>
      </c>
      <c r="L135" s="151" t="str">
        <f>_xll.GetPrice(L$2, "MonthlyAverage", "Mid", EOMONTH($A135, 0))</f>
        <v>#N/A No price available for MonthlyAverage before 30/01/2015</v>
      </c>
    </row>
    <row r="136" spans="1:12" x14ac:dyDescent="0.3">
      <c r="A136" s="124">
        <v>37895</v>
      </c>
      <c r="B136" s="133" t="str">
        <f>_xll.GetPrice(B$2, "MonthlyAverage", "Mid", EOMONTH($A136, 0))</f>
        <v>#N/A No price available for MonthlyAverage before 28/02/2005</v>
      </c>
      <c r="C136" s="151" t="str">
        <f>_xll.GetPrice(C$2, "MonthlyAverage", "Mid", EOMONTH($A136, 0))</f>
        <v>#N/A No price available for MonthlyAverage before 29/09/2017</v>
      </c>
      <c r="D136" s="151" t="str">
        <f>_xll.GetPrice(D$2, "MonthlyAverage", "Mid", EOMONTH($A136, 0))</f>
        <v>#N/A No price available for MonthlyAverage before 28/02/2005</v>
      </c>
      <c r="E136" s="151" t="str">
        <f>_xll.GetPrice(E$2, "MonthlyAverage", "Mid", EOMONTH($A136, 0))</f>
        <v>#N/A No price available for MonthlyAverage before 28/11/2003</v>
      </c>
      <c r="F136" s="151" t="str">
        <f>_xll.GetPrice(F$2, "MonthlyAverage", "Mid", EOMONTH($A136, 0))</f>
        <v>#N/A No price available for MonthlyAverage before 28/11/2003</v>
      </c>
      <c r="G136" s="127" t="e">
        <f t="shared" si="12"/>
        <v>#VALUE!</v>
      </c>
      <c r="H136" s="151">
        <f>_xll.GetPrice(H$2, "MonthlyAverage", "Mid", EOMONTH($A136, 0))</f>
        <v>157.5</v>
      </c>
      <c r="I136" s="127" t="e">
        <f t="shared" si="13"/>
        <v>#VALUE!</v>
      </c>
      <c r="J136" s="151">
        <f>_xll.GetPrice(J$2, "MonthlyAverage", "Mid", EOMONTH($A136, 0))</f>
        <v>157.5</v>
      </c>
      <c r="K136" s="127">
        <f t="shared" si="14"/>
        <v>0</v>
      </c>
      <c r="L136" s="151" t="str">
        <f>_xll.GetPrice(L$2, "MonthlyAverage", "Mid", EOMONTH($A136, 0))</f>
        <v>#N/A No price available for MonthlyAverage before 30/01/2015</v>
      </c>
    </row>
    <row r="137" spans="1:12" x14ac:dyDescent="0.3">
      <c r="A137" s="124">
        <v>37926</v>
      </c>
      <c r="B137" s="133" t="str">
        <f>_xll.GetPrice(B$2, "MonthlyAverage", "Mid", EOMONTH($A137, 0))</f>
        <v>#N/A No price available for MonthlyAverage before 28/02/2005</v>
      </c>
      <c r="C137" s="151" t="str">
        <f>_xll.GetPrice(C$2, "MonthlyAverage", "Mid", EOMONTH($A137, 0))</f>
        <v>#N/A No price available for MonthlyAverage before 29/09/2017</v>
      </c>
      <c r="D137" s="151" t="str">
        <f>_xll.GetPrice(D$2, "MonthlyAverage", "Mid", EOMONTH($A137, 0))</f>
        <v>#N/A No price available for MonthlyAverage before 28/02/2005</v>
      </c>
      <c r="E137" s="151">
        <f>_xll.GetPrice(E$2, "MonthlyAverage", "Mid", EOMONTH($A137, 0))</f>
        <v>157.66999999999999</v>
      </c>
      <c r="F137" s="151">
        <f>_xll.GetPrice(F$2, "MonthlyAverage", "Mid", EOMONTH($A137, 0))</f>
        <v>166.17</v>
      </c>
      <c r="G137" s="127">
        <f t="shared" si="12"/>
        <v>8.5</v>
      </c>
      <c r="H137" s="151">
        <f>_xll.GetPrice(H$2, "MonthlyAverage", "Mid", EOMONTH($A137, 0))</f>
        <v>157.5</v>
      </c>
      <c r="I137" s="127">
        <f t="shared" si="13"/>
        <v>-0.16999999999998749</v>
      </c>
      <c r="J137" s="151">
        <f>_xll.GetPrice(J$2, "MonthlyAverage", "Mid", EOMONTH($A137, 0))</f>
        <v>157.5</v>
      </c>
      <c r="K137" s="127">
        <f t="shared" si="14"/>
        <v>0</v>
      </c>
      <c r="L137" s="151" t="str">
        <f>_xll.GetPrice(L$2, "MonthlyAverage", "Mid", EOMONTH($A137, 0))</f>
        <v>#N/A No price available for MonthlyAverage before 30/01/2015</v>
      </c>
    </row>
    <row r="138" spans="1:12" x14ac:dyDescent="0.3">
      <c r="A138" s="124">
        <v>37956</v>
      </c>
      <c r="B138" s="133" t="str">
        <f>_xll.GetPrice(B$2, "MonthlyAverage", "Mid", EOMONTH($A138, 0))</f>
        <v>#N/A No price available for MonthlyAverage before 28/02/2005</v>
      </c>
      <c r="C138" s="151" t="str">
        <f>_xll.GetPrice(C$2, "MonthlyAverage", "Mid", EOMONTH($A138, 0))</f>
        <v>#N/A No price available for MonthlyAverage before 29/09/2017</v>
      </c>
      <c r="D138" s="151" t="str">
        <f>_xll.GetPrice(D$2, "MonthlyAverage", "Mid", EOMONTH($A138, 0))</f>
        <v>#N/A No price available for MonthlyAverage before 28/02/2005</v>
      </c>
      <c r="E138" s="151">
        <f>_xll.GetPrice(E$2, "MonthlyAverage", "Mid", EOMONTH($A138, 0))</f>
        <v>168</v>
      </c>
      <c r="F138" s="151">
        <f>_xll.GetPrice(F$2, "MonthlyAverage", "Mid", EOMONTH($A138, 0))</f>
        <v>178.5</v>
      </c>
      <c r="G138" s="127">
        <f t="shared" si="12"/>
        <v>10.5</v>
      </c>
      <c r="H138" s="151">
        <f>_xll.GetPrice(H$2, "MonthlyAverage", "Mid", EOMONTH($A138, 0))</f>
        <v>199</v>
      </c>
      <c r="I138" s="127">
        <f t="shared" si="13"/>
        <v>31</v>
      </c>
      <c r="J138" s="151">
        <f>_xll.GetPrice(J$2, "MonthlyAverage", "Mid", EOMONTH($A138, 0))</f>
        <v>199</v>
      </c>
      <c r="K138" s="127">
        <f t="shared" si="14"/>
        <v>0</v>
      </c>
      <c r="L138" s="151" t="str">
        <f>_xll.GetPrice(L$2, "MonthlyAverage", "Mid", EOMONTH($A138, 0))</f>
        <v>#N/A No price available for MonthlyAverage before 30/01/2015</v>
      </c>
    </row>
    <row r="139" spans="1:12" x14ac:dyDescent="0.3">
      <c r="A139" s="124">
        <v>37987</v>
      </c>
      <c r="B139" s="133" t="str">
        <f>_xll.GetPrice(B$2, "MonthlyAverage", "Mid", EOMONTH($A139, 0))</f>
        <v>#N/A No price available for MonthlyAverage before 28/02/2005</v>
      </c>
      <c r="C139" s="151" t="str">
        <f>_xll.GetPrice(C$2, "MonthlyAverage", "Mid", EOMONTH($A139, 0))</f>
        <v>#N/A No price available for MonthlyAverage before 29/09/2017</v>
      </c>
      <c r="D139" s="151" t="str">
        <f>_xll.GetPrice(D$2, "MonthlyAverage", "Mid", EOMONTH($A139, 0))</f>
        <v>#N/A No price available for MonthlyAverage before 28/02/2005</v>
      </c>
      <c r="E139" s="151">
        <f>_xll.GetPrice(E$2, "MonthlyAverage", "Mid", EOMONTH($A139, 0))</f>
        <v>188.75</v>
      </c>
      <c r="F139" s="151">
        <f>_xll.GetPrice(F$2, "MonthlyAverage", "Mid", EOMONTH($A139, 0))</f>
        <v>196.75</v>
      </c>
      <c r="G139" s="127">
        <f t="shared" si="12"/>
        <v>8</v>
      </c>
      <c r="H139" s="151">
        <f>_xll.GetPrice(H$2, "MonthlyAverage", "Mid", EOMONTH($A139, 0))</f>
        <v>235</v>
      </c>
      <c r="I139" s="127">
        <f t="shared" si="13"/>
        <v>46.25</v>
      </c>
      <c r="J139" s="151">
        <f>_xll.GetPrice(J$2, "MonthlyAverage", "Mid", EOMONTH($A139, 0))</f>
        <v>235</v>
      </c>
      <c r="K139" s="127">
        <f t="shared" si="14"/>
        <v>0</v>
      </c>
      <c r="L139" s="151" t="str">
        <f>_xll.GetPrice(L$2, "MonthlyAverage", "Mid", EOMONTH($A139, 0))</f>
        <v>#N/A No price available for MonthlyAverage before 30/01/2015</v>
      </c>
    </row>
    <row r="140" spans="1:12" x14ac:dyDescent="0.3">
      <c r="A140" s="124">
        <v>38018</v>
      </c>
      <c r="B140" s="133" t="str">
        <f>_xll.GetPrice(B$2, "MonthlyAverage", "Mid", EOMONTH($A140, 0))</f>
        <v>#N/A No price available for MonthlyAverage before 28/02/2005</v>
      </c>
      <c r="C140" s="151" t="str">
        <f>_xll.GetPrice(C$2, "MonthlyAverage", "Mid", EOMONTH($A140, 0))</f>
        <v>#N/A No price available for MonthlyAverage before 29/09/2017</v>
      </c>
      <c r="D140" s="151" t="str">
        <f>_xll.GetPrice(D$2, "MonthlyAverage", "Mid", EOMONTH($A140, 0))</f>
        <v>#N/A No price available for MonthlyAverage before 28/02/2005</v>
      </c>
      <c r="E140" s="151">
        <f>_xll.GetPrice(E$2, "MonthlyAverage", "Mid", EOMONTH($A140, 0))</f>
        <v>251.25</v>
      </c>
      <c r="F140" s="151">
        <f>_xll.GetPrice(F$2, "MonthlyAverage", "Mid", EOMONTH($A140, 0))</f>
        <v>261.13</v>
      </c>
      <c r="G140" s="127">
        <f t="shared" si="12"/>
        <v>9.8799999999999955</v>
      </c>
      <c r="H140" s="151">
        <f>_xll.GetPrice(H$2, "MonthlyAverage", "Mid", EOMONTH($A140, 0))</f>
        <v>262.5</v>
      </c>
      <c r="I140" s="127">
        <f t="shared" si="13"/>
        <v>11.25</v>
      </c>
      <c r="J140" s="151">
        <f>_xll.GetPrice(J$2, "MonthlyAverage", "Mid", EOMONTH($A140, 0))</f>
        <v>262.5</v>
      </c>
      <c r="K140" s="127">
        <f t="shared" si="14"/>
        <v>0</v>
      </c>
      <c r="L140" s="151" t="str">
        <f>_xll.GetPrice(L$2, "MonthlyAverage", "Mid", EOMONTH($A140, 0))</f>
        <v>#N/A No price available for MonthlyAverage before 30/01/2015</v>
      </c>
    </row>
    <row r="141" spans="1:12" x14ac:dyDescent="0.3">
      <c r="A141" s="124">
        <v>38047</v>
      </c>
      <c r="B141" s="133" t="str">
        <f>_xll.GetPrice(B$2, "MonthlyAverage", "Mid", EOMONTH($A141, 0))</f>
        <v>#N/A No price available for MonthlyAverage before 28/02/2005</v>
      </c>
      <c r="C141" s="151" t="str">
        <f>_xll.GetPrice(C$2, "MonthlyAverage", "Mid", EOMONTH($A141, 0))</f>
        <v>#N/A No price available for MonthlyAverage before 29/09/2017</v>
      </c>
      <c r="D141" s="151" t="str">
        <f>_xll.GetPrice(D$2, "MonthlyAverage", "Mid", EOMONTH($A141, 0))</f>
        <v>#N/A No price available for MonthlyAverage before 28/02/2005</v>
      </c>
      <c r="E141" s="151">
        <f>_xll.GetPrice(E$2, "MonthlyAverage", "Mid", EOMONTH($A141, 0))</f>
        <v>285</v>
      </c>
      <c r="F141" s="151">
        <f>_xll.GetPrice(F$2, "MonthlyAverage", "Mid", EOMONTH($A141, 0))</f>
        <v>295</v>
      </c>
      <c r="G141" s="127">
        <f t="shared" si="12"/>
        <v>10</v>
      </c>
      <c r="H141" s="151">
        <f>_xll.GetPrice(H$2, "MonthlyAverage", "Mid", EOMONTH($A141, 0))</f>
        <v>304</v>
      </c>
      <c r="I141" s="127">
        <f t="shared" si="13"/>
        <v>19</v>
      </c>
      <c r="J141" s="151">
        <f>_xll.GetPrice(J$2, "MonthlyAverage", "Mid", EOMONTH($A141, 0))</f>
        <v>304</v>
      </c>
      <c r="K141" s="127">
        <f t="shared" si="14"/>
        <v>0</v>
      </c>
      <c r="L141" s="151" t="str">
        <f>_xll.GetPrice(L$2, "MonthlyAverage", "Mid", EOMONTH($A141, 0))</f>
        <v>#N/A No price available for MonthlyAverage before 30/01/2015</v>
      </c>
    </row>
    <row r="142" spans="1:12" x14ac:dyDescent="0.3">
      <c r="A142" s="124">
        <v>38078</v>
      </c>
      <c r="B142" s="133" t="str">
        <f>_xll.GetPrice(B$2, "MonthlyAverage", "Mid", EOMONTH($A142, 0))</f>
        <v>#N/A No price available for MonthlyAverage before 28/02/2005</v>
      </c>
      <c r="C142" s="151" t="str">
        <f>_xll.GetPrice(C$2, "MonthlyAverage", "Mid", EOMONTH($A142, 0))</f>
        <v>#N/A No price available for MonthlyAverage before 29/09/2017</v>
      </c>
      <c r="D142" s="151" t="str">
        <f>_xll.GetPrice(D$2, "MonthlyAverage", "Mid", EOMONTH($A142, 0))</f>
        <v>#N/A No price available for MonthlyAverage before 28/02/2005</v>
      </c>
      <c r="E142" s="151">
        <f>_xll.GetPrice(E$2, "MonthlyAverage", "Mid", EOMONTH($A142, 0))</f>
        <v>281.25</v>
      </c>
      <c r="F142" s="151">
        <f>_xll.GetPrice(F$2, "MonthlyAverage", "Mid", EOMONTH($A142, 0))</f>
        <v>290</v>
      </c>
      <c r="G142" s="127">
        <f t="shared" si="12"/>
        <v>8.75</v>
      </c>
      <c r="H142" s="151">
        <f>_xll.GetPrice(H$2, "MonthlyAverage", "Mid", EOMONTH($A142, 0))</f>
        <v>305</v>
      </c>
      <c r="I142" s="127">
        <f t="shared" si="13"/>
        <v>23.75</v>
      </c>
      <c r="J142" s="151">
        <f>_xll.GetPrice(J$2, "MonthlyAverage", "Mid", EOMONTH($A142, 0))</f>
        <v>305</v>
      </c>
      <c r="K142" s="127">
        <f t="shared" si="14"/>
        <v>0</v>
      </c>
      <c r="L142" s="151" t="str">
        <f>_xll.GetPrice(L$2, "MonthlyAverage", "Mid", EOMONTH($A142, 0))</f>
        <v>#N/A No price available for MonthlyAverage before 30/01/2015</v>
      </c>
    </row>
    <row r="143" spans="1:12" x14ac:dyDescent="0.3">
      <c r="A143" s="124">
        <v>38108</v>
      </c>
      <c r="B143" s="133" t="str">
        <f>_xll.GetPrice(B$2, "MonthlyAverage", "Mid", EOMONTH($A143, 0))</f>
        <v>#N/A No price available for MonthlyAverage before 28/02/2005</v>
      </c>
      <c r="C143" s="151" t="str">
        <f>_xll.GetPrice(C$2, "MonthlyAverage", "Mid", EOMONTH($A143, 0))</f>
        <v>#N/A No price available for MonthlyAverage before 29/09/2017</v>
      </c>
      <c r="D143" s="151" t="str">
        <f>_xll.GetPrice(D$2, "MonthlyAverage", "Mid", EOMONTH($A143, 0))</f>
        <v>#N/A No price available for MonthlyAverage before 28/02/2005</v>
      </c>
      <c r="E143" s="151">
        <f>_xll.GetPrice(E$2, "MonthlyAverage", "Mid", EOMONTH($A143, 0))</f>
        <v>266.25</v>
      </c>
      <c r="F143" s="151">
        <f>_xll.GetPrice(F$2, "MonthlyAverage", "Mid", EOMONTH($A143, 0))</f>
        <v>275</v>
      </c>
      <c r="G143" s="127">
        <f t="shared" si="12"/>
        <v>8.75</v>
      </c>
      <c r="H143" s="151">
        <f>_xll.GetPrice(H$2, "MonthlyAverage", "Mid", EOMONTH($A143, 0))</f>
        <v>305</v>
      </c>
      <c r="I143" s="127">
        <f t="shared" si="13"/>
        <v>38.75</v>
      </c>
      <c r="J143" s="151">
        <f>_xll.GetPrice(J$2, "MonthlyAverage", "Mid", EOMONTH($A143, 0))</f>
        <v>305</v>
      </c>
      <c r="K143" s="127">
        <f t="shared" si="14"/>
        <v>0</v>
      </c>
      <c r="L143" s="151" t="str">
        <f>_xll.GetPrice(L$2, "MonthlyAverage", "Mid", EOMONTH($A143, 0))</f>
        <v>#N/A No price available for MonthlyAverage before 30/01/2015</v>
      </c>
    </row>
    <row r="144" spans="1:12" x14ac:dyDescent="0.3">
      <c r="A144" s="124">
        <v>38139</v>
      </c>
      <c r="B144" s="133" t="str">
        <f>_xll.GetPrice(B$2, "MonthlyAverage", "Mid", EOMONTH($A144, 0))</f>
        <v>#N/A No price available for MonthlyAverage before 28/02/2005</v>
      </c>
      <c r="C144" s="151" t="str">
        <f>_xll.GetPrice(C$2, "MonthlyAverage", "Mid", EOMONTH($A144, 0))</f>
        <v>#N/A No price available for MonthlyAverage before 29/09/2017</v>
      </c>
      <c r="D144" s="151" t="str">
        <f>_xll.GetPrice(D$2, "MonthlyAverage", "Mid", EOMONTH($A144, 0))</f>
        <v>#N/A No price available for MonthlyAverage before 28/02/2005</v>
      </c>
      <c r="E144" s="151">
        <f>_xll.GetPrice(E$2, "MonthlyAverage", "Mid", EOMONTH($A144, 0))</f>
        <v>240</v>
      </c>
      <c r="F144" s="151">
        <f>_xll.GetPrice(F$2, "MonthlyAverage", "Mid", EOMONTH($A144, 0))</f>
        <v>245</v>
      </c>
      <c r="G144" s="127">
        <f t="shared" si="12"/>
        <v>5</v>
      </c>
      <c r="H144" s="151">
        <f>_xll.GetPrice(H$2, "MonthlyAverage", "Mid", EOMONTH($A144, 0))</f>
        <v>282</v>
      </c>
      <c r="I144" s="127">
        <f t="shared" si="13"/>
        <v>42</v>
      </c>
      <c r="J144" s="151">
        <f>_xll.GetPrice(J$2, "MonthlyAverage", "Mid", EOMONTH($A144, 0))</f>
        <v>282</v>
      </c>
      <c r="K144" s="127">
        <f t="shared" si="14"/>
        <v>0</v>
      </c>
      <c r="L144" s="151" t="str">
        <f>_xll.GetPrice(L$2, "MonthlyAverage", "Mid", EOMONTH($A144, 0))</f>
        <v>#N/A No price available for MonthlyAverage before 30/01/2015</v>
      </c>
    </row>
    <row r="145" spans="1:12" x14ac:dyDescent="0.3">
      <c r="A145" s="124">
        <v>38169</v>
      </c>
      <c r="B145" s="133" t="str">
        <f>_xll.GetPrice(B$2, "MonthlyAverage", "Mid", EOMONTH($A145, 0))</f>
        <v>#N/A No price available for MonthlyAverage before 28/02/2005</v>
      </c>
      <c r="C145" s="151" t="str">
        <f>_xll.GetPrice(C$2, "MonthlyAverage", "Mid", EOMONTH($A145, 0))</f>
        <v>#N/A No price available for MonthlyAverage before 29/09/2017</v>
      </c>
      <c r="D145" s="151" t="str">
        <f>_xll.GetPrice(D$2, "MonthlyAverage", "Mid", EOMONTH($A145, 0))</f>
        <v>#N/A No price available for MonthlyAverage before 28/02/2005</v>
      </c>
      <c r="E145" s="151">
        <f>_xll.GetPrice(E$2, "MonthlyAverage", "Mid", EOMONTH($A145, 0))</f>
        <v>266</v>
      </c>
      <c r="F145" s="151">
        <f>_xll.GetPrice(F$2, "MonthlyAverage", "Mid", EOMONTH($A145, 0))</f>
        <v>276</v>
      </c>
      <c r="G145" s="127">
        <f t="shared" si="12"/>
        <v>10</v>
      </c>
      <c r="H145" s="151">
        <f>_xll.GetPrice(H$2, "MonthlyAverage", "Mid", EOMONTH($A145, 0))</f>
        <v>280</v>
      </c>
      <c r="I145" s="127">
        <f t="shared" si="13"/>
        <v>14</v>
      </c>
      <c r="J145" s="151">
        <f>_xll.GetPrice(J$2, "MonthlyAverage", "Mid", EOMONTH($A145, 0))</f>
        <v>280</v>
      </c>
      <c r="K145" s="127">
        <f t="shared" si="14"/>
        <v>0</v>
      </c>
      <c r="L145" s="151" t="str">
        <f>_xll.GetPrice(L$2, "MonthlyAverage", "Mid", EOMONTH($A145, 0))</f>
        <v>#N/A No price available for MonthlyAverage before 30/01/2015</v>
      </c>
    </row>
    <row r="146" spans="1:12" x14ac:dyDescent="0.3">
      <c r="A146" s="124">
        <v>38200</v>
      </c>
      <c r="B146" s="133" t="str">
        <f>_xll.GetPrice(B$2, "MonthlyAverage", "Mid", EOMONTH($A146, 0))</f>
        <v>#N/A No price available for MonthlyAverage before 28/02/2005</v>
      </c>
      <c r="C146" s="151" t="str">
        <f>_xll.GetPrice(C$2, "MonthlyAverage", "Mid", EOMONTH($A146, 0))</f>
        <v>#N/A No price available for MonthlyAverage before 29/09/2017</v>
      </c>
      <c r="D146" s="151" t="str">
        <f>_xll.GetPrice(D$2, "MonthlyAverage", "Mid", EOMONTH($A146, 0))</f>
        <v>#N/A No price available for MonthlyAverage before 28/02/2005</v>
      </c>
      <c r="E146" s="151">
        <f>_xll.GetPrice(E$2, "MonthlyAverage", "Mid", EOMONTH($A146, 0))</f>
        <v>290</v>
      </c>
      <c r="F146" s="151">
        <f>_xll.GetPrice(F$2, "MonthlyAverage", "Mid", EOMONTH($A146, 0))</f>
        <v>310</v>
      </c>
      <c r="G146" s="127">
        <f t="shared" si="12"/>
        <v>20</v>
      </c>
      <c r="H146" s="151">
        <f>_xll.GetPrice(H$2, "MonthlyAverage", "Mid", EOMONTH($A146, 0))</f>
        <v>280</v>
      </c>
      <c r="I146" s="127">
        <f t="shared" si="13"/>
        <v>-10</v>
      </c>
      <c r="J146" s="151">
        <f>_xll.GetPrice(J$2, "MonthlyAverage", "Mid", EOMONTH($A146, 0))</f>
        <v>280</v>
      </c>
      <c r="K146" s="127">
        <f t="shared" si="14"/>
        <v>0</v>
      </c>
      <c r="L146" s="151" t="str">
        <f>_xll.GetPrice(L$2, "MonthlyAverage", "Mid", EOMONTH($A146, 0))</f>
        <v>#N/A No price available for MonthlyAverage before 30/01/2015</v>
      </c>
    </row>
    <row r="147" spans="1:12" x14ac:dyDescent="0.3">
      <c r="A147" s="124">
        <v>38231</v>
      </c>
      <c r="B147" s="133" t="str">
        <f>_xll.GetPrice(B$2, "MonthlyAverage", "Mid", EOMONTH($A147, 0))</f>
        <v>#N/A No price available for MonthlyAverage before 28/02/2005</v>
      </c>
      <c r="C147" s="151" t="str">
        <f>_xll.GetPrice(C$2, "MonthlyAverage", "Mid", EOMONTH($A147, 0))</f>
        <v>#N/A No price available for MonthlyAverage before 29/09/2017</v>
      </c>
      <c r="D147" s="151" t="str">
        <f>_xll.GetPrice(D$2, "MonthlyAverage", "Mid", EOMONTH($A147, 0))</f>
        <v>#N/A No price available for MonthlyAverage before 28/02/2005</v>
      </c>
      <c r="E147" s="151">
        <f>_xll.GetPrice(E$2, "MonthlyAverage", "Mid", EOMONTH($A147, 0))</f>
        <v>302</v>
      </c>
      <c r="F147" s="151">
        <f>_xll.GetPrice(F$2, "MonthlyAverage", "Mid", EOMONTH($A147, 0))</f>
        <v>314.8</v>
      </c>
      <c r="G147" s="127">
        <f t="shared" si="12"/>
        <v>12.800000000000011</v>
      </c>
      <c r="H147" s="151">
        <f>_xll.GetPrice(H$2, "MonthlyAverage", "Mid", EOMONTH($A147, 0))</f>
        <v>315</v>
      </c>
      <c r="I147" s="127">
        <f t="shared" si="13"/>
        <v>13</v>
      </c>
      <c r="J147" s="151">
        <f>_xll.GetPrice(J$2, "MonthlyAverage", "Mid", EOMONTH($A147, 0))</f>
        <v>315</v>
      </c>
      <c r="K147" s="127">
        <f t="shared" si="14"/>
        <v>0</v>
      </c>
      <c r="L147" s="151" t="str">
        <f>_xll.GetPrice(L$2, "MonthlyAverage", "Mid", EOMONTH($A147, 0))</f>
        <v>#N/A No price available for MonthlyAverage before 30/01/2015</v>
      </c>
    </row>
    <row r="148" spans="1:12" x14ac:dyDescent="0.3">
      <c r="A148" s="124">
        <v>38261</v>
      </c>
      <c r="B148" s="133" t="str">
        <f>_xll.GetPrice(B$2, "MonthlyAverage", "Mid", EOMONTH($A148, 0))</f>
        <v>#N/A No price available for MonthlyAverage before 28/02/2005</v>
      </c>
      <c r="C148" s="151" t="str">
        <f>_xll.GetPrice(C$2, "MonthlyAverage", "Mid", EOMONTH($A148, 0))</f>
        <v>#N/A No price available for MonthlyAverage before 29/09/2017</v>
      </c>
      <c r="D148" s="151" t="str">
        <f>_xll.GetPrice(D$2, "MonthlyAverage", "Mid", EOMONTH($A148, 0))</f>
        <v>#N/A No price available for MonthlyAverage before 28/02/2005</v>
      </c>
      <c r="E148" s="151">
        <f>_xll.GetPrice(E$2, "MonthlyAverage", "Mid", EOMONTH($A148, 0))</f>
        <v>310.5</v>
      </c>
      <c r="F148" s="151">
        <f>_xll.GetPrice(F$2, "MonthlyAverage", "Mid", EOMONTH($A148, 0))</f>
        <v>319.75</v>
      </c>
      <c r="G148" s="127">
        <f t="shared" ref="G148:G170" si="15">F148-E148</f>
        <v>9.25</v>
      </c>
      <c r="H148" s="151">
        <f>_xll.GetPrice(H$2, "MonthlyAverage", "Mid", EOMONTH($A148, 0))</f>
        <v>315</v>
      </c>
      <c r="I148" s="127">
        <f t="shared" ref="I148:I170" si="16">H148-E148</f>
        <v>4.5</v>
      </c>
      <c r="J148" s="151">
        <f>_xll.GetPrice(J$2, "MonthlyAverage", "Mid", EOMONTH($A148, 0))</f>
        <v>315</v>
      </c>
      <c r="K148" s="127">
        <f t="shared" ref="K148:K170" si="17">J148-H148</f>
        <v>0</v>
      </c>
      <c r="L148" s="151" t="str">
        <f>_xll.GetPrice(L$2, "MonthlyAverage", "Mid", EOMONTH($A148, 0))</f>
        <v>#N/A No price available for MonthlyAverage before 30/01/2015</v>
      </c>
    </row>
    <row r="149" spans="1:12" x14ac:dyDescent="0.3">
      <c r="A149" s="124">
        <v>38292</v>
      </c>
      <c r="B149" s="133" t="str">
        <f>_xll.GetPrice(B$2, "MonthlyAverage", "Mid", EOMONTH($A149, 0))</f>
        <v>#N/A No price available for MonthlyAverage before 28/02/2005</v>
      </c>
      <c r="C149" s="151" t="str">
        <f>_xll.GetPrice(C$2, "MonthlyAverage", "Mid", EOMONTH($A149, 0))</f>
        <v>#N/A No price available for MonthlyAverage before 29/09/2017</v>
      </c>
      <c r="D149" s="151" t="str">
        <f>_xll.GetPrice(D$2, "MonthlyAverage", "Mid", EOMONTH($A149, 0))</f>
        <v>#N/A No price available for MonthlyAverage before 28/02/2005</v>
      </c>
      <c r="E149" s="151">
        <f>_xll.GetPrice(E$2, "MonthlyAverage", "Mid", EOMONTH($A149, 0))</f>
        <v>331.88</v>
      </c>
      <c r="F149" s="151">
        <f>_xll.GetPrice(F$2, "MonthlyAverage", "Mid", EOMONTH($A149, 0))</f>
        <v>341.25</v>
      </c>
      <c r="G149" s="127">
        <f t="shared" si="15"/>
        <v>9.3700000000000045</v>
      </c>
      <c r="H149" s="151">
        <f>_xll.GetPrice(H$2, "MonthlyAverage", "Mid", EOMONTH($A149, 0))</f>
        <v>325</v>
      </c>
      <c r="I149" s="127">
        <f t="shared" si="16"/>
        <v>-6.8799999999999955</v>
      </c>
      <c r="J149" s="151">
        <f>_xll.GetPrice(J$2, "MonthlyAverage", "Mid", EOMONTH($A149, 0))</f>
        <v>325</v>
      </c>
      <c r="K149" s="127">
        <f t="shared" si="17"/>
        <v>0</v>
      </c>
      <c r="L149" s="151" t="str">
        <f>_xll.GetPrice(L$2, "MonthlyAverage", "Mid", EOMONTH($A149, 0))</f>
        <v>#N/A No price available for MonthlyAverage before 30/01/2015</v>
      </c>
    </row>
    <row r="150" spans="1:12" x14ac:dyDescent="0.3">
      <c r="A150" s="124">
        <v>38322</v>
      </c>
      <c r="B150" s="133" t="str">
        <f>_xll.GetPrice(B$2, "MonthlyAverage", "Mid", EOMONTH($A150, 0))</f>
        <v>#N/A No price available for MonthlyAverage before 28/02/2005</v>
      </c>
      <c r="C150" s="151" t="str">
        <f>_xll.GetPrice(C$2, "MonthlyAverage", "Mid", EOMONTH($A150, 0))</f>
        <v>#N/A No price available for MonthlyAverage before 29/09/2017</v>
      </c>
      <c r="D150" s="151" t="str">
        <f>_xll.GetPrice(D$2, "MonthlyAverage", "Mid", EOMONTH($A150, 0))</f>
        <v>#N/A No price available for MonthlyAverage before 28/02/2005</v>
      </c>
      <c r="E150" s="151">
        <f>_xll.GetPrice(E$2, "MonthlyAverage", "Mid", EOMONTH($A150, 0))</f>
        <v>320</v>
      </c>
      <c r="F150" s="151">
        <f>_xll.GetPrice(F$2, "MonthlyAverage", "Mid", EOMONTH($A150, 0))</f>
        <v>330</v>
      </c>
      <c r="G150" s="127">
        <f t="shared" si="15"/>
        <v>10</v>
      </c>
      <c r="H150" s="151">
        <f>_xll.GetPrice(H$2, "MonthlyAverage", "Mid", EOMONTH($A150, 0))</f>
        <v>325</v>
      </c>
      <c r="I150" s="127">
        <f t="shared" si="16"/>
        <v>5</v>
      </c>
      <c r="J150" s="151">
        <f>_xll.GetPrice(J$2, "MonthlyAverage", "Mid", EOMONTH($A150, 0))</f>
        <v>325</v>
      </c>
      <c r="K150" s="127">
        <f t="shared" si="17"/>
        <v>0</v>
      </c>
      <c r="L150" s="151" t="str">
        <f>_xll.GetPrice(L$2, "MonthlyAverage", "Mid", EOMONTH($A150, 0))</f>
        <v>#N/A No price available for MonthlyAverage before 30/01/2015</v>
      </c>
    </row>
    <row r="151" spans="1:12" x14ac:dyDescent="0.3">
      <c r="A151" s="124">
        <v>38353</v>
      </c>
      <c r="B151" s="133" t="str">
        <f>_xll.GetPrice(B$2, "MonthlyAverage", "Mid", EOMONTH($A151, 0))</f>
        <v>#N/A No price available for MonthlyAverage before 28/02/2005</v>
      </c>
      <c r="C151" s="151" t="str">
        <f>_xll.GetPrice(C$2, "MonthlyAverage", "Mid", EOMONTH($A151, 0))</f>
        <v>#N/A No price available for MonthlyAverage before 29/09/2017</v>
      </c>
      <c r="D151" s="151" t="str">
        <f>_xll.GetPrice(D$2, "MonthlyAverage", "Mid", EOMONTH($A151, 0))</f>
        <v>#N/A No price available for MonthlyAverage before 28/02/2005</v>
      </c>
      <c r="E151" s="151">
        <f>_xll.GetPrice(E$2, "MonthlyAverage", "Mid", EOMONTH($A151, 0))</f>
        <v>282.5</v>
      </c>
      <c r="F151" s="151">
        <f>_xll.GetPrice(F$2, "MonthlyAverage", "Mid", EOMONTH($A151, 0))</f>
        <v>296.25</v>
      </c>
      <c r="G151" s="127">
        <f t="shared" si="15"/>
        <v>13.75</v>
      </c>
      <c r="H151" s="151">
        <f>_xll.GetPrice(H$2, "MonthlyAverage", "Mid", EOMONTH($A151, 0))</f>
        <v>307.5</v>
      </c>
      <c r="I151" s="127">
        <f t="shared" si="16"/>
        <v>25</v>
      </c>
      <c r="J151" s="151">
        <f>_xll.GetPrice(J$2, "MonthlyAverage", "Mid", EOMONTH($A151, 0))</f>
        <v>307.5</v>
      </c>
      <c r="K151" s="127">
        <f t="shared" si="17"/>
        <v>0</v>
      </c>
      <c r="L151" s="151" t="str">
        <f>_xll.GetPrice(L$2, "MonthlyAverage", "Mid", EOMONTH($A151, 0))</f>
        <v>#N/A No price available for MonthlyAverage before 30/01/2015</v>
      </c>
    </row>
    <row r="152" spans="1:12" x14ac:dyDescent="0.3">
      <c r="A152" s="124">
        <v>38384</v>
      </c>
      <c r="B152" s="133">
        <f>_xll.GetPrice(B$2, "MonthlyAverage", "Mid", EOMONTH($A152, 0))</f>
        <v>310</v>
      </c>
      <c r="C152" s="151" t="str">
        <f>_xll.GetPrice(C$2, "MonthlyAverage", "Mid", EOMONTH($A152, 0))</f>
        <v>#N/A No price available for MonthlyAverage before 29/09/2017</v>
      </c>
      <c r="D152" s="151">
        <f>_xll.GetPrice(D$2, "MonthlyAverage", "Mid", EOMONTH($A152, 0))</f>
        <v>267.5</v>
      </c>
      <c r="E152" s="151">
        <f>_xll.GetPrice(E$2, "MonthlyAverage", "Mid", EOMONTH($A152, 0))</f>
        <v>270</v>
      </c>
      <c r="F152" s="151">
        <f>_xll.GetPrice(F$2, "MonthlyAverage", "Mid", EOMONTH($A152, 0))</f>
        <v>281.25</v>
      </c>
      <c r="G152" s="127">
        <f t="shared" si="15"/>
        <v>11.25</v>
      </c>
      <c r="H152" s="151">
        <f>_xll.GetPrice(H$2, "MonthlyAverage", "Mid", EOMONTH($A152, 0))</f>
        <v>305</v>
      </c>
      <c r="I152" s="127">
        <f t="shared" si="16"/>
        <v>35</v>
      </c>
      <c r="J152" s="151">
        <f>_xll.GetPrice(J$2, "MonthlyAverage", "Mid", EOMONTH($A152, 0))</f>
        <v>305</v>
      </c>
      <c r="K152" s="127">
        <f t="shared" si="17"/>
        <v>0</v>
      </c>
      <c r="L152" s="151" t="str">
        <f>_xll.GetPrice(L$2, "MonthlyAverage", "Mid", EOMONTH($A152, 0))</f>
        <v>#N/A No price available for MonthlyAverage before 30/01/2015</v>
      </c>
    </row>
    <row r="153" spans="1:12" x14ac:dyDescent="0.3">
      <c r="A153" s="124">
        <v>38412</v>
      </c>
      <c r="B153" s="133">
        <f>_xll.GetPrice(B$2, "MonthlyAverage", "Mid", EOMONTH($A153, 0))</f>
        <v>310</v>
      </c>
      <c r="C153" s="151" t="str">
        <f>_xll.GetPrice(C$2, "MonthlyAverage", "Mid", EOMONTH($A153, 0))</f>
        <v>#N/A No price available for MonthlyAverage before 29/09/2017</v>
      </c>
      <c r="D153" s="151">
        <f>_xll.GetPrice(D$2, "MonthlyAverage", "Mid", EOMONTH($A153, 0))</f>
        <v>267.5</v>
      </c>
      <c r="E153" s="151">
        <f>_xll.GetPrice(E$2, "MonthlyAverage", "Mid", EOMONTH($A153, 0))</f>
        <v>270</v>
      </c>
      <c r="F153" s="151">
        <f>_xll.GetPrice(F$2, "MonthlyAverage", "Mid", EOMONTH($A153, 0))</f>
        <v>282.5</v>
      </c>
      <c r="G153" s="127">
        <f t="shared" si="15"/>
        <v>12.5</v>
      </c>
      <c r="H153" s="151">
        <f>_xll.GetPrice(H$2, "MonthlyAverage", "Mid", EOMONTH($A153, 0))</f>
        <v>305</v>
      </c>
      <c r="I153" s="127">
        <f t="shared" si="16"/>
        <v>35</v>
      </c>
      <c r="J153" s="151">
        <f>_xll.GetPrice(J$2, "MonthlyAverage", "Mid", EOMONTH($A153, 0))</f>
        <v>305</v>
      </c>
      <c r="K153" s="127">
        <f t="shared" si="17"/>
        <v>0</v>
      </c>
      <c r="L153" s="151" t="str">
        <f>_xll.GetPrice(L$2, "MonthlyAverage", "Mid", EOMONTH($A153, 0))</f>
        <v>#N/A No price available for MonthlyAverage before 30/01/2015</v>
      </c>
    </row>
    <row r="154" spans="1:12" x14ac:dyDescent="0.3">
      <c r="A154" s="124">
        <v>38443</v>
      </c>
      <c r="B154" s="133">
        <f>_xll.GetPrice(B$2, "MonthlyAverage", "Mid", EOMONTH($A154, 0))</f>
        <v>309.07</v>
      </c>
      <c r="C154" s="151" t="str">
        <f>_xll.GetPrice(C$2, "MonthlyAverage", "Mid", EOMONTH($A154, 0))</f>
        <v>#N/A No price available for MonthlyAverage before 29/09/2017</v>
      </c>
      <c r="D154" s="151">
        <f>_xll.GetPrice(D$2, "MonthlyAverage", "Mid", EOMONTH($A154, 0))</f>
        <v>267.5</v>
      </c>
      <c r="E154" s="151">
        <f>_xll.GetPrice(E$2, "MonthlyAverage", "Mid", EOMONTH($A154, 0))</f>
        <v>270</v>
      </c>
      <c r="F154" s="151">
        <f>_xll.GetPrice(F$2, "MonthlyAverage", "Mid", EOMONTH($A154, 0))</f>
        <v>300</v>
      </c>
      <c r="G154" s="127">
        <f t="shared" si="15"/>
        <v>30</v>
      </c>
      <c r="H154" s="151">
        <f>_xll.GetPrice(H$2, "MonthlyAverage", "Mid", EOMONTH($A154, 0))</f>
        <v>300</v>
      </c>
      <c r="I154" s="127">
        <f t="shared" si="16"/>
        <v>30</v>
      </c>
      <c r="J154" s="151">
        <f>_xll.GetPrice(J$2, "MonthlyAverage", "Mid", EOMONTH($A154, 0))</f>
        <v>300</v>
      </c>
      <c r="K154" s="127">
        <f t="shared" si="17"/>
        <v>0</v>
      </c>
      <c r="L154" s="151" t="str">
        <f>_xll.GetPrice(L$2, "MonthlyAverage", "Mid", EOMONTH($A154, 0))</f>
        <v>#N/A No price available for MonthlyAverage before 30/01/2015</v>
      </c>
    </row>
    <row r="155" spans="1:12" x14ac:dyDescent="0.3">
      <c r="A155" s="124">
        <v>38473</v>
      </c>
      <c r="B155" s="133">
        <f>_xll.GetPrice(B$2, "MonthlyAverage", "Mid", EOMONTH($A155, 0))</f>
        <v>304.17</v>
      </c>
      <c r="C155" s="151" t="str">
        <f>_xll.GetPrice(C$2, "MonthlyAverage", "Mid", EOMONTH($A155, 0))</f>
        <v>#N/A No price available for MonthlyAverage before 29/09/2017</v>
      </c>
      <c r="D155" s="151">
        <f>_xll.GetPrice(D$2, "MonthlyAverage", "Mid", EOMONTH($A155, 0))</f>
        <v>248.5</v>
      </c>
      <c r="E155" s="151">
        <f>_xll.GetPrice(E$2, "MonthlyAverage", "Mid", EOMONTH($A155, 0))</f>
        <v>257</v>
      </c>
      <c r="F155" s="151">
        <f>_xll.GetPrice(F$2, "MonthlyAverage", "Mid", EOMONTH($A155, 0))</f>
        <v>271</v>
      </c>
      <c r="G155" s="127">
        <f t="shared" si="15"/>
        <v>14</v>
      </c>
      <c r="H155" s="151">
        <f>_xll.GetPrice(H$2, "MonthlyAverage", "Mid", EOMONTH($A155, 0))</f>
        <v>279</v>
      </c>
      <c r="I155" s="127">
        <f t="shared" si="16"/>
        <v>22</v>
      </c>
      <c r="J155" s="151">
        <f>_xll.GetPrice(J$2, "MonthlyAverage", "Mid", EOMONTH($A155, 0))</f>
        <v>279</v>
      </c>
      <c r="K155" s="127">
        <f t="shared" si="17"/>
        <v>0</v>
      </c>
      <c r="L155" s="151" t="str">
        <f>_xll.GetPrice(L$2, "MonthlyAverage", "Mid", EOMONTH($A155, 0))</f>
        <v>#N/A No price available for MonthlyAverage before 30/01/2015</v>
      </c>
    </row>
    <row r="156" spans="1:12" x14ac:dyDescent="0.3">
      <c r="A156" s="124">
        <v>38504</v>
      </c>
      <c r="B156" s="133">
        <f>_xll.GetPrice(B$2, "MonthlyAverage", "Mid", EOMONTH($A156, 0))</f>
        <v>262.77999999999997</v>
      </c>
      <c r="C156" s="151" t="str">
        <f>_xll.GetPrice(C$2, "MonthlyAverage", "Mid", EOMONTH($A156, 0))</f>
        <v>#N/A No price available for MonthlyAverage before 29/09/2017</v>
      </c>
      <c r="D156" s="151">
        <f>_xll.GetPrice(D$2, "MonthlyAverage", "Mid", EOMONTH($A156, 0))</f>
        <v>209.38</v>
      </c>
      <c r="E156" s="151">
        <f>_xll.GetPrice(E$2, "MonthlyAverage", "Mid", EOMONTH($A156, 0))</f>
        <v>210.63</v>
      </c>
      <c r="F156" s="151">
        <f>_xll.GetPrice(F$2, "MonthlyAverage", "Mid", EOMONTH($A156, 0))</f>
        <v>216.88</v>
      </c>
      <c r="G156" s="127">
        <f t="shared" si="15"/>
        <v>6.25</v>
      </c>
      <c r="H156" s="151">
        <f>_xll.GetPrice(H$2, "MonthlyAverage", "Mid", EOMONTH($A156, 0))</f>
        <v>275</v>
      </c>
      <c r="I156" s="127">
        <f t="shared" si="16"/>
        <v>64.37</v>
      </c>
      <c r="J156" s="151">
        <f>_xll.GetPrice(J$2, "MonthlyAverage", "Mid", EOMONTH($A156, 0))</f>
        <v>275</v>
      </c>
      <c r="K156" s="127">
        <f t="shared" si="17"/>
        <v>0</v>
      </c>
      <c r="L156" s="151" t="str">
        <f>_xll.GetPrice(L$2, "MonthlyAverage", "Mid", EOMONTH($A156, 0))</f>
        <v>#N/A No price available for MonthlyAverage before 30/01/2015</v>
      </c>
    </row>
    <row r="157" spans="1:12" x14ac:dyDescent="0.3">
      <c r="A157" s="124">
        <v>38534</v>
      </c>
      <c r="B157" s="133">
        <f>_xll.GetPrice(B$2, "MonthlyAverage", "Mid", EOMONTH($A157, 0))</f>
        <v>220</v>
      </c>
      <c r="C157" s="151" t="str">
        <f>_xll.GetPrice(C$2, "MonthlyAverage", "Mid", EOMONTH($A157, 0))</f>
        <v>#N/A No price available for MonthlyAverage before 29/09/2017</v>
      </c>
      <c r="D157" s="151">
        <f>_xll.GetPrice(D$2, "MonthlyAverage", "Mid", EOMONTH($A157, 0))</f>
        <v>207.5</v>
      </c>
      <c r="E157" s="151">
        <f>_xll.GetPrice(E$2, "MonthlyAverage", "Mid", EOMONTH($A157, 0))</f>
        <v>192.5</v>
      </c>
      <c r="F157" s="151">
        <f>_xll.GetPrice(F$2, "MonthlyAverage", "Mid", EOMONTH($A157, 0))</f>
        <v>197.5</v>
      </c>
      <c r="G157" s="127">
        <f t="shared" si="15"/>
        <v>5</v>
      </c>
      <c r="H157" s="151">
        <f>_xll.GetPrice(H$2, "MonthlyAverage", "Mid", EOMONTH($A157, 0))</f>
        <v>275</v>
      </c>
      <c r="I157" s="127">
        <f t="shared" si="16"/>
        <v>82.5</v>
      </c>
      <c r="J157" s="151">
        <f>_xll.GetPrice(J$2, "MonthlyAverage", "Mid", EOMONTH($A157, 0))</f>
        <v>275</v>
      </c>
      <c r="K157" s="127">
        <f t="shared" si="17"/>
        <v>0</v>
      </c>
      <c r="L157" s="151" t="str">
        <f>_xll.GetPrice(L$2, "MonthlyAverage", "Mid", EOMONTH($A157, 0))</f>
        <v>#N/A No price available for MonthlyAverage before 30/01/2015</v>
      </c>
    </row>
    <row r="158" spans="1:12" x14ac:dyDescent="0.3">
      <c r="A158" s="124">
        <v>38565</v>
      </c>
      <c r="B158" s="133">
        <f>_xll.GetPrice(B$2, "MonthlyAverage", "Mid", EOMONTH($A158, 0))</f>
        <v>220</v>
      </c>
      <c r="C158" s="151" t="str">
        <f>_xll.GetPrice(C$2, "MonthlyAverage", "Mid", EOMONTH($A158, 0))</f>
        <v>#N/A No price available for MonthlyAverage before 29/09/2017</v>
      </c>
      <c r="D158" s="151">
        <f>_xll.GetPrice(D$2, "MonthlyAverage", "Mid", EOMONTH($A158, 0))</f>
        <v>207.5</v>
      </c>
      <c r="E158" s="151">
        <f>_xll.GetPrice(E$2, "MonthlyAverage", "Mid", EOMONTH($A158, 0))</f>
        <v>212.5</v>
      </c>
      <c r="F158" s="151">
        <f>_xll.GetPrice(F$2, "MonthlyAverage", "Mid", EOMONTH($A158, 0))</f>
        <v>217.5</v>
      </c>
      <c r="G158" s="127">
        <f t="shared" si="15"/>
        <v>5</v>
      </c>
      <c r="H158" s="151">
        <f>_xll.GetPrice(H$2, "MonthlyAverage", "Mid", EOMONTH($A158, 0))</f>
        <v>251</v>
      </c>
      <c r="I158" s="127">
        <f t="shared" si="16"/>
        <v>38.5</v>
      </c>
      <c r="J158" s="151">
        <f>_xll.GetPrice(J$2, "MonthlyAverage", "Mid", EOMONTH($A158, 0))</f>
        <v>251</v>
      </c>
      <c r="K158" s="127">
        <f t="shared" si="17"/>
        <v>0</v>
      </c>
      <c r="L158" s="151" t="str">
        <f>_xll.GetPrice(L$2, "MonthlyAverage", "Mid", EOMONTH($A158, 0))</f>
        <v>#N/A No price available for MonthlyAverage before 30/01/2015</v>
      </c>
    </row>
    <row r="159" spans="1:12" x14ac:dyDescent="0.3">
      <c r="A159" s="124">
        <v>38596</v>
      </c>
      <c r="B159" s="133">
        <f>_xll.GetPrice(B$2, "MonthlyAverage", "Mid", EOMONTH($A159, 0))</f>
        <v>220</v>
      </c>
      <c r="C159" s="151" t="str">
        <f>_xll.GetPrice(C$2, "MonthlyAverage", "Mid", EOMONTH($A159, 0))</f>
        <v>#N/A No price available for MonthlyAverage before 29/09/2017</v>
      </c>
      <c r="D159" s="151">
        <f>_xll.GetPrice(D$2, "MonthlyAverage", "Mid", EOMONTH($A159, 0))</f>
        <v>237.5</v>
      </c>
      <c r="E159" s="151">
        <f>_xll.GetPrice(E$2, "MonthlyAverage", "Mid", EOMONTH($A159, 0))</f>
        <v>240</v>
      </c>
      <c r="F159" s="151">
        <f>_xll.GetPrice(F$2, "MonthlyAverage", "Mid", EOMONTH($A159, 0))</f>
        <v>245</v>
      </c>
      <c r="G159" s="127">
        <f t="shared" si="15"/>
        <v>5</v>
      </c>
      <c r="H159" s="151">
        <f>_xll.GetPrice(H$2, "MonthlyAverage", "Mid", EOMONTH($A159, 0))</f>
        <v>235</v>
      </c>
      <c r="I159" s="127">
        <f t="shared" si="16"/>
        <v>-5</v>
      </c>
      <c r="J159" s="151">
        <f>_xll.GetPrice(J$2, "MonthlyAverage", "Mid", EOMONTH($A159, 0))</f>
        <v>235</v>
      </c>
      <c r="K159" s="127">
        <f t="shared" si="17"/>
        <v>0</v>
      </c>
      <c r="L159" s="151" t="str">
        <f>_xll.GetPrice(L$2, "MonthlyAverage", "Mid", EOMONTH($A159, 0))</f>
        <v>#N/A No price available for MonthlyAverage before 30/01/2015</v>
      </c>
    </row>
    <row r="160" spans="1:12" x14ac:dyDescent="0.3">
      <c r="A160" s="124">
        <v>38626</v>
      </c>
      <c r="B160" s="133">
        <f>_xll.GetPrice(B$2, "MonthlyAverage", "Mid", EOMONTH($A160, 0))</f>
        <v>220</v>
      </c>
      <c r="C160" s="151" t="str">
        <f>_xll.GetPrice(C$2, "MonthlyAverage", "Mid", EOMONTH($A160, 0))</f>
        <v>#N/A No price available for MonthlyAverage before 29/09/2017</v>
      </c>
      <c r="D160" s="151">
        <f>_xll.GetPrice(D$2, "MonthlyAverage", "Mid", EOMONTH($A160, 0))</f>
        <v>237.5</v>
      </c>
      <c r="E160" s="151">
        <f>_xll.GetPrice(E$2, "MonthlyAverage", "Mid", EOMONTH($A160, 0))</f>
        <v>230</v>
      </c>
      <c r="F160" s="151">
        <f>_xll.GetPrice(F$2, "MonthlyAverage", "Mid", EOMONTH($A160, 0))</f>
        <v>235</v>
      </c>
      <c r="G160" s="127">
        <f t="shared" si="15"/>
        <v>5</v>
      </c>
      <c r="H160" s="151">
        <f>_xll.GetPrice(H$2, "MonthlyAverage", "Mid", EOMONTH($A160, 0))</f>
        <v>235</v>
      </c>
      <c r="I160" s="127">
        <f t="shared" si="16"/>
        <v>5</v>
      </c>
      <c r="J160" s="151">
        <f>_xll.GetPrice(J$2, "MonthlyAverage", "Mid", EOMONTH($A160, 0))</f>
        <v>235</v>
      </c>
      <c r="K160" s="127">
        <f t="shared" si="17"/>
        <v>0</v>
      </c>
      <c r="L160" s="151" t="str">
        <f>_xll.GetPrice(L$2, "MonthlyAverage", "Mid", EOMONTH($A160, 0))</f>
        <v>#N/A No price available for MonthlyAverage before 30/01/2015</v>
      </c>
    </row>
    <row r="161" spans="1:12" x14ac:dyDescent="0.3">
      <c r="A161" s="124">
        <v>38657</v>
      </c>
      <c r="B161" s="133">
        <f>_xll.GetPrice(B$2, "MonthlyAverage", "Mid", EOMONTH($A161, 0))</f>
        <v>238.75</v>
      </c>
      <c r="C161" s="151" t="str">
        <f>_xll.GetPrice(C$2, "MonthlyAverage", "Mid", EOMONTH($A161, 0))</f>
        <v>#N/A No price available for MonthlyAverage before 29/09/2017</v>
      </c>
      <c r="D161" s="151">
        <f>_xll.GetPrice(D$2, "MonthlyAverage", "Mid", EOMONTH($A161, 0))</f>
        <v>211.5</v>
      </c>
      <c r="E161" s="151">
        <f>_xll.GetPrice(E$2, "MonthlyAverage", "Mid", EOMONTH($A161, 0))</f>
        <v>220</v>
      </c>
      <c r="F161" s="151">
        <f>_xll.GetPrice(F$2, "MonthlyAverage", "Mid", EOMONTH($A161, 0))</f>
        <v>230</v>
      </c>
      <c r="G161" s="127">
        <f t="shared" si="15"/>
        <v>10</v>
      </c>
      <c r="H161" s="151">
        <f>_xll.GetPrice(H$2, "MonthlyAverage", "Mid", EOMONTH($A161, 0))</f>
        <v>235</v>
      </c>
      <c r="I161" s="127">
        <f t="shared" si="16"/>
        <v>15</v>
      </c>
      <c r="J161" s="151">
        <f>_xll.GetPrice(J$2, "MonthlyAverage", "Mid", EOMONTH($A161, 0))</f>
        <v>235</v>
      </c>
      <c r="K161" s="127">
        <f t="shared" si="17"/>
        <v>0</v>
      </c>
      <c r="L161" s="151" t="str">
        <f>_xll.GetPrice(L$2, "MonthlyAverage", "Mid", EOMONTH($A161, 0))</f>
        <v>#N/A No price available for MonthlyAverage before 30/01/2015</v>
      </c>
    </row>
    <row r="162" spans="1:12" x14ac:dyDescent="0.3">
      <c r="A162" s="124">
        <v>38687</v>
      </c>
      <c r="B162" s="133">
        <f>_xll.GetPrice(B$2, "MonthlyAverage", "Mid", EOMONTH($A162, 0))</f>
        <v>247.23</v>
      </c>
      <c r="C162" s="151" t="str">
        <f>_xll.GetPrice(C$2, "MonthlyAverage", "Mid", EOMONTH($A162, 0))</f>
        <v>#N/A No price available for MonthlyAverage before 29/09/2017</v>
      </c>
      <c r="D162" s="151">
        <f>_xll.GetPrice(D$2, "MonthlyAverage", "Mid", EOMONTH($A162, 0))</f>
        <v>190</v>
      </c>
      <c r="E162" s="151">
        <f>_xll.GetPrice(E$2, "MonthlyAverage", "Mid", EOMONTH($A162, 0))</f>
        <v>218.75</v>
      </c>
      <c r="F162" s="151">
        <f>_xll.GetPrice(F$2, "MonthlyAverage", "Mid", EOMONTH($A162, 0))</f>
        <v>227.5</v>
      </c>
      <c r="G162" s="127">
        <f t="shared" si="15"/>
        <v>8.75</v>
      </c>
      <c r="H162" s="151">
        <f>_xll.GetPrice(H$2, "MonthlyAverage", "Mid", EOMONTH($A162, 0))</f>
        <v>235</v>
      </c>
      <c r="I162" s="127">
        <f t="shared" si="16"/>
        <v>16.25</v>
      </c>
      <c r="J162" s="151">
        <f>_xll.GetPrice(J$2, "MonthlyAverage", "Mid", EOMONTH($A162, 0))</f>
        <v>235</v>
      </c>
      <c r="K162" s="127">
        <f t="shared" si="17"/>
        <v>0</v>
      </c>
      <c r="L162" s="151" t="str">
        <f>_xll.GetPrice(L$2, "MonthlyAverage", "Mid", EOMONTH($A162, 0))</f>
        <v>#N/A No price available for MonthlyAverage before 30/01/2015</v>
      </c>
    </row>
    <row r="163" spans="1:12" x14ac:dyDescent="0.3">
      <c r="A163" s="124">
        <v>38718</v>
      </c>
      <c r="B163" s="133">
        <f>_xll.GetPrice(B$2, "MonthlyAverage", "Mid", EOMONTH($A163, 0))</f>
        <v>240</v>
      </c>
      <c r="C163" s="151" t="str">
        <f>_xll.GetPrice(C$2, "MonthlyAverage", "Mid", EOMONTH($A163, 0))</f>
        <v>#N/A No price available for MonthlyAverage before 29/09/2017</v>
      </c>
      <c r="D163" s="151">
        <f>_xll.GetPrice(D$2, "MonthlyAverage", "Mid", EOMONTH($A163, 0))</f>
        <v>187.2</v>
      </c>
      <c r="E163" s="151">
        <f>_xll.GetPrice(E$2, "MonthlyAverage", "Mid", EOMONTH($A163, 0))</f>
        <v>211</v>
      </c>
      <c r="F163" s="151">
        <f>_xll.GetPrice(F$2, "MonthlyAverage", "Mid", EOMONTH($A163, 0))</f>
        <v>220</v>
      </c>
      <c r="G163" s="127">
        <f t="shared" si="15"/>
        <v>9</v>
      </c>
      <c r="H163" s="151">
        <f>_xll.GetPrice(H$2, "MonthlyAverage", "Mid", EOMONTH($A163, 0))</f>
        <v>235</v>
      </c>
      <c r="I163" s="127">
        <f t="shared" si="16"/>
        <v>24</v>
      </c>
      <c r="J163" s="151">
        <f>_xll.GetPrice(J$2, "MonthlyAverage", "Mid", EOMONTH($A163, 0))</f>
        <v>235</v>
      </c>
      <c r="K163" s="127">
        <f t="shared" si="17"/>
        <v>0</v>
      </c>
      <c r="L163" s="151" t="str">
        <f>_xll.GetPrice(L$2, "MonthlyAverage", "Mid", EOMONTH($A163, 0))</f>
        <v>#N/A No price available for MonthlyAverage before 30/01/2015</v>
      </c>
    </row>
    <row r="164" spans="1:12" x14ac:dyDescent="0.3">
      <c r="A164" s="124">
        <v>38749</v>
      </c>
      <c r="B164" s="133">
        <f>_xll.GetPrice(B$2, "MonthlyAverage", "Mid", EOMONTH($A164, 0))</f>
        <v>240</v>
      </c>
      <c r="C164" s="151" t="str">
        <f>_xll.GetPrice(C$2, "MonthlyAverage", "Mid", EOMONTH($A164, 0))</f>
        <v>#N/A No price available for MonthlyAverage before 29/09/2017</v>
      </c>
      <c r="D164" s="151">
        <f>_xll.GetPrice(D$2, "MonthlyAverage", "Mid", EOMONTH($A164, 0))</f>
        <v>198.25</v>
      </c>
      <c r="E164" s="151">
        <f>_xll.GetPrice(E$2, "MonthlyAverage", "Mid", EOMONTH($A164, 0))</f>
        <v>220.63</v>
      </c>
      <c r="F164" s="151">
        <f>_xll.GetPrice(F$2, "MonthlyAverage", "Mid", EOMONTH($A164, 0))</f>
        <v>225.63</v>
      </c>
      <c r="G164" s="127">
        <f t="shared" si="15"/>
        <v>5</v>
      </c>
      <c r="H164" s="151">
        <f>_xll.GetPrice(H$2, "MonthlyAverage", "Mid", EOMONTH($A164, 0))</f>
        <v>235</v>
      </c>
      <c r="I164" s="127">
        <f t="shared" si="16"/>
        <v>14.370000000000005</v>
      </c>
      <c r="J164" s="151">
        <f>_xll.GetPrice(J$2, "MonthlyAverage", "Mid", EOMONTH($A164, 0))</f>
        <v>235</v>
      </c>
      <c r="K164" s="127">
        <f t="shared" si="17"/>
        <v>0</v>
      </c>
      <c r="L164" s="151" t="str">
        <f>_xll.GetPrice(L$2, "MonthlyAverage", "Mid", EOMONTH($A164, 0))</f>
        <v>#N/A No price available for MonthlyAverage before 30/01/2015</v>
      </c>
    </row>
    <row r="165" spans="1:12" x14ac:dyDescent="0.3">
      <c r="A165" s="124">
        <v>38777</v>
      </c>
      <c r="B165" s="133">
        <f>_xll.GetPrice(B$2, "MonthlyAverage", "Mid", EOMONTH($A165, 0))</f>
        <v>242.5</v>
      </c>
      <c r="C165" s="151" t="str">
        <f>_xll.GetPrice(C$2, "MonthlyAverage", "Mid", EOMONTH($A165, 0))</f>
        <v>#N/A No price available for MonthlyAverage before 29/09/2017</v>
      </c>
      <c r="D165" s="151">
        <f>_xll.GetPrice(D$2, "MonthlyAverage", "Mid", EOMONTH($A165, 0))</f>
        <v>205</v>
      </c>
      <c r="E165" s="151">
        <f>_xll.GetPrice(E$2, "MonthlyAverage", "Mid", EOMONTH($A165, 0))</f>
        <v>235</v>
      </c>
      <c r="F165" s="151">
        <f>_xll.GetPrice(F$2, "MonthlyAverage", "Mid", EOMONTH($A165, 0))</f>
        <v>245.63</v>
      </c>
      <c r="G165" s="127">
        <f t="shared" si="15"/>
        <v>10.629999999999995</v>
      </c>
      <c r="H165" s="151">
        <f>_xll.GetPrice(H$2, "MonthlyAverage", "Mid", EOMONTH($A165, 0))</f>
        <v>235</v>
      </c>
      <c r="I165" s="127">
        <f t="shared" si="16"/>
        <v>0</v>
      </c>
      <c r="J165" s="151">
        <f>_xll.GetPrice(J$2, "MonthlyAverage", "Mid", EOMONTH($A165, 0))</f>
        <v>235</v>
      </c>
      <c r="K165" s="127">
        <f t="shared" si="17"/>
        <v>0</v>
      </c>
      <c r="L165" s="151" t="str">
        <f>_xll.GetPrice(L$2, "MonthlyAverage", "Mid", EOMONTH($A165, 0))</f>
        <v>#N/A No price available for MonthlyAverage before 30/01/2015</v>
      </c>
    </row>
    <row r="166" spans="1:12" x14ac:dyDescent="0.3">
      <c r="A166" s="124">
        <v>38808</v>
      </c>
      <c r="B166" s="133">
        <f>_xll.GetPrice(B$2, "MonthlyAverage", "Mid", EOMONTH($A166, 0))</f>
        <v>286.25</v>
      </c>
      <c r="C166" s="151" t="str">
        <f>_xll.GetPrice(C$2, "MonthlyAverage", "Mid", EOMONTH($A166, 0))</f>
        <v>#N/A No price available for MonthlyAverage before 29/09/2017</v>
      </c>
      <c r="D166" s="151">
        <f>_xll.GetPrice(D$2, "MonthlyAverage", "Mid", EOMONTH($A166, 0))</f>
        <v>213.75</v>
      </c>
      <c r="E166" s="151">
        <f>_xll.GetPrice(E$2, "MonthlyAverage", "Mid", EOMONTH($A166, 0))</f>
        <v>270</v>
      </c>
      <c r="F166" s="151">
        <f>_xll.GetPrice(F$2, "MonthlyAverage", "Mid", EOMONTH($A166, 0))</f>
        <v>277.5</v>
      </c>
      <c r="G166" s="127">
        <f t="shared" si="15"/>
        <v>7.5</v>
      </c>
      <c r="H166" s="151">
        <f>_xll.GetPrice(H$2, "MonthlyAverage", "Mid", EOMONTH($A166, 0))</f>
        <v>260</v>
      </c>
      <c r="I166" s="127">
        <f t="shared" si="16"/>
        <v>-10</v>
      </c>
      <c r="J166" s="151">
        <f>_xll.GetPrice(J$2, "MonthlyAverage", "Mid", EOMONTH($A166, 0))</f>
        <v>260</v>
      </c>
      <c r="K166" s="127">
        <f t="shared" si="17"/>
        <v>0</v>
      </c>
      <c r="L166" s="151" t="str">
        <f>_xll.GetPrice(L$2, "MonthlyAverage", "Mid", EOMONTH($A166, 0))</f>
        <v>#N/A No price available for MonthlyAverage before 30/01/2015</v>
      </c>
    </row>
    <row r="167" spans="1:12" x14ac:dyDescent="0.3">
      <c r="A167" s="124">
        <v>38838</v>
      </c>
      <c r="B167" s="133">
        <f>_xll.GetPrice(B$2, "MonthlyAverage", "Mid", EOMONTH($A167, 0))</f>
        <v>312.5</v>
      </c>
      <c r="C167" s="151" t="str">
        <f>_xll.GetPrice(C$2, "MonthlyAverage", "Mid", EOMONTH($A167, 0))</f>
        <v>#N/A No price available for MonthlyAverage before 29/09/2017</v>
      </c>
      <c r="D167" s="151">
        <f>_xll.GetPrice(D$2, "MonthlyAverage", "Mid", EOMONTH($A167, 0))</f>
        <v>240</v>
      </c>
      <c r="E167" s="151">
        <f>_xll.GetPrice(E$2, "MonthlyAverage", "Mid", EOMONTH($A167, 0))</f>
        <v>306.67</v>
      </c>
      <c r="F167" s="151">
        <f>_xll.GetPrice(F$2, "MonthlyAverage", "Mid", EOMONTH($A167, 0))</f>
        <v>315</v>
      </c>
      <c r="G167" s="127">
        <f t="shared" si="15"/>
        <v>8.3299999999999841</v>
      </c>
      <c r="H167" s="151">
        <f>_xll.GetPrice(H$2, "MonthlyAverage", "Mid", EOMONTH($A167, 0))</f>
        <v>282</v>
      </c>
      <c r="I167" s="127">
        <f t="shared" si="16"/>
        <v>-24.670000000000016</v>
      </c>
      <c r="J167" s="151">
        <f>_xll.GetPrice(J$2, "MonthlyAverage", "Mid", EOMONTH($A167, 0))</f>
        <v>282</v>
      </c>
      <c r="K167" s="127">
        <f t="shared" si="17"/>
        <v>0</v>
      </c>
      <c r="L167" s="151" t="str">
        <f>_xll.GetPrice(L$2, "MonthlyAverage", "Mid", EOMONTH($A167, 0))</f>
        <v>#N/A No price available for MonthlyAverage before 30/01/2015</v>
      </c>
    </row>
    <row r="168" spans="1:12" x14ac:dyDescent="0.3">
      <c r="A168" s="124">
        <v>38869</v>
      </c>
      <c r="B168" s="133">
        <f>_xll.GetPrice(B$2, "MonthlyAverage", "Mid", EOMONTH($A168, 0))</f>
        <v>312.5</v>
      </c>
      <c r="C168" s="151" t="str">
        <f>_xll.GetPrice(C$2, "MonthlyAverage", "Mid", EOMONTH($A168, 0))</f>
        <v>#N/A No price available for MonthlyAverage before 29/09/2017</v>
      </c>
      <c r="D168" s="151">
        <f>_xll.GetPrice(D$2, "MonthlyAverage", "Mid", EOMONTH($A168, 0))</f>
        <v>240</v>
      </c>
      <c r="E168" s="151">
        <f>_xll.GetPrice(E$2, "MonthlyAverage", "Mid", EOMONTH($A168, 0))</f>
        <v>325</v>
      </c>
      <c r="F168" s="151">
        <f>_xll.GetPrice(F$2, "MonthlyAverage", "Mid", EOMONTH($A168, 0))</f>
        <v>332.5</v>
      </c>
      <c r="G168" s="127">
        <f t="shared" si="15"/>
        <v>7.5</v>
      </c>
      <c r="H168" s="151">
        <f>_xll.GetPrice(H$2, "MonthlyAverage", "Mid", EOMONTH($A168, 0))</f>
        <v>331.88</v>
      </c>
      <c r="I168" s="127">
        <f t="shared" si="16"/>
        <v>6.8799999999999955</v>
      </c>
      <c r="J168" s="151">
        <f>_xll.GetPrice(J$2, "MonthlyAverage", "Mid", EOMONTH($A168, 0))</f>
        <v>331.88</v>
      </c>
      <c r="K168" s="127">
        <f t="shared" si="17"/>
        <v>0</v>
      </c>
      <c r="L168" s="151" t="str">
        <f>_xll.GetPrice(L$2, "MonthlyAverage", "Mid", EOMONTH($A168, 0))</f>
        <v>#N/A No price available for MonthlyAverage before 30/01/2015</v>
      </c>
    </row>
    <row r="169" spans="1:12" x14ac:dyDescent="0.3">
      <c r="A169" s="124">
        <v>38899</v>
      </c>
      <c r="B169" s="133">
        <f>_xll.GetPrice(B$2, "MonthlyAverage", "Mid", EOMONTH($A169, 0))</f>
        <v>312.5</v>
      </c>
      <c r="C169" s="151" t="str">
        <f>_xll.GetPrice(C$2, "MonthlyAverage", "Mid", EOMONTH($A169, 0))</f>
        <v>#N/A No price available for MonthlyAverage before 29/09/2017</v>
      </c>
      <c r="D169" s="151">
        <f>_xll.GetPrice(D$2, "MonthlyAverage", "Mid", EOMONTH($A169, 0))</f>
        <v>300</v>
      </c>
      <c r="E169" s="151">
        <f>_xll.GetPrice(E$2, "MonthlyAverage", "Mid", EOMONTH($A169, 0))</f>
        <v>325</v>
      </c>
      <c r="F169" s="151">
        <f>_xll.GetPrice(F$2, "MonthlyAverage", "Mid", EOMONTH($A169, 0))</f>
        <v>335</v>
      </c>
      <c r="G169" s="127">
        <f t="shared" si="15"/>
        <v>10</v>
      </c>
      <c r="H169" s="151">
        <f>_xll.GetPrice(H$2, "MonthlyAverage", "Mid", EOMONTH($A169, 0))</f>
        <v>333.5</v>
      </c>
      <c r="I169" s="127">
        <f t="shared" si="16"/>
        <v>8.5</v>
      </c>
      <c r="J169" s="151">
        <f>_xll.GetPrice(J$2, "MonthlyAverage", "Mid", EOMONTH($A169, 0))</f>
        <v>333.5</v>
      </c>
      <c r="K169" s="127">
        <f t="shared" si="17"/>
        <v>0</v>
      </c>
      <c r="L169" s="151" t="str">
        <f>_xll.GetPrice(L$2, "MonthlyAverage", "Mid", EOMONTH($A169, 0))</f>
        <v>#N/A No price available for MonthlyAverage before 30/01/2015</v>
      </c>
    </row>
    <row r="170" spans="1:12" x14ac:dyDescent="0.3">
      <c r="A170" s="124">
        <v>38930</v>
      </c>
      <c r="B170" s="133">
        <f>_xll.GetPrice(B$2, "MonthlyAverage", "Mid", EOMONTH($A170, 0))</f>
        <v>312.5</v>
      </c>
      <c r="C170" s="151" t="str">
        <f>_xll.GetPrice(C$2, "MonthlyAverage", "Mid", EOMONTH($A170, 0))</f>
        <v>#N/A No price available for MonthlyAverage before 29/09/2017</v>
      </c>
      <c r="D170" s="151">
        <f>_xll.GetPrice(D$2, "MonthlyAverage", "Mid", EOMONTH($A170, 0))</f>
        <v>282</v>
      </c>
      <c r="E170" s="151">
        <f>_xll.GetPrice(E$2, "MonthlyAverage", "Mid", EOMONTH($A170, 0))</f>
        <v>313</v>
      </c>
      <c r="F170" s="151">
        <f>_xll.GetPrice(F$2, "MonthlyAverage", "Mid", EOMONTH($A170, 0))</f>
        <v>323</v>
      </c>
      <c r="G170" s="127">
        <f t="shared" si="15"/>
        <v>10</v>
      </c>
      <c r="H170" s="151">
        <f>_xll.GetPrice(H$2, "MonthlyAverage", "Mid", EOMONTH($A170, 0))</f>
        <v>311.25</v>
      </c>
      <c r="I170" s="127">
        <f t="shared" si="16"/>
        <v>-1.75</v>
      </c>
      <c r="J170" s="151">
        <f>_xll.GetPrice(J$2, "MonthlyAverage", "Mid", EOMONTH($A170, 0))</f>
        <v>311.25</v>
      </c>
      <c r="K170" s="127">
        <f t="shared" si="17"/>
        <v>0</v>
      </c>
      <c r="L170" s="151" t="str">
        <f>_xll.GetPrice(L$2, "MonthlyAverage", "Mid", EOMONTH($A170, 0))</f>
        <v>#N/A No price available for MonthlyAverage before 30/01/2015</v>
      </c>
    </row>
    <row r="171" spans="1:12" x14ac:dyDescent="0.3">
      <c r="A171" s="124">
        <v>38961</v>
      </c>
      <c r="B171" s="133">
        <f>_xll.GetPrice(B$2, "MonthlyAverage", "Mid", EOMONTH($A171, 0))</f>
        <v>312.5</v>
      </c>
      <c r="C171" s="151" t="str">
        <f>_xll.GetPrice(C$2, "MonthlyAverage", "Mid", EOMONTH($A171, 0))</f>
        <v>#N/A No price available for MonthlyAverage before 29/09/2017</v>
      </c>
      <c r="D171" s="151">
        <f>_xll.GetPrice(D$2, "MonthlyAverage", "Mid", EOMONTH($A171, 0))</f>
        <v>255</v>
      </c>
      <c r="E171" s="151">
        <f>_xll.GetPrice(E$2, "MonthlyAverage", "Mid", EOMONTH($A171, 0))</f>
        <v>300</v>
      </c>
      <c r="F171" s="151">
        <f>_xll.GetPrice(F$2, "MonthlyAverage", "Mid", EOMONTH($A171, 0))</f>
        <v>305</v>
      </c>
      <c r="G171" s="127">
        <f t="shared" ref="G171:G190" si="18">F171-E171</f>
        <v>5</v>
      </c>
      <c r="H171" s="151">
        <f>_xll.GetPrice(H$2, "MonthlyAverage", "Mid", EOMONTH($A171, 0))</f>
        <v>300</v>
      </c>
      <c r="I171" s="127">
        <f t="shared" ref="I171:I190" si="19">H171-E171</f>
        <v>0</v>
      </c>
      <c r="J171" s="151">
        <f>_xll.GetPrice(J$2, "MonthlyAverage", "Mid", EOMONTH($A171, 0))</f>
        <v>300</v>
      </c>
      <c r="K171" s="127">
        <f t="shared" ref="K171:K190" si="20">J171-H171</f>
        <v>0</v>
      </c>
      <c r="L171" s="151" t="str">
        <f>_xll.GetPrice(L$2, "MonthlyAverage", "Mid", EOMONTH($A171, 0))</f>
        <v>#N/A No price available for MonthlyAverage before 30/01/2015</v>
      </c>
    </row>
    <row r="172" spans="1:12" x14ac:dyDescent="0.3">
      <c r="A172" s="124">
        <v>38991</v>
      </c>
      <c r="B172" s="133">
        <f>_xll.GetPrice(B$2, "MonthlyAverage", "Mid", EOMONTH($A172, 0))</f>
        <v>312.5</v>
      </c>
      <c r="C172" s="151" t="str">
        <f>_xll.GetPrice(C$2, "MonthlyAverage", "Mid", EOMONTH($A172, 0))</f>
        <v>#N/A No price available for MonthlyAverage before 29/09/2017</v>
      </c>
      <c r="D172" s="151">
        <f>_xll.GetPrice(D$2, "MonthlyAverage", "Mid", EOMONTH($A172, 0))</f>
        <v>251</v>
      </c>
      <c r="E172" s="151">
        <f>_xll.GetPrice(E$2, "MonthlyAverage", "Mid", EOMONTH($A172, 0))</f>
        <v>263.2</v>
      </c>
      <c r="F172" s="151">
        <f>_xll.GetPrice(F$2, "MonthlyAverage", "Mid", EOMONTH($A172, 0))</f>
        <v>273</v>
      </c>
      <c r="G172" s="127">
        <f t="shared" si="18"/>
        <v>9.8000000000000114</v>
      </c>
      <c r="H172" s="151">
        <f>_xll.GetPrice(H$2, "MonthlyAverage", "Mid", EOMONTH($A172, 0))</f>
        <v>296</v>
      </c>
      <c r="I172" s="127">
        <f t="shared" si="19"/>
        <v>32.800000000000011</v>
      </c>
      <c r="J172" s="151">
        <f>_xll.GetPrice(J$2, "MonthlyAverage", "Mid", EOMONTH($A172, 0))</f>
        <v>296</v>
      </c>
      <c r="K172" s="127">
        <f t="shared" si="20"/>
        <v>0</v>
      </c>
      <c r="L172" s="151" t="str">
        <f>_xll.GetPrice(L$2, "MonthlyAverage", "Mid", EOMONTH($A172, 0))</f>
        <v>#N/A No price available for MonthlyAverage before 30/01/2015</v>
      </c>
    </row>
    <row r="173" spans="1:12" x14ac:dyDescent="0.3">
      <c r="A173" s="124">
        <v>39022</v>
      </c>
      <c r="B173" s="133">
        <f>_xll.GetPrice(B$2, "MonthlyAverage", "Mid", EOMONTH($A173, 0))</f>
        <v>297.5</v>
      </c>
      <c r="C173" s="151" t="str">
        <f>_xll.GetPrice(C$2, "MonthlyAverage", "Mid", EOMONTH($A173, 0))</f>
        <v>#N/A No price available for MonthlyAverage before 29/09/2017</v>
      </c>
      <c r="D173" s="151">
        <f>_xll.GetPrice(D$2, "MonthlyAverage", "Mid", EOMONTH($A173, 0))</f>
        <v>250</v>
      </c>
      <c r="E173" s="151">
        <f>_xll.GetPrice(E$2, "MonthlyAverage", "Mid", EOMONTH($A173, 0))</f>
        <v>260</v>
      </c>
      <c r="F173" s="151">
        <f>_xll.GetPrice(F$2, "MonthlyAverage", "Mid", EOMONTH($A173, 0))</f>
        <v>270</v>
      </c>
      <c r="G173" s="127">
        <f t="shared" si="18"/>
        <v>10</v>
      </c>
      <c r="H173" s="151">
        <f>_xll.GetPrice(H$2, "MonthlyAverage", "Mid", EOMONTH($A173, 0))</f>
        <v>287.5</v>
      </c>
      <c r="I173" s="127">
        <f t="shared" si="19"/>
        <v>27.5</v>
      </c>
      <c r="J173" s="151">
        <f>_xll.GetPrice(J$2, "MonthlyAverage", "Mid", EOMONTH($A173, 0))</f>
        <v>287.5</v>
      </c>
      <c r="K173" s="127">
        <f t="shared" si="20"/>
        <v>0</v>
      </c>
      <c r="L173" s="151" t="str">
        <f>_xll.GetPrice(L$2, "MonthlyAverage", "Mid", EOMONTH($A173, 0))</f>
        <v>#N/A No price available for MonthlyAverage before 30/01/2015</v>
      </c>
    </row>
    <row r="174" spans="1:12" x14ac:dyDescent="0.3">
      <c r="A174" s="124">
        <v>39052</v>
      </c>
      <c r="B174" s="133">
        <f>_xll.GetPrice(B$2, "MonthlyAverage", "Mid", EOMONTH($A174, 0))</f>
        <v>297.5</v>
      </c>
      <c r="C174" s="151" t="str">
        <f>_xll.GetPrice(C$2, "MonthlyAverage", "Mid", EOMONTH($A174, 0))</f>
        <v>#N/A No price available for MonthlyAverage before 29/09/2017</v>
      </c>
      <c r="D174" s="151">
        <f>_xll.GetPrice(D$2, "MonthlyAverage", "Mid", EOMONTH($A174, 0))</f>
        <v>250</v>
      </c>
      <c r="E174" s="151">
        <f>_xll.GetPrice(E$2, "MonthlyAverage", "Mid", EOMONTH($A174, 0))</f>
        <v>275</v>
      </c>
      <c r="F174" s="151">
        <f>_xll.GetPrice(F$2, "MonthlyAverage", "Mid", EOMONTH($A174, 0))</f>
        <v>285</v>
      </c>
      <c r="G174" s="127">
        <f t="shared" si="18"/>
        <v>10</v>
      </c>
      <c r="H174" s="151">
        <f>_xll.GetPrice(H$2, "MonthlyAverage", "Mid", EOMONTH($A174, 0))</f>
        <v>302.5</v>
      </c>
      <c r="I174" s="127">
        <f t="shared" si="19"/>
        <v>27.5</v>
      </c>
      <c r="J174" s="151">
        <f>_xll.GetPrice(J$2, "MonthlyAverage", "Mid", EOMONTH($A174, 0))</f>
        <v>302.5</v>
      </c>
      <c r="K174" s="127">
        <f t="shared" si="20"/>
        <v>0</v>
      </c>
      <c r="L174" s="151" t="str">
        <f>_xll.GetPrice(L$2, "MonthlyAverage", "Mid", EOMONTH($A174, 0))</f>
        <v>#N/A No price available for MonthlyAverage before 30/01/2015</v>
      </c>
    </row>
    <row r="175" spans="1:12" x14ac:dyDescent="0.3">
      <c r="A175" s="124">
        <v>39083</v>
      </c>
      <c r="B175" s="133">
        <f>_xll.GetPrice(B$2, "MonthlyAverage", "Mid", EOMONTH($A175, 0))</f>
        <v>307.61</v>
      </c>
      <c r="C175" s="151" t="str">
        <f>_xll.GetPrice(C$2, "MonthlyAverage", "Mid", EOMONTH($A175, 0))</f>
        <v>#N/A No price available for MonthlyAverage before 29/09/2017</v>
      </c>
      <c r="D175" s="151">
        <f>_xll.GetPrice(D$2, "MonthlyAverage", "Mid", EOMONTH($A175, 0))</f>
        <v>241.2</v>
      </c>
      <c r="E175" s="151">
        <f>_xll.GetPrice(E$2, "MonthlyAverage", "Mid", EOMONTH($A175, 0))</f>
        <v>292</v>
      </c>
      <c r="F175" s="151">
        <f>_xll.GetPrice(F$2, "MonthlyAverage", "Mid", EOMONTH($A175, 0))</f>
        <v>301</v>
      </c>
      <c r="G175" s="127">
        <f t="shared" si="18"/>
        <v>9</v>
      </c>
      <c r="H175" s="151">
        <f>_xll.GetPrice(H$2, "MonthlyAverage", "Mid", EOMONTH($A175, 0))</f>
        <v>308.5</v>
      </c>
      <c r="I175" s="127">
        <f t="shared" si="19"/>
        <v>16.5</v>
      </c>
      <c r="J175" s="151">
        <f>_xll.GetPrice(J$2, "MonthlyAverage", "Mid", EOMONTH($A175, 0))</f>
        <v>308.5</v>
      </c>
      <c r="K175" s="127">
        <f t="shared" si="20"/>
        <v>0</v>
      </c>
      <c r="L175" s="151" t="str">
        <f>_xll.GetPrice(L$2, "MonthlyAverage", "Mid", EOMONTH($A175, 0))</f>
        <v>#N/A No price available for MonthlyAverage before 30/01/2015</v>
      </c>
    </row>
    <row r="176" spans="1:12" x14ac:dyDescent="0.3">
      <c r="A176" s="124">
        <v>39114</v>
      </c>
      <c r="B176" s="133">
        <f>_xll.GetPrice(B$2, "MonthlyAverage", "Mid", EOMONTH($A176, 0))</f>
        <v>313</v>
      </c>
      <c r="C176" s="151" t="str">
        <f>_xll.GetPrice(C$2, "MonthlyAverage", "Mid", EOMONTH($A176, 0))</f>
        <v>#N/A No price available for MonthlyAverage before 29/09/2017</v>
      </c>
      <c r="D176" s="151">
        <f>_xll.GetPrice(D$2, "MonthlyAverage", "Mid", EOMONTH($A176, 0))</f>
        <v>228</v>
      </c>
      <c r="E176" s="151">
        <f>_xll.GetPrice(E$2, "MonthlyAverage", "Mid", EOMONTH($A176, 0))</f>
        <v>310</v>
      </c>
      <c r="F176" s="151">
        <f>_xll.GetPrice(F$2, "MonthlyAverage", "Mid", EOMONTH($A176, 0))</f>
        <v>315</v>
      </c>
      <c r="G176" s="127">
        <f t="shared" si="18"/>
        <v>5</v>
      </c>
      <c r="H176" s="151">
        <f>_xll.GetPrice(H$2, "MonthlyAverage", "Mid", EOMONTH($A176, 0))</f>
        <v>317.5</v>
      </c>
      <c r="I176" s="127">
        <f t="shared" si="19"/>
        <v>7.5</v>
      </c>
      <c r="J176" s="151">
        <f>_xll.GetPrice(J$2, "MonthlyAverage", "Mid", EOMONTH($A176, 0))</f>
        <v>317.5</v>
      </c>
      <c r="K176" s="127">
        <f t="shared" si="20"/>
        <v>0</v>
      </c>
      <c r="L176" s="151" t="str">
        <f>_xll.GetPrice(L$2, "MonthlyAverage", "Mid", EOMONTH($A176, 0))</f>
        <v>#N/A No price available for MonthlyAverage before 30/01/2015</v>
      </c>
    </row>
    <row r="177" spans="1:12" x14ac:dyDescent="0.3">
      <c r="A177" s="124">
        <v>39142</v>
      </c>
      <c r="B177" s="133">
        <f>_xll.GetPrice(B$2, "MonthlyAverage", "Mid", EOMONTH($A177, 0))</f>
        <v>313</v>
      </c>
      <c r="C177" s="151" t="str">
        <f>_xll.GetPrice(C$2, "MonthlyAverage", "Mid", EOMONTH($A177, 0))</f>
        <v>#N/A No price available for MonthlyAverage before 29/09/2017</v>
      </c>
      <c r="D177" s="151">
        <f>_xll.GetPrice(D$2, "MonthlyAverage", "Mid", EOMONTH($A177, 0))</f>
        <v>228</v>
      </c>
      <c r="E177" s="151">
        <f>_xll.GetPrice(E$2, "MonthlyAverage", "Mid", EOMONTH($A177, 0))</f>
        <v>310</v>
      </c>
      <c r="F177" s="151">
        <f>_xll.GetPrice(F$2, "MonthlyAverage", "Mid", EOMONTH($A177, 0))</f>
        <v>315</v>
      </c>
      <c r="G177" s="127">
        <f t="shared" si="18"/>
        <v>5</v>
      </c>
      <c r="H177" s="151">
        <f>_xll.GetPrice(H$2, "MonthlyAverage", "Mid", EOMONTH($A177, 0))</f>
        <v>352.5</v>
      </c>
      <c r="I177" s="127">
        <f t="shared" si="19"/>
        <v>42.5</v>
      </c>
      <c r="J177" s="151">
        <f>_xll.GetPrice(J$2, "MonthlyAverage", "Mid", EOMONTH($A177, 0))</f>
        <v>352.5</v>
      </c>
      <c r="K177" s="127">
        <f t="shared" si="20"/>
        <v>0</v>
      </c>
      <c r="L177" s="151" t="str">
        <f>_xll.GetPrice(L$2, "MonthlyAverage", "Mid", EOMONTH($A177, 0))</f>
        <v>#N/A No price available for MonthlyAverage before 30/01/2015</v>
      </c>
    </row>
    <row r="178" spans="1:12" x14ac:dyDescent="0.3">
      <c r="A178" s="124">
        <v>39173</v>
      </c>
      <c r="B178" s="133">
        <f>_xll.GetPrice(B$2, "MonthlyAverage", "Mid", EOMONTH($A178, 0))</f>
        <v>313</v>
      </c>
      <c r="C178" s="151" t="str">
        <f>_xll.GetPrice(C$2, "MonthlyAverage", "Mid", EOMONTH($A178, 0))</f>
        <v>#N/A No price available for MonthlyAverage before 29/09/2017</v>
      </c>
      <c r="D178" s="151">
        <f>_xll.GetPrice(D$2, "MonthlyAverage", "Mid", EOMONTH($A178, 0))</f>
        <v>305</v>
      </c>
      <c r="E178" s="151">
        <f>_xll.GetPrice(E$2, "MonthlyAverage", "Mid", EOMONTH($A178, 0))</f>
        <v>335</v>
      </c>
      <c r="F178" s="151">
        <f>_xll.GetPrice(F$2, "MonthlyAverage", "Mid", EOMONTH($A178, 0))</f>
        <v>342.5</v>
      </c>
      <c r="G178" s="127">
        <f t="shared" si="18"/>
        <v>7.5</v>
      </c>
      <c r="H178" s="151">
        <f>_xll.GetPrice(H$2, "MonthlyAverage", "Mid", EOMONTH($A178, 0))</f>
        <v>352.5</v>
      </c>
      <c r="I178" s="127">
        <f t="shared" si="19"/>
        <v>17.5</v>
      </c>
      <c r="J178" s="151">
        <f>_xll.GetPrice(J$2, "MonthlyAverage", "Mid", EOMONTH($A178, 0))</f>
        <v>352.5</v>
      </c>
      <c r="K178" s="127">
        <f t="shared" si="20"/>
        <v>0</v>
      </c>
      <c r="L178" s="151" t="str">
        <f>_xll.GetPrice(L$2, "MonthlyAverage", "Mid", EOMONTH($A178, 0))</f>
        <v>#N/A No price available for MonthlyAverage before 30/01/2015</v>
      </c>
    </row>
    <row r="179" spans="1:12" x14ac:dyDescent="0.3">
      <c r="A179" s="124">
        <v>39203</v>
      </c>
      <c r="B179" s="133">
        <f>_xll.GetPrice(B$2, "MonthlyAverage", "Mid", EOMONTH($A179, 0))</f>
        <v>313</v>
      </c>
      <c r="C179" s="151" t="str">
        <f>_xll.GetPrice(C$2, "MonthlyAverage", "Mid", EOMONTH($A179, 0))</f>
        <v>#N/A No price available for MonthlyAverage before 29/09/2017</v>
      </c>
      <c r="D179" s="151">
        <f>_xll.GetPrice(D$2, "MonthlyAverage", "Mid", EOMONTH($A179, 0))</f>
        <v>305</v>
      </c>
      <c r="E179" s="151">
        <f>_xll.GetPrice(E$2, "MonthlyAverage", "Mid", EOMONTH($A179, 0))</f>
        <v>340</v>
      </c>
      <c r="F179" s="151">
        <f>_xll.GetPrice(F$2, "MonthlyAverage", "Mid", EOMONTH($A179, 0))</f>
        <v>345</v>
      </c>
      <c r="G179" s="127">
        <f t="shared" si="18"/>
        <v>5</v>
      </c>
      <c r="H179" s="151">
        <f>_xll.GetPrice(H$2, "MonthlyAverage", "Mid", EOMONTH($A179, 0))</f>
        <v>352.5</v>
      </c>
      <c r="I179" s="127">
        <f t="shared" si="19"/>
        <v>12.5</v>
      </c>
      <c r="J179" s="151">
        <f>_xll.GetPrice(J$2, "MonthlyAverage", "Mid", EOMONTH($A179, 0))</f>
        <v>352.5</v>
      </c>
      <c r="K179" s="127">
        <f t="shared" si="20"/>
        <v>0</v>
      </c>
      <c r="L179" s="151" t="str">
        <f>_xll.GetPrice(L$2, "MonthlyAverage", "Mid", EOMONTH($A179, 0))</f>
        <v>#N/A No price available for MonthlyAverage before 30/01/2015</v>
      </c>
    </row>
    <row r="180" spans="1:12" x14ac:dyDescent="0.3">
      <c r="A180" s="124">
        <v>39234</v>
      </c>
      <c r="B180" s="133">
        <f>_xll.GetPrice(B$2, "MonthlyAverage", "Mid", EOMONTH($A180, 0))</f>
        <v>313</v>
      </c>
      <c r="C180" s="151" t="str">
        <f>_xll.GetPrice(C$2, "MonthlyAverage", "Mid", EOMONTH($A180, 0))</f>
        <v>#N/A No price available for MonthlyAverage before 29/09/2017</v>
      </c>
      <c r="D180" s="151">
        <f>_xll.GetPrice(D$2, "MonthlyAverage", "Mid", EOMONTH($A180, 0))</f>
        <v>305</v>
      </c>
      <c r="E180" s="151">
        <f>_xll.GetPrice(E$2, "MonthlyAverage", "Mid", EOMONTH($A180, 0))</f>
        <v>333.75</v>
      </c>
      <c r="F180" s="151">
        <f>_xll.GetPrice(F$2, "MonthlyAverage", "Mid", EOMONTH($A180, 0))</f>
        <v>341.25</v>
      </c>
      <c r="G180" s="127">
        <f t="shared" si="18"/>
        <v>7.5</v>
      </c>
      <c r="H180" s="151">
        <f>_xll.GetPrice(H$2, "MonthlyAverage", "Mid", EOMONTH($A180, 0))</f>
        <v>352.5</v>
      </c>
      <c r="I180" s="127">
        <f t="shared" si="19"/>
        <v>18.75</v>
      </c>
      <c r="J180" s="151">
        <f>_xll.GetPrice(J$2, "MonthlyAverage", "Mid", EOMONTH($A180, 0))</f>
        <v>352.5</v>
      </c>
      <c r="K180" s="127">
        <f t="shared" si="20"/>
        <v>0</v>
      </c>
      <c r="L180" s="151" t="str">
        <f>_xll.GetPrice(L$2, "MonthlyAverage", "Mid", EOMONTH($A180, 0))</f>
        <v>#N/A No price available for MonthlyAverage before 30/01/2015</v>
      </c>
    </row>
    <row r="181" spans="1:12" x14ac:dyDescent="0.3">
      <c r="A181" s="124">
        <v>39264</v>
      </c>
      <c r="B181" s="133">
        <f>_xll.GetPrice(B$2, "MonthlyAverage", "Mid", EOMONTH($A181, 0))</f>
        <v>313</v>
      </c>
      <c r="C181" s="151" t="str">
        <f>_xll.GetPrice(C$2, "MonthlyAverage", "Mid", EOMONTH($A181, 0))</f>
        <v>#N/A No price available for MonthlyAverage before 29/09/2017</v>
      </c>
      <c r="D181" s="151">
        <f>_xll.GetPrice(D$2, "MonthlyAverage", "Mid", EOMONTH($A181, 0))</f>
        <v>305</v>
      </c>
      <c r="E181" s="151">
        <f>_xll.GetPrice(E$2, "MonthlyAverage", "Mid", EOMONTH($A181, 0))</f>
        <v>315</v>
      </c>
      <c r="F181" s="151">
        <f>_xll.GetPrice(F$2, "MonthlyAverage", "Mid", EOMONTH($A181, 0))</f>
        <v>323.60000000000002</v>
      </c>
      <c r="G181" s="127">
        <f t="shared" si="18"/>
        <v>8.6000000000000227</v>
      </c>
      <c r="H181" s="151">
        <f>_xll.GetPrice(H$2, "MonthlyAverage", "Mid", EOMONTH($A181, 0))</f>
        <v>352.5</v>
      </c>
      <c r="I181" s="127">
        <f t="shared" si="19"/>
        <v>37.5</v>
      </c>
      <c r="J181" s="151">
        <f>_xll.GetPrice(J$2, "MonthlyAverage", "Mid", EOMONTH($A181, 0))</f>
        <v>352.5</v>
      </c>
      <c r="K181" s="127">
        <f t="shared" si="20"/>
        <v>0</v>
      </c>
      <c r="L181" s="151" t="str">
        <f>_xll.GetPrice(L$2, "MonthlyAverage", "Mid", EOMONTH($A181, 0))</f>
        <v>#N/A No price available for MonthlyAverage before 30/01/2015</v>
      </c>
    </row>
    <row r="182" spans="1:12" x14ac:dyDescent="0.3">
      <c r="A182" s="124">
        <v>39295</v>
      </c>
      <c r="B182" s="133">
        <f>_xll.GetPrice(B$2, "MonthlyAverage", "Mid", EOMONTH($A182, 0))</f>
        <v>313</v>
      </c>
      <c r="C182" s="151" t="str">
        <f>_xll.GetPrice(C$2, "MonthlyAverage", "Mid", EOMONTH($A182, 0))</f>
        <v>#N/A No price available for MonthlyAverage before 29/09/2017</v>
      </c>
      <c r="D182" s="151">
        <f>_xll.GetPrice(D$2, "MonthlyAverage", "Mid", EOMONTH($A182, 0))</f>
        <v>305</v>
      </c>
      <c r="E182" s="151">
        <f>_xll.GetPrice(E$2, "MonthlyAverage", "Mid", EOMONTH($A182, 0))</f>
        <v>326.25</v>
      </c>
      <c r="F182" s="151">
        <f>_xll.GetPrice(F$2, "MonthlyAverage", "Mid", EOMONTH($A182, 0))</f>
        <v>334</v>
      </c>
      <c r="G182" s="127">
        <f t="shared" si="18"/>
        <v>7.75</v>
      </c>
      <c r="H182" s="151">
        <f>_xll.GetPrice(H$2, "MonthlyAverage", "Mid", EOMONTH($A182, 0))</f>
        <v>349.38</v>
      </c>
      <c r="I182" s="127">
        <f t="shared" si="19"/>
        <v>23.129999999999995</v>
      </c>
      <c r="J182" s="151">
        <f>_xll.GetPrice(J$2, "MonthlyAverage", "Mid", EOMONTH($A182, 0))</f>
        <v>349.38</v>
      </c>
      <c r="K182" s="127">
        <f t="shared" si="20"/>
        <v>0</v>
      </c>
      <c r="L182" s="151" t="str">
        <f>_xll.GetPrice(L$2, "MonthlyAverage", "Mid", EOMONTH($A182, 0))</f>
        <v>#N/A No price available for MonthlyAverage before 30/01/2015</v>
      </c>
    </row>
    <row r="183" spans="1:12" x14ac:dyDescent="0.3">
      <c r="A183" s="124">
        <v>39326</v>
      </c>
      <c r="B183" s="133">
        <f>_xll.GetPrice(B$2, "MonthlyAverage", "Mid", EOMONTH($A183, 0))</f>
        <v>313</v>
      </c>
      <c r="C183" s="151" t="str">
        <f>_xll.GetPrice(C$2, "MonthlyAverage", "Mid", EOMONTH($A183, 0))</f>
        <v>#N/A No price available for MonthlyAverage before 29/09/2017</v>
      </c>
      <c r="D183" s="151">
        <f>_xll.GetPrice(D$2, "MonthlyAverage", "Mid", EOMONTH($A183, 0))</f>
        <v>305</v>
      </c>
      <c r="E183" s="151">
        <f>_xll.GetPrice(E$2, "MonthlyAverage", "Mid", EOMONTH($A183, 0))</f>
        <v>330</v>
      </c>
      <c r="F183" s="151">
        <f>_xll.GetPrice(F$2, "MonthlyAverage", "Mid", EOMONTH($A183, 0))</f>
        <v>338</v>
      </c>
      <c r="G183" s="127">
        <f t="shared" si="18"/>
        <v>8</v>
      </c>
      <c r="H183" s="151">
        <f>_xll.GetPrice(H$2, "MonthlyAverage", "Mid", EOMONTH($A183, 0))</f>
        <v>340</v>
      </c>
      <c r="I183" s="127">
        <f t="shared" si="19"/>
        <v>10</v>
      </c>
      <c r="J183" s="151">
        <f>_xll.GetPrice(J$2, "MonthlyAverage", "Mid", EOMONTH($A183, 0))</f>
        <v>340</v>
      </c>
      <c r="K183" s="127">
        <f t="shared" si="20"/>
        <v>0</v>
      </c>
      <c r="L183" s="151" t="str">
        <f>_xll.GetPrice(L$2, "MonthlyAverage", "Mid", EOMONTH($A183, 0))</f>
        <v>#N/A No price available for MonthlyAverage before 30/01/2015</v>
      </c>
    </row>
    <row r="184" spans="1:12" x14ac:dyDescent="0.3">
      <c r="A184" s="124">
        <v>39356</v>
      </c>
      <c r="B184" s="133">
        <f>_xll.GetPrice(B$2, "MonthlyAverage", "Mid", EOMONTH($A184, 0))</f>
        <v>313</v>
      </c>
      <c r="C184" s="151" t="str">
        <f>_xll.GetPrice(C$2, "MonthlyAverage", "Mid", EOMONTH($A184, 0))</f>
        <v>#N/A No price available for MonthlyAverage before 29/09/2017</v>
      </c>
      <c r="D184" s="151">
        <f>_xll.GetPrice(D$2, "MonthlyAverage", "Mid", EOMONTH($A184, 0))</f>
        <v>305</v>
      </c>
      <c r="E184" s="151">
        <f>_xll.GetPrice(E$2, "MonthlyAverage", "Mid", EOMONTH($A184, 0))</f>
        <v>328</v>
      </c>
      <c r="F184" s="151">
        <f>_xll.GetPrice(F$2, "MonthlyAverage", "Mid", EOMONTH($A184, 0))</f>
        <v>341.4</v>
      </c>
      <c r="G184" s="127">
        <f t="shared" si="18"/>
        <v>13.399999999999977</v>
      </c>
      <c r="H184" s="151">
        <f>_xll.GetPrice(H$2, "MonthlyAverage", "Mid", EOMONTH($A184, 0))</f>
        <v>340</v>
      </c>
      <c r="I184" s="127">
        <f t="shared" si="19"/>
        <v>12</v>
      </c>
      <c r="J184" s="151">
        <f>_xll.GetPrice(J$2, "MonthlyAverage", "Mid", EOMONTH($A184, 0))</f>
        <v>340</v>
      </c>
      <c r="K184" s="127">
        <f t="shared" si="20"/>
        <v>0</v>
      </c>
      <c r="L184" s="151" t="str">
        <f>_xll.GetPrice(L$2, "MonthlyAverage", "Mid", EOMONTH($A184, 0))</f>
        <v>#N/A No price available for MonthlyAverage before 30/01/2015</v>
      </c>
    </row>
    <row r="185" spans="1:12" x14ac:dyDescent="0.3">
      <c r="A185" s="124">
        <v>39387</v>
      </c>
      <c r="B185" s="133">
        <f>_xll.GetPrice(B$2, "MonthlyAverage", "Mid", EOMONTH($A185, 0))</f>
        <v>313</v>
      </c>
      <c r="C185" s="151" t="str">
        <f>_xll.GetPrice(C$2, "MonthlyAverage", "Mid", EOMONTH($A185, 0))</f>
        <v>#N/A No price available for MonthlyAverage before 29/09/2017</v>
      </c>
      <c r="D185" s="151">
        <f>_xll.GetPrice(D$2, "MonthlyAverage", "Mid", EOMONTH($A185, 0))</f>
        <v>290</v>
      </c>
      <c r="E185" s="151">
        <f>_xll.GetPrice(E$2, "MonthlyAverage", "Mid", EOMONTH($A185, 0))</f>
        <v>325</v>
      </c>
      <c r="F185" s="151">
        <f>_xll.GetPrice(F$2, "MonthlyAverage", "Mid", EOMONTH($A185, 0))</f>
        <v>336.5</v>
      </c>
      <c r="G185" s="127">
        <f t="shared" si="18"/>
        <v>11.5</v>
      </c>
      <c r="H185" s="151">
        <f>_xll.GetPrice(H$2, "MonthlyAverage", "Mid", EOMONTH($A185, 0))</f>
        <v>340</v>
      </c>
      <c r="I185" s="127">
        <f t="shared" si="19"/>
        <v>15</v>
      </c>
      <c r="J185" s="151">
        <f>_xll.GetPrice(J$2, "MonthlyAverage", "Mid", EOMONTH($A185, 0))</f>
        <v>340</v>
      </c>
      <c r="K185" s="127">
        <f t="shared" si="20"/>
        <v>0</v>
      </c>
      <c r="L185" s="151" t="str">
        <f>_xll.GetPrice(L$2, "MonthlyAverage", "Mid", EOMONTH($A185, 0))</f>
        <v>#N/A No price available for MonthlyAverage before 30/01/2015</v>
      </c>
    </row>
    <row r="186" spans="1:12" x14ac:dyDescent="0.3">
      <c r="A186" s="124">
        <v>39417</v>
      </c>
      <c r="B186" s="133">
        <f>_xll.GetPrice(B$2, "MonthlyAverage", "Mid", EOMONTH($A186, 0))</f>
        <v>358.43</v>
      </c>
      <c r="C186" s="151" t="str">
        <f>_xll.GetPrice(C$2, "MonthlyAverage", "Mid", EOMONTH($A186, 0))</f>
        <v>#N/A No price available for MonthlyAverage before 29/09/2017</v>
      </c>
      <c r="D186" s="151">
        <f>_xll.GetPrice(D$2, "MonthlyAverage", "Mid", EOMONTH($A186, 0))</f>
        <v>296.67</v>
      </c>
      <c r="E186" s="151">
        <f>_xll.GetPrice(E$2, "MonthlyAverage", "Mid", EOMONTH($A186, 0))</f>
        <v>333.33</v>
      </c>
      <c r="F186" s="151">
        <f>_xll.GetPrice(F$2, "MonthlyAverage", "Mid", EOMONTH($A186, 0))</f>
        <v>344.34</v>
      </c>
      <c r="G186" s="127">
        <f t="shared" si="18"/>
        <v>11.009999999999991</v>
      </c>
      <c r="H186" s="151">
        <f>_xll.GetPrice(H$2, "MonthlyAverage", "Mid", EOMONTH($A186, 0))</f>
        <v>358.75</v>
      </c>
      <c r="I186" s="127">
        <f t="shared" si="19"/>
        <v>25.420000000000016</v>
      </c>
      <c r="J186" s="151">
        <f>_xll.GetPrice(J$2, "MonthlyAverage", "Mid", EOMONTH($A186, 0))</f>
        <v>358.75</v>
      </c>
      <c r="K186" s="127">
        <f t="shared" si="20"/>
        <v>0</v>
      </c>
      <c r="L186" s="151" t="str">
        <f>_xll.GetPrice(L$2, "MonthlyAverage", "Mid", EOMONTH($A186, 0))</f>
        <v>#N/A No price available for MonthlyAverage before 30/01/2015</v>
      </c>
    </row>
    <row r="187" spans="1:12" x14ac:dyDescent="0.3">
      <c r="A187" s="124">
        <v>39448</v>
      </c>
      <c r="B187" s="133">
        <f>_xll.GetPrice(B$2, "MonthlyAverage", "Mid", EOMONTH($A187, 0))</f>
        <v>392.5</v>
      </c>
      <c r="C187" s="151" t="str">
        <f>_xll.GetPrice(C$2, "MonthlyAverage", "Mid", EOMONTH($A187, 0))</f>
        <v>#N/A No price available for MonthlyAverage before 29/09/2017</v>
      </c>
      <c r="D187" s="151">
        <f>_xll.GetPrice(D$2, "MonthlyAverage", "Mid", EOMONTH($A187, 0))</f>
        <v>300</v>
      </c>
      <c r="E187" s="151">
        <f>_xll.GetPrice(E$2, "MonthlyAverage", "Mid", EOMONTH($A187, 0))</f>
        <v>340</v>
      </c>
      <c r="F187" s="151">
        <f>_xll.GetPrice(F$2, "MonthlyAverage", "Mid", EOMONTH($A187, 0))</f>
        <v>350</v>
      </c>
      <c r="G187" s="127">
        <f t="shared" si="18"/>
        <v>10</v>
      </c>
      <c r="H187" s="151">
        <f>_xll.GetPrice(H$2, "MonthlyAverage", "Mid", EOMONTH($A187, 0))</f>
        <v>426.88</v>
      </c>
      <c r="I187" s="127">
        <f t="shared" si="19"/>
        <v>86.88</v>
      </c>
      <c r="J187" s="151">
        <f>_xll.GetPrice(J$2, "MonthlyAverage", "Mid", EOMONTH($A187, 0))</f>
        <v>426.88</v>
      </c>
      <c r="K187" s="127">
        <f t="shared" si="20"/>
        <v>0</v>
      </c>
      <c r="L187" s="151" t="str">
        <f>_xll.GetPrice(L$2, "MonthlyAverage", "Mid", EOMONTH($A187, 0))</f>
        <v>#N/A No price available for MonthlyAverage before 30/01/2015</v>
      </c>
    </row>
    <row r="188" spans="1:12" x14ac:dyDescent="0.3">
      <c r="A188" s="124">
        <v>39479</v>
      </c>
      <c r="B188" s="133">
        <f>_xll.GetPrice(B$2, "MonthlyAverage", "Mid", EOMONTH($A188, 0))</f>
        <v>449.07</v>
      </c>
      <c r="C188" s="151" t="str">
        <f>_xll.GetPrice(C$2, "MonthlyAverage", "Mid", EOMONTH($A188, 0))</f>
        <v>#N/A No price available for MonthlyAverage before 29/09/2017</v>
      </c>
      <c r="D188" s="151">
        <f>_xll.GetPrice(D$2, "MonthlyAverage", "Mid", EOMONTH($A188, 0))</f>
        <v>375</v>
      </c>
      <c r="E188" s="151">
        <f>_xll.GetPrice(E$2, "MonthlyAverage", "Mid", EOMONTH($A188, 0))</f>
        <v>420</v>
      </c>
      <c r="F188" s="151">
        <f>_xll.GetPrice(F$2, "MonthlyAverage", "Mid", EOMONTH($A188, 0))</f>
        <v>401.25</v>
      </c>
      <c r="G188" s="127">
        <f t="shared" si="18"/>
        <v>-18.75</v>
      </c>
      <c r="H188" s="151">
        <f>_xll.GetPrice(H$2, "MonthlyAverage", "Mid", EOMONTH($A188, 0))</f>
        <v>475</v>
      </c>
      <c r="I188" s="127">
        <f t="shared" si="19"/>
        <v>55</v>
      </c>
      <c r="J188" s="151">
        <f>_xll.GetPrice(J$2, "MonthlyAverage", "Mid", EOMONTH($A188, 0))</f>
        <v>475</v>
      </c>
      <c r="K188" s="127">
        <f t="shared" si="20"/>
        <v>0</v>
      </c>
      <c r="L188" s="151" t="str">
        <f>_xll.GetPrice(L$2, "MonthlyAverage", "Mid", EOMONTH($A188, 0))</f>
        <v>#N/A No price available for MonthlyAverage before 30/01/2015</v>
      </c>
    </row>
    <row r="189" spans="1:12" x14ac:dyDescent="0.3">
      <c r="A189" s="124">
        <v>39508</v>
      </c>
      <c r="B189" s="133">
        <f>_xll.GetPrice(B$2, "MonthlyAverage", "Mid", EOMONTH($A189, 0))</f>
        <v>490</v>
      </c>
      <c r="C189" s="151" t="str">
        <f>_xll.GetPrice(C$2, "MonthlyAverage", "Mid", EOMONTH($A189, 0))</f>
        <v>#N/A No price available for MonthlyAverage before 29/09/2017</v>
      </c>
      <c r="D189" s="151">
        <f>_xll.GetPrice(D$2, "MonthlyAverage", "Mid", EOMONTH($A189, 0))</f>
        <v>412.5</v>
      </c>
      <c r="E189" s="151">
        <f>_xll.GetPrice(E$2, "MonthlyAverage", "Mid", EOMONTH($A189, 0))</f>
        <v>480</v>
      </c>
      <c r="F189" s="151">
        <f>_xll.GetPrice(F$2, "MonthlyAverage", "Mid", EOMONTH($A189, 0))</f>
        <v>480</v>
      </c>
      <c r="G189" s="127">
        <f t="shared" si="18"/>
        <v>0</v>
      </c>
      <c r="H189" s="151">
        <f>_xll.GetPrice(H$2, "MonthlyAverage", "Mid", EOMONTH($A189, 0))</f>
        <v>524.5</v>
      </c>
      <c r="I189" s="127">
        <f t="shared" si="19"/>
        <v>44.5</v>
      </c>
      <c r="J189" s="151">
        <f>_xll.GetPrice(J$2, "MonthlyAverage", "Mid", EOMONTH($A189, 0))</f>
        <v>524.5</v>
      </c>
      <c r="K189" s="127">
        <f t="shared" si="20"/>
        <v>0</v>
      </c>
      <c r="L189" s="151" t="str">
        <f>_xll.GetPrice(L$2, "MonthlyAverage", "Mid", EOMONTH($A189, 0))</f>
        <v>#N/A No price available for MonthlyAverage before 30/01/2015</v>
      </c>
    </row>
    <row r="190" spans="1:12" x14ac:dyDescent="0.3">
      <c r="A190" s="124">
        <v>39539</v>
      </c>
      <c r="B190" s="133">
        <f>_xll.GetPrice(B$2, "MonthlyAverage", "Mid", EOMONTH($A190, 0))</f>
        <v>620</v>
      </c>
      <c r="C190" s="151" t="str">
        <f>_xll.GetPrice(C$2, "MonthlyAverage", "Mid", EOMONTH($A190, 0))</f>
        <v>#N/A No price available for MonthlyAverage before 29/09/2017</v>
      </c>
      <c r="D190" s="151">
        <f>_xll.GetPrice(D$2, "MonthlyAverage", "Mid", EOMONTH($A190, 0))</f>
        <v>425</v>
      </c>
      <c r="E190" s="151">
        <f>_xll.GetPrice(E$2, "MonthlyAverage", "Mid", EOMONTH($A190, 0))</f>
        <v>521.25</v>
      </c>
      <c r="F190" s="151">
        <f>_xll.GetPrice(F$2, "MonthlyAverage", "Mid", EOMONTH($A190, 0))</f>
        <v>505</v>
      </c>
      <c r="G190" s="127">
        <f t="shared" si="18"/>
        <v>-16.25</v>
      </c>
      <c r="H190" s="151">
        <f>_xll.GetPrice(H$2, "MonthlyAverage", "Mid", EOMONTH($A190, 0))</f>
        <v>584.16999999999996</v>
      </c>
      <c r="I190" s="127">
        <f t="shared" si="19"/>
        <v>62.919999999999959</v>
      </c>
      <c r="J190" s="151">
        <f>_xll.GetPrice(J$2, "MonthlyAverage", "Mid", EOMONTH($A190, 0))</f>
        <v>584.16999999999996</v>
      </c>
      <c r="K190" s="127">
        <f t="shared" si="20"/>
        <v>0</v>
      </c>
      <c r="L190" s="151" t="str">
        <f>_xll.GetPrice(L$2, "MonthlyAverage", "Mid", EOMONTH($A190, 0))</f>
        <v>#N/A No price available for MonthlyAverage before 30/01/2015</v>
      </c>
    </row>
    <row r="191" spans="1:12" x14ac:dyDescent="0.3">
      <c r="A191" s="124">
        <v>39569</v>
      </c>
      <c r="B191" s="133">
        <f>_xll.GetPrice(B$2, "MonthlyAverage", "Mid", EOMONTH($A191, 0))</f>
        <v>690</v>
      </c>
      <c r="C191" s="151" t="str">
        <f>_xll.GetPrice(C$2, "MonthlyAverage", "Mid", EOMONTH($A191, 0))</f>
        <v>#N/A No price available for MonthlyAverage before 29/09/2017</v>
      </c>
      <c r="D191" s="151">
        <f>_xll.GetPrice(D$2, "MonthlyAverage", "Mid", EOMONTH($A191, 0))</f>
        <v>563</v>
      </c>
      <c r="E191" s="151">
        <f>_xll.GetPrice(E$2, "MonthlyAverage", "Mid", EOMONTH($A191, 0))</f>
        <v>678</v>
      </c>
      <c r="F191" s="151">
        <f>_xll.GetPrice(F$2, "MonthlyAverage", "Mid", EOMONTH($A191, 0))</f>
        <v>652</v>
      </c>
      <c r="G191" s="127">
        <f t="shared" ref="G191:G254" si="21">F191-E191</f>
        <v>-26</v>
      </c>
      <c r="H191" s="151">
        <f>_xll.GetPrice(H$2, "MonthlyAverage", "Mid", EOMONTH($A191, 0))</f>
        <v>746</v>
      </c>
      <c r="I191" s="127">
        <f t="shared" ref="I191:I254" si="22">H191-E191</f>
        <v>68</v>
      </c>
      <c r="J191" s="151">
        <f>_xll.GetPrice(J$2, "MonthlyAverage", "Mid", EOMONTH($A191, 0))</f>
        <v>746</v>
      </c>
      <c r="K191" s="127">
        <f t="shared" ref="K191:K254" si="23">J191-H191</f>
        <v>0</v>
      </c>
      <c r="L191" s="151" t="str">
        <f>_xll.GetPrice(L$2, "MonthlyAverage", "Mid", EOMONTH($A191, 0))</f>
        <v>#N/A No price available for MonthlyAverage before 30/01/2015</v>
      </c>
    </row>
    <row r="192" spans="1:12" x14ac:dyDescent="0.3">
      <c r="A192" s="124">
        <v>39600</v>
      </c>
      <c r="B192" s="133">
        <f>_xll.GetPrice(B$2, "MonthlyAverage", "Mid", EOMONTH($A192, 0))</f>
        <v>826.67</v>
      </c>
      <c r="C192" s="151" t="str">
        <f>_xll.GetPrice(C$2, "MonthlyAverage", "Mid", EOMONTH($A192, 0))</f>
        <v>#N/A No price available for MonthlyAverage before 29/09/2017</v>
      </c>
      <c r="D192" s="151">
        <f>_xll.GetPrice(D$2, "MonthlyAverage", "Mid", EOMONTH($A192, 0))</f>
        <v>650</v>
      </c>
      <c r="E192" s="151">
        <f>_xll.GetPrice(E$2, "MonthlyAverage", "Mid", EOMONTH($A192, 0))</f>
        <v>825</v>
      </c>
      <c r="F192" s="151">
        <f>_xll.GetPrice(F$2, "MonthlyAverage", "Mid", EOMONTH($A192, 0))</f>
        <v>852.5</v>
      </c>
      <c r="G192" s="127">
        <f t="shared" si="21"/>
        <v>27.5</v>
      </c>
      <c r="H192" s="151">
        <f>_xll.GetPrice(H$2, "MonthlyAverage", "Mid", EOMONTH($A192, 0))</f>
        <v>997.5</v>
      </c>
      <c r="I192" s="127">
        <f t="shared" si="22"/>
        <v>172.5</v>
      </c>
      <c r="J192" s="151">
        <f>_xll.GetPrice(J$2, "MonthlyAverage", "Mid", EOMONTH($A192, 0))</f>
        <v>997.5</v>
      </c>
      <c r="K192" s="127">
        <f t="shared" si="23"/>
        <v>0</v>
      </c>
      <c r="L192" s="151" t="str">
        <f>_xll.GetPrice(L$2, "MonthlyAverage", "Mid", EOMONTH($A192, 0))</f>
        <v>#N/A No price available for MonthlyAverage before 30/01/2015</v>
      </c>
    </row>
    <row r="193" spans="1:12" x14ac:dyDescent="0.3">
      <c r="A193" s="124">
        <v>39630</v>
      </c>
      <c r="B193" s="133">
        <f>_xll.GetPrice(B$2, "MonthlyAverage", "Mid", EOMONTH($A193, 0))</f>
        <v>922.22</v>
      </c>
      <c r="C193" s="151" t="str">
        <f>_xll.GetPrice(C$2, "MonthlyAverage", "Mid", EOMONTH($A193, 0))</f>
        <v>#N/A No price available for MonthlyAverage before 29/09/2017</v>
      </c>
      <c r="D193" s="151">
        <f>_xll.GetPrice(D$2, "MonthlyAverage", "Mid", EOMONTH($A193, 0))</f>
        <v>691.5</v>
      </c>
      <c r="E193" s="151">
        <f>_xll.GetPrice(E$2, "MonthlyAverage", "Mid", EOMONTH($A193, 0))</f>
        <v>849.5</v>
      </c>
      <c r="F193" s="151">
        <f>_xll.GetPrice(F$2, "MonthlyAverage", "Mid", EOMONTH($A193, 0))</f>
        <v>727.5</v>
      </c>
      <c r="G193" s="127">
        <f t="shared" si="21"/>
        <v>-122</v>
      </c>
      <c r="H193" s="151">
        <f>_xll.GetPrice(H$2, "MonthlyAverage", "Mid", EOMONTH($A193, 0))</f>
        <v>960</v>
      </c>
      <c r="I193" s="127">
        <f t="shared" si="22"/>
        <v>110.5</v>
      </c>
      <c r="J193" s="151">
        <f>_xll.GetPrice(J$2, "MonthlyAverage", "Mid", EOMONTH($A193, 0))</f>
        <v>960</v>
      </c>
      <c r="K193" s="127">
        <f t="shared" si="23"/>
        <v>0</v>
      </c>
      <c r="L193" s="151" t="str">
        <f>_xll.GetPrice(L$2, "MonthlyAverage", "Mid", EOMONTH($A193, 0))</f>
        <v>#N/A No price available for MonthlyAverage before 30/01/2015</v>
      </c>
    </row>
    <row r="194" spans="1:12" x14ac:dyDescent="0.3">
      <c r="A194" s="124">
        <v>39661</v>
      </c>
      <c r="B194" s="133">
        <f>_xll.GetPrice(B$2, "MonthlyAverage", "Mid", EOMONTH($A194, 0))</f>
        <v>857.5</v>
      </c>
      <c r="C194" s="151" t="str">
        <f>_xll.GetPrice(C$2, "MonthlyAverage", "Mid", EOMONTH($A194, 0))</f>
        <v>#N/A No price available for MonthlyAverage before 29/09/2017</v>
      </c>
      <c r="D194" s="151">
        <f>_xll.GetPrice(D$2, "MonthlyAverage", "Mid", EOMONTH($A194, 0))</f>
        <v>631.25</v>
      </c>
      <c r="E194" s="151">
        <f>_xll.GetPrice(E$2, "MonthlyAverage", "Mid", EOMONTH($A194, 0))</f>
        <v>755</v>
      </c>
      <c r="F194" s="151">
        <f>_xll.GetPrice(F$2, "MonthlyAverage", "Mid", EOMONTH($A194, 0))</f>
        <v>870</v>
      </c>
      <c r="G194" s="127">
        <f t="shared" si="21"/>
        <v>115</v>
      </c>
      <c r="H194" s="151">
        <f>_xll.GetPrice(H$2, "MonthlyAverage", "Mid", EOMONTH($A194, 0))</f>
        <v>960</v>
      </c>
      <c r="I194" s="127">
        <f t="shared" si="22"/>
        <v>205</v>
      </c>
      <c r="J194" s="151">
        <f>_xll.GetPrice(J$2, "MonthlyAverage", "Mid", EOMONTH($A194, 0))</f>
        <v>960</v>
      </c>
      <c r="K194" s="127">
        <f t="shared" si="23"/>
        <v>0</v>
      </c>
      <c r="L194" s="151" t="str">
        <f>_xll.GetPrice(L$2, "MonthlyAverage", "Mid", EOMONTH($A194, 0))</f>
        <v>#N/A No price available for MonthlyAverage before 30/01/2015</v>
      </c>
    </row>
    <row r="195" spans="1:12" x14ac:dyDescent="0.3">
      <c r="A195" s="124">
        <v>39692</v>
      </c>
      <c r="B195" s="133">
        <f>_xll.GetPrice(B$2, "MonthlyAverage", "Mid", EOMONTH($A195, 0))</f>
        <v>790</v>
      </c>
      <c r="C195" s="151" t="str">
        <f>_xll.GetPrice(C$2, "MonthlyAverage", "Mid", EOMONTH($A195, 0))</f>
        <v>#N/A No price available for MonthlyAverage before 29/09/2017</v>
      </c>
      <c r="D195" s="151">
        <f>_xll.GetPrice(D$2, "MonthlyAverage", "Mid", EOMONTH($A195, 0))</f>
        <v>615</v>
      </c>
      <c r="E195" s="151">
        <f>_xll.GetPrice(E$2, "MonthlyAverage", "Mid", EOMONTH($A195, 0))</f>
        <v>700</v>
      </c>
      <c r="F195" s="151">
        <f>_xll.GetPrice(F$2, "MonthlyAverage", "Mid", EOMONTH($A195, 0))</f>
        <v>870</v>
      </c>
      <c r="G195" s="127">
        <f t="shared" si="21"/>
        <v>170</v>
      </c>
      <c r="H195" s="151">
        <f>_xll.GetPrice(H$2, "MonthlyAverage", "Mid", EOMONTH($A195, 0))</f>
        <v>772.5</v>
      </c>
      <c r="I195" s="127">
        <f t="shared" si="22"/>
        <v>72.5</v>
      </c>
      <c r="J195" s="151">
        <f>_xll.GetPrice(J$2, "MonthlyAverage", "Mid", EOMONTH($A195, 0))</f>
        <v>772.5</v>
      </c>
      <c r="K195" s="127">
        <f t="shared" si="23"/>
        <v>0</v>
      </c>
      <c r="L195" s="151" t="str">
        <f>_xll.GetPrice(L$2, "MonthlyAverage", "Mid", EOMONTH($A195, 0))</f>
        <v>#N/A No price available for MonthlyAverage before 30/01/2015</v>
      </c>
    </row>
    <row r="196" spans="1:12" x14ac:dyDescent="0.3">
      <c r="A196" s="124">
        <v>39722</v>
      </c>
      <c r="B196" s="133">
        <f>_xll.GetPrice(B$2, "MonthlyAverage", "Mid", EOMONTH($A196, 0))</f>
        <v>790</v>
      </c>
      <c r="C196" s="151" t="str">
        <f>_xll.GetPrice(C$2, "MonthlyAverage", "Mid", EOMONTH($A196, 0))</f>
        <v>#N/A No price available for MonthlyAverage before 29/09/2017</v>
      </c>
      <c r="D196" s="151">
        <f>_xll.GetPrice(D$2, "MonthlyAverage", "Mid", EOMONTH($A196, 0))</f>
        <v>468</v>
      </c>
      <c r="E196" s="151">
        <f>_xll.GetPrice(E$2, "MonthlyAverage", "Mid", EOMONTH($A196, 0))</f>
        <v>510</v>
      </c>
      <c r="F196" s="151">
        <f>_xll.GetPrice(F$2, "MonthlyAverage", "Mid", EOMONTH($A196, 0))</f>
        <v>870</v>
      </c>
      <c r="G196" s="127">
        <f t="shared" si="21"/>
        <v>360</v>
      </c>
      <c r="H196" s="151">
        <f>_xll.GetPrice(H$2, "MonthlyAverage", "Mid", EOMONTH($A196, 0))</f>
        <v>463</v>
      </c>
      <c r="I196" s="127">
        <f t="shared" si="22"/>
        <v>-47</v>
      </c>
      <c r="J196" s="151">
        <f>_xll.GetPrice(J$2, "MonthlyAverage", "Mid", EOMONTH($A196, 0))</f>
        <v>463</v>
      </c>
      <c r="K196" s="127">
        <f t="shared" si="23"/>
        <v>0</v>
      </c>
      <c r="L196" s="151" t="str">
        <f>_xll.GetPrice(L$2, "MonthlyAverage", "Mid", EOMONTH($A196, 0))</f>
        <v>#N/A No price available for MonthlyAverage before 30/01/2015</v>
      </c>
    </row>
    <row r="197" spans="1:12" x14ac:dyDescent="0.3">
      <c r="A197" s="124">
        <v>39753</v>
      </c>
      <c r="B197" s="133">
        <f>_xll.GetPrice(B$2, "MonthlyAverage", "Mid", EOMONTH($A197, 0))</f>
        <v>530</v>
      </c>
      <c r="C197" s="151" t="str">
        <f>_xll.GetPrice(C$2, "MonthlyAverage", "Mid", EOMONTH($A197, 0))</f>
        <v>#N/A No price available for MonthlyAverage before 29/09/2017</v>
      </c>
      <c r="D197" s="151">
        <f>_xll.GetPrice(D$2, "MonthlyAverage", "Mid", EOMONTH($A197, 0))</f>
        <v>310</v>
      </c>
      <c r="E197" s="151">
        <f>_xll.GetPrice(E$2, "MonthlyAverage", "Mid", EOMONTH($A197, 0))</f>
        <v>375</v>
      </c>
      <c r="F197" s="151">
        <f>_xll.GetPrice(F$2, "MonthlyAverage", "Mid", EOMONTH($A197, 0))</f>
        <v>870</v>
      </c>
      <c r="G197" s="127">
        <f t="shared" si="21"/>
        <v>495</v>
      </c>
      <c r="H197" s="151">
        <f>_xll.GetPrice(H$2, "MonthlyAverage", "Mid", EOMONTH($A197, 0))</f>
        <v>300</v>
      </c>
      <c r="I197" s="127">
        <f t="shared" si="22"/>
        <v>-75</v>
      </c>
      <c r="J197" s="151">
        <f>_xll.GetPrice(J$2, "MonthlyAverage", "Mid", EOMONTH($A197, 0))</f>
        <v>300</v>
      </c>
      <c r="K197" s="127">
        <f t="shared" si="23"/>
        <v>0</v>
      </c>
      <c r="L197" s="151" t="str">
        <f>_xll.GetPrice(L$2, "MonthlyAverage", "Mid", EOMONTH($A197, 0))</f>
        <v>#N/A No price available for MonthlyAverage before 30/01/2015</v>
      </c>
    </row>
    <row r="198" spans="1:12" x14ac:dyDescent="0.3">
      <c r="A198" s="124">
        <v>39783</v>
      </c>
      <c r="B198" s="133">
        <f>_xll.GetPrice(B$2, "MonthlyAverage", "Mid", EOMONTH($A198, 0))</f>
        <v>270</v>
      </c>
      <c r="C198" s="151" t="str">
        <f>_xll.GetPrice(C$2, "MonthlyAverage", "Mid", EOMONTH($A198, 0))</f>
        <v>#N/A No price available for MonthlyAverage before 29/09/2017</v>
      </c>
      <c r="D198" s="151">
        <f>_xll.GetPrice(D$2, "MonthlyAverage", "Mid", EOMONTH($A198, 0))</f>
        <v>255</v>
      </c>
      <c r="E198" s="151">
        <f>_xll.GetPrice(E$2, "MonthlyAverage", "Mid", EOMONTH($A198, 0))</f>
        <v>240</v>
      </c>
      <c r="F198" s="151">
        <f>_xll.GetPrice(F$2, "MonthlyAverage", "Mid", EOMONTH($A198, 0))</f>
        <v>870</v>
      </c>
      <c r="G198" s="127">
        <f t="shared" si="21"/>
        <v>630</v>
      </c>
      <c r="H198" s="151">
        <f>_xll.GetPrice(H$2, "MonthlyAverage", "Mid", EOMONTH($A198, 0))</f>
        <v>275</v>
      </c>
      <c r="I198" s="127">
        <f t="shared" si="22"/>
        <v>35</v>
      </c>
      <c r="J198" s="151">
        <f>_xll.GetPrice(J$2, "MonthlyAverage", "Mid", EOMONTH($A198, 0))</f>
        <v>275</v>
      </c>
      <c r="K198" s="127">
        <f t="shared" si="23"/>
        <v>0</v>
      </c>
      <c r="L198" s="151" t="str">
        <f>_xll.GetPrice(L$2, "MonthlyAverage", "Mid", EOMONTH($A198, 0))</f>
        <v>#N/A No price available for MonthlyAverage before 30/01/2015</v>
      </c>
    </row>
    <row r="199" spans="1:12" x14ac:dyDescent="0.3">
      <c r="A199" s="124">
        <v>39814</v>
      </c>
      <c r="B199" s="133">
        <f>_xll.GetPrice(B$2, "MonthlyAverage", "Mid", EOMONTH($A199, 0))</f>
        <v>298.75</v>
      </c>
      <c r="C199" s="151" t="str">
        <f>_xll.GetPrice(C$2, "MonthlyAverage", "Mid", EOMONTH($A199, 0))</f>
        <v>#N/A No price available for MonthlyAverage before 29/09/2017</v>
      </c>
      <c r="D199" s="151">
        <f>_xll.GetPrice(D$2, "MonthlyAverage", "Mid", EOMONTH($A199, 0))</f>
        <v>240</v>
      </c>
      <c r="E199" s="151">
        <f>_xll.GetPrice(E$2, "MonthlyAverage", "Mid", EOMONTH($A199, 0))</f>
        <v>252.5</v>
      </c>
      <c r="F199" s="151">
        <f>_xll.GetPrice(F$2, "MonthlyAverage", "Mid", EOMONTH($A199, 0))</f>
        <v>593.75</v>
      </c>
      <c r="G199" s="127">
        <f t="shared" si="21"/>
        <v>341.25</v>
      </c>
      <c r="H199" s="151">
        <f>_xll.GetPrice(H$2, "MonthlyAverage", "Mid", EOMONTH($A199, 0))</f>
        <v>281</v>
      </c>
      <c r="I199" s="127">
        <f t="shared" si="22"/>
        <v>28.5</v>
      </c>
      <c r="J199" s="151">
        <f>_xll.GetPrice(J$2, "MonthlyAverage", "Mid", EOMONTH($A199, 0))</f>
        <v>281</v>
      </c>
      <c r="K199" s="127">
        <f t="shared" si="23"/>
        <v>0</v>
      </c>
      <c r="L199" s="151" t="str">
        <f>_xll.GetPrice(L$2, "MonthlyAverage", "Mid", EOMONTH($A199, 0))</f>
        <v>#N/A No price available for MonthlyAverage before 30/01/2015</v>
      </c>
    </row>
    <row r="200" spans="1:12" x14ac:dyDescent="0.3">
      <c r="A200" s="124">
        <v>39845</v>
      </c>
      <c r="B200" s="133">
        <f>_xll.GetPrice(B$2, "MonthlyAverage", "Mid", EOMONTH($A200, 0))</f>
        <v>327.5</v>
      </c>
      <c r="C200" s="151" t="str">
        <f>_xll.GetPrice(C$2, "MonthlyAverage", "Mid", EOMONTH($A200, 0))</f>
        <v>#N/A No price available for MonthlyAverage before 29/09/2017</v>
      </c>
      <c r="D200" s="151">
        <f>_xll.GetPrice(D$2, "MonthlyAverage", "Mid", EOMONTH($A200, 0))</f>
        <v>225</v>
      </c>
      <c r="E200" s="151">
        <f>_xll.GetPrice(E$2, "MonthlyAverage", "Mid", EOMONTH($A200, 0))</f>
        <v>265</v>
      </c>
      <c r="F200" s="151">
        <f>_xll.GetPrice(F$2, "MonthlyAverage", "Mid", EOMONTH($A200, 0))</f>
        <v>309</v>
      </c>
      <c r="G200" s="127">
        <f t="shared" si="21"/>
        <v>44</v>
      </c>
      <c r="H200" s="151">
        <f>_xll.GetPrice(H$2, "MonthlyAverage", "Mid", EOMONTH($A200, 0))</f>
        <v>265</v>
      </c>
      <c r="I200" s="127">
        <f t="shared" si="22"/>
        <v>0</v>
      </c>
      <c r="J200" s="151">
        <f>_xll.GetPrice(J$2, "MonthlyAverage", "Mid", EOMONTH($A200, 0))</f>
        <v>265</v>
      </c>
      <c r="K200" s="127">
        <f t="shared" si="23"/>
        <v>0</v>
      </c>
      <c r="L200" s="151" t="str">
        <f>_xll.GetPrice(L$2, "MonthlyAverage", "Mid", EOMONTH($A200, 0))</f>
        <v>#N/A No price available for MonthlyAverage before 30/01/2015</v>
      </c>
    </row>
    <row r="201" spans="1:12" x14ac:dyDescent="0.3">
      <c r="A201" s="124">
        <v>39873</v>
      </c>
      <c r="B201" s="133">
        <f>_xll.GetPrice(B$2, "MonthlyAverage", "Mid", EOMONTH($A201, 0))</f>
        <v>281.25</v>
      </c>
      <c r="C201" s="151" t="str">
        <f>_xll.GetPrice(C$2, "MonthlyAverage", "Mid", EOMONTH($A201, 0))</f>
        <v>#N/A No price available for MonthlyAverage before 29/09/2017</v>
      </c>
      <c r="D201" s="151">
        <f>_xll.GetPrice(D$2, "MonthlyAverage", "Mid", EOMONTH($A201, 0))</f>
        <v>225</v>
      </c>
      <c r="E201" s="151">
        <f>_xll.GetPrice(E$2, "MonthlyAverage", "Mid", EOMONTH($A201, 0))</f>
        <v>232.5</v>
      </c>
      <c r="F201" s="151">
        <f>_xll.GetPrice(F$2, "MonthlyAverage", "Mid", EOMONTH($A201, 0))</f>
        <v>235</v>
      </c>
      <c r="G201" s="127">
        <f t="shared" si="21"/>
        <v>2.5</v>
      </c>
      <c r="H201" s="151">
        <f>_xll.GetPrice(H$2, "MonthlyAverage", "Mid", EOMONTH($A201, 0))</f>
        <v>228.13</v>
      </c>
      <c r="I201" s="127">
        <f t="shared" si="22"/>
        <v>-4.3700000000000045</v>
      </c>
      <c r="J201" s="151">
        <f>_xll.GetPrice(J$2, "MonthlyAverage", "Mid", EOMONTH($A201, 0))</f>
        <v>228.13</v>
      </c>
      <c r="K201" s="127">
        <f t="shared" si="23"/>
        <v>0</v>
      </c>
      <c r="L201" s="151" t="str">
        <f>_xll.GetPrice(L$2, "MonthlyAverage", "Mid", EOMONTH($A201, 0))</f>
        <v>#N/A No price available for MonthlyAverage before 30/01/2015</v>
      </c>
    </row>
    <row r="202" spans="1:12" x14ac:dyDescent="0.3">
      <c r="A202" s="124">
        <v>39904</v>
      </c>
      <c r="B202" s="133">
        <f>_xll.GetPrice(B$2, "MonthlyAverage", "Mid", EOMONTH($A202, 0))</f>
        <v>245</v>
      </c>
      <c r="C202" s="151" t="str">
        <f>_xll.GetPrice(C$2, "MonthlyAverage", "Mid", EOMONTH($A202, 0))</f>
        <v>#N/A No price available for MonthlyAverage before 29/09/2017</v>
      </c>
      <c r="D202" s="151">
        <f>_xll.GetPrice(D$2, "MonthlyAverage", "Mid", EOMONTH($A202, 0))</f>
        <v>185</v>
      </c>
      <c r="E202" s="151">
        <f>_xll.GetPrice(E$2, "MonthlyAverage", "Mid", EOMONTH($A202, 0))</f>
        <v>222.5</v>
      </c>
      <c r="F202" s="151">
        <f>_xll.GetPrice(F$2, "MonthlyAverage", "Mid", EOMONTH($A202, 0))</f>
        <v>222.5</v>
      </c>
      <c r="G202" s="127">
        <f t="shared" si="21"/>
        <v>0</v>
      </c>
      <c r="H202" s="151">
        <f>_xll.GetPrice(H$2, "MonthlyAverage", "Mid", EOMONTH($A202, 0))</f>
        <v>220</v>
      </c>
      <c r="I202" s="127">
        <f t="shared" si="22"/>
        <v>-2.5</v>
      </c>
      <c r="J202" s="151">
        <f>_xll.GetPrice(J$2, "MonthlyAverage", "Mid", EOMONTH($A202, 0))</f>
        <v>220</v>
      </c>
      <c r="K202" s="127">
        <f t="shared" si="23"/>
        <v>0</v>
      </c>
      <c r="L202" s="151" t="str">
        <f>_xll.GetPrice(L$2, "MonthlyAverage", "Mid", EOMONTH($A202, 0))</f>
        <v>#N/A No price available for MonthlyAverage before 30/01/2015</v>
      </c>
    </row>
    <row r="203" spans="1:12" x14ac:dyDescent="0.3">
      <c r="A203" s="124">
        <v>39934</v>
      </c>
      <c r="B203" s="133">
        <f>_xll.GetPrice(B$2, "MonthlyAverage", "Mid", EOMONTH($A203, 0))</f>
        <v>245</v>
      </c>
      <c r="C203" s="151" t="str">
        <f>_xll.GetPrice(C$2, "MonthlyAverage", "Mid", EOMONTH($A203, 0))</f>
        <v>#N/A No price available for MonthlyAverage before 29/09/2017</v>
      </c>
      <c r="D203" s="151">
        <f>_xll.GetPrice(D$2, "MonthlyAverage", "Mid", EOMONTH($A203, 0))</f>
        <v>185</v>
      </c>
      <c r="E203" s="151">
        <f>_xll.GetPrice(E$2, "MonthlyAverage", "Mid", EOMONTH($A203, 0))</f>
        <v>222.5</v>
      </c>
      <c r="F203" s="151">
        <f>_xll.GetPrice(F$2, "MonthlyAverage", "Mid", EOMONTH($A203, 0))</f>
        <v>222.5</v>
      </c>
      <c r="G203" s="127">
        <f t="shared" si="21"/>
        <v>0</v>
      </c>
      <c r="H203" s="151">
        <f>_xll.GetPrice(H$2, "MonthlyAverage", "Mid", EOMONTH($A203, 0))</f>
        <v>243.75</v>
      </c>
      <c r="I203" s="127">
        <f t="shared" si="22"/>
        <v>21.25</v>
      </c>
      <c r="J203" s="151">
        <f>_xll.GetPrice(J$2, "MonthlyAverage", "Mid", EOMONTH($A203, 0))</f>
        <v>243.75</v>
      </c>
      <c r="K203" s="127">
        <f t="shared" si="23"/>
        <v>0</v>
      </c>
      <c r="L203" s="151" t="str">
        <f>_xll.GetPrice(L$2, "MonthlyAverage", "Mid", EOMONTH($A203, 0))</f>
        <v>#N/A No price available for MonthlyAverage before 30/01/2015</v>
      </c>
    </row>
    <row r="204" spans="1:12" x14ac:dyDescent="0.3">
      <c r="A204" s="124">
        <v>39965</v>
      </c>
      <c r="B204" s="133">
        <f>_xll.GetPrice(B$2, "MonthlyAverage", "Mid", EOMONTH($A204, 0))</f>
        <v>245</v>
      </c>
      <c r="C204" s="151" t="str">
        <f>_xll.GetPrice(C$2, "MonthlyAverage", "Mid", EOMONTH($A204, 0))</f>
        <v>#N/A No price available for MonthlyAverage before 29/09/2017</v>
      </c>
      <c r="D204" s="151">
        <f>_xll.GetPrice(D$2, "MonthlyAverage", "Mid", EOMONTH($A204, 0))</f>
        <v>185</v>
      </c>
      <c r="E204" s="151">
        <f>_xll.GetPrice(E$2, "MonthlyAverage", "Mid", EOMONTH($A204, 0))</f>
        <v>255.63</v>
      </c>
      <c r="F204" s="151">
        <f>_xll.GetPrice(F$2, "MonthlyAverage", "Mid", EOMONTH($A204, 0))</f>
        <v>255.63</v>
      </c>
      <c r="G204" s="127">
        <f t="shared" si="21"/>
        <v>0</v>
      </c>
      <c r="H204" s="151">
        <f>_xll.GetPrice(H$2, "MonthlyAverage", "Mid", EOMONTH($A204, 0))</f>
        <v>246.88</v>
      </c>
      <c r="I204" s="127">
        <f t="shared" si="22"/>
        <v>-8.75</v>
      </c>
      <c r="J204" s="151">
        <f>_xll.GetPrice(J$2, "MonthlyAverage", "Mid", EOMONTH($A204, 0))</f>
        <v>246.88</v>
      </c>
      <c r="K204" s="127">
        <f t="shared" si="23"/>
        <v>0</v>
      </c>
      <c r="L204" s="151" t="str">
        <f>_xll.GetPrice(L$2, "MonthlyAverage", "Mid", EOMONTH($A204, 0))</f>
        <v>#N/A No price available for MonthlyAverage before 30/01/2015</v>
      </c>
    </row>
    <row r="205" spans="1:12" x14ac:dyDescent="0.3">
      <c r="A205" s="124">
        <v>39995</v>
      </c>
      <c r="B205" s="133">
        <f>_xll.GetPrice(B$2, "MonthlyAverage", "Mid", EOMONTH($A205, 0))</f>
        <v>245</v>
      </c>
      <c r="C205" s="151" t="str">
        <f>_xll.GetPrice(C$2, "MonthlyAverage", "Mid", EOMONTH($A205, 0))</f>
        <v>#N/A No price available for MonthlyAverage before 29/09/2017</v>
      </c>
      <c r="D205" s="151">
        <f>_xll.GetPrice(D$2, "MonthlyAverage", "Mid", EOMONTH($A205, 0))</f>
        <v>188.5</v>
      </c>
      <c r="E205" s="151">
        <f>_xll.GetPrice(E$2, "MonthlyAverage", "Mid", EOMONTH($A205, 0))</f>
        <v>301.5</v>
      </c>
      <c r="F205" s="151">
        <f>_xll.GetPrice(F$2, "MonthlyAverage", "Mid", EOMONTH($A205, 0))</f>
        <v>301.5</v>
      </c>
      <c r="G205" s="127">
        <f t="shared" si="21"/>
        <v>0</v>
      </c>
      <c r="H205" s="151">
        <f>_xll.GetPrice(H$2, "MonthlyAverage", "Mid", EOMONTH($A205, 0))</f>
        <v>283</v>
      </c>
      <c r="I205" s="127">
        <f t="shared" si="22"/>
        <v>-18.5</v>
      </c>
      <c r="J205" s="151">
        <f>_xll.GetPrice(J$2, "MonthlyAverage", "Mid", EOMONTH($A205, 0))</f>
        <v>283</v>
      </c>
      <c r="K205" s="127">
        <f t="shared" si="23"/>
        <v>0</v>
      </c>
      <c r="L205" s="151" t="str">
        <f>_xll.GetPrice(L$2, "MonthlyAverage", "Mid", EOMONTH($A205, 0))</f>
        <v>#N/A No price available for MonthlyAverage before 30/01/2015</v>
      </c>
    </row>
    <row r="206" spans="1:12" x14ac:dyDescent="0.3">
      <c r="A206" s="124">
        <v>40026</v>
      </c>
      <c r="B206" s="133">
        <f>_xll.GetPrice(B$2, "MonthlyAverage", "Mid", EOMONTH($A206, 0))</f>
        <v>245</v>
      </c>
      <c r="C206" s="151" t="str">
        <f>_xll.GetPrice(C$2, "MonthlyAverage", "Mid", EOMONTH($A206, 0))</f>
        <v>#N/A No price available for MonthlyAverage before 29/09/2017</v>
      </c>
      <c r="D206" s="151">
        <f>_xll.GetPrice(D$2, "MonthlyAverage", "Mid", EOMONTH($A206, 0))</f>
        <v>220</v>
      </c>
      <c r="E206" s="151">
        <f>_xll.GetPrice(E$2, "MonthlyAverage", "Mid", EOMONTH($A206, 0))</f>
        <v>327.5</v>
      </c>
      <c r="F206" s="151">
        <f>_xll.GetPrice(F$2, "MonthlyAverage", "Mid", EOMONTH($A206, 0))</f>
        <v>327.5</v>
      </c>
      <c r="G206" s="127">
        <f t="shared" si="21"/>
        <v>0</v>
      </c>
      <c r="H206" s="151">
        <f>_xll.GetPrice(H$2, "MonthlyAverage", "Mid", EOMONTH($A206, 0))</f>
        <v>294.5</v>
      </c>
      <c r="I206" s="127">
        <f t="shared" si="22"/>
        <v>-33</v>
      </c>
      <c r="J206" s="151">
        <f>_xll.GetPrice(J$2, "MonthlyAverage", "Mid", EOMONTH($A206, 0))</f>
        <v>294.5</v>
      </c>
      <c r="K206" s="127">
        <f t="shared" si="23"/>
        <v>0</v>
      </c>
      <c r="L206" s="151" t="str">
        <f>_xll.GetPrice(L$2, "MonthlyAverage", "Mid", EOMONTH($A206, 0))</f>
        <v>#N/A No price available for MonthlyAverage before 30/01/2015</v>
      </c>
    </row>
    <row r="207" spans="1:12" x14ac:dyDescent="0.3">
      <c r="A207" s="124">
        <v>40057</v>
      </c>
      <c r="B207" s="133">
        <f>_xll.GetPrice(B$2, "MonthlyAverage", "Mid", EOMONTH($A207, 0))</f>
        <v>245</v>
      </c>
      <c r="C207" s="151" t="str">
        <f>_xll.GetPrice(C$2, "MonthlyAverage", "Mid", EOMONTH($A207, 0))</f>
        <v>#N/A No price available for MonthlyAverage before 29/09/2017</v>
      </c>
      <c r="D207" s="151">
        <f>_xll.GetPrice(D$2, "MonthlyAverage", "Mid", EOMONTH($A207, 0))</f>
        <v>221.88</v>
      </c>
      <c r="E207" s="151">
        <f>_xll.GetPrice(E$2, "MonthlyAverage", "Mid", EOMONTH($A207, 0))</f>
        <v>330.63</v>
      </c>
      <c r="F207" s="151">
        <f>_xll.GetPrice(F$2, "MonthlyAverage", "Mid", EOMONTH($A207, 0))</f>
        <v>330.63</v>
      </c>
      <c r="G207" s="127">
        <f t="shared" si="21"/>
        <v>0</v>
      </c>
      <c r="H207" s="151">
        <f>_xll.GetPrice(H$2, "MonthlyAverage", "Mid", EOMONTH($A207, 0))</f>
        <v>328.75</v>
      </c>
      <c r="I207" s="127">
        <f t="shared" si="22"/>
        <v>-1.8799999999999955</v>
      </c>
      <c r="J207" s="151">
        <f>_xll.GetPrice(J$2, "MonthlyAverage", "Mid", EOMONTH($A207, 0))</f>
        <v>328.75</v>
      </c>
      <c r="K207" s="127">
        <f t="shared" si="23"/>
        <v>0</v>
      </c>
      <c r="L207" s="151" t="str">
        <f>_xll.GetPrice(L$2, "MonthlyAverage", "Mid", EOMONTH($A207, 0))</f>
        <v>#N/A No price available for MonthlyAverage before 30/01/2015</v>
      </c>
    </row>
    <row r="208" spans="1:12" x14ac:dyDescent="0.3">
      <c r="A208" s="124">
        <v>40087</v>
      </c>
      <c r="B208" s="133">
        <f>_xll.GetPrice(B$2, "MonthlyAverage", "Mid", EOMONTH($A208, 0))</f>
        <v>245</v>
      </c>
      <c r="C208" s="151" t="str">
        <f>_xll.GetPrice(C$2, "MonthlyAverage", "Mid", EOMONTH($A208, 0))</f>
        <v>#N/A No price available for MonthlyAverage before 29/09/2017</v>
      </c>
      <c r="D208" s="151">
        <f>_xll.GetPrice(D$2, "MonthlyAverage", "Mid", EOMONTH($A208, 0))</f>
        <v>209.5</v>
      </c>
      <c r="E208" s="151">
        <f>_xll.GetPrice(E$2, "MonthlyAverage", "Mid", EOMONTH($A208, 0))</f>
        <v>316</v>
      </c>
      <c r="F208" s="151">
        <f>_xll.GetPrice(F$2, "MonthlyAverage", "Mid", EOMONTH($A208, 0))</f>
        <v>316</v>
      </c>
      <c r="G208" s="127">
        <f t="shared" si="21"/>
        <v>0</v>
      </c>
      <c r="H208" s="151">
        <f>_xll.GetPrice(H$2, "MonthlyAverage", "Mid", EOMONTH($A208, 0))</f>
        <v>300.5</v>
      </c>
      <c r="I208" s="127">
        <f t="shared" si="22"/>
        <v>-15.5</v>
      </c>
      <c r="J208" s="151">
        <f>_xll.GetPrice(J$2, "MonthlyAverage", "Mid", EOMONTH($A208, 0))</f>
        <v>300.5</v>
      </c>
      <c r="K208" s="127">
        <f t="shared" si="23"/>
        <v>0</v>
      </c>
      <c r="L208" s="151" t="str">
        <f>_xll.GetPrice(L$2, "MonthlyAverage", "Mid", EOMONTH($A208, 0))</f>
        <v>#N/A No price available for MonthlyAverage before 30/01/2015</v>
      </c>
    </row>
    <row r="209" spans="1:12" x14ac:dyDescent="0.3">
      <c r="A209" s="124">
        <v>40118</v>
      </c>
      <c r="B209" s="133">
        <f>_xll.GetPrice(B$2, "MonthlyAverage", "Mid", EOMONTH($A209, 0))</f>
        <v>245</v>
      </c>
      <c r="C209" s="151" t="str">
        <f>_xll.GetPrice(C$2, "MonthlyAverage", "Mid", EOMONTH($A209, 0))</f>
        <v>#N/A No price available for MonthlyAverage before 29/09/2017</v>
      </c>
      <c r="D209" s="151">
        <f>_xll.GetPrice(D$2, "MonthlyAverage", "Mid", EOMONTH($A209, 0))</f>
        <v>206.88</v>
      </c>
      <c r="E209" s="151">
        <f>_xll.GetPrice(E$2, "MonthlyAverage", "Mid", EOMONTH($A209, 0))</f>
        <v>316.88</v>
      </c>
      <c r="F209" s="151">
        <f>_xll.GetPrice(F$2, "MonthlyAverage", "Mid", EOMONTH($A209, 0))</f>
        <v>316.88</v>
      </c>
      <c r="G209" s="127">
        <f t="shared" si="21"/>
        <v>0</v>
      </c>
      <c r="H209" s="151">
        <f>_xll.GetPrice(H$2, "MonthlyAverage", "Mid", EOMONTH($A209, 0))</f>
        <v>301.25</v>
      </c>
      <c r="I209" s="127">
        <f t="shared" si="22"/>
        <v>-15.629999999999995</v>
      </c>
      <c r="J209" s="151">
        <f>_xll.GetPrice(J$2, "MonthlyAverage", "Mid", EOMONTH($A209, 0))</f>
        <v>301.25</v>
      </c>
      <c r="K209" s="127">
        <f t="shared" si="23"/>
        <v>0</v>
      </c>
      <c r="L209" s="151" t="str">
        <f>_xll.GetPrice(L$2, "MonthlyAverage", "Mid", EOMONTH($A209, 0))</f>
        <v>#N/A No price available for MonthlyAverage before 30/01/2015</v>
      </c>
    </row>
    <row r="210" spans="1:12" x14ac:dyDescent="0.3">
      <c r="A210" s="124">
        <v>40148</v>
      </c>
      <c r="B210" s="133">
        <f>_xll.GetPrice(B$2, "MonthlyAverage", "Mid", EOMONTH($A210, 0))</f>
        <v>245</v>
      </c>
      <c r="C210" s="151" t="str">
        <f>_xll.GetPrice(C$2, "MonthlyAverage", "Mid", EOMONTH($A210, 0))</f>
        <v>#N/A No price available for MonthlyAverage before 29/09/2017</v>
      </c>
      <c r="D210" s="151">
        <f>_xll.GetPrice(D$2, "MonthlyAverage", "Mid", EOMONTH($A210, 0))</f>
        <v>212.5</v>
      </c>
      <c r="E210" s="151">
        <f>_xll.GetPrice(E$2, "MonthlyAverage", "Mid", EOMONTH($A210, 0))</f>
        <v>337.08</v>
      </c>
      <c r="F210" s="151">
        <f>_xll.GetPrice(F$2, "MonthlyAverage", "Mid", EOMONTH($A210, 0))</f>
        <v>337.08</v>
      </c>
      <c r="G210" s="127">
        <f t="shared" si="21"/>
        <v>0</v>
      </c>
      <c r="H210" s="151">
        <f>_xll.GetPrice(H$2, "MonthlyAverage", "Mid", EOMONTH($A210, 0))</f>
        <v>325</v>
      </c>
      <c r="I210" s="127">
        <f t="shared" si="22"/>
        <v>-12.079999999999984</v>
      </c>
      <c r="J210" s="151">
        <f>_xll.GetPrice(J$2, "MonthlyAverage", "Mid", EOMONTH($A210, 0))</f>
        <v>325</v>
      </c>
      <c r="K210" s="127">
        <f t="shared" si="23"/>
        <v>0</v>
      </c>
      <c r="L210" s="151" t="str">
        <f>_xll.GetPrice(L$2, "MonthlyAverage", "Mid", EOMONTH($A210, 0))</f>
        <v>#N/A No price available for MonthlyAverage before 30/01/2015</v>
      </c>
    </row>
    <row r="211" spans="1:12" x14ac:dyDescent="0.3">
      <c r="A211" s="124">
        <v>40179</v>
      </c>
      <c r="B211" s="133">
        <f>_xll.GetPrice(B$2, "MonthlyAverage", "Mid", EOMONTH($A211, 0))</f>
        <v>245</v>
      </c>
      <c r="C211" s="151" t="str">
        <f>_xll.GetPrice(C$2, "MonthlyAverage", "Mid", EOMONTH($A211, 0))</f>
        <v>#N/A No price available for MonthlyAverage before 29/09/2017</v>
      </c>
      <c r="D211" s="151">
        <f>_xll.GetPrice(D$2, "MonthlyAverage", "Mid", EOMONTH($A211, 0))</f>
        <v>231.25</v>
      </c>
      <c r="E211" s="151">
        <f>_xll.GetPrice(E$2, "MonthlyAverage", "Mid", EOMONTH($A211, 0))</f>
        <v>376.88</v>
      </c>
      <c r="F211" s="151">
        <f>_xll.GetPrice(F$2, "MonthlyAverage", "Mid", EOMONTH($A211, 0))</f>
        <v>376.88</v>
      </c>
      <c r="G211" s="127">
        <f t="shared" si="21"/>
        <v>0</v>
      </c>
      <c r="H211" s="151">
        <f>_xll.GetPrice(H$2, "MonthlyAverage", "Mid", EOMONTH($A211, 0))</f>
        <v>355.63</v>
      </c>
      <c r="I211" s="127">
        <f t="shared" si="22"/>
        <v>-21.25</v>
      </c>
      <c r="J211" s="151">
        <f>_xll.GetPrice(J$2, "MonthlyAverage", "Mid", EOMONTH($A211, 0))</f>
        <v>355.63</v>
      </c>
      <c r="K211" s="127">
        <f t="shared" si="23"/>
        <v>0</v>
      </c>
      <c r="L211" s="151" t="str">
        <f>_xll.GetPrice(L$2, "MonthlyAverage", "Mid", EOMONTH($A211, 0))</f>
        <v>#N/A No price available for MonthlyAverage before 30/01/2015</v>
      </c>
    </row>
    <row r="212" spans="1:12" x14ac:dyDescent="0.3">
      <c r="A212" s="124">
        <v>40210</v>
      </c>
      <c r="B212" s="133">
        <f>_xll.GetPrice(B$2, "MonthlyAverage", "Mid", EOMONTH($A212, 0))</f>
        <v>245</v>
      </c>
      <c r="C212" s="151" t="str">
        <f>_xll.GetPrice(C$2, "MonthlyAverage", "Mid", EOMONTH($A212, 0))</f>
        <v>#N/A No price available for MonthlyAverage before 29/09/2017</v>
      </c>
      <c r="D212" s="151">
        <f>_xll.GetPrice(D$2, "MonthlyAverage", "Mid", EOMONTH($A212, 0))</f>
        <v>240</v>
      </c>
      <c r="E212" s="151">
        <f>_xll.GetPrice(E$2, "MonthlyAverage", "Mid", EOMONTH($A212, 0))</f>
        <v>402</v>
      </c>
      <c r="F212" s="151">
        <f>_xll.GetPrice(F$2, "MonthlyAverage", "Mid", EOMONTH($A212, 0))</f>
        <v>402</v>
      </c>
      <c r="G212" s="127">
        <f t="shared" si="21"/>
        <v>0</v>
      </c>
      <c r="H212" s="151">
        <f>_xll.GetPrice(H$2, "MonthlyAverage", "Mid", EOMONTH($A212, 0))</f>
        <v>403.75</v>
      </c>
      <c r="I212" s="127">
        <f t="shared" si="22"/>
        <v>1.75</v>
      </c>
      <c r="J212" s="151">
        <f>_xll.GetPrice(J$2, "MonthlyAverage", "Mid", EOMONTH($A212, 0))</f>
        <v>403.75</v>
      </c>
      <c r="K212" s="127">
        <f t="shared" si="23"/>
        <v>0</v>
      </c>
      <c r="L212" s="151" t="str">
        <f>_xll.GetPrice(L$2, "MonthlyAverage", "Mid", EOMONTH($A212, 0))</f>
        <v>#N/A No price available for MonthlyAverage before 30/01/2015</v>
      </c>
    </row>
    <row r="213" spans="1:12" x14ac:dyDescent="0.3">
      <c r="A213" s="124">
        <v>40238</v>
      </c>
      <c r="B213" s="133">
        <f>_xll.GetPrice(B$2, "MonthlyAverage", "Mid", EOMONTH($A213, 0))</f>
        <v>443.75</v>
      </c>
      <c r="C213" s="151" t="str">
        <f>_xll.GetPrice(C$2, "MonthlyAverage", "Mid", EOMONTH($A213, 0))</f>
        <v>#N/A No price available for MonthlyAverage before 29/09/2017</v>
      </c>
      <c r="D213" s="151">
        <f>_xll.GetPrice(D$2, "MonthlyAverage", "Mid", EOMONTH($A213, 0))</f>
        <v>286.25</v>
      </c>
      <c r="E213" s="151">
        <f>_xll.GetPrice(E$2, "MonthlyAverage", "Mid", EOMONTH($A213, 0))</f>
        <v>429.38</v>
      </c>
      <c r="F213" s="151">
        <f>_xll.GetPrice(F$2, "MonthlyAverage", "Mid", EOMONTH($A213, 0))</f>
        <v>436.88</v>
      </c>
      <c r="G213" s="127">
        <f t="shared" si="21"/>
        <v>7.5</v>
      </c>
      <c r="H213" s="151">
        <f>_xll.GetPrice(H$2, "MonthlyAverage", "Mid", EOMONTH($A213, 0))</f>
        <v>441.25</v>
      </c>
      <c r="I213" s="127">
        <f t="shared" si="22"/>
        <v>11.870000000000005</v>
      </c>
      <c r="J213" s="151">
        <f>_xll.GetPrice(J$2, "MonthlyAverage", "Mid", EOMONTH($A213, 0))</f>
        <v>441.25</v>
      </c>
      <c r="K213" s="127">
        <f t="shared" si="23"/>
        <v>0</v>
      </c>
      <c r="L213" s="151" t="str">
        <f>_xll.GetPrice(L$2, "MonthlyAverage", "Mid", EOMONTH($A213, 0))</f>
        <v>#N/A No price available for MonthlyAverage before 30/01/2015</v>
      </c>
    </row>
    <row r="214" spans="1:12" x14ac:dyDescent="0.3">
      <c r="A214" s="124">
        <v>40269</v>
      </c>
      <c r="B214" s="133">
        <f>_xll.GetPrice(B$2, "MonthlyAverage", "Mid", EOMONTH($A214, 0))</f>
        <v>526.5</v>
      </c>
      <c r="C214" s="151" t="str">
        <f>_xll.GetPrice(C$2, "MonthlyAverage", "Mid", EOMONTH($A214, 0))</f>
        <v>#N/A No price available for MonthlyAverage before 29/09/2017</v>
      </c>
      <c r="D214" s="151">
        <f>_xll.GetPrice(D$2, "MonthlyAverage", "Mid", EOMONTH($A214, 0))</f>
        <v>389</v>
      </c>
      <c r="E214" s="151">
        <f>_xll.GetPrice(E$2, "MonthlyAverage", "Mid", EOMONTH($A214, 0))</f>
        <v>485.5</v>
      </c>
      <c r="F214" s="151">
        <f>_xll.GetPrice(F$2, "MonthlyAverage", "Mid", EOMONTH($A214, 0))</f>
        <v>513.5</v>
      </c>
      <c r="G214" s="127">
        <f t="shared" si="21"/>
        <v>28</v>
      </c>
      <c r="H214" s="151">
        <f>_xll.GetPrice(H$2, "MonthlyAverage", "Mid", EOMONTH($A214, 0))</f>
        <v>505</v>
      </c>
      <c r="I214" s="127">
        <f t="shared" si="22"/>
        <v>19.5</v>
      </c>
      <c r="J214" s="151">
        <f>_xll.GetPrice(J$2, "MonthlyAverage", "Mid", EOMONTH($A214, 0))</f>
        <v>505</v>
      </c>
      <c r="K214" s="127">
        <f t="shared" si="23"/>
        <v>0</v>
      </c>
      <c r="L214" s="151" t="str">
        <f>_xll.GetPrice(L$2, "MonthlyAverage", "Mid", EOMONTH($A214, 0))</f>
        <v>#N/A No price available for MonthlyAverage before 30/01/2015</v>
      </c>
    </row>
    <row r="215" spans="1:12" x14ac:dyDescent="0.3">
      <c r="A215" s="124">
        <v>40299</v>
      </c>
      <c r="B215" s="133">
        <f>_xll.GetPrice(B$2, "MonthlyAverage", "Mid", EOMONTH($A215, 0))</f>
        <v>501.25</v>
      </c>
      <c r="C215" s="151" t="str">
        <f>_xll.GetPrice(C$2, "MonthlyAverage", "Mid", EOMONTH($A215, 0))</f>
        <v>#N/A No price available for MonthlyAverage before 29/09/2017</v>
      </c>
      <c r="D215" s="151">
        <f>_xll.GetPrice(D$2, "MonthlyAverage", "Mid", EOMONTH($A215, 0))</f>
        <v>324.38</v>
      </c>
      <c r="E215" s="151">
        <f>_xll.GetPrice(E$2, "MonthlyAverage", "Mid", EOMONTH($A215, 0))</f>
        <v>465</v>
      </c>
      <c r="F215" s="151">
        <f>_xll.GetPrice(F$2, "MonthlyAverage", "Mid", EOMONTH($A215, 0))</f>
        <v>480.63</v>
      </c>
      <c r="G215" s="127">
        <f t="shared" si="21"/>
        <v>15.629999999999995</v>
      </c>
      <c r="H215" s="151">
        <f>_xll.GetPrice(H$2, "MonthlyAverage", "Mid", EOMONTH($A215, 0))</f>
        <v>499.63</v>
      </c>
      <c r="I215" s="127">
        <f t="shared" si="22"/>
        <v>34.629999999999995</v>
      </c>
      <c r="J215" s="151">
        <f>_xll.GetPrice(J$2, "MonthlyAverage", "Mid", EOMONTH($A215, 0))</f>
        <v>499.63</v>
      </c>
      <c r="K215" s="127">
        <f t="shared" si="23"/>
        <v>0</v>
      </c>
      <c r="L215" s="151" t="str">
        <f>_xll.GetPrice(L$2, "MonthlyAverage", "Mid", EOMONTH($A215, 0))</f>
        <v>#N/A No price available for MonthlyAverage before 30/01/2015</v>
      </c>
    </row>
    <row r="216" spans="1:12" x14ac:dyDescent="0.3">
      <c r="A216" s="124">
        <v>40330</v>
      </c>
      <c r="B216" s="133">
        <f>_xll.GetPrice(B$2, "MonthlyAverage", "Mid", EOMONTH($A216, 0))</f>
        <v>463.13</v>
      </c>
      <c r="C216" s="151" t="str">
        <f>_xll.GetPrice(C$2, "MonthlyAverage", "Mid", EOMONTH($A216, 0))</f>
        <v>#N/A No price available for MonthlyAverage before 29/09/2017</v>
      </c>
      <c r="D216" s="151">
        <f>_xll.GetPrice(D$2, "MonthlyAverage", "Mid", EOMONTH($A216, 0))</f>
        <v>298.33999999999997</v>
      </c>
      <c r="E216" s="151">
        <f>_xll.GetPrice(E$2, "MonthlyAverage", "Mid", EOMONTH($A216, 0))</f>
        <v>439.17</v>
      </c>
      <c r="F216" s="151">
        <f>_xll.GetPrice(F$2, "MonthlyAverage", "Mid", EOMONTH($A216, 0))</f>
        <v>438.34</v>
      </c>
      <c r="G216" s="127">
        <f t="shared" si="21"/>
        <v>-0.83000000000004093</v>
      </c>
      <c r="H216" s="151">
        <f>_xll.GetPrice(H$2, "MonthlyAverage", "Mid", EOMONTH($A216, 0))</f>
        <v>420</v>
      </c>
      <c r="I216" s="127">
        <f t="shared" si="22"/>
        <v>-19.170000000000016</v>
      </c>
      <c r="J216" s="151">
        <f>_xll.GetPrice(J$2, "MonthlyAverage", "Mid", EOMONTH($A216, 0))</f>
        <v>420</v>
      </c>
      <c r="K216" s="127">
        <f t="shared" si="23"/>
        <v>0</v>
      </c>
      <c r="L216" s="151" t="str">
        <f>_xll.GetPrice(L$2, "MonthlyAverage", "Mid", EOMONTH($A216, 0))</f>
        <v>#N/A No price available for MonthlyAverage before 30/01/2015</v>
      </c>
    </row>
    <row r="217" spans="1:12" x14ac:dyDescent="0.3">
      <c r="A217" s="124">
        <v>40360</v>
      </c>
      <c r="B217" s="133">
        <f>_xll.GetPrice(B$2, "MonthlyAverage", "Mid", EOMONTH($A217, 0))</f>
        <v>456</v>
      </c>
      <c r="C217" s="151" t="str">
        <f>_xll.GetPrice(C$2, "MonthlyAverage", "Mid", EOMONTH($A217, 0))</f>
        <v>#N/A No price available for MonthlyAverage before 29/09/2017</v>
      </c>
      <c r="D217" s="151">
        <f>_xll.GetPrice(D$2, "MonthlyAverage", "Mid", EOMONTH($A217, 0))</f>
        <v>283</v>
      </c>
      <c r="E217" s="151">
        <f>_xll.GetPrice(E$2, "MonthlyAverage", "Mid", EOMONTH($A217, 0))</f>
        <v>437.5</v>
      </c>
      <c r="F217" s="151">
        <f>_xll.GetPrice(F$2, "MonthlyAverage", "Mid", EOMONTH($A217, 0))</f>
        <v>442</v>
      </c>
      <c r="G217" s="127">
        <f t="shared" si="21"/>
        <v>4.5</v>
      </c>
      <c r="H217" s="151">
        <f>_xll.GetPrice(H$2, "MonthlyAverage", "Mid", EOMONTH($A217, 0))</f>
        <v>419.8</v>
      </c>
      <c r="I217" s="127">
        <f t="shared" si="22"/>
        <v>-17.699999999999989</v>
      </c>
      <c r="J217" s="151">
        <f>_xll.GetPrice(J$2, "MonthlyAverage", "Mid", EOMONTH($A217, 0))</f>
        <v>419.8</v>
      </c>
      <c r="K217" s="127">
        <f t="shared" si="23"/>
        <v>0</v>
      </c>
      <c r="L217" s="151" t="str">
        <f>_xll.GetPrice(L$2, "MonthlyAverage", "Mid", EOMONTH($A217, 0))</f>
        <v>#N/A No price available for MonthlyAverage before 30/01/2015</v>
      </c>
    </row>
    <row r="218" spans="1:12" x14ac:dyDescent="0.3">
      <c r="A218" s="124">
        <v>40391</v>
      </c>
      <c r="B218" s="133">
        <f>_xll.GetPrice(B$2, "MonthlyAverage", "Mid", EOMONTH($A218, 0))</f>
        <v>438.75</v>
      </c>
      <c r="C218" s="151" t="str">
        <f>_xll.GetPrice(C$2, "MonthlyAverage", "Mid", EOMONTH($A218, 0))</f>
        <v>#N/A No price available for MonthlyAverage before 29/09/2017</v>
      </c>
      <c r="D218" s="151">
        <f>_xll.GetPrice(D$2, "MonthlyAverage", "Mid", EOMONTH($A218, 0))</f>
        <v>269</v>
      </c>
      <c r="E218" s="151">
        <f>_xll.GetPrice(E$2, "MonthlyAverage", "Mid", EOMONTH($A218, 0))</f>
        <v>436.5</v>
      </c>
      <c r="F218" s="151">
        <f>_xll.GetPrice(F$2, "MonthlyAverage", "Mid", EOMONTH($A218, 0))</f>
        <v>427.5</v>
      </c>
      <c r="G218" s="127">
        <f t="shared" si="21"/>
        <v>-9</v>
      </c>
      <c r="H218" s="151">
        <f>_xll.GetPrice(H$2, "MonthlyAverage", "Mid", EOMONTH($A218, 0))</f>
        <v>432</v>
      </c>
      <c r="I218" s="127">
        <f t="shared" si="22"/>
        <v>-4.5</v>
      </c>
      <c r="J218" s="151">
        <f>_xll.GetPrice(J$2, "MonthlyAverage", "Mid", EOMONTH($A218, 0))</f>
        <v>432</v>
      </c>
      <c r="K218" s="127">
        <f t="shared" si="23"/>
        <v>0</v>
      </c>
      <c r="L218" s="151" t="str">
        <f>_xll.GetPrice(L$2, "MonthlyAverage", "Mid", EOMONTH($A218, 0))</f>
        <v>#N/A No price available for MonthlyAverage before 30/01/2015</v>
      </c>
    </row>
    <row r="219" spans="1:12" x14ac:dyDescent="0.3">
      <c r="A219" s="124">
        <v>40422</v>
      </c>
      <c r="B219" s="133">
        <f>_xll.GetPrice(B$2, "MonthlyAverage", "Mid", EOMONTH($A219, 0))</f>
        <v>450.5</v>
      </c>
      <c r="C219" s="151" t="str">
        <f>_xll.GetPrice(C$2, "MonthlyAverage", "Mid", EOMONTH($A219, 0))</f>
        <v>#N/A No price available for MonthlyAverage before 29/09/2017</v>
      </c>
      <c r="D219" s="151">
        <f>_xll.GetPrice(D$2, "MonthlyAverage", "Mid", EOMONTH($A219, 0))</f>
        <v>276</v>
      </c>
      <c r="E219" s="151">
        <f>_xll.GetPrice(E$2, "MonthlyAverage", "Mid", EOMONTH($A219, 0))</f>
        <v>426.5</v>
      </c>
      <c r="F219" s="151">
        <f>_xll.GetPrice(F$2, "MonthlyAverage", "Mid", EOMONTH($A219, 0))</f>
        <v>438.5</v>
      </c>
      <c r="G219" s="127">
        <f t="shared" si="21"/>
        <v>12</v>
      </c>
      <c r="H219" s="151">
        <f>_xll.GetPrice(H$2, "MonthlyAverage", "Mid", EOMONTH($A219, 0))</f>
        <v>453</v>
      </c>
      <c r="I219" s="127">
        <f t="shared" si="22"/>
        <v>26.5</v>
      </c>
      <c r="J219" s="151">
        <f>_xll.GetPrice(J$2, "MonthlyAverage", "Mid", EOMONTH($A219, 0))</f>
        <v>453</v>
      </c>
      <c r="K219" s="127">
        <f t="shared" si="23"/>
        <v>0</v>
      </c>
      <c r="L219" s="151" t="str">
        <f>_xll.GetPrice(L$2, "MonthlyAverage", "Mid", EOMONTH($A219, 0))</f>
        <v>#N/A No price available for MonthlyAverage before 30/01/2015</v>
      </c>
    </row>
    <row r="220" spans="1:12" x14ac:dyDescent="0.3">
      <c r="A220" s="124">
        <v>40452</v>
      </c>
      <c r="B220" s="133">
        <f>_xll.GetPrice(B$2, "MonthlyAverage", "Mid", EOMONTH($A220, 0))</f>
        <v>438.13</v>
      </c>
      <c r="C220" s="151" t="str">
        <f>_xll.GetPrice(C$2, "MonthlyAverage", "Mid", EOMONTH($A220, 0))</f>
        <v>#N/A No price available for MonthlyAverage before 29/09/2017</v>
      </c>
      <c r="D220" s="151">
        <f>_xll.GetPrice(D$2, "MonthlyAverage", "Mid", EOMONTH($A220, 0))</f>
        <v>261.25</v>
      </c>
      <c r="E220" s="151">
        <f>_xll.GetPrice(E$2, "MonthlyAverage", "Mid", EOMONTH($A220, 0))</f>
        <v>400.63</v>
      </c>
      <c r="F220" s="151">
        <f>_xll.GetPrice(F$2, "MonthlyAverage", "Mid", EOMONTH($A220, 0))</f>
        <v>416.25</v>
      </c>
      <c r="G220" s="127">
        <f t="shared" si="21"/>
        <v>15.620000000000005</v>
      </c>
      <c r="H220" s="151">
        <f>_xll.GetPrice(H$2, "MonthlyAverage", "Mid", EOMONTH($A220, 0))</f>
        <v>420</v>
      </c>
      <c r="I220" s="127">
        <f t="shared" si="22"/>
        <v>19.370000000000005</v>
      </c>
      <c r="J220" s="151">
        <f>_xll.GetPrice(J$2, "MonthlyAverage", "Mid", EOMONTH($A220, 0))</f>
        <v>420</v>
      </c>
      <c r="K220" s="127">
        <f t="shared" si="23"/>
        <v>0</v>
      </c>
      <c r="L220" s="151" t="str">
        <f>_xll.GetPrice(L$2, "MonthlyAverage", "Mid", EOMONTH($A220, 0))</f>
        <v>#N/A No price available for MonthlyAverage before 30/01/2015</v>
      </c>
    </row>
    <row r="221" spans="1:12" x14ac:dyDescent="0.3">
      <c r="A221" s="124">
        <v>40483</v>
      </c>
      <c r="B221" s="133">
        <f>_xll.GetPrice(B$2, "MonthlyAverage", "Mid", EOMONTH($A221, 0))</f>
        <v>448.75</v>
      </c>
      <c r="C221" s="151" t="str">
        <f>_xll.GetPrice(C$2, "MonthlyAverage", "Mid", EOMONTH($A221, 0))</f>
        <v>#N/A No price available for MonthlyAverage before 29/09/2017</v>
      </c>
      <c r="D221" s="151">
        <f>_xll.GetPrice(D$2, "MonthlyAverage", "Mid", EOMONTH($A221, 0))</f>
        <v>315</v>
      </c>
      <c r="E221" s="151">
        <f>_xll.GetPrice(E$2, "MonthlyAverage", "Mid", EOMONTH($A221, 0))</f>
        <v>425.63</v>
      </c>
      <c r="F221" s="151">
        <f>_xll.GetPrice(F$2, "MonthlyAverage", "Mid", EOMONTH($A221, 0))</f>
        <v>440.63</v>
      </c>
      <c r="G221" s="127">
        <f t="shared" si="21"/>
        <v>15</v>
      </c>
      <c r="H221" s="151">
        <f>_xll.GetPrice(H$2, "MonthlyAverage", "Mid", EOMONTH($A221, 0))</f>
        <v>443.13</v>
      </c>
      <c r="I221" s="127">
        <f t="shared" si="22"/>
        <v>17.5</v>
      </c>
      <c r="J221" s="151">
        <f>_xll.GetPrice(J$2, "MonthlyAverage", "Mid", EOMONTH($A221, 0))</f>
        <v>443.13</v>
      </c>
      <c r="K221" s="127">
        <f t="shared" si="23"/>
        <v>0</v>
      </c>
      <c r="L221" s="151" t="str">
        <f>_xll.GetPrice(L$2, "MonthlyAverage", "Mid", EOMONTH($A221, 0))</f>
        <v>#N/A No price available for MonthlyAverage before 30/01/2015</v>
      </c>
    </row>
    <row r="222" spans="1:12" x14ac:dyDescent="0.3">
      <c r="A222" s="124">
        <v>40513</v>
      </c>
      <c r="B222" s="133">
        <f>_xll.GetPrice(B$2, "MonthlyAverage", "Mid", EOMONTH($A222, 0))</f>
        <v>491.25</v>
      </c>
      <c r="C222" s="151" t="str">
        <f>_xll.GetPrice(C$2, "MonthlyAverage", "Mid", EOMONTH($A222, 0))</f>
        <v>#N/A No price available for MonthlyAverage before 29/09/2017</v>
      </c>
      <c r="D222" s="151">
        <f>_xll.GetPrice(D$2, "MonthlyAverage", "Mid", EOMONTH($A222, 0))</f>
        <v>325</v>
      </c>
      <c r="E222" s="151">
        <f>_xll.GetPrice(E$2, "MonthlyAverage", "Mid", EOMONTH($A222, 0))</f>
        <v>455</v>
      </c>
      <c r="F222" s="151">
        <f>_xll.GetPrice(F$2, "MonthlyAverage", "Mid", EOMONTH($A222, 0))</f>
        <v>475.63</v>
      </c>
      <c r="G222" s="127">
        <f t="shared" si="21"/>
        <v>20.629999999999995</v>
      </c>
      <c r="H222" s="151">
        <f>_xll.GetPrice(H$2, "MonthlyAverage", "Mid", EOMONTH($A222, 0))</f>
        <v>467.5</v>
      </c>
      <c r="I222" s="127">
        <f t="shared" si="22"/>
        <v>12.5</v>
      </c>
      <c r="J222" s="151">
        <f>_xll.GetPrice(J$2, "MonthlyAverage", "Mid", EOMONTH($A222, 0))</f>
        <v>467.5</v>
      </c>
      <c r="K222" s="127">
        <f t="shared" si="23"/>
        <v>0</v>
      </c>
      <c r="L222" s="151" t="str">
        <f>_xll.GetPrice(L$2, "MonthlyAverage", "Mid", EOMONTH($A222, 0))</f>
        <v>#N/A No price available for MonthlyAverage before 30/01/2015</v>
      </c>
    </row>
    <row r="223" spans="1:12" x14ac:dyDescent="0.3">
      <c r="A223" s="124">
        <v>40544</v>
      </c>
      <c r="B223" s="133">
        <f>_xll.GetPrice(B$2, "MonthlyAverage", "Mid", EOMONTH($A223, 0))</f>
        <v>535</v>
      </c>
      <c r="C223" s="151" t="str">
        <f>_xll.GetPrice(C$2, "MonthlyAverage", "Mid", EOMONTH($A223, 0))</f>
        <v>#N/A No price available for MonthlyAverage before 29/09/2017</v>
      </c>
      <c r="D223" s="151">
        <f>_xll.GetPrice(D$2, "MonthlyAverage", "Mid", EOMONTH($A223, 0))</f>
        <v>337.5</v>
      </c>
      <c r="E223" s="151">
        <f>_xll.GetPrice(E$2, "MonthlyAverage", "Mid", EOMONTH($A223, 0))</f>
        <v>497.5</v>
      </c>
      <c r="F223" s="151">
        <f>_xll.GetPrice(F$2, "MonthlyAverage", "Mid", EOMONTH($A223, 0))</f>
        <v>518.75</v>
      </c>
      <c r="G223" s="127">
        <f t="shared" si="21"/>
        <v>21.25</v>
      </c>
      <c r="H223" s="151">
        <f>_xll.GetPrice(H$2, "MonthlyAverage", "Mid", EOMONTH($A223, 0))</f>
        <v>520</v>
      </c>
      <c r="I223" s="127">
        <f t="shared" si="22"/>
        <v>22.5</v>
      </c>
      <c r="J223" s="151">
        <f>_xll.GetPrice(J$2, "MonthlyAverage", "Mid", EOMONTH($A223, 0))</f>
        <v>520</v>
      </c>
      <c r="K223" s="127">
        <f t="shared" si="23"/>
        <v>0</v>
      </c>
      <c r="L223" s="151" t="str">
        <f>_xll.GetPrice(L$2, "MonthlyAverage", "Mid", EOMONTH($A223, 0))</f>
        <v>#N/A No price available for MonthlyAverage before 30/01/2015</v>
      </c>
    </row>
    <row r="224" spans="1:12" x14ac:dyDescent="0.3">
      <c r="A224" s="124">
        <v>40575</v>
      </c>
      <c r="B224" s="133">
        <f>_xll.GetPrice(B$2, "MonthlyAverage", "Mid", EOMONTH($A224, 0))</f>
        <v>537.5</v>
      </c>
      <c r="C224" s="151" t="str">
        <f>_xll.GetPrice(C$2, "MonthlyAverage", "Mid", EOMONTH($A224, 0))</f>
        <v>#N/A No price available for MonthlyAverage before 29/09/2017</v>
      </c>
      <c r="D224" s="151">
        <f>_xll.GetPrice(D$2, "MonthlyAverage", "Mid", EOMONTH($A224, 0))</f>
        <v>358</v>
      </c>
      <c r="E224" s="151">
        <f>_xll.GetPrice(E$2, "MonthlyAverage", "Mid", EOMONTH($A224, 0))</f>
        <v>500</v>
      </c>
      <c r="F224" s="151">
        <f>_xll.GetPrice(F$2, "MonthlyAverage", "Mid", EOMONTH($A224, 0))</f>
        <v>518.5</v>
      </c>
      <c r="G224" s="127">
        <f t="shared" si="21"/>
        <v>18.5</v>
      </c>
      <c r="H224" s="151">
        <f>_xll.GetPrice(H$2, "MonthlyAverage", "Mid", EOMONTH($A224, 0))</f>
        <v>513.75</v>
      </c>
      <c r="I224" s="127">
        <f t="shared" si="22"/>
        <v>13.75</v>
      </c>
      <c r="J224" s="151">
        <f>_xll.GetPrice(J$2, "MonthlyAverage", "Mid", EOMONTH($A224, 0))</f>
        <v>513.75</v>
      </c>
      <c r="K224" s="127">
        <f t="shared" si="23"/>
        <v>0</v>
      </c>
      <c r="L224" s="151" t="str">
        <f>_xll.GetPrice(L$2, "MonthlyAverage", "Mid", EOMONTH($A224, 0))</f>
        <v>#N/A No price available for MonthlyAverage before 30/01/2015</v>
      </c>
    </row>
    <row r="225" spans="1:12" x14ac:dyDescent="0.3">
      <c r="A225" s="124">
        <v>40603</v>
      </c>
      <c r="B225" s="133">
        <f>_xll.GetPrice(B$2, "MonthlyAverage", "Mid", EOMONTH($A225, 0))</f>
        <v>537.5</v>
      </c>
      <c r="C225" s="151" t="str">
        <f>_xll.GetPrice(C$2, "MonthlyAverage", "Mid", EOMONTH($A225, 0))</f>
        <v>#N/A No price available for MonthlyAverage before 29/09/2017</v>
      </c>
      <c r="D225" s="151">
        <f>_xll.GetPrice(D$2, "MonthlyAverage", "Mid", EOMONTH($A225, 0))</f>
        <v>377</v>
      </c>
      <c r="E225" s="151">
        <f>_xll.GetPrice(E$2, "MonthlyAverage", "Mid", EOMONTH($A225, 0))</f>
        <v>495</v>
      </c>
      <c r="F225" s="151">
        <f>_xll.GetPrice(F$2, "MonthlyAverage", "Mid", EOMONTH($A225, 0))</f>
        <v>525.5</v>
      </c>
      <c r="G225" s="127">
        <f t="shared" si="21"/>
        <v>30.5</v>
      </c>
      <c r="H225" s="151">
        <f>_xll.GetPrice(H$2, "MonthlyAverage", "Mid", EOMONTH($A225, 0))</f>
        <v>507.5</v>
      </c>
      <c r="I225" s="127">
        <f t="shared" si="22"/>
        <v>12.5</v>
      </c>
      <c r="J225" s="151">
        <f>_xll.GetPrice(J$2, "MonthlyAverage", "Mid", EOMONTH($A225, 0))</f>
        <v>507.5</v>
      </c>
      <c r="K225" s="127">
        <f t="shared" si="23"/>
        <v>0</v>
      </c>
      <c r="L225" s="151" t="str">
        <f>_xll.GetPrice(L$2, "MonthlyAverage", "Mid", EOMONTH($A225, 0))</f>
        <v>#N/A No price available for MonthlyAverage before 30/01/2015</v>
      </c>
    </row>
    <row r="226" spans="1:12" x14ac:dyDescent="0.3">
      <c r="A226" s="124">
        <v>40634</v>
      </c>
      <c r="B226" s="133">
        <f>_xll.GetPrice(B$2, "MonthlyAverage", "Mid", EOMONTH($A226, 0))</f>
        <v>538.75</v>
      </c>
      <c r="C226" s="151" t="str">
        <f>_xll.GetPrice(C$2, "MonthlyAverage", "Mid", EOMONTH($A226, 0))</f>
        <v>#N/A No price available for MonthlyAverage before 29/09/2017</v>
      </c>
      <c r="D226" s="151">
        <f>_xll.GetPrice(D$2, "MonthlyAverage", "Mid", EOMONTH($A226, 0))</f>
        <v>408.75</v>
      </c>
      <c r="E226" s="151">
        <f>_xll.GetPrice(E$2, "MonthlyAverage", "Mid", EOMONTH($A226, 0))</f>
        <v>509.38</v>
      </c>
      <c r="F226" s="151">
        <f>_xll.GetPrice(F$2, "MonthlyAverage", "Mid", EOMONTH($A226, 0))</f>
        <v>530.63</v>
      </c>
      <c r="G226" s="127">
        <f t="shared" si="21"/>
        <v>21.25</v>
      </c>
      <c r="H226" s="151">
        <f>_xll.GetPrice(H$2, "MonthlyAverage", "Mid", EOMONTH($A226, 0))</f>
        <v>530</v>
      </c>
      <c r="I226" s="127">
        <f t="shared" si="22"/>
        <v>20.620000000000005</v>
      </c>
      <c r="J226" s="151">
        <f>_xll.GetPrice(J$2, "MonthlyAverage", "Mid", EOMONTH($A226, 0))</f>
        <v>530</v>
      </c>
      <c r="K226" s="127">
        <f t="shared" si="23"/>
        <v>0</v>
      </c>
      <c r="L226" s="151" t="str">
        <f>_xll.GetPrice(L$2, "MonthlyAverage", "Mid", EOMONTH($A226, 0))</f>
        <v>#N/A No price available for MonthlyAverage before 30/01/2015</v>
      </c>
    </row>
    <row r="227" spans="1:12" x14ac:dyDescent="0.3">
      <c r="A227" s="124">
        <v>40664</v>
      </c>
      <c r="B227" s="133">
        <f>_xll.GetPrice(B$2, "MonthlyAverage", "Mid", EOMONTH($A227, 0))</f>
        <v>542.5</v>
      </c>
      <c r="C227" s="151" t="str">
        <f>_xll.GetPrice(C$2, "MonthlyAverage", "Mid", EOMONTH($A227, 0))</f>
        <v>#N/A No price available for MonthlyAverage before 29/09/2017</v>
      </c>
      <c r="D227" s="151">
        <f>_xll.GetPrice(D$2, "MonthlyAverage", "Mid", EOMONTH($A227, 0))</f>
        <v>401.25</v>
      </c>
      <c r="E227" s="151">
        <f>_xll.GetPrice(E$2, "MonthlyAverage", "Mid", EOMONTH($A227, 0))</f>
        <v>520</v>
      </c>
      <c r="F227" s="151">
        <f>_xll.GetPrice(F$2, "MonthlyAverage", "Mid", EOMONTH($A227, 0))</f>
        <v>530</v>
      </c>
      <c r="G227" s="127">
        <f t="shared" si="21"/>
        <v>10</v>
      </c>
      <c r="H227" s="151">
        <f>_xll.GetPrice(H$2, "MonthlyAverage", "Mid", EOMONTH($A227, 0))</f>
        <v>537.5</v>
      </c>
      <c r="I227" s="127">
        <f t="shared" si="22"/>
        <v>17.5</v>
      </c>
      <c r="J227" s="151">
        <f>_xll.GetPrice(J$2, "MonthlyAverage", "Mid", EOMONTH($A227, 0))</f>
        <v>537.5</v>
      </c>
      <c r="K227" s="127">
        <f t="shared" si="23"/>
        <v>0</v>
      </c>
      <c r="L227" s="151" t="str">
        <f>_xll.GetPrice(L$2, "MonthlyAverage", "Mid", EOMONTH($A227, 0))</f>
        <v>#N/A No price available for MonthlyAverage before 30/01/2015</v>
      </c>
    </row>
    <row r="228" spans="1:12" x14ac:dyDescent="0.3">
      <c r="A228" s="124">
        <v>40695</v>
      </c>
      <c r="B228" s="133">
        <f>_xll.GetPrice(B$2, "MonthlyAverage", "Mid", EOMONTH($A228, 0))</f>
        <v>547.5</v>
      </c>
      <c r="C228" s="151" t="str">
        <f>_xll.GetPrice(C$2, "MonthlyAverage", "Mid", EOMONTH($A228, 0))</f>
        <v>#N/A No price available for MonthlyAverage before 29/09/2017</v>
      </c>
      <c r="D228" s="151">
        <f>_xll.GetPrice(D$2, "MonthlyAverage", "Mid", EOMONTH($A228, 0))</f>
        <v>394</v>
      </c>
      <c r="E228" s="151">
        <f>_xll.GetPrice(E$2, "MonthlyAverage", "Mid", EOMONTH($A228, 0))</f>
        <v>528</v>
      </c>
      <c r="F228" s="151">
        <f>_xll.GetPrice(F$2, "MonthlyAverage", "Mid", EOMONTH($A228, 0))</f>
        <v>529.5</v>
      </c>
      <c r="G228" s="127">
        <f t="shared" si="21"/>
        <v>1.5</v>
      </c>
      <c r="H228" s="151">
        <f>_xll.GetPrice(H$2, "MonthlyAverage", "Mid", EOMONTH($A228, 0))</f>
        <v>545</v>
      </c>
      <c r="I228" s="127">
        <f t="shared" si="22"/>
        <v>17</v>
      </c>
      <c r="J228" s="151">
        <f>_xll.GetPrice(J$2, "MonthlyAverage", "Mid", EOMONTH($A228, 0))</f>
        <v>545</v>
      </c>
      <c r="K228" s="127">
        <f t="shared" si="23"/>
        <v>0</v>
      </c>
      <c r="L228" s="151" t="str">
        <f>_xll.GetPrice(L$2, "MonthlyAverage", "Mid", EOMONTH($A228, 0))</f>
        <v>#N/A No price available for MonthlyAverage before 30/01/2015</v>
      </c>
    </row>
    <row r="229" spans="1:12" x14ac:dyDescent="0.3">
      <c r="A229" s="124">
        <v>40725</v>
      </c>
      <c r="B229" s="133">
        <f>_xll.GetPrice(B$2, "MonthlyAverage", "Mid", EOMONTH($A229, 0))</f>
        <v>547.5</v>
      </c>
      <c r="C229" s="151" t="str">
        <f>_xll.GetPrice(C$2, "MonthlyAverage", "Mid", EOMONTH($A229, 0))</f>
        <v>#N/A No price available for MonthlyAverage before 29/09/2017</v>
      </c>
      <c r="D229" s="151">
        <f>_xll.GetPrice(D$2, "MonthlyAverage", "Mid", EOMONTH($A229, 0))</f>
        <v>384</v>
      </c>
      <c r="E229" s="151">
        <f>_xll.GetPrice(E$2, "MonthlyAverage", "Mid", EOMONTH($A229, 0))</f>
        <v>518.5</v>
      </c>
      <c r="F229" s="151">
        <f>_xll.GetPrice(F$2, "MonthlyAverage", "Mid", EOMONTH($A229, 0))</f>
        <v>527.5</v>
      </c>
      <c r="G229" s="127">
        <f t="shared" si="21"/>
        <v>9</v>
      </c>
      <c r="H229" s="151">
        <f>_xll.GetPrice(H$2, "MonthlyAverage", "Mid", EOMONTH($A229, 0))</f>
        <v>542.5</v>
      </c>
      <c r="I229" s="127">
        <f t="shared" si="22"/>
        <v>24</v>
      </c>
      <c r="J229" s="151">
        <f>_xll.GetPrice(J$2, "MonthlyAverage", "Mid", EOMONTH($A229, 0))</f>
        <v>542.5</v>
      </c>
      <c r="K229" s="127">
        <f t="shared" si="23"/>
        <v>0</v>
      </c>
      <c r="L229" s="151" t="str">
        <f>_xll.GetPrice(L$2, "MonthlyAverage", "Mid", EOMONTH($A229, 0))</f>
        <v>#N/A No price available for MonthlyAverage before 30/01/2015</v>
      </c>
    </row>
    <row r="230" spans="1:12" x14ac:dyDescent="0.3">
      <c r="A230" s="124">
        <v>40756</v>
      </c>
      <c r="B230" s="133">
        <f>_xll.GetPrice(B$2, "MonthlyAverage", "Mid", EOMONTH($A230, 0))</f>
        <v>542.5</v>
      </c>
      <c r="C230" s="151" t="str">
        <f>_xll.GetPrice(C$2, "MonthlyAverage", "Mid", EOMONTH($A230, 0))</f>
        <v>#N/A No price available for MonthlyAverage before 29/09/2017</v>
      </c>
      <c r="D230" s="151">
        <f>_xll.GetPrice(D$2, "MonthlyAverage", "Mid", EOMONTH($A230, 0))</f>
        <v>382.5</v>
      </c>
      <c r="E230" s="151">
        <f>_xll.GetPrice(E$2, "MonthlyAverage", "Mid", EOMONTH($A230, 0))</f>
        <v>506.25</v>
      </c>
      <c r="F230" s="151">
        <f>_xll.GetPrice(F$2, "MonthlyAverage", "Mid", EOMONTH($A230, 0))</f>
        <v>518.13</v>
      </c>
      <c r="G230" s="127">
        <f t="shared" si="21"/>
        <v>11.879999999999995</v>
      </c>
      <c r="H230" s="151">
        <f>_xll.GetPrice(H$2, "MonthlyAverage", "Mid", EOMONTH($A230, 0))</f>
        <v>535.63</v>
      </c>
      <c r="I230" s="127">
        <f t="shared" si="22"/>
        <v>29.379999999999995</v>
      </c>
      <c r="J230" s="151">
        <f>_xll.GetPrice(J$2, "MonthlyAverage", "Mid", EOMONTH($A230, 0))</f>
        <v>535.63</v>
      </c>
      <c r="K230" s="127">
        <f t="shared" si="23"/>
        <v>0</v>
      </c>
      <c r="L230" s="151" t="str">
        <f>_xll.GetPrice(L$2, "MonthlyAverage", "Mid", EOMONTH($A230, 0))</f>
        <v>#N/A No price available for MonthlyAverage before 30/01/2015</v>
      </c>
    </row>
    <row r="231" spans="1:12" x14ac:dyDescent="0.3">
      <c r="A231" s="124">
        <v>40787</v>
      </c>
      <c r="B231" s="133">
        <f>_xll.GetPrice(B$2, "MonthlyAverage", "Mid", EOMONTH($A231, 0))</f>
        <v>526.5</v>
      </c>
      <c r="C231" s="151" t="str">
        <f>_xll.GetPrice(C$2, "MonthlyAverage", "Mid", EOMONTH($A231, 0))</f>
        <v>#N/A No price available for MonthlyAverage before 29/09/2017</v>
      </c>
      <c r="D231" s="151">
        <f>_xll.GetPrice(D$2, "MonthlyAverage", "Mid", EOMONTH($A231, 0))</f>
        <v>391</v>
      </c>
      <c r="E231" s="151">
        <f>_xll.GetPrice(E$2, "MonthlyAverage", "Mid", EOMONTH($A231, 0))</f>
        <v>495.5</v>
      </c>
      <c r="F231" s="151">
        <f>_xll.GetPrice(F$2, "MonthlyAverage", "Mid", EOMONTH($A231, 0))</f>
        <v>502.5</v>
      </c>
      <c r="G231" s="127">
        <f t="shared" si="21"/>
        <v>7</v>
      </c>
      <c r="H231" s="151">
        <f>_xll.GetPrice(H$2, "MonthlyAverage", "Mid", EOMONTH($A231, 0))</f>
        <v>514.5</v>
      </c>
      <c r="I231" s="127">
        <f t="shared" si="22"/>
        <v>19</v>
      </c>
      <c r="J231" s="151">
        <f>_xll.GetPrice(J$2, "MonthlyAverage", "Mid", EOMONTH($A231, 0))</f>
        <v>514.5</v>
      </c>
      <c r="K231" s="127">
        <f t="shared" si="23"/>
        <v>0</v>
      </c>
      <c r="L231" s="151" t="str">
        <f>_xll.GetPrice(L$2, "MonthlyAverage", "Mid", EOMONTH($A231, 0))</f>
        <v>#N/A No price available for MonthlyAverage before 30/01/2015</v>
      </c>
    </row>
    <row r="232" spans="1:12" x14ac:dyDescent="0.3">
      <c r="A232" s="124">
        <v>40817</v>
      </c>
      <c r="B232" s="133">
        <f>_xll.GetPrice(B$2, "MonthlyAverage", "Mid", EOMONTH($A232, 0))</f>
        <v>500</v>
      </c>
      <c r="C232" s="151" t="str">
        <f>_xll.GetPrice(C$2, "MonthlyAverage", "Mid", EOMONTH($A232, 0))</f>
        <v>#N/A No price available for MonthlyAverage before 29/09/2017</v>
      </c>
      <c r="D232" s="151">
        <f>_xll.GetPrice(D$2, "MonthlyAverage", "Mid", EOMONTH($A232, 0))</f>
        <v>361.25</v>
      </c>
      <c r="E232" s="151">
        <f>_xll.GetPrice(E$2, "MonthlyAverage", "Mid", EOMONTH($A232, 0))</f>
        <v>465</v>
      </c>
      <c r="F232" s="151">
        <f>_xll.GetPrice(F$2, "MonthlyAverage", "Mid", EOMONTH($A232, 0))</f>
        <v>490.63</v>
      </c>
      <c r="G232" s="127">
        <f t="shared" si="21"/>
        <v>25.629999999999995</v>
      </c>
      <c r="H232" s="151">
        <f>_xll.GetPrice(H$2, "MonthlyAverage", "Mid", EOMONTH($A232, 0))</f>
        <v>477.5</v>
      </c>
      <c r="I232" s="127">
        <f t="shared" si="22"/>
        <v>12.5</v>
      </c>
      <c r="J232" s="151">
        <f>_xll.GetPrice(J$2, "MonthlyAverage", "Mid", EOMONTH($A232, 0))</f>
        <v>477.5</v>
      </c>
      <c r="K232" s="127">
        <f t="shared" si="23"/>
        <v>0</v>
      </c>
      <c r="L232" s="151" t="str">
        <f>_xll.GetPrice(L$2, "MonthlyAverage", "Mid", EOMONTH($A232, 0))</f>
        <v>#N/A No price available for MonthlyAverage before 30/01/2015</v>
      </c>
    </row>
    <row r="233" spans="1:12" x14ac:dyDescent="0.3">
      <c r="A233" s="124">
        <v>40848</v>
      </c>
      <c r="B233" s="133">
        <f>_xll.GetPrice(B$2, "MonthlyAverage", "Mid", EOMONTH($A233, 0))</f>
        <v>449.38</v>
      </c>
      <c r="C233" s="151" t="str">
        <f>_xll.GetPrice(C$2, "MonthlyAverage", "Mid", EOMONTH($A233, 0))</f>
        <v>#N/A No price available for MonthlyAverage before 29/09/2017</v>
      </c>
      <c r="D233" s="151">
        <f>_xll.GetPrice(D$2, "MonthlyAverage", "Mid", EOMONTH($A233, 0))</f>
        <v>337.5</v>
      </c>
      <c r="E233" s="151">
        <f>_xll.GetPrice(E$2, "MonthlyAverage", "Mid", EOMONTH($A233, 0))</f>
        <v>445</v>
      </c>
      <c r="F233" s="151">
        <f>_xll.GetPrice(F$2, "MonthlyAverage", "Mid", EOMONTH($A233, 0))</f>
        <v>452.5</v>
      </c>
      <c r="G233" s="127">
        <f t="shared" si="21"/>
        <v>7.5</v>
      </c>
      <c r="H233" s="151">
        <f>_xll.GetPrice(H$2, "MonthlyAverage", "Mid", EOMONTH($A233, 0))</f>
        <v>436.88</v>
      </c>
      <c r="I233" s="127">
        <f t="shared" si="22"/>
        <v>-8.1200000000000045</v>
      </c>
      <c r="J233" s="151">
        <f>_xll.GetPrice(J$2, "MonthlyAverage", "Mid", EOMONTH($A233, 0))</f>
        <v>436.88</v>
      </c>
      <c r="K233" s="127">
        <f t="shared" si="23"/>
        <v>0</v>
      </c>
      <c r="L233" s="151" t="str">
        <f>_xll.GetPrice(L$2, "MonthlyAverage", "Mid", EOMONTH($A233, 0))</f>
        <v>#N/A No price available for MonthlyAverage before 30/01/2015</v>
      </c>
    </row>
    <row r="234" spans="1:12" x14ac:dyDescent="0.3">
      <c r="A234" s="124">
        <v>40878</v>
      </c>
      <c r="B234" s="133">
        <f>_xll.GetPrice(B$2, "MonthlyAverage", "Mid", EOMONTH($A234, 0))</f>
        <v>445</v>
      </c>
      <c r="C234" s="151" t="str">
        <f>_xll.GetPrice(C$2, "MonthlyAverage", "Mid", EOMONTH($A234, 0))</f>
        <v>#N/A No price available for MonthlyAverage before 29/09/2017</v>
      </c>
      <c r="D234" s="151">
        <f>_xll.GetPrice(D$2, "MonthlyAverage", "Mid", EOMONTH($A234, 0))</f>
        <v>332.5</v>
      </c>
      <c r="E234" s="151">
        <f>_xll.GetPrice(E$2, "MonthlyAverage", "Mid", EOMONTH($A234, 0))</f>
        <v>446.88</v>
      </c>
      <c r="F234" s="151">
        <f>_xll.GetPrice(F$2, "MonthlyAverage", "Mid", EOMONTH($A234, 0))</f>
        <v>458.75</v>
      </c>
      <c r="G234" s="127">
        <f t="shared" si="21"/>
        <v>11.870000000000005</v>
      </c>
      <c r="H234" s="151">
        <f>_xll.GetPrice(H$2, "MonthlyAverage", "Mid", EOMONTH($A234, 0))</f>
        <v>446.88</v>
      </c>
      <c r="I234" s="127">
        <f t="shared" si="22"/>
        <v>0</v>
      </c>
      <c r="J234" s="151">
        <f>_xll.GetPrice(J$2, "MonthlyAverage", "Mid", EOMONTH($A234, 0))</f>
        <v>446.88</v>
      </c>
      <c r="K234" s="127">
        <f t="shared" si="23"/>
        <v>0</v>
      </c>
      <c r="L234" s="151" t="str">
        <f>_xll.GetPrice(L$2, "MonthlyAverage", "Mid", EOMONTH($A234, 0))</f>
        <v>#N/A No price available for MonthlyAverage before 30/01/2015</v>
      </c>
    </row>
    <row r="235" spans="1:12" x14ac:dyDescent="0.3">
      <c r="A235" s="124">
        <v>40909</v>
      </c>
      <c r="B235" s="133">
        <f>_xll.GetPrice(B$2, "MonthlyAverage", "Mid", EOMONTH($A235, 0))</f>
        <v>471.25</v>
      </c>
      <c r="C235" s="151" t="str">
        <f>_xll.GetPrice(C$2, "MonthlyAverage", "Mid", EOMONTH($A235, 0))</f>
        <v>#N/A No price available for MonthlyAverage before 29/09/2017</v>
      </c>
      <c r="D235" s="151">
        <f>_xll.GetPrice(D$2, "MonthlyAverage", "Mid", EOMONTH($A235, 0))</f>
        <v>338.75</v>
      </c>
      <c r="E235" s="151">
        <f>_xll.GetPrice(E$2, "MonthlyAverage", "Mid", EOMONTH($A235, 0))</f>
        <v>461.25</v>
      </c>
      <c r="F235" s="151">
        <f>_xll.GetPrice(F$2, "MonthlyAverage", "Mid", EOMONTH($A235, 0))</f>
        <v>482.5</v>
      </c>
      <c r="G235" s="127">
        <f t="shared" si="21"/>
        <v>21.25</v>
      </c>
      <c r="H235" s="151">
        <f>_xll.GetPrice(H$2, "MonthlyAverage", "Mid", EOMONTH($A235, 0))</f>
        <v>472.5</v>
      </c>
      <c r="I235" s="127">
        <f t="shared" si="22"/>
        <v>11.25</v>
      </c>
      <c r="J235" s="151">
        <f>_xll.GetPrice(J$2, "MonthlyAverage", "Mid", EOMONTH($A235, 0))</f>
        <v>472.5</v>
      </c>
      <c r="K235" s="127">
        <f t="shared" si="23"/>
        <v>0</v>
      </c>
      <c r="L235" s="151" t="str">
        <f>_xll.GetPrice(L$2, "MonthlyAverage", "Mid", EOMONTH($A235, 0))</f>
        <v>#N/A No price available for MonthlyAverage before 30/01/2015</v>
      </c>
    </row>
    <row r="236" spans="1:12" x14ac:dyDescent="0.3">
      <c r="A236" s="124">
        <v>40940</v>
      </c>
      <c r="B236" s="133">
        <f>_xll.GetPrice(B$2, "MonthlyAverage", "Mid", EOMONTH($A236, 0))</f>
        <v>475</v>
      </c>
      <c r="C236" s="151" t="str">
        <f>_xll.GetPrice(C$2, "MonthlyAverage", "Mid", EOMONTH($A236, 0))</f>
        <v>#N/A No price available for MonthlyAverage before 29/09/2017</v>
      </c>
      <c r="D236" s="151">
        <f>_xll.GetPrice(D$2, "MonthlyAverage", "Mid", EOMONTH($A236, 0))</f>
        <v>341.25</v>
      </c>
      <c r="E236" s="151">
        <f>_xll.GetPrice(E$2, "MonthlyAverage", "Mid", EOMONTH($A236, 0))</f>
        <v>447.5</v>
      </c>
      <c r="F236" s="151">
        <f>_xll.GetPrice(F$2, "MonthlyAverage", "Mid", EOMONTH($A236, 0))</f>
        <v>463.75</v>
      </c>
      <c r="G236" s="127">
        <f t="shared" si="21"/>
        <v>16.25</v>
      </c>
      <c r="H236" s="151">
        <f>_xll.GetPrice(H$2, "MonthlyAverage", "Mid", EOMONTH($A236, 0))</f>
        <v>459.25</v>
      </c>
      <c r="I236" s="127">
        <f t="shared" si="22"/>
        <v>11.75</v>
      </c>
      <c r="J236" s="151">
        <f>_xll.GetPrice(J$2, "MonthlyAverage", "Mid", EOMONTH($A236, 0))</f>
        <v>459.25</v>
      </c>
      <c r="K236" s="127">
        <f t="shared" si="23"/>
        <v>0</v>
      </c>
      <c r="L236" s="151" t="str">
        <f>_xll.GetPrice(L$2, "MonthlyAverage", "Mid", EOMONTH($A236, 0))</f>
        <v>#N/A No price available for MonthlyAverage before 30/01/2015</v>
      </c>
    </row>
    <row r="237" spans="1:12" x14ac:dyDescent="0.3">
      <c r="A237" s="124">
        <v>40969</v>
      </c>
      <c r="B237" s="133">
        <f>_xll.GetPrice(B$2, "MonthlyAverage", "Mid", EOMONTH($A237, 0))</f>
        <v>483</v>
      </c>
      <c r="C237" s="151" t="str">
        <f>_xll.GetPrice(C$2, "MonthlyAverage", "Mid", EOMONTH($A237, 0))</f>
        <v>#N/A No price available for MonthlyAverage before 29/09/2017</v>
      </c>
      <c r="D237" s="151">
        <f>_xll.GetPrice(D$2, "MonthlyAverage", "Mid", EOMONTH($A237, 0))</f>
        <v>348</v>
      </c>
      <c r="E237" s="151">
        <f>_xll.GetPrice(E$2, "MonthlyAverage", "Mid", EOMONTH($A237, 0))</f>
        <v>456.5</v>
      </c>
      <c r="F237" s="151">
        <f>_xll.GetPrice(F$2, "MonthlyAverage", "Mid", EOMONTH($A237, 0))</f>
        <v>465.5</v>
      </c>
      <c r="G237" s="127">
        <f t="shared" si="21"/>
        <v>9</v>
      </c>
      <c r="H237" s="151">
        <f>_xll.GetPrice(H$2, "MonthlyAverage", "Mid", EOMONTH($A237, 0))</f>
        <v>473.1</v>
      </c>
      <c r="I237" s="127">
        <f t="shared" si="22"/>
        <v>16.600000000000023</v>
      </c>
      <c r="J237" s="151">
        <f>_xll.GetPrice(J$2, "MonthlyAverage", "Mid", EOMONTH($A237, 0))</f>
        <v>473.1</v>
      </c>
      <c r="K237" s="127">
        <f t="shared" si="23"/>
        <v>0</v>
      </c>
      <c r="L237" s="151" t="str">
        <f>_xll.GetPrice(L$2, "MonthlyAverage", "Mid", EOMONTH($A237, 0))</f>
        <v>#N/A No price available for MonthlyAverage before 30/01/2015</v>
      </c>
    </row>
    <row r="238" spans="1:12" x14ac:dyDescent="0.3">
      <c r="A238" s="124">
        <v>41000</v>
      </c>
      <c r="B238" s="133">
        <f>_xll.GetPrice(B$2, "MonthlyAverage", "Mid", EOMONTH($A238, 0))</f>
        <v>486.25</v>
      </c>
      <c r="C238" s="151" t="str">
        <f>_xll.GetPrice(C$2, "MonthlyAverage", "Mid", EOMONTH($A238, 0))</f>
        <v>#N/A No price available for MonthlyAverage before 29/09/2017</v>
      </c>
      <c r="D238" s="151">
        <f>_xll.GetPrice(D$2, "MonthlyAverage", "Mid", EOMONTH($A238, 0))</f>
        <v>345.63</v>
      </c>
      <c r="E238" s="151">
        <f>_xll.GetPrice(E$2, "MonthlyAverage", "Mid", EOMONTH($A238, 0))</f>
        <v>465</v>
      </c>
      <c r="F238" s="151">
        <f>_xll.GetPrice(F$2, "MonthlyAverage", "Mid", EOMONTH($A238, 0))</f>
        <v>470</v>
      </c>
      <c r="G238" s="127">
        <f t="shared" si="21"/>
        <v>5</v>
      </c>
      <c r="H238" s="151">
        <f>_xll.GetPrice(H$2, "MonthlyAverage", "Mid", EOMONTH($A238, 0))</f>
        <v>461.88</v>
      </c>
      <c r="I238" s="127">
        <f t="shared" si="22"/>
        <v>-3.1200000000000045</v>
      </c>
      <c r="J238" s="151">
        <f>_xll.GetPrice(J$2, "MonthlyAverage", "Mid", EOMONTH($A238, 0))</f>
        <v>472.5</v>
      </c>
      <c r="K238" s="127">
        <f t="shared" si="23"/>
        <v>10.620000000000005</v>
      </c>
      <c r="L238" s="151" t="str">
        <f>_xll.GetPrice(L$2, "MonthlyAverage", "Mid", EOMONTH($A238, 0))</f>
        <v>#N/A No price available for MonthlyAverage before 30/01/2015</v>
      </c>
    </row>
    <row r="239" spans="1:12" x14ac:dyDescent="0.3">
      <c r="A239" s="124">
        <v>41030</v>
      </c>
      <c r="B239" s="133">
        <f>_xll.GetPrice(B$2, "MonthlyAverage", "Mid", EOMONTH($A239, 0))</f>
        <v>477</v>
      </c>
      <c r="C239" s="151" t="str">
        <f>_xll.GetPrice(C$2, "MonthlyAverage", "Mid", EOMONTH($A239, 0))</f>
        <v>#N/A No price available for MonthlyAverage before 29/09/2017</v>
      </c>
      <c r="D239" s="151">
        <f>_xll.GetPrice(D$2, "MonthlyAverage", "Mid", EOMONTH($A239, 0))</f>
        <v>328</v>
      </c>
      <c r="E239" s="151">
        <f>_xll.GetPrice(E$2, "MonthlyAverage", "Mid", EOMONTH($A239, 0))</f>
        <v>448.5</v>
      </c>
      <c r="F239" s="151">
        <f>_xll.GetPrice(F$2, "MonthlyAverage", "Mid", EOMONTH($A239, 0))</f>
        <v>454.5</v>
      </c>
      <c r="G239" s="127">
        <f t="shared" si="21"/>
        <v>6</v>
      </c>
      <c r="H239" s="151">
        <f>_xll.GetPrice(H$2, "MonthlyAverage", "Mid", EOMONTH($A239, 0))</f>
        <v>444.5</v>
      </c>
      <c r="I239" s="127">
        <f t="shared" si="22"/>
        <v>-4</v>
      </c>
      <c r="J239" s="151">
        <f>_xll.GetPrice(J$2, "MonthlyAverage", "Mid", EOMONTH($A239, 0))</f>
        <v>478.5</v>
      </c>
      <c r="K239" s="127">
        <f t="shared" si="23"/>
        <v>34</v>
      </c>
      <c r="L239" s="151" t="str">
        <f>_xll.GetPrice(L$2, "MonthlyAverage", "Mid", EOMONTH($A239, 0))</f>
        <v>#N/A No price available for MonthlyAverage before 30/01/2015</v>
      </c>
    </row>
    <row r="240" spans="1:12" x14ac:dyDescent="0.3">
      <c r="A240" s="124">
        <v>41061</v>
      </c>
      <c r="B240" s="133">
        <f>_xll.GetPrice(B$2, "MonthlyAverage", "Mid", EOMONTH($A240, 0))</f>
        <v>433.13</v>
      </c>
      <c r="C240" s="151" t="str">
        <f>_xll.GetPrice(C$2, "MonthlyAverage", "Mid", EOMONTH($A240, 0))</f>
        <v>#N/A No price available for MonthlyAverage before 29/09/2017</v>
      </c>
      <c r="D240" s="151">
        <f>_xll.GetPrice(D$2, "MonthlyAverage", "Mid", EOMONTH($A240, 0))</f>
        <v>320</v>
      </c>
      <c r="E240" s="151">
        <f>_xll.GetPrice(E$2, "MonthlyAverage", "Mid", EOMONTH($A240, 0))</f>
        <v>428.75</v>
      </c>
      <c r="F240" s="151">
        <f>_xll.GetPrice(F$2, "MonthlyAverage", "Mid", EOMONTH($A240, 0))</f>
        <v>438.13</v>
      </c>
      <c r="G240" s="127">
        <f t="shared" si="21"/>
        <v>9.3799999999999955</v>
      </c>
      <c r="H240" s="151">
        <f>_xll.GetPrice(H$2, "MonthlyAverage", "Mid", EOMONTH($A240, 0))</f>
        <v>425</v>
      </c>
      <c r="I240" s="127">
        <f t="shared" si="22"/>
        <v>-3.75</v>
      </c>
      <c r="J240" s="151">
        <f>_xll.GetPrice(J$2, "MonthlyAverage", "Mid", EOMONTH($A240, 0))</f>
        <v>444.38</v>
      </c>
      <c r="K240" s="127">
        <f t="shared" si="23"/>
        <v>19.379999999999995</v>
      </c>
      <c r="L240" s="151" t="str">
        <f>_xll.GetPrice(L$2, "MonthlyAverage", "Mid", EOMONTH($A240, 0))</f>
        <v>#N/A No price available for MonthlyAverage before 30/01/2015</v>
      </c>
    </row>
    <row r="241" spans="1:12" x14ac:dyDescent="0.3">
      <c r="A241" s="124">
        <v>41091</v>
      </c>
      <c r="B241" s="133">
        <f>_xll.GetPrice(B$2, "MonthlyAverage", "Mid", EOMONTH($A241, 0))</f>
        <v>416.25</v>
      </c>
      <c r="C241" s="151" t="str">
        <f>_xll.GetPrice(C$2, "MonthlyAverage", "Mid", EOMONTH($A241, 0))</f>
        <v>#N/A No price available for MonthlyAverage before 29/09/2017</v>
      </c>
      <c r="D241" s="151">
        <f>_xll.GetPrice(D$2, "MonthlyAverage", "Mid", EOMONTH($A241, 0))</f>
        <v>305</v>
      </c>
      <c r="E241" s="151">
        <f>_xll.GetPrice(E$2, "MonthlyAverage", "Mid", EOMONTH($A241, 0))</f>
        <v>413.75</v>
      </c>
      <c r="F241" s="151">
        <f>_xll.GetPrice(F$2, "MonthlyAverage", "Mid", EOMONTH($A241, 0))</f>
        <v>406.88</v>
      </c>
      <c r="G241" s="127">
        <f t="shared" si="21"/>
        <v>-6.8700000000000045</v>
      </c>
      <c r="H241" s="151">
        <f>_xll.GetPrice(H$2, "MonthlyAverage", "Mid", EOMONTH($A241, 0))</f>
        <v>375.63</v>
      </c>
      <c r="I241" s="127">
        <f t="shared" si="22"/>
        <v>-38.120000000000005</v>
      </c>
      <c r="J241" s="151">
        <f>_xll.GetPrice(J$2, "MonthlyAverage", "Mid", EOMONTH($A241, 0))</f>
        <v>415</v>
      </c>
      <c r="K241" s="127">
        <f t="shared" si="23"/>
        <v>39.370000000000005</v>
      </c>
      <c r="L241" s="151" t="str">
        <f>_xll.GetPrice(L$2, "MonthlyAverage", "Mid", EOMONTH($A241, 0))</f>
        <v>#N/A No price available for MonthlyAverage before 30/01/2015</v>
      </c>
    </row>
    <row r="242" spans="1:12" x14ac:dyDescent="0.3">
      <c r="A242" s="124">
        <v>41122</v>
      </c>
      <c r="B242" s="133">
        <f>_xll.GetPrice(B$2, "MonthlyAverage", "Mid", EOMONTH($A242, 0))</f>
        <v>426.5</v>
      </c>
      <c r="C242" s="151" t="str">
        <f>_xll.GetPrice(C$2, "MonthlyAverage", "Mid", EOMONTH($A242, 0))</f>
        <v>#N/A No price available for MonthlyAverage before 29/09/2017</v>
      </c>
      <c r="D242" s="151">
        <f>_xll.GetPrice(D$2, "MonthlyAverage", "Mid", EOMONTH($A242, 0))</f>
        <v>310</v>
      </c>
      <c r="E242" s="151">
        <f>_xll.GetPrice(E$2, "MonthlyAverage", "Mid", EOMONTH($A242, 0))</f>
        <v>404</v>
      </c>
      <c r="F242" s="151">
        <f>_xll.GetPrice(F$2, "MonthlyAverage", "Mid", EOMONTH($A242, 0))</f>
        <v>415</v>
      </c>
      <c r="G242" s="127">
        <f t="shared" si="21"/>
        <v>11</v>
      </c>
      <c r="H242" s="151">
        <f>_xll.GetPrice(H$2, "MonthlyAverage", "Mid", EOMONTH($A242, 0))</f>
        <v>379.5</v>
      </c>
      <c r="I242" s="127">
        <f t="shared" si="22"/>
        <v>-24.5</v>
      </c>
      <c r="J242" s="151">
        <f>_xll.GetPrice(J$2, "MonthlyAverage", "Mid", EOMONTH($A242, 0))</f>
        <v>434</v>
      </c>
      <c r="K242" s="127">
        <f t="shared" si="23"/>
        <v>54.5</v>
      </c>
      <c r="L242" s="151" t="str">
        <f>_xll.GetPrice(L$2, "MonthlyAverage", "Mid", EOMONTH($A242, 0))</f>
        <v>#N/A No price available for MonthlyAverage before 30/01/2015</v>
      </c>
    </row>
    <row r="243" spans="1:12" x14ac:dyDescent="0.3">
      <c r="A243" s="124">
        <v>41153</v>
      </c>
      <c r="B243" s="133">
        <f>_xll.GetPrice(B$2, "MonthlyAverage", "Mid", EOMONTH($A243, 0))</f>
        <v>411.25</v>
      </c>
      <c r="C243" s="151" t="str">
        <f>_xll.GetPrice(C$2, "MonthlyAverage", "Mid", EOMONTH($A243, 0))</f>
        <v>#N/A No price available for MonthlyAverage before 29/09/2017</v>
      </c>
      <c r="D243" s="151">
        <f>_xll.GetPrice(D$2, "MonthlyAverage", "Mid", EOMONTH($A243, 0))</f>
        <v>297.5</v>
      </c>
      <c r="E243" s="151">
        <f>_xll.GetPrice(E$2, "MonthlyAverage", "Mid", EOMONTH($A243, 0))</f>
        <v>391.88</v>
      </c>
      <c r="F243" s="151">
        <f>_xll.GetPrice(F$2, "MonthlyAverage", "Mid", EOMONTH($A243, 0))</f>
        <v>406.88</v>
      </c>
      <c r="G243" s="127">
        <f t="shared" si="21"/>
        <v>15</v>
      </c>
      <c r="H243" s="151">
        <f>_xll.GetPrice(H$2, "MonthlyAverage", "Mid", EOMONTH($A243, 0))</f>
        <v>381.88</v>
      </c>
      <c r="I243" s="127">
        <f t="shared" si="22"/>
        <v>-10</v>
      </c>
      <c r="J243" s="151">
        <f>_xll.GetPrice(J$2, "MonthlyAverage", "Mid", EOMONTH($A243, 0))</f>
        <v>427.5</v>
      </c>
      <c r="K243" s="127">
        <f t="shared" si="23"/>
        <v>45.620000000000005</v>
      </c>
      <c r="L243" s="151" t="str">
        <f>_xll.GetPrice(L$2, "MonthlyAverage", "Mid", EOMONTH($A243, 0))</f>
        <v>#N/A No price available for MonthlyAverage before 30/01/2015</v>
      </c>
    </row>
    <row r="244" spans="1:12" x14ac:dyDescent="0.3">
      <c r="A244" s="124">
        <v>41183</v>
      </c>
      <c r="B244" s="133">
        <f>_xll.GetPrice(B$2, "MonthlyAverage", "Mid", EOMONTH($A244, 0))</f>
        <v>391.88</v>
      </c>
      <c r="C244" s="151" t="str">
        <f>_xll.GetPrice(C$2, "MonthlyAverage", "Mid", EOMONTH($A244, 0))</f>
        <v>#N/A No price available for MonthlyAverage before 29/09/2017</v>
      </c>
      <c r="D244" s="151">
        <f>_xll.GetPrice(D$2, "MonthlyAverage", "Mid", EOMONTH($A244, 0))</f>
        <v>275.63</v>
      </c>
      <c r="E244" s="151">
        <f>_xll.GetPrice(E$2, "MonthlyAverage", "Mid", EOMONTH($A244, 0))</f>
        <v>355</v>
      </c>
      <c r="F244" s="151">
        <f>_xll.GetPrice(F$2, "MonthlyAverage", "Mid", EOMONTH($A244, 0))</f>
        <v>383.13</v>
      </c>
      <c r="G244" s="127">
        <f t="shared" si="21"/>
        <v>28.129999999999995</v>
      </c>
      <c r="H244" s="151">
        <f>_xll.GetPrice(H$2, "MonthlyAverage", "Mid", EOMONTH($A244, 0))</f>
        <v>354.38</v>
      </c>
      <c r="I244" s="127">
        <f t="shared" si="22"/>
        <v>-0.62000000000000455</v>
      </c>
      <c r="J244" s="151">
        <f>_xll.GetPrice(J$2, "MonthlyAverage", "Mid", EOMONTH($A244, 0))</f>
        <v>389.38</v>
      </c>
      <c r="K244" s="127">
        <f t="shared" si="23"/>
        <v>35</v>
      </c>
      <c r="L244" s="151" t="str">
        <f>_xll.GetPrice(L$2, "MonthlyAverage", "Mid", EOMONTH($A244, 0))</f>
        <v>#N/A No price available for MonthlyAverage before 30/01/2015</v>
      </c>
    </row>
    <row r="245" spans="1:12" x14ac:dyDescent="0.3">
      <c r="A245" s="124">
        <v>41214</v>
      </c>
      <c r="B245" s="133">
        <f>_xll.GetPrice(B$2, "MonthlyAverage", "Mid", EOMONTH($A245, 0))</f>
        <v>399</v>
      </c>
      <c r="C245" s="151" t="str">
        <f>_xll.GetPrice(C$2, "MonthlyAverage", "Mid", EOMONTH($A245, 0))</f>
        <v>#N/A No price available for MonthlyAverage before 29/09/2017</v>
      </c>
      <c r="D245" s="151">
        <f>_xll.GetPrice(D$2, "MonthlyAverage", "Mid", EOMONTH($A245, 0))</f>
        <v>287</v>
      </c>
      <c r="E245" s="151">
        <f>_xll.GetPrice(E$2, "MonthlyAverage", "Mid", EOMONTH($A245, 0))</f>
        <v>363.5</v>
      </c>
      <c r="F245" s="151">
        <f>_xll.GetPrice(F$2, "MonthlyAverage", "Mid", EOMONTH($A245, 0))</f>
        <v>396.5</v>
      </c>
      <c r="G245" s="127">
        <f t="shared" si="21"/>
        <v>33</v>
      </c>
      <c r="H245" s="151">
        <f>_xll.GetPrice(H$2, "MonthlyAverage", "Mid", EOMONTH($A245, 0))</f>
        <v>365.5</v>
      </c>
      <c r="I245" s="127">
        <f t="shared" si="22"/>
        <v>2</v>
      </c>
      <c r="J245" s="151">
        <f>_xll.GetPrice(J$2, "MonthlyAverage", "Mid", EOMONTH($A245, 0))</f>
        <v>391.5</v>
      </c>
      <c r="K245" s="127">
        <f t="shared" si="23"/>
        <v>26</v>
      </c>
      <c r="L245" s="151" t="str">
        <f>_xll.GetPrice(L$2, "MonthlyAverage", "Mid", EOMONTH($A245, 0))</f>
        <v>#N/A No price available for MonthlyAverage before 30/01/2015</v>
      </c>
    </row>
    <row r="246" spans="1:12" x14ac:dyDescent="0.3">
      <c r="A246" s="124">
        <v>41244</v>
      </c>
      <c r="B246" s="133">
        <f>_xll.GetPrice(B$2, "MonthlyAverage", "Mid", EOMONTH($A246, 0))</f>
        <v>406.67</v>
      </c>
      <c r="C246" s="151" t="str">
        <f>_xll.GetPrice(C$2, "MonthlyAverage", "Mid", EOMONTH($A246, 0))</f>
        <v>#N/A No price available for MonthlyAverage before 29/09/2017</v>
      </c>
      <c r="D246" s="151">
        <f>_xll.GetPrice(D$2, "MonthlyAverage", "Mid", EOMONTH($A246, 0))</f>
        <v>295</v>
      </c>
      <c r="E246" s="151">
        <f>_xll.GetPrice(E$2, "MonthlyAverage", "Mid", EOMONTH($A246, 0))</f>
        <v>362.5</v>
      </c>
      <c r="F246" s="151">
        <f>_xll.GetPrice(F$2, "MonthlyAverage", "Mid", EOMONTH($A246, 0))</f>
        <v>394.17</v>
      </c>
      <c r="G246" s="127">
        <f t="shared" si="21"/>
        <v>31.670000000000016</v>
      </c>
      <c r="H246" s="151">
        <f>_xll.GetPrice(H$2, "MonthlyAverage", "Mid", EOMONTH($A246, 0))</f>
        <v>380</v>
      </c>
      <c r="I246" s="127">
        <f t="shared" si="22"/>
        <v>17.5</v>
      </c>
      <c r="J246" s="151">
        <f>_xll.GetPrice(J$2, "MonthlyAverage", "Mid", EOMONTH($A246, 0))</f>
        <v>415</v>
      </c>
      <c r="K246" s="127">
        <f t="shared" si="23"/>
        <v>35</v>
      </c>
      <c r="L246" s="151" t="str">
        <f>_xll.GetPrice(L$2, "MonthlyAverage", "Mid", EOMONTH($A246, 0))</f>
        <v>#N/A No price available for MonthlyAverage before 30/01/2015</v>
      </c>
    </row>
    <row r="247" spans="1:12" x14ac:dyDescent="0.3">
      <c r="A247" s="124">
        <v>41275</v>
      </c>
      <c r="B247" s="133">
        <f>_xll.GetPrice(B$2, "MonthlyAverage", "Mid", EOMONTH($A247, 0))</f>
        <v>414.38</v>
      </c>
      <c r="C247" s="151" t="str">
        <f>_xll.GetPrice(C$2, "MonthlyAverage", "Mid", EOMONTH($A247, 0))</f>
        <v>#N/A No price available for MonthlyAverage before 29/09/2017</v>
      </c>
      <c r="D247" s="151">
        <f>_xll.GetPrice(D$2, "MonthlyAverage", "Mid", EOMONTH($A247, 0))</f>
        <v>297.5</v>
      </c>
      <c r="E247" s="151">
        <f>_xll.GetPrice(E$2, "MonthlyAverage", "Mid", EOMONTH($A247, 0))</f>
        <v>375.63</v>
      </c>
      <c r="F247" s="151">
        <f>_xll.GetPrice(F$2, "MonthlyAverage", "Mid", EOMONTH($A247, 0))</f>
        <v>400</v>
      </c>
      <c r="G247" s="127">
        <f t="shared" si="21"/>
        <v>24.370000000000005</v>
      </c>
      <c r="H247" s="151">
        <f>_xll.GetPrice(H$2, "MonthlyAverage", "Mid", EOMONTH($A247, 0))</f>
        <v>395.5</v>
      </c>
      <c r="I247" s="127">
        <f t="shared" si="22"/>
        <v>19.870000000000005</v>
      </c>
      <c r="J247" s="151">
        <f>_xll.GetPrice(J$2, "MonthlyAverage", "Mid", EOMONTH($A247, 0))</f>
        <v>424.5</v>
      </c>
      <c r="K247" s="127">
        <f t="shared" si="23"/>
        <v>29</v>
      </c>
      <c r="L247" s="151" t="str">
        <f>_xll.GetPrice(L$2, "MonthlyAverage", "Mid", EOMONTH($A247, 0))</f>
        <v>#N/A No price available for MonthlyAverage before 30/01/2015</v>
      </c>
    </row>
    <row r="248" spans="1:12" x14ac:dyDescent="0.3">
      <c r="A248" s="124">
        <v>41306</v>
      </c>
      <c r="B248" s="133">
        <f>_xll.GetPrice(B$2, "MonthlyAverage", "Mid", EOMONTH($A248, 0))</f>
        <v>415</v>
      </c>
      <c r="C248" s="151" t="str">
        <f>_xll.GetPrice(C$2, "MonthlyAverage", "Mid", EOMONTH($A248, 0))</f>
        <v>#N/A No price available for MonthlyAverage before 29/09/2017</v>
      </c>
      <c r="D248" s="151">
        <f>_xll.GetPrice(D$2, "MonthlyAverage", "Mid", EOMONTH($A248, 0))</f>
        <v>301.25</v>
      </c>
      <c r="E248" s="151">
        <f>_xll.GetPrice(E$2, "MonthlyAverage", "Mid", EOMONTH($A248, 0))</f>
        <v>386.88</v>
      </c>
      <c r="F248" s="151">
        <f>_xll.GetPrice(F$2, "MonthlyAverage", "Mid", EOMONTH($A248, 0))</f>
        <v>400.63</v>
      </c>
      <c r="G248" s="127">
        <f t="shared" si="21"/>
        <v>13.75</v>
      </c>
      <c r="H248" s="151">
        <f>_xll.GetPrice(H$2, "MonthlyAverage", "Mid", EOMONTH($A248, 0))</f>
        <v>402.5</v>
      </c>
      <c r="I248" s="127">
        <f t="shared" si="22"/>
        <v>15.620000000000005</v>
      </c>
      <c r="J248" s="151">
        <f>_xll.GetPrice(J$2, "MonthlyAverage", "Mid", EOMONTH($A248, 0))</f>
        <v>430</v>
      </c>
      <c r="K248" s="127">
        <f t="shared" si="23"/>
        <v>27.5</v>
      </c>
      <c r="L248" s="151" t="str">
        <f>_xll.GetPrice(L$2, "MonthlyAverage", "Mid", EOMONTH($A248, 0))</f>
        <v>#N/A No price available for MonthlyAverage before 30/01/2015</v>
      </c>
    </row>
    <row r="249" spans="1:12" x14ac:dyDescent="0.3">
      <c r="A249" s="124">
        <v>41334</v>
      </c>
      <c r="B249" s="133">
        <f>_xll.GetPrice(B$2, "MonthlyAverage", "Mid", EOMONTH($A249, 0))</f>
        <v>423</v>
      </c>
      <c r="C249" s="151" t="str">
        <f>_xll.GetPrice(C$2, "MonthlyAverage", "Mid", EOMONTH($A249, 0))</f>
        <v>#N/A No price available for MonthlyAverage before 29/09/2017</v>
      </c>
      <c r="D249" s="151">
        <f>_xll.GetPrice(D$2, "MonthlyAverage", "Mid", EOMONTH($A249, 0))</f>
        <v>306</v>
      </c>
      <c r="E249" s="151">
        <f>_xll.GetPrice(E$2, "MonthlyAverage", "Mid", EOMONTH($A249, 0))</f>
        <v>400</v>
      </c>
      <c r="F249" s="151">
        <f>_xll.GetPrice(F$2, "MonthlyAverage", "Mid", EOMONTH($A249, 0))</f>
        <v>412</v>
      </c>
      <c r="G249" s="127">
        <f t="shared" si="21"/>
        <v>12</v>
      </c>
      <c r="H249" s="151">
        <f>_xll.GetPrice(H$2, "MonthlyAverage", "Mid", EOMONTH($A249, 0))</f>
        <v>401.25</v>
      </c>
      <c r="I249" s="127">
        <f t="shared" si="22"/>
        <v>1.25</v>
      </c>
      <c r="J249" s="151">
        <f>_xll.GetPrice(J$2, "MonthlyAverage", "Mid", EOMONTH($A249, 0))</f>
        <v>431.25</v>
      </c>
      <c r="K249" s="127">
        <f t="shared" si="23"/>
        <v>30</v>
      </c>
      <c r="L249" s="151" t="str">
        <f>_xll.GetPrice(L$2, "MonthlyAverage", "Mid", EOMONTH($A249, 0))</f>
        <v>#N/A No price available for MonthlyAverage before 30/01/2015</v>
      </c>
    </row>
    <row r="250" spans="1:12" x14ac:dyDescent="0.3">
      <c r="A250" s="124">
        <v>41365</v>
      </c>
      <c r="B250" s="133">
        <f>_xll.GetPrice(B$2, "MonthlyAverage", "Mid", EOMONTH($A250, 0))</f>
        <v>430</v>
      </c>
      <c r="C250" s="151" t="str">
        <f>_xll.GetPrice(C$2, "MonthlyAverage", "Mid", EOMONTH($A250, 0))</f>
        <v>#N/A No price available for MonthlyAverage before 29/09/2017</v>
      </c>
      <c r="D250" s="151">
        <f>_xll.GetPrice(D$2, "MonthlyAverage", "Mid", EOMONTH($A250, 0))</f>
        <v>303.75</v>
      </c>
      <c r="E250" s="151">
        <f>_xll.GetPrice(E$2, "MonthlyAverage", "Mid", EOMONTH($A250, 0))</f>
        <v>405</v>
      </c>
      <c r="F250" s="151">
        <f>_xll.GetPrice(F$2, "MonthlyAverage", "Mid", EOMONTH($A250, 0))</f>
        <v>417.5</v>
      </c>
      <c r="G250" s="127">
        <f t="shared" si="21"/>
        <v>12.5</v>
      </c>
      <c r="H250" s="151">
        <f>_xll.GetPrice(H$2, "MonthlyAverage", "Mid", EOMONTH($A250, 0))</f>
        <v>399.38</v>
      </c>
      <c r="I250" s="127">
        <f t="shared" si="22"/>
        <v>-5.6200000000000045</v>
      </c>
      <c r="J250" s="151">
        <f>_xll.GetPrice(J$2, "MonthlyAverage", "Mid", EOMONTH($A250, 0))</f>
        <v>432.5</v>
      </c>
      <c r="K250" s="127">
        <f t="shared" si="23"/>
        <v>33.120000000000005</v>
      </c>
      <c r="L250" s="151" t="str">
        <f>_xll.GetPrice(L$2, "MonthlyAverage", "Mid", EOMONTH($A250, 0))</f>
        <v>#N/A No price available for MonthlyAverage before 30/01/2015</v>
      </c>
    </row>
    <row r="251" spans="1:12" x14ac:dyDescent="0.3">
      <c r="A251" s="124">
        <v>41395</v>
      </c>
      <c r="B251" s="133">
        <f>_xll.GetPrice(B$2, "MonthlyAverage", "Mid", EOMONTH($A251, 0))</f>
        <v>413.5</v>
      </c>
      <c r="C251" s="151" t="str">
        <f>_xll.GetPrice(C$2, "MonthlyAverage", "Mid", EOMONTH($A251, 0))</f>
        <v>#N/A No price available for MonthlyAverage before 29/09/2017</v>
      </c>
      <c r="D251" s="151">
        <f>_xll.GetPrice(D$2, "MonthlyAverage", "Mid", EOMONTH($A251, 0))</f>
        <v>291</v>
      </c>
      <c r="E251" s="151">
        <f>_xll.GetPrice(E$2, "MonthlyAverage", "Mid", EOMONTH($A251, 0))</f>
        <v>390.5</v>
      </c>
      <c r="F251" s="151">
        <f>_xll.GetPrice(F$2, "MonthlyAverage", "Mid", EOMONTH($A251, 0))</f>
        <v>399.5</v>
      </c>
      <c r="G251" s="127">
        <f t="shared" si="21"/>
        <v>9</v>
      </c>
      <c r="H251" s="151">
        <f>_xll.GetPrice(H$2, "MonthlyAverage", "Mid", EOMONTH($A251, 0))</f>
        <v>386.5</v>
      </c>
      <c r="I251" s="127">
        <f t="shared" si="22"/>
        <v>-4</v>
      </c>
      <c r="J251" s="151">
        <f>_xll.GetPrice(J$2, "MonthlyAverage", "Mid", EOMONTH($A251, 0))</f>
        <v>423.5</v>
      </c>
      <c r="K251" s="127">
        <f t="shared" si="23"/>
        <v>37</v>
      </c>
      <c r="L251" s="151" t="str">
        <f>_xll.GetPrice(L$2, "MonthlyAverage", "Mid", EOMONTH($A251, 0))</f>
        <v>#N/A No price available for MonthlyAverage before 30/01/2015</v>
      </c>
    </row>
    <row r="252" spans="1:12" x14ac:dyDescent="0.3">
      <c r="A252" s="124">
        <v>41426</v>
      </c>
      <c r="B252" s="133">
        <f>_xll.GetPrice(B$2, "MonthlyAverage", "Mid", EOMONTH($A252, 0))</f>
        <v>395</v>
      </c>
      <c r="C252" s="151" t="str">
        <f>_xll.GetPrice(C$2, "MonthlyAverage", "Mid", EOMONTH($A252, 0))</f>
        <v>#N/A No price available for MonthlyAverage before 29/09/2017</v>
      </c>
      <c r="D252" s="151">
        <f>_xll.GetPrice(D$2, "MonthlyAverage", "Mid", EOMONTH($A252, 0))</f>
        <v>282.5</v>
      </c>
      <c r="E252" s="151">
        <f>_xll.GetPrice(E$2, "MonthlyAverage", "Mid", EOMONTH($A252, 0))</f>
        <v>375</v>
      </c>
      <c r="F252" s="151">
        <f>_xll.GetPrice(F$2, "MonthlyAverage", "Mid", EOMONTH($A252, 0))</f>
        <v>383.75</v>
      </c>
      <c r="G252" s="127">
        <f t="shared" si="21"/>
        <v>8.75</v>
      </c>
      <c r="H252" s="151">
        <f>_xll.GetPrice(H$2, "MonthlyAverage", "Mid", EOMONTH($A252, 0))</f>
        <v>377.5</v>
      </c>
      <c r="I252" s="127">
        <f t="shared" si="22"/>
        <v>2.5</v>
      </c>
      <c r="J252" s="151">
        <f>_xll.GetPrice(J$2, "MonthlyAverage", "Mid", EOMONTH($A252, 0))</f>
        <v>415.63</v>
      </c>
      <c r="K252" s="127">
        <f t="shared" si="23"/>
        <v>38.129999999999995</v>
      </c>
      <c r="L252" s="151" t="str">
        <f>_xll.GetPrice(L$2, "MonthlyAverage", "Mid", EOMONTH($A252, 0))</f>
        <v>#N/A No price available for MonthlyAverage before 30/01/2015</v>
      </c>
    </row>
    <row r="253" spans="1:12" x14ac:dyDescent="0.3">
      <c r="A253" s="124">
        <v>41456</v>
      </c>
      <c r="B253" s="133">
        <f>_xll.GetPrice(B$2, "MonthlyAverage", "Mid", EOMONTH($A253, 0))</f>
        <v>406.25</v>
      </c>
      <c r="C253" s="151" t="str">
        <f>_xll.GetPrice(C$2, "MonthlyAverage", "Mid", EOMONTH($A253, 0))</f>
        <v>#N/A No price available for MonthlyAverage before 29/09/2017</v>
      </c>
      <c r="D253" s="151">
        <f>_xll.GetPrice(D$2, "MonthlyAverage", "Mid", EOMONTH($A253, 0))</f>
        <v>283.13</v>
      </c>
      <c r="E253" s="151">
        <f>_xll.GetPrice(E$2, "MonthlyAverage", "Mid", EOMONTH($A253, 0))</f>
        <v>378.75</v>
      </c>
      <c r="F253" s="151">
        <f>_xll.GetPrice(F$2, "MonthlyAverage", "Mid", EOMONTH($A253, 0))</f>
        <v>390</v>
      </c>
      <c r="G253" s="127">
        <f t="shared" si="21"/>
        <v>11.25</v>
      </c>
      <c r="H253" s="151">
        <f>_xll.GetPrice(H$2, "MonthlyAverage", "Mid", EOMONTH($A253, 0))</f>
        <v>380.63</v>
      </c>
      <c r="I253" s="127">
        <f t="shared" si="22"/>
        <v>1.8799999999999955</v>
      </c>
      <c r="J253" s="151">
        <f>_xll.GetPrice(J$2, "MonthlyAverage", "Mid", EOMONTH($A253, 0))</f>
        <v>416.25</v>
      </c>
      <c r="K253" s="127">
        <f t="shared" si="23"/>
        <v>35.620000000000005</v>
      </c>
      <c r="L253" s="151" t="str">
        <f>_xll.GetPrice(L$2, "MonthlyAverage", "Mid", EOMONTH($A253, 0))</f>
        <v>#N/A No price available for MonthlyAverage before 30/01/2015</v>
      </c>
    </row>
    <row r="254" spans="1:12" x14ac:dyDescent="0.3">
      <c r="A254" s="124">
        <v>41487</v>
      </c>
      <c r="B254" s="133">
        <f>_xll.GetPrice(B$2, "MonthlyAverage", "Mid", EOMONTH($A254, 0))</f>
        <v>409</v>
      </c>
      <c r="C254" s="151" t="str">
        <f>_xll.GetPrice(C$2, "MonthlyAverage", "Mid", EOMONTH($A254, 0))</f>
        <v>#N/A No price available for MonthlyAverage before 29/09/2017</v>
      </c>
      <c r="D254" s="151">
        <f>_xll.GetPrice(D$2, "MonthlyAverage", "Mid", EOMONTH($A254, 0))</f>
        <v>290.5</v>
      </c>
      <c r="E254" s="151">
        <f>_xll.GetPrice(E$2, "MonthlyAverage", "Mid", EOMONTH($A254, 0))</f>
        <v>377</v>
      </c>
      <c r="F254" s="151">
        <f>_xll.GetPrice(F$2, "MonthlyAverage", "Mid", EOMONTH($A254, 0))</f>
        <v>396</v>
      </c>
      <c r="G254" s="127">
        <f t="shared" si="21"/>
        <v>19</v>
      </c>
      <c r="H254" s="151">
        <f>_xll.GetPrice(H$2, "MonthlyAverage", "Mid", EOMONTH($A254, 0))</f>
        <v>390.5</v>
      </c>
      <c r="I254" s="127">
        <f t="shared" si="22"/>
        <v>13.5</v>
      </c>
      <c r="J254" s="151">
        <f>_xll.GetPrice(J$2, "MonthlyAverage", "Mid", EOMONTH($A254, 0))</f>
        <v>430.5</v>
      </c>
      <c r="K254" s="127">
        <f t="shared" si="23"/>
        <v>40</v>
      </c>
      <c r="L254" s="151" t="str">
        <f>_xll.GetPrice(L$2, "MonthlyAverage", "Mid", EOMONTH($A254, 0))</f>
        <v>#N/A No price available for MonthlyAverage before 30/01/2015</v>
      </c>
    </row>
    <row r="255" spans="1:12" x14ac:dyDescent="0.3">
      <c r="A255" s="124">
        <v>41518</v>
      </c>
      <c r="B255" s="133">
        <f>_xll.GetPrice(B$2, "MonthlyAverage", "Mid", EOMONTH($A255, 0))</f>
        <v>405</v>
      </c>
      <c r="C255" s="151" t="str">
        <f>_xll.GetPrice(C$2, "MonthlyAverage", "Mid", EOMONTH($A255, 0))</f>
        <v>#N/A No price available for MonthlyAverage before 29/09/2017</v>
      </c>
      <c r="D255" s="151">
        <f>_xll.GetPrice(D$2, "MonthlyAverage", "Mid", EOMONTH($A255, 0))</f>
        <v>282.5</v>
      </c>
      <c r="E255" s="151">
        <f>_xll.GetPrice(E$2, "MonthlyAverage", "Mid", EOMONTH($A255, 0))</f>
        <v>378.13</v>
      </c>
      <c r="F255" s="151">
        <f>_xll.GetPrice(F$2, "MonthlyAverage", "Mid", EOMONTH($A255, 0))</f>
        <v>391.88</v>
      </c>
      <c r="G255" s="127">
        <f t="shared" ref="G255:G318" si="24">F255-E255</f>
        <v>13.75</v>
      </c>
      <c r="H255" s="151">
        <f>_xll.GetPrice(H$2, "MonthlyAverage", "Mid", EOMONTH($A255, 0))</f>
        <v>393.13</v>
      </c>
      <c r="I255" s="127">
        <f t="shared" ref="I255:I318" si="25">H255-E255</f>
        <v>15</v>
      </c>
      <c r="J255" s="151">
        <f>_xll.GetPrice(J$2, "MonthlyAverage", "Mid", EOMONTH($A255, 0))</f>
        <v>434.38</v>
      </c>
      <c r="K255" s="127">
        <f t="shared" ref="K255:K318" si="26">J255-H255</f>
        <v>41.25</v>
      </c>
      <c r="L255" s="151" t="str">
        <f>_xll.GetPrice(L$2, "MonthlyAverage", "Mid", EOMONTH($A255, 0))</f>
        <v>#N/A No price available for MonthlyAverage before 30/01/2015</v>
      </c>
    </row>
    <row r="256" spans="1:12" x14ac:dyDescent="0.3">
      <c r="A256" s="124">
        <v>41548</v>
      </c>
      <c r="B256" s="133">
        <f>_xll.GetPrice(B$2, "MonthlyAverage", "Mid", EOMONTH($A256, 0))</f>
        <v>403.13</v>
      </c>
      <c r="C256" s="151" t="str">
        <f>_xll.GetPrice(C$2, "MonthlyAverage", "Mid", EOMONTH($A256, 0))</f>
        <v>#N/A No price available for MonthlyAverage before 29/09/2017</v>
      </c>
      <c r="D256" s="151">
        <f>_xll.GetPrice(D$2, "MonthlyAverage", "Mid", EOMONTH($A256, 0))</f>
        <v>305</v>
      </c>
      <c r="E256" s="151">
        <f>_xll.GetPrice(E$2, "MonthlyAverage", "Mid", EOMONTH($A256, 0))</f>
        <v>380</v>
      </c>
      <c r="F256" s="151">
        <f>_xll.GetPrice(F$2, "MonthlyAverage", "Mid", EOMONTH($A256, 0))</f>
        <v>390</v>
      </c>
      <c r="G256" s="127">
        <f t="shared" si="24"/>
        <v>10</v>
      </c>
      <c r="H256" s="151">
        <f>_xll.GetPrice(H$2, "MonthlyAverage", "Mid", EOMONTH($A256, 0))</f>
        <v>384.5</v>
      </c>
      <c r="I256" s="127">
        <f t="shared" si="25"/>
        <v>4.5</v>
      </c>
      <c r="J256" s="151">
        <f>_xll.GetPrice(J$2, "MonthlyAverage", "Mid", EOMONTH($A256, 0))</f>
        <v>430.5</v>
      </c>
      <c r="K256" s="127">
        <f t="shared" si="26"/>
        <v>46</v>
      </c>
      <c r="L256" s="151" t="str">
        <f>_xll.GetPrice(L$2, "MonthlyAverage", "Mid", EOMONTH($A256, 0))</f>
        <v>#N/A No price available for MonthlyAverage before 30/01/2015</v>
      </c>
    </row>
    <row r="257" spans="1:12" x14ac:dyDescent="0.3">
      <c r="A257" s="124">
        <v>41579</v>
      </c>
      <c r="B257" s="133">
        <f>_xll.GetPrice(B$2, "MonthlyAverage", "Mid", EOMONTH($A257, 0))</f>
        <v>402.5</v>
      </c>
      <c r="C257" s="151" t="str">
        <f>_xll.GetPrice(C$2, "MonthlyAverage", "Mid", EOMONTH($A257, 0))</f>
        <v>#N/A No price available for MonthlyAverage before 29/09/2017</v>
      </c>
      <c r="D257" s="151">
        <f>_xll.GetPrice(D$2, "MonthlyAverage", "Mid", EOMONTH($A257, 0))</f>
        <v>305</v>
      </c>
      <c r="E257" s="151">
        <f>_xll.GetPrice(E$2, "MonthlyAverage", "Mid", EOMONTH($A257, 0))</f>
        <v>380</v>
      </c>
      <c r="F257" s="151">
        <f>_xll.GetPrice(F$2, "MonthlyAverage", "Mid", EOMONTH($A257, 0))</f>
        <v>390</v>
      </c>
      <c r="G257" s="127">
        <f t="shared" si="24"/>
        <v>10</v>
      </c>
      <c r="H257" s="151">
        <f>_xll.GetPrice(H$2, "MonthlyAverage", "Mid", EOMONTH($A257, 0))</f>
        <v>379.38</v>
      </c>
      <c r="I257" s="127">
        <f t="shared" si="25"/>
        <v>-0.62000000000000455</v>
      </c>
      <c r="J257" s="151">
        <f>_xll.GetPrice(J$2, "MonthlyAverage", "Mid", EOMONTH($A257, 0))</f>
        <v>430</v>
      </c>
      <c r="K257" s="127">
        <f t="shared" si="26"/>
        <v>50.620000000000005</v>
      </c>
      <c r="L257" s="151" t="str">
        <f>_xll.GetPrice(L$2, "MonthlyAverage", "Mid", EOMONTH($A257, 0))</f>
        <v>#N/A No price available for MonthlyAverage before 30/01/2015</v>
      </c>
    </row>
    <row r="258" spans="1:12" x14ac:dyDescent="0.3">
      <c r="A258" s="124">
        <v>41609</v>
      </c>
      <c r="B258" s="133">
        <f>_xll.GetPrice(B$2, "MonthlyAverage", "Mid", EOMONTH($A258, 0))</f>
        <v>419.38</v>
      </c>
      <c r="C258" s="151" t="str">
        <f>_xll.GetPrice(C$2, "MonthlyAverage", "Mid", EOMONTH($A258, 0))</f>
        <v>#N/A No price available for MonthlyAverage before 29/09/2017</v>
      </c>
      <c r="D258" s="151">
        <f>_xll.GetPrice(D$2, "MonthlyAverage", "Mid", EOMONTH($A258, 0))</f>
        <v>316.25</v>
      </c>
      <c r="E258" s="151">
        <f>_xll.GetPrice(E$2, "MonthlyAverage", "Mid", EOMONTH($A258, 0))</f>
        <v>383.75</v>
      </c>
      <c r="F258" s="151">
        <f>_xll.GetPrice(F$2, "MonthlyAverage", "Mid", EOMONTH($A258, 0))</f>
        <v>393.75</v>
      </c>
      <c r="G258" s="127">
        <f t="shared" si="24"/>
        <v>10</v>
      </c>
      <c r="H258" s="151">
        <f>_xll.GetPrice(H$2, "MonthlyAverage", "Mid", EOMONTH($A258, 0))</f>
        <v>386.25</v>
      </c>
      <c r="I258" s="127">
        <f t="shared" si="25"/>
        <v>2.5</v>
      </c>
      <c r="J258" s="151">
        <f>_xll.GetPrice(J$2, "MonthlyAverage", "Mid", EOMONTH($A258, 0))</f>
        <v>430</v>
      </c>
      <c r="K258" s="127">
        <f t="shared" si="26"/>
        <v>43.75</v>
      </c>
      <c r="L258" s="151" t="str">
        <f>_xll.GetPrice(L$2, "MonthlyAverage", "Mid", EOMONTH($A258, 0))</f>
        <v>#N/A No price available for MonthlyAverage before 30/01/2015</v>
      </c>
    </row>
    <row r="259" spans="1:12" x14ac:dyDescent="0.3">
      <c r="A259" s="124">
        <v>41640</v>
      </c>
      <c r="B259" s="133">
        <f>_xll.GetPrice(B$2, "MonthlyAverage", "Mid", EOMONTH($A259, 0))</f>
        <v>413</v>
      </c>
      <c r="C259" s="151" t="str">
        <f>_xll.GetPrice(C$2, "MonthlyAverage", "Mid", EOMONTH($A259, 0))</f>
        <v>#N/A No price available for MonthlyAverage before 29/09/2017</v>
      </c>
      <c r="D259" s="151">
        <f>_xll.GetPrice(D$2, "MonthlyAverage", "Mid", EOMONTH($A259, 0))</f>
        <v>324</v>
      </c>
      <c r="E259" s="151">
        <f>_xll.GetPrice(E$2, "MonthlyAverage", "Mid", EOMONTH($A259, 0))</f>
        <v>381</v>
      </c>
      <c r="F259" s="151">
        <f>_xll.GetPrice(F$2, "MonthlyAverage", "Mid", EOMONTH($A259, 0))</f>
        <v>395</v>
      </c>
      <c r="G259" s="127">
        <f t="shared" si="24"/>
        <v>14</v>
      </c>
      <c r="H259" s="151">
        <f>_xll.GetPrice(H$2, "MonthlyAverage", "Mid", EOMONTH($A259, 0))</f>
        <v>387.5</v>
      </c>
      <c r="I259" s="127">
        <f t="shared" si="25"/>
        <v>6.5</v>
      </c>
      <c r="J259" s="151">
        <f>_xll.GetPrice(J$2, "MonthlyAverage", "Mid", EOMONTH($A259, 0))</f>
        <v>430</v>
      </c>
      <c r="K259" s="127">
        <f t="shared" si="26"/>
        <v>42.5</v>
      </c>
      <c r="L259" s="151" t="str">
        <f>_xll.GetPrice(L$2, "MonthlyAverage", "Mid", EOMONTH($A259, 0))</f>
        <v>#N/A No price available for MonthlyAverage before 30/01/2015</v>
      </c>
    </row>
    <row r="260" spans="1:12" x14ac:dyDescent="0.3">
      <c r="A260" s="124">
        <v>41671</v>
      </c>
      <c r="B260" s="133">
        <f>_xll.GetPrice(B$2, "MonthlyAverage", "Mid", EOMONTH($A260, 0))</f>
        <v>410</v>
      </c>
      <c r="C260" s="151" t="str">
        <f>_xll.GetPrice(C$2, "MonthlyAverage", "Mid", EOMONTH($A260, 0))</f>
        <v>#N/A No price available for MonthlyAverage before 29/09/2017</v>
      </c>
      <c r="D260" s="151">
        <f>_xll.GetPrice(D$2, "MonthlyAverage", "Mid", EOMONTH($A260, 0))</f>
        <v>325</v>
      </c>
      <c r="E260" s="151">
        <f>_xll.GetPrice(E$2, "MonthlyAverage", "Mid", EOMONTH($A260, 0))</f>
        <v>383.75</v>
      </c>
      <c r="F260" s="151">
        <f>_xll.GetPrice(F$2, "MonthlyAverage", "Mid", EOMONTH($A260, 0))</f>
        <v>395</v>
      </c>
      <c r="G260" s="127">
        <f t="shared" si="24"/>
        <v>11.25</v>
      </c>
      <c r="H260" s="151">
        <f>_xll.GetPrice(H$2, "MonthlyAverage", "Mid", EOMONTH($A260, 0))</f>
        <v>376.25</v>
      </c>
      <c r="I260" s="127">
        <f t="shared" si="25"/>
        <v>-7.5</v>
      </c>
      <c r="J260" s="151">
        <f>_xll.GetPrice(J$2, "MonthlyAverage", "Mid", EOMONTH($A260, 0))</f>
        <v>427.5</v>
      </c>
      <c r="K260" s="127">
        <f t="shared" si="26"/>
        <v>51.25</v>
      </c>
      <c r="L260" s="151" t="str">
        <f>_xll.GetPrice(L$2, "MonthlyAverage", "Mid", EOMONTH($A260, 0))</f>
        <v>#N/A No price available for MonthlyAverage before 30/01/2015</v>
      </c>
    </row>
    <row r="261" spans="1:12" x14ac:dyDescent="0.3">
      <c r="A261" s="124">
        <v>41699</v>
      </c>
      <c r="B261" s="133">
        <f>_xll.GetPrice(B$2, "MonthlyAverage", "Mid", EOMONTH($A261, 0))</f>
        <v>407.5</v>
      </c>
      <c r="C261" s="151" t="str">
        <f>_xll.GetPrice(C$2, "MonthlyAverage", "Mid", EOMONTH($A261, 0))</f>
        <v>#N/A No price available for MonthlyAverage before 29/09/2017</v>
      </c>
      <c r="D261" s="151">
        <f>_xll.GetPrice(D$2, "MonthlyAverage", "Mid", EOMONTH($A261, 0))</f>
        <v>317.5</v>
      </c>
      <c r="E261" s="151">
        <f>_xll.GetPrice(E$2, "MonthlyAverage", "Mid", EOMONTH($A261, 0))</f>
        <v>382.5</v>
      </c>
      <c r="F261" s="151">
        <f>_xll.GetPrice(F$2, "MonthlyAverage", "Mid", EOMONTH($A261, 0))</f>
        <v>392.5</v>
      </c>
      <c r="G261" s="127">
        <f t="shared" si="24"/>
        <v>10</v>
      </c>
      <c r="H261" s="151">
        <f>_xll.GetPrice(H$2, "MonthlyAverage", "Mid", EOMONTH($A261, 0))</f>
        <v>376.25</v>
      </c>
      <c r="I261" s="127">
        <f t="shared" si="25"/>
        <v>-6.25</v>
      </c>
      <c r="J261" s="151">
        <f>_xll.GetPrice(J$2, "MonthlyAverage", "Mid", EOMONTH($A261, 0))</f>
        <v>422.5</v>
      </c>
      <c r="K261" s="127">
        <f t="shared" si="26"/>
        <v>46.25</v>
      </c>
      <c r="L261" s="151" t="str">
        <f>_xll.GetPrice(L$2, "MonthlyAverage", "Mid", EOMONTH($A261, 0))</f>
        <v>#N/A No price available for MonthlyAverage before 30/01/2015</v>
      </c>
    </row>
    <row r="262" spans="1:12" x14ac:dyDescent="0.3">
      <c r="A262" s="124">
        <v>41730</v>
      </c>
      <c r="B262" s="133">
        <f>_xll.GetPrice(B$2, "MonthlyAverage", "Mid", EOMONTH($A262, 0))</f>
        <v>412.5</v>
      </c>
      <c r="C262" s="151" t="str">
        <f>_xll.GetPrice(C$2, "MonthlyAverage", "Mid", EOMONTH($A262, 0))</f>
        <v>#N/A No price available for MonthlyAverage before 29/09/2017</v>
      </c>
      <c r="D262" s="151">
        <f>_xll.GetPrice(D$2, "MonthlyAverage", "Mid", EOMONTH($A262, 0))</f>
        <v>315</v>
      </c>
      <c r="E262" s="151">
        <f>_xll.GetPrice(E$2, "MonthlyAverage", "Mid", EOMONTH($A262, 0))</f>
        <v>387.5</v>
      </c>
      <c r="F262" s="151">
        <f>_xll.GetPrice(F$2, "MonthlyAverage", "Mid", EOMONTH($A262, 0))</f>
        <v>397.5</v>
      </c>
      <c r="G262" s="127">
        <f t="shared" si="24"/>
        <v>10</v>
      </c>
      <c r="H262" s="151">
        <f>_xll.GetPrice(H$2, "MonthlyAverage", "Mid", EOMONTH($A262, 0))</f>
        <v>382.5</v>
      </c>
      <c r="I262" s="127">
        <f t="shared" si="25"/>
        <v>-5</v>
      </c>
      <c r="J262" s="151">
        <f>_xll.GetPrice(J$2, "MonthlyAverage", "Mid", EOMONTH($A262, 0))</f>
        <v>422.5</v>
      </c>
      <c r="K262" s="127">
        <f t="shared" si="26"/>
        <v>40</v>
      </c>
      <c r="L262" s="151" t="str">
        <f>_xll.GetPrice(L$2, "MonthlyAverage", "Mid", EOMONTH($A262, 0))</f>
        <v>#N/A No price available for MonthlyAverage before 30/01/2015</v>
      </c>
    </row>
    <row r="263" spans="1:12" x14ac:dyDescent="0.3">
      <c r="A263" s="124">
        <v>41760</v>
      </c>
      <c r="B263" s="133">
        <f>_xll.GetPrice(B$2, "MonthlyAverage", "Mid", EOMONTH($A263, 0))</f>
        <v>414.5</v>
      </c>
      <c r="C263" s="151" t="str">
        <f>_xll.GetPrice(C$2, "MonthlyAverage", "Mid", EOMONTH($A263, 0))</f>
        <v>#N/A No price available for MonthlyAverage before 29/09/2017</v>
      </c>
      <c r="D263" s="151">
        <f>_xll.GetPrice(D$2, "MonthlyAverage", "Mid", EOMONTH($A263, 0))</f>
        <v>315</v>
      </c>
      <c r="E263" s="151">
        <f>_xll.GetPrice(E$2, "MonthlyAverage", "Mid", EOMONTH($A263, 0))</f>
        <v>389.5</v>
      </c>
      <c r="F263" s="151">
        <f>_xll.GetPrice(F$2, "MonthlyAverage", "Mid", EOMONTH($A263, 0))</f>
        <v>399.5</v>
      </c>
      <c r="G263" s="127">
        <f t="shared" si="24"/>
        <v>10</v>
      </c>
      <c r="H263" s="151">
        <f>_xll.GetPrice(H$2, "MonthlyAverage", "Mid", EOMONTH($A263, 0))</f>
        <v>386</v>
      </c>
      <c r="I263" s="127">
        <f t="shared" si="25"/>
        <v>-3.5</v>
      </c>
      <c r="J263" s="151">
        <f>_xll.GetPrice(J$2, "MonthlyAverage", "Mid", EOMONTH($A263, 0))</f>
        <v>422.5</v>
      </c>
      <c r="K263" s="127">
        <f t="shared" si="26"/>
        <v>36.5</v>
      </c>
      <c r="L263" s="151" t="str">
        <f>_xll.GetPrice(L$2, "MonthlyAverage", "Mid", EOMONTH($A263, 0))</f>
        <v>#N/A No price available for MonthlyAverage before 30/01/2015</v>
      </c>
    </row>
    <row r="264" spans="1:12" x14ac:dyDescent="0.3">
      <c r="A264" s="124">
        <v>41791</v>
      </c>
      <c r="B264" s="133">
        <f>_xll.GetPrice(B$2, "MonthlyAverage", "Mid", EOMONTH($A264, 0))</f>
        <v>417.5</v>
      </c>
      <c r="C264" s="151" t="str">
        <f>_xll.GetPrice(C$2, "MonthlyAverage", "Mid", EOMONTH($A264, 0))</f>
        <v>#N/A No price available for MonthlyAverage before 29/09/2017</v>
      </c>
      <c r="D264" s="151">
        <f>_xll.GetPrice(D$2, "MonthlyAverage", "Mid", EOMONTH($A264, 0))</f>
        <v>315</v>
      </c>
      <c r="E264" s="151">
        <f>_xll.GetPrice(E$2, "MonthlyAverage", "Mid", EOMONTH($A264, 0))</f>
        <v>392.5</v>
      </c>
      <c r="F264" s="151">
        <f>_xll.GetPrice(F$2, "MonthlyAverage", "Mid", EOMONTH($A264, 0))</f>
        <v>402.5</v>
      </c>
      <c r="G264" s="127">
        <f t="shared" si="24"/>
        <v>10</v>
      </c>
      <c r="H264" s="151">
        <f>_xll.GetPrice(H$2, "MonthlyAverage", "Mid", EOMONTH($A264, 0))</f>
        <v>377.5</v>
      </c>
      <c r="I264" s="127">
        <f t="shared" si="25"/>
        <v>-15</v>
      </c>
      <c r="J264" s="151">
        <f>_xll.GetPrice(J$2, "MonthlyAverage", "Mid", EOMONTH($A264, 0))</f>
        <v>420.63</v>
      </c>
      <c r="K264" s="127">
        <f t="shared" si="26"/>
        <v>43.129999999999995</v>
      </c>
      <c r="L264" s="151" t="str">
        <f>_xll.GetPrice(L$2, "MonthlyAverage", "Mid", EOMONTH($A264, 0))</f>
        <v>#N/A No price available for MonthlyAverage before 30/01/2015</v>
      </c>
    </row>
    <row r="265" spans="1:12" x14ac:dyDescent="0.3">
      <c r="A265" s="124">
        <v>41821</v>
      </c>
      <c r="B265" s="133">
        <f>_xll.GetPrice(B$2, "MonthlyAverage", "Mid", EOMONTH($A265, 0))</f>
        <v>410</v>
      </c>
      <c r="C265" s="151" t="str">
        <f>_xll.GetPrice(C$2, "MonthlyAverage", "Mid", EOMONTH($A265, 0))</f>
        <v>#N/A No price available for MonthlyAverage before 29/09/2017</v>
      </c>
      <c r="D265" s="151">
        <f>_xll.GetPrice(D$2, "MonthlyAverage", "Mid", EOMONTH($A265, 0))</f>
        <v>315</v>
      </c>
      <c r="E265" s="151">
        <f>_xll.GetPrice(E$2, "MonthlyAverage", "Mid", EOMONTH($A265, 0))</f>
        <v>385</v>
      </c>
      <c r="F265" s="151">
        <f>_xll.GetPrice(F$2, "MonthlyAverage", "Mid", EOMONTH($A265, 0))</f>
        <v>395</v>
      </c>
      <c r="G265" s="127">
        <f t="shared" si="24"/>
        <v>10</v>
      </c>
      <c r="H265" s="151">
        <f>_xll.GetPrice(H$2, "MonthlyAverage", "Mid", EOMONTH($A265, 0))</f>
        <v>375</v>
      </c>
      <c r="I265" s="127">
        <f t="shared" si="25"/>
        <v>-10</v>
      </c>
      <c r="J265" s="151">
        <f>_xll.GetPrice(J$2, "MonthlyAverage", "Mid", EOMONTH($A265, 0))</f>
        <v>416</v>
      </c>
      <c r="K265" s="127">
        <f t="shared" si="26"/>
        <v>41</v>
      </c>
      <c r="L265" s="151" t="str">
        <f>_xll.GetPrice(L$2, "MonthlyAverage", "Mid", EOMONTH($A265, 0))</f>
        <v>#N/A No price available for MonthlyAverage before 30/01/2015</v>
      </c>
    </row>
    <row r="266" spans="1:12" x14ac:dyDescent="0.3">
      <c r="A266" s="124">
        <v>41852</v>
      </c>
      <c r="B266" s="133">
        <f>_xll.GetPrice(B$2, "MonthlyAverage", "Mid", EOMONTH($A266, 0))</f>
        <v>404.5</v>
      </c>
      <c r="C266" s="151" t="str">
        <f>_xll.GetPrice(C$2, "MonthlyAverage", "Mid", EOMONTH($A266, 0))</f>
        <v>#N/A No price available for MonthlyAverage before 29/09/2017</v>
      </c>
      <c r="D266" s="151">
        <f>_xll.GetPrice(D$2, "MonthlyAverage", "Mid", EOMONTH($A266, 0))</f>
        <v>316.5</v>
      </c>
      <c r="E266" s="151">
        <f>_xll.GetPrice(E$2, "MonthlyAverage", "Mid", EOMONTH($A266, 0))</f>
        <v>379.5</v>
      </c>
      <c r="F266" s="151">
        <f>_xll.GetPrice(F$2, "MonthlyAverage", "Mid", EOMONTH($A266, 0))</f>
        <v>389.5</v>
      </c>
      <c r="G266" s="127">
        <f t="shared" si="24"/>
        <v>10</v>
      </c>
      <c r="H266" s="151">
        <f>_xll.GetPrice(H$2, "MonthlyAverage", "Mid", EOMONTH($A266, 0))</f>
        <v>380.63</v>
      </c>
      <c r="I266" s="127">
        <f t="shared" si="25"/>
        <v>1.1299999999999955</v>
      </c>
      <c r="J266" s="151">
        <f>_xll.GetPrice(J$2, "MonthlyAverage", "Mid", EOMONTH($A266, 0))</f>
        <v>413.75</v>
      </c>
      <c r="K266" s="127">
        <f t="shared" si="26"/>
        <v>33.120000000000005</v>
      </c>
      <c r="L266" s="151" t="str">
        <f>_xll.GetPrice(L$2, "MonthlyAverage", "Mid", EOMONTH($A266, 0))</f>
        <v>#N/A No price available for MonthlyAverage before 30/01/2015</v>
      </c>
    </row>
    <row r="267" spans="1:12" x14ac:dyDescent="0.3">
      <c r="A267" s="124">
        <v>41883</v>
      </c>
      <c r="B267" s="133">
        <f>_xll.GetPrice(B$2, "MonthlyAverage", "Mid", EOMONTH($A267, 0))</f>
        <v>414.38</v>
      </c>
      <c r="C267" s="151" t="str">
        <f>_xll.GetPrice(C$2, "MonthlyAverage", "Mid", EOMONTH($A267, 0))</f>
        <v>#N/A No price available for MonthlyAverage before 29/09/2017</v>
      </c>
      <c r="D267" s="151">
        <f>_xll.GetPrice(D$2, "MonthlyAverage", "Mid", EOMONTH($A267, 0))</f>
        <v>322.5</v>
      </c>
      <c r="E267" s="151">
        <f>_xll.GetPrice(E$2, "MonthlyAverage", "Mid", EOMONTH($A267, 0))</f>
        <v>380.63</v>
      </c>
      <c r="F267" s="151">
        <f>_xll.GetPrice(F$2, "MonthlyAverage", "Mid", EOMONTH($A267, 0))</f>
        <v>400.63</v>
      </c>
      <c r="G267" s="127">
        <f t="shared" si="24"/>
        <v>20</v>
      </c>
      <c r="H267" s="151">
        <f>_xll.GetPrice(H$2, "MonthlyAverage", "Mid", EOMONTH($A267, 0))</f>
        <v>382.5</v>
      </c>
      <c r="I267" s="127">
        <f t="shared" si="25"/>
        <v>1.8700000000000045</v>
      </c>
      <c r="J267" s="151">
        <f>_xll.GetPrice(J$2, "MonthlyAverage", "Mid", EOMONTH($A267, 0))</f>
        <v>423.75</v>
      </c>
      <c r="K267" s="127">
        <f t="shared" si="26"/>
        <v>41.25</v>
      </c>
      <c r="L267" s="151" t="str">
        <f>_xll.GetPrice(L$2, "MonthlyAverage", "Mid", EOMONTH($A267, 0))</f>
        <v>#N/A No price available for MonthlyAverage before 30/01/2015</v>
      </c>
    </row>
    <row r="268" spans="1:12" x14ac:dyDescent="0.3">
      <c r="A268" s="124">
        <v>41913</v>
      </c>
      <c r="B268" s="133">
        <f>_xll.GetPrice(B$2, "MonthlyAverage", "Mid", EOMONTH($A268, 0))</f>
        <v>404</v>
      </c>
      <c r="C268" s="151" t="str">
        <f>_xll.GetPrice(C$2, "MonthlyAverage", "Mid", EOMONTH($A268, 0))</f>
        <v>#N/A No price available for MonthlyAverage before 29/09/2017</v>
      </c>
      <c r="D268" s="151">
        <f>_xll.GetPrice(D$2, "MonthlyAverage", "Mid", EOMONTH($A268, 0))</f>
        <v>322.5</v>
      </c>
      <c r="E268" s="151">
        <f>_xll.GetPrice(E$2, "MonthlyAverage", "Mid", EOMONTH($A268, 0))</f>
        <v>369</v>
      </c>
      <c r="F268" s="151">
        <f>_xll.GetPrice(F$2, "MonthlyAverage", "Mid", EOMONTH($A268, 0))</f>
        <v>393</v>
      </c>
      <c r="G268" s="127">
        <f t="shared" si="24"/>
        <v>24</v>
      </c>
      <c r="H268" s="151">
        <f>_xll.GetPrice(H$2, "MonthlyAverage", "Mid", EOMONTH($A268, 0))</f>
        <v>382.5</v>
      </c>
      <c r="I268" s="127">
        <f t="shared" si="25"/>
        <v>13.5</v>
      </c>
      <c r="J268" s="151">
        <f>_xll.GetPrice(J$2, "MonthlyAverage", "Mid", EOMONTH($A268, 0))</f>
        <v>423.5</v>
      </c>
      <c r="K268" s="127">
        <f t="shared" si="26"/>
        <v>41</v>
      </c>
      <c r="L268" s="151" t="str">
        <f>_xll.GetPrice(L$2, "MonthlyAverage", "Mid", EOMONTH($A268, 0))</f>
        <v>#N/A No price available for MonthlyAverage before 30/01/2015</v>
      </c>
    </row>
    <row r="269" spans="1:12" x14ac:dyDescent="0.3">
      <c r="A269" s="124">
        <v>41944</v>
      </c>
      <c r="B269" s="133">
        <f>_xll.GetPrice(B$2, "MonthlyAverage", "Mid", EOMONTH($A269, 0))</f>
        <v>390</v>
      </c>
      <c r="C269" s="151" t="str">
        <f>_xll.GetPrice(C$2, "MonthlyAverage", "Mid", EOMONTH($A269, 0))</f>
        <v>#N/A No price available for MonthlyAverage before 29/09/2017</v>
      </c>
      <c r="D269" s="151">
        <f>_xll.GetPrice(D$2, "MonthlyAverage", "Mid", EOMONTH($A269, 0))</f>
        <v>294.38</v>
      </c>
      <c r="E269" s="151">
        <f>_xll.GetPrice(E$2, "MonthlyAverage", "Mid", EOMONTH($A269, 0))</f>
        <v>355.63</v>
      </c>
      <c r="F269" s="151">
        <f>_xll.GetPrice(F$2, "MonthlyAverage", "Mid", EOMONTH($A269, 0))</f>
        <v>377.5</v>
      </c>
      <c r="G269" s="127">
        <f t="shared" si="24"/>
        <v>21.870000000000005</v>
      </c>
      <c r="H269" s="151">
        <f>_xll.GetPrice(H$2, "MonthlyAverage", "Mid", EOMONTH($A269, 0))</f>
        <v>360</v>
      </c>
      <c r="I269" s="127">
        <f t="shared" si="25"/>
        <v>4.3700000000000045</v>
      </c>
      <c r="J269" s="151">
        <f>_xll.GetPrice(J$2, "MonthlyAverage", "Mid", EOMONTH($A269, 0))</f>
        <v>416.67</v>
      </c>
      <c r="K269" s="127">
        <f t="shared" si="26"/>
        <v>56.670000000000016</v>
      </c>
      <c r="L269" s="151" t="str">
        <f>_xll.GetPrice(L$2, "MonthlyAverage", "Mid", EOMONTH($A269, 0))</f>
        <v>#N/A No price available for MonthlyAverage before 30/01/2015</v>
      </c>
    </row>
    <row r="270" spans="1:12" x14ac:dyDescent="0.3">
      <c r="A270" s="124">
        <v>41974</v>
      </c>
      <c r="B270" s="133">
        <f>_xll.GetPrice(B$2, "MonthlyAverage", "Mid", EOMONTH($A270, 0))</f>
        <v>375</v>
      </c>
      <c r="C270" s="151" t="str">
        <f>_xll.GetPrice(C$2, "MonthlyAverage", "Mid", EOMONTH($A270, 0))</f>
        <v>#N/A No price available for MonthlyAverage before 29/09/2017</v>
      </c>
      <c r="D270" s="151">
        <f>_xll.GetPrice(D$2, "MonthlyAverage", "Mid", EOMONTH($A270, 0))</f>
        <v>285</v>
      </c>
      <c r="E270" s="151">
        <f>_xll.GetPrice(E$2, "MonthlyAverage", "Mid", EOMONTH($A270, 0))</f>
        <v>342.5</v>
      </c>
      <c r="F270" s="151">
        <f>_xll.GetPrice(F$2, "MonthlyAverage", "Mid", EOMONTH($A270, 0))</f>
        <v>362.5</v>
      </c>
      <c r="G270" s="127">
        <f t="shared" si="24"/>
        <v>20</v>
      </c>
      <c r="H270" s="151">
        <f>_xll.GetPrice(H$2, "MonthlyAverage", "Mid", EOMONTH($A270, 0))</f>
        <v>343.75</v>
      </c>
      <c r="I270" s="127">
        <f t="shared" si="25"/>
        <v>1.25</v>
      </c>
      <c r="J270" s="151">
        <f>_xll.GetPrice(J$2, "MonthlyAverage", "Mid", EOMONTH($A270, 0))</f>
        <v>397.5</v>
      </c>
      <c r="K270" s="127">
        <f t="shared" si="26"/>
        <v>53.75</v>
      </c>
      <c r="L270" s="151" t="str">
        <f>_xll.GetPrice(L$2, "MonthlyAverage", "Mid", EOMONTH($A270, 0))</f>
        <v>#N/A No price available for MonthlyAverage before 30/01/2015</v>
      </c>
    </row>
    <row r="271" spans="1:12" x14ac:dyDescent="0.3">
      <c r="A271" s="124">
        <v>42005</v>
      </c>
      <c r="B271" s="133">
        <f>_xll.GetPrice(B$2, "MonthlyAverage", "Mid", EOMONTH($A271, 0))</f>
        <v>366.5</v>
      </c>
      <c r="C271" s="151" t="str">
        <f>_xll.GetPrice(C$2, "MonthlyAverage", "Mid", EOMONTH($A271, 0))</f>
        <v>#N/A No price available for MonthlyAverage before 29/09/2017</v>
      </c>
      <c r="D271" s="151">
        <f>_xll.GetPrice(D$2, "MonthlyAverage", "Mid", EOMONTH($A271, 0))</f>
        <v>280</v>
      </c>
      <c r="E271" s="151">
        <f>_xll.GetPrice(E$2, "MonthlyAverage", "Mid", EOMONTH($A271, 0))</f>
        <v>330</v>
      </c>
      <c r="F271" s="151">
        <f>_xll.GetPrice(F$2, "MonthlyAverage", "Mid", EOMONTH($A271, 0))</f>
        <v>353.5</v>
      </c>
      <c r="G271" s="127">
        <f t="shared" si="24"/>
        <v>23.5</v>
      </c>
      <c r="H271" s="151">
        <f>_xll.GetPrice(H$2, "MonthlyAverage", "Mid", EOMONTH($A271, 0))</f>
        <v>333.5</v>
      </c>
      <c r="I271" s="127">
        <f t="shared" si="25"/>
        <v>3.5</v>
      </c>
      <c r="J271" s="151">
        <f>_xll.GetPrice(J$2, "MonthlyAverage", "Mid", EOMONTH($A271, 0))</f>
        <v>372</v>
      </c>
      <c r="K271" s="127">
        <f t="shared" si="26"/>
        <v>38.5</v>
      </c>
      <c r="L271" s="151">
        <f>_xll.GetPrice(L$2, "MonthlyAverage", "Mid", EOMONTH($A271, 0))</f>
        <v>358.6</v>
      </c>
    </row>
    <row r="272" spans="1:12" x14ac:dyDescent="0.3">
      <c r="A272" s="124">
        <v>42036</v>
      </c>
      <c r="B272" s="133">
        <f>_xll.GetPrice(B$2, "MonthlyAverage", "Mid", EOMONTH($A272, 0))</f>
        <v>306.88</v>
      </c>
      <c r="C272" s="151" t="str">
        <f>_xll.GetPrice(C$2, "MonthlyAverage", "Mid", EOMONTH($A272, 0))</f>
        <v>#N/A No price available for MonthlyAverage before 29/09/2017</v>
      </c>
      <c r="D272" s="151">
        <f>_xll.GetPrice(D$2, "MonthlyAverage", "Mid", EOMONTH($A272, 0))</f>
        <v>262.5</v>
      </c>
      <c r="E272" s="151">
        <f>_xll.GetPrice(E$2, "MonthlyAverage", "Mid", EOMONTH($A272, 0))</f>
        <v>265</v>
      </c>
      <c r="F272" s="151">
        <f>_xll.GetPrice(F$2, "MonthlyAverage", "Mid", EOMONTH($A272, 0))</f>
        <v>291.88</v>
      </c>
      <c r="G272" s="127">
        <f t="shared" si="24"/>
        <v>26.879999999999995</v>
      </c>
      <c r="H272" s="151">
        <f>_xll.GetPrice(H$2, "MonthlyAverage", "Mid", EOMONTH($A272, 0))</f>
        <v>283.13</v>
      </c>
      <c r="I272" s="127">
        <f t="shared" si="25"/>
        <v>18.129999999999995</v>
      </c>
      <c r="J272" s="151">
        <f>_xll.GetPrice(J$2, "MonthlyAverage", "Mid", EOMONTH($A272, 0))</f>
        <v>351.88</v>
      </c>
      <c r="K272" s="127">
        <f t="shared" si="26"/>
        <v>68.75</v>
      </c>
      <c r="L272" s="151">
        <f>_xll.GetPrice(L$2, "MonthlyAverage", "Mid", EOMONTH($A272, 0))</f>
        <v>305.63</v>
      </c>
    </row>
    <row r="273" spans="1:12" x14ac:dyDescent="0.3">
      <c r="A273" s="124">
        <v>42064</v>
      </c>
      <c r="B273" s="133">
        <f>_xll.GetPrice(B$2, "MonthlyAverage", "Mid", EOMONTH($A273, 0))</f>
        <v>270</v>
      </c>
      <c r="C273" s="151" t="str">
        <f>_xll.GetPrice(C$2, "MonthlyAverage", "Mid", EOMONTH($A273, 0))</f>
        <v>#N/A No price available for MonthlyAverage before 29/09/2017</v>
      </c>
      <c r="D273" s="151">
        <f>_xll.GetPrice(D$2, "MonthlyAverage", "Mid", EOMONTH($A273, 0))</f>
        <v>252.5</v>
      </c>
      <c r="E273" s="151">
        <f>_xll.GetPrice(E$2, "MonthlyAverage", "Mid", EOMONTH($A273, 0))</f>
        <v>235</v>
      </c>
      <c r="F273" s="151">
        <f>_xll.GetPrice(F$2, "MonthlyAverage", "Mid", EOMONTH($A273, 0))</f>
        <v>255</v>
      </c>
      <c r="G273" s="127">
        <f t="shared" si="24"/>
        <v>20</v>
      </c>
      <c r="H273" s="151">
        <f>_xll.GetPrice(H$2, "MonthlyAverage", "Mid", EOMONTH($A273, 0))</f>
        <v>260</v>
      </c>
      <c r="I273" s="127">
        <f t="shared" si="25"/>
        <v>25</v>
      </c>
      <c r="J273" s="151">
        <f>_xll.GetPrice(J$2, "MonthlyAverage", "Mid", EOMONTH($A273, 0))</f>
        <v>331.25</v>
      </c>
      <c r="K273" s="127">
        <f t="shared" si="26"/>
        <v>71.25</v>
      </c>
      <c r="L273" s="151">
        <f>_xll.GetPrice(L$2, "MonthlyAverage", "Mid", EOMONTH($A273, 0))</f>
        <v>280</v>
      </c>
    </row>
    <row r="274" spans="1:12" x14ac:dyDescent="0.3">
      <c r="A274" s="124">
        <v>42095</v>
      </c>
      <c r="B274" s="133">
        <f>_xll.GetPrice(B$2, "MonthlyAverage", "Mid", EOMONTH($A274, 0))</f>
        <v>268.75</v>
      </c>
      <c r="C274" s="151" t="str">
        <f>_xll.GetPrice(C$2, "MonthlyAverage", "Mid", EOMONTH($A274, 0))</f>
        <v>#N/A No price available for MonthlyAverage before 29/09/2017</v>
      </c>
      <c r="D274" s="151">
        <f>_xll.GetPrice(D$2, "MonthlyAverage", "Mid", EOMONTH($A274, 0))</f>
        <v>252.5</v>
      </c>
      <c r="E274" s="151">
        <f>_xll.GetPrice(E$2, "MonthlyAverage", "Mid", EOMONTH($A274, 0))</f>
        <v>250</v>
      </c>
      <c r="F274" s="151">
        <f>_xll.GetPrice(F$2, "MonthlyAverage", "Mid", EOMONTH($A274, 0))</f>
        <v>255.63</v>
      </c>
      <c r="G274" s="127">
        <f t="shared" si="24"/>
        <v>5.6299999999999955</v>
      </c>
      <c r="H274" s="151">
        <f>_xll.GetPrice(H$2, "MonthlyAverage", "Mid", EOMONTH($A274, 0))</f>
        <v>262.5</v>
      </c>
      <c r="I274" s="127">
        <f t="shared" si="25"/>
        <v>12.5</v>
      </c>
      <c r="J274" s="151">
        <f>_xll.GetPrice(J$2, "MonthlyAverage", "Mid", EOMONTH($A274, 0))</f>
        <v>315</v>
      </c>
      <c r="K274" s="127">
        <f t="shared" si="26"/>
        <v>52.5</v>
      </c>
      <c r="L274" s="151">
        <f>_xll.GetPrice(L$2, "MonthlyAverage", "Mid", EOMONTH($A274, 0))</f>
        <v>280.5</v>
      </c>
    </row>
    <row r="275" spans="1:12" x14ac:dyDescent="0.3">
      <c r="A275" s="124">
        <v>42125</v>
      </c>
      <c r="B275" s="133">
        <f>_xll.GetPrice(B$2, "MonthlyAverage", "Mid", EOMONTH($A275, 0))</f>
        <v>278.5</v>
      </c>
      <c r="C275" s="151" t="str">
        <f>_xll.GetPrice(C$2, "MonthlyAverage", "Mid", EOMONTH($A275, 0))</f>
        <v>#N/A No price available for MonthlyAverage before 29/09/2017</v>
      </c>
      <c r="D275" s="151">
        <f>_xll.GetPrice(D$2, "MonthlyAverage", "Mid", EOMONTH($A275, 0))</f>
        <v>240.5</v>
      </c>
      <c r="E275" s="151">
        <f>_xll.GetPrice(E$2, "MonthlyAverage", "Mid", EOMONTH($A275, 0))</f>
        <v>254</v>
      </c>
      <c r="F275" s="151">
        <f>_xll.GetPrice(F$2, "MonthlyAverage", "Mid", EOMONTH($A275, 0))</f>
        <v>263.5</v>
      </c>
      <c r="G275" s="127">
        <f t="shared" si="24"/>
        <v>9.5</v>
      </c>
      <c r="H275" s="151">
        <f>_xll.GetPrice(H$2, "MonthlyAverage", "Mid", EOMONTH($A275, 0))</f>
        <v>272</v>
      </c>
      <c r="I275" s="127">
        <f t="shared" si="25"/>
        <v>18</v>
      </c>
      <c r="J275" s="151">
        <f>_xll.GetPrice(J$2, "MonthlyAverage", "Mid", EOMONTH($A275, 0))</f>
        <v>322.5</v>
      </c>
      <c r="K275" s="127">
        <f t="shared" si="26"/>
        <v>50.5</v>
      </c>
      <c r="L275" s="151">
        <f>_xll.GetPrice(L$2, "MonthlyAverage", "Mid", EOMONTH($A275, 0))</f>
        <v>292</v>
      </c>
    </row>
    <row r="276" spans="1:12" x14ac:dyDescent="0.3">
      <c r="A276" s="124">
        <v>42156</v>
      </c>
      <c r="B276" s="133">
        <f>_xll.GetPrice(B$2, "MonthlyAverage", "Mid", EOMONTH($A276, 0))</f>
        <v>295</v>
      </c>
      <c r="C276" s="151" t="str">
        <f>_xll.GetPrice(C$2, "MonthlyAverage", "Mid", EOMONTH($A276, 0))</f>
        <v>#N/A No price available for MonthlyAverage before 29/09/2017</v>
      </c>
      <c r="D276" s="151">
        <f>_xll.GetPrice(D$2, "MonthlyAverage", "Mid", EOMONTH($A276, 0))</f>
        <v>232.5</v>
      </c>
      <c r="E276" s="151">
        <f>_xll.GetPrice(E$2, "MonthlyAverage", "Mid", EOMONTH($A276, 0))</f>
        <v>272.5</v>
      </c>
      <c r="F276" s="151">
        <f>_xll.GetPrice(F$2, "MonthlyAverage", "Mid", EOMONTH($A276, 0))</f>
        <v>280</v>
      </c>
      <c r="G276" s="127">
        <f t="shared" si="24"/>
        <v>7.5</v>
      </c>
      <c r="H276" s="151">
        <f>_xll.GetPrice(H$2, "MonthlyAverage", "Mid", EOMONTH($A276, 0))</f>
        <v>265</v>
      </c>
      <c r="I276" s="127">
        <f t="shared" si="25"/>
        <v>-7.5</v>
      </c>
      <c r="J276" s="151">
        <f>_xll.GetPrice(J$2, "MonthlyAverage", "Mid", EOMONTH($A276, 0))</f>
        <v>311.88</v>
      </c>
      <c r="K276" s="127">
        <f t="shared" si="26"/>
        <v>46.879999999999995</v>
      </c>
      <c r="L276" s="151">
        <f>_xll.GetPrice(L$2, "MonthlyAverage", "Mid", EOMONTH($A276, 0))</f>
        <v>288.13</v>
      </c>
    </row>
    <row r="277" spans="1:12" x14ac:dyDescent="0.3">
      <c r="A277" s="124">
        <v>42186</v>
      </c>
      <c r="B277" s="133">
        <f>_xll.GetPrice(B$2, "MonthlyAverage", "Mid", EOMONTH($A277, 0))</f>
        <v>271.5</v>
      </c>
      <c r="C277" s="151" t="str">
        <f>_xll.GetPrice(C$2, "MonthlyAverage", "Mid", EOMONTH($A277, 0))</f>
        <v>#N/A No price available for MonthlyAverage before 29/09/2017</v>
      </c>
      <c r="D277" s="151">
        <f>_xll.GetPrice(D$2, "MonthlyAverage", "Mid", EOMONTH($A277, 0))</f>
        <v>224.5</v>
      </c>
      <c r="E277" s="151">
        <f>_xll.GetPrice(E$2, "MonthlyAverage", "Mid", EOMONTH($A277, 0))</f>
        <v>249</v>
      </c>
      <c r="F277" s="151">
        <f>_xll.GetPrice(F$2, "MonthlyAverage", "Mid", EOMONTH($A277, 0))</f>
        <v>256.5</v>
      </c>
      <c r="G277" s="127">
        <f t="shared" si="24"/>
        <v>7.5</v>
      </c>
      <c r="H277" s="151">
        <f>_xll.GetPrice(H$2, "MonthlyAverage", "Mid", EOMONTH($A277, 0))</f>
        <v>244</v>
      </c>
      <c r="I277" s="127">
        <f t="shared" si="25"/>
        <v>-5</v>
      </c>
      <c r="J277" s="151">
        <f>_xll.GetPrice(J$2, "MonthlyAverage", "Mid", EOMONTH($A277, 0))</f>
        <v>297</v>
      </c>
      <c r="K277" s="127">
        <f t="shared" si="26"/>
        <v>53</v>
      </c>
      <c r="L277" s="151">
        <f>_xll.GetPrice(L$2, "MonthlyAverage", "Mid", EOMONTH($A277, 0))</f>
        <v>268</v>
      </c>
    </row>
    <row r="278" spans="1:12" x14ac:dyDescent="0.3">
      <c r="A278" s="124">
        <v>42217</v>
      </c>
      <c r="B278" s="133">
        <f>_xll.GetPrice(B$2, "MonthlyAverage", "Mid", EOMONTH($A278, 0))</f>
        <v>252.5</v>
      </c>
      <c r="C278" s="151" t="str">
        <f>_xll.GetPrice(C$2, "MonthlyAverage", "Mid", EOMONTH($A278, 0))</f>
        <v>#N/A No price available for MonthlyAverage before 29/09/2017</v>
      </c>
      <c r="D278" s="151">
        <f>_xll.GetPrice(D$2, "MonthlyAverage", "Mid", EOMONTH($A278, 0))</f>
        <v>218.75</v>
      </c>
      <c r="E278" s="151">
        <f>_xll.GetPrice(E$2, "MonthlyAverage", "Mid", EOMONTH($A278, 0))</f>
        <v>225</v>
      </c>
      <c r="F278" s="151">
        <f>_xll.GetPrice(F$2, "MonthlyAverage", "Mid", EOMONTH($A278, 0))</f>
        <v>237.5</v>
      </c>
      <c r="G278" s="127">
        <f t="shared" si="24"/>
        <v>12.5</v>
      </c>
      <c r="H278" s="151">
        <f>_xll.GetPrice(H$2, "MonthlyAverage", "Mid", EOMONTH($A278, 0))</f>
        <v>225</v>
      </c>
      <c r="I278" s="127">
        <f t="shared" si="25"/>
        <v>0</v>
      </c>
      <c r="J278" s="151">
        <f>_xll.GetPrice(J$2, "MonthlyAverage", "Mid", EOMONTH($A278, 0))</f>
        <v>272.5</v>
      </c>
      <c r="K278" s="127">
        <f t="shared" si="26"/>
        <v>47.5</v>
      </c>
      <c r="L278" s="151">
        <f>_xll.GetPrice(L$2, "MonthlyAverage", "Mid", EOMONTH($A278, 0))</f>
        <v>249.13</v>
      </c>
    </row>
    <row r="279" spans="1:12" x14ac:dyDescent="0.3">
      <c r="A279" s="124">
        <v>42248</v>
      </c>
      <c r="B279" s="133">
        <f>_xll.GetPrice(B$2, "MonthlyAverage", "Mid", EOMONTH($A279, 0))</f>
        <v>247.5</v>
      </c>
      <c r="C279" s="151" t="str">
        <f>_xll.GetPrice(C$2, "MonthlyAverage", "Mid", EOMONTH($A279, 0))</f>
        <v>#N/A No price available for MonthlyAverage before 29/09/2017</v>
      </c>
      <c r="D279" s="151">
        <f>_xll.GetPrice(D$2, "MonthlyAverage", "Mid", EOMONTH($A279, 0))</f>
        <v>213.75</v>
      </c>
      <c r="E279" s="151">
        <f>_xll.GetPrice(E$2, "MonthlyAverage", "Mid", EOMONTH($A279, 0))</f>
        <v>220</v>
      </c>
      <c r="F279" s="151">
        <f>_xll.GetPrice(F$2, "MonthlyAverage", "Mid", EOMONTH($A279, 0))</f>
        <v>232.5</v>
      </c>
      <c r="G279" s="127">
        <f t="shared" si="24"/>
        <v>12.5</v>
      </c>
      <c r="H279" s="151">
        <f>_xll.GetPrice(H$2, "MonthlyAverage", "Mid", EOMONTH($A279, 0))</f>
        <v>210</v>
      </c>
      <c r="I279" s="127">
        <f t="shared" si="25"/>
        <v>-10</v>
      </c>
      <c r="J279" s="151">
        <f>_xll.GetPrice(J$2, "MonthlyAverage", "Mid", EOMONTH($A279, 0))</f>
        <v>263.75</v>
      </c>
      <c r="K279" s="127">
        <f t="shared" si="26"/>
        <v>53.75</v>
      </c>
      <c r="L279" s="151">
        <f>_xll.GetPrice(L$2, "MonthlyAverage", "Mid", EOMONTH($A279, 0))</f>
        <v>229.38</v>
      </c>
    </row>
    <row r="280" spans="1:12" x14ac:dyDescent="0.3">
      <c r="A280" s="124">
        <v>42278</v>
      </c>
      <c r="B280" s="133">
        <f>_xll.GetPrice(B$2, "MonthlyAverage", "Mid", EOMONTH($A280, 0))</f>
        <v>215.5</v>
      </c>
      <c r="C280" s="151" t="str">
        <f>_xll.GetPrice(C$2, "MonthlyAverage", "Mid", EOMONTH($A280, 0))</f>
        <v>#N/A No price available for MonthlyAverage before 29/09/2017</v>
      </c>
      <c r="D280" s="151">
        <f>_xll.GetPrice(D$2, "MonthlyAverage", "Mid", EOMONTH($A280, 0))</f>
        <v>177</v>
      </c>
      <c r="E280" s="151">
        <f>_xll.GetPrice(E$2, "MonthlyAverage", "Mid", EOMONTH($A280, 0))</f>
        <v>189</v>
      </c>
      <c r="F280" s="151">
        <f>_xll.GetPrice(F$2, "MonthlyAverage", "Mid", EOMONTH($A280, 0))</f>
        <v>200.5</v>
      </c>
      <c r="G280" s="127">
        <f t="shared" si="24"/>
        <v>11.5</v>
      </c>
      <c r="H280" s="151">
        <f>_xll.GetPrice(H$2, "MonthlyAverage", "Mid", EOMONTH($A280, 0))</f>
        <v>178.4</v>
      </c>
      <c r="I280" s="127">
        <f t="shared" si="25"/>
        <v>-10.599999999999994</v>
      </c>
      <c r="J280" s="151">
        <f>_xll.GetPrice(J$2, "MonthlyAverage", "Mid", EOMONTH($A280, 0))</f>
        <v>227.5</v>
      </c>
      <c r="K280" s="127">
        <f t="shared" si="26"/>
        <v>49.099999999999994</v>
      </c>
      <c r="L280" s="151">
        <f>_xll.GetPrice(L$2, "MonthlyAverage", "Mid", EOMONTH($A280, 0))</f>
        <v>199.2</v>
      </c>
    </row>
    <row r="281" spans="1:12" x14ac:dyDescent="0.3">
      <c r="A281" s="124">
        <v>42309</v>
      </c>
      <c r="B281" s="133">
        <f>_xll.GetPrice(B$2, "MonthlyAverage", "Mid", EOMONTH($A281, 0))</f>
        <v>190</v>
      </c>
      <c r="C281" s="151" t="str">
        <f>_xll.GetPrice(C$2, "MonthlyAverage", "Mid", EOMONTH($A281, 0))</f>
        <v>#N/A No price available for MonthlyAverage before 29/09/2017</v>
      </c>
      <c r="D281" s="151">
        <f>_xll.GetPrice(D$2, "MonthlyAverage", "Mid", EOMONTH($A281, 0))</f>
        <v>145</v>
      </c>
      <c r="E281" s="151">
        <f>_xll.GetPrice(E$2, "MonthlyAverage", "Mid", EOMONTH($A281, 0))</f>
        <v>167.5</v>
      </c>
      <c r="F281" s="151">
        <f>_xll.GetPrice(F$2, "MonthlyAverage", "Mid", EOMONTH($A281, 0))</f>
        <v>175</v>
      </c>
      <c r="G281" s="127">
        <f t="shared" si="24"/>
        <v>7.5</v>
      </c>
      <c r="H281" s="151">
        <f>_xll.GetPrice(H$2, "MonthlyAverage", "Mid", EOMONTH($A281, 0))</f>
        <v>176.75</v>
      </c>
      <c r="I281" s="127">
        <f t="shared" si="25"/>
        <v>9.25</v>
      </c>
      <c r="J281" s="151">
        <f>_xll.GetPrice(J$2, "MonthlyAverage", "Mid", EOMONTH($A281, 0))</f>
        <v>221.25</v>
      </c>
      <c r="K281" s="127">
        <f t="shared" si="26"/>
        <v>44.5</v>
      </c>
      <c r="L281" s="151">
        <f>_xll.GetPrice(L$2, "MonthlyAverage", "Mid", EOMONTH($A281, 0))</f>
        <v>194.88</v>
      </c>
    </row>
    <row r="282" spans="1:12" x14ac:dyDescent="0.3">
      <c r="A282" s="124">
        <v>42339</v>
      </c>
      <c r="B282" s="133">
        <f>_xll.GetPrice(B$2, "MonthlyAverage", "Mid", EOMONTH($A282, 0))</f>
        <v>185</v>
      </c>
      <c r="C282" s="151" t="str">
        <f>_xll.GetPrice(C$2, "MonthlyAverage", "Mid", EOMONTH($A282, 0))</f>
        <v>#N/A No price available for MonthlyAverage before 29/09/2017</v>
      </c>
      <c r="D282" s="151">
        <f>_xll.GetPrice(D$2, "MonthlyAverage", "Mid", EOMONTH($A282, 0))</f>
        <v>145</v>
      </c>
      <c r="E282" s="151">
        <f>_xll.GetPrice(E$2, "MonthlyAverage", "Mid", EOMONTH($A282, 0))</f>
        <v>162.5</v>
      </c>
      <c r="F282" s="151">
        <f>_xll.GetPrice(F$2, "MonthlyAverage", "Mid", EOMONTH($A282, 0))</f>
        <v>170</v>
      </c>
      <c r="G282" s="127">
        <f t="shared" si="24"/>
        <v>7.5</v>
      </c>
      <c r="H282" s="151">
        <f>_xll.GetPrice(H$2, "MonthlyAverage", "Mid", EOMONTH($A282, 0))</f>
        <v>170.1</v>
      </c>
      <c r="I282" s="127">
        <f t="shared" si="25"/>
        <v>7.5999999999999943</v>
      </c>
      <c r="J282" s="151">
        <f>_xll.GetPrice(J$2, "MonthlyAverage", "Mid", EOMONTH($A282, 0))</f>
        <v>212.5</v>
      </c>
      <c r="K282" s="127">
        <f t="shared" si="26"/>
        <v>42.400000000000006</v>
      </c>
      <c r="L282" s="151">
        <f>_xll.GetPrice(L$2, "MonthlyAverage", "Mid", EOMONTH($A282, 0))</f>
        <v>192.5</v>
      </c>
    </row>
    <row r="283" spans="1:12" x14ac:dyDescent="0.3">
      <c r="A283" s="124">
        <v>42370</v>
      </c>
      <c r="B283" s="133">
        <f>_xll.GetPrice(B$2, "MonthlyAverage", "Mid", EOMONTH($A283, 0))</f>
        <v>190.63</v>
      </c>
      <c r="C283" s="151" t="str">
        <f>_xll.GetPrice(C$2, "MonthlyAverage", "Mid", EOMONTH($A283, 0))</f>
        <v>#N/A No price available for MonthlyAverage before 29/09/2017</v>
      </c>
      <c r="D283" s="151">
        <f>_xll.GetPrice(D$2, "MonthlyAverage", "Mid", EOMONTH($A283, 0))</f>
        <v>157.5</v>
      </c>
      <c r="E283" s="151">
        <f>_xll.GetPrice(E$2, "MonthlyAverage", "Mid", EOMONTH($A283, 0))</f>
        <v>166.25</v>
      </c>
      <c r="F283" s="151">
        <f>_xll.GetPrice(F$2, "MonthlyAverage", "Mid", EOMONTH($A283, 0))</f>
        <v>175.63</v>
      </c>
      <c r="G283" s="127">
        <f t="shared" si="24"/>
        <v>9.3799999999999955</v>
      </c>
      <c r="H283" s="151">
        <f>_xll.GetPrice(H$2, "MonthlyAverage", "Mid", EOMONTH($A283, 0))</f>
        <v>171.25</v>
      </c>
      <c r="I283" s="127">
        <f t="shared" si="25"/>
        <v>5</v>
      </c>
      <c r="J283" s="151">
        <f>_xll.GetPrice(J$2, "MonthlyAverage", "Mid", EOMONTH($A283, 0))</f>
        <v>210</v>
      </c>
      <c r="K283" s="127">
        <f t="shared" si="26"/>
        <v>38.75</v>
      </c>
      <c r="L283" s="151">
        <f>_xll.GetPrice(L$2, "MonthlyAverage", "Mid", EOMONTH($A283, 0))</f>
        <v>193.75</v>
      </c>
    </row>
    <row r="284" spans="1:12" x14ac:dyDescent="0.3">
      <c r="A284" s="124">
        <v>42401</v>
      </c>
      <c r="B284" s="133">
        <f>_xll.GetPrice(B$2, "MonthlyAverage", "Mid", EOMONTH($A284, 0))</f>
        <v>196.25</v>
      </c>
      <c r="C284" s="151" t="str">
        <f>_xll.GetPrice(C$2, "MonthlyAverage", "Mid", EOMONTH($A284, 0))</f>
        <v>#N/A No price available for MonthlyAverage before 29/09/2017</v>
      </c>
      <c r="D284" s="151">
        <f>_xll.GetPrice(D$2, "MonthlyAverage", "Mid", EOMONTH($A284, 0))</f>
        <v>180</v>
      </c>
      <c r="E284" s="151">
        <f>_xll.GetPrice(E$2, "MonthlyAverage", "Mid", EOMONTH($A284, 0))</f>
        <v>171.25</v>
      </c>
      <c r="F284" s="151">
        <f>_xll.GetPrice(F$2, "MonthlyAverage", "Mid", EOMONTH($A284, 0))</f>
        <v>181.25</v>
      </c>
      <c r="G284" s="127">
        <f t="shared" si="24"/>
        <v>10</v>
      </c>
      <c r="H284" s="151">
        <f>_xll.GetPrice(H$2, "MonthlyAverage", "Mid", EOMONTH($A284, 0))</f>
        <v>174.75</v>
      </c>
      <c r="I284" s="127">
        <f t="shared" si="25"/>
        <v>3.5</v>
      </c>
      <c r="J284" s="151">
        <f>_xll.GetPrice(J$2, "MonthlyAverage", "Mid", EOMONTH($A284, 0))</f>
        <v>205</v>
      </c>
      <c r="K284" s="127">
        <f t="shared" si="26"/>
        <v>30.25</v>
      </c>
      <c r="L284" s="151">
        <f>_xll.GetPrice(L$2, "MonthlyAverage", "Mid", EOMONTH($A284, 0))</f>
        <v>192.75</v>
      </c>
    </row>
    <row r="285" spans="1:12" x14ac:dyDescent="0.3">
      <c r="A285" s="124">
        <v>42430</v>
      </c>
      <c r="B285" s="133">
        <f>_xll.GetPrice(B$2, "MonthlyAverage", "Mid", EOMONTH($A285, 0))</f>
        <v>214.38</v>
      </c>
      <c r="C285" s="151" t="str">
        <f>_xll.GetPrice(C$2, "MonthlyAverage", "Mid", EOMONTH($A285, 0))</f>
        <v>#N/A No price available for MonthlyAverage before 29/09/2017</v>
      </c>
      <c r="D285" s="151">
        <f>_xll.GetPrice(D$2, "MonthlyAverage", "Mid", EOMONTH($A285, 0))</f>
        <v>190</v>
      </c>
      <c r="E285" s="151">
        <f>_xll.GetPrice(E$2, "MonthlyAverage", "Mid", EOMONTH($A285, 0))</f>
        <v>189.38</v>
      </c>
      <c r="F285" s="151">
        <f>_xll.GetPrice(F$2, "MonthlyAverage", "Mid", EOMONTH($A285, 0))</f>
        <v>199.38</v>
      </c>
      <c r="G285" s="127">
        <f t="shared" si="24"/>
        <v>10</v>
      </c>
      <c r="H285" s="151">
        <f>_xll.GetPrice(H$2, "MonthlyAverage", "Mid", EOMONTH($A285, 0))</f>
        <v>219.4</v>
      </c>
      <c r="I285" s="127">
        <f t="shared" si="25"/>
        <v>30.02000000000001</v>
      </c>
      <c r="J285" s="151">
        <f>_xll.GetPrice(J$2, "MonthlyAverage", "Mid", EOMONTH($A285, 0))</f>
        <v>241.7</v>
      </c>
      <c r="K285" s="127">
        <f t="shared" si="26"/>
        <v>22.299999999999983</v>
      </c>
      <c r="L285" s="151">
        <f>_xll.GetPrice(L$2, "MonthlyAverage", "Mid", EOMONTH($A285, 0))</f>
        <v>228.7</v>
      </c>
    </row>
    <row r="286" spans="1:12" x14ac:dyDescent="0.3">
      <c r="A286" s="124">
        <v>42461</v>
      </c>
      <c r="B286" s="133">
        <f>_xll.GetPrice(B$2, "MonthlyAverage", "Mid", EOMONTH($A286, 0))</f>
        <v>264.5</v>
      </c>
      <c r="C286" s="151" t="str">
        <f>_xll.GetPrice(C$2, "MonthlyAverage", "Mid", EOMONTH($A286, 0))</f>
        <v>#N/A No price available for MonthlyAverage before 29/09/2017</v>
      </c>
      <c r="D286" s="151">
        <f>_xll.GetPrice(D$2, "MonthlyAverage", "Mid", EOMONTH($A286, 0))</f>
        <v>226</v>
      </c>
      <c r="E286" s="151">
        <f>_xll.GetPrice(E$2, "MonthlyAverage", "Mid", EOMONTH($A286, 0))</f>
        <v>239.5</v>
      </c>
      <c r="F286" s="151">
        <f>_xll.GetPrice(F$2, "MonthlyAverage", "Mid", EOMONTH($A286, 0))</f>
        <v>249.5</v>
      </c>
      <c r="G286" s="127">
        <f t="shared" si="24"/>
        <v>10</v>
      </c>
      <c r="H286" s="151">
        <f>_xll.GetPrice(H$2, "MonthlyAverage", "Mid", EOMONTH($A286, 0))</f>
        <v>273</v>
      </c>
      <c r="I286" s="127">
        <f t="shared" si="25"/>
        <v>33.5</v>
      </c>
      <c r="J286" s="151">
        <f>_xll.GetPrice(J$2, "MonthlyAverage", "Mid", EOMONTH($A286, 0))</f>
        <v>290.63</v>
      </c>
      <c r="K286" s="127">
        <f t="shared" si="26"/>
        <v>17.629999999999995</v>
      </c>
      <c r="L286" s="151">
        <f>_xll.GetPrice(L$2, "MonthlyAverage", "Mid", EOMONTH($A286, 0))</f>
        <v>286.25</v>
      </c>
    </row>
    <row r="287" spans="1:12" x14ac:dyDescent="0.3">
      <c r="A287" s="124">
        <v>42491</v>
      </c>
      <c r="B287" s="133">
        <f>_xll.GetPrice(B$2, "MonthlyAverage", "Mid", EOMONTH($A287, 0))</f>
        <v>302.5</v>
      </c>
      <c r="C287" s="151" t="str">
        <f>_xll.GetPrice(C$2, "MonthlyAverage", "Mid", EOMONTH($A287, 0))</f>
        <v>#N/A No price available for MonthlyAverage before 29/09/2017</v>
      </c>
      <c r="D287" s="151">
        <f>_xll.GetPrice(D$2, "MonthlyAverage", "Mid", EOMONTH($A287, 0))</f>
        <v>255</v>
      </c>
      <c r="E287" s="151">
        <f>_xll.GetPrice(E$2, "MonthlyAverage", "Mid", EOMONTH($A287, 0))</f>
        <v>272.5</v>
      </c>
      <c r="F287" s="151">
        <f>_xll.GetPrice(F$2, "MonthlyAverage", "Mid", EOMONTH($A287, 0))</f>
        <v>287.5</v>
      </c>
      <c r="G287" s="127">
        <f t="shared" si="24"/>
        <v>15</v>
      </c>
      <c r="H287" s="151">
        <f>_xll.GetPrice(H$2, "MonthlyAverage", "Mid", EOMONTH($A287, 0))</f>
        <v>291.25</v>
      </c>
      <c r="I287" s="127">
        <f t="shared" si="25"/>
        <v>18.75</v>
      </c>
      <c r="J287" s="151">
        <f>_xll.GetPrice(J$2, "MonthlyAverage", "Mid", EOMONTH($A287, 0))</f>
        <v>307.5</v>
      </c>
      <c r="K287" s="127">
        <f t="shared" si="26"/>
        <v>16.25</v>
      </c>
      <c r="L287" s="151">
        <f>_xll.GetPrice(L$2, "MonthlyAverage", "Mid", EOMONTH($A287, 0))</f>
        <v>294.88</v>
      </c>
    </row>
    <row r="288" spans="1:12" x14ac:dyDescent="0.3">
      <c r="A288" s="124">
        <v>42522</v>
      </c>
      <c r="B288" s="133">
        <f>_xll.GetPrice(B$2, "MonthlyAverage", "Mid", EOMONTH($A288, 0))</f>
        <v>288.75</v>
      </c>
      <c r="C288" s="151" t="str">
        <f>_xll.GetPrice(C$2, "MonthlyAverage", "Mid", EOMONTH($A288, 0))</f>
        <v>#N/A No price available for MonthlyAverage before 29/09/2017</v>
      </c>
      <c r="D288" s="151">
        <f>_xll.GetPrice(D$2, "MonthlyAverage", "Mid", EOMONTH($A288, 0))</f>
        <v>240</v>
      </c>
      <c r="E288" s="151">
        <f>_xll.GetPrice(E$2, "MonthlyAverage", "Mid", EOMONTH($A288, 0))</f>
        <v>258.75</v>
      </c>
      <c r="F288" s="151">
        <f>_xll.GetPrice(F$2, "MonthlyAverage", "Mid", EOMONTH($A288, 0))</f>
        <v>273.75</v>
      </c>
      <c r="G288" s="127">
        <f t="shared" si="24"/>
        <v>15</v>
      </c>
      <c r="H288" s="151">
        <f>_xll.GetPrice(H$2, "MonthlyAverage", "Mid", EOMONTH($A288, 0))</f>
        <v>242.5</v>
      </c>
      <c r="I288" s="127">
        <f t="shared" si="25"/>
        <v>-16.25</v>
      </c>
      <c r="J288" s="151">
        <f>_xll.GetPrice(J$2, "MonthlyAverage", "Mid", EOMONTH($A288, 0))</f>
        <v>301.5</v>
      </c>
      <c r="K288" s="127">
        <f t="shared" si="26"/>
        <v>59</v>
      </c>
      <c r="L288" s="151">
        <f>_xll.GetPrice(L$2, "MonthlyAverage", "Mid", EOMONTH($A288, 0))</f>
        <v>260.39999999999998</v>
      </c>
    </row>
    <row r="289" spans="1:12" x14ac:dyDescent="0.3">
      <c r="A289" s="124">
        <v>42552</v>
      </c>
      <c r="B289" s="133">
        <f>_xll.GetPrice(B$2, "MonthlyAverage", "Mid", EOMONTH($A289, 0))</f>
        <v>262</v>
      </c>
      <c r="C289" s="151" t="str">
        <f>_xll.GetPrice(C$2, "MonthlyAverage", "Mid", EOMONTH($A289, 0))</f>
        <v>#N/A No price available for MonthlyAverage before 29/09/2017</v>
      </c>
      <c r="D289" s="151">
        <f>_xll.GetPrice(D$2, "MonthlyAverage", "Mid", EOMONTH($A289, 0))</f>
        <v>240</v>
      </c>
      <c r="E289" s="151">
        <f>_xll.GetPrice(E$2, "MonthlyAverage", "Mid", EOMONTH($A289, 0))</f>
        <v>227.5</v>
      </c>
      <c r="F289" s="151">
        <f>_xll.GetPrice(F$2, "MonthlyAverage", "Mid", EOMONTH($A289, 0))</f>
        <v>247</v>
      </c>
      <c r="G289" s="127">
        <f t="shared" si="24"/>
        <v>19.5</v>
      </c>
      <c r="H289" s="151">
        <f>_xll.GetPrice(H$2, "MonthlyAverage", "Mid", EOMONTH($A289, 0))</f>
        <v>226.63</v>
      </c>
      <c r="I289" s="127">
        <f t="shared" si="25"/>
        <v>-0.87000000000000455</v>
      </c>
      <c r="J289" s="151">
        <f>_xll.GetPrice(J$2, "MonthlyAverage", "Mid", EOMONTH($A289, 0))</f>
        <v>276.88</v>
      </c>
      <c r="K289" s="127">
        <f t="shared" si="26"/>
        <v>50.25</v>
      </c>
      <c r="L289" s="151">
        <f>_xll.GetPrice(L$2, "MonthlyAverage", "Mid", EOMONTH($A289, 0))</f>
        <v>245</v>
      </c>
    </row>
    <row r="290" spans="1:12" x14ac:dyDescent="0.3">
      <c r="A290" s="124">
        <v>42583</v>
      </c>
      <c r="B290" s="133">
        <f>_xll.GetPrice(B$2, "MonthlyAverage", "Mid", EOMONTH($A290, 0))</f>
        <v>261.25</v>
      </c>
      <c r="C290" s="151" t="str">
        <f>_xll.GetPrice(C$2, "MonthlyAverage", "Mid", EOMONTH($A290, 0))</f>
        <v>#N/A No price available for MonthlyAverage before 29/09/2017</v>
      </c>
      <c r="D290" s="151">
        <f>_xll.GetPrice(D$2, "MonthlyAverage", "Mid", EOMONTH($A290, 0))</f>
        <v>223.75</v>
      </c>
      <c r="E290" s="151">
        <f>_xll.GetPrice(E$2, "MonthlyAverage", "Mid", EOMONTH($A290, 0))</f>
        <v>223.75</v>
      </c>
      <c r="F290" s="151">
        <f>_xll.GetPrice(F$2, "MonthlyAverage", "Mid", EOMONTH($A290, 0))</f>
        <v>246.25</v>
      </c>
      <c r="G290" s="127">
        <f t="shared" si="24"/>
        <v>22.5</v>
      </c>
      <c r="H290" s="151">
        <f>_xll.GetPrice(H$2, "MonthlyAverage", "Mid", EOMONTH($A290, 0))</f>
        <v>231.88</v>
      </c>
      <c r="I290" s="127">
        <f t="shared" si="25"/>
        <v>8.1299999999999955</v>
      </c>
      <c r="J290" s="151">
        <f>_xll.GetPrice(J$2, "MonthlyAverage", "Mid", EOMONTH($A290, 0))</f>
        <v>272.5</v>
      </c>
      <c r="K290" s="127">
        <f t="shared" si="26"/>
        <v>40.620000000000005</v>
      </c>
      <c r="L290" s="151">
        <f>_xll.GetPrice(L$2, "MonthlyAverage", "Mid", EOMONTH($A290, 0))</f>
        <v>253.75</v>
      </c>
    </row>
    <row r="291" spans="1:12" x14ac:dyDescent="0.3">
      <c r="A291" s="124">
        <v>42614</v>
      </c>
      <c r="B291" s="133">
        <f>_xll.GetPrice(B$2, "MonthlyAverage", "Mid", EOMONTH($A291, 0))</f>
        <v>265</v>
      </c>
      <c r="C291" s="151" t="str">
        <f>_xll.GetPrice(C$2, "MonthlyAverage", "Mid", EOMONTH($A291, 0))</f>
        <v>#N/A No price available for MonthlyAverage before 29/09/2017</v>
      </c>
      <c r="D291" s="151">
        <f>_xll.GetPrice(D$2, "MonthlyAverage", "Mid", EOMONTH($A291, 0))</f>
        <v>175</v>
      </c>
      <c r="E291" s="151">
        <f>_xll.GetPrice(E$2, "MonthlyAverage", "Mid", EOMONTH($A291, 0))</f>
        <v>227.5</v>
      </c>
      <c r="F291" s="151">
        <f>_xll.GetPrice(F$2, "MonthlyAverage", "Mid", EOMONTH($A291, 0))</f>
        <v>250</v>
      </c>
      <c r="G291" s="127">
        <f t="shared" si="24"/>
        <v>22.5</v>
      </c>
      <c r="H291" s="151">
        <f>_xll.GetPrice(H$2, "MonthlyAverage", "Mid", EOMONTH($A291, 0))</f>
        <v>245.2</v>
      </c>
      <c r="I291" s="127">
        <f t="shared" si="25"/>
        <v>17.699999999999989</v>
      </c>
      <c r="J291" s="151">
        <f>_xll.GetPrice(J$2, "MonthlyAverage", "Mid", EOMONTH($A291, 0))</f>
        <v>271.60000000000002</v>
      </c>
      <c r="K291" s="127">
        <f t="shared" si="26"/>
        <v>26.400000000000034</v>
      </c>
      <c r="L291" s="151">
        <f>_xll.GetPrice(L$2, "MonthlyAverage", "Mid", EOMONTH($A291, 0))</f>
        <v>255.5</v>
      </c>
    </row>
    <row r="292" spans="1:12" x14ac:dyDescent="0.3">
      <c r="A292" s="124">
        <v>42644</v>
      </c>
      <c r="B292" s="133">
        <f>_xll.GetPrice(B$2, "MonthlyAverage", "Mid", EOMONTH($A292, 0))</f>
        <v>273.75</v>
      </c>
      <c r="C292" s="151" t="str">
        <f>_xll.GetPrice(C$2, "MonthlyAverage", "Mid", EOMONTH($A292, 0))</f>
        <v>#N/A No price available for MonthlyAverage before 29/09/2017</v>
      </c>
      <c r="D292" s="151">
        <f>_xll.GetPrice(D$2, "MonthlyAverage", "Mid", EOMONTH($A292, 0))</f>
        <v>182.5</v>
      </c>
      <c r="E292" s="151">
        <f>_xll.GetPrice(E$2, "MonthlyAverage", "Mid", EOMONTH($A292, 0))</f>
        <v>233.75</v>
      </c>
      <c r="F292" s="151">
        <f>_xll.GetPrice(F$2, "MonthlyAverage", "Mid", EOMONTH($A292, 0))</f>
        <v>258.75</v>
      </c>
      <c r="G292" s="127">
        <f t="shared" si="24"/>
        <v>25</v>
      </c>
      <c r="H292" s="151">
        <f>_xll.GetPrice(H$2, "MonthlyAverage", "Mid", EOMONTH($A292, 0))</f>
        <v>247.13</v>
      </c>
      <c r="I292" s="127">
        <f t="shared" si="25"/>
        <v>13.379999999999995</v>
      </c>
      <c r="J292" s="151">
        <f>_xll.GetPrice(J$2, "MonthlyAverage", "Mid", EOMONTH($A292, 0))</f>
        <v>283</v>
      </c>
      <c r="K292" s="127">
        <f t="shared" si="26"/>
        <v>35.870000000000005</v>
      </c>
      <c r="L292" s="151">
        <f>_xll.GetPrice(L$2, "MonthlyAverage", "Mid", EOMONTH($A292, 0))</f>
        <v>257.88</v>
      </c>
    </row>
    <row r="293" spans="1:12" x14ac:dyDescent="0.3">
      <c r="A293" s="124">
        <v>42675</v>
      </c>
      <c r="B293" s="133">
        <f>_xll.GetPrice(B$2, "MonthlyAverage", "Mid", EOMONTH($A293, 0))</f>
        <v>311.25</v>
      </c>
      <c r="C293" s="151" t="str">
        <f>_xll.GetPrice(C$2, "MonthlyAverage", "Mid", EOMONTH($A293, 0))</f>
        <v>#N/A No price available for MonthlyAverage before 29/09/2017</v>
      </c>
      <c r="D293" s="151">
        <f>_xll.GetPrice(D$2, "MonthlyAverage", "Mid", EOMONTH($A293, 0))</f>
        <v>215</v>
      </c>
      <c r="E293" s="151">
        <f>_xll.GetPrice(E$2, "MonthlyAverage", "Mid", EOMONTH($A293, 0))</f>
        <v>271.25</v>
      </c>
      <c r="F293" s="151">
        <f>_xll.GetPrice(F$2, "MonthlyAverage", "Mid", EOMONTH($A293, 0))</f>
        <v>296.25</v>
      </c>
      <c r="G293" s="127">
        <f t="shared" si="24"/>
        <v>25</v>
      </c>
      <c r="H293" s="151">
        <f>_xll.GetPrice(H$2, "MonthlyAverage", "Mid", EOMONTH($A293, 0))</f>
        <v>295.63</v>
      </c>
      <c r="I293" s="127">
        <f t="shared" si="25"/>
        <v>24.379999999999995</v>
      </c>
      <c r="J293" s="151">
        <f>_xll.GetPrice(J$2, "MonthlyAverage", "Mid", EOMONTH($A293, 0))</f>
        <v>318.75</v>
      </c>
      <c r="K293" s="127">
        <f t="shared" si="26"/>
        <v>23.120000000000005</v>
      </c>
      <c r="L293" s="151">
        <f>_xll.GetPrice(L$2, "MonthlyAverage", "Mid", EOMONTH($A293, 0))</f>
        <v>315.25</v>
      </c>
    </row>
    <row r="294" spans="1:12" x14ac:dyDescent="0.3">
      <c r="A294" s="124">
        <v>42705</v>
      </c>
      <c r="B294" s="133">
        <f>_xll.GetPrice(B$2, "MonthlyAverage", "Mid", EOMONTH($A294, 0))</f>
        <v>312.5</v>
      </c>
      <c r="C294" s="151" t="str">
        <f>_xll.GetPrice(C$2, "MonthlyAverage", "Mid", EOMONTH($A294, 0))</f>
        <v>#N/A No price available for MonthlyAverage before 29/09/2017</v>
      </c>
      <c r="D294" s="151">
        <f>_xll.GetPrice(D$2, "MonthlyAverage", "Mid", EOMONTH($A294, 0))</f>
        <v>216.5</v>
      </c>
      <c r="E294" s="151">
        <f>_xll.GetPrice(E$2, "MonthlyAverage", "Mid", EOMONTH($A294, 0))</f>
        <v>274.5</v>
      </c>
      <c r="F294" s="151">
        <f>_xll.GetPrice(F$2, "MonthlyAverage", "Mid", EOMONTH($A294, 0))</f>
        <v>297.5</v>
      </c>
      <c r="G294" s="127">
        <f t="shared" si="24"/>
        <v>23</v>
      </c>
      <c r="H294" s="151">
        <f>_xll.GetPrice(H$2, "MonthlyAverage", "Mid", EOMONTH($A294, 0))</f>
        <v>305.8</v>
      </c>
      <c r="I294" s="127">
        <f t="shared" si="25"/>
        <v>31.300000000000011</v>
      </c>
      <c r="J294" s="151">
        <f>_xll.GetPrice(J$2, "MonthlyAverage", "Mid", EOMONTH($A294, 0))</f>
        <v>345.4</v>
      </c>
      <c r="K294" s="127">
        <f t="shared" si="26"/>
        <v>39.599999999999966</v>
      </c>
      <c r="L294" s="151">
        <f>_xll.GetPrice(L$2, "MonthlyAverage", "Mid", EOMONTH($A294, 0))</f>
        <v>320</v>
      </c>
    </row>
    <row r="295" spans="1:12" x14ac:dyDescent="0.3">
      <c r="A295" s="124">
        <v>42736</v>
      </c>
      <c r="B295" s="133">
        <f>_xll.GetPrice(B$2, "MonthlyAverage", "Mid", EOMONTH($A295, 0))</f>
        <v>311.25</v>
      </c>
      <c r="C295" s="151" t="str">
        <f>_xll.GetPrice(C$2, "MonthlyAverage", "Mid", EOMONTH($A295, 0))</f>
        <v>#N/A No price available for MonthlyAverage before 29/09/2017</v>
      </c>
      <c r="D295" s="151">
        <f>_xll.GetPrice(D$2, "MonthlyAverage", "Mid", EOMONTH($A295, 0))</f>
        <v>213.13</v>
      </c>
      <c r="E295" s="151">
        <f>_xll.GetPrice(E$2, "MonthlyAverage", "Mid", EOMONTH($A295, 0))</f>
        <v>273.13</v>
      </c>
      <c r="F295" s="151">
        <f>_xll.GetPrice(F$2, "MonthlyAverage", "Mid", EOMONTH($A295, 0))</f>
        <v>296.25</v>
      </c>
      <c r="G295" s="127">
        <f t="shared" si="24"/>
        <v>23.120000000000005</v>
      </c>
      <c r="H295" s="151">
        <f>_xll.GetPrice(H$2, "MonthlyAverage", "Mid", EOMONTH($A295, 0))</f>
        <v>304.88</v>
      </c>
      <c r="I295" s="127">
        <f t="shared" si="25"/>
        <v>31.75</v>
      </c>
      <c r="J295" s="151">
        <f>_xll.GetPrice(J$2, "MonthlyAverage", "Mid", EOMONTH($A295, 0))</f>
        <v>347.25</v>
      </c>
      <c r="K295" s="127">
        <f t="shared" si="26"/>
        <v>42.370000000000005</v>
      </c>
      <c r="L295" s="151">
        <f>_xll.GetPrice(L$2, "MonthlyAverage", "Mid", EOMONTH($A295, 0))</f>
        <v>317.5</v>
      </c>
    </row>
    <row r="296" spans="1:12" x14ac:dyDescent="0.3">
      <c r="A296" s="124">
        <v>42767</v>
      </c>
      <c r="B296" s="133">
        <f>_xll.GetPrice(B$2, "MonthlyAverage", "Mid", EOMONTH($A296, 0))</f>
        <v>315.63</v>
      </c>
      <c r="C296" s="151" t="str">
        <f>_xll.GetPrice(C$2, "MonthlyAverage", "Mid", EOMONTH($A296, 0))</f>
        <v>#N/A No price available for MonthlyAverage before 29/09/2017</v>
      </c>
      <c r="D296" s="151">
        <f>_xll.GetPrice(D$2, "MonthlyAverage", "Mid", EOMONTH($A296, 0))</f>
        <v>203.75</v>
      </c>
      <c r="E296" s="151">
        <f>_xll.GetPrice(E$2, "MonthlyAverage", "Mid", EOMONTH($A296, 0))</f>
        <v>292.5</v>
      </c>
      <c r="F296" s="151">
        <f>_xll.GetPrice(F$2, "MonthlyAverage", "Mid", EOMONTH($A296, 0))</f>
        <v>302.5</v>
      </c>
      <c r="G296" s="127">
        <f t="shared" si="24"/>
        <v>10</v>
      </c>
      <c r="H296" s="151">
        <f>_xll.GetPrice(H$2, "MonthlyAverage", "Mid", EOMONTH($A296, 0))</f>
        <v>288.13</v>
      </c>
      <c r="I296" s="127">
        <f t="shared" si="25"/>
        <v>-4.3700000000000045</v>
      </c>
      <c r="J296" s="151">
        <f>_xll.GetPrice(J$2, "MonthlyAverage", "Mid", EOMONTH($A296, 0))</f>
        <v>340.63</v>
      </c>
      <c r="K296" s="127">
        <f t="shared" si="26"/>
        <v>52.5</v>
      </c>
      <c r="L296" s="151">
        <f>_xll.GetPrice(L$2, "MonthlyAverage", "Mid", EOMONTH($A296, 0))</f>
        <v>308.13</v>
      </c>
    </row>
    <row r="297" spans="1:12" x14ac:dyDescent="0.3">
      <c r="A297" s="124">
        <v>42795</v>
      </c>
      <c r="B297" s="133">
        <f>_xll.GetPrice(B$2, "MonthlyAverage", "Mid", EOMONTH($A297, 0))</f>
        <v>372.5</v>
      </c>
      <c r="C297" s="151" t="str">
        <f>_xll.GetPrice(C$2, "MonthlyAverage", "Mid", EOMONTH($A297, 0))</f>
        <v>#N/A No price available for MonthlyAverage before 29/09/2017</v>
      </c>
      <c r="D297" s="151">
        <f>_xll.GetPrice(D$2, "MonthlyAverage", "Mid", EOMONTH($A297, 0))</f>
        <v>213</v>
      </c>
      <c r="E297" s="151">
        <f>_xll.GetPrice(E$2, "MonthlyAverage", "Mid", EOMONTH($A297, 0))</f>
        <v>339.5</v>
      </c>
      <c r="F297" s="151">
        <f>_xll.GetPrice(F$2, "MonthlyAverage", "Mid", EOMONTH($A297, 0))</f>
        <v>358.5</v>
      </c>
      <c r="G297" s="127">
        <f t="shared" si="24"/>
        <v>19</v>
      </c>
      <c r="H297" s="151">
        <f>_xll.GetPrice(H$2, "MonthlyAverage", "Mid", EOMONTH($A297, 0))</f>
        <v>327.5</v>
      </c>
      <c r="I297" s="127">
        <f t="shared" si="25"/>
        <v>-12</v>
      </c>
      <c r="J297" s="151">
        <f>_xll.GetPrice(J$2, "MonthlyAverage", "Mid", EOMONTH($A297, 0))</f>
        <v>376.5</v>
      </c>
      <c r="K297" s="127">
        <f t="shared" si="26"/>
        <v>49</v>
      </c>
      <c r="L297" s="151">
        <f>_xll.GetPrice(L$2, "MonthlyAverage", "Mid", EOMONTH($A297, 0))</f>
        <v>352.5</v>
      </c>
    </row>
    <row r="298" spans="1:12" x14ac:dyDescent="0.3">
      <c r="A298" s="124">
        <v>42826</v>
      </c>
      <c r="B298" s="133">
        <f>_xll.GetPrice(B$2, "MonthlyAverage", "Mid", EOMONTH($A298, 0))</f>
        <v>400</v>
      </c>
      <c r="C298" s="151" t="str">
        <f>_xll.GetPrice(C$2, "MonthlyAverage", "Mid", EOMONTH($A298, 0))</f>
        <v>#N/A No price available for MonthlyAverage before 29/09/2017</v>
      </c>
      <c r="D298" s="151">
        <f>_xll.GetPrice(D$2, "MonthlyAverage", "Mid", EOMONTH($A298, 0))</f>
        <v>217.5</v>
      </c>
      <c r="E298" s="151">
        <f>_xll.GetPrice(E$2, "MonthlyAverage", "Mid", EOMONTH($A298, 0))</f>
        <v>367.5</v>
      </c>
      <c r="F298" s="151">
        <f>_xll.GetPrice(F$2, "MonthlyAverage", "Mid", EOMONTH($A298, 0))</f>
        <v>385</v>
      </c>
      <c r="G298" s="127">
        <f t="shared" si="24"/>
        <v>17.5</v>
      </c>
      <c r="H298" s="151">
        <f>_xll.GetPrice(H$2, "MonthlyAverage", "Mid", EOMONTH($A298, 0))</f>
        <v>328.75</v>
      </c>
      <c r="I298" s="127">
        <f t="shared" si="25"/>
        <v>-38.75</v>
      </c>
      <c r="J298" s="151">
        <f>_xll.GetPrice(J$2, "MonthlyAverage", "Mid", EOMONTH($A298, 0))</f>
        <v>410</v>
      </c>
      <c r="K298" s="127">
        <f t="shared" si="26"/>
        <v>81.25</v>
      </c>
      <c r="L298" s="151">
        <f>_xll.GetPrice(L$2, "MonthlyAverage", "Mid", EOMONTH($A298, 0))</f>
        <v>352.5</v>
      </c>
    </row>
    <row r="299" spans="1:12" x14ac:dyDescent="0.3">
      <c r="A299" s="124">
        <v>42856</v>
      </c>
      <c r="B299" s="133">
        <f>_xll.GetPrice(B$2, "MonthlyAverage", "Mid", EOMONTH($A299, 0))</f>
        <v>370</v>
      </c>
      <c r="C299" s="151" t="str">
        <f>_xll.GetPrice(C$2, "MonthlyAverage", "Mid", EOMONTH($A299, 0))</f>
        <v>#N/A No price available for MonthlyAverage before 29/09/2017</v>
      </c>
      <c r="D299" s="151">
        <f>_xll.GetPrice(D$2, "MonthlyAverage", "Mid", EOMONTH($A299, 0))</f>
        <v>217.5</v>
      </c>
      <c r="E299" s="151">
        <f>_xll.GetPrice(E$2, "MonthlyAverage", "Mid", EOMONTH($A299, 0))</f>
        <v>336.25</v>
      </c>
      <c r="F299" s="151">
        <f>_xll.GetPrice(F$2, "MonthlyAverage", "Mid", EOMONTH($A299, 0))</f>
        <v>357.5</v>
      </c>
      <c r="G299" s="127">
        <f t="shared" si="24"/>
        <v>21.25</v>
      </c>
      <c r="H299" s="151">
        <f>_xll.GetPrice(H$2, "MonthlyAverage", "Mid", EOMONTH($A299, 0))</f>
        <v>327.5</v>
      </c>
      <c r="I299" s="127">
        <f t="shared" si="25"/>
        <v>-8.75</v>
      </c>
      <c r="J299" s="151">
        <f>_xll.GetPrice(J$2, "MonthlyAverage", "Mid", EOMONTH($A299, 0))</f>
        <v>395.88</v>
      </c>
      <c r="K299" s="127">
        <f t="shared" si="26"/>
        <v>68.38</v>
      </c>
      <c r="L299" s="151">
        <f>_xll.GetPrice(L$2, "MonthlyAverage", "Mid", EOMONTH($A299, 0))</f>
        <v>343.13</v>
      </c>
    </row>
    <row r="300" spans="1:12" x14ac:dyDescent="0.3">
      <c r="A300" s="124">
        <v>42887</v>
      </c>
      <c r="B300" s="133">
        <f>_xll.GetPrice(B$2, "MonthlyAverage", "Mid", EOMONTH($A300, 0))</f>
        <v>353</v>
      </c>
      <c r="C300" s="151" t="str">
        <f>_xll.GetPrice(C$2, "MonthlyAverage", "Mid", EOMONTH($A300, 0))</f>
        <v>#N/A No price available for MonthlyAverage before 29/09/2017</v>
      </c>
      <c r="D300" s="151">
        <f>_xll.GetPrice(D$2, "MonthlyAverage", "Mid", EOMONTH($A300, 0))</f>
        <v>203.5</v>
      </c>
      <c r="E300" s="151">
        <f>_xll.GetPrice(E$2, "MonthlyAverage", "Mid", EOMONTH($A300, 0))</f>
        <v>328.5</v>
      </c>
      <c r="F300" s="151">
        <f>_xll.GetPrice(F$2, "MonthlyAverage", "Mid", EOMONTH($A300, 0))</f>
        <v>351.5</v>
      </c>
      <c r="G300" s="127">
        <f t="shared" si="24"/>
        <v>23</v>
      </c>
      <c r="H300" s="151">
        <f>_xll.GetPrice(H$2, "MonthlyAverage", "Mid", EOMONTH($A300, 0))</f>
        <v>322.5</v>
      </c>
      <c r="I300" s="127">
        <f t="shared" si="25"/>
        <v>-6</v>
      </c>
      <c r="J300" s="151">
        <f>_xll.GetPrice(J$2, "MonthlyAverage", "Mid", EOMONTH($A300, 0))</f>
        <v>377</v>
      </c>
      <c r="K300" s="127">
        <f t="shared" si="26"/>
        <v>54.5</v>
      </c>
      <c r="L300" s="151">
        <f>_xll.GetPrice(L$2, "MonthlyAverage", "Mid", EOMONTH($A300, 0))</f>
        <v>341</v>
      </c>
    </row>
    <row r="301" spans="1:12" x14ac:dyDescent="0.3">
      <c r="A301" s="124">
        <v>42917</v>
      </c>
      <c r="B301" s="133">
        <f>_xll.GetPrice(B$2, "MonthlyAverage", "Mid", EOMONTH($A301, 0))</f>
        <v>352.5</v>
      </c>
      <c r="C301" s="151" t="str">
        <f>_xll.GetPrice(C$2, "MonthlyAverage", "Mid", EOMONTH($A301, 0))</f>
        <v>#N/A No price available for MonthlyAverage before 29/09/2017</v>
      </c>
      <c r="D301" s="151">
        <f>_xll.GetPrice(D$2, "MonthlyAverage", "Mid", EOMONTH($A301, 0))</f>
        <v>203.75</v>
      </c>
      <c r="E301" s="151">
        <f>_xll.GetPrice(E$2, "MonthlyAverage", "Mid", EOMONTH($A301, 0))</f>
        <v>327.5</v>
      </c>
      <c r="F301" s="151">
        <f>_xll.GetPrice(F$2, "MonthlyAverage", "Mid", EOMONTH($A301, 0))</f>
        <v>350</v>
      </c>
      <c r="G301" s="127">
        <f t="shared" si="24"/>
        <v>22.5</v>
      </c>
      <c r="H301" s="151">
        <f>_xll.GetPrice(H$2, "MonthlyAverage", "Mid", EOMONTH($A301, 0))</f>
        <v>330</v>
      </c>
      <c r="I301" s="127">
        <f t="shared" si="25"/>
        <v>2.5</v>
      </c>
      <c r="J301" s="151">
        <f>_xll.GetPrice(J$2, "MonthlyAverage", "Mid", EOMONTH($A301, 0))</f>
        <v>369.38</v>
      </c>
      <c r="K301" s="127">
        <f t="shared" si="26"/>
        <v>39.379999999999995</v>
      </c>
      <c r="L301" s="151">
        <f>_xll.GetPrice(L$2, "MonthlyAverage", "Mid", EOMONTH($A301, 0))</f>
        <v>347.5</v>
      </c>
    </row>
    <row r="302" spans="1:12" x14ac:dyDescent="0.3">
      <c r="A302" s="124">
        <v>42948</v>
      </c>
      <c r="B302" s="133">
        <f>_xll.GetPrice(B$2, "MonthlyAverage", "Mid", EOMONTH($A302, 0))</f>
        <v>373.13</v>
      </c>
      <c r="C302" s="151" t="str">
        <f>_xll.GetPrice(C$2, "MonthlyAverage", "Mid", EOMONTH($A302, 0))</f>
        <v>#N/A No price available for MonthlyAverage before 29/09/2017</v>
      </c>
      <c r="D302" s="151">
        <f>_xll.GetPrice(D$2, "MonthlyAverage", "Mid", EOMONTH($A302, 0))</f>
        <v>235</v>
      </c>
      <c r="E302" s="151">
        <f>_xll.GetPrice(E$2, "MonthlyAverage", "Mid", EOMONTH($A302, 0))</f>
        <v>348.13</v>
      </c>
      <c r="F302" s="151">
        <f>_xll.GetPrice(F$2, "MonthlyAverage", "Mid", EOMONTH($A302, 0))</f>
        <v>363.75</v>
      </c>
      <c r="G302" s="127">
        <f t="shared" si="24"/>
        <v>15.620000000000005</v>
      </c>
      <c r="H302" s="151">
        <f>_xll.GetPrice(H$2, "MonthlyAverage", "Mid", EOMONTH($A302, 0))</f>
        <v>363.5</v>
      </c>
      <c r="I302" s="127">
        <f t="shared" si="25"/>
        <v>15.370000000000005</v>
      </c>
      <c r="J302" s="151">
        <f>_xll.GetPrice(J$2, "MonthlyAverage", "Mid", EOMONTH($A302, 0))</f>
        <v>395.1</v>
      </c>
      <c r="K302" s="127">
        <f t="shared" si="26"/>
        <v>31.600000000000023</v>
      </c>
      <c r="L302" s="151">
        <f>_xll.GetPrice(L$2, "MonthlyAverage", "Mid", EOMONTH($A302, 0))</f>
        <v>376</v>
      </c>
    </row>
    <row r="303" spans="1:12" x14ac:dyDescent="0.3">
      <c r="A303" s="124">
        <v>42979</v>
      </c>
      <c r="B303" s="133">
        <f>_xll.GetPrice(B$2, "MonthlyAverage", "Mid", EOMONTH($A303, 0))</f>
        <v>389.5</v>
      </c>
      <c r="C303" s="151">
        <f>_xll.GetPrice(C$2, "MonthlyAverage", "Mid", EOMONTH($A303, 0))</f>
        <v>240</v>
      </c>
      <c r="D303" s="151">
        <f>_xll.GetPrice(D$2, "MonthlyAverage", "Mid", EOMONTH($A303, 0))</f>
        <v>255</v>
      </c>
      <c r="E303" s="151">
        <f>_xll.GetPrice(E$2, "MonthlyAverage", "Mid", EOMONTH($A303, 0))</f>
        <v>361.5</v>
      </c>
      <c r="F303" s="151">
        <f>_xll.GetPrice(F$2, "MonthlyAverage", "Mid", EOMONTH($A303, 0))</f>
        <v>378.5</v>
      </c>
      <c r="G303" s="127">
        <f t="shared" si="24"/>
        <v>17</v>
      </c>
      <c r="H303" s="151">
        <f>_xll.GetPrice(H$2, "MonthlyAverage", "Mid", EOMONTH($A303, 0))</f>
        <v>359.38</v>
      </c>
      <c r="I303" s="127">
        <f t="shared" si="25"/>
        <v>-2.1200000000000045</v>
      </c>
      <c r="J303" s="151">
        <f>_xll.GetPrice(J$2, "MonthlyAverage", "Mid", EOMONTH($A303, 0))</f>
        <v>411.25</v>
      </c>
      <c r="K303" s="127">
        <f t="shared" si="26"/>
        <v>51.870000000000005</v>
      </c>
      <c r="L303" s="151">
        <f>_xll.GetPrice(L$2, "MonthlyAverage", "Mid", EOMONTH($A303, 0))</f>
        <v>379.38</v>
      </c>
    </row>
    <row r="304" spans="1:12" x14ac:dyDescent="0.3">
      <c r="A304" s="124">
        <v>43009</v>
      </c>
      <c r="B304" s="133">
        <f>_xll.GetPrice(B$2, "MonthlyAverage", "Mid", EOMONTH($A304, 0))</f>
        <v>370</v>
      </c>
      <c r="C304" s="151">
        <f>_xll.GetPrice(C$2, "MonthlyAverage", "Mid", EOMONTH($A304, 0))</f>
        <v>236</v>
      </c>
      <c r="D304" s="151">
        <f>_xll.GetPrice(D$2, "MonthlyAverage", "Mid", EOMONTH($A304, 0))</f>
        <v>255</v>
      </c>
      <c r="E304" s="151">
        <f>_xll.GetPrice(E$2, "MonthlyAverage", "Mid", EOMONTH($A304, 0))</f>
        <v>347.5</v>
      </c>
      <c r="F304" s="151">
        <f>_xll.GetPrice(F$2, "MonthlyAverage", "Mid", EOMONTH($A304, 0))</f>
        <v>357.5</v>
      </c>
      <c r="G304" s="127">
        <f t="shared" si="24"/>
        <v>10</v>
      </c>
      <c r="H304" s="151">
        <f>_xll.GetPrice(H$2, "MonthlyAverage", "Mid", EOMONTH($A304, 0))</f>
        <v>333.75</v>
      </c>
      <c r="I304" s="127">
        <f t="shared" si="25"/>
        <v>-13.75</v>
      </c>
      <c r="J304" s="151">
        <f>_xll.GetPrice(J$2, "MonthlyAverage", "Mid", EOMONTH($A304, 0))</f>
        <v>378.75</v>
      </c>
      <c r="K304" s="127">
        <f t="shared" si="26"/>
        <v>45</v>
      </c>
      <c r="L304" s="151">
        <f>_xll.GetPrice(L$2, "MonthlyAverage", "Mid", EOMONTH($A304, 0))</f>
        <v>353.13</v>
      </c>
    </row>
    <row r="305" spans="1:12" x14ac:dyDescent="0.3">
      <c r="A305" s="124">
        <v>43040</v>
      </c>
      <c r="B305" s="133">
        <f>_xll.GetPrice(B$2, "MonthlyAverage", "Mid", EOMONTH($A305, 0))</f>
        <v>372.5</v>
      </c>
      <c r="C305" s="151">
        <f>_xll.GetPrice(C$2, "MonthlyAverage", "Mid", EOMONTH($A305, 0))</f>
        <v>235</v>
      </c>
      <c r="D305" s="151">
        <f>_xll.GetPrice(D$2, "MonthlyAverage", "Mid", EOMONTH($A305, 0))</f>
        <v>255</v>
      </c>
      <c r="E305" s="151">
        <f>_xll.GetPrice(E$2, "MonthlyAverage", "Mid", EOMONTH($A305, 0))</f>
        <v>338.75</v>
      </c>
      <c r="F305" s="151">
        <f>_xll.GetPrice(F$2, "MonthlyAverage", "Mid", EOMONTH($A305, 0))</f>
        <v>360</v>
      </c>
      <c r="G305" s="127">
        <f t="shared" si="24"/>
        <v>21.25</v>
      </c>
      <c r="H305" s="151">
        <f>_xll.GetPrice(H$2, "MonthlyAverage", "Mid", EOMONTH($A305, 0))</f>
        <v>339.5</v>
      </c>
      <c r="I305" s="127">
        <f t="shared" si="25"/>
        <v>0.75</v>
      </c>
      <c r="J305" s="151">
        <f>_xll.GetPrice(J$2, "MonthlyAverage", "Mid", EOMONTH($A305, 0))</f>
        <v>374</v>
      </c>
      <c r="K305" s="127">
        <f t="shared" si="26"/>
        <v>34.5</v>
      </c>
      <c r="L305" s="151">
        <f>_xll.GetPrice(L$2, "MonthlyAverage", "Mid", EOMONTH($A305, 0))</f>
        <v>359</v>
      </c>
    </row>
    <row r="306" spans="1:12" x14ac:dyDescent="0.3">
      <c r="A306" s="124">
        <v>43070</v>
      </c>
      <c r="B306" s="133">
        <f>_xll.GetPrice(B$2, "MonthlyAverage", "Mid", EOMONTH($A306, 0))</f>
        <v>384.5</v>
      </c>
      <c r="C306" s="151">
        <f>_xll.GetPrice(C$2, "MonthlyAverage", "Mid", EOMONTH($A306, 0))</f>
        <v>235</v>
      </c>
      <c r="D306" s="151">
        <f>_xll.GetPrice(D$2, "MonthlyAverage", "Mid", EOMONTH($A306, 0))</f>
        <v>238.5</v>
      </c>
      <c r="E306" s="151">
        <f>_xll.GetPrice(E$2, "MonthlyAverage", "Mid", EOMONTH($A306, 0))</f>
        <v>346.5</v>
      </c>
      <c r="F306" s="151">
        <f>_xll.GetPrice(F$2, "MonthlyAverage", "Mid", EOMONTH($A306, 0))</f>
        <v>379.5</v>
      </c>
      <c r="G306" s="127">
        <f t="shared" si="24"/>
        <v>33</v>
      </c>
      <c r="H306" s="151">
        <f>_xll.GetPrice(H$2, "MonthlyAverage", "Mid", EOMONTH($A306, 0))</f>
        <v>357.5</v>
      </c>
      <c r="I306" s="127">
        <f t="shared" si="25"/>
        <v>11</v>
      </c>
      <c r="J306" s="151">
        <f>_xll.GetPrice(J$2, "MonthlyAverage", "Mid", EOMONTH($A306, 0))</f>
        <v>378.75</v>
      </c>
      <c r="K306" s="127">
        <f t="shared" si="26"/>
        <v>21.25</v>
      </c>
      <c r="L306" s="151">
        <f>_xll.GetPrice(L$2, "MonthlyAverage", "Mid", EOMONTH($A306, 0))</f>
        <v>380.63</v>
      </c>
    </row>
    <row r="307" spans="1:12" x14ac:dyDescent="0.3">
      <c r="A307" s="124">
        <v>43101</v>
      </c>
      <c r="B307" s="133">
        <f>_xll.GetPrice(B$2, "MonthlyAverage", "Mid", EOMONTH($A307, 0))</f>
        <v>397.5</v>
      </c>
      <c r="C307" s="151">
        <f>_xll.GetPrice(C$2, "MonthlyAverage", "Mid", EOMONTH($A307, 0))</f>
        <v>259</v>
      </c>
      <c r="D307" s="151">
        <f>_xll.GetPrice(D$2, "MonthlyAverage", "Mid", EOMONTH($A307, 0))</f>
        <v>227.5</v>
      </c>
      <c r="E307" s="151">
        <f>_xll.GetPrice(E$2, "MonthlyAverage", "Mid", EOMONTH($A307, 0))</f>
        <v>367.5</v>
      </c>
      <c r="F307" s="151">
        <f>_xll.GetPrice(F$2, "MonthlyAverage", "Mid", EOMONTH($A307, 0))</f>
        <v>390</v>
      </c>
      <c r="G307" s="127">
        <f t="shared" si="24"/>
        <v>22.5</v>
      </c>
      <c r="H307" s="151">
        <f>_xll.GetPrice(H$2, "MonthlyAverage", "Mid", EOMONTH($A307, 0))</f>
        <v>370</v>
      </c>
      <c r="I307" s="127">
        <f t="shared" si="25"/>
        <v>2.5</v>
      </c>
      <c r="J307" s="151">
        <f>_xll.GetPrice(J$2, "MonthlyAverage", "Mid", EOMONTH($A307, 0))</f>
        <v>392.5</v>
      </c>
      <c r="K307" s="127">
        <f t="shared" si="26"/>
        <v>22.5</v>
      </c>
      <c r="L307" s="151">
        <f>_xll.GetPrice(L$2, "MonthlyAverage", "Mid", EOMONTH($A307, 0))</f>
        <v>395</v>
      </c>
    </row>
    <row r="308" spans="1:12" x14ac:dyDescent="0.3">
      <c r="A308" s="124">
        <v>43132</v>
      </c>
      <c r="B308" s="133">
        <f>_xll.GetPrice(B$2, "MonthlyAverage", "Mid", EOMONTH($A308, 0))</f>
        <v>392.5</v>
      </c>
      <c r="C308" s="151">
        <f>_xll.GetPrice(C$2, "MonthlyAverage", "Mid", EOMONTH($A308, 0))</f>
        <v>265</v>
      </c>
      <c r="D308" s="151">
        <f>_xll.GetPrice(D$2, "MonthlyAverage", "Mid", EOMONTH($A308, 0))</f>
        <v>233.13</v>
      </c>
      <c r="E308" s="151">
        <f>_xll.GetPrice(E$2, "MonthlyAverage", "Mid", EOMONTH($A308, 0))</f>
        <v>377.5</v>
      </c>
      <c r="F308" s="151">
        <f>_xll.GetPrice(F$2, "MonthlyAverage", "Mid", EOMONTH($A308, 0))</f>
        <v>390</v>
      </c>
      <c r="G308" s="127">
        <f t="shared" si="24"/>
        <v>12.5</v>
      </c>
      <c r="H308" s="151">
        <f>_xll.GetPrice(H$2, "MonthlyAverage", "Mid", EOMONTH($A308, 0))</f>
        <v>360</v>
      </c>
      <c r="I308" s="127">
        <f t="shared" si="25"/>
        <v>-17.5</v>
      </c>
      <c r="J308" s="151">
        <f>_xll.GetPrice(J$2, "MonthlyAverage", "Mid", EOMONTH($A308, 0))</f>
        <v>391.25</v>
      </c>
      <c r="K308" s="127">
        <f t="shared" si="26"/>
        <v>31.25</v>
      </c>
      <c r="L308" s="151">
        <f>_xll.GetPrice(L$2, "MonthlyAverage", "Mid", EOMONTH($A308, 0))</f>
        <v>370</v>
      </c>
    </row>
    <row r="309" spans="1:12" x14ac:dyDescent="0.3">
      <c r="A309" s="124">
        <v>43160</v>
      </c>
      <c r="B309" s="133">
        <f>_xll.GetPrice(B$2, "MonthlyAverage", "Mid", EOMONTH($A309, 0))</f>
        <v>400.5</v>
      </c>
      <c r="C309" s="151">
        <f>_xll.GetPrice(C$2, "MonthlyAverage", "Mid", EOMONTH($A309, 0))</f>
        <v>265</v>
      </c>
      <c r="D309" s="151">
        <f>_xll.GetPrice(D$2, "MonthlyAverage", "Mid", EOMONTH($A309, 0))</f>
        <v>255</v>
      </c>
      <c r="E309" s="151">
        <f>_xll.GetPrice(E$2, "MonthlyAverage", "Mid", EOMONTH($A309, 0))</f>
        <v>377.5</v>
      </c>
      <c r="F309" s="151">
        <f>_xll.GetPrice(F$2, "MonthlyAverage", "Mid", EOMONTH($A309, 0))</f>
        <v>392.5</v>
      </c>
      <c r="G309" s="127">
        <f t="shared" si="24"/>
        <v>15</v>
      </c>
      <c r="H309" s="151">
        <f>_xll.GetPrice(H$2, "MonthlyAverage", "Mid", EOMONTH($A309, 0))</f>
        <v>373</v>
      </c>
      <c r="I309" s="127">
        <f t="shared" si="25"/>
        <v>-4.5</v>
      </c>
      <c r="J309" s="151">
        <f>_xll.GetPrice(J$2, "MonthlyAverage", "Mid", EOMONTH($A309, 0))</f>
        <v>404.5</v>
      </c>
      <c r="K309" s="127">
        <f t="shared" si="26"/>
        <v>31.5</v>
      </c>
      <c r="L309" s="151">
        <f>_xll.GetPrice(L$2, "MonthlyAverage", "Mid", EOMONTH($A309, 0))</f>
        <v>393.5</v>
      </c>
    </row>
    <row r="310" spans="1:12" x14ac:dyDescent="0.3">
      <c r="A310" s="124">
        <v>43191</v>
      </c>
      <c r="B310" s="133">
        <f>_xll.GetPrice(B$2, "MonthlyAverage", "Mid", EOMONTH($A310, 0))</f>
        <v>413.75</v>
      </c>
      <c r="C310" s="151">
        <f>_xll.GetPrice(C$2, "MonthlyAverage", "Mid", EOMONTH($A310, 0))</f>
        <v>265</v>
      </c>
      <c r="D310" s="151">
        <f>_xll.GetPrice(D$2, "MonthlyAverage", "Mid", EOMONTH($A310, 0))</f>
        <v>255</v>
      </c>
      <c r="E310" s="151">
        <f>_xll.GetPrice(E$2, "MonthlyAverage", "Mid", EOMONTH($A310, 0))</f>
        <v>397.5</v>
      </c>
      <c r="F310" s="151">
        <f>_xll.GetPrice(F$2, "MonthlyAverage", "Mid", EOMONTH($A310, 0))</f>
        <v>407.5</v>
      </c>
      <c r="G310" s="127">
        <f t="shared" si="24"/>
        <v>10</v>
      </c>
      <c r="H310" s="151">
        <f>_xll.GetPrice(H$2, "MonthlyAverage", "Mid", EOMONTH($A310, 0))</f>
        <v>380.63</v>
      </c>
      <c r="I310" s="127">
        <f t="shared" si="25"/>
        <v>-16.870000000000005</v>
      </c>
      <c r="J310" s="151">
        <f>_xll.GetPrice(J$2, "MonthlyAverage", "Mid", EOMONTH($A310, 0))</f>
        <v>413.75</v>
      </c>
      <c r="K310" s="127">
        <f t="shared" si="26"/>
        <v>33.120000000000005</v>
      </c>
      <c r="L310" s="151">
        <f>_xll.GetPrice(L$2, "MonthlyAverage", "Mid", EOMONTH($A310, 0))</f>
        <v>400</v>
      </c>
    </row>
    <row r="311" spans="1:12" x14ac:dyDescent="0.3">
      <c r="A311" s="124">
        <v>43221</v>
      </c>
      <c r="B311" s="133">
        <f>_xll.GetPrice(B$2, "MonthlyAverage", "Mid", EOMONTH($A311, 0))</f>
        <v>406.25</v>
      </c>
      <c r="C311" s="151">
        <f>_xll.GetPrice(C$2, "MonthlyAverage", "Mid", EOMONTH($A311, 0))</f>
        <v>265</v>
      </c>
      <c r="D311" s="151">
        <f>_xll.GetPrice(D$2, "MonthlyAverage", "Mid", EOMONTH($A311, 0))</f>
        <v>255</v>
      </c>
      <c r="E311" s="151">
        <f>_xll.GetPrice(E$2, "MonthlyAverage", "Mid", EOMONTH($A311, 0))</f>
        <v>392.5</v>
      </c>
      <c r="F311" s="151">
        <f>_xll.GetPrice(F$2, "MonthlyAverage", "Mid", EOMONTH($A311, 0))</f>
        <v>400</v>
      </c>
      <c r="G311" s="127">
        <f t="shared" si="24"/>
        <v>7.5</v>
      </c>
      <c r="H311" s="151">
        <f>_xll.GetPrice(H$2, "MonthlyAverage", "Mid", EOMONTH($A311, 0))</f>
        <v>379</v>
      </c>
      <c r="I311" s="127">
        <f t="shared" si="25"/>
        <v>-13.5</v>
      </c>
      <c r="J311" s="151">
        <f>_xll.GetPrice(J$2, "MonthlyAverage", "Mid", EOMONTH($A311, 0))</f>
        <v>402.9</v>
      </c>
      <c r="K311" s="127">
        <f t="shared" si="26"/>
        <v>23.899999999999977</v>
      </c>
      <c r="L311" s="151">
        <f>_xll.GetPrice(L$2, "MonthlyAverage", "Mid", EOMONTH($A311, 0))</f>
        <v>396.5</v>
      </c>
    </row>
    <row r="312" spans="1:12" x14ac:dyDescent="0.3">
      <c r="A312" s="124">
        <v>43252</v>
      </c>
      <c r="B312" s="133">
        <f>_xll.GetPrice(B$2, "MonthlyAverage", "Mid", EOMONTH($A312, 0))</f>
        <v>411.5</v>
      </c>
      <c r="C312" s="151">
        <f>_xll.GetPrice(C$2, "MonthlyAverage", "Mid", EOMONTH($A312, 0))</f>
        <v>265</v>
      </c>
      <c r="D312" s="151">
        <f>_xll.GetPrice(D$2, "MonthlyAverage", "Mid", EOMONTH($A312, 0))</f>
        <v>255</v>
      </c>
      <c r="E312" s="151">
        <f>_xll.GetPrice(E$2, "MonthlyAverage", "Mid", EOMONTH($A312, 0))</f>
        <v>386.5</v>
      </c>
      <c r="F312" s="151">
        <f>_xll.GetPrice(F$2, "MonthlyAverage", "Mid", EOMONTH($A312, 0))</f>
        <v>395.5</v>
      </c>
      <c r="G312" s="127">
        <f t="shared" si="24"/>
        <v>9</v>
      </c>
      <c r="H312" s="151">
        <f>_xll.GetPrice(H$2, "MonthlyAverage", "Mid", EOMONTH($A312, 0))</f>
        <v>388.75</v>
      </c>
      <c r="I312" s="127">
        <f t="shared" si="25"/>
        <v>2.25</v>
      </c>
      <c r="J312" s="151">
        <f>_xll.GetPrice(J$2, "MonthlyAverage", "Mid", EOMONTH($A312, 0))</f>
        <v>410</v>
      </c>
      <c r="K312" s="127">
        <f t="shared" si="26"/>
        <v>21.25</v>
      </c>
      <c r="L312" s="151">
        <f>_xll.GetPrice(L$2, "MonthlyAverage", "Mid", EOMONTH($A312, 0))</f>
        <v>406.25</v>
      </c>
    </row>
    <row r="313" spans="1:12" x14ac:dyDescent="0.3">
      <c r="A313" s="124">
        <v>43282</v>
      </c>
      <c r="B313" s="133">
        <f>_xll.GetPrice(B$2, "MonthlyAverage", "Mid", EOMONTH($A313, 0))</f>
        <v>412.5</v>
      </c>
      <c r="C313" s="151">
        <f>_xll.GetPrice(C$2, "MonthlyAverage", "Mid", EOMONTH($A313, 0))</f>
        <v>305</v>
      </c>
      <c r="D313" s="151">
        <f>_xll.GetPrice(D$2, "MonthlyAverage", "Mid", EOMONTH($A313, 0))</f>
        <v>298.13</v>
      </c>
      <c r="E313" s="151">
        <f>_xll.GetPrice(E$2, "MonthlyAverage", "Mid", EOMONTH($A313, 0))</f>
        <v>382.5</v>
      </c>
      <c r="F313" s="151">
        <f>_xll.GetPrice(F$2, "MonthlyAverage", "Mid", EOMONTH($A313, 0))</f>
        <v>402.5</v>
      </c>
      <c r="G313" s="127">
        <f t="shared" si="24"/>
        <v>20</v>
      </c>
      <c r="H313" s="151">
        <f>_xll.GetPrice(H$2, "MonthlyAverage", "Mid", EOMONTH($A313, 0))</f>
        <v>392.5</v>
      </c>
      <c r="I313" s="127">
        <f t="shared" si="25"/>
        <v>10</v>
      </c>
      <c r="J313" s="151">
        <f>_xll.GetPrice(J$2, "MonthlyAverage", "Mid", EOMONTH($A313, 0))</f>
        <v>413.38</v>
      </c>
      <c r="K313" s="127">
        <f t="shared" si="26"/>
        <v>20.879999999999995</v>
      </c>
      <c r="L313" s="151">
        <f>_xll.GetPrice(L$2, "MonthlyAverage", "Mid", EOMONTH($A313, 0))</f>
        <v>412.5</v>
      </c>
    </row>
    <row r="314" spans="1:12" x14ac:dyDescent="0.3">
      <c r="A314" s="124">
        <v>43313</v>
      </c>
      <c r="B314" s="133">
        <f>_xll.GetPrice(B$2, "MonthlyAverage", "Mid", EOMONTH($A314, 0))</f>
        <v>401.1</v>
      </c>
      <c r="C314" s="151">
        <f>_xll.GetPrice(C$2, "MonthlyAverage", "Mid", EOMONTH($A314, 0))</f>
        <v>315</v>
      </c>
      <c r="D314" s="151">
        <f>_xll.GetPrice(D$2, "MonthlyAverage", "Mid", EOMONTH($A314, 0))</f>
        <v>251</v>
      </c>
      <c r="E314" s="151">
        <f>_xll.GetPrice(E$2, "MonthlyAverage", "Mid", EOMONTH($A314, 0))</f>
        <v>372.9</v>
      </c>
      <c r="F314" s="151">
        <f>_xll.GetPrice(F$2, "MonthlyAverage", "Mid", EOMONTH($A314, 0))</f>
        <v>387.8</v>
      </c>
      <c r="G314" s="127">
        <f t="shared" si="24"/>
        <v>14.900000000000034</v>
      </c>
      <c r="H314" s="151">
        <f>_xll.GetPrice(H$2, "MonthlyAverage", "Mid", EOMONTH($A314, 0))</f>
        <v>383</v>
      </c>
      <c r="I314" s="127">
        <f t="shared" si="25"/>
        <v>10.100000000000023</v>
      </c>
      <c r="J314" s="151">
        <f>_xll.GetPrice(J$2, "MonthlyAverage", "Mid", EOMONTH($A314, 0))</f>
        <v>405.5</v>
      </c>
      <c r="K314" s="127">
        <f t="shared" si="26"/>
        <v>22.5</v>
      </c>
      <c r="L314" s="151">
        <f>_xll.GetPrice(L$2, "MonthlyAverage", "Mid", EOMONTH($A314, 0))</f>
        <v>403</v>
      </c>
    </row>
    <row r="315" spans="1:12" x14ac:dyDescent="0.3">
      <c r="A315" s="124">
        <v>43344</v>
      </c>
      <c r="B315" s="133">
        <f>_xll.GetPrice(B$2, "MonthlyAverage", "Mid", EOMONTH($A315, 0))</f>
        <v>386.88</v>
      </c>
      <c r="C315" s="151">
        <f>_xll.GetPrice(C$2, "MonthlyAverage", "Mid", EOMONTH($A315, 0))</f>
        <v>303.75</v>
      </c>
      <c r="D315" s="151">
        <f>_xll.GetPrice(D$2, "MonthlyAverage", "Mid", EOMONTH($A315, 0))</f>
        <v>235</v>
      </c>
      <c r="E315" s="151">
        <f>_xll.GetPrice(E$2, "MonthlyAverage", "Mid", EOMONTH($A315, 0))</f>
        <v>356.25</v>
      </c>
      <c r="F315" s="151">
        <f>_xll.GetPrice(F$2, "MonthlyAverage", "Mid", EOMONTH($A315, 0))</f>
        <v>375.63</v>
      </c>
      <c r="G315" s="127">
        <f t="shared" si="24"/>
        <v>19.379999999999995</v>
      </c>
      <c r="H315" s="151">
        <f>_xll.GetPrice(H$2, "MonthlyAverage", "Mid", EOMONTH($A315, 0))</f>
        <v>370</v>
      </c>
      <c r="I315" s="127">
        <f t="shared" si="25"/>
        <v>13.75</v>
      </c>
      <c r="J315" s="151">
        <f>_xll.GetPrice(J$2, "MonthlyAverage", "Mid", EOMONTH($A315, 0))</f>
        <v>392.5</v>
      </c>
      <c r="K315" s="127">
        <f t="shared" si="26"/>
        <v>22.5</v>
      </c>
      <c r="L315" s="151">
        <f>_xll.GetPrice(L$2, "MonthlyAverage", "Mid", EOMONTH($A315, 0))</f>
        <v>389.38</v>
      </c>
    </row>
    <row r="316" spans="1:12" x14ac:dyDescent="0.3">
      <c r="A316" s="124">
        <v>43374</v>
      </c>
      <c r="B316" s="133">
        <f>_xll.GetPrice(B$2, "MonthlyAverage", "Mid", EOMONTH($A316, 0))</f>
        <v>383.75</v>
      </c>
      <c r="C316" s="151">
        <f>_xll.GetPrice(C$2, "MonthlyAverage", "Mid", EOMONTH($A316, 0))</f>
        <v>300</v>
      </c>
      <c r="D316" s="151">
        <f>_xll.GetPrice(D$2, "MonthlyAverage", "Mid", EOMONTH($A316, 0))</f>
        <v>235</v>
      </c>
      <c r="E316" s="151">
        <f>_xll.GetPrice(E$2, "MonthlyAverage", "Mid", EOMONTH($A316, 0))</f>
        <v>350</v>
      </c>
      <c r="F316" s="151">
        <f>_xll.GetPrice(F$2, "MonthlyAverage", "Mid", EOMONTH($A316, 0))</f>
        <v>373.38</v>
      </c>
      <c r="G316" s="127">
        <f t="shared" si="24"/>
        <v>23.379999999999995</v>
      </c>
      <c r="H316" s="151">
        <f>_xll.GetPrice(H$2, "MonthlyAverage", "Mid", EOMONTH($A316, 0))</f>
        <v>366.25</v>
      </c>
      <c r="I316" s="127">
        <f t="shared" si="25"/>
        <v>16.25</v>
      </c>
      <c r="J316" s="151">
        <f>_xll.GetPrice(J$2, "MonthlyAverage", "Mid", EOMONTH($A316, 0))</f>
        <v>388.75</v>
      </c>
      <c r="K316" s="127">
        <f t="shared" si="26"/>
        <v>22.5</v>
      </c>
      <c r="L316" s="151">
        <f>_xll.GetPrice(L$2, "MonthlyAverage", "Mid", EOMONTH($A316, 0))</f>
        <v>387.5</v>
      </c>
    </row>
    <row r="317" spans="1:12" x14ac:dyDescent="0.3">
      <c r="A317" s="124">
        <v>43405</v>
      </c>
      <c r="B317" s="133">
        <f>_xll.GetPrice(B$2, "MonthlyAverage", "Mid", EOMONTH($A317, 0))</f>
        <v>380.1</v>
      </c>
      <c r="C317" s="151">
        <f>_xll.GetPrice(C$2, "MonthlyAverage", "Mid", EOMONTH($A317, 0))</f>
        <v>315</v>
      </c>
      <c r="D317" s="151">
        <f>_xll.GetPrice(D$2, "MonthlyAverage", "Mid", EOMONTH($A317, 0))</f>
        <v>243</v>
      </c>
      <c r="E317" s="151">
        <f>_xll.GetPrice(E$2, "MonthlyAverage", "Mid", EOMONTH($A317, 0))</f>
        <v>350.3</v>
      </c>
      <c r="F317" s="151">
        <f>_xll.GetPrice(F$2, "MonthlyAverage", "Mid", EOMONTH($A317, 0))</f>
        <v>373.1</v>
      </c>
      <c r="G317" s="127">
        <f t="shared" si="24"/>
        <v>22.800000000000011</v>
      </c>
      <c r="H317" s="151">
        <f>_xll.GetPrice(H$2, "MonthlyAverage", "Mid", EOMONTH($A317, 0))</f>
        <v>365</v>
      </c>
      <c r="I317" s="127">
        <f t="shared" si="25"/>
        <v>14.699999999999989</v>
      </c>
      <c r="J317" s="151">
        <f>_xll.GetPrice(J$2, "MonthlyAverage", "Mid", EOMONTH($A317, 0))</f>
        <v>390</v>
      </c>
      <c r="K317" s="127">
        <f t="shared" si="26"/>
        <v>25</v>
      </c>
      <c r="L317" s="151">
        <f>_xll.GetPrice(L$2, "MonthlyAverage", "Mid", EOMONTH($A317, 0))</f>
        <v>389</v>
      </c>
    </row>
    <row r="318" spans="1:12" x14ac:dyDescent="0.3">
      <c r="A318" s="124">
        <v>43435</v>
      </c>
      <c r="B318" s="133">
        <f>_xll.GetPrice(B$2, "MonthlyAverage", "Mid", EOMONTH($A318, 0))</f>
        <v>371.25</v>
      </c>
      <c r="C318" s="151">
        <f>_xll.GetPrice(C$2, "MonthlyAverage", "Mid", EOMONTH($A318, 0))</f>
        <v>315</v>
      </c>
      <c r="D318" s="151">
        <f>_xll.GetPrice(D$2, "MonthlyAverage", "Mid", EOMONTH($A318, 0))</f>
        <v>236.25</v>
      </c>
      <c r="E318" s="151">
        <f>_xll.GetPrice(E$2, "MonthlyAverage", "Mid", EOMONTH($A318, 0))</f>
        <v>341.25</v>
      </c>
      <c r="F318" s="151">
        <f>_xll.GetPrice(F$2, "MonthlyAverage", "Mid", EOMONTH($A318, 0))</f>
        <v>356</v>
      </c>
      <c r="G318" s="127">
        <f t="shared" si="24"/>
        <v>14.75</v>
      </c>
      <c r="H318" s="151">
        <f>_xll.GetPrice(H$2, "MonthlyAverage", "Mid", EOMONTH($A318, 0))</f>
        <v>351.88</v>
      </c>
      <c r="I318" s="127">
        <f t="shared" si="25"/>
        <v>10.629999999999995</v>
      </c>
      <c r="J318" s="151">
        <f>_xll.GetPrice(J$2, "MonthlyAverage", "Mid", EOMONTH($A318, 0))</f>
        <v>378.13</v>
      </c>
      <c r="K318" s="127">
        <f t="shared" si="26"/>
        <v>26.25</v>
      </c>
      <c r="L318" s="151">
        <f>_xll.GetPrice(L$2, "MonthlyAverage", "Mid", EOMONTH($A318, 0))</f>
        <v>374.5</v>
      </c>
    </row>
    <row r="319" spans="1:12" x14ac:dyDescent="0.3">
      <c r="A319" s="124">
        <v>43466</v>
      </c>
      <c r="B319" s="133">
        <f>_xll.GetPrice(B$2, "MonthlyAverage", "Mid", EOMONTH($A319, 0))</f>
        <v>353.13</v>
      </c>
      <c r="C319" s="151">
        <f>_xll.GetPrice(C$2, "MonthlyAverage", "Mid", EOMONTH($A319, 0))</f>
        <v>305</v>
      </c>
      <c r="D319" s="151">
        <f>_xll.GetPrice(D$2, "MonthlyAverage", "Mid", EOMONTH($A319, 0))</f>
        <v>217.5</v>
      </c>
      <c r="E319" s="151">
        <f>_xll.GetPrice(E$2, "MonthlyAverage", "Mid", EOMONTH($A319, 0))</f>
        <v>318.63</v>
      </c>
      <c r="F319" s="151">
        <f>_xll.GetPrice(F$2, "MonthlyAverage", "Mid", EOMONTH($A319, 0))</f>
        <v>340.13</v>
      </c>
      <c r="G319" s="127">
        <f t="shared" ref="G319:G335" si="27">F319-E319</f>
        <v>21.5</v>
      </c>
      <c r="H319" s="151">
        <f>_xll.GetPrice(H$2, "MonthlyAverage", "Mid", EOMONTH($A319, 0))</f>
        <v>328</v>
      </c>
      <c r="I319" s="127">
        <f t="shared" ref="I319:I335" si="28">H319-E319</f>
        <v>9.3700000000000045</v>
      </c>
      <c r="J319" s="151">
        <f>_xll.GetPrice(J$2, "MonthlyAverage", "Mid", EOMONTH($A319, 0))</f>
        <v>359</v>
      </c>
      <c r="K319" s="127">
        <f t="shared" ref="K319:K335" si="29">J319-H319</f>
        <v>31</v>
      </c>
      <c r="L319" s="151">
        <f>_xll.GetPrice(L$2, "MonthlyAverage", "Mid", EOMONTH($A319, 0))</f>
        <v>348</v>
      </c>
    </row>
    <row r="320" spans="1:12" x14ac:dyDescent="0.3">
      <c r="A320" s="124">
        <v>43497</v>
      </c>
      <c r="B320" s="133">
        <f>_xll.GetPrice(B$2, "MonthlyAverage", "Mid", EOMONTH($A320, 0))</f>
        <v>353.13</v>
      </c>
      <c r="C320" s="151">
        <f>_xll.GetPrice(C$2, "MonthlyAverage", "Mid", EOMONTH($A320, 0))</f>
        <v>285</v>
      </c>
      <c r="D320" s="151">
        <f>_xll.GetPrice(D$2, "MonthlyAverage", "Mid", EOMONTH($A320, 0))</f>
        <v>201.5</v>
      </c>
      <c r="E320" s="151">
        <f>_xll.GetPrice(E$2, "MonthlyAverage", "Mid", EOMONTH($A320, 0))</f>
        <v>328.38</v>
      </c>
      <c r="F320" s="151">
        <f>_xll.GetPrice(F$2, "MonthlyAverage", "Mid", EOMONTH($A320, 0))</f>
        <v>345.75</v>
      </c>
      <c r="G320" s="127">
        <f t="shared" si="27"/>
        <v>17.370000000000005</v>
      </c>
      <c r="H320" s="151">
        <f>_xll.GetPrice(H$2, "MonthlyAverage", "Mid", EOMONTH($A320, 0))</f>
        <v>335.63</v>
      </c>
      <c r="I320" s="127">
        <f t="shared" si="28"/>
        <v>7.25</v>
      </c>
      <c r="J320" s="151">
        <f>_xll.GetPrice(J$2, "MonthlyAverage", "Mid", EOMONTH($A320, 0))</f>
        <v>380</v>
      </c>
      <c r="K320" s="127">
        <f t="shared" si="29"/>
        <v>44.370000000000005</v>
      </c>
      <c r="L320" s="151">
        <f>_xll.GetPrice(L$2, "MonthlyAverage", "Mid", EOMONTH($A320, 0))</f>
        <v>357.5</v>
      </c>
    </row>
    <row r="321" spans="1:12" x14ac:dyDescent="0.3">
      <c r="A321" s="124">
        <v>43525</v>
      </c>
      <c r="B321" s="133">
        <f>_xll.GetPrice(B$2, "MonthlyAverage", "Mid", EOMONTH($A321, 0))</f>
        <v>365.5</v>
      </c>
      <c r="C321" s="151">
        <f>_xll.GetPrice(C$2, "MonthlyAverage", "Mid", EOMONTH($A321, 0))</f>
        <v>305</v>
      </c>
      <c r="D321" s="151">
        <f>_xll.GetPrice(D$2, "MonthlyAverage", "Mid", EOMONTH($A321, 0))</f>
        <v>215.6</v>
      </c>
      <c r="E321" s="151">
        <f>_xll.GetPrice(E$2, "MonthlyAverage", "Mid", EOMONTH($A321, 0))</f>
        <v>338.7</v>
      </c>
      <c r="F321" s="151">
        <f>_xll.GetPrice(F$2, "MonthlyAverage", "Mid", EOMONTH($A321, 0))</f>
        <v>359.3</v>
      </c>
      <c r="G321" s="127">
        <f t="shared" si="27"/>
        <v>20.600000000000023</v>
      </c>
      <c r="H321" s="151">
        <f>_xll.GetPrice(H$2, "MonthlyAverage", "Mid", EOMONTH($A321, 0))</f>
        <v>344.38</v>
      </c>
      <c r="I321" s="127">
        <f t="shared" si="28"/>
        <v>5.6800000000000068</v>
      </c>
      <c r="J321" s="151">
        <f>_xll.GetPrice(J$2, "MonthlyAverage", "Mid", EOMONTH($A321, 0))</f>
        <v>390</v>
      </c>
      <c r="K321" s="127">
        <f t="shared" si="29"/>
        <v>45.620000000000005</v>
      </c>
      <c r="L321" s="151">
        <f>_xll.GetPrice(L$2, "MonthlyAverage", "Mid", EOMONTH($A321, 0))</f>
        <v>365</v>
      </c>
    </row>
    <row r="322" spans="1:12" x14ac:dyDescent="0.3">
      <c r="A322" s="124">
        <v>43556</v>
      </c>
      <c r="B322" s="133">
        <f>_xll.GetPrice(B$2, "MonthlyAverage", "Mid", EOMONTH($A322, 0))</f>
        <v>365</v>
      </c>
      <c r="C322" s="151">
        <f>_xll.GetPrice(C$2, "MonthlyAverage", "Mid", EOMONTH($A322, 0))</f>
        <v>306</v>
      </c>
      <c r="D322" s="151">
        <f>_xll.GetPrice(D$2, "MonthlyAverage", "Mid", EOMONTH($A322, 0))</f>
        <v>225</v>
      </c>
      <c r="E322" s="151">
        <f>_xll.GetPrice(E$2, "MonthlyAverage", "Mid", EOMONTH($A322, 0))</f>
        <v>339.13</v>
      </c>
      <c r="F322" s="151">
        <f>_xll.GetPrice(F$2, "MonthlyAverage", "Mid", EOMONTH($A322, 0))</f>
        <v>357</v>
      </c>
      <c r="G322" s="127">
        <f t="shared" si="27"/>
        <v>17.870000000000005</v>
      </c>
      <c r="H322" s="151">
        <f>_xll.GetPrice(H$2, "MonthlyAverage", "Mid", EOMONTH($A322, 0))</f>
        <v>340</v>
      </c>
      <c r="I322" s="127">
        <f t="shared" si="28"/>
        <v>0.87000000000000455</v>
      </c>
      <c r="J322" s="151">
        <f>_xll.GetPrice(J$2, "MonthlyAverage", "Mid", EOMONTH($A322, 0))</f>
        <v>385.63</v>
      </c>
      <c r="K322" s="127">
        <f t="shared" si="29"/>
        <v>45.629999999999995</v>
      </c>
      <c r="L322" s="151">
        <f>_xll.GetPrice(L$2, "MonthlyAverage", "Mid", EOMONTH($A322, 0))</f>
        <v>360.63</v>
      </c>
    </row>
    <row r="323" spans="1:12" x14ac:dyDescent="0.3">
      <c r="A323" s="124">
        <v>43586</v>
      </c>
      <c r="B323" s="133">
        <f>_xll.GetPrice(B$2, "MonthlyAverage", "Mid", EOMONTH($A323, 0))</f>
        <v>355.5</v>
      </c>
      <c r="C323" s="151">
        <f>_xll.GetPrice(C$2, "MonthlyAverage", "Mid", EOMONTH($A323, 0))</f>
        <v>275</v>
      </c>
      <c r="D323" s="151">
        <f>_xll.GetPrice(D$2, "MonthlyAverage", "Mid", EOMONTH($A323, 0))</f>
        <v>207.5</v>
      </c>
      <c r="E323" s="151">
        <f>_xll.GetPrice(E$2, "MonthlyAverage", "Mid", EOMONTH($A323, 0))</f>
        <v>323.89999999999998</v>
      </c>
      <c r="F323" s="151">
        <f>_xll.GetPrice(F$2, "MonthlyAverage", "Mid", EOMONTH($A323, 0))</f>
        <v>345.9</v>
      </c>
      <c r="G323" s="127">
        <f t="shared" si="27"/>
        <v>22</v>
      </c>
      <c r="H323" s="151">
        <f>_xll.GetPrice(H$2, "MonthlyAverage", "Mid", EOMONTH($A323, 0))</f>
        <v>334</v>
      </c>
      <c r="I323" s="127">
        <f t="shared" si="28"/>
        <v>10.100000000000023</v>
      </c>
      <c r="J323" s="151">
        <f>_xll.GetPrice(J$2, "MonthlyAverage", "Mid", EOMONTH($A323, 0))</f>
        <v>364</v>
      </c>
      <c r="K323" s="127">
        <f t="shared" si="29"/>
        <v>30</v>
      </c>
      <c r="L323" s="151">
        <f>_xll.GetPrice(L$2, "MonthlyAverage", "Mid", EOMONTH($A323, 0))</f>
        <v>356.9</v>
      </c>
    </row>
    <row r="324" spans="1:12" x14ac:dyDescent="0.3">
      <c r="A324" s="124">
        <v>43617</v>
      </c>
      <c r="B324" s="133">
        <f>_xll.GetPrice(B$2, "MonthlyAverage", "Mid", EOMONTH($A324, 0))</f>
        <v>347.88</v>
      </c>
      <c r="C324" s="151">
        <f>_xll.GetPrice(C$2, "MonthlyAverage", "Mid", EOMONTH($A324, 0))</f>
        <v>256.25</v>
      </c>
      <c r="D324" s="151">
        <f>_xll.GetPrice(D$2, "MonthlyAverage", "Mid", EOMONTH($A324, 0))</f>
        <v>205</v>
      </c>
      <c r="E324" s="151">
        <f>_xll.GetPrice(E$2, "MonthlyAverage", "Mid", EOMONTH($A324, 0))</f>
        <v>317.25</v>
      </c>
      <c r="F324" s="151">
        <f>_xll.GetPrice(F$2, "MonthlyAverage", "Mid", EOMONTH($A324, 0))</f>
        <v>335.88</v>
      </c>
      <c r="G324" s="127">
        <f t="shared" si="27"/>
        <v>18.629999999999995</v>
      </c>
      <c r="H324" s="151">
        <f>_xll.GetPrice(H$2, "MonthlyAverage", "Mid", EOMONTH($A324, 0))</f>
        <v>325</v>
      </c>
      <c r="I324" s="127">
        <f t="shared" si="28"/>
        <v>7.75</v>
      </c>
      <c r="J324" s="151">
        <f>_xll.GetPrice(J$2, "MonthlyAverage", "Mid", EOMONTH($A324, 0))</f>
        <v>355.63</v>
      </c>
      <c r="K324" s="127">
        <f t="shared" si="29"/>
        <v>30.629999999999995</v>
      </c>
      <c r="L324" s="151">
        <f>_xll.GetPrice(L$2, "MonthlyAverage", "Mid", EOMONTH($A324, 0))</f>
        <v>350</v>
      </c>
    </row>
    <row r="325" spans="1:12" x14ac:dyDescent="0.3">
      <c r="A325" s="124">
        <v>43647</v>
      </c>
      <c r="B325" s="133">
        <f>_xll.GetPrice(B$2, "MonthlyAverage", "Mid", EOMONTH($A325, 0))</f>
        <v>360</v>
      </c>
      <c r="C325" s="151">
        <f>_xll.GetPrice(C$2, "MonthlyAverage", "Mid", EOMONTH($A325, 0))</f>
        <v>252</v>
      </c>
      <c r="D325" s="151">
        <f>_xll.GetPrice(D$2, "MonthlyAverage", "Mid", EOMONTH($A325, 0))</f>
        <v>205.63</v>
      </c>
      <c r="E325" s="151">
        <f>_xll.GetPrice(E$2, "MonthlyAverage", "Mid", EOMONTH($A325, 0))</f>
        <v>317.5</v>
      </c>
      <c r="F325" s="151">
        <f>_xll.GetPrice(F$2, "MonthlyAverage", "Mid", EOMONTH($A325, 0))</f>
        <v>346.25</v>
      </c>
      <c r="G325" s="127">
        <f t="shared" si="27"/>
        <v>28.75</v>
      </c>
      <c r="H325" s="151">
        <f>_xll.GetPrice(H$2, "MonthlyAverage", "Mid", EOMONTH($A325, 0))</f>
        <v>336.88</v>
      </c>
      <c r="I325" s="127">
        <f t="shared" si="28"/>
        <v>19.379999999999995</v>
      </c>
      <c r="J325" s="151">
        <f>_xll.GetPrice(J$2, "MonthlyAverage", "Mid", EOMONTH($A325, 0))</f>
        <v>367.5</v>
      </c>
      <c r="K325" s="127">
        <f t="shared" si="29"/>
        <v>30.620000000000005</v>
      </c>
      <c r="L325" s="151">
        <f>_xll.GetPrice(L$2, "MonthlyAverage", "Mid", EOMONTH($A325, 0))</f>
        <v>357.88</v>
      </c>
    </row>
    <row r="326" spans="1:12" x14ac:dyDescent="0.3">
      <c r="A326" s="124">
        <v>43678</v>
      </c>
      <c r="B326" s="133">
        <f>_xll.GetPrice(B$2, "MonthlyAverage", "Mid", EOMONTH($A326, 0))</f>
        <v>363.4</v>
      </c>
      <c r="C326" s="151">
        <f>_xll.GetPrice(C$2, "MonthlyAverage", "Mid", EOMONTH($A326, 0))</f>
        <v>252.5</v>
      </c>
      <c r="D326" s="151">
        <f>_xll.GetPrice(D$2, "MonthlyAverage", "Mid", EOMONTH($A326, 0))</f>
        <v>212</v>
      </c>
      <c r="E326" s="151">
        <f>_xll.GetPrice(E$2, "MonthlyAverage", "Mid", EOMONTH($A326, 0))</f>
        <v>323.2</v>
      </c>
      <c r="F326" s="151">
        <f>_xll.GetPrice(F$2, "MonthlyAverage", "Mid", EOMONTH($A326, 0))</f>
        <v>350</v>
      </c>
      <c r="G326" s="127">
        <f t="shared" si="27"/>
        <v>26.800000000000011</v>
      </c>
      <c r="H326" s="151">
        <f>_xll.GetPrice(H$2, "MonthlyAverage", "Mid", EOMONTH($A326, 0))</f>
        <v>336.6</v>
      </c>
      <c r="I326" s="127">
        <f t="shared" si="28"/>
        <v>13.400000000000034</v>
      </c>
      <c r="J326" s="151">
        <f>_xll.GetPrice(J$2, "MonthlyAverage", "Mid", EOMONTH($A326, 0))</f>
        <v>369.5</v>
      </c>
      <c r="K326" s="127">
        <f t="shared" si="29"/>
        <v>32.899999999999977</v>
      </c>
      <c r="L326" s="151">
        <f>_xll.GetPrice(L$2, "MonthlyAverage", "Mid", EOMONTH($A326, 0))</f>
        <v>359.2</v>
      </c>
    </row>
    <row r="327" spans="1:12" x14ac:dyDescent="0.3">
      <c r="A327" s="124">
        <v>43709</v>
      </c>
      <c r="B327" s="133">
        <f>_xll.GetPrice(B$2, "MonthlyAverage", "Mid", EOMONTH($A327, 0))</f>
        <v>327.5</v>
      </c>
      <c r="C327" s="151">
        <f>_xll.GetPrice(C$2, "MonthlyAverage", "Mid", EOMONTH($A327, 0))</f>
        <v>252.5</v>
      </c>
      <c r="D327" s="151">
        <f>_xll.GetPrice(D$2, "MonthlyAverage", "Mid", EOMONTH($A327, 0))</f>
        <v>203.75</v>
      </c>
      <c r="E327" s="151">
        <f>_xll.GetPrice(E$2, "MonthlyAverage", "Mid", EOMONTH($A327, 0))</f>
        <v>297.5</v>
      </c>
      <c r="F327" s="151">
        <f>_xll.GetPrice(F$2, "MonthlyAverage", "Mid", EOMONTH($A327, 0))</f>
        <v>320.5</v>
      </c>
      <c r="G327" s="127">
        <f t="shared" si="27"/>
        <v>23</v>
      </c>
      <c r="H327" s="151">
        <f>_xll.GetPrice(H$2, "MonthlyAverage", "Mid", EOMONTH($A327, 0))</f>
        <v>305</v>
      </c>
      <c r="I327" s="127">
        <f t="shared" si="28"/>
        <v>7.5</v>
      </c>
      <c r="J327" s="151">
        <f>_xll.GetPrice(J$2, "MonthlyAverage", "Mid", EOMONTH($A327, 0))</f>
        <v>338.13</v>
      </c>
      <c r="K327" s="127">
        <f t="shared" si="29"/>
        <v>33.129999999999995</v>
      </c>
      <c r="L327" s="151">
        <f>_xll.GetPrice(L$2, "MonthlyAverage", "Mid", EOMONTH($A327, 0))</f>
        <v>328.13</v>
      </c>
    </row>
    <row r="328" spans="1:12" x14ac:dyDescent="0.3">
      <c r="A328" s="124">
        <v>43739</v>
      </c>
      <c r="B328" s="133">
        <f>_xll.GetPrice(B$2, "MonthlyAverage", "Mid", EOMONTH($A328, 0))</f>
        <v>300.88</v>
      </c>
      <c r="C328" s="151">
        <f>_xll.GetPrice(C$2, "MonthlyAverage", "Mid", EOMONTH($A328, 0))</f>
        <v>252.5</v>
      </c>
      <c r="D328" s="151">
        <f>_xll.GetPrice(D$2, "MonthlyAverage", "Mid", EOMONTH($A328, 0))</f>
        <v>195.63</v>
      </c>
      <c r="E328" s="151">
        <f>_xll.GetPrice(E$2, "MonthlyAverage", "Mid", EOMONTH($A328, 0))</f>
        <v>275.63</v>
      </c>
      <c r="F328" s="151">
        <f>_xll.GetPrice(F$2, "MonthlyAverage", "Mid", EOMONTH($A328, 0))</f>
        <v>289.25</v>
      </c>
      <c r="G328" s="127">
        <f t="shared" si="27"/>
        <v>13.620000000000005</v>
      </c>
      <c r="H328" s="151">
        <f>_xll.GetPrice(H$2, "MonthlyAverage", "Mid", EOMONTH($A328, 0))</f>
        <v>278.2</v>
      </c>
      <c r="I328" s="127">
        <f t="shared" si="28"/>
        <v>2.5699999999999932</v>
      </c>
      <c r="J328" s="151">
        <f>_xll.GetPrice(J$2, "MonthlyAverage", "Mid", EOMONTH($A328, 0))</f>
        <v>317</v>
      </c>
      <c r="K328" s="127">
        <f t="shared" si="29"/>
        <v>38.800000000000011</v>
      </c>
      <c r="L328" s="151">
        <f>_xll.GetPrice(L$2, "MonthlyAverage", "Mid", EOMONTH($A328, 0))</f>
        <v>302.3</v>
      </c>
    </row>
    <row r="329" spans="1:12" x14ac:dyDescent="0.3">
      <c r="A329" s="124">
        <v>43770</v>
      </c>
      <c r="B329" s="133">
        <f>_xll.GetPrice(B$2, "MonthlyAverage", "Mid", EOMONTH($A329, 0))</f>
        <v>322</v>
      </c>
      <c r="C329" s="151">
        <f>_xll.GetPrice(C$2, "MonthlyAverage", "Mid", EOMONTH($A329, 0))</f>
        <v>263.13</v>
      </c>
      <c r="D329" s="151">
        <f>_xll.GetPrice(D$2, "MonthlyAverage", "Mid", EOMONTH($A329, 0))</f>
        <v>185</v>
      </c>
      <c r="E329" s="151">
        <f>_xll.GetPrice(E$2, "MonthlyAverage", "Mid", EOMONTH($A329, 0))</f>
        <v>294.8</v>
      </c>
      <c r="F329" s="151">
        <f>_xll.GetPrice(F$2, "MonthlyAverage", "Mid", EOMONTH($A329, 0))</f>
        <v>308.39999999999998</v>
      </c>
      <c r="G329" s="127">
        <f t="shared" si="27"/>
        <v>13.599999999999966</v>
      </c>
      <c r="H329" s="151">
        <f>_xll.GetPrice(H$2, "MonthlyAverage", "Mid", EOMONTH($A329, 0))</f>
        <v>298.5</v>
      </c>
      <c r="I329" s="127">
        <f t="shared" si="28"/>
        <v>3.6999999999999886</v>
      </c>
      <c r="J329" s="151">
        <f>_xll.GetPrice(J$2, "MonthlyAverage", "Mid", EOMONTH($A329, 0))</f>
        <v>326.25</v>
      </c>
      <c r="K329" s="127">
        <f t="shared" si="29"/>
        <v>27.75</v>
      </c>
      <c r="L329" s="151">
        <f>_xll.GetPrice(L$2, "MonthlyAverage", "Mid", EOMONTH($A329, 0))</f>
        <v>317.88</v>
      </c>
    </row>
    <row r="330" spans="1:12" x14ac:dyDescent="0.3">
      <c r="A330" s="124">
        <v>43800</v>
      </c>
      <c r="B330" s="133">
        <f>_xll.GetPrice(B$2, "MonthlyAverage", "Mid", EOMONTH($A330, 0))</f>
        <v>334.75</v>
      </c>
      <c r="C330" s="151">
        <f>_xll.GetPrice(C$2, "MonthlyAverage", "Mid", EOMONTH($A330, 0))</f>
        <v>266</v>
      </c>
      <c r="D330" s="151">
        <f>_xll.GetPrice(D$2, "MonthlyAverage", "Mid", EOMONTH($A330, 0))</f>
        <v>184.38</v>
      </c>
      <c r="E330" s="151">
        <f>_xll.GetPrice(E$2, "MonthlyAverage", "Mid", EOMONTH($A330, 0))</f>
        <v>310.13</v>
      </c>
      <c r="F330" s="151">
        <f>_xll.GetPrice(F$2, "MonthlyAverage", "Mid", EOMONTH($A330, 0))</f>
        <v>319.63</v>
      </c>
      <c r="G330" s="127">
        <f t="shared" si="27"/>
        <v>9.5</v>
      </c>
      <c r="H330" s="151">
        <f>_xll.GetPrice(H$2, "MonthlyAverage", "Mid", EOMONTH($A330, 0))</f>
        <v>312.75</v>
      </c>
      <c r="I330" s="127">
        <f t="shared" si="28"/>
        <v>2.6200000000000045</v>
      </c>
      <c r="J330" s="151">
        <f>_xll.GetPrice(J$2, "MonthlyAverage", "Mid", EOMONTH($A330, 0))</f>
        <v>338.13</v>
      </c>
      <c r="K330" s="127">
        <f t="shared" si="29"/>
        <v>25.379999999999995</v>
      </c>
      <c r="L330" s="151">
        <f>_xll.GetPrice(L$2, "MonthlyAverage", "Mid", EOMONTH($A330, 0))</f>
        <v>334.38</v>
      </c>
    </row>
    <row r="331" spans="1:12" x14ac:dyDescent="0.3">
      <c r="A331" s="124">
        <v>43831</v>
      </c>
      <c r="B331" s="133">
        <f>_xll.GetPrice(B$2, "MonthlyAverage", "Mid", EOMONTH($A331, 0))</f>
        <v>345</v>
      </c>
      <c r="C331" s="151">
        <f>_xll.GetPrice(C$2, "MonthlyAverage", "Mid", EOMONTH($A331, 0))</f>
        <v>271.25</v>
      </c>
      <c r="D331" s="151">
        <f>_xll.GetPrice(D$2, "MonthlyAverage", "Mid", EOMONTH($A331, 0))</f>
        <v>182.5</v>
      </c>
      <c r="E331" s="151">
        <f>_xll.GetPrice(E$2, "MonthlyAverage", "Mid", EOMONTH($A331, 0))</f>
        <v>320.3</v>
      </c>
      <c r="F331" s="151">
        <f>_xll.GetPrice(F$2, "MonthlyAverage", "Mid", EOMONTH($A331, 0))</f>
        <v>329.7</v>
      </c>
      <c r="G331" s="127">
        <f t="shared" si="27"/>
        <v>9.3999999999999773</v>
      </c>
      <c r="H331" s="151">
        <f>_xll.GetPrice(H$2, "MonthlyAverage", "Mid", EOMONTH($A331, 0))</f>
        <v>326</v>
      </c>
      <c r="I331" s="127">
        <f t="shared" si="28"/>
        <v>5.6999999999999886</v>
      </c>
      <c r="J331" s="151">
        <f>_xll.GetPrice(J$2, "MonthlyAverage", "Mid", EOMONTH($A331, 0))</f>
        <v>344</v>
      </c>
      <c r="K331" s="127">
        <f t="shared" si="29"/>
        <v>18</v>
      </c>
      <c r="L331" s="151">
        <f>_xll.GetPrice(L$2, "MonthlyAverage", "Mid", EOMONTH($A331, 0))</f>
        <v>346.5</v>
      </c>
    </row>
    <row r="332" spans="1:12" x14ac:dyDescent="0.3">
      <c r="A332" s="124">
        <v>43862</v>
      </c>
      <c r="B332" s="133">
        <f>_xll.GetPrice(B$2, "MonthlyAverage", "Mid", EOMONTH($A332, 0))</f>
        <v>340.88</v>
      </c>
      <c r="C332" s="151">
        <f>_xll.GetPrice(C$2, "MonthlyAverage", "Mid", EOMONTH($A332, 0))</f>
        <v>268.75</v>
      </c>
      <c r="D332" s="151">
        <f>_xll.GetPrice(D$2, "MonthlyAverage", "Mid", EOMONTH($A332, 0))</f>
        <v>182.5</v>
      </c>
      <c r="E332" s="151">
        <f>_xll.GetPrice(E$2, "MonthlyAverage", "Mid", EOMONTH($A332, 0))</f>
        <v>315.63</v>
      </c>
      <c r="F332" s="151">
        <f>_xll.GetPrice(F$2, "MonthlyAverage", "Mid", EOMONTH($A332, 0))</f>
        <v>329.88</v>
      </c>
      <c r="G332" s="127">
        <f t="shared" si="27"/>
        <v>14.25</v>
      </c>
      <c r="H332" s="151">
        <f>_xll.GetPrice(H$2, "MonthlyAverage", "Mid", EOMONTH($A332, 0))</f>
        <v>318.38</v>
      </c>
      <c r="I332" s="127">
        <f t="shared" si="28"/>
        <v>2.75</v>
      </c>
      <c r="J332" s="151">
        <f>_xll.GetPrice(J$2, "MonthlyAverage", "Mid", EOMONTH($A332, 0))</f>
        <v>341.25</v>
      </c>
      <c r="K332" s="127">
        <f t="shared" si="29"/>
        <v>22.870000000000005</v>
      </c>
      <c r="L332" s="151">
        <f>_xll.GetPrice(L$2, "MonthlyAverage", "Mid", EOMONTH($A332, 0))</f>
        <v>338.38</v>
      </c>
    </row>
    <row r="333" spans="1:12" x14ac:dyDescent="0.3">
      <c r="A333" s="124">
        <v>43891</v>
      </c>
      <c r="B333" s="133">
        <f>_xll.GetPrice(B$2, "MonthlyAverage", "Mid", EOMONTH($A333, 0))</f>
        <v>341.63</v>
      </c>
      <c r="C333" s="151">
        <f>_xll.GetPrice(C$2, "MonthlyAverage", "Mid", EOMONTH($A333, 0))</f>
        <v>272.5</v>
      </c>
      <c r="D333" s="151">
        <f>_xll.GetPrice(D$2, "MonthlyAverage", "Mid", EOMONTH($A333, 0))</f>
        <v>178.75</v>
      </c>
      <c r="E333" s="151">
        <f>_xll.GetPrice(E$2, "MonthlyAverage", "Mid", EOMONTH($A333, 0))</f>
        <v>315.25</v>
      </c>
      <c r="F333" s="151">
        <f>_xll.GetPrice(F$2, "MonthlyAverage", "Mid", EOMONTH($A333, 0))</f>
        <v>329.38</v>
      </c>
      <c r="G333" s="127">
        <f t="shared" si="27"/>
        <v>14.129999999999995</v>
      </c>
      <c r="H333" s="151">
        <f>_xll.GetPrice(H$2, "MonthlyAverage", "Mid", EOMONTH($A333, 0))</f>
        <v>318.38</v>
      </c>
      <c r="I333" s="127">
        <f t="shared" si="28"/>
        <v>3.1299999999999955</v>
      </c>
      <c r="J333" s="151">
        <f>_xll.GetPrice(J$2, "MonthlyAverage", "Mid", EOMONTH($A333, 0))</f>
        <v>343.75</v>
      </c>
      <c r="K333" s="127">
        <f t="shared" si="29"/>
        <v>25.370000000000005</v>
      </c>
      <c r="L333" s="151">
        <f>_xll.GetPrice(L$2, "MonthlyAverage", "Mid", EOMONTH($A333, 0))</f>
        <v>337.38</v>
      </c>
    </row>
    <row r="334" spans="1:12" x14ac:dyDescent="0.3">
      <c r="A334" s="124">
        <v>43922</v>
      </c>
      <c r="B334" s="133">
        <f>_xll.GetPrice(B$2, "MonthlyAverage", "Mid", EOMONTH($A334, 0))</f>
        <v>290.63</v>
      </c>
      <c r="C334" s="151">
        <f>_xll.GetPrice(C$2, "MonthlyAverage", "Mid", EOMONTH($A334, 0))</f>
        <v>257.5</v>
      </c>
      <c r="D334" s="151">
        <f>_xll.GetPrice(D$2, "MonthlyAverage", "Mid", EOMONTH($A334, 0))</f>
        <v>177.5</v>
      </c>
      <c r="E334" s="151">
        <f>_xll.GetPrice(E$2, "MonthlyAverage", "Mid", EOMONTH($A334, 0))</f>
        <v>278.25</v>
      </c>
      <c r="F334" s="151">
        <f>_xll.GetPrice(F$2, "MonthlyAverage", "Mid", EOMONTH($A334, 0))</f>
        <v>275</v>
      </c>
      <c r="G334" s="127">
        <f t="shared" si="27"/>
        <v>-3.25</v>
      </c>
      <c r="H334" s="151">
        <f>_xll.GetPrice(H$2, "MonthlyAverage", "Mid", EOMONTH($A334, 0))</f>
        <v>278</v>
      </c>
      <c r="I334" s="127">
        <f t="shared" si="28"/>
        <v>-0.25</v>
      </c>
      <c r="J334" s="151">
        <f>_xll.GetPrice(J$2, "MonthlyAverage", "Mid", EOMONTH($A334, 0))</f>
        <v>333.5</v>
      </c>
      <c r="K334" s="127">
        <f t="shared" si="29"/>
        <v>55.5</v>
      </c>
      <c r="L334" s="151">
        <f>_xll.GetPrice(L$2, "MonthlyAverage", "Mid", EOMONTH($A334, 0))</f>
        <v>298.89999999999998</v>
      </c>
    </row>
    <row r="335" spans="1:12" x14ac:dyDescent="0.3">
      <c r="A335" s="124">
        <v>43952</v>
      </c>
      <c r="B335" s="133">
        <f>_xll.GetPrice(B$2, "MonthlyAverage", "Mid", EOMONTH($A335, 0))</f>
        <v>305</v>
      </c>
      <c r="C335" s="151">
        <f>_xll.GetPrice(C$2, "MonthlyAverage", "Mid", EOMONTH($A335, 0))</f>
        <v>222.5</v>
      </c>
      <c r="D335" s="151">
        <f>_xll.GetPrice(D$2, "MonthlyAverage", "Mid", EOMONTH($A335, 0))</f>
        <v>170</v>
      </c>
      <c r="E335" s="151">
        <f>_xll.GetPrice(E$2, "MonthlyAverage", "Mid", EOMONTH($A335, 0))</f>
        <v>285</v>
      </c>
      <c r="F335" s="151">
        <f>_xll.GetPrice(F$2, "MonthlyAverage", "Mid", EOMONTH($A335, 0))</f>
        <v>292.3</v>
      </c>
      <c r="G335" s="127">
        <f t="shared" si="27"/>
        <v>7.3000000000000114</v>
      </c>
      <c r="H335" s="151">
        <f>_xll.GetPrice(H$2, "MonthlyAverage", "Mid", EOMONTH($A335, 0))</f>
        <v>293</v>
      </c>
      <c r="I335" s="127">
        <f t="shared" si="28"/>
        <v>8</v>
      </c>
      <c r="J335" s="151">
        <f>_xll.GetPrice(J$2, "MonthlyAverage", "Mid", EOMONTH($A335, 0))</f>
        <v>310</v>
      </c>
      <c r="K335" s="127">
        <f t="shared" si="29"/>
        <v>17</v>
      </c>
      <c r="L335" s="151">
        <f>_xll.GetPrice(L$2, "MonthlyAverage", "Mid", EOMONTH($A335, 0))</f>
        <v>308.63</v>
      </c>
    </row>
    <row r="336" spans="1:12" x14ac:dyDescent="0.3">
      <c r="A336" s="124">
        <v>43983</v>
      </c>
      <c r="B336" s="133">
        <f>_xll.GetPrice(B$2, "MonthlyAverage", "Mid", EOMONTH($A336, 0))</f>
        <v>323</v>
      </c>
      <c r="C336" s="151">
        <f>_xll.GetPrice(C$2, "MonthlyAverage", "Mid", EOMONTH($A336, 0))</f>
        <v>237.5</v>
      </c>
      <c r="D336" s="151">
        <f>_xll.GetPrice(D$2, "MonthlyAverage", "Mid", EOMONTH($A336, 0))</f>
        <v>165</v>
      </c>
      <c r="E336" s="151">
        <f>_xll.GetPrice(E$2, "MonthlyAverage", "Mid", EOMONTH($A336, 0))</f>
        <v>310</v>
      </c>
      <c r="F336" s="151">
        <f>_xll.GetPrice(F$2, "MonthlyAverage", "Mid", EOMONTH($A336, 0))</f>
        <v>309.75</v>
      </c>
      <c r="G336" s="127">
        <f t="shared" ref="G336:G342" si="30">F336-E336</f>
        <v>-0.25</v>
      </c>
      <c r="H336" s="151">
        <f>_xll.GetPrice(H$2, "MonthlyAverage", "Mid", EOMONTH($A336, 0))</f>
        <v>308.75</v>
      </c>
      <c r="I336" s="127">
        <f t="shared" ref="I336:I342" si="31">H336-E336</f>
        <v>-1.25</v>
      </c>
      <c r="J336" s="151">
        <f>_xll.GetPrice(J$2, "MonthlyAverage", "Mid", EOMONTH($A336, 0))</f>
        <v>309.38</v>
      </c>
      <c r="K336" s="127">
        <f t="shared" ref="K336:K342" si="32">J336-H336</f>
        <v>0.62999999999999545</v>
      </c>
      <c r="L336" s="151">
        <f>_xll.GetPrice(L$2, "MonthlyAverage", "Mid", EOMONTH($A336, 0))</f>
        <v>315.88</v>
      </c>
    </row>
    <row r="337" spans="1:13" x14ac:dyDescent="0.3">
      <c r="A337" s="124">
        <v>44013</v>
      </c>
      <c r="B337" s="133">
        <f>_xll.GetPrice(B$2, "MonthlyAverage", "Mid", EOMONTH($A337, 0))</f>
        <v>328.2</v>
      </c>
      <c r="C337" s="151">
        <f>_xll.GetPrice(C$2, "MonthlyAverage", "Mid", EOMONTH($A337, 0))</f>
        <v>237.5</v>
      </c>
      <c r="D337" s="151">
        <f>_xll.GetPrice(D$2, "MonthlyAverage", "Mid", EOMONTH($A337, 0))</f>
        <v>165</v>
      </c>
      <c r="E337" s="151">
        <f>_xll.GetPrice(E$2, "MonthlyAverage", "Mid", EOMONTH($A337, 0))</f>
        <v>318.3</v>
      </c>
      <c r="F337" s="151">
        <f>_xll.GetPrice(F$2, "MonthlyAverage", "Mid", EOMONTH($A337, 0))</f>
        <v>313.60000000000002</v>
      </c>
      <c r="G337" s="127">
        <f t="shared" si="30"/>
        <v>-4.6999999999999886</v>
      </c>
      <c r="H337" s="151">
        <f>_xll.GetPrice(H$2, "MonthlyAverage", "Mid", EOMONTH($A337, 0))</f>
        <v>316.5</v>
      </c>
      <c r="I337" s="127">
        <f t="shared" si="31"/>
        <v>-1.8000000000000114</v>
      </c>
      <c r="J337" s="151">
        <f>_xll.GetPrice(J$2, "MonthlyAverage", "Mid", EOMONTH($A337, 0))</f>
        <v>310.7</v>
      </c>
      <c r="K337" s="127">
        <f t="shared" si="32"/>
        <v>-5.8000000000000114</v>
      </c>
      <c r="L337" s="151">
        <f>_xll.GetPrice(L$2, "MonthlyAverage", "Mid", EOMONTH($A337, 0))</f>
        <v>327.7</v>
      </c>
    </row>
    <row r="338" spans="1:13" x14ac:dyDescent="0.3">
      <c r="A338" s="124">
        <v>44044</v>
      </c>
      <c r="B338" s="133">
        <f>_xll.GetPrice(B$2, "MonthlyAverage", "Mid", EOMONTH($A338, 0))</f>
        <v>346.25</v>
      </c>
      <c r="C338" s="151">
        <f>_xll.GetPrice(C$2, "MonthlyAverage", "Mid", EOMONTH($A338, 0))</f>
        <v>239</v>
      </c>
      <c r="D338" s="151">
        <f>_xll.GetPrice(D$2, "MonthlyAverage", "Mid", EOMONTH($A338, 0))</f>
        <v>167.5</v>
      </c>
      <c r="E338" s="151">
        <f>_xll.GetPrice(E$2, "MonthlyAverage", "Mid", EOMONTH($A338, 0))</f>
        <v>342.63</v>
      </c>
      <c r="F338" s="151">
        <f>_xll.GetPrice(F$2, "MonthlyAverage", "Mid", EOMONTH($A338, 0))</f>
        <v>334.75</v>
      </c>
      <c r="G338" s="127">
        <f t="shared" si="30"/>
        <v>-7.8799999999999955</v>
      </c>
      <c r="H338" s="151">
        <f>_xll.GetPrice(H$2, "MonthlyAverage", "Mid", EOMONTH($A338, 0))</f>
        <v>334.63</v>
      </c>
      <c r="I338" s="127">
        <f t="shared" si="31"/>
        <v>-8</v>
      </c>
      <c r="J338" s="151">
        <f>_xll.GetPrice(J$2, "MonthlyAverage", "Mid", EOMONTH($A338, 0))</f>
        <v>322.63</v>
      </c>
      <c r="K338" s="127">
        <f t="shared" si="32"/>
        <v>-12</v>
      </c>
      <c r="L338" s="151">
        <f>_xll.GetPrice(L$2, "MonthlyAverage", "Mid", EOMONTH($A338, 0))</f>
        <v>349.13</v>
      </c>
    </row>
    <row r="339" spans="1:13" x14ac:dyDescent="0.3">
      <c r="A339" s="124">
        <v>44075</v>
      </c>
      <c r="B339" s="133">
        <f>_xll.GetPrice(B$2, "MonthlyAverage", "Mid", EOMONTH($A339, 0))</f>
        <v>375.88</v>
      </c>
      <c r="C339" s="151">
        <f>_xll.GetPrice(C$2, "MonthlyAverage", "Mid", EOMONTH($A339, 0))</f>
        <v>258.75</v>
      </c>
      <c r="D339" s="151">
        <f>_xll.GetPrice(D$2, "MonthlyAverage", "Mid", EOMONTH($A339, 0))</f>
        <v>170</v>
      </c>
      <c r="E339" s="151">
        <f>_xll.GetPrice(E$2, "MonthlyAverage", "Mid", EOMONTH($A339, 0))</f>
        <v>363.75</v>
      </c>
      <c r="F339" s="151">
        <f>_xll.GetPrice(F$2, "MonthlyAverage", "Mid", EOMONTH($A339, 0))</f>
        <v>364.38</v>
      </c>
      <c r="G339" s="127">
        <f t="shared" si="30"/>
        <v>0.62999999999999545</v>
      </c>
      <c r="H339" s="151">
        <f>_xll.GetPrice(H$2, "MonthlyAverage", "Mid", EOMONTH($A339, 0))</f>
        <v>358.5</v>
      </c>
      <c r="I339" s="127">
        <f t="shared" si="31"/>
        <v>-5.25</v>
      </c>
      <c r="J339" s="151">
        <f>_xll.GetPrice(J$2, "MonthlyAverage", "Mid", EOMONTH($A339, 0))</f>
        <v>332</v>
      </c>
      <c r="K339" s="127">
        <f t="shared" si="32"/>
        <v>-26.5</v>
      </c>
      <c r="L339" s="151">
        <f>_xll.GetPrice(L$2, "MonthlyAverage", "Mid", EOMONTH($A339, 0))</f>
        <v>376.25</v>
      </c>
    </row>
    <row r="340" spans="1:13" x14ac:dyDescent="0.3">
      <c r="A340" s="124">
        <v>44105</v>
      </c>
      <c r="B340" s="133">
        <f>_xll.GetPrice(B$2, "MonthlyAverage", "Mid", EOMONTH($A340, 0))</f>
        <v>373.1</v>
      </c>
      <c r="C340" s="151">
        <f>_xll.GetPrice(C$2, "MonthlyAverage", "Mid", EOMONTH($A340, 0))</f>
        <v>315</v>
      </c>
      <c r="D340" s="151">
        <f>_xll.GetPrice(D$2, "MonthlyAverage", "Mid", EOMONTH($A340, 0))</f>
        <v>177.5</v>
      </c>
      <c r="E340" s="151">
        <f>_xll.GetPrice(E$2, "MonthlyAverage", "Mid", EOMONTH($A340, 0))</f>
        <v>353.9</v>
      </c>
      <c r="F340" s="151">
        <f>_xll.GetPrice(F$2, "MonthlyAverage", "Mid", EOMONTH($A340, 0))</f>
        <v>362</v>
      </c>
      <c r="G340" s="127">
        <f t="shared" si="30"/>
        <v>8.1000000000000227</v>
      </c>
      <c r="H340" s="151">
        <f>_xll.GetPrice(H$2, "MonthlyAverage", "Mid", EOMONTH($A340, 0))</f>
        <v>353.4</v>
      </c>
      <c r="I340" s="127">
        <f t="shared" si="31"/>
        <v>-0.5</v>
      </c>
      <c r="J340" s="151">
        <f>_xll.GetPrice(J$2, "MonthlyAverage", "Mid", EOMONTH($A340, 0))</f>
        <v>360</v>
      </c>
      <c r="K340" s="127">
        <f t="shared" si="32"/>
        <v>6.6000000000000227</v>
      </c>
      <c r="L340" s="151">
        <f>_xll.GetPrice(L$2, "MonthlyAverage", "Mid", EOMONTH($A340, 0))</f>
        <v>375.4</v>
      </c>
    </row>
    <row r="341" spans="1:13" x14ac:dyDescent="0.3">
      <c r="A341" s="124">
        <v>44136</v>
      </c>
      <c r="B341" s="133">
        <f>_xll.GetPrice(B$2, "MonthlyAverage", "Mid", EOMONTH($A341, 0))</f>
        <v>404.25</v>
      </c>
      <c r="C341" s="151">
        <f>_xll.GetPrice(C$2, "MonthlyAverage", "Mid", EOMONTH($A341, 0))</f>
        <v>307.5</v>
      </c>
      <c r="D341" s="151">
        <f>_xll.GetPrice(D$2, "MonthlyAverage", "Mid", EOMONTH($A341, 0))</f>
        <v>177.5</v>
      </c>
      <c r="E341" s="151">
        <f>_xll.GetPrice(E$2, "MonthlyAverage", "Mid", EOMONTH($A341, 0))</f>
        <v>386.25</v>
      </c>
      <c r="F341" s="151">
        <f>_xll.GetPrice(F$2, "MonthlyAverage", "Mid", EOMONTH($A341, 0))</f>
        <v>382.88</v>
      </c>
      <c r="G341" s="127">
        <f t="shared" si="30"/>
        <v>-3.3700000000000045</v>
      </c>
      <c r="H341" s="151">
        <f>_xll.GetPrice(H$2, "MonthlyAverage", "Mid", EOMONTH($A341, 0))</f>
        <v>388</v>
      </c>
      <c r="I341" s="127">
        <f t="shared" si="31"/>
        <v>1.75</v>
      </c>
      <c r="J341" s="151">
        <f>_xll.GetPrice(J$2, "MonthlyAverage", "Mid", EOMONTH($A341, 0))</f>
        <v>376.25</v>
      </c>
      <c r="K341" s="127">
        <f t="shared" si="32"/>
        <v>-11.75</v>
      </c>
      <c r="L341" s="151">
        <f>_xll.GetPrice(L$2, "MonthlyAverage", "Mid", EOMONTH($A341, 0))</f>
        <v>406.25</v>
      </c>
    </row>
    <row r="342" spans="1:13" x14ac:dyDescent="0.3">
      <c r="A342" s="124">
        <v>44166</v>
      </c>
      <c r="B342" s="133">
        <f>_xll.GetPrice(B$2, "MonthlyAverage", "Mid", EOMONTH($A342, 0))</f>
        <v>510.5</v>
      </c>
      <c r="C342" s="151">
        <f>_xll.GetPrice(C$2, "MonthlyAverage", "Mid", EOMONTH($A342, 0))</f>
        <v>333.75</v>
      </c>
      <c r="D342" s="151">
        <f>_xll.GetPrice(D$2, "MonthlyAverage", "Mid", EOMONTH($A342, 0))</f>
        <v>191</v>
      </c>
      <c r="E342" s="151">
        <f>_xll.GetPrice(E$2, "MonthlyAverage", "Mid", EOMONTH($A342, 0))</f>
        <v>475.5</v>
      </c>
      <c r="F342" s="151">
        <f>_xll.GetPrice(F$2, "MonthlyAverage", "Mid", EOMONTH($A342, 0))</f>
        <v>496.5</v>
      </c>
      <c r="G342" s="127">
        <f t="shared" si="30"/>
        <v>21</v>
      </c>
      <c r="H342" s="151">
        <f>_xll.GetPrice(H$2, "MonthlyAverage", "Mid", EOMONTH($A342, 0))</f>
        <v>484.8</v>
      </c>
      <c r="I342" s="127">
        <f t="shared" si="31"/>
        <v>9.3000000000000114</v>
      </c>
      <c r="J342" s="151">
        <f>_xll.GetPrice(J$2, "MonthlyAverage", "Mid", EOMONTH($A342, 0))</f>
        <v>456.5</v>
      </c>
      <c r="K342" s="127">
        <f t="shared" si="32"/>
        <v>-28.300000000000011</v>
      </c>
      <c r="L342" s="151">
        <f>_xll.GetPrice(L$2, "MonthlyAverage", "Mid", EOMONTH($A342, 0))</f>
        <v>500.4</v>
      </c>
    </row>
    <row r="343" spans="1:13" s="150" customFormat="1" x14ac:dyDescent="0.3">
      <c r="A343" s="145">
        <v>44197</v>
      </c>
      <c r="B343" s="146"/>
      <c r="C343" s="152"/>
      <c r="D343" s="152"/>
      <c r="E343" s="152"/>
      <c r="F343" s="152"/>
      <c r="G343" s="153"/>
      <c r="H343" s="152"/>
      <c r="I343" s="153"/>
      <c r="J343" s="152"/>
      <c r="K343" s="153"/>
      <c r="L343" s="152"/>
      <c r="M343" s="147"/>
    </row>
    <row r="344" spans="1:13" s="150" customFormat="1" x14ac:dyDescent="0.3">
      <c r="A344" s="145">
        <v>44228</v>
      </c>
      <c r="B344" s="146"/>
      <c r="C344" s="152"/>
      <c r="D344" s="152"/>
      <c r="E344" s="152"/>
      <c r="F344" s="152"/>
      <c r="G344" s="153"/>
      <c r="H344" s="152"/>
      <c r="I344" s="153"/>
      <c r="J344" s="152"/>
      <c r="K344" s="153"/>
      <c r="L344" s="152"/>
      <c r="M344" s="147"/>
    </row>
    <row r="345" spans="1:13" s="150" customFormat="1" x14ac:dyDescent="0.3">
      <c r="A345" s="145">
        <v>44256</v>
      </c>
      <c r="B345" s="146"/>
      <c r="C345" s="152"/>
      <c r="D345" s="152"/>
      <c r="E345" s="152"/>
      <c r="F345" s="152"/>
      <c r="G345" s="153"/>
      <c r="H345" s="152"/>
      <c r="I345" s="153"/>
      <c r="J345" s="152"/>
      <c r="K345" s="153"/>
      <c r="L345" s="152"/>
      <c r="M345" s="147"/>
    </row>
    <row r="346" spans="1:13" s="150" customFormat="1" x14ac:dyDescent="0.3">
      <c r="A346" s="145">
        <v>44287</v>
      </c>
      <c r="B346" s="146"/>
      <c r="C346" s="152"/>
      <c r="D346" s="152"/>
      <c r="E346" s="152"/>
      <c r="F346" s="152"/>
      <c r="G346" s="153"/>
      <c r="H346" s="152"/>
      <c r="I346" s="153"/>
      <c r="J346" s="152"/>
      <c r="K346" s="153"/>
      <c r="L346" s="152"/>
      <c r="M346" s="147"/>
    </row>
    <row r="347" spans="1:13" s="150" customFormat="1" x14ac:dyDescent="0.3">
      <c r="A347" s="145">
        <v>44317</v>
      </c>
      <c r="B347" s="146"/>
      <c r="C347" s="152"/>
      <c r="D347" s="152"/>
      <c r="E347" s="152"/>
      <c r="F347" s="152"/>
      <c r="G347" s="153"/>
      <c r="H347" s="152"/>
      <c r="I347" s="153"/>
      <c r="J347" s="152"/>
      <c r="K347" s="153"/>
      <c r="L347" s="152"/>
      <c r="M347" s="147"/>
    </row>
    <row r="348" spans="1:13" s="150" customFormat="1" x14ac:dyDescent="0.3">
      <c r="A348" s="145">
        <v>44348</v>
      </c>
      <c r="B348" s="146"/>
      <c r="C348" s="152"/>
      <c r="D348" s="152"/>
      <c r="E348" s="152"/>
      <c r="F348" s="152"/>
      <c r="G348" s="153"/>
      <c r="H348" s="152"/>
      <c r="I348" s="153"/>
      <c r="J348" s="152"/>
      <c r="K348" s="153"/>
      <c r="L348" s="152"/>
      <c r="M348" s="147"/>
    </row>
    <row r="349" spans="1:13" s="150" customFormat="1" x14ac:dyDescent="0.3">
      <c r="A349" s="145">
        <v>44378</v>
      </c>
      <c r="B349" s="146"/>
      <c r="C349" s="147"/>
      <c r="D349" s="147"/>
      <c r="E349" s="147"/>
      <c r="F349" s="147"/>
      <c r="G349" s="148"/>
      <c r="H349" s="147"/>
      <c r="I349" s="148"/>
      <c r="J349" s="147"/>
      <c r="K349" s="148"/>
      <c r="L349" s="147"/>
      <c r="M349" s="147"/>
    </row>
    <row r="350" spans="1:13" s="150" customFormat="1" x14ac:dyDescent="0.3">
      <c r="A350" s="145">
        <v>44409</v>
      </c>
      <c r="B350" s="146"/>
      <c r="C350" s="147"/>
      <c r="D350" s="147"/>
      <c r="E350" s="147"/>
      <c r="F350" s="147"/>
      <c r="G350" s="148"/>
      <c r="H350" s="147"/>
      <c r="I350" s="148"/>
      <c r="J350" s="147"/>
      <c r="K350" s="148"/>
      <c r="L350" s="147"/>
      <c r="M350" s="147"/>
    </row>
    <row r="351" spans="1:13" s="150" customFormat="1" x14ac:dyDescent="0.3">
      <c r="A351" s="145">
        <v>44440</v>
      </c>
      <c r="B351" s="146"/>
      <c r="C351" s="147"/>
      <c r="D351" s="147"/>
      <c r="E351" s="147"/>
      <c r="F351" s="147"/>
      <c r="G351" s="148"/>
      <c r="H351" s="147"/>
      <c r="I351" s="148"/>
      <c r="J351" s="147"/>
      <c r="K351" s="148"/>
      <c r="L351" s="147"/>
      <c r="M351" s="147"/>
    </row>
    <row r="352" spans="1:13" s="150" customFormat="1" x14ac:dyDescent="0.3">
      <c r="A352" s="145">
        <v>44470</v>
      </c>
      <c r="B352" s="146"/>
      <c r="C352" s="147"/>
      <c r="D352" s="147"/>
      <c r="E352" s="147"/>
      <c r="F352" s="147"/>
      <c r="G352" s="148"/>
      <c r="H352" s="147"/>
      <c r="I352" s="148"/>
      <c r="J352" s="147"/>
      <c r="K352" s="148"/>
      <c r="L352" s="147"/>
      <c r="M352" s="147"/>
    </row>
    <row r="353" spans="1:13" s="150" customFormat="1" x14ac:dyDescent="0.3">
      <c r="A353" s="145">
        <v>44501</v>
      </c>
      <c r="B353" s="146"/>
      <c r="C353" s="147"/>
      <c r="D353" s="147"/>
      <c r="E353" s="147"/>
      <c r="F353" s="147"/>
      <c r="G353" s="148"/>
      <c r="H353" s="147"/>
      <c r="I353" s="148"/>
      <c r="J353" s="147"/>
      <c r="K353" s="148"/>
      <c r="L353" s="147"/>
      <c r="M353" s="147"/>
    </row>
    <row r="354" spans="1:13" s="150" customFormat="1" x14ac:dyDescent="0.3">
      <c r="A354" s="145">
        <v>44531</v>
      </c>
      <c r="B354" s="146"/>
      <c r="C354" s="147"/>
      <c r="D354" s="147"/>
      <c r="E354" s="147"/>
      <c r="F354" s="147"/>
      <c r="G354" s="148"/>
      <c r="H354" s="147"/>
      <c r="I354" s="148"/>
      <c r="J354" s="147"/>
      <c r="K354" s="148"/>
      <c r="L354" s="147"/>
      <c r="M354" s="147"/>
    </row>
    <row r="355" spans="1:13" s="150" customFormat="1" x14ac:dyDescent="0.3">
      <c r="A355" s="145">
        <v>44562</v>
      </c>
      <c r="B355" s="146"/>
      <c r="C355" s="147"/>
      <c r="D355" s="147"/>
      <c r="E355" s="147"/>
      <c r="F355" s="147"/>
      <c r="G355" s="148"/>
      <c r="H355" s="147"/>
      <c r="I355" s="148"/>
      <c r="J355" s="147"/>
      <c r="K355" s="148"/>
      <c r="L355" s="147"/>
      <c r="M355" s="147"/>
    </row>
    <row r="356" spans="1:13" s="150" customFormat="1" x14ac:dyDescent="0.3">
      <c r="A356" s="145">
        <v>44593</v>
      </c>
      <c r="B356" s="146"/>
      <c r="C356" s="147"/>
      <c r="D356" s="147"/>
      <c r="E356" s="147"/>
      <c r="F356" s="147"/>
      <c r="G356" s="148"/>
      <c r="H356" s="147"/>
      <c r="I356" s="148"/>
      <c r="J356" s="147"/>
      <c r="K356" s="148"/>
      <c r="L356" s="147"/>
      <c r="M356" s="147"/>
    </row>
    <row r="357" spans="1:13" s="150" customFormat="1" x14ac:dyDescent="0.3">
      <c r="A357" s="145">
        <v>44621</v>
      </c>
      <c r="B357" s="146"/>
      <c r="C357" s="147"/>
      <c r="D357" s="147"/>
      <c r="E357" s="147"/>
      <c r="F357" s="147"/>
      <c r="G357" s="148"/>
      <c r="H357" s="147"/>
      <c r="I357" s="148"/>
      <c r="J357" s="147"/>
      <c r="K357" s="148"/>
      <c r="L357" s="147"/>
      <c r="M357" s="147"/>
    </row>
    <row r="358" spans="1:13" s="150" customFormat="1" x14ac:dyDescent="0.3">
      <c r="A358" s="145">
        <v>44652</v>
      </c>
      <c r="B358" s="146"/>
      <c r="C358" s="147"/>
      <c r="D358" s="147"/>
      <c r="E358" s="147"/>
      <c r="F358" s="147"/>
      <c r="G358" s="148"/>
      <c r="H358" s="147"/>
      <c r="I358" s="148"/>
      <c r="J358" s="147"/>
      <c r="K358" s="148"/>
      <c r="L358" s="147"/>
      <c r="M358" s="147"/>
    </row>
    <row r="359" spans="1:13" s="150" customFormat="1" x14ac:dyDescent="0.3">
      <c r="A359" s="145">
        <v>44682</v>
      </c>
      <c r="B359" s="146"/>
      <c r="C359" s="147"/>
      <c r="D359" s="147"/>
      <c r="E359" s="147"/>
      <c r="F359" s="147"/>
      <c r="G359" s="148"/>
      <c r="H359" s="147"/>
      <c r="I359" s="148"/>
      <c r="J359" s="147"/>
      <c r="K359" s="148"/>
      <c r="L359" s="147"/>
      <c r="M359" s="147"/>
    </row>
    <row r="360" spans="1:13" s="150" customFormat="1" x14ac:dyDescent="0.3">
      <c r="A360" s="145">
        <v>44713</v>
      </c>
      <c r="B360" s="146"/>
      <c r="C360" s="147"/>
      <c r="D360" s="147"/>
      <c r="E360" s="147"/>
      <c r="F360" s="147"/>
      <c r="G360" s="148"/>
      <c r="H360" s="147"/>
      <c r="I360" s="148"/>
      <c r="J360" s="147"/>
      <c r="K360" s="148"/>
      <c r="L360" s="147"/>
      <c r="M360" s="147"/>
    </row>
    <row r="361" spans="1:13" s="150" customFormat="1" x14ac:dyDescent="0.3">
      <c r="A361" s="145">
        <v>44743</v>
      </c>
      <c r="B361" s="146"/>
      <c r="C361" s="147"/>
      <c r="D361" s="147"/>
      <c r="E361" s="147"/>
      <c r="F361" s="147"/>
      <c r="G361" s="148"/>
      <c r="H361" s="147"/>
      <c r="I361" s="148"/>
      <c r="J361" s="147"/>
      <c r="K361" s="148"/>
      <c r="L361" s="147"/>
      <c r="M361" s="147"/>
    </row>
    <row r="362" spans="1:13" s="150" customFormat="1" x14ac:dyDescent="0.3">
      <c r="A362" s="145">
        <v>44774</v>
      </c>
      <c r="B362" s="146"/>
      <c r="C362" s="147"/>
      <c r="D362" s="147"/>
      <c r="E362" s="147"/>
      <c r="F362" s="147"/>
      <c r="G362" s="148"/>
      <c r="H362" s="147"/>
      <c r="I362" s="148"/>
      <c r="J362" s="147"/>
      <c r="K362" s="148"/>
      <c r="L362" s="147"/>
      <c r="M362" s="147"/>
    </row>
    <row r="363" spans="1:13" s="150" customFormat="1" x14ac:dyDescent="0.3">
      <c r="A363" s="145">
        <v>44805</v>
      </c>
      <c r="B363" s="146"/>
      <c r="C363" s="147"/>
      <c r="D363" s="147"/>
      <c r="E363" s="147"/>
      <c r="F363" s="147"/>
      <c r="G363" s="148"/>
      <c r="H363" s="147"/>
      <c r="I363" s="148"/>
      <c r="J363" s="147"/>
      <c r="K363" s="148"/>
      <c r="L363" s="147"/>
      <c r="M363" s="147"/>
    </row>
    <row r="364" spans="1:13" s="150" customFormat="1" x14ac:dyDescent="0.3">
      <c r="A364" s="145">
        <v>44835</v>
      </c>
      <c r="B364" s="146"/>
      <c r="C364" s="147"/>
      <c r="D364" s="147"/>
      <c r="E364" s="147"/>
      <c r="F364" s="147"/>
      <c r="G364" s="148"/>
      <c r="H364" s="147"/>
      <c r="I364" s="148"/>
      <c r="J364" s="147"/>
      <c r="K364" s="148"/>
      <c r="L364" s="147"/>
      <c r="M364" s="147"/>
    </row>
    <row r="365" spans="1:13" s="150" customFormat="1" x14ac:dyDescent="0.3">
      <c r="A365" s="145">
        <v>44866</v>
      </c>
      <c r="B365" s="146"/>
      <c r="C365" s="147"/>
      <c r="D365" s="147"/>
      <c r="E365" s="147"/>
      <c r="F365" s="147"/>
      <c r="G365" s="148"/>
      <c r="H365" s="147"/>
      <c r="I365" s="148"/>
      <c r="J365" s="147"/>
      <c r="K365" s="148"/>
      <c r="L365" s="147"/>
      <c r="M365" s="147"/>
    </row>
    <row r="366" spans="1:13" s="150" customFormat="1" x14ac:dyDescent="0.3">
      <c r="A366" s="145">
        <v>44896</v>
      </c>
      <c r="B366" s="146"/>
      <c r="C366" s="147"/>
      <c r="D366" s="147"/>
      <c r="E366" s="147"/>
      <c r="F366" s="147"/>
      <c r="G366" s="148"/>
      <c r="H366" s="147"/>
      <c r="I366" s="148"/>
      <c r="J366" s="147"/>
      <c r="K366" s="148"/>
      <c r="L366" s="147"/>
      <c r="M366" s="147"/>
    </row>
  </sheetData>
  <mergeCells count="5">
    <mergeCell ref="M3:M5"/>
    <mergeCell ref="G3:G5"/>
    <mergeCell ref="I3:I5"/>
    <mergeCell ref="K3:K5"/>
    <mergeCell ref="A2:A4"/>
  </mergeCell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Methodology</vt:lpstr>
      <vt:lpstr>Annual</vt:lpstr>
      <vt:lpstr>ChinaCore</vt:lpstr>
      <vt:lpstr>TurkeyCore</vt:lpstr>
      <vt:lpstr>USACore</vt:lpstr>
      <vt:lpstr>Sheet2</vt:lpstr>
      <vt:lpstr>Versions</vt:lpstr>
      <vt:lpstr>TurkeyDerived</vt:lpstr>
      <vt:lpstr>USADerived</vt:lpstr>
      <vt:lpstr>MetallicsDerived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2023-04-12T09:42:18Z</dcterms:modified>
</cp:coreProperties>
</file>